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Ex2.xml" ContentType="application/vnd.ms-office.chartex+xml"/>
  <Override PartName="/xl/charts/style2.xml" ContentType="application/vnd.ms-office.chartstyle+xml"/>
  <Override PartName="/xl/charts/colors2.xml" ContentType="application/vnd.ms-office.chartcolorstyle+xml"/>
  <Override PartName="/xl/charts/chartEx3.xml" ContentType="application/vnd.ms-office.chartex+xml"/>
  <Override PartName="/xl/charts/style3.xml" ContentType="application/vnd.ms-office.chartstyle+xml"/>
  <Override PartName="/xl/charts/colors3.xml" ContentType="application/vnd.ms-office.chartcolorstyle+xml"/>
  <Override PartName="/xl/charts/chartEx4.xml" ContentType="application/vnd.ms-office.chartex+xml"/>
  <Override PartName="/xl/charts/style4.xml" ContentType="application/vnd.ms-office.chartstyle+xml"/>
  <Override PartName="/xl/charts/colors4.xml" ContentType="application/vnd.ms-office.chartcolorstyle+xml"/>
  <Override PartName="/xl/charts/chartEx5.xml" ContentType="application/vnd.ms-office.chartex+xml"/>
  <Override PartName="/xl/charts/style5.xml" ContentType="application/vnd.ms-office.chartstyle+xml"/>
  <Override PartName="/xl/charts/colors5.xml" ContentType="application/vnd.ms-office.chartcolorstyle+xml"/>
  <Override PartName="/xl/charts/chartEx6.xml" ContentType="application/vnd.ms-office.chartex+xml"/>
  <Override PartName="/xl/charts/style6.xml" ContentType="application/vnd.ms-office.chartstyle+xml"/>
  <Override PartName="/xl/charts/colors6.xml" ContentType="application/vnd.ms-office.chartcolorstyle+xml"/>
  <Override PartName="/xl/charts/chartEx7.xml" ContentType="application/vnd.ms-office.chartex+xml"/>
  <Override PartName="/xl/charts/style7.xml" ContentType="application/vnd.ms-office.chartstyle+xml"/>
  <Override PartName="/xl/charts/colors7.xml" ContentType="application/vnd.ms-office.chartcolorstyle+xml"/>
  <Override PartName="/xl/charts/chartEx8.xml" ContentType="application/vnd.ms-office.chartex+xml"/>
  <Override PartName="/xl/charts/style8.xml" ContentType="application/vnd.ms-office.chartstyle+xml"/>
  <Override PartName="/xl/charts/colors8.xml" ContentType="application/vnd.ms-office.chartcolorstyle+xml"/>
  <Override PartName="/xl/charts/chartEx9.xml" ContentType="application/vnd.ms-office.chartex+xml"/>
  <Override PartName="/xl/charts/style9.xml" ContentType="application/vnd.ms-office.chartstyle+xml"/>
  <Override PartName="/xl/charts/colors9.xml" ContentType="application/vnd.ms-office.chartcolorstyle+xml"/>
  <Override PartName="/xl/charts/chartEx10.xml" ContentType="application/vnd.ms-office.chartex+xml"/>
  <Override PartName="/xl/charts/style10.xml" ContentType="application/vnd.ms-office.chartstyle+xml"/>
  <Override PartName="/xl/charts/colors10.xml" ContentType="application/vnd.ms-office.chartcolorstyle+xml"/>
  <Override PartName="/xl/charts/chartEx11.xml" ContentType="application/vnd.ms-office.chartex+xml"/>
  <Override PartName="/xl/charts/style11.xml" ContentType="application/vnd.ms-office.chartstyle+xml"/>
  <Override PartName="/xl/charts/colors11.xml" ContentType="application/vnd.ms-office.chartcolorstyle+xml"/>
  <Override PartName="/xl/charts/chartEx12.xml" ContentType="application/vnd.ms-office.chartex+xml"/>
  <Override PartName="/xl/charts/style12.xml" ContentType="application/vnd.ms-office.chartstyle+xml"/>
  <Override PartName="/xl/charts/colors12.xml" ContentType="application/vnd.ms-office.chartcolorstyle+xml"/>
  <Override PartName="/xl/charts/chartEx13.xml" ContentType="application/vnd.ms-office.chartex+xml"/>
  <Override PartName="/xl/charts/style13.xml" ContentType="application/vnd.ms-office.chartstyle+xml"/>
  <Override PartName="/xl/charts/colors13.xml" ContentType="application/vnd.ms-office.chartcolorstyle+xml"/>
  <Override PartName="/xl/charts/chartEx14.xml" ContentType="application/vnd.ms-office.chartex+xml"/>
  <Override PartName="/xl/charts/style14.xml" ContentType="application/vnd.ms-office.chartstyle+xml"/>
  <Override PartName="/xl/charts/colors14.xml" ContentType="application/vnd.ms-office.chartcolorstyle+xml"/>
  <Override PartName="/xl/drawings/drawing2.xml" ContentType="application/vnd.openxmlformats-officedocument.drawing+xml"/>
  <Override PartName="/xl/charts/chart1.xml" ContentType="application/vnd.openxmlformats-officedocument.drawingml.chart+xml"/>
  <Override PartName="/xl/charts/style15.xml" ContentType="application/vnd.ms-office.chartstyle+xml"/>
  <Override PartName="/xl/charts/colors15.xml" ContentType="application/vnd.ms-office.chartcolorstyle+xml"/>
  <Override PartName="/xl/charts/chart2.xml" ContentType="application/vnd.openxmlformats-officedocument.drawingml.chart+xml"/>
  <Override PartName="/xl/charts/style16.xml" ContentType="application/vnd.ms-office.chartstyle+xml"/>
  <Override PartName="/xl/charts/colors16.xml" ContentType="application/vnd.ms-office.chartcolorstyle+xml"/>
  <Override PartName="/xl/charts/chart3.xml" ContentType="application/vnd.openxmlformats-officedocument.drawingml.chart+xml"/>
  <Override PartName="/xl/charts/style17.xml" ContentType="application/vnd.ms-office.chartstyle+xml"/>
  <Override PartName="/xl/charts/colors17.xml" ContentType="application/vnd.ms-office.chartcolorstyle+xml"/>
  <Override PartName="/xl/charts/chart4.xml" ContentType="application/vnd.openxmlformats-officedocument.drawingml.chart+xml"/>
  <Override PartName="/xl/charts/style18.xml" ContentType="application/vnd.ms-office.chartstyle+xml"/>
  <Override PartName="/xl/charts/colors18.xml" ContentType="application/vnd.ms-office.chartcolorstyle+xml"/>
  <Override PartName="/xl/charts/chart5.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3.xml" ContentType="application/vnd.openxmlformats-officedocument.drawing+xml"/>
  <Override PartName="/xl/charts/chart6.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4.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drawings/drawing5.xml" ContentType="application/vnd.openxmlformats-officedocument.drawing+xml"/>
  <Override PartName="/xl/charts/chart9.xml" ContentType="application/vnd.openxmlformats-officedocument.drawingml.chart+xml"/>
  <Override PartName="/xl/charts/style21.xml" ContentType="application/vnd.ms-office.chartstyle+xml"/>
  <Override PartName="/xl/charts/colors21.xml" ContentType="application/vnd.ms-office.chartcolorstyle+xml"/>
  <Override PartName="/xl/pivotTables/pivotTable1.xml" ContentType="application/vnd.openxmlformats-officedocument.spreadsheetml.pivotTable+xml"/>
  <Override PartName="/xl/drawings/drawing6.xml" ContentType="application/vnd.openxmlformats-officedocument.drawing+xml"/>
  <Override PartName="/xl/charts/chart10.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7.xml" ContentType="application/vnd.openxmlformats-officedocument.drawing+xml"/>
  <Override PartName="/xl/charts/chart11.xml" ContentType="application/vnd.openxmlformats-officedocument.drawingml.chart+xml"/>
  <Override PartName="/xl/charts/style23.xml" ContentType="application/vnd.ms-office.chartstyle+xml"/>
  <Override PartName="/xl/charts/colors23.xml" ContentType="application/vnd.ms-office.chartcolorstyle+xml"/>
  <Override PartName="/xl/charts/chart12.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8.xml" ContentType="application/vnd.openxmlformats-officedocument.drawing+xml"/>
  <Override PartName="/xl/charts/chart13.xml" ContentType="application/vnd.openxmlformats-officedocument.drawingml.chart+xml"/>
  <Override PartName="/xl/charts/style25.xml" ContentType="application/vnd.ms-office.chartstyle+xml"/>
  <Override PartName="/xl/charts/colors25.xml" ContentType="application/vnd.ms-office.chartcolorstyle+xml"/>
  <Override PartName="/xl/charts/chart14.xml" ContentType="application/vnd.openxmlformats-officedocument.drawingml.chart+xml"/>
  <Override PartName="/xl/charts/style26.xml" ContentType="application/vnd.ms-office.chartstyle+xml"/>
  <Override PartName="/xl/charts/colors26.xml" ContentType="application/vnd.ms-office.chartcolorstyle+xml"/>
  <Override PartName="/xl/pivotTables/pivotTable2.xml" ContentType="application/vnd.openxmlformats-officedocument.spreadsheetml.pivotTable+xml"/>
  <Override PartName="/xl/drawings/drawing9.xml" ContentType="application/vnd.openxmlformats-officedocument.drawing+xml"/>
  <Override PartName="/xl/charts/chart15.xml" ContentType="application/vnd.openxmlformats-officedocument.drawingml.chart+xml"/>
  <Override PartName="/xl/charts/style27.xml" ContentType="application/vnd.ms-office.chartstyle+xml"/>
  <Override PartName="/xl/charts/colors27.xml" ContentType="application/vnd.ms-office.chartcolorstyle+xml"/>
  <Override PartName="/xl/charts/chart16.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10.xml" ContentType="application/vnd.openxmlformats-officedocument.drawing+xml"/>
  <Override PartName="/xl/charts/chart17.xml" ContentType="application/vnd.openxmlformats-officedocument.drawingml.chart+xml"/>
  <Override PartName="/xl/charts/style29.xml" ContentType="application/vnd.ms-office.chartstyle+xml"/>
  <Override PartName="/xl/charts/colors29.xml" ContentType="application/vnd.ms-office.chartcolorstyle+xml"/>
  <Override PartName="/xl/charts/chart18.xml" ContentType="application/vnd.openxmlformats-officedocument.drawingml.chart+xml"/>
  <Override PartName="/xl/charts/style30.xml" ContentType="application/vnd.ms-office.chartstyle+xml"/>
  <Override PartName="/xl/charts/colors30.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12"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rnguymon/Box Sync/iMSA ACCY 569/MOOC Material/Slides/Module 6 - Analytic Tools In Excel 1/"/>
    </mc:Choice>
  </mc:AlternateContent>
  <xr:revisionPtr revIDLastSave="0" documentId="13_ncr:1_{B88B02FB-8631-7340-ADE8-BC231903D5D8}" xr6:coauthVersionLast="36" xr6:coauthVersionMax="36" xr10:uidLastSave="{00000000-0000-0000-0000-000000000000}"/>
  <bookViews>
    <workbookView xWindow="540" yWindow="1120" windowWidth="33600" windowHeight="20540" firstSheet="15" activeTab="21" xr2:uid="{47995D67-9E47-9F48-8194-25CC03C81297}"/>
  </bookViews>
  <sheets>
    <sheet name="descStats" sheetId="19" r:id="rId1"/>
    <sheet name="correlationMatrix" sheetId="22" r:id="rId2"/>
    <sheet name="netTotal_364Regression" sheetId="26" r:id="rId3"/>
    <sheet name="tmaxRegression" sheetId="27" r:id="rId4"/>
    <sheet name="mRegression1" sheetId="28" r:id="rId5"/>
    <sheet name="mRegression2" sheetId="29" r:id="rId6"/>
    <sheet name="mRegression3" sheetId="31" r:id="rId7"/>
    <sheet name="mRegression4" sheetId="41" r:id="rId8"/>
    <sheet name="mRegression5" sheetId="42" r:id="rId9"/>
    <sheet name="mRegression6" sheetId="43" r:id="rId10"/>
    <sheet name="Answer Report 1" sheetId="51" r:id="rId11"/>
    <sheet name="Answer Report 2" sheetId="52" r:id="rId12"/>
    <sheet name="curvilnearRelationships" sheetId="44" r:id="rId13"/>
    <sheet name="categoricalRegression" sheetId="45" r:id="rId14"/>
    <sheet name="categoricalRegression2" sheetId="46" r:id="rId15"/>
    <sheet name="interactionRegression1" sheetId="49" r:id="rId16"/>
    <sheet name="interactionRegression2" sheetId="50" r:id="rId17"/>
    <sheet name="Answer Report 3" sheetId="56" r:id="rId18"/>
    <sheet name="fullModel" sheetId="55" r:id="rId19"/>
    <sheet name="regressionData" sheetId="18" r:id="rId20"/>
    <sheet name="logisticRegression" sheetId="57" r:id="rId21"/>
    <sheet name="logisticRegression2" sheetId="58" r:id="rId22"/>
    <sheet name="salesData" sheetId="1" r:id="rId23"/>
    <sheet name="Sheet2" sheetId="47" r:id="rId24"/>
    <sheet name="salesDataDictionary" sheetId="12" r:id="rId25"/>
    <sheet name="weatherData" sheetId="4" r:id="rId26"/>
    <sheet name="weatherDataDictionary" sheetId="13" r:id="rId27"/>
    <sheet name="gameData" sheetId="2" r:id="rId28"/>
    <sheet name="gameDataDictionary" sheetId="14" r:id="rId29"/>
  </sheets>
  <definedNames>
    <definedName name="_xlnm._FilterDatabase" localSheetId="6" hidden="1">mRegression3!$A$25:$D$337</definedName>
    <definedName name="_xlnm._FilterDatabase" localSheetId="23" hidden="1">Sheet2!$A$1:$X$313</definedName>
    <definedName name="_xlchart.v1.0" hidden="1">regressionData!$R$4:$R$315</definedName>
    <definedName name="_xlchart.v1.1" hidden="1">regressionData!$X$4:$X$315</definedName>
    <definedName name="_xlchart.v1.10" hidden="1">regressionData!$AF$4:$AF$315</definedName>
    <definedName name="_xlchart.v1.11" hidden="1">regressionData!$Y$4:$Y$315</definedName>
    <definedName name="_xlchart.v1.12" hidden="1">regressionData!$T$4:$T$315</definedName>
    <definedName name="_xlchart.v1.13" hidden="1">regressionData!$AH$4:$AH$315</definedName>
    <definedName name="_xlchart.v1.2" hidden="1">regressionData!$U$4:$U$315</definedName>
    <definedName name="_xlchart.v1.3" hidden="1">regressionData!$S$4:$S$315</definedName>
    <definedName name="_xlchart.v1.4" hidden="1">regressionData!$AJ$4:$AJ$315</definedName>
    <definedName name="_xlchart.v1.5" hidden="1">regressionData!$W$4:$W$315</definedName>
    <definedName name="_xlchart.v1.6" hidden="1">regressionData!$Q$4:$Q$315</definedName>
    <definedName name="_xlchart.v1.7" hidden="1">regressionData!$V$4:$V$315</definedName>
    <definedName name="_xlchart.v1.8" hidden="1">regressionData!$AG$4:$AG$315</definedName>
    <definedName name="_xlchart.v1.9" hidden="1">regressionData!$AI$4:$AI$315</definedName>
    <definedName name="solver_adj" localSheetId="12" hidden="1">curvilnearRelationships!$K$8</definedName>
    <definedName name="solver_adj" localSheetId="18" hidden="1">fullModel!$J$18:$J$23</definedName>
    <definedName name="solver_adj" localSheetId="20" hidden="1">logisticRegression!$N$7:$N$8</definedName>
    <definedName name="solver_adj" localSheetId="21" hidden="1">logisticRegression2!$P$2:$P$6</definedName>
    <definedName name="solver_cvg" localSheetId="12" hidden="1">0.0001</definedName>
    <definedName name="solver_cvg" localSheetId="18" hidden="1">0.0001</definedName>
    <definedName name="solver_cvg" localSheetId="20" hidden="1">0.0001</definedName>
    <definedName name="solver_cvg" localSheetId="21" hidden="1">0.0001</definedName>
    <definedName name="solver_drv" localSheetId="12" hidden="1">1</definedName>
    <definedName name="solver_drv" localSheetId="18" hidden="1">1</definedName>
    <definedName name="solver_drv" localSheetId="20" hidden="1">1</definedName>
    <definedName name="solver_drv" localSheetId="21" hidden="1">1</definedName>
    <definedName name="solver_eng" localSheetId="12" hidden="1">1</definedName>
    <definedName name="solver_eng" localSheetId="18" hidden="1">1</definedName>
    <definedName name="solver_eng" localSheetId="20" hidden="1">1</definedName>
    <definedName name="solver_eng" localSheetId="21" hidden="1">1</definedName>
    <definedName name="solver_itr" localSheetId="12" hidden="1">2147483647</definedName>
    <definedName name="solver_itr" localSheetId="18" hidden="1">2147483647</definedName>
    <definedName name="solver_itr" localSheetId="20" hidden="1">2147483647</definedName>
    <definedName name="solver_itr" localSheetId="21" hidden="1">2147483647</definedName>
    <definedName name="solver_lhs1" localSheetId="12" hidden="1">curvilnearRelationships!$K$8</definedName>
    <definedName name="solver_lhs1" localSheetId="18" hidden="1">fullModel!$J$18:$J$23</definedName>
    <definedName name="solver_lhs2" localSheetId="12" hidden="1">curvilnearRelationships!$K$8</definedName>
    <definedName name="solver_lhs2" localSheetId="18" hidden="1">fullModel!$J$18:$J$23</definedName>
    <definedName name="solver_lin" localSheetId="12" hidden="1">2</definedName>
    <definedName name="solver_lin" localSheetId="18" hidden="1">2</definedName>
    <definedName name="solver_lin" localSheetId="20" hidden="1">2</definedName>
    <definedName name="solver_lin" localSheetId="21" hidden="1">2</definedName>
    <definedName name="solver_mip" localSheetId="12" hidden="1">2147483647</definedName>
    <definedName name="solver_mip" localSheetId="18" hidden="1">2147483647</definedName>
    <definedName name="solver_mip" localSheetId="20" hidden="1">2147483647</definedName>
    <definedName name="solver_mip" localSheetId="21" hidden="1">2147483647</definedName>
    <definedName name="solver_mni" localSheetId="12" hidden="1">30</definedName>
    <definedName name="solver_mni" localSheetId="18" hidden="1">30</definedName>
    <definedName name="solver_mni" localSheetId="20" hidden="1">30</definedName>
    <definedName name="solver_mni" localSheetId="21" hidden="1">30</definedName>
    <definedName name="solver_mrt" localSheetId="12" hidden="1">0.075</definedName>
    <definedName name="solver_mrt" localSheetId="18" hidden="1">0.075</definedName>
    <definedName name="solver_mrt" localSheetId="20" hidden="1">0.075</definedName>
    <definedName name="solver_mrt" localSheetId="21" hidden="1">0.075</definedName>
    <definedName name="solver_msl" localSheetId="12" hidden="1">2</definedName>
    <definedName name="solver_msl" localSheetId="18" hidden="1">2</definedName>
    <definedName name="solver_msl" localSheetId="20" hidden="1">2</definedName>
    <definedName name="solver_msl" localSheetId="21" hidden="1">2</definedName>
    <definedName name="solver_neg" localSheetId="12" hidden="1">1</definedName>
    <definedName name="solver_neg" localSheetId="18" hidden="1">1</definedName>
    <definedName name="solver_neg" localSheetId="20" hidden="1">2</definedName>
    <definedName name="solver_neg" localSheetId="21" hidden="1">2</definedName>
    <definedName name="solver_nod" localSheetId="12" hidden="1">2147483647</definedName>
    <definedName name="solver_nod" localSheetId="18" hidden="1">2147483647</definedName>
    <definedName name="solver_nod" localSheetId="20" hidden="1">2147483647</definedName>
    <definedName name="solver_nod" localSheetId="21" hidden="1">2147483647</definedName>
    <definedName name="solver_num" localSheetId="12" hidden="1">2</definedName>
    <definedName name="solver_num" localSheetId="18" hidden="1">2</definedName>
    <definedName name="solver_num" localSheetId="20" hidden="1">0</definedName>
    <definedName name="solver_num" localSheetId="21" hidden="1">0</definedName>
    <definedName name="solver_opt" localSheetId="12" hidden="1">curvilnearRelationships!$L$10</definedName>
    <definedName name="solver_opt" localSheetId="18" hidden="1">fullModel!$K$28</definedName>
    <definedName name="solver_opt" localSheetId="20" hidden="1">logisticRegression!$N$10</definedName>
    <definedName name="solver_opt" localSheetId="21" hidden="1">logisticRegression2!$P$8</definedName>
    <definedName name="solver_pre" localSheetId="12" hidden="1">0.000001</definedName>
    <definedName name="solver_pre" localSheetId="18" hidden="1">0.000001</definedName>
    <definedName name="solver_pre" localSheetId="20" hidden="1">0.000001</definedName>
    <definedName name="solver_pre" localSheetId="21" hidden="1">0.000001</definedName>
    <definedName name="solver_rbv" localSheetId="12" hidden="1">1</definedName>
    <definedName name="solver_rbv" localSheetId="18" hidden="1">1</definedName>
    <definedName name="solver_rbv" localSheetId="20" hidden="1">1</definedName>
    <definedName name="solver_rbv" localSheetId="21" hidden="1">1</definedName>
    <definedName name="solver_rel1" localSheetId="12" hidden="1">1</definedName>
    <definedName name="solver_rel1" localSheetId="18" hidden="1">1</definedName>
    <definedName name="solver_rel2" localSheetId="12" hidden="1">3</definedName>
    <definedName name="solver_rel2" localSheetId="18" hidden="1">3</definedName>
    <definedName name="solver_rhs1" localSheetId="12" hidden="1">6</definedName>
    <definedName name="solver_rhs1" localSheetId="18" hidden="1">fullModel!$L$18:$L$23</definedName>
    <definedName name="solver_rhs2" localSheetId="12" hidden="1">0.01</definedName>
    <definedName name="solver_rhs2" localSheetId="18" hidden="1">fullModel!$M$18:$M$23</definedName>
    <definedName name="solver_rlx" localSheetId="12" hidden="1">2</definedName>
    <definedName name="solver_rlx" localSheetId="18" hidden="1">2</definedName>
    <definedName name="solver_rlx" localSheetId="20" hidden="1">2</definedName>
    <definedName name="solver_rlx" localSheetId="21" hidden="1">2</definedName>
    <definedName name="solver_rsd" localSheetId="12" hidden="1">0</definedName>
    <definedName name="solver_rsd" localSheetId="18" hidden="1">0</definedName>
    <definedName name="solver_rsd" localSheetId="20" hidden="1">0</definedName>
    <definedName name="solver_rsd" localSheetId="21" hidden="1">0</definedName>
    <definedName name="solver_scl" localSheetId="12" hidden="1">1</definedName>
    <definedName name="solver_scl" localSheetId="18" hidden="1">1</definedName>
    <definedName name="solver_scl" localSheetId="20" hidden="1">1</definedName>
    <definedName name="solver_scl" localSheetId="21" hidden="1">1</definedName>
    <definedName name="solver_sho" localSheetId="12" hidden="1">2</definedName>
    <definedName name="solver_sho" localSheetId="18" hidden="1">2</definedName>
    <definedName name="solver_sho" localSheetId="20" hidden="1">2</definedName>
    <definedName name="solver_sho" localSheetId="21" hidden="1">2</definedName>
    <definedName name="solver_ssz" localSheetId="12" hidden="1">100</definedName>
    <definedName name="solver_ssz" localSheetId="18" hidden="1">100</definedName>
    <definedName name="solver_ssz" localSheetId="20" hidden="1">100</definedName>
    <definedName name="solver_ssz" localSheetId="21" hidden="1">100</definedName>
    <definedName name="solver_tim" localSheetId="12" hidden="1">2147483647</definedName>
    <definedName name="solver_tim" localSheetId="18" hidden="1">2147483647</definedName>
    <definedName name="solver_tim" localSheetId="20" hidden="1">2147483647</definedName>
    <definedName name="solver_tim" localSheetId="21" hidden="1">2147483647</definedName>
    <definedName name="solver_tol" localSheetId="12" hidden="1">0.01</definedName>
    <definedName name="solver_tol" localSheetId="18" hidden="1">0.01</definedName>
    <definedName name="solver_tol" localSheetId="20" hidden="1">0.01</definedName>
    <definedName name="solver_tol" localSheetId="21" hidden="1">0.01</definedName>
    <definedName name="solver_typ" localSheetId="12" hidden="1">1</definedName>
    <definedName name="solver_typ" localSheetId="18" hidden="1">1</definedName>
    <definedName name="solver_typ" localSheetId="20" hidden="1">1</definedName>
    <definedName name="solver_typ" localSheetId="21" hidden="1">1</definedName>
    <definedName name="solver_val" localSheetId="12" hidden="1">0</definedName>
    <definedName name="solver_val" localSheetId="18" hidden="1">0</definedName>
    <definedName name="solver_val" localSheetId="20" hidden="1">0</definedName>
    <definedName name="solver_val" localSheetId="21" hidden="1">0</definedName>
    <definedName name="solver_ver" localSheetId="12" hidden="1">2</definedName>
    <definedName name="solver_ver" localSheetId="18" hidden="1">2</definedName>
    <definedName name="solver_ver" localSheetId="20" hidden="1">2</definedName>
    <definedName name="solver_ver" localSheetId="21" hidden="1">2</definedName>
  </definedNames>
  <calcPr calcId="181029"/>
  <pivotCaches>
    <pivotCache cacheId="7" r:id="rId30"/>
    <pivotCache cacheId="8" r:id="rId31"/>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4" i="57" l="1"/>
  <c r="K3" i="57"/>
  <c r="H3" i="57"/>
  <c r="I3" i="57" s="1"/>
  <c r="H4" i="57"/>
  <c r="I4" i="57" s="1"/>
  <c r="H5" i="57"/>
  <c r="I5" i="57" s="1"/>
  <c r="H6" i="57"/>
  <c r="I6" i="57"/>
  <c r="H7" i="57"/>
  <c r="I7" i="57" s="1"/>
  <c r="H8" i="57"/>
  <c r="I8" i="57" s="1"/>
  <c r="H9" i="57"/>
  <c r="I9" i="57"/>
  <c r="H10" i="57"/>
  <c r="I10" i="57"/>
  <c r="H11" i="57"/>
  <c r="I11" i="57" s="1"/>
  <c r="H12" i="57"/>
  <c r="I12" i="57" s="1"/>
  <c r="H13" i="57"/>
  <c r="I13" i="57"/>
  <c r="H14" i="57"/>
  <c r="I14" i="57"/>
  <c r="H15" i="57"/>
  <c r="I15" i="57" s="1"/>
  <c r="H16" i="57"/>
  <c r="I16" i="57" s="1"/>
  <c r="H17" i="57"/>
  <c r="I17" i="57"/>
  <c r="H18" i="57"/>
  <c r="I18" i="57"/>
  <c r="H19" i="57"/>
  <c r="I19" i="57" s="1"/>
  <c r="H20" i="57"/>
  <c r="I20" i="57" s="1"/>
  <c r="H21" i="57"/>
  <c r="I21" i="57"/>
  <c r="H22" i="57"/>
  <c r="I22" i="57"/>
  <c r="H23" i="57"/>
  <c r="I23" i="57" s="1"/>
  <c r="H24" i="57"/>
  <c r="I24" i="57" s="1"/>
  <c r="H25" i="57"/>
  <c r="I25" i="57"/>
  <c r="H26" i="57"/>
  <c r="I26" i="57"/>
  <c r="H27" i="57"/>
  <c r="I27" i="57" s="1"/>
  <c r="H28" i="57"/>
  <c r="I28" i="57" s="1"/>
  <c r="H29" i="57"/>
  <c r="I29" i="57"/>
  <c r="H30" i="57"/>
  <c r="I30" i="57"/>
  <c r="H31" i="57"/>
  <c r="I31" i="57" s="1"/>
  <c r="H32" i="57"/>
  <c r="I32" i="57" s="1"/>
  <c r="H33" i="57"/>
  <c r="I33" i="57"/>
  <c r="H34" i="57"/>
  <c r="I34" i="57"/>
  <c r="H35" i="57"/>
  <c r="I35" i="57" s="1"/>
  <c r="H36" i="57"/>
  <c r="I36" i="57" s="1"/>
  <c r="H37" i="57"/>
  <c r="I37" i="57"/>
  <c r="H38" i="57"/>
  <c r="I38" i="57"/>
  <c r="H39" i="57"/>
  <c r="I39" i="57" s="1"/>
  <c r="H40" i="57"/>
  <c r="I40" i="57" s="1"/>
  <c r="H41" i="57"/>
  <c r="I41" i="57"/>
  <c r="H42" i="57"/>
  <c r="I42" i="57"/>
  <c r="H43" i="57"/>
  <c r="I43" i="57" s="1"/>
  <c r="H44" i="57"/>
  <c r="I44" i="57" s="1"/>
  <c r="H45" i="57"/>
  <c r="I45" i="57"/>
  <c r="H46" i="57"/>
  <c r="I46" i="57"/>
  <c r="H47" i="57"/>
  <c r="I47" i="57" s="1"/>
  <c r="H48" i="57"/>
  <c r="I48" i="57" s="1"/>
  <c r="H49" i="57"/>
  <c r="I49" i="57"/>
  <c r="H50" i="57"/>
  <c r="I50" i="57"/>
  <c r="H51" i="57"/>
  <c r="I51" i="57" s="1"/>
  <c r="H52" i="57"/>
  <c r="I52" i="57" s="1"/>
  <c r="H53" i="57"/>
  <c r="I53" i="57"/>
  <c r="H54" i="57"/>
  <c r="I54" i="57"/>
  <c r="H55" i="57"/>
  <c r="I55" i="57" s="1"/>
  <c r="H56" i="57"/>
  <c r="I56" i="57" s="1"/>
  <c r="H57" i="57"/>
  <c r="I57" i="57"/>
  <c r="H58" i="57"/>
  <c r="I58" i="57"/>
  <c r="H59" i="57"/>
  <c r="I59" i="57" s="1"/>
  <c r="H60" i="57"/>
  <c r="I60" i="57" s="1"/>
  <c r="H61" i="57"/>
  <c r="I61" i="57"/>
  <c r="H62" i="57"/>
  <c r="I62" i="57"/>
  <c r="H63" i="57"/>
  <c r="I63" i="57" s="1"/>
  <c r="H64" i="57"/>
  <c r="I64" i="57" s="1"/>
  <c r="H65" i="57"/>
  <c r="I65" i="57"/>
  <c r="H66" i="57"/>
  <c r="I66" i="57"/>
  <c r="H67" i="57"/>
  <c r="I67" i="57"/>
  <c r="H68" i="57"/>
  <c r="I68" i="57" s="1"/>
  <c r="H69" i="57"/>
  <c r="I69" i="57"/>
  <c r="H70" i="57"/>
  <c r="I70" i="57"/>
  <c r="H71" i="57"/>
  <c r="I71" i="57"/>
  <c r="H72" i="57"/>
  <c r="I72" i="57" s="1"/>
  <c r="H73" i="57"/>
  <c r="I73" i="57"/>
  <c r="H74" i="57"/>
  <c r="I74" i="57"/>
  <c r="H75" i="57"/>
  <c r="I75" i="57"/>
  <c r="H76" i="57"/>
  <c r="I76" i="57" s="1"/>
  <c r="H77" i="57"/>
  <c r="I77" i="57" s="1"/>
  <c r="H78" i="57"/>
  <c r="I78" i="57"/>
  <c r="H79" i="57"/>
  <c r="I79" i="57"/>
  <c r="H80" i="57"/>
  <c r="I80" i="57" s="1"/>
  <c r="H81" i="57"/>
  <c r="I81" i="57" s="1"/>
  <c r="H82" i="57"/>
  <c r="I82" i="57"/>
  <c r="H83" i="57"/>
  <c r="I83" i="57"/>
  <c r="H84" i="57"/>
  <c r="I84" i="57" s="1"/>
  <c r="H85" i="57"/>
  <c r="I85" i="57" s="1"/>
  <c r="H86" i="57"/>
  <c r="I86" i="57"/>
  <c r="H87" i="57"/>
  <c r="I87" i="57"/>
  <c r="H88" i="57"/>
  <c r="I88" i="57" s="1"/>
  <c r="H89" i="57"/>
  <c r="I89" i="57" s="1"/>
  <c r="H90" i="57"/>
  <c r="I90" i="57"/>
  <c r="H91" i="57"/>
  <c r="I91" i="57"/>
  <c r="H92" i="57"/>
  <c r="I92" i="57" s="1"/>
  <c r="H93" i="57"/>
  <c r="I93" i="57" s="1"/>
  <c r="H94" i="57"/>
  <c r="I94" i="57"/>
  <c r="H95" i="57"/>
  <c r="I95" i="57"/>
  <c r="H96" i="57"/>
  <c r="I96" i="57" s="1"/>
  <c r="H97" i="57"/>
  <c r="I97" i="57" s="1"/>
  <c r="H98" i="57"/>
  <c r="I98" i="57"/>
  <c r="H99" i="57"/>
  <c r="I99" i="57"/>
  <c r="H100" i="57"/>
  <c r="I100" i="57" s="1"/>
  <c r="H101" i="57"/>
  <c r="I101" i="57" s="1"/>
  <c r="H102" i="57"/>
  <c r="I102" i="57"/>
  <c r="H103" i="57"/>
  <c r="I103" i="57"/>
  <c r="H104" i="57"/>
  <c r="I104" i="57" s="1"/>
  <c r="H105" i="57"/>
  <c r="I105" i="57" s="1"/>
  <c r="H106" i="57"/>
  <c r="I106" i="57"/>
  <c r="H107" i="57"/>
  <c r="I107" i="57"/>
  <c r="H108" i="57"/>
  <c r="I108" i="57" s="1"/>
  <c r="H109" i="57"/>
  <c r="I109" i="57" s="1"/>
  <c r="H110" i="57"/>
  <c r="I110" i="57"/>
  <c r="H111" i="57"/>
  <c r="I111" i="57"/>
  <c r="H112" i="57"/>
  <c r="I112" i="57" s="1"/>
  <c r="H113" i="57"/>
  <c r="I113" i="57" s="1"/>
  <c r="H114" i="57"/>
  <c r="I114" i="57"/>
  <c r="H115" i="57"/>
  <c r="I115" i="57"/>
  <c r="H116" i="57"/>
  <c r="I116" i="57" s="1"/>
  <c r="H117" i="57"/>
  <c r="I117" i="57" s="1"/>
  <c r="H118" i="57"/>
  <c r="I118" i="57"/>
  <c r="H119" i="57"/>
  <c r="I119" i="57"/>
  <c r="H120" i="57"/>
  <c r="I120" i="57" s="1"/>
  <c r="H121" i="57"/>
  <c r="I121" i="57" s="1"/>
  <c r="H122" i="57"/>
  <c r="I122" i="57"/>
  <c r="H123" i="57"/>
  <c r="I123" i="57"/>
  <c r="H124" i="57"/>
  <c r="I124" i="57" s="1"/>
  <c r="H125" i="57"/>
  <c r="I125" i="57" s="1"/>
  <c r="H126" i="57"/>
  <c r="I126" i="57"/>
  <c r="H127" i="57"/>
  <c r="I127" i="57"/>
  <c r="H128" i="57"/>
  <c r="I128" i="57" s="1"/>
  <c r="H129" i="57"/>
  <c r="I129" i="57" s="1"/>
  <c r="H130" i="57"/>
  <c r="I130" i="57"/>
  <c r="H131" i="57"/>
  <c r="I131" i="57"/>
  <c r="H132" i="57"/>
  <c r="I132" i="57" s="1"/>
  <c r="H133" i="57"/>
  <c r="I133" i="57" s="1"/>
  <c r="H134" i="57"/>
  <c r="I134" i="57"/>
  <c r="H135" i="57"/>
  <c r="I135" i="57"/>
  <c r="H136" i="57"/>
  <c r="I136" i="57" s="1"/>
  <c r="H137" i="57"/>
  <c r="I137" i="57" s="1"/>
  <c r="H138" i="57"/>
  <c r="I138" i="57"/>
  <c r="H139" i="57"/>
  <c r="I139" i="57"/>
  <c r="H140" i="57"/>
  <c r="I140" i="57" s="1"/>
  <c r="H141" i="57"/>
  <c r="I141" i="57" s="1"/>
  <c r="H142" i="57"/>
  <c r="I142" i="57"/>
  <c r="H143" i="57"/>
  <c r="I143" i="57"/>
  <c r="H144" i="57"/>
  <c r="I144" i="57" s="1"/>
  <c r="H145" i="57"/>
  <c r="I145" i="57" s="1"/>
  <c r="H146" i="57"/>
  <c r="I146" i="57"/>
  <c r="H147" i="57"/>
  <c r="I147" i="57"/>
  <c r="H148" i="57"/>
  <c r="I148" i="57" s="1"/>
  <c r="H149" i="57"/>
  <c r="I149" i="57" s="1"/>
  <c r="H150" i="57"/>
  <c r="I150" i="57"/>
  <c r="H151" i="57"/>
  <c r="I151" i="57"/>
  <c r="H152" i="57"/>
  <c r="I152" i="57" s="1"/>
  <c r="H153" i="57"/>
  <c r="I153" i="57" s="1"/>
  <c r="H154" i="57"/>
  <c r="I154" i="57"/>
  <c r="H155" i="57"/>
  <c r="I155" i="57"/>
  <c r="H156" i="57"/>
  <c r="I156" i="57" s="1"/>
  <c r="H157" i="57"/>
  <c r="I157" i="57" s="1"/>
  <c r="H158" i="57"/>
  <c r="I158" i="57"/>
  <c r="H159" i="57"/>
  <c r="I159" i="57"/>
  <c r="H160" i="57"/>
  <c r="I160" i="57" s="1"/>
  <c r="H161" i="57"/>
  <c r="I161" i="57" s="1"/>
  <c r="H162" i="57"/>
  <c r="I162" i="57"/>
  <c r="H163" i="57"/>
  <c r="I163" i="57"/>
  <c r="H164" i="57"/>
  <c r="I164" i="57" s="1"/>
  <c r="H165" i="57"/>
  <c r="I165" i="57" s="1"/>
  <c r="H166" i="57"/>
  <c r="I166" i="57"/>
  <c r="H167" i="57"/>
  <c r="I167" i="57"/>
  <c r="H168" i="57"/>
  <c r="I168" i="57" s="1"/>
  <c r="H169" i="57"/>
  <c r="I169" i="57" s="1"/>
  <c r="H170" i="57"/>
  <c r="I170" i="57"/>
  <c r="H171" i="57"/>
  <c r="I171" i="57"/>
  <c r="H172" i="57"/>
  <c r="I172" i="57" s="1"/>
  <c r="H173" i="57"/>
  <c r="I173" i="57" s="1"/>
  <c r="H174" i="57"/>
  <c r="I174" i="57"/>
  <c r="H175" i="57"/>
  <c r="I175" i="57"/>
  <c r="H176" i="57"/>
  <c r="I176" i="57" s="1"/>
  <c r="H177" i="57"/>
  <c r="I177" i="57" s="1"/>
  <c r="H178" i="57"/>
  <c r="I178" i="57"/>
  <c r="H179" i="57"/>
  <c r="I179" i="57"/>
  <c r="H180" i="57"/>
  <c r="I180" i="57" s="1"/>
  <c r="H181" i="57"/>
  <c r="I181" i="57" s="1"/>
  <c r="H182" i="57"/>
  <c r="I182" i="57"/>
  <c r="H183" i="57"/>
  <c r="I183" i="57"/>
  <c r="H184" i="57"/>
  <c r="I184" i="57" s="1"/>
  <c r="H185" i="57"/>
  <c r="I185" i="57" s="1"/>
  <c r="H186" i="57"/>
  <c r="I186" i="57"/>
  <c r="H187" i="57"/>
  <c r="I187" i="57"/>
  <c r="H188" i="57"/>
  <c r="I188" i="57" s="1"/>
  <c r="H189" i="57"/>
  <c r="I189" i="57" s="1"/>
  <c r="H190" i="57"/>
  <c r="I190" i="57"/>
  <c r="H191" i="57"/>
  <c r="I191" i="57"/>
  <c r="H192" i="57"/>
  <c r="I192" i="57" s="1"/>
  <c r="H193" i="57"/>
  <c r="I193" i="57" s="1"/>
  <c r="H194" i="57"/>
  <c r="I194" i="57"/>
  <c r="H195" i="57"/>
  <c r="I195" i="57"/>
  <c r="H196" i="57"/>
  <c r="I196" i="57" s="1"/>
  <c r="H197" i="57"/>
  <c r="I197" i="57" s="1"/>
  <c r="H198" i="57"/>
  <c r="I198" i="57"/>
  <c r="H199" i="57"/>
  <c r="I199" i="57"/>
  <c r="H200" i="57"/>
  <c r="I200" i="57" s="1"/>
  <c r="H201" i="57"/>
  <c r="I201" i="57" s="1"/>
  <c r="H202" i="57"/>
  <c r="I202" i="57"/>
  <c r="H203" i="57"/>
  <c r="I203" i="57"/>
  <c r="H204" i="57"/>
  <c r="I204" i="57" s="1"/>
  <c r="H205" i="57"/>
  <c r="I205" i="57" s="1"/>
  <c r="H206" i="57"/>
  <c r="I206" i="57"/>
  <c r="H207" i="57"/>
  <c r="I207" i="57"/>
  <c r="H208" i="57"/>
  <c r="I208" i="57" s="1"/>
  <c r="H209" i="57"/>
  <c r="I209" i="57" s="1"/>
  <c r="H210" i="57"/>
  <c r="I210" i="57"/>
  <c r="H211" i="57"/>
  <c r="I211" i="57"/>
  <c r="H212" i="57"/>
  <c r="I212" i="57" s="1"/>
  <c r="H213" i="57"/>
  <c r="I213" i="57" s="1"/>
  <c r="H214" i="57"/>
  <c r="I214" i="57"/>
  <c r="H215" i="57"/>
  <c r="I215" i="57"/>
  <c r="H216" i="57"/>
  <c r="I216" i="57" s="1"/>
  <c r="H217" i="57"/>
  <c r="I217" i="57" s="1"/>
  <c r="H218" i="57"/>
  <c r="I218" i="57"/>
  <c r="H219" i="57"/>
  <c r="I219" i="57"/>
  <c r="H220" i="57"/>
  <c r="I220" i="57" s="1"/>
  <c r="H221" i="57"/>
  <c r="I221" i="57" s="1"/>
  <c r="H222" i="57"/>
  <c r="I222" i="57"/>
  <c r="H223" i="57"/>
  <c r="I223" i="57"/>
  <c r="H224" i="57"/>
  <c r="I224" i="57" s="1"/>
  <c r="H225" i="57"/>
  <c r="I225" i="57" s="1"/>
  <c r="H226" i="57"/>
  <c r="I226" i="57"/>
  <c r="H227" i="57"/>
  <c r="I227" i="57"/>
  <c r="H228" i="57"/>
  <c r="I228" i="57" s="1"/>
  <c r="H229" i="57"/>
  <c r="I229" i="57" s="1"/>
  <c r="H230" i="57"/>
  <c r="I230" i="57"/>
  <c r="H231" i="57"/>
  <c r="I231" i="57"/>
  <c r="H232" i="57"/>
  <c r="I232" i="57" s="1"/>
  <c r="H233" i="57"/>
  <c r="I233" i="57" s="1"/>
  <c r="H234" i="57"/>
  <c r="I234" i="57"/>
  <c r="H235" i="57"/>
  <c r="I235" i="57"/>
  <c r="H236" i="57"/>
  <c r="I236" i="57" s="1"/>
  <c r="H237" i="57"/>
  <c r="I237" i="57" s="1"/>
  <c r="H238" i="57"/>
  <c r="I238" i="57"/>
  <c r="H239" i="57"/>
  <c r="I239" i="57"/>
  <c r="H240" i="57"/>
  <c r="I240" i="57" s="1"/>
  <c r="H241" i="57"/>
  <c r="I241" i="57" s="1"/>
  <c r="H242" i="57"/>
  <c r="I242" i="57"/>
  <c r="H243" i="57"/>
  <c r="I243" i="57"/>
  <c r="H244" i="57"/>
  <c r="I244" i="57" s="1"/>
  <c r="H245" i="57"/>
  <c r="I245" i="57" s="1"/>
  <c r="H246" i="57"/>
  <c r="I246" i="57"/>
  <c r="H247" i="57"/>
  <c r="I247" i="57"/>
  <c r="H248" i="57"/>
  <c r="I248" i="57" s="1"/>
  <c r="H249" i="57"/>
  <c r="I249" i="57" s="1"/>
  <c r="H250" i="57"/>
  <c r="I250" i="57"/>
  <c r="H251" i="57"/>
  <c r="I251" i="57"/>
  <c r="H252" i="57"/>
  <c r="I252" i="57" s="1"/>
  <c r="H253" i="57"/>
  <c r="I253" i="57" s="1"/>
  <c r="H254" i="57"/>
  <c r="I254" i="57"/>
  <c r="H255" i="57"/>
  <c r="I255" i="57"/>
  <c r="H256" i="57"/>
  <c r="I256" i="57" s="1"/>
  <c r="H257" i="57"/>
  <c r="I257" i="57" s="1"/>
  <c r="H258" i="57"/>
  <c r="I258" i="57"/>
  <c r="H259" i="57"/>
  <c r="I259" i="57"/>
  <c r="H260" i="57"/>
  <c r="I260" i="57" s="1"/>
  <c r="H261" i="57"/>
  <c r="I261" i="57" s="1"/>
  <c r="H262" i="57"/>
  <c r="I262" i="57"/>
  <c r="H263" i="57"/>
  <c r="I263" i="57"/>
  <c r="H264" i="57"/>
  <c r="I264" i="57" s="1"/>
  <c r="H265" i="57"/>
  <c r="I265" i="57" s="1"/>
  <c r="H266" i="57"/>
  <c r="I266" i="57"/>
  <c r="H267" i="57"/>
  <c r="I267" i="57"/>
  <c r="H268" i="57"/>
  <c r="I268" i="57" s="1"/>
  <c r="H269" i="57"/>
  <c r="I269" i="57" s="1"/>
  <c r="H270" i="57"/>
  <c r="I270" i="57"/>
  <c r="H271" i="57"/>
  <c r="I271" i="57"/>
  <c r="H272" i="57"/>
  <c r="I272" i="57" s="1"/>
  <c r="H273" i="57"/>
  <c r="I273" i="57" s="1"/>
  <c r="H274" i="57"/>
  <c r="I274" i="57"/>
  <c r="H275" i="57"/>
  <c r="I275" i="57"/>
  <c r="H276" i="57"/>
  <c r="I276" i="57" s="1"/>
  <c r="H277" i="57"/>
  <c r="I277" i="57" s="1"/>
  <c r="H278" i="57"/>
  <c r="I278" i="57"/>
  <c r="H279" i="57"/>
  <c r="I279" i="57"/>
  <c r="H280" i="57"/>
  <c r="I280" i="57" s="1"/>
  <c r="H281" i="57"/>
  <c r="I281" i="57" s="1"/>
  <c r="H282" i="57"/>
  <c r="I282" i="57"/>
  <c r="H283" i="57"/>
  <c r="I283" i="57"/>
  <c r="H284" i="57"/>
  <c r="I284" i="57" s="1"/>
  <c r="H285" i="57"/>
  <c r="I285" i="57" s="1"/>
  <c r="H286" i="57"/>
  <c r="I286" i="57"/>
  <c r="H287" i="57"/>
  <c r="I287" i="57"/>
  <c r="H288" i="57"/>
  <c r="I288" i="57" s="1"/>
  <c r="H289" i="57"/>
  <c r="I289" i="57" s="1"/>
  <c r="H290" i="57"/>
  <c r="I290" i="57"/>
  <c r="H291" i="57"/>
  <c r="I291" i="57"/>
  <c r="H292" i="57"/>
  <c r="I292" i="57" s="1"/>
  <c r="H293" i="57"/>
  <c r="I293" i="57" s="1"/>
  <c r="H294" i="57"/>
  <c r="I294" i="57"/>
  <c r="H295" i="57"/>
  <c r="I295" i="57"/>
  <c r="H296" i="57"/>
  <c r="I296" i="57" s="1"/>
  <c r="H297" i="57"/>
  <c r="I297" i="57" s="1"/>
  <c r="H298" i="57"/>
  <c r="I298" i="57"/>
  <c r="H299" i="57"/>
  <c r="I299" i="57"/>
  <c r="H300" i="57"/>
  <c r="I300" i="57" s="1"/>
  <c r="H301" i="57"/>
  <c r="I301" i="57" s="1"/>
  <c r="H302" i="57"/>
  <c r="I302" i="57"/>
  <c r="H303" i="57"/>
  <c r="I303" i="57"/>
  <c r="H304" i="57"/>
  <c r="I304" i="57" s="1"/>
  <c r="H305" i="57"/>
  <c r="I305" i="57" s="1"/>
  <c r="H306" i="57"/>
  <c r="I306" i="57"/>
  <c r="H307" i="57"/>
  <c r="I307" i="57"/>
  <c r="H308" i="57"/>
  <c r="I308" i="57" s="1"/>
  <c r="H309" i="57"/>
  <c r="I309" i="57" s="1"/>
  <c r="H310" i="57"/>
  <c r="I310" i="57"/>
  <c r="H311" i="57"/>
  <c r="I311" i="57"/>
  <c r="H312" i="57"/>
  <c r="I312" i="57" s="1"/>
  <c r="H313" i="57"/>
  <c r="I313" i="57" s="1"/>
  <c r="I2" i="57"/>
  <c r="H2" i="57"/>
  <c r="N4" i="58"/>
  <c r="N3" i="58"/>
  <c r="L3" i="58"/>
  <c r="L4" i="58"/>
  <c r="L5" i="58"/>
  <c r="L6" i="58"/>
  <c r="L7" i="58"/>
  <c r="L8" i="58"/>
  <c r="L9" i="58"/>
  <c r="L10" i="58"/>
  <c r="L11" i="58"/>
  <c r="L12" i="58"/>
  <c r="L13" i="58"/>
  <c r="L14" i="58"/>
  <c r="L15" i="58"/>
  <c r="L16" i="58"/>
  <c r="L17" i="58"/>
  <c r="L18" i="58"/>
  <c r="L19" i="58"/>
  <c r="L20" i="58"/>
  <c r="L21" i="58"/>
  <c r="L22" i="58"/>
  <c r="L23" i="58"/>
  <c r="L24" i="58"/>
  <c r="L25" i="58"/>
  <c r="L26" i="58"/>
  <c r="L27" i="58"/>
  <c r="L28" i="58"/>
  <c r="L29" i="58"/>
  <c r="L30" i="58"/>
  <c r="L31" i="58"/>
  <c r="L32" i="58"/>
  <c r="L33" i="58"/>
  <c r="L34" i="58"/>
  <c r="L35" i="58"/>
  <c r="L36" i="58"/>
  <c r="L37" i="58"/>
  <c r="L38" i="58"/>
  <c r="L39" i="58"/>
  <c r="L40" i="58"/>
  <c r="L41" i="58"/>
  <c r="L42" i="58"/>
  <c r="L43" i="58"/>
  <c r="L44" i="58"/>
  <c r="L45" i="58"/>
  <c r="L46" i="58"/>
  <c r="L47" i="58"/>
  <c r="L48" i="58"/>
  <c r="L49" i="58"/>
  <c r="L50" i="58"/>
  <c r="L51" i="58"/>
  <c r="L52" i="58"/>
  <c r="L53" i="58"/>
  <c r="L54" i="58"/>
  <c r="L55" i="58"/>
  <c r="L56" i="58"/>
  <c r="L57" i="58"/>
  <c r="L58" i="58"/>
  <c r="L59" i="58"/>
  <c r="L60" i="58"/>
  <c r="L61" i="58"/>
  <c r="L62" i="58"/>
  <c r="L63" i="58"/>
  <c r="L64" i="58"/>
  <c r="L65" i="58"/>
  <c r="L66" i="58"/>
  <c r="L67" i="58"/>
  <c r="L68" i="58"/>
  <c r="L69" i="58"/>
  <c r="L70" i="58"/>
  <c r="L71" i="58"/>
  <c r="L72" i="58"/>
  <c r="L73" i="58"/>
  <c r="L74" i="58"/>
  <c r="L75" i="58"/>
  <c r="L76" i="58"/>
  <c r="L77" i="58"/>
  <c r="L78" i="58"/>
  <c r="L79" i="58"/>
  <c r="L80" i="58"/>
  <c r="L81" i="58"/>
  <c r="L82" i="58"/>
  <c r="L83" i="58"/>
  <c r="L84" i="58"/>
  <c r="L85" i="58"/>
  <c r="L86" i="58"/>
  <c r="L87" i="58"/>
  <c r="L88" i="58"/>
  <c r="L89" i="58"/>
  <c r="L90" i="58"/>
  <c r="L91" i="58"/>
  <c r="L92" i="58"/>
  <c r="L93" i="58"/>
  <c r="L94" i="58"/>
  <c r="L95" i="58"/>
  <c r="L96" i="58"/>
  <c r="L97" i="58"/>
  <c r="L98" i="58"/>
  <c r="L99" i="58"/>
  <c r="L100" i="58"/>
  <c r="L101" i="58"/>
  <c r="L102" i="58"/>
  <c r="L103" i="58"/>
  <c r="L104" i="58"/>
  <c r="L105" i="58"/>
  <c r="L106" i="58"/>
  <c r="L107" i="58"/>
  <c r="L108" i="58"/>
  <c r="L109" i="58"/>
  <c r="L110" i="58"/>
  <c r="L111" i="58"/>
  <c r="L112" i="58"/>
  <c r="L113" i="58"/>
  <c r="L114" i="58"/>
  <c r="L115" i="58"/>
  <c r="L116" i="58"/>
  <c r="L117" i="58"/>
  <c r="L118" i="58"/>
  <c r="L119" i="58"/>
  <c r="L120" i="58"/>
  <c r="L121" i="58"/>
  <c r="L122" i="58"/>
  <c r="L123" i="58"/>
  <c r="L124" i="58"/>
  <c r="L125" i="58"/>
  <c r="L126" i="58"/>
  <c r="L127" i="58"/>
  <c r="L128" i="58"/>
  <c r="L129" i="58"/>
  <c r="L130" i="58"/>
  <c r="L131" i="58"/>
  <c r="L132" i="58"/>
  <c r="L133" i="58"/>
  <c r="L134" i="58"/>
  <c r="L135" i="58"/>
  <c r="L136" i="58"/>
  <c r="L137" i="58"/>
  <c r="L138" i="58"/>
  <c r="L139" i="58"/>
  <c r="L140" i="58"/>
  <c r="L141" i="58"/>
  <c r="L142" i="58"/>
  <c r="L143" i="58"/>
  <c r="L144" i="58"/>
  <c r="L145" i="58"/>
  <c r="L146" i="58"/>
  <c r="L147" i="58"/>
  <c r="L148" i="58"/>
  <c r="L149" i="58"/>
  <c r="L150" i="58"/>
  <c r="L151" i="58"/>
  <c r="L152" i="58"/>
  <c r="L153" i="58"/>
  <c r="L154" i="58"/>
  <c r="L155" i="58"/>
  <c r="L156" i="58"/>
  <c r="L157" i="58"/>
  <c r="L158" i="58"/>
  <c r="L159" i="58"/>
  <c r="L160" i="58"/>
  <c r="L161" i="58"/>
  <c r="L162" i="58"/>
  <c r="L163" i="58"/>
  <c r="L164" i="58"/>
  <c r="L165" i="58"/>
  <c r="L166" i="58"/>
  <c r="L167" i="58"/>
  <c r="L168" i="58"/>
  <c r="L169" i="58"/>
  <c r="L170" i="58"/>
  <c r="L171" i="58"/>
  <c r="L172" i="58"/>
  <c r="L173" i="58"/>
  <c r="L174" i="58"/>
  <c r="L175" i="58"/>
  <c r="L176" i="58"/>
  <c r="L177" i="58"/>
  <c r="L178" i="58"/>
  <c r="L179" i="58"/>
  <c r="L180" i="58"/>
  <c r="L181" i="58"/>
  <c r="L182" i="58"/>
  <c r="L183" i="58"/>
  <c r="L184" i="58"/>
  <c r="L185" i="58"/>
  <c r="L186" i="58"/>
  <c r="L187" i="58"/>
  <c r="L188" i="58"/>
  <c r="L189" i="58"/>
  <c r="L190" i="58"/>
  <c r="L191" i="58"/>
  <c r="L192" i="58"/>
  <c r="L193" i="58"/>
  <c r="L194" i="58"/>
  <c r="L195" i="58"/>
  <c r="L196" i="58"/>
  <c r="L197" i="58"/>
  <c r="L198" i="58"/>
  <c r="L199" i="58"/>
  <c r="L200" i="58"/>
  <c r="L201" i="58"/>
  <c r="L202" i="58"/>
  <c r="L203" i="58"/>
  <c r="L204" i="58"/>
  <c r="L205" i="58"/>
  <c r="L206" i="58"/>
  <c r="L207" i="58"/>
  <c r="L208" i="58"/>
  <c r="L209" i="58"/>
  <c r="L210" i="58"/>
  <c r="L211" i="58"/>
  <c r="L212" i="58"/>
  <c r="L213" i="58"/>
  <c r="L214" i="58"/>
  <c r="L215" i="58"/>
  <c r="L216" i="58"/>
  <c r="L217" i="58"/>
  <c r="L218" i="58"/>
  <c r="L219" i="58"/>
  <c r="L220" i="58"/>
  <c r="L221" i="58"/>
  <c r="L222" i="58"/>
  <c r="L223" i="58"/>
  <c r="L224" i="58"/>
  <c r="L225" i="58"/>
  <c r="L226" i="58"/>
  <c r="L227" i="58"/>
  <c r="L228" i="58"/>
  <c r="L229" i="58"/>
  <c r="L230" i="58"/>
  <c r="L231" i="58"/>
  <c r="L232" i="58"/>
  <c r="L233" i="58"/>
  <c r="L234" i="58"/>
  <c r="L235" i="58"/>
  <c r="L236" i="58"/>
  <c r="L237" i="58"/>
  <c r="L238" i="58"/>
  <c r="L239" i="58"/>
  <c r="L240" i="58"/>
  <c r="L241" i="58"/>
  <c r="L242" i="58"/>
  <c r="L243" i="58"/>
  <c r="L244" i="58"/>
  <c r="L245" i="58"/>
  <c r="L246" i="58"/>
  <c r="L247" i="58"/>
  <c r="L248" i="58"/>
  <c r="L249" i="58"/>
  <c r="L250" i="58"/>
  <c r="L251" i="58"/>
  <c r="L252" i="58"/>
  <c r="L253" i="58"/>
  <c r="L254" i="58"/>
  <c r="L255" i="58"/>
  <c r="L256" i="58"/>
  <c r="L257" i="58"/>
  <c r="L258" i="58"/>
  <c r="L259" i="58"/>
  <c r="L260" i="58"/>
  <c r="L261" i="58"/>
  <c r="L262" i="58"/>
  <c r="L263" i="58"/>
  <c r="L264" i="58"/>
  <c r="L265" i="58"/>
  <c r="L266" i="58"/>
  <c r="L267" i="58"/>
  <c r="L268" i="58"/>
  <c r="L269" i="58"/>
  <c r="L270" i="58"/>
  <c r="L271" i="58"/>
  <c r="L272" i="58"/>
  <c r="L273" i="58"/>
  <c r="L274" i="58"/>
  <c r="L275" i="58"/>
  <c r="L276" i="58"/>
  <c r="L277" i="58"/>
  <c r="L278" i="58"/>
  <c r="L279" i="58"/>
  <c r="L280" i="58"/>
  <c r="L281" i="58"/>
  <c r="L282" i="58"/>
  <c r="L283" i="58"/>
  <c r="L284" i="58"/>
  <c r="L285" i="58"/>
  <c r="L286" i="58"/>
  <c r="L287" i="58"/>
  <c r="L288" i="58"/>
  <c r="L289" i="58"/>
  <c r="L290" i="58"/>
  <c r="L291" i="58"/>
  <c r="L292" i="58"/>
  <c r="L293" i="58"/>
  <c r="L294" i="58"/>
  <c r="L295" i="58"/>
  <c r="L296" i="58"/>
  <c r="L297" i="58"/>
  <c r="L298" i="58"/>
  <c r="L299" i="58"/>
  <c r="L300" i="58"/>
  <c r="L301" i="58"/>
  <c r="L302" i="58"/>
  <c r="L303" i="58"/>
  <c r="L304" i="58"/>
  <c r="L305" i="58"/>
  <c r="L306" i="58"/>
  <c r="L307" i="58"/>
  <c r="L308" i="58"/>
  <c r="L309" i="58"/>
  <c r="L310" i="58"/>
  <c r="L311" i="58"/>
  <c r="L312" i="58"/>
  <c r="L313" i="58"/>
  <c r="L2" i="58"/>
  <c r="K3" i="58"/>
  <c r="K4" i="58"/>
  <c r="K5" i="58"/>
  <c r="K6" i="58"/>
  <c r="K7" i="58"/>
  <c r="K8" i="58"/>
  <c r="K9" i="58"/>
  <c r="K10" i="58"/>
  <c r="K11" i="58"/>
  <c r="K12" i="58"/>
  <c r="K13" i="58"/>
  <c r="K14" i="58"/>
  <c r="K15" i="58"/>
  <c r="K16" i="58"/>
  <c r="K17" i="58"/>
  <c r="K18" i="58"/>
  <c r="K19" i="58"/>
  <c r="K20" i="58"/>
  <c r="K21" i="58"/>
  <c r="K22" i="58"/>
  <c r="K23" i="58"/>
  <c r="K24" i="58"/>
  <c r="K25" i="58"/>
  <c r="K26" i="58"/>
  <c r="K27" i="58"/>
  <c r="K28" i="58"/>
  <c r="K29" i="58"/>
  <c r="K30" i="58"/>
  <c r="K31" i="58"/>
  <c r="K32" i="58"/>
  <c r="K33" i="58"/>
  <c r="K34" i="58"/>
  <c r="K35" i="58"/>
  <c r="K36" i="58"/>
  <c r="K37" i="58"/>
  <c r="K38" i="58"/>
  <c r="K39" i="58"/>
  <c r="K40" i="58"/>
  <c r="K41" i="58"/>
  <c r="K42" i="58"/>
  <c r="K43" i="58"/>
  <c r="K44" i="58"/>
  <c r="K45" i="58"/>
  <c r="K46" i="58"/>
  <c r="K47" i="58"/>
  <c r="K48" i="58"/>
  <c r="K49" i="58"/>
  <c r="K50" i="58"/>
  <c r="K51" i="58"/>
  <c r="K52" i="58"/>
  <c r="K53" i="58"/>
  <c r="K54" i="58"/>
  <c r="K55" i="58"/>
  <c r="K56" i="58"/>
  <c r="K57" i="58"/>
  <c r="K58" i="58"/>
  <c r="K59" i="58"/>
  <c r="K60" i="58"/>
  <c r="K61" i="58"/>
  <c r="K62" i="58"/>
  <c r="K63" i="58"/>
  <c r="K64" i="58"/>
  <c r="K65" i="58"/>
  <c r="K66" i="58"/>
  <c r="K67" i="58"/>
  <c r="K68" i="58"/>
  <c r="K69" i="58"/>
  <c r="K70" i="58"/>
  <c r="K71" i="58"/>
  <c r="K72" i="58"/>
  <c r="K73" i="58"/>
  <c r="K74" i="58"/>
  <c r="K75" i="58"/>
  <c r="K76" i="58"/>
  <c r="K77" i="58"/>
  <c r="K78" i="58"/>
  <c r="K79" i="58"/>
  <c r="K80" i="58"/>
  <c r="K81" i="58"/>
  <c r="K82" i="58"/>
  <c r="K83" i="58"/>
  <c r="K84" i="58"/>
  <c r="K85" i="58"/>
  <c r="K86" i="58"/>
  <c r="K87" i="58"/>
  <c r="K88" i="58"/>
  <c r="K89" i="58"/>
  <c r="K90" i="58"/>
  <c r="K91" i="58"/>
  <c r="K92" i="58"/>
  <c r="K93" i="58"/>
  <c r="K94" i="58"/>
  <c r="K95" i="58"/>
  <c r="K96" i="58"/>
  <c r="K97" i="58"/>
  <c r="K98" i="58"/>
  <c r="K99" i="58"/>
  <c r="K100" i="58"/>
  <c r="K101" i="58"/>
  <c r="K102" i="58"/>
  <c r="K103" i="58"/>
  <c r="K104" i="58"/>
  <c r="K105" i="58"/>
  <c r="K106" i="58"/>
  <c r="K107" i="58"/>
  <c r="K108" i="58"/>
  <c r="K109" i="58"/>
  <c r="K110" i="58"/>
  <c r="K111" i="58"/>
  <c r="K112" i="58"/>
  <c r="K113" i="58"/>
  <c r="K114" i="58"/>
  <c r="K115" i="58"/>
  <c r="K116" i="58"/>
  <c r="K117" i="58"/>
  <c r="K118" i="58"/>
  <c r="K119" i="58"/>
  <c r="K120" i="58"/>
  <c r="K121" i="58"/>
  <c r="K122" i="58"/>
  <c r="K123" i="58"/>
  <c r="K124" i="58"/>
  <c r="K125" i="58"/>
  <c r="K126" i="58"/>
  <c r="K127" i="58"/>
  <c r="K128" i="58"/>
  <c r="K129" i="58"/>
  <c r="K130" i="58"/>
  <c r="K131" i="58"/>
  <c r="K132" i="58"/>
  <c r="K133" i="58"/>
  <c r="K134" i="58"/>
  <c r="K135" i="58"/>
  <c r="K136" i="58"/>
  <c r="K137" i="58"/>
  <c r="K138" i="58"/>
  <c r="K139" i="58"/>
  <c r="K140" i="58"/>
  <c r="K141" i="58"/>
  <c r="K142" i="58"/>
  <c r="K143" i="58"/>
  <c r="K144" i="58"/>
  <c r="K145" i="58"/>
  <c r="K146" i="58"/>
  <c r="K147" i="58"/>
  <c r="K148" i="58"/>
  <c r="K149" i="58"/>
  <c r="K150" i="58"/>
  <c r="K151" i="58"/>
  <c r="K152" i="58"/>
  <c r="K153" i="58"/>
  <c r="K154" i="58"/>
  <c r="K155" i="58"/>
  <c r="K156" i="58"/>
  <c r="K157" i="58"/>
  <c r="K158" i="58"/>
  <c r="K159" i="58"/>
  <c r="K160" i="58"/>
  <c r="K161" i="58"/>
  <c r="K162" i="58"/>
  <c r="K163" i="58"/>
  <c r="K164" i="58"/>
  <c r="K165" i="58"/>
  <c r="K166" i="58"/>
  <c r="K167" i="58"/>
  <c r="K168" i="58"/>
  <c r="K169" i="58"/>
  <c r="K170" i="58"/>
  <c r="K171" i="58"/>
  <c r="K172" i="58"/>
  <c r="K173" i="58"/>
  <c r="K174" i="58"/>
  <c r="K175" i="58"/>
  <c r="K176" i="58"/>
  <c r="K177" i="58"/>
  <c r="K178" i="58"/>
  <c r="K179" i="58"/>
  <c r="K180" i="58"/>
  <c r="K181" i="58"/>
  <c r="K182" i="58"/>
  <c r="K183" i="58"/>
  <c r="K184" i="58"/>
  <c r="K185" i="58"/>
  <c r="K186" i="58"/>
  <c r="K187" i="58"/>
  <c r="K188" i="58"/>
  <c r="K189" i="58"/>
  <c r="K190" i="58"/>
  <c r="K191" i="58"/>
  <c r="K192" i="58"/>
  <c r="K193" i="58"/>
  <c r="K194" i="58"/>
  <c r="K195" i="58"/>
  <c r="K196" i="58"/>
  <c r="K197" i="58"/>
  <c r="K198" i="58"/>
  <c r="K199" i="58"/>
  <c r="K200" i="58"/>
  <c r="K201" i="58"/>
  <c r="K202" i="58"/>
  <c r="K203" i="58"/>
  <c r="K204" i="58"/>
  <c r="K205" i="58"/>
  <c r="K206" i="58"/>
  <c r="K207" i="58"/>
  <c r="K208" i="58"/>
  <c r="K209" i="58"/>
  <c r="K210" i="58"/>
  <c r="K211" i="58"/>
  <c r="K212" i="58"/>
  <c r="K213" i="58"/>
  <c r="K214" i="58"/>
  <c r="K215" i="58"/>
  <c r="K216" i="58"/>
  <c r="K217" i="58"/>
  <c r="K218" i="58"/>
  <c r="K219" i="58"/>
  <c r="K220" i="58"/>
  <c r="K221" i="58"/>
  <c r="K222" i="58"/>
  <c r="K223" i="58"/>
  <c r="K224" i="58"/>
  <c r="K225" i="58"/>
  <c r="K226" i="58"/>
  <c r="K227" i="58"/>
  <c r="K228" i="58"/>
  <c r="K229" i="58"/>
  <c r="K230" i="58"/>
  <c r="K231" i="58"/>
  <c r="K232" i="58"/>
  <c r="K233" i="58"/>
  <c r="K234" i="58"/>
  <c r="K235" i="58"/>
  <c r="K236" i="58"/>
  <c r="K237" i="58"/>
  <c r="K238" i="58"/>
  <c r="K239" i="58"/>
  <c r="K240" i="58"/>
  <c r="K241" i="58"/>
  <c r="K242" i="58"/>
  <c r="K243" i="58"/>
  <c r="K244" i="58"/>
  <c r="K245" i="58"/>
  <c r="K246" i="58"/>
  <c r="K247" i="58"/>
  <c r="K248" i="58"/>
  <c r="K249" i="58"/>
  <c r="K250" i="58"/>
  <c r="K251" i="58"/>
  <c r="K252" i="58"/>
  <c r="K253" i="58"/>
  <c r="K254" i="58"/>
  <c r="K255" i="58"/>
  <c r="K256" i="58"/>
  <c r="K257" i="58"/>
  <c r="K258" i="58"/>
  <c r="K259" i="58"/>
  <c r="K260" i="58"/>
  <c r="K261" i="58"/>
  <c r="K262" i="58"/>
  <c r="K263" i="58"/>
  <c r="K264" i="58"/>
  <c r="K265" i="58"/>
  <c r="K266" i="58"/>
  <c r="K267" i="58"/>
  <c r="K268" i="58"/>
  <c r="K269" i="58"/>
  <c r="K270" i="58"/>
  <c r="K271" i="58"/>
  <c r="K272" i="58"/>
  <c r="K273" i="58"/>
  <c r="K274" i="58"/>
  <c r="K275" i="58"/>
  <c r="K276" i="58"/>
  <c r="K277" i="58"/>
  <c r="K278" i="58"/>
  <c r="K279" i="58"/>
  <c r="K280" i="58"/>
  <c r="K281" i="58"/>
  <c r="K282" i="58"/>
  <c r="K283" i="58"/>
  <c r="K284" i="58"/>
  <c r="K285" i="58"/>
  <c r="K286" i="58"/>
  <c r="K287" i="58"/>
  <c r="K288" i="58"/>
  <c r="K289" i="58"/>
  <c r="K290" i="58"/>
  <c r="K291" i="58"/>
  <c r="K292" i="58"/>
  <c r="K293" i="58"/>
  <c r="K294" i="58"/>
  <c r="K295" i="58"/>
  <c r="K296" i="58"/>
  <c r="K297" i="58"/>
  <c r="K298" i="58"/>
  <c r="K299" i="58"/>
  <c r="K300" i="58"/>
  <c r="K301" i="58"/>
  <c r="K302" i="58"/>
  <c r="K303" i="58"/>
  <c r="K304" i="58"/>
  <c r="K305" i="58"/>
  <c r="K306" i="58"/>
  <c r="K307" i="58"/>
  <c r="K308" i="58"/>
  <c r="K309" i="58"/>
  <c r="K310" i="58"/>
  <c r="K311" i="58"/>
  <c r="K312" i="58"/>
  <c r="K313" i="58"/>
  <c r="K2" i="58"/>
  <c r="G3" i="58"/>
  <c r="H3" i="58" s="1"/>
  <c r="I3" i="58" s="1"/>
  <c r="J3" i="58" s="1"/>
  <c r="G4" i="58"/>
  <c r="H4" i="58" s="1"/>
  <c r="I4" i="58" s="1"/>
  <c r="J4" i="58" s="1"/>
  <c r="G5" i="58"/>
  <c r="H5" i="58" s="1"/>
  <c r="I5" i="58" s="1"/>
  <c r="J5" i="58" s="1"/>
  <c r="G6" i="58"/>
  <c r="H6" i="58" s="1"/>
  <c r="I6" i="58" s="1"/>
  <c r="J6" i="58" s="1"/>
  <c r="G7" i="58"/>
  <c r="H7" i="58" s="1"/>
  <c r="I7" i="58" s="1"/>
  <c r="J7" i="58" s="1"/>
  <c r="G8" i="58"/>
  <c r="H8" i="58" s="1"/>
  <c r="I8" i="58" s="1"/>
  <c r="J8" i="58" s="1"/>
  <c r="G9" i="58"/>
  <c r="H9" i="58" s="1"/>
  <c r="I9" i="58" s="1"/>
  <c r="J9" i="58" s="1"/>
  <c r="G10" i="58"/>
  <c r="H10" i="58" s="1"/>
  <c r="I10" i="58" s="1"/>
  <c r="J10" i="58" s="1"/>
  <c r="G11" i="58"/>
  <c r="H11" i="58" s="1"/>
  <c r="I11" i="58" s="1"/>
  <c r="J11" i="58" s="1"/>
  <c r="G12" i="58"/>
  <c r="H12" i="58" s="1"/>
  <c r="I12" i="58" s="1"/>
  <c r="J12" i="58" s="1"/>
  <c r="G13" i="58"/>
  <c r="H13" i="58" s="1"/>
  <c r="I13" i="58" s="1"/>
  <c r="J13" i="58" s="1"/>
  <c r="G14" i="58"/>
  <c r="H14" i="58" s="1"/>
  <c r="I14" i="58" s="1"/>
  <c r="J14" i="58" s="1"/>
  <c r="G15" i="58"/>
  <c r="H15" i="58" s="1"/>
  <c r="I15" i="58" s="1"/>
  <c r="J15" i="58" s="1"/>
  <c r="G16" i="58"/>
  <c r="H16" i="58" s="1"/>
  <c r="I16" i="58" s="1"/>
  <c r="J16" i="58" s="1"/>
  <c r="G17" i="58"/>
  <c r="H17" i="58" s="1"/>
  <c r="I17" i="58" s="1"/>
  <c r="J17" i="58" s="1"/>
  <c r="G18" i="58"/>
  <c r="H18" i="58" s="1"/>
  <c r="I18" i="58" s="1"/>
  <c r="J18" i="58" s="1"/>
  <c r="G19" i="58"/>
  <c r="H19" i="58" s="1"/>
  <c r="I19" i="58" s="1"/>
  <c r="J19" i="58" s="1"/>
  <c r="G20" i="58"/>
  <c r="H20" i="58" s="1"/>
  <c r="I20" i="58" s="1"/>
  <c r="J20" i="58" s="1"/>
  <c r="G21" i="58"/>
  <c r="H21" i="58" s="1"/>
  <c r="I21" i="58" s="1"/>
  <c r="J21" i="58" s="1"/>
  <c r="G22" i="58"/>
  <c r="H22" i="58" s="1"/>
  <c r="I22" i="58" s="1"/>
  <c r="J22" i="58" s="1"/>
  <c r="G23" i="58"/>
  <c r="H23" i="58" s="1"/>
  <c r="I23" i="58" s="1"/>
  <c r="J23" i="58" s="1"/>
  <c r="G24" i="58"/>
  <c r="H24" i="58" s="1"/>
  <c r="I24" i="58" s="1"/>
  <c r="J24" i="58" s="1"/>
  <c r="G25" i="58"/>
  <c r="H25" i="58" s="1"/>
  <c r="I25" i="58" s="1"/>
  <c r="J25" i="58" s="1"/>
  <c r="G26" i="58"/>
  <c r="H26" i="58" s="1"/>
  <c r="I26" i="58" s="1"/>
  <c r="J26" i="58" s="1"/>
  <c r="G27" i="58"/>
  <c r="H27" i="58" s="1"/>
  <c r="I27" i="58" s="1"/>
  <c r="J27" i="58" s="1"/>
  <c r="G28" i="58"/>
  <c r="H28" i="58" s="1"/>
  <c r="I28" i="58" s="1"/>
  <c r="J28" i="58" s="1"/>
  <c r="G29" i="58"/>
  <c r="H29" i="58" s="1"/>
  <c r="I29" i="58" s="1"/>
  <c r="J29" i="58" s="1"/>
  <c r="G30" i="58"/>
  <c r="H30" i="58" s="1"/>
  <c r="I30" i="58" s="1"/>
  <c r="J30" i="58" s="1"/>
  <c r="G31" i="58"/>
  <c r="H31" i="58" s="1"/>
  <c r="I31" i="58" s="1"/>
  <c r="J31" i="58" s="1"/>
  <c r="G32" i="58"/>
  <c r="H32" i="58" s="1"/>
  <c r="I32" i="58" s="1"/>
  <c r="J32" i="58" s="1"/>
  <c r="G33" i="58"/>
  <c r="H33" i="58" s="1"/>
  <c r="I33" i="58" s="1"/>
  <c r="J33" i="58" s="1"/>
  <c r="G34" i="58"/>
  <c r="H34" i="58" s="1"/>
  <c r="I34" i="58" s="1"/>
  <c r="J34" i="58" s="1"/>
  <c r="G35" i="58"/>
  <c r="H35" i="58" s="1"/>
  <c r="I35" i="58" s="1"/>
  <c r="J35" i="58" s="1"/>
  <c r="G36" i="58"/>
  <c r="H36" i="58" s="1"/>
  <c r="I36" i="58" s="1"/>
  <c r="J36" i="58" s="1"/>
  <c r="G37" i="58"/>
  <c r="H37" i="58" s="1"/>
  <c r="I37" i="58" s="1"/>
  <c r="J37" i="58" s="1"/>
  <c r="G38" i="58"/>
  <c r="H38" i="58" s="1"/>
  <c r="I38" i="58" s="1"/>
  <c r="J38" i="58" s="1"/>
  <c r="G39" i="58"/>
  <c r="H39" i="58" s="1"/>
  <c r="I39" i="58" s="1"/>
  <c r="J39" i="58" s="1"/>
  <c r="G40" i="58"/>
  <c r="H40" i="58" s="1"/>
  <c r="I40" i="58" s="1"/>
  <c r="J40" i="58" s="1"/>
  <c r="G41" i="58"/>
  <c r="H41" i="58" s="1"/>
  <c r="I41" i="58" s="1"/>
  <c r="J41" i="58" s="1"/>
  <c r="G42" i="58"/>
  <c r="H42" i="58" s="1"/>
  <c r="I42" i="58" s="1"/>
  <c r="J42" i="58" s="1"/>
  <c r="G43" i="58"/>
  <c r="H43" i="58" s="1"/>
  <c r="I43" i="58" s="1"/>
  <c r="J43" i="58" s="1"/>
  <c r="G44" i="58"/>
  <c r="H44" i="58" s="1"/>
  <c r="I44" i="58" s="1"/>
  <c r="J44" i="58" s="1"/>
  <c r="G45" i="58"/>
  <c r="H45" i="58" s="1"/>
  <c r="I45" i="58" s="1"/>
  <c r="J45" i="58" s="1"/>
  <c r="G46" i="58"/>
  <c r="H46" i="58" s="1"/>
  <c r="I46" i="58" s="1"/>
  <c r="J46" i="58" s="1"/>
  <c r="G47" i="58"/>
  <c r="H47" i="58" s="1"/>
  <c r="I47" i="58" s="1"/>
  <c r="J47" i="58" s="1"/>
  <c r="G48" i="58"/>
  <c r="H48" i="58" s="1"/>
  <c r="I48" i="58" s="1"/>
  <c r="J48" i="58" s="1"/>
  <c r="G49" i="58"/>
  <c r="H49" i="58" s="1"/>
  <c r="I49" i="58" s="1"/>
  <c r="J49" i="58" s="1"/>
  <c r="G50" i="58"/>
  <c r="H50" i="58" s="1"/>
  <c r="I50" i="58" s="1"/>
  <c r="J50" i="58" s="1"/>
  <c r="G51" i="58"/>
  <c r="H51" i="58" s="1"/>
  <c r="I51" i="58" s="1"/>
  <c r="J51" i="58" s="1"/>
  <c r="G52" i="58"/>
  <c r="H52" i="58" s="1"/>
  <c r="I52" i="58" s="1"/>
  <c r="J52" i="58" s="1"/>
  <c r="G53" i="58"/>
  <c r="H53" i="58" s="1"/>
  <c r="I53" i="58" s="1"/>
  <c r="J53" i="58" s="1"/>
  <c r="G54" i="58"/>
  <c r="H54" i="58" s="1"/>
  <c r="I54" i="58" s="1"/>
  <c r="J54" i="58" s="1"/>
  <c r="G55" i="58"/>
  <c r="H55" i="58" s="1"/>
  <c r="I55" i="58" s="1"/>
  <c r="J55" i="58" s="1"/>
  <c r="G56" i="58"/>
  <c r="H56" i="58" s="1"/>
  <c r="I56" i="58" s="1"/>
  <c r="J56" i="58" s="1"/>
  <c r="G57" i="58"/>
  <c r="H57" i="58" s="1"/>
  <c r="I57" i="58" s="1"/>
  <c r="J57" i="58" s="1"/>
  <c r="G58" i="58"/>
  <c r="H58" i="58" s="1"/>
  <c r="I58" i="58" s="1"/>
  <c r="J58" i="58" s="1"/>
  <c r="G59" i="58"/>
  <c r="H59" i="58" s="1"/>
  <c r="I59" i="58" s="1"/>
  <c r="J59" i="58" s="1"/>
  <c r="G60" i="58"/>
  <c r="H60" i="58" s="1"/>
  <c r="I60" i="58" s="1"/>
  <c r="J60" i="58" s="1"/>
  <c r="G61" i="58"/>
  <c r="H61" i="58" s="1"/>
  <c r="I61" i="58" s="1"/>
  <c r="J61" i="58" s="1"/>
  <c r="G62" i="58"/>
  <c r="H62" i="58" s="1"/>
  <c r="I62" i="58" s="1"/>
  <c r="J62" i="58" s="1"/>
  <c r="G63" i="58"/>
  <c r="H63" i="58" s="1"/>
  <c r="I63" i="58" s="1"/>
  <c r="J63" i="58" s="1"/>
  <c r="G64" i="58"/>
  <c r="H64" i="58" s="1"/>
  <c r="I64" i="58" s="1"/>
  <c r="J64" i="58" s="1"/>
  <c r="G65" i="58"/>
  <c r="H65" i="58" s="1"/>
  <c r="I65" i="58" s="1"/>
  <c r="J65" i="58" s="1"/>
  <c r="G66" i="58"/>
  <c r="H66" i="58" s="1"/>
  <c r="I66" i="58" s="1"/>
  <c r="J66" i="58" s="1"/>
  <c r="G67" i="58"/>
  <c r="H67" i="58" s="1"/>
  <c r="I67" i="58" s="1"/>
  <c r="J67" i="58" s="1"/>
  <c r="G68" i="58"/>
  <c r="H68" i="58" s="1"/>
  <c r="I68" i="58" s="1"/>
  <c r="J68" i="58" s="1"/>
  <c r="G69" i="58"/>
  <c r="H69" i="58" s="1"/>
  <c r="I69" i="58" s="1"/>
  <c r="J69" i="58" s="1"/>
  <c r="G70" i="58"/>
  <c r="H70" i="58" s="1"/>
  <c r="I70" i="58" s="1"/>
  <c r="J70" i="58" s="1"/>
  <c r="G71" i="58"/>
  <c r="H71" i="58" s="1"/>
  <c r="I71" i="58" s="1"/>
  <c r="J71" i="58" s="1"/>
  <c r="G72" i="58"/>
  <c r="H72" i="58" s="1"/>
  <c r="I72" i="58" s="1"/>
  <c r="J72" i="58" s="1"/>
  <c r="G73" i="58"/>
  <c r="H73" i="58" s="1"/>
  <c r="I73" i="58" s="1"/>
  <c r="J73" i="58" s="1"/>
  <c r="G74" i="58"/>
  <c r="H74" i="58" s="1"/>
  <c r="I74" i="58" s="1"/>
  <c r="J74" i="58" s="1"/>
  <c r="G75" i="58"/>
  <c r="H75" i="58" s="1"/>
  <c r="I75" i="58" s="1"/>
  <c r="J75" i="58" s="1"/>
  <c r="G76" i="58"/>
  <c r="H76" i="58" s="1"/>
  <c r="I76" i="58" s="1"/>
  <c r="J76" i="58" s="1"/>
  <c r="G77" i="58"/>
  <c r="H77" i="58" s="1"/>
  <c r="I77" i="58" s="1"/>
  <c r="J77" i="58" s="1"/>
  <c r="G78" i="58"/>
  <c r="H78" i="58" s="1"/>
  <c r="I78" i="58" s="1"/>
  <c r="J78" i="58" s="1"/>
  <c r="G79" i="58"/>
  <c r="H79" i="58" s="1"/>
  <c r="I79" i="58" s="1"/>
  <c r="J79" i="58" s="1"/>
  <c r="G80" i="58"/>
  <c r="H80" i="58" s="1"/>
  <c r="I80" i="58" s="1"/>
  <c r="J80" i="58" s="1"/>
  <c r="G81" i="58"/>
  <c r="H81" i="58" s="1"/>
  <c r="I81" i="58" s="1"/>
  <c r="J81" i="58" s="1"/>
  <c r="G82" i="58"/>
  <c r="H82" i="58" s="1"/>
  <c r="I82" i="58" s="1"/>
  <c r="J82" i="58" s="1"/>
  <c r="G83" i="58"/>
  <c r="H83" i="58" s="1"/>
  <c r="I83" i="58" s="1"/>
  <c r="J83" i="58" s="1"/>
  <c r="G84" i="58"/>
  <c r="H84" i="58" s="1"/>
  <c r="I84" i="58" s="1"/>
  <c r="J84" i="58" s="1"/>
  <c r="G85" i="58"/>
  <c r="H85" i="58" s="1"/>
  <c r="I85" i="58" s="1"/>
  <c r="J85" i="58" s="1"/>
  <c r="G86" i="58"/>
  <c r="H86" i="58" s="1"/>
  <c r="I86" i="58" s="1"/>
  <c r="J86" i="58" s="1"/>
  <c r="G87" i="58"/>
  <c r="H87" i="58" s="1"/>
  <c r="I87" i="58" s="1"/>
  <c r="J87" i="58" s="1"/>
  <c r="G88" i="58"/>
  <c r="H88" i="58" s="1"/>
  <c r="I88" i="58" s="1"/>
  <c r="J88" i="58" s="1"/>
  <c r="G89" i="58"/>
  <c r="H89" i="58" s="1"/>
  <c r="I89" i="58" s="1"/>
  <c r="J89" i="58" s="1"/>
  <c r="G90" i="58"/>
  <c r="H90" i="58" s="1"/>
  <c r="I90" i="58" s="1"/>
  <c r="J90" i="58" s="1"/>
  <c r="G91" i="58"/>
  <c r="H91" i="58" s="1"/>
  <c r="I91" i="58" s="1"/>
  <c r="J91" i="58" s="1"/>
  <c r="G92" i="58"/>
  <c r="H92" i="58" s="1"/>
  <c r="I92" i="58" s="1"/>
  <c r="J92" i="58" s="1"/>
  <c r="G93" i="58"/>
  <c r="H93" i="58" s="1"/>
  <c r="I93" i="58" s="1"/>
  <c r="J93" i="58" s="1"/>
  <c r="G94" i="58"/>
  <c r="H94" i="58" s="1"/>
  <c r="I94" i="58" s="1"/>
  <c r="J94" i="58" s="1"/>
  <c r="G95" i="58"/>
  <c r="H95" i="58" s="1"/>
  <c r="I95" i="58" s="1"/>
  <c r="J95" i="58" s="1"/>
  <c r="G96" i="58"/>
  <c r="H96" i="58" s="1"/>
  <c r="I96" i="58" s="1"/>
  <c r="J96" i="58" s="1"/>
  <c r="G97" i="58"/>
  <c r="H97" i="58" s="1"/>
  <c r="I97" i="58" s="1"/>
  <c r="J97" i="58" s="1"/>
  <c r="G98" i="58"/>
  <c r="H98" i="58" s="1"/>
  <c r="I98" i="58" s="1"/>
  <c r="J98" i="58" s="1"/>
  <c r="G99" i="58"/>
  <c r="H99" i="58" s="1"/>
  <c r="I99" i="58" s="1"/>
  <c r="J99" i="58" s="1"/>
  <c r="G100" i="58"/>
  <c r="H100" i="58" s="1"/>
  <c r="I100" i="58" s="1"/>
  <c r="J100" i="58" s="1"/>
  <c r="G101" i="58"/>
  <c r="H101" i="58" s="1"/>
  <c r="I101" i="58" s="1"/>
  <c r="J101" i="58" s="1"/>
  <c r="G102" i="58"/>
  <c r="H102" i="58" s="1"/>
  <c r="I102" i="58" s="1"/>
  <c r="J102" i="58" s="1"/>
  <c r="G103" i="58"/>
  <c r="H103" i="58" s="1"/>
  <c r="I103" i="58" s="1"/>
  <c r="J103" i="58" s="1"/>
  <c r="G104" i="58"/>
  <c r="H104" i="58" s="1"/>
  <c r="I104" i="58" s="1"/>
  <c r="J104" i="58" s="1"/>
  <c r="G105" i="58"/>
  <c r="H105" i="58" s="1"/>
  <c r="I105" i="58" s="1"/>
  <c r="J105" i="58" s="1"/>
  <c r="G106" i="58"/>
  <c r="H106" i="58" s="1"/>
  <c r="I106" i="58" s="1"/>
  <c r="J106" i="58" s="1"/>
  <c r="G107" i="58"/>
  <c r="H107" i="58" s="1"/>
  <c r="I107" i="58" s="1"/>
  <c r="J107" i="58" s="1"/>
  <c r="G108" i="58"/>
  <c r="H108" i="58" s="1"/>
  <c r="I108" i="58" s="1"/>
  <c r="J108" i="58" s="1"/>
  <c r="G109" i="58"/>
  <c r="H109" i="58" s="1"/>
  <c r="I109" i="58" s="1"/>
  <c r="J109" i="58" s="1"/>
  <c r="G110" i="58"/>
  <c r="H110" i="58" s="1"/>
  <c r="I110" i="58" s="1"/>
  <c r="J110" i="58" s="1"/>
  <c r="G111" i="58"/>
  <c r="H111" i="58" s="1"/>
  <c r="I111" i="58" s="1"/>
  <c r="J111" i="58" s="1"/>
  <c r="G112" i="58"/>
  <c r="H112" i="58" s="1"/>
  <c r="I112" i="58" s="1"/>
  <c r="J112" i="58" s="1"/>
  <c r="G113" i="58"/>
  <c r="H113" i="58" s="1"/>
  <c r="I113" i="58" s="1"/>
  <c r="J113" i="58" s="1"/>
  <c r="G114" i="58"/>
  <c r="H114" i="58" s="1"/>
  <c r="I114" i="58" s="1"/>
  <c r="J114" i="58" s="1"/>
  <c r="G115" i="58"/>
  <c r="H115" i="58" s="1"/>
  <c r="I115" i="58" s="1"/>
  <c r="J115" i="58" s="1"/>
  <c r="G116" i="58"/>
  <c r="H116" i="58" s="1"/>
  <c r="I116" i="58" s="1"/>
  <c r="J116" i="58" s="1"/>
  <c r="G117" i="58"/>
  <c r="H117" i="58" s="1"/>
  <c r="I117" i="58" s="1"/>
  <c r="J117" i="58" s="1"/>
  <c r="G118" i="58"/>
  <c r="H118" i="58" s="1"/>
  <c r="I118" i="58" s="1"/>
  <c r="J118" i="58" s="1"/>
  <c r="G119" i="58"/>
  <c r="H119" i="58" s="1"/>
  <c r="I119" i="58" s="1"/>
  <c r="J119" i="58" s="1"/>
  <c r="G120" i="58"/>
  <c r="H120" i="58" s="1"/>
  <c r="I120" i="58" s="1"/>
  <c r="J120" i="58" s="1"/>
  <c r="G121" i="58"/>
  <c r="H121" i="58" s="1"/>
  <c r="I121" i="58" s="1"/>
  <c r="J121" i="58" s="1"/>
  <c r="G122" i="58"/>
  <c r="H122" i="58" s="1"/>
  <c r="I122" i="58" s="1"/>
  <c r="J122" i="58" s="1"/>
  <c r="G123" i="58"/>
  <c r="H123" i="58" s="1"/>
  <c r="I123" i="58" s="1"/>
  <c r="J123" i="58" s="1"/>
  <c r="G124" i="58"/>
  <c r="H124" i="58" s="1"/>
  <c r="I124" i="58" s="1"/>
  <c r="J124" i="58" s="1"/>
  <c r="G125" i="58"/>
  <c r="H125" i="58" s="1"/>
  <c r="I125" i="58" s="1"/>
  <c r="J125" i="58" s="1"/>
  <c r="G126" i="58"/>
  <c r="H126" i="58" s="1"/>
  <c r="I126" i="58" s="1"/>
  <c r="J126" i="58" s="1"/>
  <c r="G127" i="58"/>
  <c r="H127" i="58" s="1"/>
  <c r="I127" i="58" s="1"/>
  <c r="J127" i="58" s="1"/>
  <c r="G128" i="58"/>
  <c r="H128" i="58" s="1"/>
  <c r="I128" i="58" s="1"/>
  <c r="J128" i="58" s="1"/>
  <c r="G129" i="58"/>
  <c r="H129" i="58" s="1"/>
  <c r="I129" i="58" s="1"/>
  <c r="J129" i="58" s="1"/>
  <c r="G130" i="58"/>
  <c r="H130" i="58" s="1"/>
  <c r="I130" i="58" s="1"/>
  <c r="J130" i="58" s="1"/>
  <c r="G131" i="58"/>
  <c r="H131" i="58" s="1"/>
  <c r="I131" i="58" s="1"/>
  <c r="J131" i="58" s="1"/>
  <c r="G132" i="58"/>
  <c r="H132" i="58" s="1"/>
  <c r="I132" i="58" s="1"/>
  <c r="J132" i="58" s="1"/>
  <c r="G133" i="58"/>
  <c r="H133" i="58" s="1"/>
  <c r="I133" i="58" s="1"/>
  <c r="J133" i="58" s="1"/>
  <c r="G134" i="58"/>
  <c r="H134" i="58" s="1"/>
  <c r="I134" i="58" s="1"/>
  <c r="J134" i="58" s="1"/>
  <c r="G135" i="58"/>
  <c r="H135" i="58" s="1"/>
  <c r="I135" i="58" s="1"/>
  <c r="J135" i="58" s="1"/>
  <c r="G136" i="58"/>
  <c r="H136" i="58" s="1"/>
  <c r="I136" i="58" s="1"/>
  <c r="J136" i="58" s="1"/>
  <c r="G137" i="58"/>
  <c r="H137" i="58" s="1"/>
  <c r="I137" i="58" s="1"/>
  <c r="J137" i="58" s="1"/>
  <c r="G138" i="58"/>
  <c r="H138" i="58" s="1"/>
  <c r="I138" i="58" s="1"/>
  <c r="J138" i="58" s="1"/>
  <c r="G139" i="58"/>
  <c r="H139" i="58" s="1"/>
  <c r="I139" i="58" s="1"/>
  <c r="J139" i="58" s="1"/>
  <c r="G140" i="58"/>
  <c r="H140" i="58" s="1"/>
  <c r="I140" i="58" s="1"/>
  <c r="J140" i="58" s="1"/>
  <c r="G141" i="58"/>
  <c r="H141" i="58" s="1"/>
  <c r="I141" i="58" s="1"/>
  <c r="J141" i="58" s="1"/>
  <c r="G142" i="58"/>
  <c r="H142" i="58" s="1"/>
  <c r="I142" i="58" s="1"/>
  <c r="J142" i="58" s="1"/>
  <c r="G143" i="58"/>
  <c r="H143" i="58" s="1"/>
  <c r="I143" i="58" s="1"/>
  <c r="J143" i="58" s="1"/>
  <c r="G144" i="58"/>
  <c r="H144" i="58" s="1"/>
  <c r="I144" i="58" s="1"/>
  <c r="J144" i="58" s="1"/>
  <c r="G145" i="58"/>
  <c r="H145" i="58" s="1"/>
  <c r="I145" i="58" s="1"/>
  <c r="J145" i="58" s="1"/>
  <c r="G146" i="58"/>
  <c r="H146" i="58" s="1"/>
  <c r="I146" i="58" s="1"/>
  <c r="J146" i="58" s="1"/>
  <c r="G147" i="58"/>
  <c r="H147" i="58" s="1"/>
  <c r="I147" i="58" s="1"/>
  <c r="J147" i="58" s="1"/>
  <c r="G148" i="58"/>
  <c r="H148" i="58" s="1"/>
  <c r="I148" i="58" s="1"/>
  <c r="J148" i="58" s="1"/>
  <c r="G149" i="58"/>
  <c r="H149" i="58" s="1"/>
  <c r="I149" i="58" s="1"/>
  <c r="J149" i="58" s="1"/>
  <c r="G150" i="58"/>
  <c r="H150" i="58" s="1"/>
  <c r="I150" i="58" s="1"/>
  <c r="J150" i="58" s="1"/>
  <c r="G151" i="58"/>
  <c r="H151" i="58" s="1"/>
  <c r="I151" i="58" s="1"/>
  <c r="J151" i="58" s="1"/>
  <c r="G152" i="58"/>
  <c r="H152" i="58" s="1"/>
  <c r="I152" i="58" s="1"/>
  <c r="J152" i="58" s="1"/>
  <c r="G153" i="58"/>
  <c r="H153" i="58" s="1"/>
  <c r="I153" i="58" s="1"/>
  <c r="J153" i="58" s="1"/>
  <c r="G154" i="58"/>
  <c r="H154" i="58" s="1"/>
  <c r="I154" i="58" s="1"/>
  <c r="J154" i="58" s="1"/>
  <c r="G155" i="58"/>
  <c r="H155" i="58" s="1"/>
  <c r="I155" i="58" s="1"/>
  <c r="J155" i="58" s="1"/>
  <c r="G156" i="58"/>
  <c r="H156" i="58" s="1"/>
  <c r="I156" i="58" s="1"/>
  <c r="J156" i="58" s="1"/>
  <c r="G157" i="58"/>
  <c r="H157" i="58" s="1"/>
  <c r="I157" i="58" s="1"/>
  <c r="J157" i="58" s="1"/>
  <c r="G158" i="58"/>
  <c r="H158" i="58" s="1"/>
  <c r="I158" i="58" s="1"/>
  <c r="J158" i="58" s="1"/>
  <c r="G159" i="58"/>
  <c r="H159" i="58" s="1"/>
  <c r="I159" i="58" s="1"/>
  <c r="J159" i="58" s="1"/>
  <c r="G160" i="58"/>
  <c r="H160" i="58" s="1"/>
  <c r="I160" i="58" s="1"/>
  <c r="J160" i="58" s="1"/>
  <c r="G161" i="58"/>
  <c r="H161" i="58" s="1"/>
  <c r="I161" i="58" s="1"/>
  <c r="J161" i="58" s="1"/>
  <c r="G162" i="58"/>
  <c r="H162" i="58" s="1"/>
  <c r="I162" i="58" s="1"/>
  <c r="J162" i="58" s="1"/>
  <c r="G163" i="58"/>
  <c r="H163" i="58" s="1"/>
  <c r="I163" i="58" s="1"/>
  <c r="J163" i="58" s="1"/>
  <c r="G164" i="58"/>
  <c r="H164" i="58" s="1"/>
  <c r="I164" i="58" s="1"/>
  <c r="J164" i="58" s="1"/>
  <c r="G165" i="58"/>
  <c r="H165" i="58" s="1"/>
  <c r="I165" i="58" s="1"/>
  <c r="J165" i="58" s="1"/>
  <c r="G166" i="58"/>
  <c r="H166" i="58" s="1"/>
  <c r="I166" i="58" s="1"/>
  <c r="J166" i="58" s="1"/>
  <c r="G167" i="58"/>
  <c r="H167" i="58" s="1"/>
  <c r="I167" i="58" s="1"/>
  <c r="J167" i="58" s="1"/>
  <c r="G168" i="58"/>
  <c r="H168" i="58" s="1"/>
  <c r="I168" i="58" s="1"/>
  <c r="J168" i="58" s="1"/>
  <c r="G169" i="58"/>
  <c r="H169" i="58" s="1"/>
  <c r="I169" i="58" s="1"/>
  <c r="J169" i="58" s="1"/>
  <c r="G170" i="58"/>
  <c r="H170" i="58" s="1"/>
  <c r="I170" i="58" s="1"/>
  <c r="J170" i="58" s="1"/>
  <c r="G171" i="58"/>
  <c r="H171" i="58" s="1"/>
  <c r="I171" i="58" s="1"/>
  <c r="J171" i="58" s="1"/>
  <c r="G172" i="58"/>
  <c r="H172" i="58" s="1"/>
  <c r="I172" i="58" s="1"/>
  <c r="J172" i="58" s="1"/>
  <c r="G173" i="58"/>
  <c r="H173" i="58" s="1"/>
  <c r="I173" i="58" s="1"/>
  <c r="J173" i="58" s="1"/>
  <c r="G174" i="58"/>
  <c r="H174" i="58" s="1"/>
  <c r="I174" i="58" s="1"/>
  <c r="J174" i="58" s="1"/>
  <c r="G175" i="58"/>
  <c r="H175" i="58" s="1"/>
  <c r="I175" i="58" s="1"/>
  <c r="J175" i="58" s="1"/>
  <c r="G176" i="58"/>
  <c r="H176" i="58" s="1"/>
  <c r="I176" i="58" s="1"/>
  <c r="J176" i="58" s="1"/>
  <c r="G177" i="58"/>
  <c r="H177" i="58" s="1"/>
  <c r="I177" i="58" s="1"/>
  <c r="J177" i="58" s="1"/>
  <c r="G178" i="58"/>
  <c r="H178" i="58" s="1"/>
  <c r="I178" i="58" s="1"/>
  <c r="J178" i="58" s="1"/>
  <c r="G179" i="58"/>
  <c r="H179" i="58" s="1"/>
  <c r="I179" i="58" s="1"/>
  <c r="J179" i="58" s="1"/>
  <c r="G180" i="58"/>
  <c r="H180" i="58" s="1"/>
  <c r="I180" i="58" s="1"/>
  <c r="J180" i="58" s="1"/>
  <c r="G181" i="58"/>
  <c r="H181" i="58" s="1"/>
  <c r="I181" i="58" s="1"/>
  <c r="J181" i="58" s="1"/>
  <c r="G182" i="58"/>
  <c r="H182" i="58" s="1"/>
  <c r="I182" i="58" s="1"/>
  <c r="J182" i="58" s="1"/>
  <c r="G183" i="58"/>
  <c r="H183" i="58" s="1"/>
  <c r="I183" i="58" s="1"/>
  <c r="J183" i="58" s="1"/>
  <c r="G184" i="58"/>
  <c r="H184" i="58" s="1"/>
  <c r="I184" i="58" s="1"/>
  <c r="J184" i="58" s="1"/>
  <c r="G185" i="58"/>
  <c r="H185" i="58" s="1"/>
  <c r="I185" i="58" s="1"/>
  <c r="J185" i="58" s="1"/>
  <c r="G186" i="58"/>
  <c r="H186" i="58" s="1"/>
  <c r="I186" i="58" s="1"/>
  <c r="J186" i="58" s="1"/>
  <c r="G187" i="58"/>
  <c r="H187" i="58" s="1"/>
  <c r="I187" i="58" s="1"/>
  <c r="J187" i="58" s="1"/>
  <c r="G188" i="58"/>
  <c r="H188" i="58" s="1"/>
  <c r="I188" i="58" s="1"/>
  <c r="J188" i="58" s="1"/>
  <c r="G189" i="58"/>
  <c r="H189" i="58" s="1"/>
  <c r="I189" i="58" s="1"/>
  <c r="J189" i="58" s="1"/>
  <c r="G190" i="58"/>
  <c r="H190" i="58" s="1"/>
  <c r="I190" i="58" s="1"/>
  <c r="J190" i="58" s="1"/>
  <c r="G191" i="58"/>
  <c r="H191" i="58" s="1"/>
  <c r="I191" i="58" s="1"/>
  <c r="J191" i="58" s="1"/>
  <c r="G192" i="58"/>
  <c r="H192" i="58" s="1"/>
  <c r="I192" i="58" s="1"/>
  <c r="J192" i="58" s="1"/>
  <c r="G193" i="58"/>
  <c r="H193" i="58" s="1"/>
  <c r="I193" i="58" s="1"/>
  <c r="J193" i="58" s="1"/>
  <c r="G194" i="58"/>
  <c r="H194" i="58" s="1"/>
  <c r="I194" i="58" s="1"/>
  <c r="J194" i="58" s="1"/>
  <c r="G195" i="58"/>
  <c r="H195" i="58" s="1"/>
  <c r="I195" i="58" s="1"/>
  <c r="J195" i="58" s="1"/>
  <c r="G196" i="58"/>
  <c r="H196" i="58" s="1"/>
  <c r="I196" i="58" s="1"/>
  <c r="J196" i="58" s="1"/>
  <c r="G197" i="58"/>
  <c r="H197" i="58" s="1"/>
  <c r="I197" i="58" s="1"/>
  <c r="J197" i="58" s="1"/>
  <c r="G198" i="58"/>
  <c r="H198" i="58" s="1"/>
  <c r="I198" i="58" s="1"/>
  <c r="J198" i="58" s="1"/>
  <c r="G199" i="58"/>
  <c r="H199" i="58" s="1"/>
  <c r="I199" i="58" s="1"/>
  <c r="J199" i="58" s="1"/>
  <c r="G200" i="58"/>
  <c r="H200" i="58" s="1"/>
  <c r="I200" i="58" s="1"/>
  <c r="J200" i="58" s="1"/>
  <c r="G201" i="58"/>
  <c r="H201" i="58" s="1"/>
  <c r="I201" i="58" s="1"/>
  <c r="J201" i="58" s="1"/>
  <c r="G202" i="58"/>
  <c r="H202" i="58" s="1"/>
  <c r="I202" i="58" s="1"/>
  <c r="J202" i="58" s="1"/>
  <c r="G203" i="58"/>
  <c r="H203" i="58" s="1"/>
  <c r="I203" i="58" s="1"/>
  <c r="J203" i="58" s="1"/>
  <c r="G204" i="58"/>
  <c r="H204" i="58" s="1"/>
  <c r="I204" i="58" s="1"/>
  <c r="J204" i="58" s="1"/>
  <c r="G205" i="58"/>
  <c r="H205" i="58" s="1"/>
  <c r="I205" i="58" s="1"/>
  <c r="J205" i="58" s="1"/>
  <c r="G206" i="58"/>
  <c r="H206" i="58" s="1"/>
  <c r="I206" i="58" s="1"/>
  <c r="J206" i="58" s="1"/>
  <c r="G207" i="58"/>
  <c r="H207" i="58" s="1"/>
  <c r="I207" i="58" s="1"/>
  <c r="J207" i="58" s="1"/>
  <c r="G208" i="58"/>
  <c r="H208" i="58" s="1"/>
  <c r="I208" i="58" s="1"/>
  <c r="J208" i="58" s="1"/>
  <c r="G209" i="58"/>
  <c r="H209" i="58" s="1"/>
  <c r="I209" i="58" s="1"/>
  <c r="J209" i="58" s="1"/>
  <c r="G210" i="58"/>
  <c r="H210" i="58" s="1"/>
  <c r="I210" i="58" s="1"/>
  <c r="J210" i="58" s="1"/>
  <c r="G211" i="58"/>
  <c r="H211" i="58" s="1"/>
  <c r="I211" i="58" s="1"/>
  <c r="J211" i="58" s="1"/>
  <c r="G212" i="58"/>
  <c r="H212" i="58" s="1"/>
  <c r="I212" i="58" s="1"/>
  <c r="J212" i="58" s="1"/>
  <c r="G213" i="58"/>
  <c r="H213" i="58" s="1"/>
  <c r="I213" i="58" s="1"/>
  <c r="J213" i="58" s="1"/>
  <c r="G214" i="58"/>
  <c r="H214" i="58" s="1"/>
  <c r="I214" i="58" s="1"/>
  <c r="J214" i="58" s="1"/>
  <c r="G215" i="58"/>
  <c r="H215" i="58" s="1"/>
  <c r="I215" i="58" s="1"/>
  <c r="J215" i="58" s="1"/>
  <c r="G216" i="58"/>
  <c r="H216" i="58" s="1"/>
  <c r="I216" i="58" s="1"/>
  <c r="J216" i="58" s="1"/>
  <c r="G217" i="58"/>
  <c r="H217" i="58" s="1"/>
  <c r="I217" i="58" s="1"/>
  <c r="J217" i="58" s="1"/>
  <c r="G218" i="58"/>
  <c r="H218" i="58" s="1"/>
  <c r="I218" i="58" s="1"/>
  <c r="J218" i="58" s="1"/>
  <c r="G219" i="58"/>
  <c r="H219" i="58" s="1"/>
  <c r="I219" i="58" s="1"/>
  <c r="J219" i="58" s="1"/>
  <c r="G220" i="58"/>
  <c r="H220" i="58" s="1"/>
  <c r="I220" i="58" s="1"/>
  <c r="J220" i="58" s="1"/>
  <c r="G221" i="58"/>
  <c r="H221" i="58" s="1"/>
  <c r="I221" i="58" s="1"/>
  <c r="J221" i="58" s="1"/>
  <c r="G222" i="58"/>
  <c r="H222" i="58" s="1"/>
  <c r="I222" i="58" s="1"/>
  <c r="J222" i="58" s="1"/>
  <c r="G223" i="58"/>
  <c r="H223" i="58" s="1"/>
  <c r="I223" i="58" s="1"/>
  <c r="J223" i="58" s="1"/>
  <c r="G224" i="58"/>
  <c r="H224" i="58" s="1"/>
  <c r="I224" i="58" s="1"/>
  <c r="J224" i="58" s="1"/>
  <c r="G225" i="58"/>
  <c r="H225" i="58" s="1"/>
  <c r="I225" i="58" s="1"/>
  <c r="J225" i="58" s="1"/>
  <c r="G226" i="58"/>
  <c r="H226" i="58" s="1"/>
  <c r="I226" i="58" s="1"/>
  <c r="J226" i="58" s="1"/>
  <c r="G227" i="58"/>
  <c r="H227" i="58" s="1"/>
  <c r="I227" i="58" s="1"/>
  <c r="J227" i="58" s="1"/>
  <c r="G228" i="58"/>
  <c r="H228" i="58" s="1"/>
  <c r="I228" i="58" s="1"/>
  <c r="J228" i="58" s="1"/>
  <c r="G229" i="58"/>
  <c r="H229" i="58" s="1"/>
  <c r="I229" i="58" s="1"/>
  <c r="J229" i="58" s="1"/>
  <c r="G230" i="58"/>
  <c r="H230" i="58" s="1"/>
  <c r="I230" i="58" s="1"/>
  <c r="J230" i="58" s="1"/>
  <c r="G231" i="58"/>
  <c r="H231" i="58" s="1"/>
  <c r="I231" i="58" s="1"/>
  <c r="J231" i="58" s="1"/>
  <c r="G232" i="58"/>
  <c r="H232" i="58" s="1"/>
  <c r="I232" i="58" s="1"/>
  <c r="J232" i="58" s="1"/>
  <c r="G233" i="58"/>
  <c r="H233" i="58" s="1"/>
  <c r="I233" i="58" s="1"/>
  <c r="J233" i="58" s="1"/>
  <c r="G234" i="58"/>
  <c r="H234" i="58" s="1"/>
  <c r="I234" i="58" s="1"/>
  <c r="J234" i="58" s="1"/>
  <c r="G235" i="58"/>
  <c r="H235" i="58" s="1"/>
  <c r="I235" i="58" s="1"/>
  <c r="J235" i="58" s="1"/>
  <c r="G236" i="58"/>
  <c r="H236" i="58" s="1"/>
  <c r="I236" i="58" s="1"/>
  <c r="J236" i="58" s="1"/>
  <c r="G237" i="58"/>
  <c r="H237" i="58" s="1"/>
  <c r="I237" i="58" s="1"/>
  <c r="J237" i="58" s="1"/>
  <c r="G238" i="58"/>
  <c r="H238" i="58" s="1"/>
  <c r="I238" i="58" s="1"/>
  <c r="J238" i="58" s="1"/>
  <c r="G239" i="58"/>
  <c r="H239" i="58" s="1"/>
  <c r="I239" i="58" s="1"/>
  <c r="J239" i="58" s="1"/>
  <c r="G240" i="58"/>
  <c r="H240" i="58" s="1"/>
  <c r="I240" i="58" s="1"/>
  <c r="J240" i="58" s="1"/>
  <c r="G241" i="58"/>
  <c r="H241" i="58" s="1"/>
  <c r="I241" i="58" s="1"/>
  <c r="J241" i="58" s="1"/>
  <c r="G242" i="58"/>
  <c r="H242" i="58" s="1"/>
  <c r="I242" i="58" s="1"/>
  <c r="J242" i="58" s="1"/>
  <c r="G243" i="58"/>
  <c r="H243" i="58" s="1"/>
  <c r="I243" i="58" s="1"/>
  <c r="J243" i="58" s="1"/>
  <c r="G244" i="58"/>
  <c r="H244" i="58" s="1"/>
  <c r="I244" i="58" s="1"/>
  <c r="J244" i="58" s="1"/>
  <c r="G245" i="58"/>
  <c r="H245" i="58" s="1"/>
  <c r="I245" i="58" s="1"/>
  <c r="J245" i="58" s="1"/>
  <c r="G246" i="58"/>
  <c r="H246" i="58" s="1"/>
  <c r="I246" i="58" s="1"/>
  <c r="J246" i="58" s="1"/>
  <c r="G247" i="58"/>
  <c r="H247" i="58" s="1"/>
  <c r="I247" i="58" s="1"/>
  <c r="J247" i="58" s="1"/>
  <c r="G248" i="58"/>
  <c r="H248" i="58" s="1"/>
  <c r="I248" i="58" s="1"/>
  <c r="J248" i="58" s="1"/>
  <c r="G249" i="58"/>
  <c r="H249" i="58" s="1"/>
  <c r="I249" i="58" s="1"/>
  <c r="J249" i="58" s="1"/>
  <c r="G250" i="58"/>
  <c r="H250" i="58" s="1"/>
  <c r="I250" i="58" s="1"/>
  <c r="J250" i="58" s="1"/>
  <c r="G251" i="58"/>
  <c r="H251" i="58" s="1"/>
  <c r="I251" i="58" s="1"/>
  <c r="J251" i="58" s="1"/>
  <c r="G252" i="58"/>
  <c r="H252" i="58" s="1"/>
  <c r="I252" i="58" s="1"/>
  <c r="J252" i="58" s="1"/>
  <c r="G253" i="58"/>
  <c r="H253" i="58" s="1"/>
  <c r="I253" i="58" s="1"/>
  <c r="J253" i="58" s="1"/>
  <c r="G254" i="58"/>
  <c r="H254" i="58" s="1"/>
  <c r="I254" i="58" s="1"/>
  <c r="J254" i="58" s="1"/>
  <c r="G255" i="58"/>
  <c r="H255" i="58" s="1"/>
  <c r="I255" i="58" s="1"/>
  <c r="J255" i="58" s="1"/>
  <c r="G256" i="58"/>
  <c r="H256" i="58" s="1"/>
  <c r="I256" i="58" s="1"/>
  <c r="J256" i="58" s="1"/>
  <c r="G257" i="58"/>
  <c r="H257" i="58" s="1"/>
  <c r="I257" i="58" s="1"/>
  <c r="J257" i="58" s="1"/>
  <c r="G258" i="58"/>
  <c r="H258" i="58" s="1"/>
  <c r="I258" i="58" s="1"/>
  <c r="J258" i="58" s="1"/>
  <c r="G259" i="58"/>
  <c r="H259" i="58" s="1"/>
  <c r="I259" i="58" s="1"/>
  <c r="J259" i="58" s="1"/>
  <c r="G260" i="58"/>
  <c r="H260" i="58" s="1"/>
  <c r="I260" i="58" s="1"/>
  <c r="J260" i="58" s="1"/>
  <c r="G261" i="58"/>
  <c r="H261" i="58" s="1"/>
  <c r="I261" i="58" s="1"/>
  <c r="J261" i="58" s="1"/>
  <c r="G262" i="58"/>
  <c r="H262" i="58" s="1"/>
  <c r="I262" i="58" s="1"/>
  <c r="J262" i="58" s="1"/>
  <c r="G263" i="58"/>
  <c r="H263" i="58" s="1"/>
  <c r="I263" i="58" s="1"/>
  <c r="J263" i="58" s="1"/>
  <c r="G264" i="58"/>
  <c r="H264" i="58" s="1"/>
  <c r="I264" i="58" s="1"/>
  <c r="J264" i="58" s="1"/>
  <c r="G265" i="58"/>
  <c r="H265" i="58" s="1"/>
  <c r="I265" i="58" s="1"/>
  <c r="J265" i="58" s="1"/>
  <c r="G266" i="58"/>
  <c r="H266" i="58" s="1"/>
  <c r="I266" i="58" s="1"/>
  <c r="J266" i="58" s="1"/>
  <c r="G267" i="58"/>
  <c r="H267" i="58" s="1"/>
  <c r="I267" i="58" s="1"/>
  <c r="J267" i="58" s="1"/>
  <c r="G268" i="58"/>
  <c r="H268" i="58" s="1"/>
  <c r="I268" i="58" s="1"/>
  <c r="J268" i="58" s="1"/>
  <c r="G269" i="58"/>
  <c r="H269" i="58" s="1"/>
  <c r="I269" i="58" s="1"/>
  <c r="J269" i="58" s="1"/>
  <c r="G270" i="58"/>
  <c r="H270" i="58" s="1"/>
  <c r="I270" i="58" s="1"/>
  <c r="J270" i="58" s="1"/>
  <c r="G271" i="58"/>
  <c r="H271" i="58" s="1"/>
  <c r="I271" i="58" s="1"/>
  <c r="J271" i="58" s="1"/>
  <c r="G272" i="58"/>
  <c r="H272" i="58" s="1"/>
  <c r="I272" i="58" s="1"/>
  <c r="J272" i="58" s="1"/>
  <c r="G273" i="58"/>
  <c r="H273" i="58" s="1"/>
  <c r="I273" i="58" s="1"/>
  <c r="J273" i="58" s="1"/>
  <c r="G274" i="58"/>
  <c r="H274" i="58" s="1"/>
  <c r="I274" i="58" s="1"/>
  <c r="J274" i="58" s="1"/>
  <c r="G275" i="58"/>
  <c r="H275" i="58" s="1"/>
  <c r="I275" i="58" s="1"/>
  <c r="J275" i="58" s="1"/>
  <c r="G276" i="58"/>
  <c r="H276" i="58" s="1"/>
  <c r="I276" i="58" s="1"/>
  <c r="J276" i="58" s="1"/>
  <c r="G277" i="58"/>
  <c r="H277" i="58" s="1"/>
  <c r="I277" i="58" s="1"/>
  <c r="J277" i="58" s="1"/>
  <c r="G278" i="58"/>
  <c r="H278" i="58" s="1"/>
  <c r="I278" i="58" s="1"/>
  <c r="J278" i="58" s="1"/>
  <c r="G279" i="58"/>
  <c r="H279" i="58" s="1"/>
  <c r="I279" i="58" s="1"/>
  <c r="J279" i="58" s="1"/>
  <c r="G280" i="58"/>
  <c r="H280" i="58" s="1"/>
  <c r="I280" i="58" s="1"/>
  <c r="J280" i="58" s="1"/>
  <c r="G281" i="58"/>
  <c r="H281" i="58" s="1"/>
  <c r="I281" i="58" s="1"/>
  <c r="J281" i="58" s="1"/>
  <c r="G282" i="58"/>
  <c r="H282" i="58" s="1"/>
  <c r="I282" i="58" s="1"/>
  <c r="J282" i="58" s="1"/>
  <c r="G283" i="58"/>
  <c r="H283" i="58" s="1"/>
  <c r="I283" i="58" s="1"/>
  <c r="J283" i="58" s="1"/>
  <c r="G284" i="58"/>
  <c r="H284" i="58" s="1"/>
  <c r="I284" i="58" s="1"/>
  <c r="J284" i="58" s="1"/>
  <c r="G285" i="58"/>
  <c r="H285" i="58" s="1"/>
  <c r="I285" i="58" s="1"/>
  <c r="J285" i="58" s="1"/>
  <c r="G286" i="58"/>
  <c r="H286" i="58" s="1"/>
  <c r="I286" i="58" s="1"/>
  <c r="J286" i="58" s="1"/>
  <c r="G287" i="58"/>
  <c r="H287" i="58" s="1"/>
  <c r="I287" i="58" s="1"/>
  <c r="J287" i="58" s="1"/>
  <c r="G288" i="58"/>
  <c r="H288" i="58" s="1"/>
  <c r="I288" i="58" s="1"/>
  <c r="J288" i="58" s="1"/>
  <c r="G289" i="58"/>
  <c r="H289" i="58" s="1"/>
  <c r="I289" i="58" s="1"/>
  <c r="J289" i="58" s="1"/>
  <c r="G290" i="58"/>
  <c r="H290" i="58" s="1"/>
  <c r="I290" i="58" s="1"/>
  <c r="J290" i="58" s="1"/>
  <c r="G291" i="58"/>
  <c r="H291" i="58" s="1"/>
  <c r="I291" i="58" s="1"/>
  <c r="J291" i="58" s="1"/>
  <c r="G292" i="58"/>
  <c r="H292" i="58" s="1"/>
  <c r="I292" i="58" s="1"/>
  <c r="J292" i="58" s="1"/>
  <c r="G293" i="58"/>
  <c r="H293" i="58" s="1"/>
  <c r="I293" i="58" s="1"/>
  <c r="J293" i="58" s="1"/>
  <c r="G294" i="58"/>
  <c r="H294" i="58" s="1"/>
  <c r="I294" i="58" s="1"/>
  <c r="J294" i="58" s="1"/>
  <c r="G295" i="58"/>
  <c r="H295" i="58" s="1"/>
  <c r="I295" i="58" s="1"/>
  <c r="J295" i="58" s="1"/>
  <c r="G296" i="58"/>
  <c r="H296" i="58" s="1"/>
  <c r="I296" i="58" s="1"/>
  <c r="J296" i="58" s="1"/>
  <c r="G297" i="58"/>
  <c r="H297" i="58" s="1"/>
  <c r="I297" i="58" s="1"/>
  <c r="J297" i="58" s="1"/>
  <c r="G298" i="58"/>
  <c r="H298" i="58" s="1"/>
  <c r="I298" i="58" s="1"/>
  <c r="J298" i="58" s="1"/>
  <c r="G299" i="58"/>
  <c r="H299" i="58" s="1"/>
  <c r="I299" i="58" s="1"/>
  <c r="J299" i="58" s="1"/>
  <c r="G300" i="58"/>
  <c r="H300" i="58" s="1"/>
  <c r="I300" i="58" s="1"/>
  <c r="J300" i="58" s="1"/>
  <c r="G301" i="58"/>
  <c r="H301" i="58" s="1"/>
  <c r="I301" i="58" s="1"/>
  <c r="J301" i="58" s="1"/>
  <c r="G302" i="58"/>
  <c r="H302" i="58" s="1"/>
  <c r="I302" i="58" s="1"/>
  <c r="J302" i="58" s="1"/>
  <c r="G303" i="58"/>
  <c r="H303" i="58" s="1"/>
  <c r="I303" i="58" s="1"/>
  <c r="J303" i="58" s="1"/>
  <c r="G304" i="58"/>
  <c r="H304" i="58" s="1"/>
  <c r="I304" i="58" s="1"/>
  <c r="J304" i="58" s="1"/>
  <c r="G305" i="58"/>
  <c r="H305" i="58" s="1"/>
  <c r="I305" i="58" s="1"/>
  <c r="J305" i="58" s="1"/>
  <c r="G306" i="58"/>
  <c r="H306" i="58" s="1"/>
  <c r="I306" i="58" s="1"/>
  <c r="J306" i="58" s="1"/>
  <c r="G307" i="58"/>
  <c r="H307" i="58" s="1"/>
  <c r="I307" i="58" s="1"/>
  <c r="J307" i="58" s="1"/>
  <c r="G308" i="58"/>
  <c r="H308" i="58" s="1"/>
  <c r="I308" i="58" s="1"/>
  <c r="J308" i="58" s="1"/>
  <c r="G309" i="58"/>
  <c r="H309" i="58" s="1"/>
  <c r="I309" i="58" s="1"/>
  <c r="J309" i="58" s="1"/>
  <c r="G310" i="58"/>
  <c r="H310" i="58" s="1"/>
  <c r="I310" i="58" s="1"/>
  <c r="J310" i="58" s="1"/>
  <c r="G311" i="58"/>
  <c r="H311" i="58" s="1"/>
  <c r="I311" i="58" s="1"/>
  <c r="J311" i="58" s="1"/>
  <c r="G312" i="58"/>
  <c r="H312" i="58" s="1"/>
  <c r="I312" i="58" s="1"/>
  <c r="J312" i="58" s="1"/>
  <c r="G313" i="58"/>
  <c r="H313" i="58" s="1"/>
  <c r="I313" i="58" s="1"/>
  <c r="J313" i="58" s="1"/>
  <c r="G2" i="58"/>
  <c r="H2" i="58" s="1"/>
  <c r="I2" i="58" s="1"/>
  <c r="J2" i="58" s="1"/>
  <c r="F2" i="57"/>
  <c r="F313" i="58"/>
  <c r="F312" i="58"/>
  <c r="F311" i="58"/>
  <c r="F310" i="58"/>
  <c r="F309" i="58"/>
  <c r="F308" i="58"/>
  <c r="F307" i="58"/>
  <c r="F306" i="58"/>
  <c r="F305" i="58"/>
  <c r="F304" i="58"/>
  <c r="F303" i="58"/>
  <c r="F302" i="58"/>
  <c r="F301" i="58"/>
  <c r="F300" i="58"/>
  <c r="F299" i="58"/>
  <c r="F298" i="58"/>
  <c r="F297" i="58"/>
  <c r="F296" i="58"/>
  <c r="F295" i="58"/>
  <c r="F294" i="58"/>
  <c r="F293" i="58"/>
  <c r="F292" i="58"/>
  <c r="F291" i="58"/>
  <c r="F290" i="58"/>
  <c r="F289" i="58"/>
  <c r="F288" i="58"/>
  <c r="F287" i="58"/>
  <c r="F286" i="58"/>
  <c r="F285" i="58"/>
  <c r="F284" i="58"/>
  <c r="F283" i="58"/>
  <c r="F282" i="58"/>
  <c r="F281" i="58"/>
  <c r="F280" i="58"/>
  <c r="F279" i="58"/>
  <c r="F278" i="58"/>
  <c r="F277" i="58"/>
  <c r="F276" i="58"/>
  <c r="F275" i="58"/>
  <c r="F274" i="58"/>
  <c r="F273" i="58"/>
  <c r="F272" i="58"/>
  <c r="F271" i="58"/>
  <c r="F270" i="58"/>
  <c r="F269" i="58"/>
  <c r="F268" i="58"/>
  <c r="F267" i="58"/>
  <c r="F266" i="58"/>
  <c r="F265" i="58"/>
  <c r="F264" i="58"/>
  <c r="F263" i="58"/>
  <c r="F262" i="58"/>
  <c r="F261" i="58"/>
  <c r="F260" i="58"/>
  <c r="F259" i="58"/>
  <c r="F258" i="58"/>
  <c r="F257" i="58"/>
  <c r="F256" i="58"/>
  <c r="F255" i="58"/>
  <c r="F254" i="58"/>
  <c r="F253" i="58"/>
  <c r="F252" i="58"/>
  <c r="F251" i="58"/>
  <c r="F250" i="58"/>
  <c r="F249" i="58"/>
  <c r="F248" i="58"/>
  <c r="F247" i="58"/>
  <c r="F246" i="58"/>
  <c r="F245" i="58"/>
  <c r="F244" i="58"/>
  <c r="F243" i="58"/>
  <c r="F242" i="58"/>
  <c r="F241" i="58"/>
  <c r="F240" i="58"/>
  <c r="F239" i="58"/>
  <c r="F238" i="58"/>
  <c r="F237" i="58"/>
  <c r="F236" i="58"/>
  <c r="F235" i="58"/>
  <c r="F234" i="58"/>
  <c r="F233" i="58"/>
  <c r="F232" i="58"/>
  <c r="F231" i="58"/>
  <c r="F230" i="58"/>
  <c r="F229" i="58"/>
  <c r="F228" i="58"/>
  <c r="F227" i="58"/>
  <c r="F226" i="58"/>
  <c r="F225" i="58"/>
  <c r="F224" i="58"/>
  <c r="F223" i="58"/>
  <c r="F222" i="58"/>
  <c r="F221" i="58"/>
  <c r="F220" i="58"/>
  <c r="F219" i="58"/>
  <c r="F218" i="58"/>
  <c r="F217" i="58"/>
  <c r="F216" i="58"/>
  <c r="F215" i="58"/>
  <c r="F214" i="58"/>
  <c r="F213" i="58"/>
  <c r="F212" i="58"/>
  <c r="F211" i="58"/>
  <c r="F210" i="58"/>
  <c r="F209" i="58"/>
  <c r="F208" i="58"/>
  <c r="F207" i="58"/>
  <c r="F206" i="58"/>
  <c r="F205" i="58"/>
  <c r="F204" i="58"/>
  <c r="F203" i="58"/>
  <c r="F202" i="58"/>
  <c r="F201" i="58"/>
  <c r="F200" i="58"/>
  <c r="F199" i="58"/>
  <c r="F198" i="58"/>
  <c r="F197" i="58"/>
  <c r="F196" i="58"/>
  <c r="F195" i="58"/>
  <c r="F194" i="58"/>
  <c r="F193" i="58"/>
  <c r="F192" i="58"/>
  <c r="F191" i="58"/>
  <c r="F190" i="58"/>
  <c r="F189" i="58"/>
  <c r="F188" i="58"/>
  <c r="F187" i="58"/>
  <c r="F186" i="58"/>
  <c r="F185" i="58"/>
  <c r="F184" i="58"/>
  <c r="F183" i="58"/>
  <c r="F182" i="58"/>
  <c r="F181" i="58"/>
  <c r="F180" i="58"/>
  <c r="F179" i="58"/>
  <c r="F178" i="58"/>
  <c r="F177" i="58"/>
  <c r="F176" i="58"/>
  <c r="F175" i="58"/>
  <c r="F174" i="58"/>
  <c r="F173" i="58"/>
  <c r="F172" i="58"/>
  <c r="F171" i="58"/>
  <c r="F170" i="58"/>
  <c r="F169" i="58"/>
  <c r="F168" i="58"/>
  <c r="F167" i="58"/>
  <c r="F166" i="58"/>
  <c r="F165" i="58"/>
  <c r="F164" i="58"/>
  <c r="F163" i="58"/>
  <c r="F162" i="58"/>
  <c r="F161" i="58"/>
  <c r="F160" i="58"/>
  <c r="F159" i="58"/>
  <c r="F158" i="58"/>
  <c r="F157" i="58"/>
  <c r="F156" i="58"/>
  <c r="F155" i="58"/>
  <c r="F154" i="58"/>
  <c r="F153" i="58"/>
  <c r="F152" i="58"/>
  <c r="F151" i="58"/>
  <c r="F150" i="58"/>
  <c r="F149" i="58"/>
  <c r="F148" i="58"/>
  <c r="F147" i="58"/>
  <c r="F146" i="58"/>
  <c r="F145" i="58"/>
  <c r="F144" i="58"/>
  <c r="F143" i="58"/>
  <c r="F142" i="58"/>
  <c r="F141" i="58"/>
  <c r="F140" i="58"/>
  <c r="F139" i="58"/>
  <c r="F138" i="58"/>
  <c r="F137" i="58"/>
  <c r="F136" i="58"/>
  <c r="F135" i="58"/>
  <c r="F134" i="58"/>
  <c r="F133" i="58"/>
  <c r="F132" i="58"/>
  <c r="F131" i="58"/>
  <c r="F130" i="58"/>
  <c r="F129" i="58"/>
  <c r="F128" i="58"/>
  <c r="F127" i="58"/>
  <c r="F126" i="58"/>
  <c r="F125" i="58"/>
  <c r="F124" i="58"/>
  <c r="F123" i="58"/>
  <c r="F122" i="58"/>
  <c r="F121" i="58"/>
  <c r="F120" i="58"/>
  <c r="F119" i="58"/>
  <c r="F118" i="58"/>
  <c r="F117" i="58"/>
  <c r="F116" i="58"/>
  <c r="F115" i="58"/>
  <c r="F114" i="58"/>
  <c r="F113" i="58"/>
  <c r="F112" i="58"/>
  <c r="F111" i="58"/>
  <c r="F110" i="58"/>
  <c r="F109" i="58"/>
  <c r="F108" i="58"/>
  <c r="F107" i="58"/>
  <c r="F106" i="58"/>
  <c r="F105" i="58"/>
  <c r="F104" i="58"/>
  <c r="F103" i="58"/>
  <c r="F102" i="58"/>
  <c r="F101" i="58"/>
  <c r="F100" i="58"/>
  <c r="F99" i="58"/>
  <c r="F98" i="58"/>
  <c r="F97" i="58"/>
  <c r="F96" i="58"/>
  <c r="F95" i="58"/>
  <c r="F94" i="58"/>
  <c r="F93" i="58"/>
  <c r="F92" i="58"/>
  <c r="F91" i="58"/>
  <c r="F90" i="58"/>
  <c r="F89" i="58"/>
  <c r="F88" i="58"/>
  <c r="F87" i="58"/>
  <c r="F86" i="58"/>
  <c r="F85" i="58"/>
  <c r="F84" i="58"/>
  <c r="F83" i="58"/>
  <c r="F82" i="58"/>
  <c r="F81" i="58"/>
  <c r="F80" i="58"/>
  <c r="F79" i="58"/>
  <c r="F78" i="58"/>
  <c r="F77" i="58"/>
  <c r="F76" i="58"/>
  <c r="F75" i="58"/>
  <c r="F74" i="58"/>
  <c r="F73" i="58"/>
  <c r="F72" i="58"/>
  <c r="F71" i="58"/>
  <c r="F70" i="58"/>
  <c r="F69" i="58"/>
  <c r="F68" i="58"/>
  <c r="F67" i="58"/>
  <c r="F66" i="58"/>
  <c r="F65" i="58"/>
  <c r="F64" i="58"/>
  <c r="F63" i="58"/>
  <c r="F62" i="58"/>
  <c r="F61" i="58"/>
  <c r="F60" i="58"/>
  <c r="F59" i="58"/>
  <c r="F58" i="58"/>
  <c r="F57" i="58"/>
  <c r="F56" i="58"/>
  <c r="F55" i="58"/>
  <c r="F54" i="58"/>
  <c r="F53" i="58"/>
  <c r="F52" i="58"/>
  <c r="F51" i="58"/>
  <c r="F50" i="58"/>
  <c r="F49" i="58"/>
  <c r="F48" i="58"/>
  <c r="F47" i="58"/>
  <c r="F46" i="58"/>
  <c r="F45" i="58"/>
  <c r="F44" i="58"/>
  <c r="F43" i="58"/>
  <c r="F42" i="58"/>
  <c r="F41" i="58"/>
  <c r="F40" i="58"/>
  <c r="F39" i="58"/>
  <c r="F38" i="58"/>
  <c r="F37" i="58"/>
  <c r="F36" i="58"/>
  <c r="F35" i="58"/>
  <c r="F34" i="58"/>
  <c r="F33" i="58"/>
  <c r="F32" i="58"/>
  <c r="F31" i="58"/>
  <c r="F30" i="58"/>
  <c r="F29" i="58"/>
  <c r="F28" i="58"/>
  <c r="F27" i="58"/>
  <c r="F26" i="58"/>
  <c r="F25" i="58"/>
  <c r="F24" i="58"/>
  <c r="F23" i="58"/>
  <c r="F22" i="58"/>
  <c r="F21" i="58"/>
  <c r="F20" i="58"/>
  <c r="F19" i="58"/>
  <c r="F18" i="58"/>
  <c r="F17" i="58"/>
  <c r="F16" i="58"/>
  <c r="F15" i="58"/>
  <c r="F14" i="58"/>
  <c r="F13" i="58"/>
  <c r="F12" i="58"/>
  <c r="F11" i="58"/>
  <c r="F10" i="58"/>
  <c r="F9" i="58"/>
  <c r="F8" i="58"/>
  <c r="F7" i="58"/>
  <c r="F6" i="58"/>
  <c r="F5" i="58"/>
  <c r="F4" i="58"/>
  <c r="F3" i="58"/>
  <c r="F2" i="58"/>
  <c r="P8" i="58" l="1"/>
  <c r="D3" i="57"/>
  <c r="E3" i="57" s="1"/>
  <c r="F3" i="57" s="1"/>
  <c r="G3" i="57" s="1"/>
  <c r="D4" i="57"/>
  <c r="E4" i="57" s="1"/>
  <c r="F4" i="57" s="1"/>
  <c r="G4" i="57" s="1"/>
  <c r="D5" i="57"/>
  <c r="E5" i="57" s="1"/>
  <c r="F5" i="57" s="1"/>
  <c r="G5" i="57" s="1"/>
  <c r="D6" i="57"/>
  <c r="E6" i="57" s="1"/>
  <c r="F6" i="57" s="1"/>
  <c r="G6" i="57" s="1"/>
  <c r="D7" i="57"/>
  <c r="E7" i="57" s="1"/>
  <c r="F7" i="57" s="1"/>
  <c r="G7" i="57" s="1"/>
  <c r="D8" i="57"/>
  <c r="E8" i="57" s="1"/>
  <c r="F8" i="57" s="1"/>
  <c r="G8" i="57" s="1"/>
  <c r="D9" i="57"/>
  <c r="E9" i="57" s="1"/>
  <c r="F9" i="57" s="1"/>
  <c r="G9" i="57" s="1"/>
  <c r="D10" i="57"/>
  <c r="E10" i="57" s="1"/>
  <c r="F10" i="57" s="1"/>
  <c r="G10" i="57" s="1"/>
  <c r="D11" i="57"/>
  <c r="E11" i="57" s="1"/>
  <c r="F11" i="57" s="1"/>
  <c r="G11" i="57" s="1"/>
  <c r="D12" i="57"/>
  <c r="E12" i="57" s="1"/>
  <c r="F12" i="57" s="1"/>
  <c r="G12" i="57" s="1"/>
  <c r="D13" i="57"/>
  <c r="E13" i="57" s="1"/>
  <c r="F13" i="57" s="1"/>
  <c r="G13" i="57" s="1"/>
  <c r="D14" i="57"/>
  <c r="E14" i="57" s="1"/>
  <c r="F14" i="57" s="1"/>
  <c r="G14" i="57" s="1"/>
  <c r="D15" i="57"/>
  <c r="E15" i="57" s="1"/>
  <c r="F15" i="57" s="1"/>
  <c r="G15" i="57" s="1"/>
  <c r="D16" i="57"/>
  <c r="E16" i="57" s="1"/>
  <c r="F16" i="57" s="1"/>
  <c r="G16" i="57" s="1"/>
  <c r="D17" i="57"/>
  <c r="E17" i="57" s="1"/>
  <c r="F17" i="57" s="1"/>
  <c r="G17" i="57" s="1"/>
  <c r="D18" i="57"/>
  <c r="E18" i="57" s="1"/>
  <c r="F18" i="57" s="1"/>
  <c r="G18" i="57" s="1"/>
  <c r="D19" i="57"/>
  <c r="E19" i="57" s="1"/>
  <c r="F19" i="57" s="1"/>
  <c r="G19" i="57" s="1"/>
  <c r="D20" i="57"/>
  <c r="E20" i="57" s="1"/>
  <c r="F20" i="57" s="1"/>
  <c r="G20" i="57" s="1"/>
  <c r="D21" i="57"/>
  <c r="E21" i="57" s="1"/>
  <c r="F21" i="57" s="1"/>
  <c r="G21" i="57" s="1"/>
  <c r="D22" i="57"/>
  <c r="E22" i="57" s="1"/>
  <c r="F22" i="57" s="1"/>
  <c r="G22" i="57" s="1"/>
  <c r="D23" i="57"/>
  <c r="E23" i="57" s="1"/>
  <c r="F23" i="57" s="1"/>
  <c r="G23" i="57" s="1"/>
  <c r="D24" i="57"/>
  <c r="E24" i="57" s="1"/>
  <c r="F24" i="57" s="1"/>
  <c r="G24" i="57" s="1"/>
  <c r="D25" i="57"/>
  <c r="E25" i="57" s="1"/>
  <c r="F25" i="57" s="1"/>
  <c r="G25" i="57" s="1"/>
  <c r="D26" i="57"/>
  <c r="E26" i="57" s="1"/>
  <c r="F26" i="57" s="1"/>
  <c r="G26" i="57" s="1"/>
  <c r="D27" i="57"/>
  <c r="E27" i="57" s="1"/>
  <c r="F27" i="57" s="1"/>
  <c r="G27" i="57" s="1"/>
  <c r="D28" i="57"/>
  <c r="E28" i="57" s="1"/>
  <c r="F28" i="57" s="1"/>
  <c r="G28" i="57" s="1"/>
  <c r="D29" i="57"/>
  <c r="E29" i="57" s="1"/>
  <c r="F29" i="57" s="1"/>
  <c r="G29" i="57" s="1"/>
  <c r="D30" i="57"/>
  <c r="E30" i="57" s="1"/>
  <c r="F30" i="57" s="1"/>
  <c r="G30" i="57" s="1"/>
  <c r="D31" i="57"/>
  <c r="E31" i="57" s="1"/>
  <c r="F31" i="57" s="1"/>
  <c r="G31" i="57" s="1"/>
  <c r="D32" i="57"/>
  <c r="E32" i="57" s="1"/>
  <c r="F32" i="57" s="1"/>
  <c r="G32" i="57" s="1"/>
  <c r="D33" i="57"/>
  <c r="E33" i="57" s="1"/>
  <c r="F33" i="57" s="1"/>
  <c r="G33" i="57" s="1"/>
  <c r="D34" i="57"/>
  <c r="E34" i="57" s="1"/>
  <c r="F34" i="57" s="1"/>
  <c r="G34" i="57" s="1"/>
  <c r="D35" i="57"/>
  <c r="E35" i="57" s="1"/>
  <c r="F35" i="57" s="1"/>
  <c r="G35" i="57" s="1"/>
  <c r="D36" i="57"/>
  <c r="E36" i="57" s="1"/>
  <c r="F36" i="57" s="1"/>
  <c r="G36" i="57" s="1"/>
  <c r="D37" i="57"/>
  <c r="E37" i="57" s="1"/>
  <c r="F37" i="57" s="1"/>
  <c r="G37" i="57" s="1"/>
  <c r="D38" i="57"/>
  <c r="E38" i="57" s="1"/>
  <c r="F38" i="57" s="1"/>
  <c r="G38" i="57" s="1"/>
  <c r="D39" i="57"/>
  <c r="E39" i="57" s="1"/>
  <c r="F39" i="57" s="1"/>
  <c r="G39" i="57" s="1"/>
  <c r="D40" i="57"/>
  <c r="E40" i="57" s="1"/>
  <c r="F40" i="57" s="1"/>
  <c r="G40" i="57" s="1"/>
  <c r="D41" i="57"/>
  <c r="E41" i="57" s="1"/>
  <c r="F41" i="57" s="1"/>
  <c r="G41" i="57" s="1"/>
  <c r="D42" i="57"/>
  <c r="E42" i="57" s="1"/>
  <c r="F42" i="57" s="1"/>
  <c r="G42" i="57" s="1"/>
  <c r="D43" i="57"/>
  <c r="E43" i="57" s="1"/>
  <c r="F43" i="57" s="1"/>
  <c r="G43" i="57" s="1"/>
  <c r="D44" i="57"/>
  <c r="E44" i="57" s="1"/>
  <c r="F44" i="57" s="1"/>
  <c r="G44" i="57" s="1"/>
  <c r="D45" i="57"/>
  <c r="E45" i="57" s="1"/>
  <c r="F45" i="57" s="1"/>
  <c r="G45" i="57" s="1"/>
  <c r="D46" i="57"/>
  <c r="E46" i="57" s="1"/>
  <c r="F46" i="57" s="1"/>
  <c r="G46" i="57" s="1"/>
  <c r="D47" i="57"/>
  <c r="E47" i="57" s="1"/>
  <c r="F47" i="57" s="1"/>
  <c r="G47" i="57" s="1"/>
  <c r="D48" i="57"/>
  <c r="E48" i="57" s="1"/>
  <c r="F48" i="57" s="1"/>
  <c r="G48" i="57" s="1"/>
  <c r="D49" i="57"/>
  <c r="E49" i="57" s="1"/>
  <c r="F49" i="57" s="1"/>
  <c r="G49" i="57" s="1"/>
  <c r="D50" i="57"/>
  <c r="E50" i="57" s="1"/>
  <c r="F50" i="57" s="1"/>
  <c r="G50" i="57" s="1"/>
  <c r="D51" i="57"/>
  <c r="E51" i="57" s="1"/>
  <c r="F51" i="57" s="1"/>
  <c r="G51" i="57" s="1"/>
  <c r="D52" i="57"/>
  <c r="E52" i="57" s="1"/>
  <c r="F52" i="57" s="1"/>
  <c r="G52" i="57" s="1"/>
  <c r="D53" i="57"/>
  <c r="E53" i="57" s="1"/>
  <c r="F53" i="57" s="1"/>
  <c r="G53" i="57" s="1"/>
  <c r="D54" i="57"/>
  <c r="E54" i="57" s="1"/>
  <c r="F54" i="57" s="1"/>
  <c r="G54" i="57" s="1"/>
  <c r="D55" i="57"/>
  <c r="E55" i="57" s="1"/>
  <c r="F55" i="57" s="1"/>
  <c r="G55" i="57" s="1"/>
  <c r="D56" i="57"/>
  <c r="E56" i="57" s="1"/>
  <c r="F56" i="57" s="1"/>
  <c r="G56" i="57" s="1"/>
  <c r="D57" i="57"/>
  <c r="E57" i="57" s="1"/>
  <c r="F57" i="57" s="1"/>
  <c r="G57" i="57" s="1"/>
  <c r="D58" i="57"/>
  <c r="E58" i="57" s="1"/>
  <c r="F58" i="57" s="1"/>
  <c r="G58" i="57" s="1"/>
  <c r="D59" i="57"/>
  <c r="E59" i="57" s="1"/>
  <c r="F59" i="57" s="1"/>
  <c r="G59" i="57" s="1"/>
  <c r="D60" i="57"/>
  <c r="E60" i="57" s="1"/>
  <c r="F60" i="57" s="1"/>
  <c r="G60" i="57" s="1"/>
  <c r="D61" i="57"/>
  <c r="E61" i="57" s="1"/>
  <c r="F61" i="57" s="1"/>
  <c r="G61" i="57" s="1"/>
  <c r="D62" i="57"/>
  <c r="E62" i="57" s="1"/>
  <c r="F62" i="57" s="1"/>
  <c r="G62" i="57" s="1"/>
  <c r="D63" i="57"/>
  <c r="E63" i="57" s="1"/>
  <c r="F63" i="57" s="1"/>
  <c r="G63" i="57" s="1"/>
  <c r="D64" i="57"/>
  <c r="E64" i="57" s="1"/>
  <c r="F64" i="57" s="1"/>
  <c r="G64" i="57" s="1"/>
  <c r="D65" i="57"/>
  <c r="E65" i="57" s="1"/>
  <c r="F65" i="57" s="1"/>
  <c r="G65" i="57" s="1"/>
  <c r="D66" i="57"/>
  <c r="E66" i="57" s="1"/>
  <c r="F66" i="57" s="1"/>
  <c r="G66" i="57" s="1"/>
  <c r="D67" i="57"/>
  <c r="E67" i="57" s="1"/>
  <c r="F67" i="57" s="1"/>
  <c r="G67" i="57" s="1"/>
  <c r="D68" i="57"/>
  <c r="E68" i="57" s="1"/>
  <c r="F68" i="57" s="1"/>
  <c r="G68" i="57" s="1"/>
  <c r="D69" i="57"/>
  <c r="E69" i="57" s="1"/>
  <c r="F69" i="57" s="1"/>
  <c r="G69" i="57" s="1"/>
  <c r="D70" i="57"/>
  <c r="E70" i="57" s="1"/>
  <c r="F70" i="57" s="1"/>
  <c r="G70" i="57" s="1"/>
  <c r="D71" i="57"/>
  <c r="E71" i="57" s="1"/>
  <c r="F71" i="57" s="1"/>
  <c r="G71" i="57" s="1"/>
  <c r="D72" i="57"/>
  <c r="E72" i="57" s="1"/>
  <c r="F72" i="57" s="1"/>
  <c r="G72" i="57" s="1"/>
  <c r="D73" i="57"/>
  <c r="E73" i="57" s="1"/>
  <c r="F73" i="57" s="1"/>
  <c r="G73" i="57" s="1"/>
  <c r="D74" i="57"/>
  <c r="E74" i="57" s="1"/>
  <c r="F74" i="57" s="1"/>
  <c r="G74" i="57" s="1"/>
  <c r="D75" i="57"/>
  <c r="E75" i="57" s="1"/>
  <c r="F75" i="57" s="1"/>
  <c r="G75" i="57" s="1"/>
  <c r="D76" i="57"/>
  <c r="E76" i="57" s="1"/>
  <c r="F76" i="57" s="1"/>
  <c r="G76" i="57" s="1"/>
  <c r="D77" i="57"/>
  <c r="E77" i="57" s="1"/>
  <c r="F77" i="57" s="1"/>
  <c r="G77" i="57" s="1"/>
  <c r="D78" i="57"/>
  <c r="E78" i="57" s="1"/>
  <c r="F78" i="57" s="1"/>
  <c r="G78" i="57" s="1"/>
  <c r="D79" i="57"/>
  <c r="E79" i="57" s="1"/>
  <c r="F79" i="57" s="1"/>
  <c r="G79" i="57" s="1"/>
  <c r="D80" i="57"/>
  <c r="E80" i="57" s="1"/>
  <c r="F80" i="57" s="1"/>
  <c r="G80" i="57" s="1"/>
  <c r="D81" i="57"/>
  <c r="E81" i="57" s="1"/>
  <c r="F81" i="57" s="1"/>
  <c r="G81" i="57" s="1"/>
  <c r="D82" i="57"/>
  <c r="E82" i="57" s="1"/>
  <c r="F82" i="57" s="1"/>
  <c r="G82" i="57" s="1"/>
  <c r="D83" i="57"/>
  <c r="E83" i="57" s="1"/>
  <c r="F83" i="57" s="1"/>
  <c r="G83" i="57" s="1"/>
  <c r="D84" i="57"/>
  <c r="E84" i="57" s="1"/>
  <c r="F84" i="57" s="1"/>
  <c r="G84" i="57" s="1"/>
  <c r="D85" i="57"/>
  <c r="E85" i="57" s="1"/>
  <c r="F85" i="57" s="1"/>
  <c r="G85" i="57" s="1"/>
  <c r="D86" i="57"/>
  <c r="E86" i="57" s="1"/>
  <c r="F86" i="57" s="1"/>
  <c r="G86" i="57" s="1"/>
  <c r="D87" i="57"/>
  <c r="E87" i="57" s="1"/>
  <c r="F87" i="57" s="1"/>
  <c r="G87" i="57" s="1"/>
  <c r="D88" i="57"/>
  <c r="E88" i="57" s="1"/>
  <c r="F88" i="57" s="1"/>
  <c r="G88" i="57" s="1"/>
  <c r="D89" i="57"/>
  <c r="E89" i="57" s="1"/>
  <c r="F89" i="57" s="1"/>
  <c r="G89" i="57" s="1"/>
  <c r="D90" i="57"/>
  <c r="E90" i="57" s="1"/>
  <c r="F90" i="57" s="1"/>
  <c r="G90" i="57" s="1"/>
  <c r="D91" i="57"/>
  <c r="E91" i="57" s="1"/>
  <c r="F91" i="57" s="1"/>
  <c r="G91" i="57" s="1"/>
  <c r="D92" i="57"/>
  <c r="E92" i="57" s="1"/>
  <c r="F92" i="57" s="1"/>
  <c r="G92" i="57" s="1"/>
  <c r="D93" i="57"/>
  <c r="E93" i="57" s="1"/>
  <c r="F93" i="57" s="1"/>
  <c r="G93" i="57" s="1"/>
  <c r="D94" i="57"/>
  <c r="E94" i="57" s="1"/>
  <c r="F94" i="57" s="1"/>
  <c r="G94" i="57" s="1"/>
  <c r="D95" i="57"/>
  <c r="E95" i="57" s="1"/>
  <c r="F95" i="57" s="1"/>
  <c r="G95" i="57" s="1"/>
  <c r="D96" i="57"/>
  <c r="E96" i="57" s="1"/>
  <c r="F96" i="57" s="1"/>
  <c r="G96" i="57" s="1"/>
  <c r="D97" i="57"/>
  <c r="E97" i="57" s="1"/>
  <c r="F97" i="57" s="1"/>
  <c r="G97" i="57" s="1"/>
  <c r="D98" i="57"/>
  <c r="E98" i="57" s="1"/>
  <c r="F98" i="57" s="1"/>
  <c r="G98" i="57" s="1"/>
  <c r="D99" i="57"/>
  <c r="E99" i="57" s="1"/>
  <c r="F99" i="57" s="1"/>
  <c r="G99" i="57" s="1"/>
  <c r="D100" i="57"/>
  <c r="E100" i="57" s="1"/>
  <c r="F100" i="57" s="1"/>
  <c r="G100" i="57" s="1"/>
  <c r="D101" i="57"/>
  <c r="E101" i="57" s="1"/>
  <c r="F101" i="57" s="1"/>
  <c r="G101" i="57" s="1"/>
  <c r="D102" i="57"/>
  <c r="E102" i="57" s="1"/>
  <c r="F102" i="57" s="1"/>
  <c r="G102" i="57" s="1"/>
  <c r="D103" i="57"/>
  <c r="E103" i="57" s="1"/>
  <c r="F103" i="57" s="1"/>
  <c r="G103" i="57" s="1"/>
  <c r="D104" i="57"/>
  <c r="E104" i="57" s="1"/>
  <c r="F104" i="57" s="1"/>
  <c r="G104" i="57" s="1"/>
  <c r="D105" i="57"/>
  <c r="E105" i="57" s="1"/>
  <c r="F105" i="57" s="1"/>
  <c r="G105" i="57" s="1"/>
  <c r="D106" i="57"/>
  <c r="E106" i="57" s="1"/>
  <c r="F106" i="57" s="1"/>
  <c r="G106" i="57" s="1"/>
  <c r="D107" i="57"/>
  <c r="E107" i="57" s="1"/>
  <c r="F107" i="57" s="1"/>
  <c r="G107" i="57" s="1"/>
  <c r="D108" i="57"/>
  <c r="E108" i="57" s="1"/>
  <c r="F108" i="57" s="1"/>
  <c r="G108" i="57" s="1"/>
  <c r="D109" i="57"/>
  <c r="E109" i="57" s="1"/>
  <c r="F109" i="57" s="1"/>
  <c r="G109" i="57" s="1"/>
  <c r="D110" i="57"/>
  <c r="E110" i="57" s="1"/>
  <c r="F110" i="57" s="1"/>
  <c r="G110" i="57" s="1"/>
  <c r="D111" i="57"/>
  <c r="E111" i="57" s="1"/>
  <c r="F111" i="57" s="1"/>
  <c r="G111" i="57" s="1"/>
  <c r="D112" i="57"/>
  <c r="E112" i="57" s="1"/>
  <c r="F112" i="57" s="1"/>
  <c r="G112" i="57" s="1"/>
  <c r="D113" i="57"/>
  <c r="E113" i="57" s="1"/>
  <c r="F113" i="57" s="1"/>
  <c r="G113" i="57" s="1"/>
  <c r="D114" i="57"/>
  <c r="E114" i="57" s="1"/>
  <c r="F114" i="57" s="1"/>
  <c r="G114" i="57" s="1"/>
  <c r="D115" i="57"/>
  <c r="E115" i="57" s="1"/>
  <c r="F115" i="57" s="1"/>
  <c r="G115" i="57" s="1"/>
  <c r="D116" i="57"/>
  <c r="E116" i="57" s="1"/>
  <c r="F116" i="57" s="1"/>
  <c r="G116" i="57" s="1"/>
  <c r="D117" i="57"/>
  <c r="E117" i="57" s="1"/>
  <c r="F117" i="57" s="1"/>
  <c r="G117" i="57" s="1"/>
  <c r="D118" i="57"/>
  <c r="E118" i="57" s="1"/>
  <c r="F118" i="57" s="1"/>
  <c r="G118" i="57" s="1"/>
  <c r="D119" i="57"/>
  <c r="E119" i="57" s="1"/>
  <c r="F119" i="57" s="1"/>
  <c r="G119" i="57" s="1"/>
  <c r="D120" i="57"/>
  <c r="E120" i="57" s="1"/>
  <c r="F120" i="57" s="1"/>
  <c r="G120" i="57" s="1"/>
  <c r="D121" i="57"/>
  <c r="E121" i="57" s="1"/>
  <c r="F121" i="57" s="1"/>
  <c r="G121" i="57" s="1"/>
  <c r="D122" i="57"/>
  <c r="E122" i="57" s="1"/>
  <c r="F122" i="57" s="1"/>
  <c r="G122" i="57" s="1"/>
  <c r="D123" i="57"/>
  <c r="E123" i="57" s="1"/>
  <c r="F123" i="57" s="1"/>
  <c r="G123" i="57" s="1"/>
  <c r="D124" i="57"/>
  <c r="E124" i="57" s="1"/>
  <c r="F124" i="57" s="1"/>
  <c r="G124" i="57" s="1"/>
  <c r="D125" i="57"/>
  <c r="E125" i="57" s="1"/>
  <c r="F125" i="57" s="1"/>
  <c r="G125" i="57" s="1"/>
  <c r="D126" i="57"/>
  <c r="E126" i="57" s="1"/>
  <c r="F126" i="57" s="1"/>
  <c r="G126" i="57" s="1"/>
  <c r="D127" i="57"/>
  <c r="E127" i="57" s="1"/>
  <c r="F127" i="57" s="1"/>
  <c r="G127" i="57" s="1"/>
  <c r="D128" i="57"/>
  <c r="E128" i="57" s="1"/>
  <c r="F128" i="57" s="1"/>
  <c r="G128" i="57" s="1"/>
  <c r="D129" i="57"/>
  <c r="E129" i="57" s="1"/>
  <c r="F129" i="57" s="1"/>
  <c r="G129" i="57" s="1"/>
  <c r="D130" i="57"/>
  <c r="E130" i="57" s="1"/>
  <c r="F130" i="57" s="1"/>
  <c r="G130" i="57" s="1"/>
  <c r="D131" i="57"/>
  <c r="E131" i="57" s="1"/>
  <c r="F131" i="57" s="1"/>
  <c r="G131" i="57" s="1"/>
  <c r="D132" i="57"/>
  <c r="E132" i="57" s="1"/>
  <c r="F132" i="57" s="1"/>
  <c r="G132" i="57" s="1"/>
  <c r="D133" i="57"/>
  <c r="E133" i="57" s="1"/>
  <c r="F133" i="57" s="1"/>
  <c r="G133" i="57" s="1"/>
  <c r="D134" i="57"/>
  <c r="E134" i="57" s="1"/>
  <c r="F134" i="57" s="1"/>
  <c r="G134" i="57" s="1"/>
  <c r="D135" i="57"/>
  <c r="E135" i="57" s="1"/>
  <c r="F135" i="57" s="1"/>
  <c r="G135" i="57" s="1"/>
  <c r="D136" i="57"/>
  <c r="E136" i="57" s="1"/>
  <c r="F136" i="57" s="1"/>
  <c r="G136" i="57" s="1"/>
  <c r="D137" i="57"/>
  <c r="E137" i="57" s="1"/>
  <c r="F137" i="57" s="1"/>
  <c r="G137" i="57" s="1"/>
  <c r="D138" i="57"/>
  <c r="E138" i="57" s="1"/>
  <c r="F138" i="57" s="1"/>
  <c r="G138" i="57" s="1"/>
  <c r="D139" i="57"/>
  <c r="E139" i="57" s="1"/>
  <c r="F139" i="57" s="1"/>
  <c r="G139" i="57" s="1"/>
  <c r="D140" i="57"/>
  <c r="E140" i="57" s="1"/>
  <c r="F140" i="57" s="1"/>
  <c r="G140" i="57" s="1"/>
  <c r="D141" i="57"/>
  <c r="E141" i="57" s="1"/>
  <c r="F141" i="57" s="1"/>
  <c r="G141" i="57" s="1"/>
  <c r="D142" i="57"/>
  <c r="E142" i="57" s="1"/>
  <c r="F142" i="57" s="1"/>
  <c r="G142" i="57" s="1"/>
  <c r="D143" i="57"/>
  <c r="E143" i="57" s="1"/>
  <c r="F143" i="57" s="1"/>
  <c r="G143" i="57" s="1"/>
  <c r="D144" i="57"/>
  <c r="E144" i="57" s="1"/>
  <c r="F144" i="57" s="1"/>
  <c r="G144" i="57" s="1"/>
  <c r="D145" i="57"/>
  <c r="E145" i="57" s="1"/>
  <c r="F145" i="57" s="1"/>
  <c r="G145" i="57" s="1"/>
  <c r="D146" i="57"/>
  <c r="E146" i="57" s="1"/>
  <c r="F146" i="57" s="1"/>
  <c r="G146" i="57" s="1"/>
  <c r="D147" i="57"/>
  <c r="E147" i="57" s="1"/>
  <c r="F147" i="57" s="1"/>
  <c r="G147" i="57" s="1"/>
  <c r="D148" i="57"/>
  <c r="E148" i="57" s="1"/>
  <c r="F148" i="57" s="1"/>
  <c r="G148" i="57" s="1"/>
  <c r="D149" i="57"/>
  <c r="E149" i="57" s="1"/>
  <c r="F149" i="57" s="1"/>
  <c r="G149" i="57" s="1"/>
  <c r="D150" i="57"/>
  <c r="E150" i="57" s="1"/>
  <c r="F150" i="57" s="1"/>
  <c r="G150" i="57" s="1"/>
  <c r="D151" i="57"/>
  <c r="E151" i="57" s="1"/>
  <c r="F151" i="57" s="1"/>
  <c r="G151" i="57" s="1"/>
  <c r="D152" i="57"/>
  <c r="E152" i="57" s="1"/>
  <c r="F152" i="57" s="1"/>
  <c r="G152" i="57" s="1"/>
  <c r="D153" i="57"/>
  <c r="E153" i="57" s="1"/>
  <c r="F153" i="57" s="1"/>
  <c r="G153" i="57" s="1"/>
  <c r="D154" i="57"/>
  <c r="E154" i="57" s="1"/>
  <c r="F154" i="57" s="1"/>
  <c r="G154" i="57" s="1"/>
  <c r="D155" i="57"/>
  <c r="E155" i="57" s="1"/>
  <c r="F155" i="57" s="1"/>
  <c r="G155" i="57" s="1"/>
  <c r="D156" i="57"/>
  <c r="E156" i="57" s="1"/>
  <c r="F156" i="57" s="1"/>
  <c r="G156" i="57" s="1"/>
  <c r="D157" i="57"/>
  <c r="E157" i="57" s="1"/>
  <c r="F157" i="57" s="1"/>
  <c r="G157" i="57" s="1"/>
  <c r="D158" i="57"/>
  <c r="E158" i="57" s="1"/>
  <c r="F158" i="57" s="1"/>
  <c r="G158" i="57" s="1"/>
  <c r="D159" i="57"/>
  <c r="E159" i="57" s="1"/>
  <c r="F159" i="57" s="1"/>
  <c r="G159" i="57" s="1"/>
  <c r="D160" i="57"/>
  <c r="E160" i="57" s="1"/>
  <c r="F160" i="57" s="1"/>
  <c r="G160" i="57" s="1"/>
  <c r="D161" i="57"/>
  <c r="E161" i="57" s="1"/>
  <c r="F161" i="57" s="1"/>
  <c r="G161" i="57" s="1"/>
  <c r="D162" i="57"/>
  <c r="E162" i="57" s="1"/>
  <c r="F162" i="57" s="1"/>
  <c r="G162" i="57" s="1"/>
  <c r="D163" i="57"/>
  <c r="E163" i="57" s="1"/>
  <c r="F163" i="57" s="1"/>
  <c r="G163" i="57" s="1"/>
  <c r="D164" i="57"/>
  <c r="E164" i="57" s="1"/>
  <c r="F164" i="57" s="1"/>
  <c r="G164" i="57" s="1"/>
  <c r="D165" i="57"/>
  <c r="E165" i="57" s="1"/>
  <c r="F165" i="57" s="1"/>
  <c r="G165" i="57" s="1"/>
  <c r="D166" i="57"/>
  <c r="E166" i="57" s="1"/>
  <c r="F166" i="57" s="1"/>
  <c r="G166" i="57" s="1"/>
  <c r="D167" i="57"/>
  <c r="E167" i="57" s="1"/>
  <c r="F167" i="57" s="1"/>
  <c r="G167" i="57" s="1"/>
  <c r="D168" i="57"/>
  <c r="E168" i="57" s="1"/>
  <c r="F168" i="57" s="1"/>
  <c r="G168" i="57" s="1"/>
  <c r="D169" i="57"/>
  <c r="E169" i="57" s="1"/>
  <c r="F169" i="57" s="1"/>
  <c r="G169" i="57" s="1"/>
  <c r="D170" i="57"/>
  <c r="E170" i="57" s="1"/>
  <c r="F170" i="57" s="1"/>
  <c r="G170" i="57" s="1"/>
  <c r="D171" i="57"/>
  <c r="E171" i="57" s="1"/>
  <c r="F171" i="57" s="1"/>
  <c r="G171" i="57" s="1"/>
  <c r="D172" i="57"/>
  <c r="E172" i="57" s="1"/>
  <c r="F172" i="57" s="1"/>
  <c r="G172" i="57" s="1"/>
  <c r="D173" i="57"/>
  <c r="E173" i="57" s="1"/>
  <c r="F173" i="57" s="1"/>
  <c r="G173" i="57" s="1"/>
  <c r="D174" i="57"/>
  <c r="E174" i="57" s="1"/>
  <c r="F174" i="57" s="1"/>
  <c r="G174" i="57" s="1"/>
  <c r="D175" i="57"/>
  <c r="E175" i="57" s="1"/>
  <c r="F175" i="57" s="1"/>
  <c r="G175" i="57" s="1"/>
  <c r="D176" i="57"/>
  <c r="E176" i="57" s="1"/>
  <c r="F176" i="57" s="1"/>
  <c r="G176" i="57" s="1"/>
  <c r="D177" i="57"/>
  <c r="E177" i="57" s="1"/>
  <c r="F177" i="57" s="1"/>
  <c r="G177" i="57" s="1"/>
  <c r="D178" i="57"/>
  <c r="E178" i="57" s="1"/>
  <c r="F178" i="57" s="1"/>
  <c r="G178" i="57" s="1"/>
  <c r="D179" i="57"/>
  <c r="E179" i="57" s="1"/>
  <c r="F179" i="57" s="1"/>
  <c r="G179" i="57" s="1"/>
  <c r="D180" i="57"/>
  <c r="E180" i="57" s="1"/>
  <c r="F180" i="57" s="1"/>
  <c r="G180" i="57" s="1"/>
  <c r="D181" i="57"/>
  <c r="E181" i="57" s="1"/>
  <c r="F181" i="57" s="1"/>
  <c r="G181" i="57" s="1"/>
  <c r="D182" i="57"/>
  <c r="E182" i="57" s="1"/>
  <c r="F182" i="57" s="1"/>
  <c r="G182" i="57" s="1"/>
  <c r="D183" i="57"/>
  <c r="E183" i="57" s="1"/>
  <c r="F183" i="57" s="1"/>
  <c r="G183" i="57" s="1"/>
  <c r="D184" i="57"/>
  <c r="E184" i="57" s="1"/>
  <c r="F184" i="57" s="1"/>
  <c r="G184" i="57" s="1"/>
  <c r="D185" i="57"/>
  <c r="E185" i="57" s="1"/>
  <c r="F185" i="57" s="1"/>
  <c r="G185" i="57" s="1"/>
  <c r="D186" i="57"/>
  <c r="E186" i="57" s="1"/>
  <c r="F186" i="57" s="1"/>
  <c r="G186" i="57" s="1"/>
  <c r="D187" i="57"/>
  <c r="E187" i="57" s="1"/>
  <c r="F187" i="57" s="1"/>
  <c r="G187" i="57" s="1"/>
  <c r="D188" i="57"/>
  <c r="E188" i="57" s="1"/>
  <c r="F188" i="57" s="1"/>
  <c r="G188" i="57" s="1"/>
  <c r="D189" i="57"/>
  <c r="E189" i="57" s="1"/>
  <c r="F189" i="57" s="1"/>
  <c r="G189" i="57" s="1"/>
  <c r="D190" i="57"/>
  <c r="E190" i="57" s="1"/>
  <c r="F190" i="57" s="1"/>
  <c r="G190" i="57" s="1"/>
  <c r="D191" i="57"/>
  <c r="E191" i="57" s="1"/>
  <c r="F191" i="57" s="1"/>
  <c r="G191" i="57" s="1"/>
  <c r="D192" i="57"/>
  <c r="E192" i="57" s="1"/>
  <c r="F192" i="57" s="1"/>
  <c r="G192" i="57" s="1"/>
  <c r="D193" i="57"/>
  <c r="E193" i="57" s="1"/>
  <c r="F193" i="57" s="1"/>
  <c r="G193" i="57" s="1"/>
  <c r="D194" i="57"/>
  <c r="E194" i="57" s="1"/>
  <c r="F194" i="57" s="1"/>
  <c r="G194" i="57" s="1"/>
  <c r="D195" i="57"/>
  <c r="E195" i="57" s="1"/>
  <c r="F195" i="57" s="1"/>
  <c r="G195" i="57" s="1"/>
  <c r="D196" i="57"/>
  <c r="E196" i="57" s="1"/>
  <c r="F196" i="57" s="1"/>
  <c r="G196" i="57" s="1"/>
  <c r="D197" i="57"/>
  <c r="E197" i="57" s="1"/>
  <c r="F197" i="57" s="1"/>
  <c r="G197" i="57" s="1"/>
  <c r="D198" i="57"/>
  <c r="E198" i="57" s="1"/>
  <c r="F198" i="57" s="1"/>
  <c r="G198" i="57" s="1"/>
  <c r="D199" i="57"/>
  <c r="E199" i="57" s="1"/>
  <c r="F199" i="57" s="1"/>
  <c r="G199" i="57" s="1"/>
  <c r="D200" i="57"/>
  <c r="E200" i="57" s="1"/>
  <c r="F200" i="57" s="1"/>
  <c r="G200" i="57" s="1"/>
  <c r="D201" i="57"/>
  <c r="E201" i="57" s="1"/>
  <c r="F201" i="57" s="1"/>
  <c r="G201" i="57" s="1"/>
  <c r="D202" i="57"/>
  <c r="E202" i="57" s="1"/>
  <c r="F202" i="57" s="1"/>
  <c r="G202" i="57" s="1"/>
  <c r="D203" i="57"/>
  <c r="E203" i="57" s="1"/>
  <c r="F203" i="57" s="1"/>
  <c r="G203" i="57" s="1"/>
  <c r="D204" i="57"/>
  <c r="E204" i="57" s="1"/>
  <c r="F204" i="57" s="1"/>
  <c r="G204" i="57" s="1"/>
  <c r="D205" i="57"/>
  <c r="E205" i="57" s="1"/>
  <c r="F205" i="57" s="1"/>
  <c r="G205" i="57" s="1"/>
  <c r="D206" i="57"/>
  <c r="E206" i="57" s="1"/>
  <c r="F206" i="57" s="1"/>
  <c r="G206" i="57" s="1"/>
  <c r="D207" i="57"/>
  <c r="E207" i="57" s="1"/>
  <c r="F207" i="57" s="1"/>
  <c r="G207" i="57" s="1"/>
  <c r="D208" i="57"/>
  <c r="E208" i="57" s="1"/>
  <c r="F208" i="57" s="1"/>
  <c r="G208" i="57" s="1"/>
  <c r="D209" i="57"/>
  <c r="E209" i="57" s="1"/>
  <c r="F209" i="57" s="1"/>
  <c r="G209" i="57" s="1"/>
  <c r="D210" i="57"/>
  <c r="E210" i="57" s="1"/>
  <c r="F210" i="57" s="1"/>
  <c r="G210" i="57" s="1"/>
  <c r="D211" i="57"/>
  <c r="E211" i="57" s="1"/>
  <c r="F211" i="57" s="1"/>
  <c r="G211" i="57" s="1"/>
  <c r="D212" i="57"/>
  <c r="E212" i="57" s="1"/>
  <c r="F212" i="57" s="1"/>
  <c r="G212" i="57" s="1"/>
  <c r="D213" i="57"/>
  <c r="E213" i="57" s="1"/>
  <c r="F213" i="57" s="1"/>
  <c r="G213" i="57" s="1"/>
  <c r="D214" i="57"/>
  <c r="E214" i="57" s="1"/>
  <c r="F214" i="57" s="1"/>
  <c r="G214" i="57" s="1"/>
  <c r="D215" i="57"/>
  <c r="E215" i="57" s="1"/>
  <c r="F215" i="57" s="1"/>
  <c r="G215" i="57" s="1"/>
  <c r="D216" i="57"/>
  <c r="E216" i="57" s="1"/>
  <c r="F216" i="57" s="1"/>
  <c r="G216" i="57" s="1"/>
  <c r="D217" i="57"/>
  <c r="E217" i="57" s="1"/>
  <c r="F217" i="57" s="1"/>
  <c r="G217" i="57" s="1"/>
  <c r="D218" i="57"/>
  <c r="E218" i="57" s="1"/>
  <c r="F218" i="57" s="1"/>
  <c r="G218" i="57" s="1"/>
  <c r="D219" i="57"/>
  <c r="E219" i="57" s="1"/>
  <c r="F219" i="57" s="1"/>
  <c r="G219" i="57" s="1"/>
  <c r="D220" i="57"/>
  <c r="E220" i="57" s="1"/>
  <c r="F220" i="57" s="1"/>
  <c r="G220" i="57" s="1"/>
  <c r="D221" i="57"/>
  <c r="E221" i="57" s="1"/>
  <c r="F221" i="57" s="1"/>
  <c r="G221" i="57" s="1"/>
  <c r="D222" i="57"/>
  <c r="E222" i="57" s="1"/>
  <c r="F222" i="57" s="1"/>
  <c r="G222" i="57" s="1"/>
  <c r="D223" i="57"/>
  <c r="E223" i="57" s="1"/>
  <c r="F223" i="57" s="1"/>
  <c r="G223" i="57" s="1"/>
  <c r="D224" i="57"/>
  <c r="E224" i="57" s="1"/>
  <c r="F224" i="57" s="1"/>
  <c r="G224" i="57" s="1"/>
  <c r="D225" i="57"/>
  <c r="E225" i="57" s="1"/>
  <c r="F225" i="57" s="1"/>
  <c r="G225" i="57" s="1"/>
  <c r="D226" i="57"/>
  <c r="E226" i="57" s="1"/>
  <c r="F226" i="57" s="1"/>
  <c r="G226" i="57" s="1"/>
  <c r="D227" i="57"/>
  <c r="E227" i="57" s="1"/>
  <c r="F227" i="57" s="1"/>
  <c r="G227" i="57" s="1"/>
  <c r="D228" i="57"/>
  <c r="E228" i="57" s="1"/>
  <c r="F228" i="57" s="1"/>
  <c r="G228" i="57" s="1"/>
  <c r="D229" i="57"/>
  <c r="E229" i="57" s="1"/>
  <c r="F229" i="57" s="1"/>
  <c r="G229" i="57" s="1"/>
  <c r="D230" i="57"/>
  <c r="E230" i="57" s="1"/>
  <c r="F230" i="57" s="1"/>
  <c r="G230" i="57" s="1"/>
  <c r="D231" i="57"/>
  <c r="E231" i="57" s="1"/>
  <c r="F231" i="57" s="1"/>
  <c r="G231" i="57" s="1"/>
  <c r="D232" i="57"/>
  <c r="E232" i="57" s="1"/>
  <c r="F232" i="57" s="1"/>
  <c r="G232" i="57" s="1"/>
  <c r="D233" i="57"/>
  <c r="E233" i="57" s="1"/>
  <c r="F233" i="57" s="1"/>
  <c r="G233" i="57" s="1"/>
  <c r="D234" i="57"/>
  <c r="E234" i="57" s="1"/>
  <c r="F234" i="57" s="1"/>
  <c r="G234" i="57" s="1"/>
  <c r="D235" i="57"/>
  <c r="E235" i="57" s="1"/>
  <c r="F235" i="57" s="1"/>
  <c r="G235" i="57" s="1"/>
  <c r="D236" i="57"/>
  <c r="E236" i="57" s="1"/>
  <c r="F236" i="57" s="1"/>
  <c r="G236" i="57" s="1"/>
  <c r="D237" i="57"/>
  <c r="E237" i="57" s="1"/>
  <c r="F237" i="57" s="1"/>
  <c r="G237" i="57" s="1"/>
  <c r="D238" i="57"/>
  <c r="E238" i="57" s="1"/>
  <c r="F238" i="57" s="1"/>
  <c r="G238" i="57" s="1"/>
  <c r="D239" i="57"/>
  <c r="E239" i="57" s="1"/>
  <c r="F239" i="57" s="1"/>
  <c r="G239" i="57" s="1"/>
  <c r="D240" i="57"/>
  <c r="E240" i="57" s="1"/>
  <c r="F240" i="57" s="1"/>
  <c r="G240" i="57" s="1"/>
  <c r="D241" i="57"/>
  <c r="E241" i="57" s="1"/>
  <c r="F241" i="57" s="1"/>
  <c r="G241" i="57" s="1"/>
  <c r="D242" i="57"/>
  <c r="E242" i="57" s="1"/>
  <c r="F242" i="57" s="1"/>
  <c r="G242" i="57" s="1"/>
  <c r="D243" i="57"/>
  <c r="E243" i="57" s="1"/>
  <c r="F243" i="57" s="1"/>
  <c r="G243" i="57" s="1"/>
  <c r="D244" i="57"/>
  <c r="E244" i="57" s="1"/>
  <c r="F244" i="57" s="1"/>
  <c r="G244" i="57" s="1"/>
  <c r="D245" i="57"/>
  <c r="E245" i="57" s="1"/>
  <c r="F245" i="57" s="1"/>
  <c r="G245" i="57" s="1"/>
  <c r="D246" i="57"/>
  <c r="E246" i="57" s="1"/>
  <c r="F246" i="57" s="1"/>
  <c r="G246" i="57" s="1"/>
  <c r="D247" i="57"/>
  <c r="E247" i="57" s="1"/>
  <c r="F247" i="57" s="1"/>
  <c r="G247" i="57" s="1"/>
  <c r="D248" i="57"/>
  <c r="E248" i="57" s="1"/>
  <c r="F248" i="57" s="1"/>
  <c r="G248" i="57" s="1"/>
  <c r="D249" i="57"/>
  <c r="E249" i="57" s="1"/>
  <c r="F249" i="57" s="1"/>
  <c r="G249" i="57" s="1"/>
  <c r="D250" i="57"/>
  <c r="E250" i="57" s="1"/>
  <c r="F250" i="57" s="1"/>
  <c r="G250" i="57" s="1"/>
  <c r="D251" i="57"/>
  <c r="E251" i="57" s="1"/>
  <c r="F251" i="57" s="1"/>
  <c r="G251" i="57" s="1"/>
  <c r="D252" i="57"/>
  <c r="E252" i="57" s="1"/>
  <c r="F252" i="57" s="1"/>
  <c r="G252" i="57" s="1"/>
  <c r="D253" i="57"/>
  <c r="E253" i="57" s="1"/>
  <c r="F253" i="57" s="1"/>
  <c r="G253" i="57" s="1"/>
  <c r="D254" i="57"/>
  <c r="E254" i="57" s="1"/>
  <c r="F254" i="57" s="1"/>
  <c r="G254" i="57" s="1"/>
  <c r="D255" i="57"/>
  <c r="E255" i="57" s="1"/>
  <c r="F255" i="57" s="1"/>
  <c r="G255" i="57" s="1"/>
  <c r="D256" i="57"/>
  <c r="E256" i="57" s="1"/>
  <c r="F256" i="57" s="1"/>
  <c r="G256" i="57" s="1"/>
  <c r="D257" i="57"/>
  <c r="E257" i="57" s="1"/>
  <c r="F257" i="57" s="1"/>
  <c r="G257" i="57" s="1"/>
  <c r="D258" i="57"/>
  <c r="E258" i="57" s="1"/>
  <c r="F258" i="57" s="1"/>
  <c r="G258" i="57" s="1"/>
  <c r="D259" i="57"/>
  <c r="E259" i="57" s="1"/>
  <c r="F259" i="57" s="1"/>
  <c r="G259" i="57" s="1"/>
  <c r="D260" i="57"/>
  <c r="E260" i="57" s="1"/>
  <c r="F260" i="57" s="1"/>
  <c r="G260" i="57" s="1"/>
  <c r="D261" i="57"/>
  <c r="E261" i="57" s="1"/>
  <c r="F261" i="57" s="1"/>
  <c r="G261" i="57" s="1"/>
  <c r="D262" i="57"/>
  <c r="E262" i="57" s="1"/>
  <c r="F262" i="57" s="1"/>
  <c r="G262" i="57" s="1"/>
  <c r="D263" i="57"/>
  <c r="E263" i="57" s="1"/>
  <c r="F263" i="57" s="1"/>
  <c r="G263" i="57" s="1"/>
  <c r="D264" i="57"/>
  <c r="E264" i="57" s="1"/>
  <c r="F264" i="57" s="1"/>
  <c r="G264" i="57" s="1"/>
  <c r="D265" i="57"/>
  <c r="E265" i="57" s="1"/>
  <c r="F265" i="57" s="1"/>
  <c r="G265" i="57" s="1"/>
  <c r="D266" i="57"/>
  <c r="E266" i="57" s="1"/>
  <c r="F266" i="57" s="1"/>
  <c r="G266" i="57" s="1"/>
  <c r="D267" i="57"/>
  <c r="E267" i="57" s="1"/>
  <c r="F267" i="57" s="1"/>
  <c r="G267" i="57" s="1"/>
  <c r="D268" i="57"/>
  <c r="E268" i="57" s="1"/>
  <c r="F268" i="57" s="1"/>
  <c r="G268" i="57" s="1"/>
  <c r="D269" i="57"/>
  <c r="E269" i="57" s="1"/>
  <c r="F269" i="57" s="1"/>
  <c r="G269" i="57" s="1"/>
  <c r="D270" i="57"/>
  <c r="E270" i="57" s="1"/>
  <c r="F270" i="57" s="1"/>
  <c r="G270" i="57" s="1"/>
  <c r="D271" i="57"/>
  <c r="E271" i="57" s="1"/>
  <c r="F271" i="57" s="1"/>
  <c r="G271" i="57" s="1"/>
  <c r="D272" i="57"/>
  <c r="E272" i="57" s="1"/>
  <c r="F272" i="57" s="1"/>
  <c r="G272" i="57" s="1"/>
  <c r="D273" i="57"/>
  <c r="E273" i="57" s="1"/>
  <c r="F273" i="57" s="1"/>
  <c r="G273" i="57" s="1"/>
  <c r="D274" i="57"/>
  <c r="E274" i="57" s="1"/>
  <c r="F274" i="57" s="1"/>
  <c r="G274" i="57" s="1"/>
  <c r="D275" i="57"/>
  <c r="E275" i="57" s="1"/>
  <c r="F275" i="57" s="1"/>
  <c r="G275" i="57" s="1"/>
  <c r="D276" i="57"/>
  <c r="E276" i="57" s="1"/>
  <c r="F276" i="57" s="1"/>
  <c r="G276" i="57" s="1"/>
  <c r="D277" i="57"/>
  <c r="E277" i="57" s="1"/>
  <c r="F277" i="57" s="1"/>
  <c r="G277" i="57" s="1"/>
  <c r="D278" i="57"/>
  <c r="E278" i="57" s="1"/>
  <c r="F278" i="57" s="1"/>
  <c r="G278" i="57" s="1"/>
  <c r="D279" i="57"/>
  <c r="E279" i="57" s="1"/>
  <c r="F279" i="57" s="1"/>
  <c r="G279" i="57" s="1"/>
  <c r="D280" i="57"/>
  <c r="E280" i="57" s="1"/>
  <c r="F280" i="57" s="1"/>
  <c r="G280" i="57" s="1"/>
  <c r="D281" i="57"/>
  <c r="E281" i="57" s="1"/>
  <c r="F281" i="57" s="1"/>
  <c r="G281" i="57" s="1"/>
  <c r="D282" i="57"/>
  <c r="E282" i="57" s="1"/>
  <c r="F282" i="57" s="1"/>
  <c r="G282" i="57" s="1"/>
  <c r="D283" i="57"/>
  <c r="E283" i="57" s="1"/>
  <c r="F283" i="57" s="1"/>
  <c r="G283" i="57" s="1"/>
  <c r="D284" i="57"/>
  <c r="E284" i="57" s="1"/>
  <c r="F284" i="57" s="1"/>
  <c r="G284" i="57" s="1"/>
  <c r="D285" i="57"/>
  <c r="E285" i="57" s="1"/>
  <c r="F285" i="57" s="1"/>
  <c r="G285" i="57" s="1"/>
  <c r="D286" i="57"/>
  <c r="E286" i="57" s="1"/>
  <c r="F286" i="57" s="1"/>
  <c r="G286" i="57" s="1"/>
  <c r="D287" i="57"/>
  <c r="E287" i="57" s="1"/>
  <c r="F287" i="57" s="1"/>
  <c r="G287" i="57" s="1"/>
  <c r="D288" i="57"/>
  <c r="E288" i="57" s="1"/>
  <c r="F288" i="57" s="1"/>
  <c r="G288" i="57" s="1"/>
  <c r="D289" i="57"/>
  <c r="E289" i="57" s="1"/>
  <c r="F289" i="57" s="1"/>
  <c r="G289" i="57" s="1"/>
  <c r="D290" i="57"/>
  <c r="E290" i="57" s="1"/>
  <c r="F290" i="57" s="1"/>
  <c r="G290" i="57" s="1"/>
  <c r="D291" i="57"/>
  <c r="E291" i="57" s="1"/>
  <c r="F291" i="57" s="1"/>
  <c r="G291" i="57" s="1"/>
  <c r="D292" i="57"/>
  <c r="E292" i="57" s="1"/>
  <c r="F292" i="57" s="1"/>
  <c r="G292" i="57" s="1"/>
  <c r="D293" i="57"/>
  <c r="E293" i="57" s="1"/>
  <c r="F293" i="57" s="1"/>
  <c r="G293" i="57" s="1"/>
  <c r="D294" i="57"/>
  <c r="E294" i="57" s="1"/>
  <c r="F294" i="57" s="1"/>
  <c r="G294" i="57" s="1"/>
  <c r="D295" i="57"/>
  <c r="E295" i="57" s="1"/>
  <c r="F295" i="57" s="1"/>
  <c r="G295" i="57" s="1"/>
  <c r="D296" i="57"/>
  <c r="E296" i="57" s="1"/>
  <c r="F296" i="57" s="1"/>
  <c r="G296" i="57" s="1"/>
  <c r="D297" i="57"/>
  <c r="E297" i="57" s="1"/>
  <c r="F297" i="57" s="1"/>
  <c r="G297" i="57" s="1"/>
  <c r="D298" i="57"/>
  <c r="E298" i="57" s="1"/>
  <c r="F298" i="57" s="1"/>
  <c r="G298" i="57" s="1"/>
  <c r="D299" i="57"/>
  <c r="E299" i="57" s="1"/>
  <c r="F299" i="57" s="1"/>
  <c r="G299" i="57" s="1"/>
  <c r="D300" i="57"/>
  <c r="E300" i="57" s="1"/>
  <c r="F300" i="57" s="1"/>
  <c r="G300" i="57" s="1"/>
  <c r="D301" i="57"/>
  <c r="E301" i="57" s="1"/>
  <c r="F301" i="57" s="1"/>
  <c r="G301" i="57" s="1"/>
  <c r="D302" i="57"/>
  <c r="E302" i="57" s="1"/>
  <c r="F302" i="57" s="1"/>
  <c r="G302" i="57" s="1"/>
  <c r="D303" i="57"/>
  <c r="E303" i="57" s="1"/>
  <c r="F303" i="57" s="1"/>
  <c r="G303" i="57" s="1"/>
  <c r="D304" i="57"/>
  <c r="E304" i="57" s="1"/>
  <c r="F304" i="57" s="1"/>
  <c r="G304" i="57" s="1"/>
  <c r="D305" i="57"/>
  <c r="E305" i="57" s="1"/>
  <c r="F305" i="57" s="1"/>
  <c r="G305" i="57" s="1"/>
  <c r="D306" i="57"/>
  <c r="E306" i="57" s="1"/>
  <c r="F306" i="57" s="1"/>
  <c r="G306" i="57" s="1"/>
  <c r="D307" i="57"/>
  <c r="E307" i="57" s="1"/>
  <c r="F307" i="57" s="1"/>
  <c r="G307" i="57" s="1"/>
  <c r="D308" i="57"/>
  <c r="E308" i="57" s="1"/>
  <c r="F308" i="57" s="1"/>
  <c r="G308" i="57" s="1"/>
  <c r="D309" i="57"/>
  <c r="E309" i="57" s="1"/>
  <c r="F309" i="57" s="1"/>
  <c r="G309" i="57" s="1"/>
  <c r="D310" i="57"/>
  <c r="E310" i="57" s="1"/>
  <c r="F310" i="57" s="1"/>
  <c r="G310" i="57" s="1"/>
  <c r="D311" i="57"/>
  <c r="E311" i="57" s="1"/>
  <c r="F311" i="57" s="1"/>
  <c r="G311" i="57" s="1"/>
  <c r="D312" i="57"/>
  <c r="E312" i="57" s="1"/>
  <c r="F312" i="57" s="1"/>
  <c r="G312" i="57" s="1"/>
  <c r="D313" i="57"/>
  <c r="E313" i="57" s="1"/>
  <c r="F313" i="57" s="1"/>
  <c r="G313" i="57" s="1"/>
  <c r="D2" i="57"/>
  <c r="E2" i="57" s="1"/>
  <c r="G2" i="57" s="1"/>
  <c r="P8" i="57"/>
  <c r="P7" i="57"/>
  <c r="C2" i="57"/>
  <c r="C3" i="57"/>
  <c r="C4" i="57"/>
  <c r="C5" i="57"/>
  <c r="C6" i="57"/>
  <c r="C7" i="57"/>
  <c r="C8" i="57"/>
  <c r="C9" i="57"/>
  <c r="C10" i="57"/>
  <c r="C11" i="57"/>
  <c r="C12" i="57"/>
  <c r="C13" i="57"/>
  <c r="C14" i="57"/>
  <c r="C15" i="57"/>
  <c r="C16" i="57"/>
  <c r="C17" i="57"/>
  <c r="C18" i="57"/>
  <c r="C19" i="57"/>
  <c r="C20" i="57"/>
  <c r="C21" i="57"/>
  <c r="C22" i="57"/>
  <c r="C23" i="57"/>
  <c r="C24" i="57"/>
  <c r="C25" i="57"/>
  <c r="C26" i="57"/>
  <c r="C27" i="57"/>
  <c r="C28" i="57"/>
  <c r="C29" i="57"/>
  <c r="C30" i="57"/>
  <c r="C31" i="57"/>
  <c r="C32" i="57"/>
  <c r="C33" i="57"/>
  <c r="C34" i="57"/>
  <c r="C35" i="57"/>
  <c r="C36" i="57"/>
  <c r="C37" i="57"/>
  <c r="C38" i="57"/>
  <c r="C39" i="57"/>
  <c r="C40" i="57"/>
  <c r="C41" i="57"/>
  <c r="C42" i="57"/>
  <c r="C43" i="57"/>
  <c r="C44" i="57"/>
  <c r="C45" i="57"/>
  <c r="C46" i="57"/>
  <c r="C47" i="57"/>
  <c r="C48" i="57"/>
  <c r="C49" i="57"/>
  <c r="C50" i="57"/>
  <c r="C51" i="57"/>
  <c r="C52" i="57"/>
  <c r="C53" i="57"/>
  <c r="C54" i="57"/>
  <c r="C55" i="57"/>
  <c r="C56" i="57"/>
  <c r="C57" i="57"/>
  <c r="C58" i="57"/>
  <c r="C59" i="57"/>
  <c r="C60" i="57"/>
  <c r="C61" i="57"/>
  <c r="C62" i="57"/>
  <c r="C63" i="57"/>
  <c r="C64" i="57"/>
  <c r="C65" i="57"/>
  <c r="C66" i="57"/>
  <c r="C67" i="57"/>
  <c r="C68" i="57"/>
  <c r="C69" i="57"/>
  <c r="C70" i="57"/>
  <c r="C71" i="57"/>
  <c r="C72" i="57"/>
  <c r="C73" i="57"/>
  <c r="C74" i="57"/>
  <c r="C75" i="57"/>
  <c r="C76" i="57"/>
  <c r="C77" i="57"/>
  <c r="C78" i="57"/>
  <c r="C79" i="57"/>
  <c r="C80" i="57"/>
  <c r="C81" i="57"/>
  <c r="C82" i="57"/>
  <c r="C83" i="57"/>
  <c r="C84" i="57"/>
  <c r="C85" i="57"/>
  <c r="C86" i="57"/>
  <c r="C87" i="57"/>
  <c r="C88" i="57"/>
  <c r="C89" i="57"/>
  <c r="C90" i="57"/>
  <c r="C91" i="57"/>
  <c r="C92" i="57"/>
  <c r="C93" i="57"/>
  <c r="C94" i="57"/>
  <c r="C95" i="57"/>
  <c r="C96" i="57"/>
  <c r="C97" i="57"/>
  <c r="C98" i="57"/>
  <c r="C99" i="57"/>
  <c r="C100" i="57"/>
  <c r="C101" i="57"/>
  <c r="C102" i="57"/>
  <c r="C103" i="57"/>
  <c r="C104" i="57"/>
  <c r="C105" i="57"/>
  <c r="C106" i="57"/>
  <c r="C107" i="57"/>
  <c r="C108" i="57"/>
  <c r="C109" i="57"/>
  <c r="C110" i="57"/>
  <c r="C111" i="57"/>
  <c r="C112" i="57"/>
  <c r="C113" i="57"/>
  <c r="C114" i="57"/>
  <c r="C115" i="57"/>
  <c r="C116" i="57"/>
  <c r="C117" i="57"/>
  <c r="C118" i="57"/>
  <c r="C119" i="57"/>
  <c r="C120" i="57"/>
  <c r="C121" i="57"/>
  <c r="C122" i="57"/>
  <c r="C123" i="57"/>
  <c r="C124" i="57"/>
  <c r="C125" i="57"/>
  <c r="C126" i="57"/>
  <c r="C127" i="57"/>
  <c r="C128" i="57"/>
  <c r="C129" i="57"/>
  <c r="C130" i="57"/>
  <c r="C131" i="57"/>
  <c r="C132" i="57"/>
  <c r="C133" i="57"/>
  <c r="C134" i="57"/>
  <c r="C135" i="57"/>
  <c r="C136" i="57"/>
  <c r="C137" i="57"/>
  <c r="C138" i="57"/>
  <c r="C139" i="57"/>
  <c r="C140" i="57"/>
  <c r="C141" i="57"/>
  <c r="C142" i="57"/>
  <c r="C143" i="57"/>
  <c r="C144" i="57"/>
  <c r="C145" i="57"/>
  <c r="C146" i="57"/>
  <c r="C147" i="57"/>
  <c r="C148" i="57"/>
  <c r="C149" i="57"/>
  <c r="C150" i="57"/>
  <c r="C151" i="57"/>
  <c r="C152" i="57"/>
  <c r="C153" i="57"/>
  <c r="C154" i="57"/>
  <c r="C155" i="57"/>
  <c r="C156" i="57"/>
  <c r="C157" i="57"/>
  <c r="C158" i="57"/>
  <c r="C159" i="57"/>
  <c r="C160" i="57"/>
  <c r="C161" i="57"/>
  <c r="C162" i="57"/>
  <c r="C163" i="57"/>
  <c r="C164" i="57"/>
  <c r="C165" i="57"/>
  <c r="C166" i="57"/>
  <c r="C167" i="57"/>
  <c r="C168" i="57"/>
  <c r="C169" i="57"/>
  <c r="C170" i="57"/>
  <c r="C171" i="57"/>
  <c r="C172" i="57"/>
  <c r="C173" i="57"/>
  <c r="C174" i="57"/>
  <c r="C175" i="57"/>
  <c r="C176" i="57"/>
  <c r="C177" i="57"/>
  <c r="C178" i="57"/>
  <c r="C179" i="57"/>
  <c r="C180" i="57"/>
  <c r="C181" i="57"/>
  <c r="C182" i="57"/>
  <c r="C183" i="57"/>
  <c r="C184" i="57"/>
  <c r="C185" i="57"/>
  <c r="C186" i="57"/>
  <c r="C187" i="57"/>
  <c r="C188" i="57"/>
  <c r="C189" i="57"/>
  <c r="C190" i="57"/>
  <c r="C191" i="57"/>
  <c r="C192" i="57"/>
  <c r="C193" i="57"/>
  <c r="C194" i="57"/>
  <c r="C195" i="57"/>
  <c r="C196" i="57"/>
  <c r="C197" i="57"/>
  <c r="C198" i="57"/>
  <c r="C199" i="57"/>
  <c r="C200" i="57"/>
  <c r="C201" i="57"/>
  <c r="C202" i="57"/>
  <c r="C203" i="57"/>
  <c r="C204" i="57"/>
  <c r="C205" i="57"/>
  <c r="C206" i="57"/>
  <c r="C207" i="57"/>
  <c r="C208" i="57"/>
  <c r="C209" i="57"/>
  <c r="C210" i="57"/>
  <c r="C211" i="57"/>
  <c r="C212" i="57"/>
  <c r="C213" i="57"/>
  <c r="C214" i="57"/>
  <c r="C215" i="57"/>
  <c r="C216" i="57"/>
  <c r="C217" i="57"/>
  <c r="C218" i="57"/>
  <c r="C219" i="57"/>
  <c r="C220" i="57"/>
  <c r="C221" i="57"/>
  <c r="C222" i="57"/>
  <c r="C223" i="57"/>
  <c r="C224" i="57"/>
  <c r="C225" i="57"/>
  <c r="C226" i="57"/>
  <c r="C227" i="57"/>
  <c r="C228" i="57"/>
  <c r="C229" i="57"/>
  <c r="C230" i="57"/>
  <c r="C231" i="57"/>
  <c r="C232" i="57"/>
  <c r="C233" i="57"/>
  <c r="C234" i="57"/>
  <c r="C235" i="57"/>
  <c r="C236" i="57"/>
  <c r="C237" i="57"/>
  <c r="C238" i="57"/>
  <c r="C239" i="57"/>
  <c r="C240" i="57"/>
  <c r="C241" i="57"/>
  <c r="C242" i="57"/>
  <c r="C243" i="57"/>
  <c r="C244" i="57"/>
  <c r="C245" i="57"/>
  <c r="C246" i="57"/>
  <c r="C247" i="57"/>
  <c r="C248" i="57"/>
  <c r="C249" i="57"/>
  <c r="C250" i="57"/>
  <c r="C251" i="57"/>
  <c r="C252" i="57"/>
  <c r="C253" i="57"/>
  <c r="C254" i="57"/>
  <c r="C255" i="57"/>
  <c r="C256" i="57"/>
  <c r="C257" i="57"/>
  <c r="C258" i="57"/>
  <c r="C259" i="57"/>
  <c r="C260" i="57"/>
  <c r="C261" i="57"/>
  <c r="C262" i="57"/>
  <c r="C263" i="57"/>
  <c r="C264" i="57"/>
  <c r="C265" i="57"/>
  <c r="C266" i="57"/>
  <c r="C267" i="57"/>
  <c r="C268" i="57"/>
  <c r="C269" i="57"/>
  <c r="C270" i="57"/>
  <c r="C271" i="57"/>
  <c r="C272" i="57"/>
  <c r="C273" i="57"/>
  <c r="C274" i="57"/>
  <c r="C275" i="57"/>
  <c r="C276" i="57"/>
  <c r="C277" i="57"/>
  <c r="C278" i="57"/>
  <c r="C279" i="57"/>
  <c r="C280" i="57"/>
  <c r="C281" i="57"/>
  <c r="C282" i="57"/>
  <c r="C283" i="57"/>
  <c r="C284" i="57"/>
  <c r="C285" i="57"/>
  <c r="C286" i="57"/>
  <c r="C287" i="57"/>
  <c r="C288" i="57"/>
  <c r="C289" i="57"/>
  <c r="C290" i="57"/>
  <c r="C291" i="57"/>
  <c r="C292" i="57"/>
  <c r="C293" i="57"/>
  <c r="C294" i="57"/>
  <c r="C295" i="57"/>
  <c r="C296" i="57"/>
  <c r="C297" i="57"/>
  <c r="C298" i="57"/>
  <c r="C299" i="57"/>
  <c r="C300" i="57"/>
  <c r="C301" i="57"/>
  <c r="C302" i="57"/>
  <c r="C303" i="57"/>
  <c r="C304" i="57"/>
  <c r="C305" i="57"/>
  <c r="C306" i="57"/>
  <c r="C307" i="57"/>
  <c r="C308" i="57"/>
  <c r="C309" i="57"/>
  <c r="C310" i="57"/>
  <c r="C311" i="57"/>
  <c r="C312" i="57"/>
  <c r="C313" i="57"/>
  <c r="K18" i="55"/>
  <c r="K19" i="55"/>
  <c r="K20" i="55"/>
  <c r="K21" i="55"/>
  <c r="K22" i="55"/>
  <c r="K23" i="55"/>
  <c r="K17" i="55"/>
  <c r="J27" i="55"/>
  <c r="K27" i="55" s="1"/>
  <c r="J26" i="55"/>
  <c r="K26" i="55" s="1"/>
  <c r="J25" i="55"/>
  <c r="K25" i="55" s="1"/>
  <c r="J24" i="55"/>
  <c r="K24" i="55" s="1"/>
  <c r="AB5" i="18"/>
  <c r="AC5" i="18"/>
  <c r="AB6" i="18"/>
  <c r="AC6" i="18"/>
  <c r="AB7" i="18"/>
  <c r="AC7" i="18"/>
  <c r="AB8" i="18"/>
  <c r="AC8" i="18"/>
  <c r="AB9" i="18"/>
  <c r="AC9" i="18"/>
  <c r="AB10" i="18"/>
  <c r="AC10" i="18"/>
  <c r="AB11" i="18"/>
  <c r="AC11" i="18"/>
  <c r="AB12" i="18"/>
  <c r="AC12" i="18"/>
  <c r="AB13" i="18"/>
  <c r="AC13" i="18"/>
  <c r="AB14" i="18"/>
  <c r="AC14" i="18"/>
  <c r="AB15" i="18"/>
  <c r="AC15" i="18"/>
  <c r="AB16" i="18"/>
  <c r="AC16" i="18"/>
  <c r="AB17" i="18"/>
  <c r="AC17" i="18"/>
  <c r="AB18" i="18"/>
  <c r="AC18" i="18"/>
  <c r="AB19" i="18"/>
  <c r="AC19" i="18"/>
  <c r="AB20" i="18"/>
  <c r="AC20" i="18"/>
  <c r="AB21" i="18"/>
  <c r="AC21" i="18"/>
  <c r="AB22" i="18"/>
  <c r="AC22" i="18"/>
  <c r="AB23" i="18"/>
  <c r="AC23" i="18"/>
  <c r="AB24" i="18"/>
  <c r="AC24" i="18"/>
  <c r="AB25" i="18"/>
  <c r="AC25" i="18"/>
  <c r="AB26" i="18"/>
  <c r="AC26" i="18"/>
  <c r="AB27" i="18"/>
  <c r="AC27" i="18"/>
  <c r="AB28" i="18"/>
  <c r="AC28" i="18"/>
  <c r="AB29" i="18"/>
  <c r="AC29" i="18"/>
  <c r="AB30" i="18"/>
  <c r="AC30" i="18"/>
  <c r="AB31" i="18"/>
  <c r="AC31" i="18"/>
  <c r="AB32" i="18"/>
  <c r="AC32" i="18"/>
  <c r="AB33" i="18"/>
  <c r="AC33" i="18"/>
  <c r="AB34" i="18"/>
  <c r="AC34" i="18"/>
  <c r="AB35" i="18"/>
  <c r="AC35" i="18"/>
  <c r="AB36" i="18"/>
  <c r="AC36" i="18"/>
  <c r="AB37" i="18"/>
  <c r="AC37" i="18"/>
  <c r="AB38" i="18"/>
  <c r="AC38" i="18"/>
  <c r="AB39" i="18"/>
  <c r="AC39" i="18"/>
  <c r="AB40" i="18"/>
  <c r="AC40" i="18"/>
  <c r="AB41" i="18"/>
  <c r="AC41" i="18"/>
  <c r="AB42" i="18"/>
  <c r="AC42" i="18"/>
  <c r="AB43" i="18"/>
  <c r="AC43" i="18"/>
  <c r="AB44" i="18"/>
  <c r="AC44" i="18"/>
  <c r="AB45" i="18"/>
  <c r="AC45" i="18"/>
  <c r="AB46" i="18"/>
  <c r="AC46" i="18"/>
  <c r="AB47" i="18"/>
  <c r="AC47" i="18"/>
  <c r="AB48" i="18"/>
  <c r="AC48" i="18"/>
  <c r="AB49" i="18"/>
  <c r="AC49" i="18"/>
  <c r="AB50" i="18"/>
  <c r="AC50" i="18"/>
  <c r="AB51" i="18"/>
  <c r="AC51" i="18"/>
  <c r="AB52" i="18"/>
  <c r="AC52" i="18"/>
  <c r="AB53" i="18"/>
  <c r="AC53" i="18"/>
  <c r="AB54" i="18"/>
  <c r="AC54" i="18"/>
  <c r="AB55" i="18"/>
  <c r="AC55" i="18"/>
  <c r="AB56" i="18"/>
  <c r="AC56" i="18"/>
  <c r="AB57" i="18"/>
  <c r="AC57" i="18"/>
  <c r="AB58" i="18"/>
  <c r="AC58" i="18"/>
  <c r="AB59" i="18"/>
  <c r="AC59" i="18"/>
  <c r="AB60" i="18"/>
  <c r="AC60" i="18"/>
  <c r="AB61" i="18"/>
  <c r="AC61" i="18"/>
  <c r="AB62" i="18"/>
  <c r="AC62" i="18"/>
  <c r="AB63" i="18"/>
  <c r="AC63" i="18"/>
  <c r="AB64" i="18"/>
  <c r="AC64" i="18"/>
  <c r="AB65" i="18"/>
  <c r="AC65" i="18"/>
  <c r="AB66" i="18"/>
  <c r="AC66" i="18"/>
  <c r="AB67" i="18"/>
  <c r="AC67" i="18"/>
  <c r="AB68" i="18"/>
  <c r="AC68" i="18"/>
  <c r="AB69" i="18"/>
  <c r="AC69" i="18"/>
  <c r="AB70" i="18"/>
  <c r="AC70" i="18"/>
  <c r="AB71" i="18"/>
  <c r="AC71" i="18"/>
  <c r="AB72" i="18"/>
  <c r="AC72" i="18"/>
  <c r="AB73" i="18"/>
  <c r="AC73" i="18"/>
  <c r="AB74" i="18"/>
  <c r="AC74" i="18"/>
  <c r="AB75" i="18"/>
  <c r="AC75" i="18"/>
  <c r="AB76" i="18"/>
  <c r="AC76" i="18"/>
  <c r="AB77" i="18"/>
  <c r="AC77" i="18"/>
  <c r="AB78" i="18"/>
  <c r="AC78" i="18"/>
  <c r="AB79" i="18"/>
  <c r="AC79" i="18"/>
  <c r="AB80" i="18"/>
  <c r="AC80" i="18"/>
  <c r="AB81" i="18"/>
  <c r="AC81" i="18"/>
  <c r="AB82" i="18"/>
  <c r="AC82" i="18"/>
  <c r="AB83" i="18"/>
  <c r="AC83" i="18"/>
  <c r="AB84" i="18"/>
  <c r="AC84" i="18"/>
  <c r="AB85" i="18"/>
  <c r="AC85" i="18"/>
  <c r="AB86" i="18"/>
  <c r="AC86" i="18"/>
  <c r="AB87" i="18"/>
  <c r="AC87" i="18"/>
  <c r="AB88" i="18"/>
  <c r="AC88" i="18"/>
  <c r="AB89" i="18"/>
  <c r="AC89" i="18"/>
  <c r="AB90" i="18"/>
  <c r="AC90" i="18"/>
  <c r="AB91" i="18"/>
  <c r="AC91" i="18"/>
  <c r="AB92" i="18"/>
  <c r="AC92" i="18"/>
  <c r="AB93" i="18"/>
  <c r="AC93" i="18"/>
  <c r="AB94" i="18"/>
  <c r="AC94" i="18"/>
  <c r="AB95" i="18"/>
  <c r="AC95" i="18"/>
  <c r="AB96" i="18"/>
  <c r="AC96" i="18"/>
  <c r="AB97" i="18"/>
  <c r="AC97" i="18"/>
  <c r="AB98" i="18"/>
  <c r="AC98" i="18"/>
  <c r="AB99" i="18"/>
  <c r="AC99" i="18"/>
  <c r="AB100" i="18"/>
  <c r="AC100" i="18"/>
  <c r="AB101" i="18"/>
  <c r="AC101" i="18"/>
  <c r="AB102" i="18"/>
  <c r="AC102" i="18"/>
  <c r="AB103" i="18"/>
  <c r="AC103" i="18"/>
  <c r="AB104" i="18"/>
  <c r="AC104" i="18"/>
  <c r="AB105" i="18"/>
  <c r="AC105" i="18"/>
  <c r="AB106" i="18"/>
  <c r="AC106" i="18"/>
  <c r="AB107" i="18"/>
  <c r="AC107" i="18"/>
  <c r="AB108" i="18"/>
  <c r="AC108" i="18"/>
  <c r="AB109" i="18"/>
  <c r="AC109" i="18"/>
  <c r="AB110" i="18"/>
  <c r="AC110" i="18"/>
  <c r="AB111" i="18"/>
  <c r="AC111" i="18"/>
  <c r="AB112" i="18"/>
  <c r="AC112" i="18"/>
  <c r="AB113" i="18"/>
  <c r="AC113" i="18"/>
  <c r="AB114" i="18"/>
  <c r="AC114" i="18"/>
  <c r="AB115" i="18"/>
  <c r="AC115" i="18"/>
  <c r="AB116" i="18"/>
  <c r="AC116" i="18"/>
  <c r="AB117" i="18"/>
  <c r="AC117" i="18"/>
  <c r="AB118" i="18"/>
  <c r="AC118" i="18"/>
  <c r="AB119" i="18"/>
  <c r="AC119" i="18"/>
  <c r="AB120" i="18"/>
  <c r="AC120" i="18"/>
  <c r="AB121" i="18"/>
  <c r="AC121" i="18"/>
  <c r="AB122" i="18"/>
  <c r="AC122" i="18"/>
  <c r="AB123" i="18"/>
  <c r="AC123" i="18"/>
  <c r="AB124" i="18"/>
  <c r="AC124" i="18"/>
  <c r="AB125" i="18"/>
  <c r="AC125" i="18"/>
  <c r="AB126" i="18"/>
  <c r="AC126" i="18"/>
  <c r="AB127" i="18"/>
  <c r="AC127" i="18"/>
  <c r="AB128" i="18"/>
  <c r="AC128" i="18"/>
  <c r="AB129" i="18"/>
  <c r="AC129" i="18"/>
  <c r="AB130" i="18"/>
  <c r="AC130" i="18"/>
  <c r="AB131" i="18"/>
  <c r="AC131" i="18"/>
  <c r="AB132" i="18"/>
  <c r="AC132" i="18"/>
  <c r="AB133" i="18"/>
  <c r="AC133" i="18"/>
  <c r="AB134" i="18"/>
  <c r="AC134" i="18"/>
  <c r="AB135" i="18"/>
  <c r="AC135" i="18"/>
  <c r="AB136" i="18"/>
  <c r="AC136" i="18"/>
  <c r="AB137" i="18"/>
  <c r="AC137" i="18"/>
  <c r="AB138" i="18"/>
  <c r="AC138" i="18"/>
  <c r="AB139" i="18"/>
  <c r="AC139" i="18"/>
  <c r="AB140" i="18"/>
  <c r="AC140" i="18"/>
  <c r="AB141" i="18"/>
  <c r="AC141" i="18"/>
  <c r="AB142" i="18"/>
  <c r="AC142" i="18"/>
  <c r="AB143" i="18"/>
  <c r="AC143" i="18"/>
  <c r="AB144" i="18"/>
  <c r="AC144" i="18"/>
  <c r="AB145" i="18"/>
  <c r="AC145" i="18"/>
  <c r="AB146" i="18"/>
  <c r="AC146" i="18"/>
  <c r="AB147" i="18"/>
  <c r="AC147" i="18"/>
  <c r="AB148" i="18"/>
  <c r="AC148" i="18"/>
  <c r="AB149" i="18"/>
  <c r="AC149" i="18"/>
  <c r="AB150" i="18"/>
  <c r="AC150" i="18"/>
  <c r="AB151" i="18"/>
  <c r="AC151" i="18"/>
  <c r="AB152" i="18"/>
  <c r="AC152" i="18"/>
  <c r="AB153" i="18"/>
  <c r="AC153" i="18"/>
  <c r="AB154" i="18"/>
  <c r="AC154" i="18"/>
  <c r="AB155" i="18"/>
  <c r="AC155" i="18"/>
  <c r="AB156" i="18"/>
  <c r="AC156" i="18"/>
  <c r="AB157" i="18"/>
  <c r="AC157" i="18"/>
  <c r="AB158" i="18"/>
  <c r="AC158" i="18"/>
  <c r="AB159" i="18"/>
  <c r="AC159" i="18"/>
  <c r="AB160" i="18"/>
  <c r="AC160" i="18"/>
  <c r="AB161" i="18"/>
  <c r="AC161" i="18"/>
  <c r="AB162" i="18"/>
  <c r="AC162" i="18"/>
  <c r="AB163" i="18"/>
  <c r="AC163" i="18"/>
  <c r="AB164" i="18"/>
  <c r="AC164" i="18"/>
  <c r="AB165" i="18"/>
  <c r="AC165" i="18"/>
  <c r="AB166" i="18"/>
  <c r="AC166" i="18"/>
  <c r="AB167" i="18"/>
  <c r="AC167" i="18"/>
  <c r="AB168" i="18"/>
  <c r="AC168" i="18"/>
  <c r="AB169" i="18"/>
  <c r="AC169" i="18"/>
  <c r="AB170" i="18"/>
  <c r="AC170" i="18"/>
  <c r="AB171" i="18"/>
  <c r="AC171" i="18"/>
  <c r="AB172" i="18"/>
  <c r="AC172" i="18"/>
  <c r="AB173" i="18"/>
  <c r="AC173" i="18"/>
  <c r="AB174" i="18"/>
  <c r="AC174" i="18"/>
  <c r="AB175" i="18"/>
  <c r="AC175" i="18"/>
  <c r="AB176" i="18"/>
  <c r="AC176" i="18"/>
  <c r="AB177" i="18"/>
  <c r="AC177" i="18"/>
  <c r="AB178" i="18"/>
  <c r="AC178" i="18"/>
  <c r="AB179" i="18"/>
  <c r="AC179" i="18"/>
  <c r="AB180" i="18"/>
  <c r="AC180" i="18"/>
  <c r="AB181" i="18"/>
  <c r="AC181" i="18"/>
  <c r="AB182" i="18"/>
  <c r="AC182" i="18"/>
  <c r="AB183" i="18"/>
  <c r="AC183" i="18"/>
  <c r="AB184" i="18"/>
  <c r="AC184" i="18"/>
  <c r="AB185" i="18"/>
  <c r="AC185" i="18"/>
  <c r="AB186" i="18"/>
  <c r="AC186" i="18"/>
  <c r="AB187" i="18"/>
  <c r="AC187" i="18"/>
  <c r="AB188" i="18"/>
  <c r="AC188" i="18"/>
  <c r="AB189" i="18"/>
  <c r="AC189" i="18"/>
  <c r="AB190" i="18"/>
  <c r="AC190" i="18"/>
  <c r="AB191" i="18"/>
  <c r="AC191" i="18"/>
  <c r="AB192" i="18"/>
  <c r="AC192" i="18"/>
  <c r="AB193" i="18"/>
  <c r="AC193" i="18"/>
  <c r="AB194" i="18"/>
  <c r="AC194" i="18"/>
  <c r="AB195" i="18"/>
  <c r="AC195" i="18"/>
  <c r="AB196" i="18"/>
  <c r="AC196" i="18"/>
  <c r="AB197" i="18"/>
  <c r="AC197" i="18"/>
  <c r="AB198" i="18"/>
  <c r="AC198" i="18"/>
  <c r="AB199" i="18"/>
  <c r="AC199" i="18"/>
  <c r="AB200" i="18"/>
  <c r="AC200" i="18"/>
  <c r="AB201" i="18"/>
  <c r="AC201" i="18"/>
  <c r="AB202" i="18"/>
  <c r="AC202" i="18"/>
  <c r="AB203" i="18"/>
  <c r="AC203" i="18"/>
  <c r="AB204" i="18"/>
  <c r="AC204" i="18"/>
  <c r="AB205" i="18"/>
  <c r="AC205" i="18"/>
  <c r="AB206" i="18"/>
  <c r="AC206" i="18"/>
  <c r="AB207" i="18"/>
  <c r="AC207" i="18"/>
  <c r="AB208" i="18"/>
  <c r="AC208" i="18"/>
  <c r="AB209" i="18"/>
  <c r="AC209" i="18"/>
  <c r="AB210" i="18"/>
  <c r="AC210" i="18"/>
  <c r="AB211" i="18"/>
  <c r="AC211" i="18"/>
  <c r="AB212" i="18"/>
  <c r="AC212" i="18"/>
  <c r="AB213" i="18"/>
  <c r="AC213" i="18"/>
  <c r="AB214" i="18"/>
  <c r="AC214" i="18"/>
  <c r="AB215" i="18"/>
  <c r="AC215" i="18"/>
  <c r="AB216" i="18"/>
  <c r="AC216" i="18"/>
  <c r="AB217" i="18"/>
  <c r="AC217" i="18"/>
  <c r="AB218" i="18"/>
  <c r="AC218" i="18"/>
  <c r="AB219" i="18"/>
  <c r="AC219" i="18"/>
  <c r="AB220" i="18"/>
  <c r="AC220" i="18"/>
  <c r="AB221" i="18"/>
  <c r="AC221" i="18"/>
  <c r="AB222" i="18"/>
  <c r="AC222" i="18"/>
  <c r="AB223" i="18"/>
  <c r="AC223" i="18"/>
  <c r="AB224" i="18"/>
  <c r="AC224" i="18"/>
  <c r="AB225" i="18"/>
  <c r="AC225" i="18"/>
  <c r="AB226" i="18"/>
  <c r="AC226" i="18"/>
  <c r="AB227" i="18"/>
  <c r="AC227" i="18"/>
  <c r="AB228" i="18"/>
  <c r="AC228" i="18"/>
  <c r="AB229" i="18"/>
  <c r="AC229" i="18"/>
  <c r="AB230" i="18"/>
  <c r="AC230" i="18"/>
  <c r="AB231" i="18"/>
  <c r="AC231" i="18"/>
  <c r="AB232" i="18"/>
  <c r="AC232" i="18"/>
  <c r="AB233" i="18"/>
  <c r="AC233" i="18"/>
  <c r="AB234" i="18"/>
  <c r="AC234" i="18"/>
  <c r="AB235" i="18"/>
  <c r="AC235" i="18"/>
  <c r="AB236" i="18"/>
  <c r="AC236" i="18"/>
  <c r="AB237" i="18"/>
  <c r="AC237" i="18"/>
  <c r="AB238" i="18"/>
  <c r="AC238" i="18"/>
  <c r="AB239" i="18"/>
  <c r="AC239" i="18"/>
  <c r="AB240" i="18"/>
  <c r="AC240" i="18"/>
  <c r="AB241" i="18"/>
  <c r="AC241" i="18"/>
  <c r="AB242" i="18"/>
  <c r="AC242" i="18"/>
  <c r="AB243" i="18"/>
  <c r="AC243" i="18"/>
  <c r="AB244" i="18"/>
  <c r="AC244" i="18"/>
  <c r="AB245" i="18"/>
  <c r="AC245" i="18"/>
  <c r="AB246" i="18"/>
  <c r="AC246" i="18"/>
  <c r="AB247" i="18"/>
  <c r="AC247" i="18"/>
  <c r="AB248" i="18"/>
  <c r="AC248" i="18"/>
  <c r="AB249" i="18"/>
  <c r="AC249" i="18"/>
  <c r="AB250" i="18"/>
  <c r="AC250" i="18"/>
  <c r="AB251" i="18"/>
  <c r="AC251" i="18"/>
  <c r="AB252" i="18"/>
  <c r="AC252" i="18"/>
  <c r="AB253" i="18"/>
  <c r="AC253" i="18"/>
  <c r="AB254" i="18"/>
  <c r="AC254" i="18"/>
  <c r="AB255" i="18"/>
  <c r="AC255" i="18"/>
  <c r="AB256" i="18"/>
  <c r="AC256" i="18"/>
  <c r="AB257" i="18"/>
  <c r="AC257" i="18"/>
  <c r="AB258" i="18"/>
  <c r="AC258" i="18"/>
  <c r="AB259" i="18"/>
  <c r="AC259" i="18"/>
  <c r="AB260" i="18"/>
  <c r="AC260" i="18"/>
  <c r="AB261" i="18"/>
  <c r="AC261" i="18"/>
  <c r="AB262" i="18"/>
  <c r="AC262" i="18"/>
  <c r="AB263" i="18"/>
  <c r="AC263" i="18"/>
  <c r="AB264" i="18"/>
  <c r="AC264" i="18"/>
  <c r="AB265" i="18"/>
  <c r="AC265" i="18"/>
  <c r="AB266" i="18"/>
  <c r="AC266" i="18"/>
  <c r="AB267" i="18"/>
  <c r="AC267" i="18"/>
  <c r="AB268" i="18"/>
  <c r="AC268" i="18"/>
  <c r="AB269" i="18"/>
  <c r="AC269" i="18"/>
  <c r="AB270" i="18"/>
  <c r="AC270" i="18"/>
  <c r="AB271" i="18"/>
  <c r="AC271" i="18"/>
  <c r="AB272" i="18"/>
  <c r="AC272" i="18"/>
  <c r="AB273" i="18"/>
  <c r="AC273" i="18"/>
  <c r="AB274" i="18"/>
  <c r="AC274" i="18"/>
  <c r="AB275" i="18"/>
  <c r="AC275" i="18"/>
  <c r="AB276" i="18"/>
  <c r="AC276" i="18"/>
  <c r="AB277" i="18"/>
  <c r="AC277" i="18"/>
  <c r="AB278" i="18"/>
  <c r="AC278" i="18"/>
  <c r="AB279" i="18"/>
  <c r="AC279" i="18"/>
  <c r="AB280" i="18"/>
  <c r="AC280" i="18"/>
  <c r="AB281" i="18"/>
  <c r="AC281" i="18"/>
  <c r="AB282" i="18"/>
  <c r="AC282" i="18"/>
  <c r="AB283" i="18"/>
  <c r="AC283" i="18"/>
  <c r="AB284" i="18"/>
  <c r="AC284" i="18"/>
  <c r="AB285" i="18"/>
  <c r="AC285" i="18"/>
  <c r="AB286" i="18"/>
  <c r="AC286" i="18"/>
  <c r="AB287" i="18"/>
  <c r="AC287" i="18"/>
  <c r="AB288" i="18"/>
  <c r="AC288" i="18"/>
  <c r="AB289" i="18"/>
  <c r="AC289" i="18"/>
  <c r="AB290" i="18"/>
  <c r="AC290" i="18"/>
  <c r="AB291" i="18"/>
  <c r="AC291" i="18"/>
  <c r="AB292" i="18"/>
  <c r="AC292" i="18"/>
  <c r="AB293" i="18"/>
  <c r="AC293" i="18"/>
  <c r="AB294" i="18"/>
  <c r="AC294" i="18"/>
  <c r="AB295" i="18"/>
  <c r="AC295" i="18"/>
  <c r="AB296" i="18"/>
  <c r="AC296" i="18"/>
  <c r="AB297" i="18"/>
  <c r="AC297" i="18"/>
  <c r="AB298" i="18"/>
  <c r="AC298" i="18"/>
  <c r="AB299" i="18"/>
  <c r="AC299" i="18"/>
  <c r="AB300" i="18"/>
  <c r="AC300" i="18"/>
  <c r="AB301" i="18"/>
  <c r="AC301" i="18"/>
  <c r="AB302" i="18"/>
  <c r="AC302" i="18"/>
  <c r="AB303" i="18"/>
  <c r="AC303" i="18"/>
  <c r="AB304" i="18"/>
  <c r="AC304" i="18"/>
  <c r="AB305" i="18"/>
  <c r="AC305" i="18"/>
  <c r="AB306" i="18"/>
  <c r="AC306" i="18"/>
  <c r="AB307" i="18"/>
  <c r="AC307" i="18"/>
  <c r="AB308" i="18"/>
  <c r="AC308" i="18"/>
  <c r="AB309" i="18"/>
  <c r="AC309" i="18"/>
  <c r="AB310" i="18"/>
  <c r="AC310" i="18"/>
  <c r="AB311" i="18"/>
  <c r="AC311" i="18"/>
  <c r="AB312" i="18"/>
  <c r="AC312" i="18"/>
  <c r="AB313" i="18"/>
  <c r="AC313" i="18"/>
  <c r="AB314" i="18"/>
  <c r="AC314" i="18"/>
  <c r="AB315" i="18"/>
  <c r="AC315" i="18"/>
  <c r="Z5" i="18"/>
  <c r="Z6" i="18"/>
  <c r="Z7" i="18"/>
  <c r="Z8" i="18"/>
  <c r="Z9" i="18"/>
  <c r="Z10" i="18"/>
  <c r="Z11" i="18"/>
  <c r="Z12" i="18"/>
  <c r="Z13" i="18"/>
  <c r="Z14" i="18"/>
  <c r="Z15" i="18"/>
  <c r="Z16" i="18"/>
  <c r="Z17" i="18"/>
  <c r="Z18" i="18"/>
  <c r="Z19" i="18"/>
  <c r="Z20" i="18"/>
  <c r="Z21" i="18"/>
  <c r="Z22" i="18"/>
  <c r="Z23" i="18"/>
  <c r="Z24" i="18"/>
  <c r="Z25" i="18"/>
  <c r="Z26" i="18"/>
  <c r="Z27" i="18"/>
  <c r="Z28" i="18"/>
  <c r="Z29" i="18"/>
  <c r="Z30" i="18"/>
  <c r="Z31" i="18"/>
  <c r="Z32" i="18"/>
  <c r="Z33" i="18"/>
  <c r="Z34" i="18"/>
  <c r="Z35" i="18"/>
  <c r="Z36" i="18"/>
  <c r="Z37" i="18"/>
  <c r="Z38" i="18"/>
  <c r="Z39" i="18"/>
  <c r="Z40" i="18"/>
  <c r="Z41" i="18"/>
  <c r="Z42" i="18"/>
  <c r="Z43" i="18"/>
  <c r="Z44" i="18"/>
  <c r="Z45" i="18"/>
  <c r="Z46" i="18"/>
  <c r="Z47" i="18"/>
  <c r="Z48" i="18"/>
  <c r="Z49" i="18"/>
  <c r="Z50" i="18"/>
  <c r="Z51" i="18"/>
  <c r="Z52" i="18"/>
  <c r="Z53" i="18"/>
  <c r="Z54" i="18"/>
  <c r="Z55" i="18"/>
  <c r="Z56" i="18"/>
  <c r="Z57" i="18"/>
  <c r="Z58" i="18"/>
  <c r="Z59" i="18"/>
  <c r="Z60" i="18"/>
  <c r="Z61" i="18"/>
  <c r="Z62" i="18"/>
  <c r="Z63" i="18"/>
  <c r="Z64" i="18"/>
  <c r="Z65" i="18"/>
  <c r="Z66" i="18"/>
  <c r="Z67" i="18"/>
  <c r="Z68" i="18"/>
  <c r="Z69" i="18"/>
  <c r="Z70" i="18"/>
  <c r="Z71" i="18"/>
  <c r="Z72" i="18"/>
  <c r="Z73" i="18"/>
  <c r="Z74" i="18"/>
  <c r="Z75" i="18"/>
  <c r="Z76" i="18"/>
  <c r="Z77" i="18"/>
  <c r="Z78" i="18"/>
  <c r="Z79" i="18"/>
  <c r="Z80" i="18"/>
  <c r="Z81" i="18"/>
  <c r="Z82" i="18"/>
  <c r="Z83" i="18"/>
  <c r="Z84" i="18"/>
  <c r="Z85" i="18"/>
  <c r="Z86" i="18"/>
  <c r="Z87" i="18"/>
  <c r="Z88" i="18"/>
  <c r="Z89" i="18"/>
  <c r="Z90" i="18"/>
  <c r="Z91" i="18"/>
  <c r="Z92" i="18"/>
  <c r="Z93" i="18"/>
  <c r="Z94" i="18"/>
  <c r="Z95" i="18"/>
  <c r="Z96" i="18"/>
  <c r="Z97" i="18"/>
  <c r="Z98" i="18"/>
  <c r="Z99" i="18"/>
  <c r="Z100" i="18"/>
  <c r="Z101" i="18"/>
  <c r="Z102" i="18"/>
  <c r="Z103" i="18"/>
  <c r="Z104" i="18"/>
  <c r="Z105" i="18"/>
  <c r="Z106" i="18"/>
  <c r="Z107" i="18"/>
  <c r="Z108" i="18"/>
  <c r="Z109" i="18"/>
  <c r="Z110" i="18"/>
  <c r="Z111" i="18"/>
  <c r="Z112" i="18"/>
  <c r="Z113" i="18"/>
  <c r="Z114" i="18"/>
  <c r="Z115" i="18"/>
  <c r="Z116" i="18"/>
  <c r="Z117" i="18"/>
  <c r="Z118" i="18"/>
  <c r="Z119" i="18"/>
  <c r="Z120" i="18"/>
  <c r="Z121" i="18"/>
  <c r="Z122" i="18"/>
  <c r="Z123" i="18"/>
  <c r="Z124" i="18"/>
  <c r="Z125" i="18"/>
  <c r="Z126" i="18"/>
  <c r="Z127" i="18"/>
  <c r="Z128" i="18"/>
  <c r="Z129" i="18"/>
  <c r="Z130" i="18"/>
  <c r="Z131" i="18"/>
  <c r="Z132" i="18"/>
  <c r="Z133" i="18"/>
  <c r="Z134" i="18"/>
  <c r="Z135" i="18"/>
  <c r="Z136" i="18"/>
  <c r="Z137" i="18"/>
  <c r="Z138" i="18"/>
  <c r="Z139" i="18"/>
  <c r="Z140" i="18"/>
  <c r="Z141" i="18"/>
  <c r="Z142" i="18"/>
  <c r="Z143" i="18"/>
  <c r="Z144" i="18"/>
  <c r="Z145" i="18"/>
  <c r="Z146" i="18"/>
  <c r="Z147" i="18"/>
  <c r="Z148" i="18"/>
  <c r="Z149" i="18"/>
  <c r="Z150" i="18"/>
  <c r="Z151" i="18"/>
  <c r="Z152" i="18"/>
  <c r="Z153" i="18"/>
  <c r="Z154" i="18"/>
  <c r="Z155" i="18"/>
  <c r="Z156" i="18"/>
  <c r="Z157" i="18"/>
  <c r="Z158" i="18"/>
  <c r="Z159" i="18"/>
  <c r="Z160" i="18"/>
  <c r="Z161" i="18"/>
  <c r="Z162" i="18"/>
  <c r="Z163" i="18"/>
  <c r="Z164" i="18"/>
  <c r="Z165" i="18"/>
  <c r="Z166" i="18"/>
  <c r="Z167" i="18"/>
  <c r="Z168" i="18"/>
  <c r="Z169" i="18"/>
  <c r="Z170" i="18"/>
  <c r="Z171" i="18"/>
  <c r="Z172" i="18"/>
  <c r="Z173" i="18"/>
  <c r="Z174" i="18"/>
  <c r="Z175" i="18"/>
  <c r="Z176" i="18"/>
  <c r="Z177" i="18"/>
  <c r="Z178" i="18"/>
  <c r="Z179" i="18"/>
  <c r="Z180" i="18"/>
  <c r="Z181" i="18"/>
  <c r="Z182" i="18"/>
  <c r="Z183" i="18"/>
  <c r="Z184" i="18"/>
  <c r="Z185" i="18"/>
  <c r="Z186" i="18"/>
  <c r="Z187" i="18"/>
  <c r="Z188" i="18"/>
  <c r="Z189" i="18"/>
  <c r="Z190" i="18"/>
  <c r="Z191" i="18"/>
  <c r="Z192" i="18"/>
  <c r="Z193" i="18"/>
  <c r="Z194" i="18"/>
  <c r="Z195" i="18"/>
  <c r="Z196" i="18"/>
  <c r="Z197" i="18"/>
  <c r="Z198" i="18"/>
  <c r="Z199" i="18"/>
  <c r="Z200" i="18"/>
  <c r="Z201" i="18"/>
  <c r="Z202" i="18"/>
  <c r="Z203" i="18"/>
  <c r="Z204" i="18"/>
  <c r="Z205" i="18"/>
  <c r="Z206" i="18"/>
  <c r="Z207" i="18"/>
  <c r="Z208" i="18"/>
  <c r="Z209" i="18"/>
  <c r="Z210" i="18"/>
  <c r="Z211" i="18"/>
  <c r="Z212" i="18"/>
  <c r="Z213" i="18"/>
  <c r="Z214" i="18"/>
  <c r="Z215" i="18"/>
  <c r="Z216" i="18"/>
  <c r="Z217" i="18"/>
  <c r="Z218" i="18"/>
  <c r="Z219" i="18"/>
  <c r="Z220" i="18"/>
  <c r="Z221" i="18"/>
  <c r="Z222" i="18"/>
  <c r="Z223" i="18"/>
  <c r="Z224" i="18"/>
  <c r="Z225" i="18"/>
  <c r="Z226" i="18"/>
  <c r="Z227" i="18"/>
  <c r="Z228" i="18"/>
  <c r="Z229" i="18"/>
  <c r="Z230" i="18"/>
  <c r="Z231" i="18"/>
  <c r="Z232" i="18"/>
  <c r="Z233" i="18"/>
  <c r="Z234" i="18"/>
  <c r="Z235" i="18"/>
  <c r="Z236" i="18"/>
  <c r="Z237" i="18"/>
  <c r="Z238" i="18"/>
  <c r="Z239" i="18"/>
  <c r="Z240" i="18"/>
  <c r="Z241" i="18"/>
  <c r="Z242" i="18"/>
  <c r="Z243" i="18"/>
  <c r="Z244" i="18"/>
  <c r="Z245" i="18"/>
  <c r="Z246" i="18"/>
  <c r="Z247" i="18"/>
  <c r="Z248" i="18"/>
  <c r="Z249" i="18"/>
  <c r="Z250" i="18"/>
  <c r="Z251" i="18"/>
  <c r="Z252" i="18"/>
  <c r="Z253" i="18"/>
  <c r="Z254" i="18"/>
  <c r="Z255" i="18"/>
  <c r="Z256" i="18"/>
  <c r="Z257" i="18"/>
  <c r="Z258" i="18"/>
  <c r="Z259" i="18"/>
  <c r="Z260" i="18"/>
  <c r="Z261" i="18"/>
  <c r="Z262" i="18"/>
  <c r="Z263" i="18"/>
  <c r="Z264" i="18"/>
  <c r="Z265" i="18"/>
  <c r="Z266" i="18"/>
  <c r="Z267" i="18"/>
  <c r="Z268" i="18"/>
  <c r="Z269" i="18"/>
  <c r="Z270" i="18"/>
  <c r="Z271" i="18"/>
  <c r="Z272" i="18"/>
  <c r="Z273" i="18"/>
  <c r="Z274" i="18"/>
  <c r="Z275" i="18"/>
  <c r="Z276" i="18"/>
  <c r="Z277" i="18"/>
  <c r="Z278" i="18"/>
  <c r="Z279" i="18"/>
  <c r="Z280" i="18"/>
  <c r="Z281" i="18"/>
  <c r="Z282" i="18"/>
  <c r="Z283" i="18"/>
  <c r="Z284" i="18"/>
  <c r="Z285" i="18"/>
  <c r="Z286" i="18"/>
  <c r="Z287" i="18"/>
  <c r="Z288" i="18"/>
  <c r="Z289" i="18"/>
  <c r="Z290" i="18"/>
  <c r="Z291" i="18"/>
  <c r="Z292" i="18"/>
  <c r="Z293" i="18"/>
  <c r="Z294" i="18"/>
  <c r="Z295" i="18"/>
  <c r="Z296" i="18"/>
  <c r="Z297" i="18"/>
  <c r="Z298" i="18"/>
  <c r="Z299" i="18"/>
  <c r="Z300" i="18"/>
  <c r="Z301" i="18"/>
  <c r="Z302" i="18"/>
  <c r="Z303" i="18"/>
  <c r="Z304" i="18"/>
  <c r="Z305" i="18"/>
  <c r="Z306" i="18"/>
  <c r="Z307" i="18"/>
  <c r="Z308" i="18"/>
  <c r="Z309" i="18"/>
  <c r="Z310" i="18"/>
  <c r="Z311" i="18"/>
  <c r="Z312" i="18"/>
  <c r="Z313" i="18"/>
  <c r="Z314" i="18"/>
  <c r="Z315" i="18"/>
  <c r="Z4" i="18"/>
  <c r="AA4" i="18"/>
  <c r="AC4" i="18"/>
  <c r="AB4" i="18"/>
  <c r="L8" i="44"/>
  <c r="L7" i="44"/>
  <c r="K9" i="44"/>
  <c r="L9" i="44" s="1"/>
  <c r="AA5" i="18"/>
  <c r="AA6" i="18"/>
  <c r="AA7" i="18"/>
  <c r="AA8" i="18"/>
  <c r="AA9" i="18"/>
  <c r="AA10" i="18"/>
  <c r="AA11" i="18"/>
  <c r="AA12" i="18"/>
  <c r="AA13" i="18"/>
  <c r="AA14" i="18"/>
  <c r="AA15" i="18"/>
  <c r="AA16" i="18"/>
  <c r="AA17" i="18"/>
  <c r="AA18" i="18"/>
  <c r="AA19" i="18"/>
  <c r="AA20" i="18"/>
  <c r="AA21" i="18"/>
  <c r="AA22" i="18"/>
  <c r="AA23" i="18"/>
  <c r="AA24" i="18"/>
  <c r="AA25" i="18"/>
  <c r="AA26" i="18"/>
  <c r="AA27" i="18"/>
  <c r="AA28" i="18"/>
  <c r="AA29" i="18"/>
  <c r="AA30" i="18"/>
  <c r="AA31" i="18"/>
  <c r="AA32" i="18"/>
  <c r="AA33" i="18"/>
  <c r="AA34" i="18"/>
  <c r="AA35" i="18"/>
  <c r="AA36" i="18"/>
  <c r="AA37" i="18"/>
  <c r="AA38" i="18"/>
  <c r="AA39" i="18"/>
  <c r="AA40" i="18"/>
  <c r="AA41" i="18"/>
  <c r="AA42" i="18"/>
  <c r="AA43" i="18"/>
  <c r="AA44" i="18"/>
  <c r="AA45" i="18"/>
  <c r="AA46" i="18"/>
  <c r="AA47" i="18"/>
  <c r="AA48" i="18"/>
  <c r="AA49" i="18"/>
  <c r="AA50" i="18"/>
  <c r="AA51" i="18"/>
  <c r="AA52" i="18"/>
  <c r="AA53" i="18"/>
  <c r="AA54" i="18"/>
  <c r="AA55" i="18"/>
  <c r="AA56" i="18"/>
  <c r="AA57" i="18"/>
  <c r="AA58" i="18"/>
  <c r="AA59" i="18"/>
  <c r="AA60" i="18"/>
  <c r="AA61" i="18"/>
  <c r="AA62" i="18"/>
  <c r="AA63" i="18"/>
  <c r="AA64" i="18"/>
  <c r="AA65" i="18"/>
  <c r="AA66" i="18"/>
  <c r="AA67" i="18"/>
  <c r="AA68" i="18"/>
  <c r="AA69" i="18"/>
  <c r="AA70" i="18"/>
  <c r="AA71" i="18"/>
  <c r="AA72" i="18"/>
  <c r="AA73" i="18"/>
  <c r="AA74" i="18"/>
  <c r="AA75" i="18"/>
  <c r="AA76" i="18"/>
  <c r="AA77" i="18"/>
  <c r="AA78" i="18"/>
  <c r="AA79" i="18"/>
  <c r="AA80" i="18"/>
  <c r="AA81" i="18"/>
  <c r="AA82" i="18"/>
  <c r="AA83" i="18"/>
  <c r="AA84" i="18"/>
  <c r="AA85" i="18"/>
  <c r="AA86" i="18"/>
  <c r="AA87" i="18"/>
  <c r="AA88" i="18"/>
  <c r="AA89" i="18"/>
  <c r="AA90" i="18"/>
  <c r="AA91" i="18"/>
  <c r="AA92" i="18"/>
  <c r="AA93" i="18"/>
  <c r="AA94" i="18"/>
  <c r="AA95" i="18"/>
  <c r="AA96" i="18"/>
  <c r="AA97" i="18"/>
  <c r="AA98" i="18"/>
  <c r="AA99" i="18"/>
  <c r="AA100" i="18"/>
  <c r="AA101" i="18"/>
  <c r="AA102" i="18"/>
  <c r="AA103" i="18"/>
  <c r="AA104" i="18"/>
  <c r="AA105" i="18"/>
  <c r="AA106" i="18"/>
  <c r="AA107" i="18"/>
  <c r="AA108" i="18"/>
  <c r="AA109" i="18"/>
  <c r="AA110" i="18"/>
  <c r="AA111" i="18"/>
  <c r="AA112" i="18"/>
  <c r="AA113" i="18"/>
  <c r="AA114" i="18"/>
  <c r="AA115" i="18"/>
  <c r="AA116" i="18"/>
  <c r="AA117" i="18"/>
  <c r="AA118" i="18"/>
  <c r="AA119" i="18"/>
  <c r="AA120" i="18"/>
  <c r="AA121" i="18"/>
  <c r="AA122" i="18"/>
  <c r="AA123" i="18"/>
  <c r="AA124" i="18"/>
  <c r="AA125" i="18"/>
  <c r="AA126" i="18"/>
  <c r="AA127" i="18"/>
  <c r="AA128" i="18"/>
  <c r="AA129" i="18"/>
  <c r="AA130" i="18"/>
  <c r="AA131" i="18"/>
  <c r="AA132" i="18"/>
  <c r="AA133" i="18"/>
  <c r="AA134" i="18"/>
  <c r="AA135" i="18"/>
  <c r="AA136" i="18"/>
  <c r="AA137" i="18"/>
  <c r="AA138" i="18"/>
  <c r="AA139" i="18"/>
  <c r="AA140" i="18"/>
  <c r="AA141" i="18"/>
  <c r="AA142" i="18"/>
  <c r="AA143" i="18"/>
  <c r="AA144" i="18"/>
  <c r="AA145" i="18"/>
  <c r="AA146" i="18"/>
  <c r="AA147" i="18"/>
  <c r="AA148" i="18"/>
  <c r="AA149" i="18"/>
  <c r="AA150" i="18"/>
  <c r="AA151" i="18"/>
  <c r="AA152" i="18"/>
  <c r="AA153" i="18"/>
  <c r="AA154" i="18"/>
  <c r="AA155" i="18"/>
  <c r="AA156" i="18"/>
  <c r="AA157" i="18"/>
  <c r="AA158" i="18"/>
  <c r="AA159" i="18"/>
  <c r="AA160" i="18"/>
  <c r="AA161" i="18"/>
  <c r="AA162" i="18"/>
  <c r="AA163" i="18"/>
  <c r="AA164" i="18"/>
  <c r="AA165" i="18"/>
  <c r="AA166" i="18"/>
  <c r="AA167" i="18"/>
  <c r="AA168" i="18"/>
  <c r="AA169" i="18"/>
  <c r="AA170" i="18"/>
  <c r="AA171" i="18"/>
  <c r="AA172" i="18"/>
  <c r="AA173" i="18"/>
  <c r="AA174" i="18"/>
  <c r="AA175" i="18"/>
  <c r="AA176" i="18"/>
  <c r="AA177" i="18"/>
  <c r="AA178" i="18"/>
  <c r="AA179" i="18"/>
  <c r="AA180" i="18"/>
  <c r="AA181" i="18"/>
  <c r="AA182" i="18"/>
  <c r="AA183" i="18"/>
  <c r="AA184" i="18"/>
  <c r="AA185" i="18"/>
  <c r="AA186" i="18"/>
  <c r="AA187" i="18"/>
  <c r="AA188" i="18"/>
  <c r="AA189" i="18"/>
  <c r="AA190" i="18"/>
  <c r="AA191" i="18"/>
  <c r="AA192" i="18"/>
  <c r="AA193" i="18"/>
  <c r="AA194" i="18"/>
  <c r="AA195" i="18"/>
  <c r="AA196" i="18"/>
  <c r="AA197" i="18"/>
  <c r="AA198" i="18"/>
  <c r="AA199" i="18"/>
  <c r="AA200" i="18"/>
  <c r="AA201" i="18"/>
  <c r="AA202" i="18"/>
  <c r="AA203" i="18"/>
  <c r="AA204" i="18"/>
  <c r="AA205" i="18"/>
  <c r="AA206" i="18"/>
  <c r="AA207" i="18"/>
  <c r="AA208" i="18"/>
  <c r="AA209" i="18"/>
  <c r="AA210" i="18"/>
  <c r="AA211" i="18"/>
  <c r="AA212" i="18"/>
  <c r="AA213" i="18"/>
  <c r="AA214" i="18"/>
  <c r="AA215" i="18"/>
  <c r="AA216" i="18"/>
  <c r="AA217" i="18"/>
  <c r="AA218" i="18"/>
  <c r="AA219" i="18"/>
  <c r="AA220" i="18"/>
  <c r="AA221" i="18"/>
  <c r="AA222" i="18"/>
  <c r="AA223" i="18"/>
  <c r="AA224" i="18"/>
  <c r="AA225" i="18"/>
  <c r="AA226" i="18"/>
  <c r="AA227" i="18"/>
  <c r="AA228" i="18"/>
  <c r="AA229" i="18"/>
  <c r="AA230" i="18"/>
  <c r="AA231" i="18"/>
  <c r="AA232" i="18"/>
  <c r="AA233" i="18"/>
  <c r="AA234" i="18"/>
  <c r="AA235" i="18"/>
  <c r="AA236" i="18"/>
  <c r="AA237" i="18"/>
  <c r="AA238" i="18"/>
  <c r="AA239" i="18"/>
  <c r="AA240" i="18"/>
  <c r="AA241" i="18"/>
  <c r="AA242" i="18"/>
  <c r="AA243" i="18"/>
  <c r="AA244" i="18"/>
  <c r="AA245" i="18"/>
  <c r="AA246" i="18"/>
  <c r="AA247" i="18"/>
  <c r="AA248" i="18"/>
  <c r="AA249" i="18"/>
  <c r="AA250" i="18"/>
  <c r="AA251" i="18"/>
  <c r="AA252" i="18"/>
  <c r="AA253" i="18"/>
  <c r="AA254" i="18"/>
  <c r="AA255" i="18"/>
  <c r="AA256" i="18"/>
  <c r="AA257" i="18"/>
  <c r="AA258" i="18"/>
  <c r="AA259" i="18"/>
  <c r="AA260" i="18"/>
  <c r="AA261" i="18"/>
  <c r="AA262" i="18"/>
  <c r="AA263" i="18"/>
  <c r="AA264" i="18"/>
  <c r="AA265" i="18"/>
  <c r="AA266" i="18"/>
  <c r="AA267" i="18"/>
  <c r="AA268" i="18"/>
  <c r="AA269" i="18"/>
  <c r="AA270" i="18"/>
  <c r="AA271" i="18"/>
  <c r="AA272" i="18"/>
  <c r="AA273" i="18"/>
  <c r="AA274" i="18"/>
  <c r="AA275" i="18"/>
  <c r="AA276" i="18"/>
  <c r="AA277" i="18"/>
  <c r="AA278" i="18"/>
  <c r="AA279" i="18"/>
  <c r="AA280" i="18"/>
  <c r="AA281" i="18"/>
  <c r="AA282" i="18"/>
  <c r="AA283" i="18"/>
  <c r="AA284" i="18"/>
  <c r="AA285" i="18"/>
  <c r="AA286" i="18"/>
  <c r="AA287" i="18"/>
  <c r="AA288" i="18"/>
  <c r="AA289" i="18"/>
  <c r="AA290" i="18"/>
  <c r="AA291" i="18"/>
  <c r="AA292" i="18"/>
  <c r="AA293" i="18"/>
  <c r="AA294" i="18"/>
  <c r="AA295" i="18"/>
  <c r="AA296" i="18"/>
  <c r="AA297" i="18"/>
  <c r="AA298" i="18"/>
  <c r="AA299" i="18"/>
  <c r="AA300" i="18"/>
  <c r="AA301" i="18"/>
  <c r="AA302" i="18"/>
  <c r="AA303" i="18"/>
  <c r="AA304" i="18"/>
  <c r="AA305" i="18"/>
  <c r="AA306" i="18"/>
  <c r="AA307" i="18"/>
  <c r="AA308" i="18"/>
  <c r="AA309" i="18"/>
  <c r="AA310" i="18"/>
  <c r="AA311" i="18"/>
  <c r="AA312" i="18"/>
  <c r="AA313" i="18"/>
  <c r="AA314" i="18"/>
  <c r="AA315" i="18"/>
  <c r="AE5" i="18"/>
  <c r="AE6" i="18"/>
  <c r="AE7" i="18"/>
  <c r="AE8" i="18"/>
  <c r="AE9" i="18"/>
  <c r="AE10" i="18"/>
  <c r="AE11" i="18"/>
  <c r="AE12" i="18"/>
  <c r="AE13" i="18"/>
  <c r="AE14" i="18"/>
  <c r="AE15" i="18"/>
  <c r="AE16" i="18"/>
  <c r="AE17" i="18"/>
  <c r="AE18" i="18"/>
  <c r="AE19" i="18"/>
  <c r="AE20" i="18"/>
  <c r="AE21" i="18"/>
  <c r="AE22" i="18"/>
  <c r="AE23" i="18"/>
  <c r="AE24" i="18"/>
  <c r="AE25" i="18"/>
  <c r="AE26" i="18"/>
  <c r="AE27" i="18"/>
  <c r="AE28" i="18"/>
  <c r="AE29" i="18"/>
  <c r="AE30" i="18"/>
  <c r="AE31" i="18"/>
  <c r="AE32" i="18"/>
  <c r="AE33" i="18"/>
  <c r="AE34" i="18"/>
  <c r="AE35" i="18"/>
  <c r="AE36" i="18"/>
  <c r="AE37" i="18"/>
  <c r="AE38" i="18"/>
  <c r="AE39" i="18"/>
  <c r="AE40" i="18"/>
  <c r="AE41" i="18"/>
  <c r="AE42" i="18"/>
  <c r="AE43" i="18"/>
  <c r="AE44" i="18"/>
  <c r="AE45" i="18"/>
  <c r="AE46" i="18"/>
  <c r="AE47" i="18"/>
  <c r="AE48" i="18"/>
  <c r="AE49" i="18"/>
  <c r="AE50" i="18"/>
  <c r="AE51" i="18"/>
  <c r="AE52" i="18"/>
  <c r="AE53" i="18"/>
  <c r="AE54" i="18"/>
  <c r="AE55" i="18"/>
  <c r="AE56" i="18"/>
  <c r="AE57" i="18"/>
  <c r="AE58" i="18"/>
  <c r="AE59" i="18"/>
  <c r="AE60" i="18"/>
  <c r="AE61" i="18"/>
  <c r="AE62" i="18"/>
  <c r="AE63" i="18"/>
  <c r="AE64" i="18"/>
  <c r="AE65" i="18"/>
  <c r="AE66" i="18"/>
  <c r="AE67" i="18"/>
  <c r="AE68" i="18"/>
  <c r="AE69" i="18"/>
  <c r="AE70" i="18"/>
  <c r="AE71" i="18"/>
  <c r="AE72" i="18"/>
  <c r="AE73" i="18"/>
  <c r="AE74" i="18"/>
  <c r="AE75" i="18"/>
  <c r="AE76" i="18"/>
  <c r="AE77" i="18"/>
  <c r="AE78" i="18"/>
  <c r="AE79" i="18"/>
  <c r="AE80" i="18"/>
  <c r="AE81" i="18"/>
  <c r="AE82" i="18"/>
  <c r="AE83" i="18"/>
  <c r="AE84" i="18"/>
  <c r="AE85" i="18"/>
  <c r="AE86" i="18"/>
  <c r="AE87" i="18"/>
  <c r="AE88" i="18"/>
  <c r="AE89" i="18"/>
  <c r="AE90" i="18"/>
  <c r="AE91" i="18"/>
  <c r="AE92" i="18"/>
  <c r="AE93" i="18"/>
  <c r="AE94" i="18"/>
  <c r="AE95" i="18"/>
  <c r="AE96" i="18"/>
  <c r="AE97" i="18"/>
  <c r="AE98" i="18"/>
  <c r="AE99" i="18"/>
  <c r="AE100" i="18"/>
  <c r="AE101" i="18"/>
  <c r="AE102" i="18"/>
  <c r="AE103" i="18"/>
  <c r="AE104" i="18"/>
  <c r="AE105" i="18"/>
  <c r="AE106" i="18"/>
  <c r="AE107" i="18"/>
  <c r="AE108" i="18"/>
  <c r="AE109" i="18"/>
  <c r="AE110" i="18"/>
  <c r="AE111" i="18"/>
  <c r="AE112" i="18"/>
  <c r="AE113" i="18"/>
  <c r="AE114" i="18"/>
  <c r="AE115" i="18"/>
  <c r="AE116" i="18"/>
  <c r="AE117" i="18"/>
  <c r="AE118" i="18"/>
  <c r="AE119" i="18"/>
  <c r="AE120" i="18"/>
  <c r="AE121" i="18"/>
  <c r="AE122" i="18"/>
  <c r="AE123" i="18"/>
  <c r="AE124" i="18"/>
  <c r="AE125" i="18"/>
  <c r="AE126" i="18"/>
  <c r="AE127" i="18"/>
  <c r="AE128" i="18"/>
  <c r="AE129" i="18"/>
  <c r="AE130" i="18"/>
  <c r="AE131" i="18"/>
  <c r="AE132" i="18"/>
  <c r="AE133" i="18"/>
  <c r="AE134" i="18"/>
  <c r="AE135" i="18"/>
  <c r="AE136" i="18"/>
  <c r="AE137" i="18"/>
  <c r="AE138" i="18"/>
  <c r="AE139" i="18"/>
  <c r="AE140" i="18"/>
  <c r="AE141" i="18"/>
  <c r="AE142" i="18"/>
  <c r="AE143" i="18"/>
  <c r="AE144" i="18"/>
  <c r="AE145" i="18"/>
  <c r="AE146" i="18"/>
  <c r="AE147" i="18"/>
  <c r="AE148" i="18"/>
  <c r="AE149" i="18"/>
  <c r="AE150" i="18"/>
  <c r="AE151" i="18"/>
  <c r="AE152" i="18"/>
  <c r="AE153" i="18"/>
  <c r="AE154" i="18"/>
  <c r="AE155" i="18"/>
  <c r="AE156" i="18"/>
  <c r="AE157" i="18"/>
  <c r="AE158" i="18"/>
  <c r="AE159" i="18"/>
  <c r="AE160" i="18"/>
  <c r="AE161" i="18"/>
  <c r="AE162" i="18"/>
  <c r="AE163" i="18"/>
  <c r="AE164" i="18"/>
  <c r="AE165" i="18"/>
  <c r="AE166" i="18"/>
  <c r="AE167" i="18"/>
  <c r="AE168" i="18"/>
  <c r="AE169" i="18"/>
  <c r="AE170" i="18"/>
  <c r="AE171" i="18"/>
  <c r="AE172" i="18"/>
  <c r="AE173" i="18"/>
  <c r="AE174" i="18"/>
  <c r="AE175" i="18"/>
  <c r="AE176" i="18"/>
  <c r="AE177" i="18"/>
  <c r="AE178" i="18"/>
  <c r="AE179" i="18"/>
  <c r="AE180" i="18"/>
  <c r="AE181" i="18"/>
  <c r="AE182" i="18"/>
  <c r="AE183" i="18"/>
  <c r="AE184" i="18"/>
  <c r="AE185" i="18"/>
  <c r="AE186" i="18"/>
  <c r="AE187" i="18"/>
  <c r="AE188" i="18"/>
  <c r="AE189" i="18"/>
  <c r="AE190" i="18"/>
  <c r="AE191" i="18"/>
  <c r="AE192" i="18"/>
  <c r="AE193" i="18"/>
  <c r="AE194" i="18"/>
  <c r="AE195" i="18"/>
  <c r="AE196" i="18"/>
  <c r="AE197" i="18"/>
  <c r="AE198" i="18"/>
  <c r="AE199" i="18"/>
  <c r="AE200" i="18"/>
  <c r="AE201" i="18"/>
  <c r="AE202" i="18"/>
  <c r="AE203" i="18"/>
  <c r="AE204" i="18"/>
  <c r="AE205" i="18"/>
  <c r="AE206" i="18"/>
  <c r="AE207" i="18"/>
  <c r="AE208" i="18"/>
  <c r="AE209" i="18"/>
  <c r="AE210" i="18"/>
  <c r="AE211" i="18"/>
  <c r="AE212" i="18"/>
  <c r="AE213" i="18"/>
  <c r="AE214" i="18"/>
  <c r="AE215" i="18"/>
  <c r="AE216" i="18"/>
  <c r="AE217" i="18"/>
  <c r="AE218" i="18"/>
  <c r="AE219" i="18"/>
  <c r="AE220" i="18"/>
  <c r="AE221" i="18"/>
  <c r="AE222" i="18"/>
  <c r="AE223" i="18"/>
  <c r="AE224" i="18"/>
  <c r="AE225" i="18"/>
  <c r="AE226" i="18"/>
  <c r="AE227" i="18"/>
  <c r="AE228" i="18"/>
  <c r="AE229" i="18"/>
  <c r="AE230" i="18"/>
  <c r="AE231" i="18"/>
  <c r="AE232" i="18"/>
  <c r="AE233" i="18"/>
  <c r="AE234" i="18"/>
  <c r="AE235" i="18"/>
  <c r="AE236" i="18"/>
  <c r="AE237" i="18"/>
  <c r="AE238" i="18"/>
  <c r="AE239" i="18"/>
  <c r="AE240" i="18"/>
  <c r="AE241" i="18"/>
  <c r="AE242" i="18"/>
  <c r="AE243" i="18"/>
  <c r="AE244" i="18"/>
  <c r="AE245" i="18"/>
  <c r="AE246" i="18"/>
  <c r="AE247" i="18"/>
  <c r="AE248" i="18"/>
  <c r="AE249" i="18"/>
  <c r="AE250" i="18"/>
  <c r="AE251" i="18"/>
  <c r="AE252" i="18"/>
  <c r="AE253" i="18"/>
  <c r="AE254" i="18"/>
  <c r="AE255" i="18"/>
  <c r="AE256" i="18"/>
  <c r="AE257" i="18"/>
  <c r="AE258" i="18"/>
  <c r="AE259" i="18"/>
  <c r="AE260" i="18"/>
  <c r="AE261" i="18"/>
  <c r="AE262" i="18"/>
  <c r="AE263" i="18"/>
  <c r="AE264" i="18"/>
  <c r="AE265" i="18"/>
  <c r="AE266" i="18"/>
  <c r="AE267" i="18"/>
  <c r="AE268" i="18"/>
  <c r="AE269" i="18"/>
  <c r="AE270" i="18"/>
  <c r="AE271" i="18"/>
  <c r="AE272" i="18"/>
  <c r="AE273" i="18"/>
  <c r="AE274" i="18"/>
  <c r="AE275" i="18"/>
  <c r="AE276" i="18"/>
  <c r="AE277" i="18"/>
  <c r="AE278" i="18"/>
  <c r="AE279" i="18"/>
  <c r="AE280" i="18"/>
  <c r="AE281" i="18"/>
  <c r="AE282" i="18"/>
  <c r="AE283" i="18"/>
  <c r="AE284" i="18"/>
  <c r="AE285" i="18"/>
  <c r="AE286" i="18"/>
  <c r="AE287" i="18"/>
  <c r="AE288" i="18"/>
  <c r="AE289" i="18"/>
  <c r="AE290" i="18"/>
  <c r="AE291" i="18"/>
  <c r="AE292" i="18"/>
  <c r="AE293" i="18"/>
  <c r="AE294" i="18"/>
  <c r="AE295" i="18"/>
  <c r="AE296" i="18"/>
  <c r="AE297" i="18"/>
  <c r="AE298" i="18"/>
  <c r="AE299" i="18"/>
  <c r="AE300" i="18"/>
  <c r="AE301" i="18"/>
  <c r="AE302" i="18"/>
  <c r="AE303" i="18"/>
  <c r="AE304" i="18"/>
  <c r="AE305" i="18"/>
  <c r="AE306" i="18"/>
  <c r="AE307" i="18"/>
  <c r="AE308" i="18"/>
  <c r="AE309" i="18"/>
  <c r="AE310" i="18"/>
  <c r="AE311" i="18"/>
  <c r="AE312" i="18"/>
  <c r="AE313" i="18"/>
  <c r="AE314" i="18"/>
  <c r="AE315" i="18"/>
  <c r="AE4" i="18"/>
  <c r="X3" i="47"/>
  <c r="X4" i="47"/>
  <c r="X5" i="47"/>
  <c r="X6" i="47"/>
  <c r="X7" i="47"/>
  <c r="X8" i="47"/>
  <c r="X9" i="47"/>
  <c r="X10" i="47"/>
  <c r="X11" i="47"/>
  <c r="X12" i="47"/>
  <c r="X13" i="47"/>
  <c r="X14" i="47"/>
  <c r="X15" i="47"/>
  <c r="X16" i="47"/>
  <c r="X17" i="47"/>
  <c r="X18" i="47"/>
  <c r="X19" i="47"/>
  <c r="X20" i="47"/>
  <c r="X21" i="47"/>
  <c r="X22" i="47"/>
  <c r="X23" i="47"/>
  <c r="X24" i="47"/>
  <c r="X25" i="47"/>
  <c r="X26" i="47"/>
  <c r="X27" i="47"/>
  <c r="X28" i="47"/>
  <c r="X29" i="47"/>
  <c r="X30" i="47"/>
  <c r="X31" i="47"/>
  <c r="X32" i="47"/>
  <c r="X33" i="47"/>
  <c r="X34" i="47"/>
  <c r="X35" i="47"/>
  <c r="X36" i="47"/>
  <c r="X37" i="47"/>
  <c r="X38" i="47"/>
  <c r="X39" i="47"/>
  <c r="X40" i="47"/>
  <c r="X41" i="47"/>
  <c r="X42" i="47"/>
  <c r="X43" i="47"/>
  <c r="X44" i="47"/>
  <c r="X45" i="47"/>
  <c r="X46" i="47"/>
  <c r="X47" i="47"/>
  <c r="X48" i="47"/>
  <c r="X49" i="47"/>
  <c r="X50" i="47"/>
  <c r="X51" i="47"/>
  <c r="X52" i="47"/>
  <c r="X53" i="47"/>
  <c r="X54" i="47"/>
  <c r="X55" i="47"/>
  <c r="X56" i="47"/>
  <c r="X57" i="47"/>
  <c r="X58" i="47"/>
  <c r="X59" i="47"/>
  <c r="X60" i="47"/>
  <c r="X61" i="47"/>
  <c r="X62" i="47"/>
  <c r="X63" i="47"/>
  <c r="X64" i="47"/>
  <c r="X65" i="47"/>
  <c r="X66" i="47"/>
  <c r="X67" i="47"/>
  <c r="X68" i="47"/>
  <c r="X69" i="47"/>
  <c r="X70" i="47"/>
  <c r="X71" i="47"/>
  <c r="X72" i="47"/>
  <c r="X73" i="47"/>
  <c r="X74" i="47"/>
  <c r="X75" i="47"/>
  <c r="X76" i="47"/>
  <c r="X77" i="47"/>
  <c r="X78" i="47"/>
  <c r="X79" i="47"/>
  <c r="X80" i="47"/>
  <c r="X81" i="47"/>
  <c r="X82" i="47"/>
  <c r="X83" i="47"/>
  <c r="X84" i="47"/>
  <c r="X85" i="47"/>
  <c r="X86" i="47"/>
  <c r="X87" i="47"/>
  <c r="X88" i="47"/>
  <c r="X89" i="47"/>
  <c r="X90" i="47"/>
  <c r="X91" i="47"/>
  <c r="X92" i="47"/>
  <c r="X93" i="47"/>
  <c r="X94" i="47"/>
  <c r="X95" i="47"/>
  <c r="X96" i="47"/>
  <c r="X97" i="47"/>
  <c r="X98" i="47"/>
  <c r="X99" i="47"/>
  <c r="X100" i="47"/>
  <c r="X101" i="47"/>
  <c r="X102" i="47"/>
  <c r="X103" i="47"/>
  <c r="X104" i="47"/>
  <c r="X105" i="47"/>
  <c r="X106" i="47"/>
  <c r="X107" i="47"/>
  <c r="X108" i="47"/>
  <c r="X109" i="47"/>
  <c r="X110" i="47"/>
  <c r="X111" i="47"/>
  <c r="X112" i="47"/>
  <c r="X113" i="47"/>
  <c r="X114" i="47"/>
  <c r="X115" i="47"/>
  <c r="X116" i="47"/>
  <c r="X117" i="47"/>
  <c r="X118" i="47"/>
  <c r="X119" i="47"/>
  <c r="X120" i="47"/>
  <c r="X121" i="47"/>
  <c r="X122" i="47"/>
  <c r="X123" i="47"/>
  <c r="X124" i="47"/>
  <c r="X125" i="47"/>
  <c r="X126" i="47"/>
  <c r="X127" i="47"/>
  <c r="X128" i="47"/>
  <c r="X129" i="47"/>
  <c r="X130" i="47"/>
  <c r="X131" i="47"/>
  <c r="X132" i="47"/>
  <c r="X133" i="47"/>
  <c r="X134" i="47"/>
  <c r="X135" i="47"/>
  <c r="X136" i="47"/>
  <c r="X137" i="47"/>
  <c r="X138" i="47"/>
  <c r="X139" i="47"/>
  <c r="X140" i="47"/>
  <c r="X141" i="47"/>
  <c r="X142" i="47"/>
  <c r="X143" i="47"/>
  <c r="X144" i="47"/>
  <c r="X145" i="47"/>
  <c r="X146" i="47"/>
  <c r="X147" i="47"/>
  <c r="X148" i="47"/>
  <c r="X149" i="47"/>
  <c r="X150" i="47"/>
  <c r="X151" i="47"/>
  <c r="X152" i="47"/>
  <c r="X153" i="47"/>
  <c r="X154" i="47"/>
  <c r="X155" i="47"/>
  <c r="X156" i="47"/>
  <c r="X157" i="47"/>
  <c r="X158" i="47"/>
  <c r="X159" i="47"/>
  <c r="X160" i="47"/>
  <c r="X161" i="47"/>
  <c r="X162" i="47"/>
  <c r="X163" i="47"/>
  <c r="X164" i="47"/>
  <c r="X165" i="47"/>
  <c r="X166" i="47"/>
  <c r="X167" i="47"/>
  <c r="X168" i="47"/>
  <c r="X169" i="47"/>
  <c r="X170" i="47"/>
  <c r="X171" i="47"/>
  <c r="X172" i="47"/>
  <c r="X173" i="47"/>
  <c r="X174" i="47"/>
  <c r="X175" i="47"/>
  <c r="X176" i="47"/>
  <c r="X177" i="47"/>
  <c r="X178" i="47"/>
  <c r="X179" i="47"/>
  <c r="X180" i="47"/>
  <c r="X181" i="47"/>
  <c r="X182" i="47"/>
  <c r="X183" i="47"/>
  <c r="X184" i="47"/>
  <c r="X185" i="47"/>
  <c r="X186" i="47"/>
  <c r="X187" i="47"/>
  <c r="X188" i="47"/>
  <c r="X189" i="47"/>
  <c r="X190" i="47"/>
  <c r="X191" i="47"/>
  <c r="X192" i="47"/>
  <c r="X193" i="47"/>
  <c r="X194" i="47"/>
  <c r="X195" i="47"/>
  <c r="X196" i="47"/>
  <c r="X197" i="47"/>
  <c r="X198" i="47"/>
  <c r="X199" i="47"/>
  <c r="X200" i="47"/>
  <c r="X201" i="47"/>
  <c r="X202" i="47"/>
  <c r="X203" i="47"/>
  <c r="X204" i="47"/>
  <c r="X205" i="47"/>
  <c r="X206" i="47"/>
  <c r="X207" i="47"/>
  <c r="X208" i="47"/>
  <c r="X209" i="47"/>
  <c r="X210" i="47"/>
  <c r="X211" i="47"/>
  <c r="X212" i="47"/>
  <c r="X213" i="47"/>
  <c r="X214" i="47"/>
  <c r="X215" i="47"/>
  <c r="X216" i="47"/>
  <c r="X217" i="47"/>
  <c r="X218" i="47"/>
  <c r="X219" i="47"/>
  <c r="X220" i="47"/>
  <c r="X221" i="47"/>
  <c r="X222" i="47"/>
  <c r="X223" i="47"/>
  <c r="X224" i="47"/>
  <c r="X225" i="47"/>
  <c r="X226" i="47"/>
  <c r="X227" i="47"/>
  <c r="X228" i="47"/>
  <c r="X229" i="47"/>
  <c r="X230" i="47"/>
  <c r="X231" i="47"/>
  <c r="X232" i="47"/>
  <c r="X233" i="47"/>
  <c r="X234" i="47"/>
  <c r="X235" i="47"/>
  <c r="X236" i="47"/>
  <c r="X237" i="47"/>
  <c r="X238" i="47"/>
  <c r="X239" i="47"/>
  <c r="X240" i="47"/>
  <c r="X241" i="47"/>
  <c r="X242" i="47"/>
  <c r="X243" i="47"/>
  <c r="X244" i="47"/>
  <c r="X245" i="47"/>
  <c r="X246" i="47"/>
  <c r="X247" i="47"/>
  <c r="X248" i="47"/>
  <c r="X249" i="47"/>
  <c r="X250" i="47"/>
  <c r="X251" i="47"/>
  <c r="X252" i="47"/>
  <c r="X253" i="47"/>
  <c r="X254" i="47"/>
  <c r="X255" i="47"/>
  <c r="X256" i="47"/>
  <c r="X257" i="47"/>
  <c r="X258" i="47"/>
  <c r="X259" i="47"/>
  <c r="X260" i="47"/>
  <c r="X261" i="47"/>
  <c r="X262" i="47"/>
  <c r="X263" i="47"/>
  <c r="X264" i="47"/>
  <c r="X265" i="47"/>
  <c r="X266" i="47"/>
  <c r="X267" i="47"/>
  <c r="X268" i="47"/>
  <c r="X269" i="47"/>
  <c r="X270" i="47"/>
  <c r="X271" i="47"/>
  <c r="X272" i="47"/>
  <c r="X273" i="47"/>
  <c r="X274" i="47"/>
  <c r="X275" i="47"/>
  <c r="X276" i="47"/>
  <c r="X277" i="47"/>
  <c r="X278" i="47"/>
  <c r="X279" i="47"/>
  <c r="X280" i="47"/>
  <c r="X281" i="47"/>
  <c r="X282" i="47"/>
  <c r="X283" i="47"/>
  <c r="X284" i="47"/>
  <c r="X285" i="47"/>
  <c r="X286" i="47"/>
  <c r="X287" i="47"/>
  <c r="X288" i="47"/>
  <c r="X289" i="47"/>
  <c r="X290" i="47"/>
  <c r="X291" i="47"/>
  <c r="X292" i="47"/>
  <c r="X293" i="47"/>
  <c r="X294" i="47"/>
  <c r="X295" i="47"/>
  <c r="X296" i="47"/>
  <c r="X297" i="47"/>
  <c r="X298" i="47"/>
  <c r="X299" i="47"/>
  <c r="X300" i="47"/>
  <c r="X301" i="47"/>
  <c r="X302" i="47"/>
  <c r="X303" i="47"/>
  <c r="X304" i="47"/>
  <c r="X305" i="47"/>
  <c r="X306" i="47"/>
  <c r="X307" i="47"/>
  <c r="X308" i="47"/>
  <c r="X309" i="47"/>
  <c r="X310" i="47"/>
  <c r="X311" i="47"/>
  <c r="X312" i="47"/>
  <c r="X313" i="47"/>
  <c r="X2" i="47"/>
  <c r="Z286" i="47"/>
  <c r="F3" i="47"/>
  <c r="F4" i="47"/>
  <c r="F5" i="47"/>
  <c r="F6" i="47"/>
  <c r="F7" i="47"/>
  <c r="F8" i="47"/>
  <c r="F9" i="47"/>
  <c r="F10" i="47"/>
  <c r="F11" i="47"/>
  <c r="F12" i="47"/>
  <c r="F13" i="47"/>
  <c r="F14" i="47"/>
  <c r="F15" i="47"/>
  <c r="F16" i="47"/>
  <c r="F17" i="47"/>
  <c r="F18" i="47"/>
  <c r="F19" i="47"/>
  <c r="F20" i="47"/>
  <c r="F21" i="47"/>
  <c r="F22" i="47"/>
  <c r="F23" i="47"/>
  <c r="F24" i="47"/>
  <c r="F25" i="47"/>
  <c r="F26" i="47"/>
  <c r="F27" i="47"/>
  <c r="F28" i="47"/>
  <c r="F29" i="47"/>
  <c r="F30" i="47"/>
  <c r="F31" i="47"/>
  <c r="F32" i="47"/>
  <c r="F33" i="47"/>
  <c r="F34" i="47"/>
  <c r="F35" i="47"/>
  <c r="F36" i="47"/>
  <c r="F37" i="47"/>
  <c r="F38" i="47"/>
  <c r="F39" i="47"/>
  <c r="F40" i="47"/>
  <c r="F41" i="47"/>
  <c r="F42" i="47"/>
  <c r="F43" i="47"/>
  <c r="F44" i="47"/>
  <c r="F45" i="47"/>
  <c r="F46" i="47"/>
  <c r="F47" i="47"/>
  <c r="F48" i="47"/>
  <c r="F49" i="47"/>
  <c r="F50" i="47"/>
  <c r="F51" i="47"/>
  <c r="F52" i="47"/>
  <c r="F53" i="47"/>
  <c r="F54" i="47"/>
  <c r="F55" i="47"/>
  <c r="F56" i="47"/>
  <c r="F57" i="47"/>
  <c r="F58" i="47"/>
  <c r="F59" i="47"/>
  <c r="F60" i="47"/>
  <c r="F61" i="47"/>
  <c r="F62" i="47"/>
  <c r="F63" i="47"/>
  <c r="F64" i="47"/>
  <c r="F65" i="47"/>
  <c r="F66" i="47"/>
  <c r="F67" i="47"/>
  <c r="F68" i="47"/>
  <c r="F69" i="47"/>
  <c r="F70" i="47"/>
  <c r="F71" i="47"/>
  <c r="F72" i="47"/>
  <c r="F73" i="47"/>
  <c r="F74" i="47"/>
  <c r="F75" i="47"/>
  <c r="F76" i="47"/>
  <c r="F77" i="47"/>
  <c r="F78" i="47"/>
  <c r="F79" i="47"/>
  <c r="F80" i="47"/>
  <c r="F81" i="47"/>
  <c r="F82" i="47"/>
  <c r="F83" i="47"/>
  <c r="F84" i="47"/>
  <c r="F85" i="47"/>
  <c r="F86" i="47"/>
  <c r="F87" i="47"/>
  <c r="F88" i="47"/>
  <c r="F89" i="47"/>
  <c r="F90" i="47"/>
  <c r="F91" i="47"/>
  <c r="F92" i="47"/>
  <c r="F93" i="47"/>
  <c r="F94" i="47"/>
  <c r="F95" i="47"/>
  <c r="F96" i="47"/>
  <c r="F97" i="47"/>
  <c r="F98" i="47"/>
  <c r="F99" i="47"/>
  <c r="F100" i="47"/>
  <c r="F101" i="47"/>
  <c r="F102" i="47"/>
  <c r="F103" i="47"/>
  <c r="F104" i="47"/>
  <c r="F105" i="47"/>
  <c r="F106" i="47"/>
  <c r="F107" i="47"/>
  <c r="F108" i="47"/>
  <c r="F109" i="47"/>
  <c r="F110" i="47"/>
  <c r="F111" i="47"/>
  <c r="F112" i="47"/>
  <c r="F113" i="47"/>
  <c r="F114" i="47"/>
  <c r="F115" i="47"/>
  <c r="F116" i="47"/>
  <c r="F117" i="47"/>
  <c r="F118" i="47"/>
  <c r="F119" i="47"/>
  <c r="F120" i="47"/>
  <c r="F121" i="47"/>
  <c r="F122" i="47"/>
  <c r="F123" i="47"/>
  <c r="F124" i="47"/>
  <c r="F125" i="47"/>
  <c r="F126" i="47"/>
  <c r="F127" i="47"/>
  <c r="F128" i="47"/>
  <c r="F129" i="47"/>
  <c r="F130" i="47"/>
  <c r="F131" i="47"/>
  <c r="F132" i="47"/>
  <c r="F133" i="47"/>
  <c r="F134" i="47"/>
  <c r="F135" i="47"/>
  <c r="F136" i="47"/>
  <c r="F137" i="47"/>
  <c r="F138" i="47"/>
  <c r="F139" i="47"/>
  <c r="F140" i="47"/>
  <c r="F141" i="47"/>
  <c r="F142" i="47"/>
  <c r="F143" i="47"/>
  <c r="F144" i="47"/>
  <c r="F145" i="47"/>
  <c r="F146" i="47"/>
  <c r="F147" i="47"/>
  <c r="F148" i="47"/>
  <c r="F149" i="47"/>
  <c r="F150" i="47"/>
  <c r="F151" i="47"/>
  <c r="F152" i="47"/>
  <c r="F153" i="47"/>
  <c r="F154" i="47"/>
  <c r="F155" i="47"/>
  <c r="F156" i="47"/>
  <c r="F157" i="47"/>
  <c r="F158" i="47"/>
  <c r="F159" i="47"/>
  <c r="F160" i="47"/>
  <c r="F161" i="47"/>
  <c r="F162" i="47"/>
  <c r="F163" i="47"/>
  <c r="F164" i="47"/>
  <c r="F165" i="47"/>
  <c r="F166" i="47"/>
  <c r="F167" i="47"/>
  <c r="F168" i="47"/>
  <c r="F169" i="47"/>
  <c r="F170" i="47"/>
  <c r="F171" i="47"/>
  <c r="F172" i="47"/>
  <c r="F173" i="47"/>
  <c r="F174" i="47"/>
  <c r="F175" i="47"/>
  <c r="F176" i="47"/>
  <c r="F177" i="47"/>
  <c r="F178" i="47"/>
  <c r="F179" i="47"/>
  <c r="F180" i="47"/>
  <c r="F181" i="47"/>
  <c r="F182" i="47"/>
  <c r="F183" i="47"/>
  <c r="F184" i="47"/>
  <c r="F185" i="47"/>
  <c r="F186" i="47"/>
  <c r="F187" i="47"/>
  <c r="F188" i="47"/>
  <c r="F189" i="47"/>
  <c r="F190" i="47"/>
  <c r="F191" i="47"/>
  <c r="F192" i="47"/>
  <c r="F193" i="47"/>
  <c r="F194" i="47"/>
  <c r="F195" i="47"/>
  <c r="F196" i="47"/>
  <c r="F197" i="47"/>
  <c r="F198" i="47"/>
  <c r="F199" i="47"/>
  <c r="F200" i="47"/>
  <c r="F201" i="47"/>
  <c r="F202" i="47"/>
  <c r="F203" i="47"/>
  <c r="F204" i="47"/>
  <c r="F205" i="47"/>
  <c r="F206" i="47"/>
  <c r="F207" i="47"/>
  <c r="F208" i="47"/>
  <c r="F209" i="47"/>
  <c r="F210" i="47"/>
  <c r="F211" i="47"/>
  <c r="F212" i="47"/>
  <c r="F213" i="47"/>
  <c r="F214" i="47"/>
  <c r="F215" i="47"/>
  <c r="F216" i="47"/>
  <c r="F217" i="47"/>
  <c r="F218" i="47"/>
  <c r="F219" i="47"/>
  <c r="F220" i="47"/>
  <c r="F221" i="47"/>
  <c r="F222" i="47"/>
  <c r="F223" i="47"/>
  <c r="F224" i="47"/>
  <c r="F225" i="47"/>
  <c r="F226" i="47"/>
  <c r="F227" i="47"/>
  <c r="F228" i="47"/>
  <c r="F229" i="47"/>
  <c r="F230" i="47"/>
  <c r="F231" i="47"/>
  <c r="F232" i="47"/>
  <c r="F233" i="47"/>
  <c r="F234" i="47"/>
  <c r="F235" i="47"/>
  <c r="F236" i="47"/>
  <c r="F237" i="47"/>
  <c r="F238" i="47"/>
  <c r="F239" i="47"/>
  <c r="F240" i="47"/>
  <c r="F241" i="47"/>
  <c r="F242" i="47"/>
  <c r="F243" i="47"/>
  <c r="F244" i="47"/>
  <c r="F245" i="47"/>
  <c r="F246" i="47"/>
  <c r="F247" i="47"/>
  <c r="F248" i="47"/>
  <c r="F249" i="47"/>
  <c r="F250" i="47"/>
  <c r="F251" i="47"/>
  <c r="F252" i="47"/>
  <c r="F253" i="47"/>
  <c r="F254" i="47"/>
  <c r="F255" i="47"/>
  <c r="F256" i="47"/>
  <c r="F257" i="47"/>
  <c r="F258" i="47"/>
  <c r="F259" i="47"/>
  <c r="F260" i="47"/>
  <c r="F261" i="47"/>
  <c r="F262" i="47"/>
  <c r="F263" i="47"/>
  <c r="F264" i="47"/>
  <c r="F265" i="47"/>
  <c r="F266" i="47"/>
  <c r="F267" i="47"/>
  <c r="F268" i="47"/>
  <c r="F269" i="47"/>
  <c r="F270" i="47"/>
  <c r="F271" i="47"/>
  <c r="F272" i="47"/>
  <c r="F273" i="47"/>
  <c r="F274" i="47"/>
  <c r="F275" i="47"/>
  <c r="F276" i="47"/>
  <c r="F277" i="47"/>
  <c r="F278" i="47"/>
  <c r="F279" i="47"/>
  <c r="F280" i="47"/>
  <c r="F281" i="47"/>
  <c r="F282" i="47"/>
  <c r="F283" i="47"/>
  <c r="F284" i="47"/>
  <c r="F285" i="47"/>
  <c r="F286" i="47"/>
  <c r="F287" i="47"/>
  <c r="F288" i="47"/>
  <c r="F289" i="47"/>
  <c r="F290" i="47"/>
  <c r="F291" i="47"/>
  <c r="F292" i="47"/>
  <c r="F293" i="47"/>
  <c r="F294" i="47"/>
  <c r="F295" i="47"/>
  <c r="F296" i="47"/>
  <c r="F297" i="47"/>
  <c r="F298" i="47"/>
  <c r="F299" i="47"/>
  <c r="F300" i="47"/>
  <c r="F301" i="47"/>
  <c r="F302" i="47"/>
  <c r="F303" i="47"/>
  <c r="F304" i="47"/>
  <c r="F305" i="47"/>
  <c r="F306" i="47"/>
  <c r="F307" i="47"/>
  <c r="F308" i="47"/>
  <c r="F309" i="47"/>
  <c r="F310" i="47"/>
  <c r="F311" i="47"/>
  <c r="F312" i="47"/>
  <c r="F313" i="47"/>
  <c r="F2" i="47"/>
  <c r="P9" i="57" l="1"/>
  <c r="P10" i="57" s="1"/>
  <c r="P11" i="57" s="1"/>
  <c r="N10" i="57"/>
  <c r="N3" i="57"/>
  <c r="N2" i="57"/>
  <c r="K28" i="55"/>
  <c r="L10" i="44"/>
  <c r="AO129" i="18"/>
  <c r="AK5" i="18"/>
  <c r="AK6" i="18"/>
  <c r="AK7" i="18"/>
  <c r="AK8" i="18"/>
  <c r="AK9" i="18"/>
  <c r="AL9" i="18" s="1"/>
  <c r="AK10" i="18"/>
  <c r="AK11" i="18"/>
  <c r="AK12" i="18"/>
  <c r="AK13" i="18"/>
  <c r="AK14" i="18"/>
  <c r="AK15" i="18"/>
  <c r="AK16" i="18"/>
  <c r="AK17" i="18"/>
  <c r="AK18" i="18"/>
  <c r="AK19" i="18"/>
  <c r="AK20" i="18"/>
  <c r="AK21" i="18"/>
  <c r="AK22" i="18"/>
  <c r="AK23" i="18"/>
  <c r="AK24" i="18"/>
  <c r="AK25" i="18"/>
  <c r="AK26" i="18"/>
  <c r="AK27" i="18"/>
  <c r="AK28" i="18"/>
  <c r="AK29" i="18"/>
  <c r="AK30" i="18"/>
  <c r="AK31" i="18"/>
  <c r="AK32" i="18"/>
  <c r="AK33" i="18"/>
  <c r="AK34" i="18"/>
  <c r="AK35" i="18"/>
  <c r="AK36" i="18"/>
  <c r="AK37" i="18"/>
  <c r="AM37" i="18" s="1"/>
  <c r="AK38" i="18"/>
  <c r="AK39" i="18"/>
  <c r="AK40" i="18"/>
  <c r="AK41" i="18"/>
  <c r="AK42" i="18"/>
  <c r="AK43" i="18"/>
  <c r="AK44" i="18"/>
  <c r="AK45" i="18"/>
  <c r="AK46" i="18"/>
  <c r="AK47" i="18"/>
  <c r="AK48" i="18"/>
  <c r="AK49" i="18"/>
  <c r="AK50" i="18"/>
  <c r="AK51" i="18"/>
  <c r="AK52" i="18"/>
  <c r="AK53" i="18"/>
  <c r="AK54" i="18"/>
  <c r="AK55" i="18"/>
  <c r="AK56" i="18"/>
  <c r="AK57" i="18"/>
  <c r="AK58" i="18"/>
  <c r="AK59" i="18"/>
  <c r="AK60" i="18"/>
  <c r="AK61" i="18"/>
  <c r="AK62" i="18"/>
  <c r="AK63" i="18"/>
  <c r="AK64" i="18"/>
  <c r="AK65" i="18"/>
  <c r="AQ65" i="18" s="1"/>
  <c r="AK66" i="18"/>
  <c r="AK67" i="18"/>
  <c r="AK68" i="18"/>
  <c r="AK69" i="18"/>
  <c r="AK70" i="18"/>
  <c r="AK71" i="18"/>
  <c r="AK72" i="18"/>
  <c r="AK73" i="18"/>
  <c r="AK74" i="18"/>
  <c r="AK75" i="18"/>
  <c r="AK76" i="18"/>
  <c r="AK77" i="18"/>
  <c r="AK78" i="18"/>
  <c r="AK79" i="18"/>
  <c r="AK80" i="18"/>
  <c r="AK81" i="18"/>
  <c r="AK82" i="18"/>
  <c r="AK83" i="18"/>
  <c r="AK84" i="18"/>
  <c r="AK85" i="18"/>
  <c r="AK86" i="18"/>
  <c r="AK87" i="18"/>
  <c r="AK88" i="18"/>
  <c r="AK89" i="18"/>
  <c r="AK90" i="18"/>
  <c r="AK91" i="18"/>
  <c r="AK92" i="18"/>
  <c r="AK93" i="18"/>
  <c r="AK94" i="18"/>
  <c r="AK95" i="18"/>
  <c r="AK96" i="18"/>
  <c r="AK97" i="18"/>
  <c r="AK98" i="18"/>
  <c r="AK99" i="18"/>
  <c r="AK100" i="18"/>
  <c r="AK101" i="18"/>
  <c r="AK102" i="18"/>
  <c r="AK103" i="18"/>
  <c r="AK104" i="18"/>
  <c r="AK105" i="18"/>
  <c r="AK106" i="18"/>
  <c r="AK107" i="18"/>
  <c r="AK108" i="18"/>
  <c r="AO108" i="18" s="1"/>
  <c r="AK109" i="18"/>
  <c r="AK110" i="18"/>
  <c r="AK111" i="18"/>
  <c r="AK112" i="18"/>
  <c r="AK113" i="18"/>
  <c r="AK114" i="18"/>
  <c r="AK115" i="18"/>
  <c r="AK116" i="18"/>
  <c r="AK117" i="18"/>
  <c r="AK118" i="18"/>
  <c r="AQ118" i="18" s="1"/>
  <c r="AK119" i="18"/>
  <c r="AK120" i="18"/>
  <c r="AK121" i="18"/>
  <c r="AK122" i="18"/>
  <c r="AK123" i="18"/>
  <c r="AK124" i="18"/>
  <c r="AM124" i="18" s="1"/>
  <c r="AK125" i="18"/>
  <c r="AK126" i="18"/>
  <c r="AK127" i="18"/>
  <c r="AK128" i="18"/>
  <c r="AK129" i="18"/>
  <c r="AK130" i="18"/>
  <c r="AK131" i="18"/>
  <c r="AK132" i="18"/>
  <c r="AK133" i="18"/>
  <c r="AK134" i="18"/>
  <c r="AK135" i="18"/>
  <c r="AK136" i="18"/>
  <c r="AK137" i="18"/>
  <c r="AK138" i="18"/>
  <c r="AK139" i="18"/>
  <c r="AK140" i="18"/>
  <c r="AK141" i="18"/>
  <c r="AK142" i="18"/>
  <c r="AK143" i="18"/>
  <c r="AK144" i="18"/>
  <c r="AK145" i="18"/>
  <c r="AK146" i="18"/>
  <c r="AK147" i="18"/>
  <c r="AK148" i="18"/>
  <c r="AL148" i="18" s="1"/>
  <c r="AK149" i="18"/>
  <c r="AO149" i="18" s="1"/>
  <c r="AK150" i="18"/>
  <c r="AK151" i="18"/>
  <c r="AO151" i="18" s="1"/>
  <c r="AK152" i="18"/>
  <c r="AK153" i="18"/>
  <c r="AK154" i="18"/>
  <c r="AK155" i="18"/>
  <c r="AK156" i="18"/>
  <c r="AK157" i="18"/>
  <c r="AK158" i="18"/>
  <c r="AP158" i="18" s="1"/>
  <c r="AK159" i="18"/>
  <c r="AK160" i="18"/>
  <c r="AK161" i="18"/>
  <c r="AL161" i="18" s="1"/>
  <c r="AK162" i="18"/>
  <c r="AK163" i="18"/>
  <c r="AK164" i="18"/>
  <c r="AK165" i="18"/>
  <c r="AK166" i="18"/>
  <c r="AK167" i="18"/>
  <c r="AK168" i="18"/>
  <c r="AK169" i="18"/>
  <c r="AN169" i="18" s="1"/>
  <c r="AK170" i="18"/>
  <c r="AK171" i="18"/>
  <c r="AK172" i="18"/>
  <c r="AK173" i="18"/>
  <c r="AK174" i="18"/>
  <c r="AP174" i="18" s="1"/>
  <c r="AK175" i="18"/>
  <c r="AK176" i="18"/>
  <c r="AK177" i="18"/>
  <c r="AL177" i="18" s="1"/>
  <c r="AK178" i="18"/>
  <c r="AK179" i="18"/>
  <c r="AK180" i="18"/>
  <c r="AK181" i="18"/>
  <c r="AK182" i="18"/>
  <c r="AN182" i="18" s="1"/>
  <c r="AK183" i="18"/>
  <c r="AK184" i="18"/>
  <c r="AK185" i="18"/>
  <c r="AL185" i="18" s="1"/>
  <c r="AK186" i="18"/>
  <c r="AK187" i="18"/>
  <c r="AK188" i="18"/>
  <c r="AK189" i="18"/>
  <c r="AQ189" i="18" s="1"/>
  <c r="AK190" i="18"/>
  <c r="AO190" i="18" s="1"/>
  <c r="AK191" i="18"/>
  <c r="AM191" i="18" s="1"/>
  <c r="AK192" i="18"/>
  <c r="AK193" i="18"/>
  <c r="AM193" i="18" s="1"/>
  <c r="AK194" i="18"/>
  <c r="AK195" i="18"/>
  <c r="AM195" i="18" s="1"/>
  <c r="AK196" i="18"/>
  <c r="AO196" i="18" s="1"/>
  <c r="AK197" i="18"/>
  <c r="AK198" i="18"/>
  <c r="AK199" i="18"/>
  <c r="AK200" i="18"/>
  <c r="AK201" i="18"/>
  <c r="AM201" i="18" s="1"/>
  <c r="AK202" i="18"/>
  <c r="AK203" i="18"/>
  <c r="AK204" i="18"/>
  <c r="AK205" i="18"/>
  <c r="AQ205" i="18" s="1"/>
  <c r="AK206" i="18"/>
  <c r="AO206" i="18" s="1"/>
  <c r="AK207" i="18"/>
  <c r="AM207" i="18" s="1"/>
  <c r="AK208" i="18"/>
  <c r="AK209" i="18"/>
  <c r="AM209" i="18" s="1"/>
  <c r="AK210" i="18"/>
  <c r="AK211" i="18"/>
  <c r="AM211" i="18" s="1"/>
  <c r="AK212" i="18"/>
  <c r="AO212" i="18" s="1"/>
  <c r="AK213" i="18"/>
  <c r="AK214" i="18"/>
  <c r="AK215" i="18"/>
  <c r="AK216" i="18"/>
  <c r="AK217" i="18"/>
  <c r="AM217" i="18" s="1"/>
  <c r="AK218" i="18"/>
  <c r="AK219" i="18"/>
  <c r="AK220" i="18"/>
  <c r="AK221" i="18"/>
  <c r="AQ221" i="18" s="1"/>
  <c r="AK222" i="18"/>
  <c r="AO222" i="18" s="1"/>
  <c r="AK223" i="18"/>
  <c r="AM223" i="18" s="1"/>
  <c r="AK224" i="18"/>
  <c r="AK225" i="18"/>
  <c r="AM225" i="18" s="1"/>
  <c r="AK226" i="18"/>
  <c r="AK227" i="18"/>
  <c r="AM227" i="18" s="1"/>
  <c r="AK228" i="18"/>
  <c r="AO228" i="18" s="1"/>
  <c r="AK229" i="18"/>
  <c r="AK230" i="18"/>
  <c r="AK231" i="18"/>
  <c r="AK232" i="18"/>
  <c r="AK233" i="18"/>
  <c r="AM233" i="18" s="1"/>
  <c r="AK234" i="18"/>
  <c r="AK235" i="18"/>
  <c r="AM235" i="18" s="1"/>
  <c r="AK236" i="18"/>
  <c r="AM236" i="18" s="1"/>
  <c r="AK237" i="18"/>
  <c r="AM237" i="18" s="1"/>
  <c r="AK238" i="18"/>
  <c r="AK239" i="18"/>
  <c r="AK240" i="18"/>
  <c r="AK241" i="18"/>
  <c r="AQ241" i="18" s="1"/>
  <c r="AK242" i="18"/>
  <c r="AK243" i="18"/>
  <c r="AM243" i="18" s="1"/>
  <c r="AK244" i="18"/>
  <c r="AM244" i="18" s="1"/>
  <c r="AK245" i="18"/>
  <c r="AM245" i="18" s="1"/>
  <c r="AK246" i="18"/>
  <c r="AK247" i="18"/>
  <c r="AQ247" i="18" s="1"/>
  <c r="AK248" i="18"/>
  <c r="AO248" i="18" s="1"/>
  <c r="AK249" i="18"/>
  <c r="AM249" i="18" s="1"/>
  <c r="AK250" i="18"/>
  <c r="AK251" i="18"/>
  <c r="AM251" i="18" s="1"/>
  <c r="AK252" i="18"/>
  <c r="AM252" i="18" s="1"/>
  <c r="AK253" i="18"/>
  <c r="AQ253" i="18" s="1"/>
  <c r="AK254" i="18"/>
  <c r="AK255" i="18"/>
  <c r="AQ255" i="18" s="1"/>
  <c r="AK256" i="18"/>
  <c r="AK257" i="18"/>
  <c r="AM257" i="18" s="1"/>
  <c r="AK258" i="18"/>
  <c r="AK259" i="18"/>
  <c r="AQ259" i="18" s="1"/>
  <c r="AK260" i="18"/>
  <c r="AM260" i="18" s="1"/>
  <c r="AK261" i="18"/>
  <c r="AO261" i="18" s="1"/>
  <c r="AK262" i="18"/>
  <c r="AK263" i="18"/>
  <c r="AL263" i="18" s="1"/>
  <c r="AK264" i="18"/>
  <c r="AK265" i="18"/>
  <c r="AQ265" i="18" s="1"/>
  <c r="AK266" i="18"/>
  <c r="AK267" i="18"/>
  <c r="AL267" i="18" s="1"/>
  <c r="AK268" i="18"/>
  <c r="AN268" i="18" s="1"/>
  <c r="AK269" i="18"/>
  <c r="AP269" i="18" s="1"/>
  <c r="AK270" i="18"/>
  <c r="AK271" i="18"/>
  <c r="AL271" i="18" s="1"/>
  <c r="AK272" i="18"/>
  <c r="AK273" i="18"/>
  <c r="AP273" i="18" s="1"/>
  <c r="AK274" i="18"/>
  <c r="AK275" i="18"/>
  <c r="AL275" i="18" s="1"/>
  <c r="AK276" i="18"/>
  <c r="AN276" i="18" s="1"/>
  <c r="AK277" i="18"/>
  <c r="AP277" i="18" s="1"/>
  <c r="AK278" i="18"/>
  <c r="AK279" i="18"/>
  <c r="AL279" i="18" s="1"/>
  <c r="AK280" i="18"/>
  <c r="AO280" i="18" s="1"/>
  <c r="AK281" i="18"/>
  <c r="AP281" i="18" s="1"/>
  <c r="AK282" i="18"/>
  <c r="AK283" i="18"/>
  <c r="AL283" i="18" s="1"/>
  <c r="AK284" i="18"/>
  <c r="AN284" i="18" s="1"/>
  <c r="AK285" i="18"/>
  <c r="AP285" i="18" s="1"/>
  <c r="AK286" i="18"/>
  <c r="AQ286" i="18" s="1"/>
  <c r="AK287" i="18"/>
  <c r="AL287" i="18" s="1"/>
  <c r="AK288" i="18"/>
  <c r="AK289" i="18"/>
  <c r="AP289" i="18" s="1"/>
  <c r="AK290" i="18"/>
  <c r="AQ290" i="18" s="1"/>
  <c r="AK291" i="18"/>
  <c r="AL291" i="18" s="1"/>
  <c r="AK292" i="18"/>
  <c r="AN292" i="18" s="1"/>
  <c r="AK293" i="18"/>
  <c r="AP293" i="18" s="1"/>
  <c r="AK294" i="18"/>
  <c r="AK295" i="18"/>
  <c r="AL295" i="18" s="1"/>
  <c r="AK296" i="18"/>
  <c r="AM296" i="18" s="1"/>
  <c r="AK297" i="18"/>
  <c r="AP297" i="18" s="1"/>
  <c r="AK298" i="18"/>
  <c r="AK299" i="18"/>
  <c r="AL299" i="18" s="1"/>
  <c r="AK300" i="18"/>
  <c r="AN300" i="18" s="1"/>
  <c r="AK301" i="18"/>
  <c r="AP301" i="18" s="1"/>
  <c r="AK302" i="18"/>
  <c r="AQ302" i="18" s="1"/>
  <c r="AK303" i="18"/>
  <c r="AL303" i="18" s="1"/>
  <c r="AK304" i="18"/>
  <c r="AK305" i="18"/>
  <c r="AP305" i="18" s="1"/>
  <c r="AK306" i="18"/>
  <c r="AQ306" i="18" s="1"/>
  <c r="AK307" i="18"/>
  <c r="AL307" i="18" s="1"/>
  <c r="AK308" i="18"/>
  <c r="AN308" i="18" s="1"/>
  <c r="AK309" i="18"/>
  <c r="AP309" i="18" s="1"/>
  <c r="AK310" i="18"/>
  <c r="AK311" i="18"/>
  <c r="AL311" i="18" s="1"/>
  <c r="AK312" i="18"/>
  <c r="AM312" i="18" s="1"/>
  <c r="AK313" i="18"/>
  <c r="AP313" i="18" s="1"/>
  <c r="AK314" i="18"/>
  <c r="AK315" i="18"/>
  <c r="AL315" i="18" s="1"/>
  <c r="AK4" i="18"/>
  <c r="AO4" i="18" s="1"/>
  <c r="N4" i="57" l="1"/>
  <c r="O3" i="57" s="1"/>
  <c r="AQ260" i="18"/>
  <c r="AM284" i="18"/>
  <c r="AM315" i="18"/>
  <c r="AM283" i="18"/>
  <c r="AL259" i="18"/>
  <c r="AM307" i="18"/>
  <c r="AO276" i="18"/>
  <c r="AM300" i="18"/>
  <c r="AM276" i="18"/>
  <c r="AO241" i="18"/>
  <c r="AM299" i="18"/>
  <c r="AM275" i="18"/>
  <c r="AQ237" i="18"/>
  <c r="AM292" i="18"/>
  <c r="AO268" i="18"/>
  <c r="AM291" i="18"/>
  <c r="AM268" i="18"/>
  <c r="AO284" i="18"/>
  <c r="AM267" i="18"/>
  <c r="AQ305" i="18"/>
  <c r="AQ297" i="18"/>
  <c r="AM311" i="18"/>
  <c r="AM303" i="18"/>
  <c r="AO297" i="18"/>
  <c r="AO289" i="18"/>
  <c r="AQ281" i="18"/>
  <c r="AQ273" i="18"/>
  <c r="AP265" i="18"/>
  <c r="AO233" i="18"/>
  <c r="AO305" i="18"/>
  <c r="AQ309" i="18"/>
  <c r="AM295" i="18"/>
  <c r="AM287" i="18"/>
  <c r="AO281" i="18"/>
  <c r="AO273" i="18"/>
  <c r="AM265" i="18"/>
  <c r="AO309" i="18"/>
  <c r="AQ301" i="18"/>
  <c r="AQ293" i="18"/>
  <c r="AM279" i="18"/>
  <c r="AM271" i="18"/>
  <c r="AO263" i="18"/>
  <c r="AQ201" i="18"/>
  <c r="AO313" i="18"/>
  <c r="AQ289" i="18"/>
  <c r="AN4" i="18"/>
  <c r="AO308" i="18"/>
  <c r="AO301" i="18"/>
  <c r="AO293" i="18"/>
  <c r="AQ285" i="18"/>
  <c r="AQ277" i="18"/>
  <c r="AQ269" i="18"/>
  <c r="AQ217" i="18"/>
  <c r="AQ313" i="18"/>
  <c r="AP4" i="18"/>
  <c r="AM308" i="18"/>
  <c r="AO300" i="18"/>
  <c r="AO292" i="18"/>
  <c r="AO285" i="18"/>
  <c r="AO277" i="18"/>
  <c r="AO269" i="18"/>
  <c r="AN304" i="18"/>
  <c r="AP304" i="18"/>
  <c r="AQ304" i="18"/>
  <c r="AL304" i="18"/>
  <c r="AN272" i="18"/>
  <c r="AP272" i="18"/>
  <c r="AQ272" i="18"/>
  <c r="AL272" i="18"/>
  <c r="AM272" i="18"/>
  <c r="AP240" i="18"/>
  <c r="AQ240" i="18"/>
  <c r="AL240" i="18"/>
  <c r="AN240" i="18"/>
  <c r="AM240" i="18"/>
  <c r="AO240" i="18"/>
  <c r="AP208" i="18"/>
  <c r="AQ208" i="18"/>
  <c r="AL208" i="18"/>
  <c r="AM208" i="18"/>
  <c r="AN208" i="18"/>
  <c r="AO208" i="18"/>
  <c r="AN176" i="18"/>
  <c r="AO176" i="18"/>
  <c r="AP176" i="18"/>
  <c r="AL176" i="18"/>
  <c r="AM176" i="18"/>
  <c r="AQ176" i="18"/>
  <c r="AN144" i="18"/>
  <c r="AO144" i="18"/>
  <c r="AP144" i="18"/>
  <c r="AQ144" i="18"/>
  <c r="AL144" i="18"/>
  <c r="AM144" i="18"/>
  <c r="AN120" i="18"/>
  <c r="AO120" i="18"/>
  <c r="AP120" i="18"/>
  <c r="AQ120" i="18"/>
  <c r="AL120" i="18"/>
  <c r="AM120" i="18"/>
  <c r="AL88" i="18"/>
  <c r="AM88" i="18"/>
  <c r="AN88" i="18"/>
  <c r="AP88" i="18"/>
  <c r="AQ88" i="18"/>
  <c r="AO88" i="18"/>
  <c r="AL56" i="18"/>
  <c r="AM56" i="18"/>
  <c r="AN56" i="18"/>
  <c r="AP56" i="18"/>
  <c r="AQ56" i="18"/>
  <c r="AO56" i="18"/>
  <c r="AL32" i="18"/>
  <c r="AM32" i="18"/>
  <c r="AN32" i="18"/>
  <c r="AP32" i="18"/>
  <c r="AQ32" i="18"/>
  <c r="AO32" i="18"/>
  <c r="AL8" i="18"/>
  <c r="AM8" i="18"/>
  <c r="AN8" i="18"/>
  <c r="AP8" i="18"/>
  <c r="AQ8" i="18"/>
  <c r="AO8" i="18"/>
  <c r="AL302" i="18"/>
  <c r="AM302" i="18"/>
  <c r="AN302" i="18"/>
  <c r="AO302" i="18"/>
  <c r="AP302" i="18"/>
  <c r="AL286" i="18"/>
  <c r="AM286" i="18"/>
  <c r="AN286" i="18"/>
  <c r="AO286" i="18"/>
  <c r="AP286" i="18"/>
  <c r="AL270" i="18"/>
  <c r="AM270" i="18"/>
  <c r="AN270" i="18"/>
  <c r="AO270" i="18"/>
  <c r="AP270" i="18"/>
  <c r="AQ270" i="18"/>
  <c r="AL246" i="18"/>
  <c r="AM246" i="18"/>
  <c r="AN246" i="18"/>
  <c r="AP246" i="18"/>
  <c r="AO246" i="18"/>
  <c r="AQ246" i="18"/>
  <c r="AO312" i="18"/>
  <c r="AO296" i="18"/>
  <c r="AO272" i="18"/>
  <c r="AL64" i="18"/>
  <c r="AM64" i="18"/>
  <c r="AN64" i="18"/>
  <c r="AP64" i="18"/>
  <c r="AQ64" i="18"/>
  <c r="AO64" i="18"/>
  <c r="AL238" i="18"/>
  <c r="AM238" i="18"/>
  <c r="AN238" i="18"/>
  <c r="AP238" i="18"/>
  <c r="AO238" i="18"/>
  <c r="AQ238" i="18"/>
  <c r="AN296" i="18"/>
  <c r="AP296" i="18"/>
  <c r="AQ296" i="18"/>
  <c r="AL296" i="18"/>
  <c r="AP264" i="18"/>
  <c r="AL264" i="18"/>
  <c r="AM264" i="18"/>
  <c r="AN264" i="18"/>
  <c r="AO264" i="18"/>
  <c r="AQ264" i="18"/>
  <c r="AP232" i="18"/>
  <c r="AQ232" i="18"/>
  <c r="AL232" i="18"/>
  <c r="AM232" i="18"/>
  <c r="AN232" i="18"/>
  <c r="AO232" i="18"/>
  <c r="AP200" i="18"/>
  <c r="AQ200" i="18"/>
  <c r="AL200" i="18"/>
  <c r="AM200" i="18"/>
  <c r="AN200" i="18"/>
  <c r="AO200" i="18"/>
  <c r="AN168" i="18"/>
  <c r="AO168" i="18"/>
  <c r="AP168" i="18"/>
  <c r="AL168" i="18"/>
  <c r="AQ168" i="18"/>
  <c r="AM168" i="18"/>
  <c r="AN136" i="18"/>
  <c r="AO136" i="18"/>
  <c r="AP136" i="18"/>
  <c r="AQ136" i="18"/>
  <c r="AL136" i="18"/>
  <c r="AM136" i="18"/>
  <c r="AL104" i="18"/>
  <c r="AM104" i="18"/>
  <c r="AN104" i="18"/>
  <c r="AP104" i="18"/>
  <c r="AQ104" i="18"/>
  <c r="AO104" i="18"/>
  <c r="AL80" i="18"/>
  <c r="AM80" i="18"/>
  <c r="AN80" i="18"/>
  <c r="AP80" i="18"/>
  <c r="AQ80" i="18"/>
  <c r="AO80" i="18"/>
  <c r="AL48" i="18"/>
  <c r="AM48" i="18"/>
  <c r="AN48" i="18"/>
  <c r="AP48" i="18"/>
  <c r="AQ48" i="18"/>
  <c r="AO48" i="18"/>
  <c r="AL24" i="18"/>
  <c r="AM24" i="18"/>
  <c r="AN24" i="18"/>
  <c r="AP24" i="18"/>
  <c r="AQ24" i="18"/>
  <c r="AO24" i="18"/>
  <c r="AL16" i="18"/>
  <c r="AM16" i="18"/>
  <c r="AN16" i="18"/>
  <c r="AP16" i="18"/>
  <c r="AQ16" i="18"/>
  <c r="AO16" i="18"/>
  <c r="AL310" i="18"/>
  <c r="AM310" i="18"/>
  <c r="AN310" i="18"/>
  <c r="AO310" i="18"/>
  <c r="AP310" i="18"/>
  <c r="AL294" i="18"/>
  <c r="AM294" i="18"/>
  <c r="AN294" i="18"/>
  <c r="AO294" i="18"/>
  <c r="AP294" i="18"/>
  <c r="AL278" i="18"/>
  <c r="AM278" i="18"/>
  <c r="AN278" i="18"/>
  <c r="AO278" i="18"/>
  <c r="AP278" i="18"/>
  <c r="AQ278" i="18"/>
  <c r="AL262" i="18"/>
  <c r="AN262" i="18"/>
  <c r="AP262" i="18"/>
  <c r="AM262" i="18"/>
  <c r="AO262" i="18"/>
  <c r="AQ262" i="18"/>
  <c r="AL254" i="18"/>
  <c r="AM254" i="18"/>
  <c r="AN254" i="18"/>
  <c r="AP254" i="18"/>
  <c r="AO254" i="18"/>
  <c r="AQ254" i="18"/>
  <c r="AQ310" i="18"/>
  <c r="AQ294" i="18"/>
  <c r="AN312" i="18"/>
  <c r="AP312" i="18"/>
  <c r="AQ312" i="18"/>
  <c r="AL312" i="18"/>
  <c r="AN288" i="18"/>
  <c r="AP288" i="18"/>
  <c r="AQ288" i="18"/>
  <c r="AL288" i="18"/>
  <c r="AP256" i="18"/>
  <c r="AQ256" i="18"/>
  <c r="AL256" i="18"/>
  <c r="AN256" i="18"/>
  <c r="AM256" i="18"/>
  <c r="AO256" i="18"/>
  <c r="AP224" i="18"/>
  <c r="AQ224" i="18"/>
  <c r="AL224" i="18"/>
  <c r="AM224" i="18"/>
  <c r="AN224" i="18"/>
  <c r="AO224" i="18"/>
  <c r="AP192" i="18"/>
  <c r="AQ192" i="18"/>
  <c r="AL192" i="18"/>
  <c r="AM192" i="18"/>
  <c r="AN192" i="18"/>
  <c r="AO192" i="18"/>
  <c r="AN160" i="18"/>
  <c r="AO160" i="18"/>
  <c r="AP160" i="18"/>
  <c r="AL160" i="18"/>
  <c r="AM160" i="18"/>
  <c r="AQ160" i="18"/>
  <c r="AN128" i="18"/>
  <c r="AO128" i="18"/>
  <c r="AP128" i="18"/>
  <c r="AQ128" i="18"/>
  <c r="AL128" i="18"/>
  <c r="AM128" i="18"/>
  <c r="AL96" i="18"/>
  <c r="AM96" i="18"/>
  <c r="AN96" i="18"/>
  <c r="AP96" i="18"/>
  <c r="AQ96" i="18"/>
  <c r="AO96" i="18"/>
  <c r="AL40" i="18"/>
  <c r="AM40" i="18"/>
  <c r="AN40" i="18"/>
  <c r="AP40" i="18"/>
  <c r="AQ40" i="18"/>
  <c r="AO40" i="18"/>
  <c r="AL306" i="18"/>
  <c r="AM306" i="18"/>
  <c r="AN306" i="18"/>
  <c r="AO306" i="18"/>
  <c r="AP306" i="18"/>
  <c r="AL290" i="18"/>
  <c r="AM290" i="18"/>
  <c r="AN290" i="18"/>
  <c r="AO290" i="18"/>
  <c r="AP290" i="18"/>
  <c r="AL274" i="18"/>
  <c r="AM274" i="18"/>
  <c r="AN274" i="18"/>
  <c r="AO274" i="18"/>
  <c r="AP274" i="18"/>
  <c r="AQ274" i="18"/>
  <c r="AL258" i="18"/>
  <c r="AM258" i="18"/>
  <c r="AN258" i="18"/>
  <c r="AP258" i="18"/>
  <c r="AQ258" i="18"/>
  <c r="AO258" i="18"/>
  <c r="AL242" i="18"/>
  <c r="AM242" i="18"/>
  <c r="AN242" i="18"/>
  <c r="AP242" i="18"/>
  <c r="AO242" i="18"/>
  <c r="AQ242" i="18"/>
  <c r="AL226" i="18"/>
  <c r="AM226" i="18"/>
  <c r="AN226" i="18"/>
  <c r="AP226" i="18"/>
  <c r="AQ226" i="18"/>
  <c r="AO226" i="18"/>
  <c r="AL210" i="18"/>
  <c r="AM210" i="18"/>
  <c r="AN210" i="18"/>
  <c r="AP210" i="18"/>
  <c r="AQ210" i="18"/>
  <c r="AO210" i="18"/>
  <c r="AL194" i="18"/>
  <c r="AM194" i="18"/>
  <c r="AN194" i="18"/>
  <c r="AP194" i="18"/>
  <c r="AQ194" i="18"/>
  <c r="AO194" i="18"/>
  <c r="AM178" i="18"/>
  <c r="AN178" i="18"/>
  <c r="AO178" i="18"/>
  <c r="AQ178" i="18"/>
  <c r="AP178" i="18"/>
  <c r="AL178" i="18"/>
  <c r="AL162" i="18"/>
  <c r="AN162" i="18"/>
  <c r="AO162" i="18"/>
  <c r="AP162" i="18"/>
  <c r="AM162" i="18"/>
  <c r="AQ162" i="18"/>
  <c r="AL146" i="18"/>
  <c r="AN146" i="18"/>
  <c r="AO146" i="18"/>
  <c r="AP146" i="18"/>
  <c r="AQ146" i="18"/>
  <c r="AM146" i="18"/>
  <c r="AL130" i="18"/>
  <c r="AM130" i="18"/>
  <c r="AN130" i="18"/>
  <c r="AO130" i="18"/>
  <c r="AP130" i="18"/>
  <c r="AQ130" i="18"/>
  <c r="AP114" i="18"/>
  <c r="AL114" i="18"/>
  <c r="AM114" i="18"/>
  <c r="AO114" i="18"/>
  <c r="AQ114" i="18"/>
  <c r="AN114" i="18"/>
  <c r="AP98" i="18"/>
  <c r="AQ98" i="18"/>
  <c r="AL98" i="18"/>
  <c r="AM98" i="18"/>
  <c r="AN98" i="18"/>
  <c r="AO98" i="18"/>
  <c r="AP82" i="18"/>
  <c r="AQ82" i="18"/>
  <c r="AL82" i="18"/>
  <c r="AM82" i="18"/>
  <c r="AN82" i="18"/>
  <c r="AO82" i="18"/>
  <c r="AP66" i="18"/>
  <c r="AQ66" i="18"/>
  <c r="AL66" i="18"/>
  <c r="AM66" i="18"/>
  <c r="AN66" i="18"/>
  <c r="AO66" i="18"/>
  <c r="AP50" i="18"/>
  <c r="AQ50" i="18"/>
  <c r="AL50" i="18"/>
  <c r="AM50" i="18"/>
  <c r="AN50" i="18"/>
  <c r="AO50" i="18"/>
  <c r="AP34" i="18"/>
  <c r="AQ34" i="18"/>
  <c r="AL34" i="18"/>
  <c r="AM34" i="18"/>
  <c r="AN34" i="18"/>
  <c r="AO34" i="18"/>
  <c r="AP26" i="18"/>
  <c r="AQ26" i="18"/>
  <c r="AL26" i="18"/>
  <c r="AM26" i="18"/>
  <c r="AN26" i="18"/>
  <c r="AO26" i="18"/>
  <c r="AP10" i="18"/>
  <c r="AQ10" i="18"/>
  <c r="AL10" i="18"/>
  <c r="AM10" i="18"/>
  <c r="AN10" i="18"/>
  <c r="AO10" i="18"/>
  <c r="AO304" i="18"/>
  <c r="AO288" i="18"/>
  <c r="AN280" i="18"/>
  <c r="AP280" i="18"/>
  <c r="AQ280" i="18"/>
  <c r="AL280" i="18"/>
  <c r="AM280" i="18"/>
  <c r="AP248" i="18"/>
  <c r="AQ248" i="18"/>
  <c r="AL248" i="18"/>
  <c r="AN248" i="18"/>
  <c r="AM248" i="18"/>
  <c r="AP216" i="18"/>
  <c r="AQ216" i="18"/>
  <c r="AL216" i="18"/>
  <c r="AM216" i="18"/>
  <c r="AN216" i="18"/>
  <c r="AO216" i="18"/>
  <c r="AN184" i="18"/>
  <c r="AO184" i="18"/>
  <c r="AM184" i="18"/>
  <c r="AP184" i="18"/>
  <c r="AQ184" i="18"/>
  <c r="AL184" i="18"/>
  <c r="AN152" i="18"/>
  <c r="AO152" i="18"/>
  <c r="AP152" i="18"/>
  <c r="AL152" i="18"/>
  <c r="AM152" i="18"/>
  <c r="AQ152" i="18"/>
  <c r="AL112" i="18"/>
  <c r="AN112" i="18"/>
  <c r="AP112" i="18"/>
  <c r="AQ112" i="18"/>
  <c r="AM112" i="18"/>
  <c r="AO112" i="18"/>
  <c r="AL72" i="18"/>
  <c r="AM72" i="18"/>
  <c r="AN72" i="18"/>
  <c r="AP72" i="18"/>
  <c r="AQ72" i="18"/>
  <c r="AO72" i="18"/>
  <c r="AL314" i="18"/>
  <c r="AM314" i="18"/>
  <c r="AN314" i="18"/>
  <c r="AO314" i="18"/>
  <c r="AP314" i="18"/>
  <c r="AL298" i="18"/>
  <c r="AM298" i="18"/>
  <c r="AN298" i="18"/>
  <c r="AO298" i="18"/>
  <c r="AP298" i="18"/>
  <c r="AL282" i="18"/>
  <c r="AM282" i="18"/>
  <c r="AN282" i="18"/>
  <c r="AO282" i="18"/>
  <c r="AP282" i="18"/>
  <c r="AL266" i="18"/>
  <c r="AM266" i="18"/>
  <c r="AN266" i="18"/>
  <c r="AO266" i="18"/>
  <c r="AP266" i="18"/>
  <c r="AQ266" i="18"/>
  <c r="AL250" i="18"/>
  <c r="AM250" i="18"/>
  <c r="AN250" i="18"/>
  <c r="AP250" i="18"/>
  <c r="AO250" i="18"/>
  <c r="AQ250" i="18"/>
  <c r="AL234" i="18"/>
  <c r="AM234" i="18"/>
  <c r="AN234" i="18"/>
  <c r="AP234" i="18"/>
  <c r="AO234" i="18"/>
  <c r="AQ234" i="18"/>
  <c r="AL218" i="18"/>
  <c r="AM218" i="18"/>
  <c r="AN218" i="18"/>
  <c r="AP218" i="18"/>
  <c r="AQ218" i="18"/>
  <c r="AO218" i="18"/>
  <c r="AL202" i="18"/>
  <c r="AM202" i="18"/>
  <c r="AN202" i="18"/>
  <c r="AP202" i="18"/>
  <c r="AQ202" i="18"/>
  <c r="AO202" i="18"/>
  <c r="AQ186" i="18"/>
  <c r="AM186" i="18"/>
  <c r="AN186" i="18"/>
  <c r="AO186" i="18"/>
  <c r="AL186" i="18"/>
  <c r="AP186" i="18"/>
  <c r="AL170" i="18"/>
  <c r="AM170" i="18"/>
  <c r="AN170" i="18"/>
  <c r="AP170" i="18"/>
  <c r="AQ170" i="18"/>
  <c r="AO170" i="18"/>
  <c r="AL154" i="18"/>
  <c r="AO154" i="18"/>
  <c r="AN154" i="18"/>
  <c r="AP154" i="18"/>
  <c r="AQ154" i="18"/>
  <c r="AM154" i="18"/>
  <c r="AL138" i="18"/>
  <c r="AM138" i="18"/>
  <c r="AN138" i="18"/>
  <c r="AO138" i="18"/>
  <c r="AP138" i="18"/>
  <c r="AQ138" i="18"/>
  <c r="AL122" i="18"/>
  <c r="AM122" i="18"/>
  <c r="AN122" i="18"/>
  <c r="AO122" i="18"/>
  <c r="AP122" i="18"/>
  <c r="AQ122" i="18"/>
  <c r="AP106" i="18"/>
  <c r="AQ106" i="18"/>
  <c r="AL106" i="18"/>
  <c r="AM106" i="18"/>
  <c r="AN106" i="18"/>
  <c r="AO106" i="18"/>
  <c r="AP90" i="18"/>
  <c r="AQ90" i="18"/>
  <c r="AL90" i="18"/>
  <c r="AM90" i="18"/>
  <c r="AN90" i="18"/>
  <c r="AO90" i="18"/>
  <c r="AP74" i="18"/>
  <c r="AQ74" i="18"/>
  <c r="AL74" i="18"/>
  <c r="AM74" i="18"/>
  <c r="AN74" i="18"/>
  <c r="AO74" i="18"/>
  <c r="AP58" i="18"/>
  <c r="AQ58" i="18"/>
  <c r="AL58" i="18"/>
  <c r="AM58" i="18"/>
  <c r="AN58" i="18"/>
  <c r="AO58" i="18"/>
  <c r="AP42" i="18"/>
  <c r="AQ42" i="18"/>
  <c r="AL42" i="18"/>
  <c r="AM42" i="18"/>
  <c r="AN42" i="18"/>
  <c r="AO42" i="18"/>
  <c r="AP18" i="18"/>
  <c r="AQ18" i="18"/>
  <c r="AL18" i="18"/>
  <c r="AM18" i="18"/>
  <c r="AN18" i="18"/>
  <c r="AO18" i="18"/>
  <c r="AQ314" i="18"/>
  <c r="AM304" i="18"/>
  <c r="AQ298" i="18"/>
  <c r="AM288" i="18"/>
  <c r="AQ282" i="18"/>
  <c r="AN263" i="18"/>
  <c r="AP263" i="18"/>
  <c r="AN255" i="18"/>
  <c r="AO255" i="18"/>
  <c r="AP255" i="18"/>
  <c r="AL255" i="18"/>
  <c r="AN247" i="18"/>
  <c r="AO247" i="18"/>
  <c r="AP247" i="18"/>
  <c r="AL247" i="18"/>
  <c r="AN239" i="18"/>
  <c r="AO239" i="18"/>
  <c r="AP239" i="18"/>
  <c r="AL239" i="18"/>
  <c r="AN231" i="18"/>
  <c r="AO231" i="18"/>
  <c r="AP231" i="18"/>
  <c r="AL231" i="18"/>
  <c r="AN223" i="18"/>
  <c r="AO223" i="18"/>
  <c r="AP223" i="18"/>
  <c r="AL223" i="18"/>
  <c r="AN215" i="18"/>
  <c r="AO215" i="18"/>
  <c r="AP215" i="18"/>
  <c r="AL215" i="18"/>
  <c r="AN207" i="18"/>
  <c r="AO207" i="18"/>
  <c r="AP207" i="18"/>
  <c r="AL207" i="18"/>
  <c r="AN199" i="18"/>
  <c r="AO199" i="18"/>
  <c r="AP199" i="18"/>
  <c r="AL199" i="18"/>
  <c r="AN191" i="18"/>
  <c r="AO191" i="18"/>
  <c r="AP191" i="18"/>
  <c r="AL191" i="18"/>
  <c r="AL183" i="18"/>
  <c r="AM183" i="18"/>
  <c r="AO183" i="18"/>
  <c r="AP183" i="18"/>
  <c r="AQ183" i="18"/>
  <c r="AL175" i="18"/>
  <c r="AM175" i="18"/>
  <c r="AN175" i="18"/>
  <c r="AO175" i="18"/>
  <c r="AP175" i="18"/>
  <c r="AL167" i="18"/>
  <c r="AM167" i="18"/>
  <c r="AN167" i="18"/>
  <c r="AP167" i="18"/>
  <c r="AQ167" i="18"/>
  <c r="AL159" i="18"/>
  <c r="AM159" i="18"/>
  <c r="AN159" i="18"/>
  <c r="AO159" i="18"/>
  <c r="AP159" i="18"/>
  <c r="AL151" i="18"/>
  <c r="AM151" i="18"/>
  <c r="AN151" i="18"/>
  <c r="AQ151" i="18"/>
  <c r="AP151" i="18"/>
  <c r="AL143" i="18"/>
  <c r="AM143" i="18"/>
  <c r="AN143" i="18"/>
  <c r="AP143" i="18"/>
  <c r="AQ143" i="18"/>
  <c r="AO143" i="18"/>
  <c r="AL135" i="18"/>
  <c r="AM135" i="18"/>
  <c r="AN135" i="18"/>
  <c r="AO135" i="18"/>
  <c r="AP135" i="18"/>
  <c r="AQ135" i="18"/>
  <c r="AL127" i="18"/>
  <c r="AM127" i="18"/>
  <c r="AN127" i="18"/>
  <c r="AO127" i="18"/>
  <c r="AP127" i="18"/>
  <c r="AQ127" i="18"/>
  <c r="AL119" i="18"/>
  <c r="AM119" i="18"/>
  <c r="AN119" i="18"/>
  <c r="AO119" i="18"/>
  <c r="AP119" i="18"/>
  <c r="AQ119" i="18"/>
  <c r="AL111" i="18"/>
  <c r="AN111" i="18"/>
  <c r="AO111" i="18"/>
  <c r="AQ111" i="18"/>
  <c r="AM111" i="18"/>
  <c r="AP111" i="18"/>
  <c r="AL103" i="18"/>
  <c r="AN103" i="18"/>
  <c r="AO103" i="18"/>
  <c r="AM103" i="18"/>
  <c r="AP103" i="18"/>
  <c r="AQ103" i="18"/>
  <c r="AL95" i="18"/>
  <c r="AN95" i="18"/>
  <c r="AO95" i="18"/>
  <c r="AM95" i="18"/>
  <c r="AP95" i="18"/>
  <c r="AQ95" i="18"/>
  <c r="AL87" i="18"/>
  <c r="AN87" i="18"/>
  <c r="AO87" i="18"/>
  <c r="AP87" i="18"/>
  <c r="AQ87" i="18"/>
  <c r="AM87" i="18"/>
  <c r="AL79" i="18"/>
  <c r="AN79" i="18"/>
  <c r="AO79" i="18"/>
  <c r="AM79" i="18"/>
  <c r="AP79" i="18"/>
  <c r="AL71" i="18"/>
  <c r="AN71" i="18"/>
  <c r="AO71" i="18"/>
  <c r="AM71" i="18"/>
  <c r="AP71" i="18"/>
  <c r="AQ71" i="18"/>
  <c r="AL63" i="18"/>
  <c r="AN63" i="18"/>
  <c r="AO63" i="18"/>
  <c r="AM63" i="18"/>
  <c r="AP63" i="18"/>
  <c r="AQ63" i="18"/>
  <c r="AL55" i="18"/>
  <c r="AN55" i="18"/>
  <c r="AO55" i="18"/>
  <c r="AP55" i="18"/>
  <c r="AQ55" i="18"/>
  <c r="AM55" i="18"/>
  <c r="AL47" i="18"/>
  <c r="AN47" i="18"/>
  <c r="AO47" i="18"/>
  <c r="AM47" i="18"/>
  <c r="AP47" i="18"/>
  <c r="AQ47" i="18"/>
  <c r="AL39" i="18"/>
  <c r="AN39" i="18"/>
  <c r="AO39" i="18"/>
  <c r="AM39" i="18"/>
  <c r="AP39" i="18"/>
  <c r="AQ39" i="18"/>
  <c r="AL31" i="18"/>
  <c r="AN31" i="18"/>
  <c r="AO31" i="18"/>
  <c r="AM31" i="18"/>
  <c r="AP31" i="18"/>
  <c r="AQ31" i="18"/>
  <c r="AL23" i="18"/>
  <c r="AN23" i="18"/>
  <c r="AO23" i="18"/>
  <c r="AP23" i="18"/>
  <c r="AQ23" i="18"/>
  <c r="AM23" i="18"/>
  <c r="AL15" i="18"/>
  <c r="AN15" i="18"/>
  <c r="AO15" i="18"/>
  <c r="AM15" i="18"/>
  <c r="AP15" i="18"/>
  <c r="AQ15" i="18"/>
  <c r="AL7" i="18"/>
  <c r="AN7" i="18"/>
  <c r="AO7" i="18"/>
  <c r="AM7" i="18"/>
  <c r="AP7" i="18"/>
  <c r="AQ7" i="18"/>
  <c r="AQ4" i="18"/>
  <c r="AN313" i="18"/>
  <c r="AN309" i="18"/>
  <c r="AL308" i="18"/>
  <c r="AN305" i="18"/>
  <c r="AN301" i="18"/>
  <c r="AL300" i="18"/>
  <c r="AN297" i="18"/>
  <c r="AN293" i="18"/>
  <c r="AL292" i="18"/>
  <c r="AN289" i="18"/>
  <c r="AN285" i="18"/>
  <c r="AL284" i="18"/>
  <c r="AN281" i="18"/>
  <c r="AN277" i="18"/>
  <c r="AL276" i="18"/>
  <c r="AN273" i="18"/>
  <c r="AN269" i="18"/>
  <c r="AL268" i="18"/>
  <c r="AO260" i="18"/>
  <c r="AQ257" i="18"/>
  <c r="AM247" i="18"/>
  <c r="AQ243" i="18"/>
  <c r="AO236" i="18"/>
  <c r="AQ227" i="18"/>
  <c r="AQ211" i="18"/>
  <c r="AQ195" i="18"/>
  <c r="AQ159" i="18"/>
  <c r="AP6" i="18"/>
  <c r="AQ6" i="18"/>
  <c r="AL6" i="18"/>
  <c r="AM6" i="18"/>
  <c r="AN6" i="18"/>
  <c r="AO6" i="18"/>
  <c r="AQ315" i="18"/>
  <c r="AM313" i="18"/>
  <c r="AQ311" i="18"/>
  <c r="AM309" i="18"/>
  <c r="AQ307" i="18"/>
  <c r="AM305" i="18"/>
  <c r="AQ303" i="18"/>
  <c r="AM301" i="18"/>
  <c r="AQ299" i="18"/>
  <c r="AM297" i="18"/>
  <c r="AQ295" i="18"/>
  <c r="AM293" i="18"/>
  <c r="AQ291" i="18"/>
  <c r="AM289" i="18"/>
  <c r="AQ287" i="18"/>
  <c r="AM285" i="18"/>
  <c r="AQ283" i="18"/>
  <c r="AM281" i="18"/>
  <c r="AQ279" i="18"/>
  <c r="AM277" i="18"/>
  <c r="AQ275" i="18"/>
  <c r="AM273" i="18"/>
  <c r="AQ271" i="18"/>
  <c r="AM269" i="18"/>
  <c r="AQ267" i="18"/>
  <c r="AN260" i="18"/>
  <c r="AO257" i="18"/>
  <c r="AQ239" i="18"/>
  <c r="AN183" i="18"/>
  <c r="AQ175" i="18"/>
  <c r="AO167" i="18"/>
  <c r="AL214" i="18"/>
  <c r="AM214" i="18"/>
  <c r="AN214" i="18"/>
  <c r="AP214" i="18"/>
  <c r="AQ214" i="18"/>
  <c r="AL190" i="18"/>
  <c r="AM190" i="18"/>
  <c r="AN190" i="18"/>
  <c r="AP190" i="18"/>
  <c r="AQ190" i="18"/>
  <c r="AL166" i="18"/>
  <c r="AM166" i="18"/>
  <c r="AO166" i="18"/>
  <c r="AP166" i="18"/>
  <c r="AQ166" i="18"/>
  <c r="AL142" i="18"/>
  <c r="AN142" i="18"/>
  <c r="AO142" i="18"/>
  <c r="AP142" i="18"/>
  <c r="AQ142" i="18"/>
  <c r="AM118" i="18"/>
  <c r="AL118" i="18"/>
  <c r="AN118" i="18"/>
  <c r="AO118" i="18"/>
  <c r="AP118" i="18"/>
  <c r="AP94" i="18"/>
  <c r="AQ94" i="18"/>
  <c r="AL94" i="18"/>
  <c r="AM94" i="18"/>
  <c r="AO94" i="18"/>
  <c r="AP70" i="18"/>
  <c r="AQ70" i="18"/>
  <c r="AL70" i="18"/>
  <c r="AM70" i="18"/>
  <c r="AN70" i="18"/>
  <c r="AO70" i="18"/>
  <c r="AP46" i="18"/>
  <c r="AQ46" i="18"/>
  <c r="AL46" i="18"/>
  <c r="AM46" i="18"/>
  <c r="AN46" i="18"/>
  <c r="AO46" i="18"/>
  <c r="AP30" i="18"/>
  <c r="AQ30" i="18"/>
  <c r="AL30" i="18"/>
  <c r="AM30" i="18"/>
  <c r="AO30" i="18"/>
  <c r="AN30" i="18"/>
  <c r="AL261" i="18"/>
  <c r="AN261" i="18"/>
  <c r="AL253" i="18"/>
  <c r="AN253" i="18"/>
  <c r="AP253" i="18"/>
  <c r="AL245" i="18"/>
  <c r="AN245" i="18"/>
  <c r="AP245" i="18"/>
  <c r="AL237" i="18"/>
  <c r="AN237" i="18"/>
  <c r="AP237" i="18"/>
  <c r="AL229" i="18"/>
  <c r="AN229" i="18"/>
  <c r="AO229" i="18"/>
  <c r="AP229" i="18"/>
  <c r="AL221" i="18"/>
  <c r="AN221" i="18"/>
  <c r="AO221" i="18"/>
  <c r="AP221" i="18"/>
  <c r="AL213" i="18"/>
  <c r="AN213" i="18"/>
  <c r="AO213" i="18"/>
  <c r="AP213" i="18"/>
  <c r="AL205" i="18"/>
  <c r="AN205" i="18"/>
  <c r="AO205" i="18"/>
  <c r="AP205" i="18"/>
  <c r="AL197" i="18"/>
  <c r="AN197" i="18"/>
  <c r="AO197" i="18"/>
  <c r="AP197" i="18"/>
  <c r="AL189" i="18"/>
  <c r="AN189" i="18"/>
  <c r="AO189" i="18"/>
  <c r="AP189" i="18"/>
  <c r="AP181" i="18"/>
  <c r="AQ181" i="18"/>
  <c r="AO181" i="18"/>
  <c r="AL181" i="18"/>
  <c r="AM181" i="18"/>
  <c r="AP173" i="18"/>
  <c r="AQ173" i="18"/>
  <c r="AL173" i="18"/>
  <c r="AM173" i="18"/>
  <c r="AN173" i="18"/>
  <c r="AP165" i="18"/>
  <c r="AQ165" i="18"/>
  <c r="AN165" i="18"/>
  <c r="AO165" i="18"/>
  <c r="AL165" i="18"/>
  <c r="AP157" i="18"/>
  <c r="AQ157" i="18"/>
  <c r="AL157" i="18"/>
  <c r="AM157" i="18"/>
  <c r="AN157" i="18"/>
  <c r="AP149" i="18"/>
  <c r="AQ149" i="18"/>
  <c r="AL149" i="18"/>
  <c r="AM149" i="18"/>
  <c r="AN149" i="18"/>
  <c r="AP141" i="18"/>
  <c r="AQ141" i="18"/>
  <c r="AL141" i="18"/>
  <c r="AM141" i="18"/>
  <c r="AN141" i="18"/>
  <c r="AO141" i="18"/>
  <c r="AP133" i="18"/>
  <c r="AQ133" i="18"/>
  <c r="AL133" i="18"/>
  <c r="AM133" i="18"/>
  <c r="AN133" i="18"/>
  <c r="AO133" i="18"/>
  <c r="AP125" i="18"/>
  <c r="AQ125" i="18"/>
  <c r="AL125" i="18"/>
  <c r="AM125" i="18"/>
  <c r="AN125" i="18"/>
  <c r="AO125" i="18"/>
  <c r="AN117" i="18"/>
  <c r="AP117" i="18"/>
  <c r="AM117" i="18"/>
  <c r="AO117" i="18"/>
  <c r="AQ117" i="18"/>
  <c r="AL117" i="18"/>
  <c r="AN109" i="18"/>
  <c r="AO109" i="18"/>
  <c r="AP109" i="18"/>
  <c r="AL109" i="18"/>
  <c r="AM109" i="18"/>
  <c r="AQ109" i="18"/>
  <c r="AN101" i="18"/>
  <c r="AO101" i="18"/>
  <c r="AP101" i="18"/>
  <c r="AQ101" i="18"/>
  <c r="AL101" i="18"/>
  <c r="AM101" i="18"/>
  <c r="AN93" i="18"/>
  <c r="AO93" i="18"/>
  <c r="AP93" i="18"/>
  <c r="AL93" i="18"/>
  <c r="AM93" i="18"/>
  <c r="AQ93" i="18"/>
  <c r="AN85" i="18"/>
  <c r="AO85" i="18"/>
  <c r="AP85" i="18"/>
  <c r="AL85" i="18"/>
  <c r="AM85" i="18"/>
  <c r="AQ85" i="18"/>
  <c r="AN77" i="18"/>
  <c r="AO77" i="18"/>
  <c r="AP77" i="18"/>
  <c r="AL77" i="18"/>
  <c r="AM77" i="18"/>
  <c r="AQ77" i="18"/>
  <c r="AN69" i="18"/>
  <c r="AO69" i="18"/>
  <c r="AP69" i="18"/>
  <c r="AQ69" i="18"/>
  <c r="AL69" i="18"/>
  <c r="AM69" i="18"/>
  <c r="AN61" i="18"/>
  <c r="AO61" i="18"/>
  <c r="AP61" i="18"/>
  <c r="AL61" i="18"/>
  <c r="AM61" i="18"/>
  <c r="AQ61" i="18"/>
  <c r="AN53" i="18"/>
  <c r="AO53" i="18"/>
  <c r="AP53" i="18"/>
  <c r="AL53" i="18"/>
  <c r="AM53" i="18"/>
  <c r="AQ53" i="18"/>
  <c r="AN45" i="18"/>
  <c r="AO45" i="18"/>
  <c r="AP45" i="18"/>
  <c r="AL45" i="18"/>
  <c r="AM45" i="18"/>
  <c r="AQ45" i="18"/>
  <c r="AN37" i="18"/>
  <c r="AO37" i="18"/>
  <c r="AP37" i="18"/>
  <c r="AQ37" i="18"/>
  <c r="AL37" i="18"/>
  <c r="AN29" i="18"/>
  <c r="AO29" i="18"/>
  <c r="AP29" i="18"/>
  <c r="AL29" i="18"/>
  <c r="AM29" i="18"/>
  <c r="AQ29" i="18"/>
  <c r="AN21" i="18"/>
  <c r="AO21" i="18"/>
  <c r="AP21" i="18"/>
  <c r="AL21" i="18"/>
  <c r="AM21" i="18"/>
  <c r="AQ21" i="18"/>
  <c r="AN13" i="18"/>
  <c r="AO13" i="18"/>
  <c r="AP13" i="18"/>
  <c r="AL13" i="18"/>
  <c r="AM13" i="18"/>
  <c r="AQ13" i="18"/>
  <c r="AN5" i="18"/>
  <c r="AO5" i="18"/>
  <c r="AP5" i="18"/>
  <c r="AQ5" i="18"/>
  <c r="AL5" i="18"/>
  <c r="AM5" i="18"/>
  <c r="AP315" i="18"/>
  <c r="AL313" i="18"/>
  <c r="AP311" i="18"/>
  <c r="AL309" i="18"/>
  <c r="AP307" i="18"/>
  <c r="AL305" i="18"/>
  <c r="AP303" i="18"/>
  <c r="AL301" i="18"/>
  <c r="AP299" i="18"/>
  <c r="AL297" i="18"/>
  <c r="AP295" i="18"/>
  <c r="AL293" i="18"/>
  <c r="AP291" i="18"/>
  <c r="AL289" i="18"/>
  <c r="AP287" i="18"/>
  <c r="AL285" i="18"/>
  <c r="AP283" i="18"/>
  <c r="AL281" i="18"/>
  <c r="AP279" i="18"/>
  <c r="AL277" i="18"/>
  <c r="AP275" i="18"/>
  <c r="AL273" i="18"/>
  <c r="AP271" i="18"/>
  <c r="AL269" i="18"/>
  <c r="AP267" i="18"/>
  <c r="AO253" i="18"/>
  <c r="AQ249" i="18"/>
  <c r="AM239" i="18"/>
  <c r="AQ235" i="18"/>
  <c r="AQ231" i="18"/>
  <c r="AM221" i="18"/>
  <c r="AQ215" i="18"/>
  <c r="AM205" i="18"/>
  <c r="AQ199" i="18"/>
  <c r="AM189" i="18"/>
  <c r="AN166" i="18"/>
  <c r="AO157" i="18"/>
  <c r="AL230" i="18"/>
  <c r="AM230" i="18"/>
  <c r="AN230" i="18"/>
  <c r="AP230" i="18"/>
  <c r="AQ230" i="18"/>
  <c r="AL206" i="18"/>
  <c r="AM206" i="18"/>
  <c r="AN206" i="18"/>
  <c r="AP206" i="18"/>
  <c r="AQ206" i="18"/>
  <c r="AL182" i="18"/>
  <c r="AM182" i="18"/>
  <c r="AO182" i="18"/>
  <c r="AP182" i="18"/>
  <c r="AQ182" i="18"/>
  <c r="AL158" i="18"/>
  <c r="AQ158" i="18"/>
  <c r="AM158" i="18"/>
  <c r="AN158" i="18"/>
  <c r="AO158" i="18"/>
  <c r="AL134" i="18"/>
  <c r="AM134" i="18"/>
  <c r="AN134" i="18"/>
  <c r="AO134" i="18"/>
  <c r="AP134" i="18"/>
  <c r="AP110" i="18"/>
  <c r="AL110" i="18"/>
  <c r="AM110" i="18"/>
  <c r="AN110" i="18"/>
  <c r="AO110" i="18"/>
  <c r="AQ110" i="18"/>
  <c r="AP86" i="18"/>
  <c r="AQ86" i="18"/>
  <c r="AL86" i="18"/>
  <c r="AM86" i="18"/>
  <c r="AN86" i="18"/>
  <c r="AO86" i="18"/>
  <c r="AP62" i="18"/>
  <c r="AQ62" i="18"/>
  <c r="AL62" i="18"/>
  <c r="AM62" i="18"/>
  <c r="AO62" i="18"/>
  <c r="AN62" i="18"/>
  <c r="AP38" i="18"/>
  <c r="AQ38" i="18"/>
  <c r="AL38" i="18"/>
  <c r="AM38" i="18"/>
  <c r="AN38" i="18"/>
  <c r="AO38" i="18"/>
  <c r="AP14" i="18"/>
  <c r="AQ14" i="18"/>
  <c r="AL14" i="18"/>
  <c r="AM14" i="18"/>
  <c r="AN14" i="18"/>
  <c r="AO14" i="18"/>
  <c r="AP260" i="18"/>
  <c r="AL260" i="18"/>
  <c r="AP252" i="18"/>
  <c r="AQ252" i="18"/>
  <c r="AL252" i="18"/>
  <c r="AN252" i="18"/>
  <c r="AP244" i="18"/>
  <c r="AQ244" i="18"/>
  <c r="AL244" i="18"/>
  <c r="AN244" i="18"/>
  <c r="AP236" i="18"/>
  <c r="AQ236" i="18"/>
  <c r="AL236" i="18"/>
  <c r="AN236" i="18"/>
  <c r="AP228" i="18"/>
  <c r="AQ228" i="18"/>
  <c r="AL228" i="18"/>
  <c r="AM228" i="18"/>
  <c r="AN228" i="18"/>
  <c r="AP220" i="18"/>
  <c r="AQ220" i="18"/>
  <c r="AL220" i="18"/>
  <c r="AM220" i="18"/>
  <c r="AN220" i="18"/>
  <c r="AP212" i="18"/>
  <c r="AQ212" i="18"/>
  <c r="AL212" i="18"/>
  <c r="AM212" i="18"/>
  <c r="AN212" i="18"/>
  <c r="AP204" i="18"/>
  <c r="AQ204" i="18"/>
  <c r="AL204" i="18"/>
  <c r="AM204" i="18"/>
  <c r="AN204" i="18"/>
  <c r="AP196" i="18"/>
  <c r="AQ196" i="18"/>
  <c r="AL196" i="18"/>
  <c r="AM196" i="18"/>
  <c r="AN196" i="18"/>
  <c r="AN188" i="18"/>
  <c r="AP188" i="18"/>
  <c r="AQ188" i="18"/>
  <c r="AL188" i="18"/>
  <c r="AM188" i="18"/>
  <c r="AN180" i="18"/>
  <c r="AO180" i="18"/>
  <c r="AL180" i="18"/>
  <c r="AM180" i="18"/>
  <c r="AQ180" i="18"/>
  <c r="AN172" i="18"/>
  <c r="AO172" i="18"/>
  <c r="AP172" i="18"/>
  <c r="AL172" i="18"/>
  <c r="AM172" i="18"/>
  <c r="AN164" i="18"/>
  <c r="AO164" i="18"/>
  <c r="AP164" i="18"/>
  <c r="AM164" i="18"/>
  <c r="AQ164" i="18"/>
  <c r="AN156" i="18"/>
  <c r="AO156" i="18"/>
  <c r="AP156" i="18"/>
  <c r="AL156" i="18"/>
  <c r="AM156" i="18"/>
  <c r="AN148" i="18"/>
  <c r="AO148" i="18"/>
  <c r="AP148" i="18"/>
  <c r="AM148" i="18"/>
  <c r="AQ148" i="18"/>
  <c r="AN140" i="18"/>
  <c r="AO140" i="18"/>
  <c r="AP140" i="18"/>
  <c r="AL140" i="18"/>
  <c r="AM140" i="18"/>
  <c r="AQ140" i="18"/>
  <c r="AN132" i="18"/>
  <c r="AO132" i="18"/>
  <c r="AP132" i="18"/>
  <c r="AQ132" i="18"/>
  <c r="AL132" i="18"/>
  <c r="AM132" i="18"/>
  <c r="AN124" i="18"/>
  <c r="AO124" i="18"/>
  <c r="AP124" i="18"/>
  <c r="AQ124" i="18"/>
  <c r="AL124" i="18"/>
  <c r="AL116" i="18"/>
  <c r="AN116" i="18"/>
  <c r="AP116" i="18"/>
  <c r="AQ116" i="18"/>
  <c r="AM116" i="18"/>
  <c r="AO116" i="18"/>
  <c r="AL108" i="18"/>
  <c r="AM108" i="18"/>
  <c r="AN108" i="18"/>
  <c r="AP108" i="18"/>
  <c r="AQ108" i="18"/>
  <c r="AL100" i="18"/>
  <c r="AM100" i="18"/>
  <c r="AN100" i="18"/>
  <c r="AP100" i="18"/>
  <c r="AQ100" i="18"/>
  <c r="AO100" i="18"/>
  <c r="AL92" i="18"/>
  <c r="AM92" i="18"/>
  <c r="AN92" i="18"/>
  <c r="AP92" i="18"/>
  <c r="AQ92" i="18"/>
  <c r="AO92" i="18"/>
  <c r="AL84" i="18"/>
  <c r="AM84" i="18"/>
  <c r="AN84" i="18"/>
  <c r="AP84" i="18"/>
  <c r="AQ84" i="18"/>
  <c r="AO84" i="18"/>
  <c r="AL76" i="18"/>
  <c r="AM76" i="18"/>
  <c r="AN76" i="18"/>
  <c r="AP76" i="18"/>
  <c r="AQ76" i="18"/>
  <c r="AO76" i="18"/>
  <c r="AL68" i="18"/>
  <c r="AM68" i="18"/>
  <c r="AN68" i="18"/>
  <c r="AP68" i="18"/>
  <c r="AQ68" i="18"/>
  <c r="AO68" i="18"/>
  <c r="AL60" i="18"/>
  <c r="AM60" i="18"/>
  <c r="AN60" i="18"/>
  <c r="AP60" i="18"/>
  <c r="AQ60" i="18"/>
  <c r="AO60" i="18"/>
  <c r="AL52" i="18"/>
  <c r="AM52" i="18"/>
  <c r="AN52" i="18"/>
  <c r="AP52" i="18"/>
  <c r="AQ52" i="18"/>
  <c r="AO52" i="18"/>
  <c r="AL44" i="18"/>
  <c r="AM44" i="18"/>
  <c r="AN44" i="18"/>
  <c r="AP44" i="18"/>
  <c r="AQ44" i="18"/>
  <c r="AO44" i="18"/>
  <c r="AL36" i="18"/>
  <c r="AM36" i="18"/>
  <c r="AN36" i="18"/>
  <c r="AP36" i="18"/>
  <c r="AQ36" i="18"/>
  <c r="AO36" i="18"/>
  <c r="AL28" i="18"/>
  <c r="AM28" i="18"/>
  <c r="AN28" i="18"/>
  <c r="AP28" i="18"/>
  <c r="AQ28" i="18"/>
  <c r="AO28" i="18"/>
  <c r="AL20" i="18"/>
  <c r="AM20" i="18"/>
  <c r="AN20" i="18"/>
  <c r="AP20" i="18"/>
  <c r="AQ20" i="18"/>
  <c r="AO20" i="18"/>
  <c r="AL12" i="18"/>
  <c r="AM12" i="18"/>
  <c r="AN12" i="18"/>
  <c r="AP12" i="18"/>
  <c r="AQ12" i="18"/>
  <c r="AO12" i="18"/>
  <c r="AL4" i="18"/>
  <c r="AO315" i="18"/>
  <c r="AO311" i="18"/>
  <c r="AQ308" i="18"/>
  <c r="AO307" i="18"/>
  <c r="AO303" i="18"/>
  <c r="AQ300" i="18"/>
  <c r="AO299" i="18"/>
  <c r="AO295" i="18"/>
  <c r="AQ292" i="18"/>
  <c r="AO291" i="18"/>
  <c r="AO287" i="18"/>
  <c r="AQ284" i="18"/>
  <c r="AO283" i="18"/>
  <c r="AO279" i="18"/>
  <c r="AQ276" i="18"/>
  <c r="AO275" i="18"/>
  <c r="AO271" i="18"/>
  <c r="AQ268" i="18"/>
  <c r="AO267" i="18"/>
  <c r="AQ261" i="18"/>
  <c r="AM253" i="18"/>
  <c r="AO249" i="18"/>
  <c r="AQ245" i="18"/>
  <c r="AM231" i="18"/>
  <c r="AQ225" i="18"/>
  <c r="AO220" i="18"/>
  <c r="AM215" i="18"/>
  <c r="AQ209" i="18"/>
  <c r="AO204" i="18"/>
  <c r="AM199" i="18"/>
  <c r="AQ193" i="18"/>
  <c r="AO188" i="18"/>
  <c r="AN181" i="18"/>
  <c r="AO173" i="18"/>
  <c r="AM165" i="18"/>
  <c r="AQ156" i="18"/>
  <c r="AN94" i="18"/>
  <c r="AL222" i="18"/>
  <c r="AM222" i="18"/>
  <c r="AN222" i="18"/>
  <c r="AP222" i="18"/>
  <c r="AQ222" i="18"/>
  <c r="AL198" i="18"/>
  <c r="AM198" i="18"/>
  <c r="AN198" i="18"/>
  <c r="AP198" i="18"/>
  <c r="AQ198" i="18"/>
  <c r="AL174" i="18"/>
  <c r="AM174" i="18"/>
  <c r="AN174" i="18"/>
  <c r="AO174" i="18"/>
  <c r="AQ174" i="18"/>
  <c r="AL150" i="18"/>
  <c r="AN150" i="18"/>
  <c r="AO150" i="18"/>
  <c r="AM150" i="18"/>
  <c r="AP150" i="18"/>
  <c r="AQ150" i="18"/>
  <c r="AL126" i="18"/>
  <c r="AM126" i="18"/>
  <c r="AN126" i="18"/>
  <c r="AO126" i="18"/>
  <c r="AP126" i="18"/>
  <c r="AQ126" i="18"/>
  <c r="AP102" i="18"/>
  <c r="AQ102" i="18"/>
  <c r="AL102" i="18"/>
  <c r="AM102" i="18"/>
  <c r="AN102" i="18"/>
  <c r="AO102" i="18"/>
  <c r="AP78" i="18"/>
  <c r="AQ78" i="18"/>
  <c r="AL78" i="18"/>
  <c r="AM78" i="18"/>
  <c r="AN78" i="18"/>
  <c r="AO78" i="18"/>
  <c r="AP54" i="18"/>
  <c r="AQ54" i="18"/>
  <c r="AL54" i="18"/>
  <c r="AM54" i="18"/>
  <c r="AN54" i="18"/>
  <c r="AO54" i="18"/>
  <c r="AP22" i="18"/>
  <c r="AQ22" i="18"/>
  <c r="AL22" i="18"/>
  <c r="AM22" i="18"/>
  <c r="AN22" i="18"/>
  <c r="AO22" i="18"/>
  <c r="AN259" i="18"/>
  <c r="AO259" i="18"/>
  <c r="AP259" i="18"/>
  <c r="AN251" i="18"/>
  <c r="AO251" i="18"/>
  <c r="AP251" i="18"/>
  <c r="AL251" i="18"/>
  <c r="AN243" i="18"/>
  <c r="AO243" i="18"/>
  <c r="AP243" i="18"/>
  <c r="AL243" i="18"/>
  <c r="AN235" i="18"/>
  <c r="AO235" i="18"/>
  <c r="AP235" i="18"/>
  <c r="AL235" i="18"/>
  <c r="AN227" i="18"/>
  <c r="AO227" i="18"/>
  <c r="AP227" i="18"/>
  <c r="AL227" i="18"/>
  <c r="AN219" i="18"/>
  <c r="AO219" i="18"/>
  <c r="AP219" i="18"/>
  <c r="AL219" i="18"/>
  <c r="AN211" i="18"/>
  <c r="AO211" i="18"/>
  <c r="AP211" i="18"/>
  <c r="AL211" i="18"/>
  <c r="AN203" i="18"/>
  <c r="AO203" i="18"/>
  <c r="AP203" i="18"/>
  <c r="AL203" i="18"/>
  <c r="AN195" i="18"/>
  <c r="AO195" i="18"/>
  <c r="AP195" i="18"/>
  <c r="AL195" i="18"/>
  <c r="AL187" i="18"/>
  <c r="AM187" i="18"/>
  <c r="AN187" i="18"/>
  <c r="AO187" i="18"/>
  <c r="AQ187" i="18"/>
  <c r="AL179" i="18"/>
  <c r="AM179" i="18"/>
  <c r="AQ179" i="18"/>
  <c r="AN179" i="18"/>
  <c r="AO179" i="18"/>
  <c r="AL171" i="18"/>
  <c r="AM171" i="18"/>
  <c r="AN171" i="18"/>
  <c r="AQ171" i="18"/>
  <c r="AO171" i="18"/>
  <c r="AL163" i="18"/>
  <c r="AM163" i="18"/>
  <c r="AN163" i="18"/>
  <c r="AO163" i="18"/>
  <c r="AP163" i="18"/>
  <c r="AQ163" i="18"/>
  <c r="AL155" i="18"/>
  <c r="AM155" i="18"/>
  <c r="AN155" i="18"/>
  <c r="AQ155" i="18"/>
  <c r="AP155" i="18"/>
  <c r="AL147" i="18"/>
  <c r="AM147" i="18"/>
  <c r="AN147" i="18"/>
  <c r="AP147" i="18"/>
  <c r="AQ147" i="18"/>
  <c r="AO147" i="18"/>
  <c r="AL139" i="18"/>
  <c r="AM139" i="18"/>
  <c r="AN139" i="18"/>
  <c r="AP139" i="18"/>
  <c r="AQ139" i="18"/>
  <c r="AL131" i="18"/>
  <c r="AM131" i="18"/>
  <c r="AN131" i="18"/>
  <c r="AO131" i="18"/>
  <c r="AP131" i="18"/>
  <c r="AQ131" i="18"/>
  <c r="AL123" i="18"/>
  <c r="AM123" i="18"/>
  <c r="AN123" i="18"/>
  <c r="AO123" i="18"/>
  <c r="AP123" i="18"/>
  <c r="AQ123" i="18"/>
  <c r="AL115" i="18"/>
  <c r="AN115" i="18"/>
  <c r="AO115" i="18"/>
  <c r="AM115" i="18"/>
  <c r="AP115" i="18"/>
  <c r="AQ115" i="18"/>
  <c r="AL107" i="18"/>
  <c r="AN107" i="18"/>
  <c r="AO107" i="18"/>
  <c r="AM107" i="18"/>
  <c r="AP107" i="18"/>
  <c r="AQ107" i="18"/>
  <c r="AL99" i="18"/>
  <c r="AN99" i="18"/>
  <c r="AO99" i="18"/>
  <c r="AM99" i="18"/>
  <c r="AP99" i="18"/>
  <c r="AQ99" i="18"/>
  <c r="AL91" i="18"/>
  <c r="AN91" i="18"/>
  <c r="AO91" i="18"/>
  <c r="AM91" i="18"/>
  <c r="AP91" i="18"/>
  <c r="AQ91" i="18"/>
  <c r="AL83" i="18"/>
  <c r="AN83" i="18"/>
  <c r="AO83" i="18"/>
  <c r="AQ83" i="18"/>
  <c r="AM83" i="18"/>
  <c r="AP83" i="18"/>
  <c r="AL75" i="18"/>
  <c r="AN75" i="18"/>
  <c r="AO75" i="18"/>
  <c r="AM75" i="18"/>
  <c r="AP75" i="18"/>
  <c r="AQ75" i="18"/>
  <c r="AL67" i="18"/>
  <c r="AN67" i="18"/>
  <c r="AO67" i="18"/>
  <c r="AM67" i="18"/>
  <c r="AP67" i="18"/>
  <c r="AQ67" i="18"/>
  <c r="AL59" i="18"/>
  <c r="AN59" i="18"/>
  <c r="AO59" i="18"/>
  <c r="AM59" i="18"/>
  <c r="AP59" i="18"/>
  <c r="AQ59" i="18"/>
  <c r="AL51" i="18"/>
  <c r="AN51" i="18"/>
  <c r="AO51" i="18"/>
  <c r="AQ51" i="18"/>
  <c r="AM51" i="18"/>
  <c r="AL43" i="18"/>
  <c r="AN43" i="18"/>
  <c r="AO43" i="18"/>
  <c r="AM43" i="18"/>
  <c r="AP43" i="18"/>
  <c r="AQ43" i="18"/>
  <c r="AL35" i="18"/>
  <c r="AN35" i="18"/>
  <c r="AO35" i="18"/>
  <c r="AM35" i="18"/>
  <c r="AP35" i="18"/>
  <c r="AQ35" i="18"/>
  <c r="AL27" i="18"/>
  <c r="AN27" i="18"/>
  <c r="AO27" i="18"/>
  <c r="AM27" i="18"/>
  <c r="AP27" i="18"/>
  <c r="AQ27" i="18"/>
  <c r="AL19" i="18"/>
  <c r="AN19" i="18"/>
  <c r="AO19" i="18"/>
  <c r="AQ19" i="18"/>
  <c r="AM19" i="18"/>
  <c r="AP19" i="18"/>
  <c r="AL11" i="18"/>
  <c r="AN11" i="18"/>
  <c r="AO11" i="18"/>
  <c r="AM11" i="18"/>
  <c r="AP11" i="18"/>
  <c r="AQ11" i="18"/>
  <c r="AM4" i="18"/>
  <c r="AN315" i="18"/>
  <c r="AN311" i="18"/>
  <c r="AP308" i="18"/>
  <c r="AN307" i="18"/>
  <c r="AN303" i="18"/>
  <c r="AP300" i="18"/>
  <c r="AN299" i="18"/>
  <c r="AN295" i="18"/>
  <c r="AP292" i="18"/>
  <c r="AN291" i="18"/>
  <c r="AN287" i="18"/>
  <c r="AP284" i="18"/>
  <c r="AN283" i="18"/>
  <c r="AN279" i="18"/>
  <c r="AP276" i="18"/>
  <c r="AN275" i="18"/>
  <c r="AN271" i="18"/>
  <c r="AP268" i="18"/>
  <c r="AN267" i="18"/>
  <c r="AQ263" i="18"/>
  <c r="AP261" i="18"/>
  <c r="AM259" i="18"/>
  <c r="AO252" i="18"/>
  <c r="AO245" i="18"/>
  <c r="AO230" i="18"/>
  <c r="AQ219" i="18"/>
  <c r="AO214" i="18"/>
  <c r="AQ203" i="18"/>
  <c r="AO198" i="18"/>
  <c r="AP187" i="18"/>
  <c r="AP180" i="18"/>
  <c r="AQ172" i="18"/>
  <c r="AL164" i="18"/>
  <c r="AO155" i="18"/>
  <c r="AM142" i="18"/>
  <c r="AQ79" i="18"/>
  <c r="AQ229" i="18"/>
  <c r="AM219" i="18"/>
  <c r="AQ213" i="18"/>
  <c r="AM203" i="18"/>
  <c r="AQ197" i="18"/>
  <c r="AP179" i="18"/>
  <c r="AP171" i="18"/>
  <c r="AO139" i="18"/>
  <c r="AL265" i="18"/>
  <c r="AN265" i="18"/>
  <c r="AL257" i="18"/>
  <c r="AN257" i="18"/>
  <c r="AP257" i="18"/>
  <c r="AL249" i="18"/>
  <c r="AN249" i="18"/>
  <c r="AP249" i="18"/>
  <c r="AL241" i="18"/>
  <c r="AN241" i="18"/>
  <c r="AP241" i="18"/>
  <c r="AL233" i="18"/>
  <c r="AN233" i="18"/>
  <c r="AP233" i="18"/>
  <c r="AL225" i="18"/>
  <c r="AN225" i="18"/>
  <c r="AO225" i="18"/>
  <c r="AP225" i="18"/>
  <c r="AL217" i="18"/>
  <c r="AN217" i="18"/>
  <c r="AO217" i="18"/>
  <c r="AP217" i="18"/>
  <c r="AL209" i="18"/>
  <c r="AN209" i="18"/>
  <c r="AO209" i="18"/>
  <c r="AP209" i="18"/>
  <c r="AL201" i="18"/>
  <c r="AN201" i="18"/>
  <c r="AO201" i="18"/>
  <c r="AP201" i="18"/>
  <c r="AL193" i="18"/>
  <c r="AN193" i="18"/>
  <c r="AO193" i="18"/>
  <c r="AP193" i="18"/>
  <c r="AP185" i="18"/>
  <c r="AQ185" i="18"/>
  <c r="AM185" i="18"/>
  <c r="AN185" i="18"/>
  <c r="AO185" i="18"/>
  <c r="AP177" i="18"/>
  <c r="AQ177" i="18"/>
  <c r="AM177" i="18"/>
  <c r="AN177" i="18"/>
  <c r="AO177" i="18"/>
  <c r="AP169" i="18"/>
  <c r="AQ169" i="18"/>
  <c r="AO169" i="18"/>
  <c r="AL169" i="18"/>
  <c r="AM169" i="18"/>
  <c r="AP161" i="18"/>
  <c r="AQ161" i="18"/>
  <c r="AM161" i="18"/>
  <c r="AN161" i="18"/>
  <c r="AO161" i="18"/>
  <c r="AP153" i="18"/>
  <c r="AQ153" i="18"/>
  <c r="AM153" i="18"/>
  <c r="AL153" i="18"/>
  <c r="AN153" i="18"/>
  <c r="AO153" i="18"/>
  <c r="AP145" i="18"/>
  <c r="AQ145" i="18"/>
  <c r="AL145" i="18"/>
  <c r="AM145" i="18"/>
  <c r="AN145" i="18"/>
  <c r="AO145" i="18"/>
  <c r="AP137" i="18"/>
  <c r="AQ137" i="18"/>
  <c r="AL137" i="18"/>
  <c r="AM137" i="18"/>
  <c r="AN137" i="18"/>
  <c r="AO137" i="18"/>
  <c r="AP129" i="18"/>
  <c r="AQ129" i="18"/>
  <c r="AL129" i="18"/>
  <c r="AM129" i="18"/>
  <c r="AN129" i="18"/>
  <c r="AP121" i="18"/>
  <c r="AQ121" i="18"/>
  <c r="AL121" i="18"/>
  <c r="AM121" i="18"/>
  <c r="AN121" i="18"/>
  <c r="AO121" i="18"/>
  <c r="AN113" i="18"/>
  <c r="AP113" i="18"/>
  <c r="AL113" i="18"/>
  <c r="AM113" i="18"/>
  <c r="AO113" i="18"/>
  <c r="AQ113" i="18"/>
  <c r="AN105" i="18"/>
  <c r="AO105" i="18"/>
  <c r="AP105" i="18"/>
  <c r="AM105" i="18"/>
  <c r="AQ105" i="18"/>
  <c r="AL105" i="18"/>
  <c r="AN97" i="18"/>
  <c r="AO97" i="18"/>
  <c r="AP97" i="18"/>
  <c r="AL97" i="18"/>
  <c r="AM97" i="18"/>
  <c r="AQ97" i="18"/>
  <c r="AN89" i="18"/>
  <c r="AO89" i="18"/>
  <c r="AP89" i="18"/>
  <c r="AL89" i="18"/>
  <c r="AM89" i="18"/>
  <c r="AQ89" i="18"/>
  <c r="AN81" i="18"/>
  <c r="AO81" i="18"/>
  <c r="AP81" i="18"/>
  <c r="AL81" i="18"/>
  <c r="AM81" i="18"/>
  <c r="AQ81" i="18"/>
  <c r="AN73" i="18"/>
  <c r="AO73" i="18"/>
  <c r="AP73" i="18"/>
  <c r="AM73" i="18"/>
  <c r="AQ73" i="18"/>
  <c r="AL73" i="18"/>
  <c r="AN65" i="18"/>
  <c r="AO65" i="18"/>
  <c r="AP65" i="18"/>
  <c r="AL65" i="18"/>
  <c r="AM65" i="18"/>
  <c r="AN57" i="18"/>
  <c r="AO57" i="18"/>
  <c r="AP57" i="18"/>
  <c r="AL57" i="18"/>
  <c r="AM57" i="18"/>
  <c r="AQ57" i="18"/>
  <c r="AN49" i="18"/>
  <c r="AO49" i="18"/>
  <c r="AP49" i="18"/>
  <c r="AL49" i="18"/>
  <c r="AM49" i="18"/>
  <c r="AQ49" i="18"/>
  <c r="AN41" i="18"/>
  <c r="AO41" i="18"/>
  <c r="AP41" i="18"/>
  <c r="AM41" i="18"/>
  <c r="AQ41" i="18"/>
  <c r="AL41" i="18"/>
  <c r="AN33" i="18"/>
  <c r="AO33" i="18"/>
  <c r="AP33" i="18"/>
  <c r="AL33" i="18"/>
  <c r="AM33" i="18"/>
  <c r="AQ33" i="18"/>
  <c r="AN25" i="18"/>
  <c r="AO25" i="18"/>
  <c r="AP25" i="18"/>
  <c r="AL25" i="18"/>
  <c r="AM25" i="18"/>
  <c r="AQ25" i="18"/>
  <c r="AN17" i="18"/>
  <c r="AO17" i="18"/>
  <c r="AP17" i="18"/>
  <c r="AL17" i="18"/>
  <c r="AM17" i="18"/>
  <c r="AQ17" i="18"/>
  <c r="AN9" i="18"/>
  <c r="AO9" i="18"/>
  <c r="AP9" i="18"/>
  <c r="AM9" i="18"/>
  <c r="AQ9" i="18"/>
  <c r="AO265" i="18"/>
  <c r="AM263" i="18"/>
  <c r="AM261" i="18"/>
  <c r="AM255" i="18"/>
  <c r="AQ251" i="18"/>
  <c r="AO244" i="18"/>
  <c r="AM241" i="18"/>
  <c r="AO237" i="18"/>
  <c r="AQ233" i="18"/>
  <c r="AM229" i="18"/>
  <c r="AQ223" i="18"/>
  <c r="AM213" i="18"/>
  <c r="AQ207" i="18"/>
  <c r="AM197" i="18"/>
  <c r="AQ191" i="18"/>
  <c r="AQ134" i="18"/>
  <c r="AP51" i="18"/>
  <c r="O2" i="57" l="1"/>
  <c r="P3" i="57" s="1"/>
  <c r="Q3" i="57" s="1"/>
  <c r="R3" i="57" s="1"/>
  <c r="S3" i="57" s="1"/>
  <c r="E22" i="45"/>
  <c r="E21" i="45"/>
  <c r="B5" i="44"/>
  <c r="B6" i="44"/>
  <c r="B7" i="44"/>
  <c r="B8" i="44"/>
  <c r="B9" i="44"/>
  <c r="B10" i="44"/>
  <c r="B11" i="44"/>
  <c r="B12" i="44"/>
  <c r="B13" i="44"/>
  <c r="B14" i="44"/>
  <c r="B15" i="44"/>
  <c r="B16" i="44"/>
  <c r="B17" i="44"/>
  <c r="B18" i="44"/>
  <c r="B19" i="44"/>
  <c r="B4" i="44"/>
  <c r="C4" i="44"/>
  <c r="C19" i="44"/>
  <c r="C18" i="44"/>
  <c r="C17" i="44"/>
  <c r="C16" i="44"/>
  <c r="C15" i="44"/>
  <c r="C14" i="44"/>
  <c r="C13" i="44"/>
  <c r="C12" i="44"/>
  <c r="C11" i="44"/>
  <c r="C10" i="44"/>
  <c r="C9" i="44"/>
  <c r="C8" i="44"/>
  <c r="C7" i="44"/>
  <c r="C6" i="44"/>
  <c r="C5" i="44"/>
  <c r="P2" i="57" l="1"/>
  <c r="Q2" i="57" s="1"/>
  <c r="R2" i="57" s="1"/>
  <c r="S2" i="57" s="1"/>
  <c r="O4" i="57"/>
  <c r="M22" i="43"/>
  <c r="N22" i="43"/>
  <c r="N18" i="43"/>
  <c r="N19" i="43"/>
  <c r="N20" i="43"/>
  <c r="N21" i="43"/>
  <c r="N17" i="43"/>
  <c r="M18" i="43"/>
  <c r="M19" i="43"/>
  <c r="M20" i="43"/>
  <c r="M21" i="43"/>
  <c r="M17" i="43"/>
  <c r="L22" i="43"/>
  <c r="L18" i="43"/>
  <c r="L19" i="43"/>
  <c r="L20" i="43"/>
  <c r="L21" i="43"/>
  <c r="L17" i="43"/>
  <c r="G27" i="31"/>
  <c r="G28" i="31"/>
  <c r="G29" i="31"/>
  <c r="G30" i="31"/>
  <c r="G31" i="31"/>
  <c r="G32" i="31"/>
  <c r="G33" i="31"/>
  <c r="G34" i="31"/>
  <c r="G35" i="31"/>
  <c r="G36" i="31"/>
  <c r="G37" i="31"/>
  <c r="G38" i="31"/>
  <c r="G39" i="31"/>
  <c r="G40" i="31"/>
  <c r="G41" i="31"/>
  <c r="G42" i="31"/>
  <c r="G43" i="31"/>
  <c r="G44" i="31"/>
  <c r="G45" i="31"/>
  <c r="G46" i="31"/>
  <c r="G47" i="31"/>
  <c r="G48" i="31"/>
  <c r="G49" i="31"/>
  <c r="G50" i="31"/>
  <c r="G51" i="31"/>
  <c r="G52" i="31"/>
  <c r="G53" i="31"/>
  <c r="G54" i="31"/>
  <c r="G55" i="31"/>
  <c r="G56" i="31"/>
  <c r="G57" i="31"/>
  <c r="G58" i="31"/>
  <c r="G59" i="31"/>
  <c r="G60" i="31"/>
  <c r="G61" i="31"/>
  <c r="G62" i="31"/>
  <c r="G63" i="31"/>
  <c r="G64" i="31"/>
  <c r="G65" i="31"/>
  <c r="G66" i="31"/>
  <c r="G67" i="31"/>
  <c r="G68" i="31"/>
  <c r="G69" i="31"/>
  <c r="G70" i="31"/>
  <c r="G71" i="31"/>
  <c r="G72" i="31"/>
  <c r="G73" i="31"/>
  <c r="G74" i="31"/>
  <c r="G75" i="31"/>
  <c r="G76" i="31"/>
  <c r="G77" i="31"/>
  <c r="G78" i="31"/>
  <c r="G79" i="31"/>
  <c r="G80" i="31"/>
  <c r="G81" i="31"/>
  <c r="G82" i="31"/>
  <c r="G83" i="31"/>
  <c r="G84" i="31"/>
  <c r="G85" i="31"/>
  <c r="G86" i="31"/>
  <c r="G87" i="31"/>
  <c r="G88" i="31"/>
  <c r="G89" i="31"/>
  <c r="G90" i="31"/>
  <c r="G91" i="31"/>
  <c r="G92" i="31"/>
  <c r="G93" i="31"/>
  <c r="G94" i="31"/>
  <c r="G95" i="31"/>
  <c r="G96" i="31"/>
  <c r="G97" i="31"/>
  <c r="G98" i="31"/>
  <c r="G99" i="31"/>
  <c r="G100" i="31"/>
  <c r="G101" i="31"/>
  <c r="G102" i="31"/>
  <c r="G103" i="31"/>
  <c r="G104" i="31"/>
  <c r="G105" i="31"/>
  <c r="G106" i="31"/>
  <c r="G107" i="31"/>
  <c r="G108" i="31"/>
  <c r="G109" i="31"/>
  <c r="G110" i="31"/>
  <c r="G111" i="31"/>
  <c r="G112" i="31"/>
  <c r="G113" i="31"/>
  <c r="G114" i="31"/>
  <c r="G115" i="31"/>
  <c r="G116" i="31"/>
  <c r="G117" i="31"/>
  <c r="G118" i="31"/>
  <c r="G119" i="31"/>
  <c r="G120" i="31"/>
  <c r="G121" i="31"/>
  <c r="G122" i="31"/>
  <c r="G123" i="31"/>
  <c r="G124" i="31"/>
  <c r="G125" i="31"/>
  <c r="G126" i="31"/>
  <c r="G127" i="31"/>
  <c r="G128" i="31"/>
  <c r="G129" i="31"/>
  <c r="G130" i="31"/>
  <c r="G131" i="31"/>
  <c r="G132" i="31"/>
  <c r="G133" i="31"/>
  <c r="G134" i="31"/>
  <c r="G135" i="31"/>
  <c r="G136" i="31"/>
  <c r="G137" i="31"/>
  <c r="G138" i="31"/>
  <c r="G139" i="31"/>
  <c r="G140" i="31"/>
  <c r="G141" i="31"/>
  <c r="G142" i="31"/>
  <c r="G143" i="31"/>
  <c r="G144" i="31"/>
  <c r="G145" i="31"/>
  <c r="G146" i="31"/>
  <c r="G147" i="31"/>
  <c r="G148" i="31"/>
  <c r="G149" i="31"/>
  <c r="G150" i="31"/>
  <c r="G151" i="31"/>
  <c r="G152" i="31"/>
  <c r="G153" i="31"/>
  <c r="G154" i="31"/>
  <c r="G155" i="31"/>
  <c r="G156" i="31"/>
  <c r="G157" i="31"/>
  <c r="G158" i="31"/>
  <c r="G159" i="31"/>
  <c r="G160" i="31"/>
  <c r="G161" i="31"/>
  <c r="G162" i="31"/>
  <c r="G163" i="31"/>
  <c r="G164" i="31"/>
  <c r="G165" i="31"/>
  <c r="G166" i="31"/>
  <c r="G167" i="31"/>
  <c r="G168" i="31"/>
  <c r="G169" i="31"/>
  <c r="G170" i="31"/>
  <c r="G171" i="31"/>
  <c r="G172" i="31"/>
  <c r="G173" i="31"/>
  <c r="G174" i="31"/>
  <c r="G175" i="31"/>
  <c r="G176" i="31"/>
  <c r="G177" i="31"/>
  <c r="G178" i="31"/>
  <c r="G179" i="31"/>
  <c r="G180" i="31"/>
  <c r="G181" i="31"/>
  <c r="G182" i="31"/>
  <c r="G183" i="31"/>
  <c r="G184" i="31"/>
  <c r="G185" i="31"/>
  <c r="G186" i="31"/>
  <c r="G187" i="31"/>
  <c r="G188" i="31"/>
  <c r="G189" i="31"/>
  <c r="G190" i="31"/>
  <c r="G191" i="31"/>
  <c r="G192" i="31"/>
  <c r="G193" i="31"/>
  <c r="G194" i="31"/>
  <c r="G195" i="31"/>
  <c r="G196" i="31"/>
  <c r="G197" i="31"/>
  <c r="G198" i="31"/>
  <c r="G199" i="31"/>
  <c r="G200" i="31"/>
  <c r="G201" i="31"/>
  <c r="G202" i="31"/>
  <c r="G203" i="31"/>
  <c r="G204" i="31"/>
  <c r="G205" i="31"/>
  <c r="G206" i="31"/>
  <c r="G207" i="31"/>
  <c r="G208" i="31"/>
  <c r="G209" i="31"/>
  <c r="G210" i="31"/>
  <c r="G211" i="31"/>
  <c r="G212" i="31"/>
  <c r="G213" i="31"/>
  <c r="G214" i="31"/>
  <c r="G215" i="31"/>
  <c r="G216" i="31"/>
  <c r="G217" i="31"/>
  <c r="G218" i="31"/>
  <c r="G219" i="31"/>
  <c r="G220" i="31"/>
  <c r="G221" i="31"/>
  <c r="G222" i="31"/>
  <c r="G223" i="31"/>
  <c r="G224" i="31"/>
  <c r="G225" i="31"/>
  <c r="G226" i="31"/>
  <c r="G227" i="31"/>
  <c r="G228" i="31"/>
  <c r="G229" i="31"/>
  <c r="G230" i="31"/>
  <c r="G231" i="31"/>
  <c r="G232" i="31"/>
  <c r="G233" i="31"/>
  <c r="G234" i="31"/>
  <c r="G235" i="31"/>
  <c r="G236" i="31"/>
  <c r="G237" i="31"/>
  <c r="G238" i="31"/>
  <c r="G239" i="31"/>
  <c r="G240" i="31"/>
  <c r="G241" i="31"/>
  <c r="G242" i="31"/>
  <c r="G243" i="31"/>
  <c r="G244" i="31"/>
  <c r="G245" i="31"/>
  <c r="G246" i="31"/>
  <c r="G247" i="31"/>
  <c r="G248" i="31"/>
  <c r="G249" i="31"/>
  <c r="G250" i="31"/>
  <c r="G251" i="31"/>
  <c r="G252" i="31"/>
  <c r="G253" i="31"/>
  <c r="G254" i="31"/>
  <c r="G255" i="31"/>
  <c r="G256" i="31"/>
  <c r="G257" i="31"/>
  <c r="G258" i="31"/>
  <c r="G259" i="31"/>
  <c r="G260" i="31"/>
  <c r="G261" i="31"/>
  <c r="G262" i="31"/>
  <c r="G263" i="31"/>
  <c r="G264" i="31"/>
  <c r="G265" i="31"/>
  <c r="G266" i="31"/>
  <c r="G267" i="31"/>
  <c r="G268" i="31"/>
  <c r="G269" i="31"/>
  <c r="G270" i="31"/>
  <c r="G271" i="31"/>
  <c r="G272" i="31"/>
  <c r="G273" i="31"/>
  <c r="G274" i="31"/>
  <c r="G275" i="31"/>
  <c r="G276" i="31"/>
  <c r="G277" i="31"/>
  <c r="G278" i="31"/>
  <c r="G279" i="31"/>
  <c r="G280" i="31"/>
  <c r="G281" i="31"/>
  <c r="G282" i="31"/>
  <c r="G283" i="31"/>
  <c r="G284" i="31"/>
  <c r="G285" i="31"/>
  <c r="G286" i="31"/>
  <c r="G287" i="31"/>
  <c r="G288" i="31"/>
  <c r="G289" i="31"/>
  <c r="G290" i="31"/>
  <c r="G291" i="31"/>
  <c r="G292" i="31"/>
  <c r="G293" i="31"/>
  <c r="G294" i="31"/>
  <c r="G295" i="31"/>
  <c r="G296" i="31"/>
  <c r="G297" i="31"/>
  <c r="G298" i="31"/>
  <c r="G299" i="31"/>
  <c r="G300" i="31"/>
  <c r="G301" i="31"/>
  <c r="G302" i="31"/>
  <c r="G303" i="31"/>
  <c r="G304" i="31"/>
  <c r="G305" i="31"/>
  <c r="G306" i="31"/>
  <c r="G307" i="31"/>
  <c r="G308" i="31"/>
  <c r="G309" i="31"/>
  <c r="G310" i="31"/>
  <c r="G311" i="31"/>
  <c r="G312" i="31"/>
  <c r="G313" i="31"/>
  <c r="G314" i="31"/>
  <c r="G315" i="31"/>
  <c r="G316" i="31"/>
  <c r="G317" i="31"/>
  <c r="G318" i="31"/>
  <c r="G319" i="31"/>
  <c r="G320" i="31"/>
  <c r="G321" i="31"/>
  <c r="G322" i="31"/>
  <c r="G323" i="31"/>
  <c r="G324" i="31"/>
  <c r="G325" i="31"/>
  <c r="G326" i="31"/>
  <c r="G327" i="31"/>
  <c r="G328" i="31"/>
  <c r="G329" i="31"/>
  <c r="G330" i="31"/>
  <c r="G331" i="31"/>
  <c r="G332" i="31"/>
  <c r="G333" i="31"/>
  <c r="G334" i="31"/>
  <c r="G335" i="31"/>
  <c r="G336" i="31"/>
  <c r="G337" i="31"/>
  <c r="G26" i="31"/>
  <c r="F3" i="22"/>
  <c r="AS26" i="22" l="1"/>
  <c r="AS25" i="22"/>
  <c r="AG26" i="22"/>
  <c r="AG25" i="22"/>
  <c r="W27" i="22"/>
  <c r="W26" i="22"/>
  <c r="W25" i="22"/>
  <c r="AS27" i="22" l="1"/>
  <c r="AG27" i="22"/>
  <c r="BE6" i="18" l="1"/>
  <c r="BF6" i="18"/>
  <c r="BG6" i="18"/>
  <c r="BH6" i="18"/>
  <c r="BE7" i="18"/>
  <c r="BF7" i="18"/>
  <c r="BG7" i="18"/>
  <c r="BH7" i="18"/>
  <c r="BE8" i="18"/>
  <c r="BF8" i="18"/>
  <c r="BG8" i="18"/>
  <c r="BH8" i="18"/>
  <c r="BE9" i="18"/>
  <c r="BF9" i="18"/>
  <c r="BG9" i="18"/>
  <c r="BH9" i="18"/>
  <c r="BE10" i="18"/>
  <c r="BF10" i="18"/>
  <c r="BG10" i="18"/>
  <c r="BH10" i="18"/>
  <c r="BE11" i="18"/>
  <c r="BF11" i="18"/>
  <c r="BG11" i="18"/>
  <c r="BH11" i="18"/>
  <c r="BE12" i="18"/>
  <c r="BF12" i="18"/>
  <c r="BG12" i="18"/>
  <c r="BH12" i="18"/>
  <c r="BE13" i="18"/>
  <c r="BF13" i="18"/>
  <c r="BG13" i="18"/>
  <c r="BH13" i="18"/>
  <c r="BE14" i="18"/>
  <c r="BF14" i="18"/>
  <c r="BG14" i="18"/>
  <c r="BH14" i="18"/>
  <c r="BE15" i="18"/>
  <c r="BF15" i="18"/>
  <c r="BG15" i="18"/>
  <c r="BH15" i="18"/>
  <c r="BE16" i="18"/>
  <c r="BF16" i="18"/>
  <c r="BG16" i="18"/>
  <c r="BH16" i="18"/>
  <c r="BE17" i="18"/>
  <c r="BF17" i="18"/>
  <c r="BG17" i="18"/>
  <c r="BH17" i="18"/>
  <c r="BE18" i="18"/>
  <c r="BF18" i="18"/>
  <c r="BG18" i="18"/>
  <c r="BH18" i="18"/>
  <c r="BE19" i="18"/>
  <c r="BF19" i="18"/>
  <c r="BG19" i="18"/>
  <c r="BH19" i="18"/>
  <c r="BE20" i="18"/>
  <c r="BF20" i="18"/>
  <c r="BG20" i="18"/>
  <c r="BH20" i="18"/>
  <c r="BE21" i="18"/>
  <c r="BF21" i="18"/>
  <c r="BG21" i="18"/>
  <c r="BH21" i="18"/>
  <c r="BE22" i="18"/>
  <c r="BF22" i="18"/>
  <c r="BG22" i="18"/>
  <c r="BH22" i="18"/>
  <c r="BE23" i="18"/>
  <c r="BF23" i="18"/>
  <c r="BG23" i="18"/>
  <c r="BH23" i="18"/>
  <c r="BE24" i="18"/>
  <c r="BF24" i="18"/>
  <c r="BG24" i="18"/>
  <c r="BH24" i="18"/>
  <c r="BE25" i="18"/>
  <c r="BF25" i="18"/>
  <c r="BG25" i="18"/>
  <c r="BH25" i="18"/>
  <c r="BE26" i="18"/>
  <c r="BF26" i="18"/>
  <c r="BG26" i="18"/>
  <c r="BH26" i="18"/>
  <c r="BE27" i="18"/>
  <c r="BF27" i="18"/>
  <c r="BG27" i="18"/>
  <c r="BH27" i="18"/>
  <c r="BE28" i="18"/>
  <c r="BF28" i="18"/>
  <c r="BG28" i="18"/>
  <c r="BH28" i="18"/>
  <c r="BE29" i="18"/>
  <c r="BF29" i="18"/>
  <c r="BG29" i="18"/>
  <c r="BH29" i="18"/>
  <c r="BE30" i="18"/>
  <c r="BF30" i="18"/>
  <c r="BG30" i="18"/>
  <c r="BH30" i="18"/>
  <c r="BE31" i="18"/>
  <c r="BF31" i="18"/>
  <c r="BG31" i="18"/>
  <c r="BH31" i="18"/>
  <c r="BE32" i="18"/>
  <c r="BF32" i="18"/>
  <c r="BG32" i="18"/>
  <c r="BH32" i="18"/>
  <c r="BE33" i="18"/>
  <c r="BF33" i="18"/>
  <c r="BG33" i="18"/>
  <c r="BH33" i="18"/>
  <c r="BE34" i="18"/>
  <c r="BF34" i="18"/>
  <c r="BG34" i="18"/>
  <c r="BH34" i="18"/>
  <c r="BE35" i="18"/>
  <c r="BF35" i="18"/>
  <c r="BG35" i="18"/>
  <c r="BH35" i="18"/>
  <c r="BE36" i="18"/>
  <c r="BF36" i="18"/>
  <c r="BG36" i="18"/>
  <c r="BH36" i="18"/>
  <c r="BE37" i="18"/>
  <c r="BF37" i="18"/>
  <c r="BG37" i="18"/>
  <c r="BH37" i="18"/>
  <c r="BE38" i="18"/>
  <c r="BF38" i="18"/>
  <c r="BG38" i="18"/>
  <c r="BH38" i="18"/>
  <c r="BE39" i="18"/>
  <c r="BF39" i="18"/>
  <c r="BG39" i="18"/>
  <c r="BH39" i="18"/>
  <c r="BE40" i="18"/>
  <c r="BF40" i="18"/>
  <c r="BG40" i="18"/>
  <c r="BH40" i="18"/>
  <c r="BE41" i="18"/>
  <c r="BF41" i="18"/>
  <c r="BG41" i="18"/>
  <c r="BH41" i="18"/>
  <c r="BE42" i="18"/>
  <c r="BF42" i="18"/>
  <c r="BG42" i="18"/>
  <c r="BH42" i="18"/>
  <c r="BE43" i="18"/>
  <c r="BF43" i="18"/>
  <c r="BG43" i="18"/>
  <c r="BH43" i="18"/>
  <c r="BE44" i="18"/>
  <c r="BF44" i="18"/>
  <c r="BG44" i="18"/>
  <c r="BH44" i="18"/>
  <c r="BE45" i="18"/>
  <c r="BF45" i="18"/>
  <c r="BG45" i="18"/>
  <c r="BH45" i="18"/>
  <c r="BE46" i="18"/>
  <c r="BF46" i="18"/>
  <c r="BG46" i="18"/>
  <c r="BH46" i="18"/>
  <c r="BE47" i="18"/>
  <c r="BF47" i="18"/>
  <c r="BG47" i="18"/>
  <c r="BH47" i="18"/>
  <c r="BE48" i="18"/>
  <c r="BF48" i="18"/>
  <c r="BG48" i="18"/>
  <c r="BH48" i="18"/>
  <c r="BE49" i="18"/>
  <c r="BF49" i="18"/>
  <c r="BG49" i="18"/>
  <c r="BH49" i="18"/>
  <c r="BE50" i="18"/>
  <c r="BF50" i="18"/>
  <c r="BG50" i="18"/>
  <c r="BH50" i="18"/>
  <c r="BE51" i="18"/>
  <c r="BF51" i="18"/>
  <c r="BG51" i="18"/>
  <c r="BH51" i="18"/>
  <c r="BE52" i="18"/>
  <c r="BF52" i="18"/>
  <c r="BG52" i="18"/>
  <c r="BH52" i="18"/>
  <c r="BE53" i="18"/>
  <c r="BF53" i="18"/>
  <c r="BG53" i="18"/>
  <c r="BH53" i="18"/>
  <c r="BE54" i="18"/>
  <c r="BF54" i="18"/>
  <c r="BG54" i="18"/>
  <c r="BH54" i="18"/>
  <c r="BE55" i="18"/>
  <c r="BF55" i="18"/>
  <c r="BG55" i="18"/>
  <c r="BH55" i="18"/>
  <c r="BE56" i="18"/>
  <c r="BF56" i="18"/>
  <c r="BG56" i="18"/>
  <c r="BH56" i="18"/>
  <c r="BE57" i="18"/>
  <c r="BF57" i="18"/>
  <c r="BG57" i="18"/>
  <c r="BH57" i="18"/>
  <c r="BE58" i="18"/>
  <c r="BF58" i="18"/>
  <c r="BG58" i="18"/>
  <c r="BH58" i="18"/>
  <c r="BE59" i="18"/>
  <c r="BF59" i="18"/>
  <c r="BG59" i="18"/>
  <c r="BH59" i="18"/>
  <c r="BE60" i="18"/>
  <c r="BF60" i="18"/>
  <c r="BG60" i="18"/>
  <c r="BH60" i="18"/>
  <c r="BE61" i="18"/>
  <c r="BF61" i="18"/>
  <c r="BG61" i="18"/>
  <c r="BH61" i="18"/>
  <c r="BE62" i="18"/>
  <c r="BF62" i="18"/>
  <c r="BG62" i="18"/>
  <c r="BH62" i="18"/>
  <c r="BE63" i="18"/>
  <c r="BF63" i="18"/>
  <c r="BG63" i="18"/>
  <c r="BH63" i="18"/>
  <c r="BE64" i="18"/>
  <c r="BF64" i="18"/>
  <c r="BG64" i="18"/>
  <c r="BH64" i="18"/>
  <c r="BE65" i="18"/>
  <c r="BF65" i="18"/>
  <c r="BG65" i="18"/>
  <c r="BH65" i="18"/>
  <c r="BE66" i="18"/>
  <c r="BF66" i="18"/>
  <c r="BG66" i="18"/>
  <c r="BH66" i="18"/>
  <c r="BE67" i="18"/>
  <c r="BF67" i="18"/>
  <c r="BG67" i="18"/>
  <c r="BH67" i="18"/>
  <c r="BE68" i="18"/>
  <c r="BF68" i="18"/>
  <c r="BG68" i="18"/>
  <c r="BH68" i="18"/>
  <c r="BE69" i="18"/>
  <c r="BF69" i="18"/>
  <c r="BG69" i="18"/>
  <c r="BH69" i="18"/>
  <c r="BE70" i="18"/>
  <c r="BF70" i="18"/>
  <c r="BG70" i="18"/>
  <c r="BH70" i="18"/>
  <c r="BE71" i="18"/>
  <c r="BF71" i="18"/>
  <c r="BG71" i="18"/>
  <c r="BH71" i="18"/>
  <c r="BE72" i="18"/>
  <c r="BF72" i="18"/>
  <c r="BG72" i="18"/>
  <c r="BH72" i="18"/>
  <c r="BE73" i="18"/>
  <c r="BF73" i="18"/>
  <c r="BG73" i="18"/>
  <c r="BH73" i="18"/>
  <c r="BE74" i="18"/>
  <c r="BF74" i="18"/>
  <c r="BG74" i="18"/>
  <c r="BH74" i="18"/>
  <c r="BE75" i="18"/>
  <c r="BF75" i="18"/>
  <c r="BG75" i="18"/>
  <c r="BH75" i="18"/>
  <c r="BE76" i="18"/>
  <c r="BF76" i="18"/>
  <c r="BG76" i="18"/>
  <c r="BH76" i="18"/>
  <c r="BE77" i="18"/>
  <c r="BF77" i="18"/>
  <c r="BG77" i="18"/>
  <c r="BH77" i="18"/>
  <c r="BE78" i="18"/>
  <c r="BF78" i="18"/>
  <c r="BG78" i="18"/>
  <c r="BH78" i="18"/>
  <c r="BE79" i="18"/>
  <c r="BF79" i="18"/>
  <c r="BG79" i="18"/>
  <c r="BH79" i="18"/>
  <c r="BE80" i="18"/>
  <c r="BF80" i="18"/>
  <c r="BG80" i="18"/>
  <c r="BH80" i="18"/>
  <c r="BE81" i="18"/>
  <c r="BF81" i="18"/>
  <c r="BG81" i="18"/>
  <c r="BH81" i="18"/>
  <c r="BE82" i="18"/>
  <c r="BF82" i="18"/>
  <c r="BG82" i="18"/>
  <c r="BH82" i="18"/>
  <c r="BE83" i="18"/>
  <c r="BF83" i="18"/>
  <c r="BG83" i="18"/>
  <c r="BH83" i="18"/>
  <c r="BE84" i="18"/>
  <c r="BF84" i="18"/>
  <c r="BG84" i="18"/>
  <c r="BH84" i="18"/>
  <c r="BE85" i="18"/>
  <c r="BF85" i="18"/>
  <c r="BG85" i="18"/>
  <c r="BH85" i="18"/>
  <c r="BE86" i="18"/>
  <c r="BF86" i="18"/>
  <c r="BG86" i="18"/>
  <c r="BH86" i="18"/>
  <c r="BE87" i="18"/>
  <c r="BF87" i="18"/>
  <c r="BG87" i="18"/>
  <c r="BH87" i="18"/>
  <c r="BE88" i="18"/>
  <c r="BF88" i="18"/>
  <c r="BG88" i="18"/>
  <c r="BH88" i="18"/>
  <c r="BE89" i="18"/>
  <c r="BF89" i="18"/>
  <c r="BG89" i="18"/>
  <c r="BH89" i="18"/>
  <c r="BE90" i="18"/>
  <c r="BF90" i="18"/>
  <c r="BG90" i="18"/>
  <c r="BH90" i="18"/>
  <c r="BE91" i="18"/>
  <c r="BF91" i="18"/>
  <c r="BG91" i="18"/>
  <c r="BH91" i="18"/>
  <c r="BE92" i="18"/>
  <c r="BF92" i="18"/>
  <c r="BG92" i="18"/>
  <c r="BH92" i="18"/>
  <c r="BE93" i="18"/>
  <c r="BF93" i="18"/>
  <c r="BG93" i="18"/>
  <c r="BH93" i="18"/>
  <c r="BE94" i="18"/>
  <c r="BF94" i="18"/>
  <c r="BG94" i="18"/>
  <c r="BH94" i="18"/>
  <c r="BE95" i="18"/>
  <c r="BF95" i="18"/>
  <c r="BG95" i="18"/>
  <c r="BH95" i="18"/>
  <c r="BE96" i="18"/>
  <c r="BF96" i="18"/>
  <c r="BG96" i="18"/>
  <c r="BH96" i="18"/>
  <c r="BE97" i="18"/>
  <c r="BF97" i="18"/>
  <c r="BG97" i="18"/>
  <c r="BH97" i="18"/>
  <c r="BE98" i="18"/>
  <c r="BF98" i="18"/>
  <c r="BG98" i="18"/>
  <c r="BH98" i="18"/>
  <c r="BE99" i="18"/>
  <c r="BF99" i="18"/>
  <c r="BG99" i="18"/>
  <c r="BH99" i="18"/>
  <c r="BE100" i="18"/>
  <c r="BF100" i="18"/>
  <c r="BG100" i="18"/>
  <c r="BH100" i="18"/>
  <c r="BE101" i="18"/>
  <c r="BF101" i="18"/>
  <c r="BG101" i="18"/>
  <c r="BH101" i="18"/>
  <c r="BE102" i="18"/>
  <c r="BF102" i="18"/>
  <c r="BG102" i="18"/>
  <c r="BH102" i="18"/>
  <c r="BE103" i="18"/>
  <c r="BF103" i="18"/>
  <c r="BG103" i="18"/>
  <c r="BH103" i="18"/>
  <c r="BE104" i="18"/>
  <c r="BF104" i="18"/>
  <c r="BG104" i="18"/>
  <c r="BH104" i="18"/>
  <c r="BE105" i="18"/>
  <c r="BF105" i="18"/>
  <c r="BG105" i="18"/>
  <c r="BH105" i="18"/>
  <c r="BE106" i="18"/>
  <c r="BF106" i="18"/>
  <c r="BG106" i="18"/>
  <c r="BH106" i="18"/>
  <c r="BE107" i="18"/>
  <c r="BF107" i="18"/>
  <c r="BG107" i="18"/>
  <c r="BH107" i="18"/>
  <c r="BE108" i="18"/>
  <c r="BF108" i="18"/>
  <c r="BG108" i="18"/>
  <c r="BH108" i="18"/>
  <c r="BE109" i="18"/>
  <c r="BF109" i="18"/>
  <c r="BG109" i="18"/>
  <c r="BH109" i="18"/>
  <c r="BE110" i="18"/>
  <c r="BF110" i="18"/>
  <c r="BG110" i="18"/>
  <c r="BH110" i="18"/>
  <c r="BE111" i="18"/>
  <c r="BF111" i="18"/>
  <c r="BG111" i="18"/>
  <c r="BH111" i="18"/>
  <c r="BE112" i="18"/>
  <c r="BF112" i="18"/>
  <c r="BG112" i="18"/>
  <c r="BH112" i="18"/>
  <c r="BE113" i="18"/>
  <c r="BF113" i="18"/>
  <c r="BG113" i="18"/>
  <c r="BH113" i="18"/>
  <c r="BE114" i="18"/>
  <c r="BF114" i="18"/>
  <c r="BG114" i="18"/>
  <c r="BH114" i="18"/>
  <c r="BE115" i="18"/>
  <c r="BF115" i="18"/>
  <c r="BG115" i="18"/>
  <c r="BH115" i="18"/>
  <c r="BE116" i="18"/>
  <c r="BF116" i="18"/>
  <c r="BG116" i="18"/>
  <c r="BH116" i="18"/>
  <c r="BE117" i="18"/>
  <c r="BF117" i="18"/>
  <c r="BG117" i="18"/>
  <c r="BH117" i="18"/>
  <c r="BE118" i="18"/>
  <c r="BF118" i="18"/>
  <c r="BG118" i="18"/>
  <c r="BH118" i="18"/>
  <c r="BE119" i="18"/>
  <c r="BF119" i="18"/>
  <c r="BG119" i="18"/>
  <c r="BH119" i="18"/>
  <c r="BE120" i="18"/>
  <c r="BF120" i="18"/>
  <c r="BG120" i="18"/>
  <c r="BH120" i="18"/>
  <c r="BE121" i="18"/>
  <c r="BF121" i="18"/>
  <c r="BG121" i="18"/>
  <c r="BH121" i="18"/>
  <c r="BE122" i="18"/>
  <c r="BF122" i="18"/>
  <c r="BG122" i="18"/>
  <c r="BH122" i="18"/>
  <c r="BE123" i="18"/>
  <c r="BF123" i="18"/>
  <c r="BG123" i="18"/>
  <c r="BH123" i="18"/>
  <c r="BE124" i="18"/>
  <c r="BF124" i="18"/>
  <c r="BG124" i="18"/>
  <c r="BH124" i="18"/>
  <c r="BE125" i="18"/>
  <c r="BF125" i="18"/>
  <c r="BG125" i="18"/>
  <c r="BH125" i="18"/>
  <c r="BE126" i="18"/>
  <c r="BF126" i="18"/>
  <c r="BG126" i="18"/>
  <c r="BH126" i="18"/>
  <c r="BE127" i="18"/>
  <c r="BF127" i="18"/>
  <c r="BG127" i="18"/>
  <c r="BH127" i="18"/>
  <c r="BE128" i="18"/>
  <c r="BF128" i="18"/>
  <c r="BG128" i="18"/>
  <c r="BH128" i="18"/>
  <c r="BE129" i="18"/>
  <c r="BF129" i="18"/>
  <c r="BG129" i="18"/>
  <c r="BH129" i="18"/>
  <c r="BE130" i="18"/>
  <c r="BF130" i="18"/>
  <c r="BG130" i="18"/>
  <c r="BH130" i="18"/>
  <c r="BE131" i="18"/>
  <c r="BF131" i="18"/>
  <c r="BG131" i="18"/>
  <c r="BH131" i="18"/>
  <c r="BE132" i="18"/>
  <c r="BF132" i="18"/>
  <c r="BG132" i="18"/>
  <c r="BH132" i="18"/>
  <c r="BE133" i="18"/>
  <c r="BF133" i="18"/>
  <c r="BG133" i="18"/>
  <c r="BH133" i="18"/>
  <c r="BE134" i="18"/>
  <c r="BF134" i="18"/>
  <c r="BG134" i="18"/>
  <c r="BH134" i="18"/>
  <c r="BE135" i="18"/>
  <c r="BF135" i="18"/>
  <c r="BG135" i="18"/>
  <c r="BH135" i="18"/>
  <c r="BE136" i="18"/>
  <c r="BF136" i="18"/>
  <c r="BG136" i="18"/>
  <c r="BH136" i="18"/>
  <c r="BE137" i="18"/>
  <c r="BF137" i="18"/>
  <c r="BG137" i="18"/>
  <c r="BH137" i="18"/>
  <c r="BE138" i="18"/>
  <c r="BF138" i="18"/>
  <c r="BG138" i="18"/>
  <c r="BH138" i="18"/>
  <c r="BE139" i="18"/>
  <c r="BF139" i="18"/>
  <c r="BG139" i="18"/>
  <c r="BH139" i="18"/>
  <c r="BE140" i="18"/>
  <c r="BF140" i="18"/>
  <c r="BG140" i="18"/>
  <c r="BH140" i="18"/>
  <c r="BE141" i="18"/>
  <c r="BF141" i="18"/>
  <c r="BG141" i="18"/>
  <c r="BH141" i="18"/>
  <c r="BE142" i="18"/>
  <c r="BF142" i="18"/>
  <c r="BG142" i="18"/>
  <c r="BH142" i="18"/>
  <c r="BE143" i="18"/>
  <c r="BF143" i="18"/>
  <c r="BG143" i="18"/>
  <c r="BH143" i="18"/>
  <c r="BE144" i="18"/>
  <c r="BF144" i="18"/>
  <c r="BG144" i="18"/>
  <c r="BH144" i="18"/>
  <c r="BE145" i="18"/>
  <c r="BF145" i="18"/>
  <c r="BG145" i="18"/>
  <c r="BH145" i="18"/>
  <c r="BE146" i="18"/>
  <c r="BF146" i="18"/>
  <c r="BG146" i="18"/>
  <c r="BH146" i="18"/>
  <c r="BE147" i="18"/>
  <c r="BF147" i="18"/>
  <c r="BG147" i="18"/>
  <c r="BH147" i="18"/>
  <c r="BE148" i="18"/>
  <c r="BF148" i="18"/>
  <c r="BG148" i="18"/>
  <c r="BH148" i="18"/>
  <c r="BE149" i="18"/>
  <c r="BF149" i="18"/>
  <c r="BG149" i="18"/>
  <c r="BH149" i="18"/>
  <c r="BE150" i="18"/>
  <c r="BF150" i="18"/>
  <c r="BG150" i="18"/>
  <c r="BH150" i="18"/>
  <c r="BE151" i="18"/>
  <c r="BF151" i="18"/>
  <c r="BG151" i="18"/>
  <c r="BH151" i="18"/>
  <c r="BE152" i="18"/>
  <c r="BF152" i="18"/>
  <c r="BG152" i="18"/>
  <c r="BH152" i="18"/>
  <c r="BE153" i="18"/>
  <c r="BF153" i="18"/>
  <c r="BG153" i="18"/>
  <c r="BH153" i="18"/>
  <c r="BE154" i="18"/>
  <c r="BF154" i="18"/>
  <c r="BG154" i="18"/>
  <c r="BH154" i="18"/>
  <c r="BE155" i="18"/>
  <c r="BF155" i="18"/>
  <c r="BG155" i="18"/>
  <c r="BH155" i="18"/>
  <c r="BE156" i="18"/>
  <c r="BF156" i="18"/>
  <c r="BG156" i="18"/>
  <c r="BH156" i="18"/>
  <c r="BE157" i="18"/>
  <c r="BF157" i="18"/>
  <c r="BG157" i="18"/>
  <c r="BH157" i="18"/>
  <c r="BE158" i="18"/>
  <c r="BF158" i="18"/>
  <c r="BG158" i="18"/>
  <c r="BH158" i="18"/>
  <c r="BE159" i="18"/>
  <c r="BF159" i="18"/>
  <c r="BG159" i="18"/>
  <c r="BH159" i="18"/>
  <c r="BE160" i="18"/>
  <c r="BF160" i="18"/>
  <c r="BG160" i="18"/>
  <c r="BH160" i="18"/>
  <c r="BE161" i="18"/>
  <c r="BF161" i="18"/>
  <c r="BG161" i="18"/>
  <c r="BH161" i="18"/>
  <c r="BE162" i="18"/>
  <c r="BF162" i="18"/>
  <c r="BG162" i="18"/>
  <c r="BH162" i="18"/>
  <c r="BE163" i="18"/>
  <c r="BF163" i="18"/>
  <c r="BG163" i="18"/>
  <c r="BH163" i="18"/>
  <c r="BE164" i="18"/>
  <c r="BF164" i="18"/>
  <c r="BG164" i="18"/>
  <c r="BH164" i="18"/>
  <c r="BE165" i="18"/>
  <c r="BF165" i="18"/>
  <c r="BG165" i="18"/>
  <c r="BH165" i="18"/>
  <c r="BE166" i="18"/>
  <c r="BF166" i="18"/>
  <c r="BG166" i="18"/>
  <c r="BH166" i="18"/>
  <c r="BE167" i="18"/>
  <c r="BF167" i="18"/>
  <c r="BG167" i="18"/>
  <c r="BH167" i="18"/>
  <c r="BE168" i="18"/>
  <c r="BF168" i="18"/>
  <c r="BG168" i="18"/>
  <c r="BH168" i="18"/>
  <c r="BE169" i="18"/>
  <c r="BF169" i="18"/>
  <c r="BG169" i="18"/>
  <c r="BH169" i="18"/>
  <c r="BE170" i="18"/>
  <c r="BF170" i="18"/>
  <c r="BG170" i="18"/>
  <c r="BH170" i="18"/>
  <c r="BE171" i="18"/>
  <c r="BF171" i="18"/>
  <c r="BG171" i="18"/>
  <c r="BH171" i="18"/>
  <c r="BE172" i="18"/>
  <c r="BF172" i="18"/>
  <c r="BG172" i="18"/>
  <c r="BH172" i="18"/>
  <c r="BE173" i="18"/>
  <c r="BF173" i="18"/>
  <c r="BG173" i="18"/>
  <c r="BH173" i="18"/>
  <c r="BE174" i="18"/>
  <c r="BF174" i="18"/>
  <c r="BG174" i="18"/>
  <c r="BH174" i="18"/>
  <c r="BE175" i="18"/>
  <c r="BF175" i="18"/>
  <c r="BG175" i="18"/>
  <c r="BH175" i="18"/>
  <c r="BE176" i="18"/>
  <c r="BF176" i="18"/>
  <c r="BG176" i="18"/>
  <c r="BH176" i="18"/>
  <c r="BE177" i="18"/>
  <c r="BF177" i="18"/>
  <c r="BG177" i="18"/>
  <c r="BH177" i="18"/>
  <c r="BE178" i="18"/>
  <c r="BF178" i="18"/>
  <c r="BG178" i="18"/>
  <c r="BH178" i="18"/>
  <c r="BE179" i="18"/>
  <c r="BF179" i="18"/>
  <c r="BG179" i="18"/>
  <c r="BH179" i="18"/>
  <c r="BE180" i="18"/>
  <c r="BF180" i="18"/>
  <c r="BG180" i="18"/>
  <c r="BH180" i="18"/>
  <c r="BE181" i="18"/>
  <c r="BF181" i="18"/>
  <c r="BG181" i="18"/>
  <c r="BH181" i="18"/>
  <c r="BE182" i="18"/>
  <c r="BF182" i="18"/>
  <c r="BG182" i="18"/>
  <c r="BH182" i="18"/>
  <c r="BE183" i="18"/>
  <c r="BF183" i="18"/>
  <c r="BG183" i="18"/>
  <c r="BH183" i="18"/>
  <c r="BE184" i="18"/>
  <c r="BF184" i="18"/>
  <c r="BG184" i="18"/>
  <c r="BH184" i="18"/>
  <c r="BE185" i="18"/>
  <c r="BF185" i="18"/>
  <c r="BG185" i="18"/>
  <c r="BH185" i="18"/>
  <c r="BE186" i="18"/>
  <c r="BF186" i="18"/>
  <c r="BG186" i="18"/>
  <c r="BH186" i="18"/>
  <c r="BE187" i="18"/>
  <c r="BF187" i="18"/>
  <c r="BG187" i="18"/>
  <c r="BH187" i="18"/>
  <c r="BE188" i="18"/>
  <c r="BF188" i="18"/>
  <c r="BG188" i="18"/>
  <c r="BH188" i="18"/>
  <c r="BE189" i="18"/>
  <c r="BF189" i="18"/>
  <c r="BG189" i="18"/>
  <c r="BH189" i="18"/>
  <c r="BE190" i="18"/>
  <c r="BF190" i="18"/>
  <c r="BG190" i="18"/>
  <c r="BH190" i="18"/>
  <c r="BE191" i="18"/>
  <c r="BF191" i="18"/>
  <c r="BG191" i="18"/>
  <c r="BH191" i="18"/>
  <c r="BE192" i="18"/>
  <c r="BF192" i="18"/>
  <c r="BG192" i="18"/>
  <c r="BH192" i="18"/>
  <c r="BE193" i="18"/>
  <c r="BF193" i="18"/>
  <c r="BG193" i="18"/>
  <c r="BH193" i="18"/>
  <c r="BE194" i="18"/>
  <c r="BF194" i="18"/>
  <c r="BG194" i="18"/>
  <c r="BH194" i="18"/>
  <c r="BE195" i="18"/>
  <c r="BF195" i="18"/>
  <c r="BG195" i="18"/>
  <c r="BH195" i="18"/>
  <c r="BE196" i="18"/>
  <c r="BF196" i="18"/>
  <c r="BG196" i="18"/>
  <c r="BH196" i="18"/>
  <c r="BE197" i="18"/>
  <c r="BF197" i="18"/>
  <c r="BG197" i="18"/>
  <c r="BH197" i="18"/>
  <c r="BE198" i="18"/>
  <c r="BF198" i="18"/>
  <c r="BG198" i="18"/>
  <c r="BH198" i="18"/>
  <c r="BE199" i="18"/>
  <c r="BF199" i="18"/>
  <c r="BG199" i="18"/>
  <c r="BH199" i="18"/>
  <c r="BE200" i="18"/>
  <c r="BF200" i="18"/>
  <c r="BG200" i="18"/>
  <c r="BH200" i="18"/>
  <c r="BE201" i="18"/>
  <c r="BF201" i="18"/>
  <c r="BG201" i="18"/>
  <c r="BH201" i="18"/>
  <c r="BE202" i="18"/>
  <c r="BF202" i="18"/>
  <c r="BG202" i="18"/>
  <c r="BH202" i="18"/>
  <c r="BE203" i="18"/>
  <c r="BF203" i="18"/>
  <c r="BG203" i="18"/>
  <c r="BH203" i="18"/>
  <c r="BE204" i="18"/>
  <c r="BF204" i="18"/>
  <c r="BG204" i="18"/>
  <c r="BH204" i="18"/>
  <c r="BE205" i="18"/>
  <c r="BF205" i="18"/>
  <c r="BG205" i="18"/>
  <c r="BH205" i="18"/>
  <c r="BE206" i="18"/>
  <c r="BF206" i="18"/>
  <c r="BG206" i="18"/>
  <c r="BH206" i="18"/>
  <c r="BE207" i="18"/>
  <c r="BF207" i="18"/>
  <c r="BG207" i="18"/>
  <c r="BH207" i="18"/>
  <c r="BE208" i="18"/>
  <c r="BF208" i="18"/>
  <c r="BG208" i="18"/>
  <c r="BH208" i="18"/>
  <c r="BE209" i="18"/>
  <c r="BF209" i="18"/>
  <c r="BG209" i="18"/>
  <c r="BH209" i="18"/>
  <c r="BE210" i="18"/>
  <c r="BF210" i="18"/>
  <c r="BG210" i="18"/>
  <c r="BH210" i="18"/>
  <c r="BE211" i="18"/>
  <c r="BF211" i="18"/>
  <c r="BG211" i="18"/>
  <c r="BH211" i="18"/>
  <c r="BE212" i="18"/>
  <c r="BF212" i="18"/>
  <c r="BG212" i="18"/>
  <c r="BH212" i="18"/>
  <c r="BE213" i="18"/>
  <c r="BF213" i="18"/>
  <c r="BG213" i="18"/>
  <c r="BH213" i="18"/>
  <c r="BE214" i="18"/>
  <c r="BF214" i="18"/>
  <c r="BG214" i="18"/>
  <c r="BH214" i="18"/>
  <c r="BE215" i="18"/>
  <c r="BF215" i="18"/>
  <c r="BG215" i="18"/>
  <c r="BH215" i="18"/>
  <c r="BE216" i="18"/>
  <c r="BF216" i="18"/>
  <c r="BG216" i="18"/>
  <c r="BH216" i="18"/>
  <c r="BE217" i="18"/>
  <c r="BF217" i="18"/>
  <c r="BG217" i="18"/>
  <c r="BH217" i="18"/>
  <c r="BE218" i="18"/>
  <c r="BF218" i="18"/>
  <c r="BG218" i="18"/>
  <c r="BH218" i="18"/>
  <c r="BE219" i="18"/>
  <c r="BF219" i="18"/>
  <c r="BG219" i="18"/>
  <c r="BH219" i="18"/>
  <c r="BE220" i="18"/>
  <c r="BF220" i="18"/>
  <c r="BG220" i="18"/>
  <c r="BH220" i="18"/>
  <c r="BE221" i="18"/>
  <c r="BF221" i="18"/>
  <c r="BG221" i="18"/>
  <c r="BH221" i="18"/>
  <c r="BE222" i="18"/>
  <c r="BF222" i="18"/>
  <c r="BG222" i="18"/>
  <c r="BH222" i="18"/>
  <c r="BE223" i="18"/>
  <c r="BF223" i="18"/>
  <c r="BG223" i="18"/>
  <c r="BH223" i="18"/>
  <c r="BE224" i="18"/>
  <c r="BF224" i="18"/>
  <c r="BG224" i="18"/>
  <c r="BH224" i="18"/>
  <c r="BE225" i="18"/>
  <c r="BF225" i="18"/>
  <c r="BG225" i="18"/>
  <c r="BH225" i="18"/>
  <c r="BE226" i="18"/>
  <c r="BF226" i="18"/>
  <c r="BG226" i="18"/>
  <c r="BH226" i="18"/>
  <c r="BE227" i="18"/>
  <c r="BF227" i="18"/>
  <c r="BG227" i="18"/>
  <c r="BH227" i="18"/>
  <c r="BE228" i="18"/>
  <c r="BF228" i="18"/>
  <c r="BG228" i="18"/>
  <c r="BH228" i="18"/>
  <c r="BE229" i="18"/>
  <c r="BF229" i="18"/>
  <c r="BG229" i="18"/>
  <c r="BH229" i="18"/>
  <c r="BE230" i="18"/>
  <c r="BF230" i="18"/>
  <c r="BG230" i="18"/>
  <c r="BH230" i="18"/>
  <c r="BE231" i="18"/>
  <c r="BF231" i="18"/>
  <c r="BG231" i="18"/>
  <c r="BH231" i="18"/>
  <c r="BE232" i="18"/>
  <c r="BF232" i="18"/>
  <c r="BG232" i="18"/>
  <c r="BH232" i="18"/>
  <c r="BE233" i="18"/>
  <c r="BF233" i="18"/>
  <c r="BG233" i="18"/>
  <c r="BH233" i="18"/>
  <c r="BE234" i="18"/>
  <c r="BF234" i="18"/>
  <c r="BG234" i="18"/>
  <c r="BH234" i="18"/>
  <c r="BE235" i="18"/>
  <c r="BF235" i="18"/>
  <c r="BG235" i="18"/>
  <c r="BH235" i="18"/>
  <c r="BE236" i="18"/>
  <c r="BF236" i="18"/>
  <c r="BG236" i="18"/>
  <c r="BH236" i="18"/>
  <c r="BE237" i="18"/>
  <c r="BF237" i="18"/>
  <c r="BG237" i="18"/>
  <c r="BH237" i="18"/>
  <c r="BE238" i="18"/>
  <c r="BF238" i="18"/>
  <c r="BG238" i="18"/>
  <c r="BH238" i="18"/>
  <c r="BE239" i="18"/>
  <c r="BF239" i="18"/>
  <c r="BG239" i="18"/>
  <c r="BH239" i="18"/>
  <c r="BE240" i="18"/>
  <c r="BF240" i="18"/>
  <c r="BG240" i="18"/>
  <c r="BH240" i="18"/>
  <c r="BE241" i="18"/>
  <c r="BF241" i="18"/>
  <c r="BG241" i="18"/>
  <c r="BH241" i="18"/>
  <c r="BE242" i="18"/>
  <c r="BF242" i="18"/>
  <c r="BG242" i="18"/>
  <c r="BH242" i="18"/>
  <c r="BE243" i="18"/>
  <c r="BF243" i="18"/>
  <c r="BG243" i="18"/>
  <c r="BH243" i="18"/>
  <c r="BE244" i="18"/>
  <c r="BF244" i="18"/>
  <c r="BG244" i="18"/>
  <c r="BH244" i="18"/>
  <c r="BE245" i="18"/>
  <c r="BF245" i="18"/>
  <c r="BG245" i="18"/>
  <c r="BH245" i="18"/>
  <c r="BE246" i="18"/>
  <c r="BF246" i="18"/>
  <c r="BG246" i="18"/>
  <c r="BH246" i="18"/>
  <c r="BE247" i="18"/>
  <c r="BF247" i="18"/>
  <c r="BG247" i="18"/>
  <c r="BH247" i="18"/>
  <c r="BE248" i="18"/>
  <c r="BF248" i="18"/>
  <c r="BG248" i="18"/>
  <c r="BH248" i="18"/>
  <c r="BE249" i="18"/>
  <c r="BF249" i="18"/>
  <c r="BG249" i="18"/>
  <c r="BH249" i="18"/>
  <c r="BE250" i="18"/>
  <c r="BF250" i="18"/>
  <c r="BG250" i="18"/>
  <c r="BH250" i="18"/>
  <c r="BE251" i="18"/>
  <c r="BF251" i="18"/>
  <c r="BG251" i="18"/>
  <c r="BH251" i="18"/>
  <c r="BE252" i="18"/>
  <c r="BF252" i="18"/>
  <c r="BG252" i="18"/>
  <c r="BH252" i="18"/>
  <c r="BE253" i="18"/>
  <c r="BF253" i="18"/>
  <c r="BG253" i="18"/>
  <c r="BH253" i="18"/>
  <c r="BE254" i="18"/>
  <c r="BF254" i="18"/>
  <c r="BG254" i="18"/>
  <c r="BH254" i="18"/>
  <c r="BE255" i="18"/>
  <c r="BF255" i="18"/>
  <c r="BG255" i="18"/>
  <c r="BH255" i="18"/>
  <c r="BE256" i="18"/>
  <c r="BF256" i="18"/>
  <c r="BG256" i="18"/>
  <c r="BH256" i="18"/>
  <c r="BE257" i="18"/>
  <c r="BF257" i="18"/>
  <c r="BG257" i="18"/>
  <c r="BH257" i="18"/>
  <c r="BE258" i="18"/>
  <c r="BF258" i="18"/>
  <c r="BG258" i="18"/>
  <c r="BH258" i="18"/>
  <c r="BE259" i="18"/>
  <c r="BF259" i="18"/>
  <c r="BG259" i="18"/>
  <c r="BH259" i="18"/>
  <c r="BE260" i="18"/>
  <c r="BF260" i="18"/>
  <c r="BG260" i="18"/>
  <c r="BH260" i="18"/>
  <c r="BE261" i="18"/>
  <c r="BF261" i="18"/>
  <c r="BG261" i="18"/>
  <c r="BH261" i="18"/>
  <c r="BE262" i="18"/>
  <c r="BF262" i="18"/>
  <c r="BG262" i="18"/>
  <c r="BH262" i="18"/>
  <c r="BE263" i="18"/>
  <c r="BF263" i="18"/>
  <c r="BG263" i="18"/>
  <c r="BH263" i="18"/>
  <c r="BE264" i="18"/>
  <c r="BF264" i="18"/>
  <c r="BG264" i="18"/>
  <c r="BH264" i="18"/>
  <c r="BE265" i="18"/>
  <c r="BF265" i="18"/>
  <c r="BG265" i="18"/>
  <c r="BH265" i="18"/>
  <c r="BE266" i="18"/>
  <c r="BF266" i="18"/>
  <c r="BG266" i="18"/>
  <c r="BH266" i="18"/>
  <c r="BE267" i="18"/>
  <c r="BF267" i="18"/>
  <c r="BG267" i="18"/>
  <c r="BH267" i="18"/>
  <c r="BE268" i="18"/>
  <c r="BF268" i="18"/>
  <c r="BG268" i="18"/>
  <c r="BH268" i="18"/>
  <c r="BE269" i="18"/>
  <c r="BF269" i="18"/>
  <c r="BG269" i="18"/>
  <c r="BH269" i="18"/>
  <c r="BE270" i="18"/>
  <c r="BF270" i="18"/>
  <c r="BG270" i="18"/>
  <c r="BH270" i="18"/>
  <c r="BE271" i="18"/>
  <c r="BF271" i="18"/>
  <c r="BG271" i="18"/>
  <c r="BH271" i="18"/>
  <c r="BE272" i="18"/>
  <c r="BF272" i="18"/>
  <c r="BG272" i="18"/>
  <c r="BH272" i="18"/>
  <c r="BE273" i="18"/>
  <c r="BF273" i="18"/>
  <c r="BG273" i="18"/>
  <c r="BH273" i="18"/>
  <c r="BE274" i="18"/>
  <c r="BF274" i="18"/>
  <c r="BG274" i="18"/>
  <c r="BH274" i="18"/>
  <c r="BE275" i="18"/>
  <c r="BF275" i="18"/>
  <c r="BG275" i="18"/>
  <c r="BH275" i="18"/>
  <c r="BE276" i="18"/>
  <c r="BF276" i="18"/>
  <c r="BG276" i="18"/>
  <c r="BH276" i="18"/>
  <c r="BE277" i="18"/>
  <c r="BF277" i="18"/>
  <c r="BG277" i="18"/>
  <c r="BH277" i="18"/>
  <c r="BE278" i="18"/>
  <c r="BF278" i="18"/>
  <c r="BG278" i="18"/>
  <c r="BH278" i="18"/>
  <c r="BE279" i="18"/>
  <c r="BF279" i="18"/>
  <c r="BG279" i="18"/>
  <c r="BH279" i="18"/>
  <c r="BE280" i="18"/>
  <c r="BF280" i="18"/>
  <c r="BG280" i="18"/>
  <c r="BH280" i="18"/>
  <c r="BE281" i="18"/>
  <c r="BF281" i="18"/>
  <c r="BG281" i="18"/>
  <c r="BH281" i="18"/>
  <c r="BE282" i="18"/>
  <c r="BF282" i="18"/>
  <c r="BG282" i="18"/>
  <c r="BH282" i="18"/>
  <c r="BE283" i="18"/>
  <c r="BF283" i="18"/>
  <c r="BG283" i="18"/>
  <c r="BH283" i="18"/>
  <c r="BE284" i="18"/>
  <c r="BF284" i="18"/>
  <c r="BG284" i="18"/>
  <c r="BH284" i="18"/>
  <c r="BE285" i="18"/>
  <c r="BF285" i="18"/>
  <c r="BG285" i="18"/>
  <c r="BH285" i="18"/>
  <c r="BE286" i="18"/>
  <c r="BF286" i="18"/>
  <c r="BG286" i="18"/>
  <c r="BH286" i="18"/>
  <c r="BE287" i="18"/>
  <c r="BF287" i="18"/>
  <c r="BG287" i="18"/>
  <c r="BH287" i="18"/>
  <c r="BE288" i="18"/>
  <c r="BF288" i="18"/>
  <c r="BG288" i="18"/>
  <c r="BH288" i="18"/>
  <c r="BE289" i="18"/>
  <c r="BF289" i="18"/>
  <c r="BG289" i="18"/>
  <c r="BH289" i="18"/>
  <c r="BE290" i="18"/>
  <c r="BF290" i="18"/>
  <c r="BG290" i="18"/>
  <c r="BH290" i="18"/>
  <c r="BE291" i="18"/>
  <c r="BF291" i="18"/>
  <c r="BG291" i="18"/>
  <c r="BH291" i="18"/>
  <c r="BE292" i="18"/>
  <c r="BF292" i="18"/>
  <c r="BG292" i="18"/>
  <c r="BH292" i="18"/>
  <c r="BE293" i="18"/>
  <c r="BF293" i="18"/>
  <c r="BG293" i="18"/>
  <c r="BH293" i="18"/>
  <c r="BE294" i="18"/>
  <c r="BF294" i="18"/>
  <c r="BG294" i="18"/>
  <c r="BH294" i="18"/>
  <c r="BE295" i="18"/>
  <c r="BF295" i="18"/>
  <c r="BG295" i="18"/>
  <c r="BH295" i="18"/>
  <c r="BE296" i="18"/>
  <c r="BF296" i="18"/>
  <c r="BG296" i="18"/>
  <c r="BH296" i="18"/>
  <c r="BE297" i="18"/>
  <c r="BF297" i="18"/>
  <c r="BG297" i="18"/>
  <c r="BH297" i="18"/>
  <c r="BE298" i="18"/>
  <c r="BF298" i="18"/>
  <c r="BG298" i="18"/>
  <c r="BH298" i="18"/>
  <c r="BE299" i="18"/>
  <c r="BF299" i="18"/>
  <c r="BG299" i="18"/>
  <c r="BH299" i="18"/>
  <c r="BE300" i="18"/>
  <c r="BF300" i="18"/>
  <c r="BG300" i="18"/>
  <c r="BH300" i="18"/>
  <c r="BE301" i="18"/>
  <c r="BF301" i="18"/>
  <c r="BG301" i="18"/>
  <c r="BH301" i="18"/>
  <c r="BE302" i="18"/>
  <c r="BF302" i="18"/>
  <c r="BG302" i="18"/>
  <c r="BH302" i="18"/>
  <c r="BE303" i="18"/>
  <c r="BF303" i="18"/>
  <c r="BG303" i="18"/>
  <c r="BH303" i="18"/>
  <c r="BE304" i="18"/>
  <c r="BF304" i="18"/>
  <c r="BG304" i="18"/>
  <c r="BH304" i="18"/>
  <c r="BE305" i="18"/>
  <c r="BF305" i="18"/>
  <c r="BG305" i="18"/>
  <c r="BH305" i="18"/>
  <c r="BE306" i="18"/>
  <c r="BF306" i="18"/>
  <c r="BG306" i="18"/>
  <c r="BH306" i="18"/>
  <c r="BE307" i="18"/>
  <c r="BF307" i="18"/>
  <c r="BG307" i="18"/>
  <c r="BH307" i="18"/>
  <c r="BE308" i="18"/>
  <c r="BF308" i="18"/>
  <c r="BG308" i="18"/>
  <c r="BH308" i="18"/>
  <c r="BE309" i="18"/>
  <c r="BF309" i="18"/>
  <c r="BG309" i="18"/>
  <c r="BH309" i="18"/>
  <c r="BE310" i="18"/>
  <c r="BF310" i="18"/>
  <c r="BG310" i="18"/>
  <c r="BH310" i="18"/>
  <c r="BE311" i="18"/>
  <c r="BF311" i="18"/>
  <c r="BG311" i="18"/>
  <c r="BH311" i="18"/>
  <c r="BE312" i="18"/>
  <c r="BF312" i="18"/>
  <c r="BG312" i="18"/>
  <c r="BH312" i="18"/>
  <c r="BE313" i="18"/>
  <c r="BF313" i="18"/>
  <c r="BG313" i="18"/>
  <c r="BH313" i="18"/>
  <c r="BE314" i="18"/>
  <c r="BF314" i="18"/>
  <c r="BG314" i="18"/>
  <c r="BH314" i="18"/>
  <c r="BE315" i="18"/>
  <c r="BF315" i="18"/>
  <c r="BG315" i="18"/>
  <c r="BH315" i="18"/>
  <c r="BE316" i="18"/>
  <c r="BF316" i="18"/>
  <c r="BG316" i="18"/>
  <c r="BH316" i="18"/>
  <c r="BE317" i="18"/>
  <c r="BF317" i="18"/>
  <c r="BG317" i="18"/>
  <c r="BH317" i="18"/>
  <c r="BH5" i="18"/>
  <c r="BG5" i="18"/>
  <c r="BF5" i="18"/>
  <c r="BE5" i="18"/>
</calcChain>
</file>

<file path=xl/sharedStrings.xml><?xml version="1.0" encoding="utf-8"?>
<sst xmlns="http://schemas.openxmlformats.org/spreadsheetml/2006/main" count="6354" uniqueCount="261">
  <si>
    <t>date</t>
  </si>
  <si>
    <t>LineItem</t>
  </si>
  <si>
    <t>quantity</t>
  </si>
  <si>
    <t>price</t>
  </si>
  <si>
    <t>discounts</t>
  </si>
  <si>
    <t>netTotal</t>
  </si>
  <si>
    <t>quantity_364</t>
  </si>
  <si>
    <t>price_364</t>
  </si>
  <si>
    <t>discounts_364</t>
  </si>
  <si>
    <t>netTotal_364</t>
  </si>
  <si>
    <t>quantity_28</t>
  </si>
  <si>
    <t>price_28</t>
  </si>
  <si>
    <t>discounts_28</t>
  </si>
  <si>
    <t>netTotal_28</t>
  </si>
  <si>
    <t>quantity_7</t>
  </si>
  <si>
    <t>price_7</t>
  </si>
  <si>
    <t>discounts_7</t>
  </si>
  <si>
    <t>netTotal_7</t>
  </si>
  <si>
    <t>Aubergine and Chickpea Vindaloo</t>
  </si>
  <si>
    <t>Beef and Apple Burgers</t>
  </si>
  <si>
    <t>Beef and Broccoli</t>
  </si>
  <si>
    <t>Beef and Broccoli Stir Fry</t>
  </si>
  <si>
    <t>Beef and Squash Kabob</t>
  </si>
  <si>
    <t>Chicken and Onion Kabob</t>
  </si>
  <si>
    <t>Chutney</t>
  </si>
  <si>
    <t>Coconut and Beef Vindaloo</t>
  </si>
  <si>
    <t>Fountain Drink</t>
  </si>
  <si>
    <t>Lamb and Veggie Kabob</t>
  </si>
  <si>
    <t>Lamb Chops</t>
  </si>
  <si>
    <t>Naan</t>
  </si>
  <si>
    <t>Rice</t>
  </si>
  <si>
    <t>Salmon and Wheat Bran Salad</t>
  </si>
  <si>
    <t>Yogurt</t>
  </si>
  <si>
    <t>homeGame</t>
  </si>
  <si>
    <t>winRecord</t>
  </si>
  <si>
    <t>pointDiff</t>
  </si>
  <si>
    <t>gameDay</t>
  </si>
  <si>
    <t>Row Labels</t>
  </si>
  <si>
    <t>Grand Total</t>
  </si>
  <si>
    <t>prcp</t>
  </si>
  <si>
    <t>snow</t>
  </si>
  <si>
    <t>tmax</t>
  </si>
  <si>
    <t>tmin</t>
  </si>
  <si>
    <t>Sum of quantity</t>
  </si>
  <si>
    <t>purchaseNumber</t>
  </si>
  <si>
    <t>daysSinceLastPurch</t>
  </si>
  <si>
    <t>NA</t>
  </si>
  <si>
    <t>Variable Name</t>
  </si>
  <si>
    <t>Definition</t>
  </si>
  <si>
    <t>Example</t>
  </si>
  <si>
    <t>Month/Day/Year of the game</t>
  </si>
  <si>
    <t>Description</t>
  </si>
  <si>
    <t>The number of games won divided by the number of total games during the season before the game was played. For the first game, since the team won the last game of the season, they start at 100%.</t>
  </si>
  <si>
    <t>The point differential of the game. If the university won, then the value will be positive. If the team lost, the value will be negative.</t>
  </si>
  <si>
    <t>1 = yes, there is a home game on that date. 0 = not a home game on that date. There are only six dates with 1 during the last four months of the year.</t>
  </si>
  <si>
    <t>1 = yes, there's a game on that date. 0 = no game on that date. Most observations are 0, except for 13 during the last four months of the year.</t>
  </si>
  <si>
    <t>The total number of inches of precipitation during the day.</t>
  </si>
  <si>
    <t>The total number of inches of snow during the day.</t>
  </si>
  <si>
    <t>Month/Day/Year of the observation</t>
  </si>
  <si>
    <t>This data contains daily point of sales data for Larry's Commissary during the year 2018. Each row contains information about the menu item that was sold during the day. There are 4,610 observations and 20 columns.</t>
  </si>
  <si>
    <t>The name of the menu item. There are 15 different menu items.</t>
  </si>
  <si>
    <t>The number of items sold during the day.</t>
  </si>
  <si>
    <t>The average price, in dollars, at which the item was sold during the day.</t>
  </si>
  <si>
    <t>The sum of discounts granted, in dollars, for that menu item that day.</t>
  </si>
  <si>
    <t xml:space="preserve">The before-tax dollars received for that menu item during the day. </t>
  </si>
  <si>
    <t>The average purchase number of customers who purchased that item during the day. For instance, if two items were sold during the day, one to a first time customer, and one to a customer who has already made one purchase, then the value is (1 + 2) / 3 = 1.5</t>
  </si>
  <si>
    <t>For the customers who purchased this item, it's the average days since the customer last made a purchase. First time customers have a value of 9,999. Thus, if two items were sold during a day, one to a first time customer, and one to a customer who made a purchase 10 days ago, then the value would be (99,999 + 10) / 2 = 50,004.5</t>
  </si>
  <si>
    <t>The average price, in dollars, at which the item was sold 364 days ago.</t>
  </si>
  <si>
    <t>The sum of discounts granted, in dollars, for that menu item 364 days ago.</t>
  </si>
  <si>
    <t xml:space="preserve">The before-tax dollars received for that menu item 364 days ago. </t>
  </si>
  <si>
    <t>The number of items sold 364 days ago. This is approximately the same day of the same week last year: 52 weeks x 7 days per week = 364 days.</t>
  </si>
  <si>
    <t>The number of items sold 28 days ago. This is approximately the same day of the same week last month: 4 weeks x 7 days per week = 28 days.</t>
  </si>
  <si>
    <t>The average price, in dollars, at which the item was sold 28 days ago.</t>
  </si>
  <si>
    <t>The sum of discounts granted, in dollars, for that menu item 28 days ago.</t>
  </si>
  <si>
    <t xml:space="preserve">The before-tax dollars received for that menu item 28 days ago. </t>
  </si>
  <si>
    <t>The number of items sold 7 days ago.</t>
  </si>
  <si>
    <t>The average price, in dollars, at which the item was sold 7 days ago.</t>
  </si>
  <si>
    <t>The sum of discounts granted, in dollars, for that menu item 7 days ago.</t>
  </si>
  <si>
    <t xml:space="preserve">The before-tax dollars received for that menu item 7 days ago. </t>
  </si>
  <si>
    <t>The maximum temperature during the day (Faherenheit).</t>
  </si>
  <si>
    <t>The minimum temperature during the day (Faherenheit).</t>
  </si>
  <si>
    <t>This data contains information about university football games near Larry's Commissary during the year 2018.</t>
  </si>
  <si>
    <t>This data contains information about daily weather conditions in the vicinity of the restaurant. There is one row for each day of the year 2018 for which information could be gathered from the national weather service.</t>
  </si>
  <si>
    <t>Sum of discounts</t>
  </si>
  <si>
    <t>Sum of netTotal</t>
  </si>
  <si>
    <t>Sum of netTotal_364</t>
  </si>
  <si>
    <t>Sum of netTotal_28</t>
  </si>
  <si>
    <t>Sum of netTotal_7</t>
  </si>
  <si>
    <t>Average of price</t>
  </si>
  <si>
    <t>Average of purchaseNumber</t>
  </si>
  <si>
    <t>Average of daysSinceLastPurch</t>
  </si>
  <si>
    <t>daysSinceLastPurchase</t>
  </si>
  <si>
    <t>Mean</t>
  </si>
  <si>
    <t>Standard Error</t>
  </si>
  <si>
    <t>Median</t>
  </si>
  <si>
    <t>Mode</t>
  </si>
  <si>
    <t>Standard Deviation</t>
  </si>
  <si>
    <t>Sample Variance</t>
  </si>
  <si>
    <t>Kurtosis</t>
  </si>
  <si>
    <t>Skewness</t>
  </si>
  <si>
    <t>Range</t>
  </si>
  <si>
    <t>Minimum</t>
  </si>
  <si>
    <t>Maximum</t>
  </si>
  <si>
    <t>Sum</t>
  </si>
  <si>
    <t>Count</t>
  </si>
  <si>
    <t>O2</t>
  </si>
  <si>
    <t>O1</t>
  </si>
  <si>
    <t>Diff</t>
  </si>
  <si>
    <t>Quantity</t>
  </si>
  <si>
    <t>Difference</t>
  </si>
  <si>
    <t>slope</t>
  </si>
  <si>
    <t>intercept</t>
  </si>
  <si>
    <t>netTotal = 0 + 8*quantity</t>
  </si>
  <si>
    <t>netTotal = 2000 + 25*tmax</t>
  </si>
  <si>
    <t>netTotal = 0 + .77*netTotal_364</t>
  </si>
  <si>
    <t>SUMMARY OUTPUT</t>
  </si>
  <si>
    <t>Regression Statistics</t>
  </si>
  <si>
    <t>Multiple R</t>
  </si>
  <si>
    <t>R Square</t>
  </si>
  <si>
    <t>Adjusted R Square</t>
  </si>
  <si>
    <t>Observations</t>
  </si>
  <si>
    <t>ANOVA</t>
  </si>
  <si>
    <t>Regression</t>
  </si>
  <si>
    <t>Residual</t>
  </si>
  <si>
    <t>Total</t>
  </si>
  <si>
    <t>Intercept</t>
  </si>
  <si>
    <t>df</t>
  </si>
  <si>
    <t>SS</t>
  </si>
  <si>
    <t>MS</t>
  </si>
  <si>
    <t>F</t>
  </si>
  <si>
    <t>Significance F</t>
  </si>
  <si>
    <t>Coefficients</t>
  </si>
  <si>
    <t>t Stat</t>
  </si>
  <si>
    <t>P-value</t>
  </si>
  <si>
    <t>Lower 95%</t>
  </si>
  <si>
    <t>Upper 95%</t>
  </si>
  <si>
    <t>Lower 95.0%</t>
  </si>
  <si>
    <t>Upper 95.0%</t>
  </si>
  <si>
    <t>RESIDUAL OUTPUT</t>
  </si>
  <si>
    <t>Observation</t>
  </si>
  <si>
    <t>Predicted netTotal</t>
  </si>
  <si>
    <t>Residuals</t>
  </si>
  <si>
    <t>Standard Residuals</t>
  </si>
  <si>
    <t>residuals</t>
  </si>
  <si>
    <t>Forecast values</t>
  </si>
  <si>
    <t>Lower</t>
  </si>
  <si>
    <t>Upper</t>
  </si>
  <si>
    <t>Point Estimate</t>
  </si>
  <si>
    <t>Price and Revenue</t>
  </si>
  <si>
    <t>Revenue</t>
  </si>
  <si>
    <t>Price</t>
  </si>
  <si>
    <t>Price^2</t>
  </si>
  <si>
    <t>average netTotal</t>
  </si>
  <si>
    <t>dayOfWeek</t>
  </si>
  <si>
    <t>Mon</t>
  </si>
  <si>
    <t>Tue</t>
  </si>
  <si>
    <t>Wed</t>
  </si>
  <si>
    <t>Thu</t>
  </si>
  <si>
    <t>Fri</t>
  </si>
  <si>
    <t>Sat</t>
  </si>
  <si>
    <t>Sun</t>
  </si>
  <si>
    <t>Average of netTotal</t>
  </si>
  <si>
    <t>netTotal_364*price</t>
  </si>
  <si>
    <t>aboveMedNT</t>
  </si>
  <si>
    <t>Below median netTotal_364</t>
  </si>
  <si>
    <t>Above median netTotal_364</t>
  </si>
  <si>
    <t>netTotal_364*homeGame</t>
  </si>
  <si>
    <t>netTotal = -50*Price^2 + 800*Price</t>
  </si>
  <si>
    <t>Product</t>
  </si>
  <si>
    <t>Level</t>
  </si>
  <si>
    <t>Microsoft Excel 16.16 Answer Report</t>
  </si>
  <si>
    <t>Worksheet: [salesDataScreenCapture.xlsm]curvilnearRelationships</t>
  </si>
  <si>
    <t>Report Created: 5/29/19 3:25:18 PM</t>
  </si>
  <si>
    <t>Result: Solver has converged to the current solution.  All constraints are satisfied.</t>
  </si>
  <si>
    <t>Solver Engine</t>
  </si>
  <si>
    <t>Engine: GRG Nonlinear</t>
  </si>
  <si>
    <t>Solution Time: 64425912.109 Seconds.</t>
  </si>
  <si>
    <t>Iterations: 5 Subproblems: 0</t>
  </si>
  <si>
    <t>Solver Options</t>
  </si>
  <si>
    <t>Max Time Unlimited, Iterations Unlimited, Precision 0.000001, Use Automatic Scaling</t>
  </si>
  <si>
    <t>Convergence 0.0001, Population Size 100, Random Seed 0, Derivatives Forward, Require Bounds</t>
  </si>
  <si>
    <t>Max Subproblems Unlimited, Max Integer Sols Unlimited, Integer Tolerance 1%, Assume NonNegative</t>
  </si>
  <si>
    <t>Objective Cell (Max)</t>
  </si>
  <si>
    <t>Cell</t>
  </si>
  <si>
    <t>Name</t>
  </si>
  <si>
    <t>Original Value</t>
  </si>
  <si>
    <t>Final Value</t>
  </si>
  <si>
    <t>Variable Cells</t>
  </si>
  <si>
    <t>Integer</t>
  </si>
  <si>
    <t>Constraints</t>
  </si>
  <si>
    <t>Cell Value</t>
  </si>
  <si>
    <t>Formula</t>
  </si>
  <si>
    <t>Status</t>
  </si>
  <si>
    <t>Slack</t>
  </si>
  <si>
    <t>$L$10</t>
  </si>
  <si>
    <t>Revenue Product</t>
  </si>
  <si>
    <t>$K$8</t>
  </si>
  <si>
    <t>Price Level</t>
  </si>
  <si>
    <t>Contin</t>
  </si>
  <si>
    <t>$K$8&lt;=25</t>
  </si>
  <si>
    <t>Not Binding</t>
  </si>
  <si>
    <t>$K$8&gt;=0.01</t>
  </si>
  <si>
    <t>Report Created: 5/29/19 3:26:28 PM</t>
  </si>
  <si>
    <t>Result: Solver found a solution.  All constraints and optimality conditions are satisfied.</t>
  </si>
  <si>
    <t>Solution Time: 64425449.517 Seconds.</t>
  </si>
  <si>
    <t>Iterations: 0 Subproblems: 0</t>
  </si>
  <si>
    <t>$K$8&lt;=6</t>
  </si>
  <si>
    <t>Binding</t>
  </si>
  <si>
    <t>netTotal_364*netTotal_28</t>
  </si>
  <si>
    <t>netTotal_364*netTotal_7</t>
  </si>
  <si>
    <t>tmax^2</t>
  </si>
  <si>
    <t>Max</t>
  </si>
  <si>
    <t>Min</t>
  </si>
  <si>
    <t>Worksheet: [salesDataScreenCapture.xlsm]fullModel</t>
  </si>
  <si>
    <t>Report Created: 5/29/19 5:07:14 PM</t>
  </si>
  <si>
    <t>Solution Time: 68722810.074 Seconds.</t>
  </si>
  <si>
    <t>Iterations: 9 Subproblems: 0</t>
  </si>
  <si>
    <t>Max Time Unlimited, Iterations Unlimited, Precision 1E-06, Use Automatic Scaling</t>
  </si>
  <si>
    <t>$K$28</t>
  </si>
  <si>
    <t>netTotal Product</t>
  </si>
  <si>
    <t>$J$18</t>
  </si>
  <si>
    <t>netTotal_364 Level</t>
  </si>
  <si>
    <t>$J$19</t>
  </si>
  <si>
    <t>netTotal_28 Level</t>
  </si>
  <si>
    <t>$J$20</t>
  </si>
  <si>
    <t>netTotal_7 Level</t>
  </si>
  <si>
    <t>$J$21</t>
  </si>
  <si>
    <t>price Level</t>
  </si>
  <si>
    <t>$J$22</t>
  </si>
  <si>
    <t>snow Level</t>
  </si>
  <si>
    <t>$J$23</t>
  </si>
  <si>
    <t>tmax Level</t>
  </si>
  <si>
    <t>$J$18&lt;=$L$18</t>
  </si>
  <si>
    <t>$J$19&lt;=$L$19</t>
  </si>
  <si>
    <t>$J$20&lt;=$L$20</t>
  </si>
  <si>
    <t>$J$21&lt;=$L$21</t>
  </si>
  <si>
    <t>$J$22&lt;=$L$22</t>
  </si>
  <si>
    <t>$J$23&lt;=$L$23</t>
  </si>
  <si>
    <t>$J$18&gt;=$M$18</t>
  </si>
  <si>
    <t>$J$19&gt;=$M$19</t>
  </si>
  <si>
    <t>$J$20&gt;=$M$20</t>
  </si>
  <si>
    <t>$J$21&gt;=$M$21</t>
  </si>
  <si>
    <t>$J$22&gt;=$M$22</t>
  </si>
  <si>
    <t>$J$23&gt;=$M$23</t>
  </si>
  <si>
    <t>above4k</t>
  </si>
  <si>
    <t>Probability</t>
  </si>
  <si>
    <t>Odds</t>
  </si>
  <si>
    <t>above 4k</t>
  </si>
  <si>
    <t>below 4k</t>
  </si>
  <si>
    <t>Frequency</t>
  </si>
  <si>
    <t>exp(logit)</t>
  </si>
  <si>
    <t>logit</t>
  </si>
  <si>
    <t>Logit</t>
  </si>
  <si>
    <t>Pr</t>
  </si>
  <si>
    <t>log likelihood</t>
  </si>
  <si>
    <t>Pr(based on the model)</t>
  </si>
  <si>
    <t>Pr(based on actual)</t>
  </si>
  <si>
    <t>Coefficient</t>
  </si>
  <si>
    <t>Accuracy</t>
  </si>
  <si>
    <t>Accuracy Pct</t>
  </si>
  <si>
    <t>above4k_prediction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</si>
</sst>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00000000000000"/>
    <numFmt numFmtId="166" formatCode="&quot;$&quot;#,##0.00"/>
    <numFmt numFmtId="167" formatCode="&quot;$&quot;#,##0"/>
  </numFmts>
  <fonts count="4" x14ac:knownFonts="1">
    <font>
      <sz val="12"/>
      <color theme="1"/>
      <name val="Calibri"/>
      <family val="2"/>
      <scheme val="minor"/>
    </font>
    <font>
      <b/>
      <sz val="12"/>
      <color theme="1"/>
      <name val="Calibri"/>
      <family val="2"/>
      <scheme val="minor"/>
    </font>
    <font>
      <i/>
      <sz val="12"/>
      <color theme="1"/>
      <name val="Calibri"/>
      <family val="2"/>
      <scheme val="minor"/>
    </font>
    <font>
      <b/>
      <sz val="12"/>
      <color indexed="18"/>
      <name val="Calibri"/>
      <family val="2"/>
      <scheme val="minor"/>
    </font>
  </fonts>
  <fills count="3">
    <fill>
      <patternFill patternType="none"/>
    </fill>
    <fill>
      <patternFill patternType="gray125"/>
    </fill>
    <fill>
      <patternFill patternType="solid">
        <fgColor rgb="FFFFFF00"/>
        <bgColor indexed="64"/>
      </patternFill>
    </fill>
  </fills>
  <borders count="6">
    <border>
      <left/>
      <right/>
      <top/>
      <bottom/>
      <diagonal/>
    </border>
    <border>
      <left/>
      <right/>
      <top/>
      <bottom style="medium">
        <color indexed="64"/>
      </bottom>
      <diagonal/>
    </border>
    <border>
      <left/>
      <right/>
      <top style="medium">
        <color indexed="64"/>
      </top>
      <bottom style="thin">
        <color indexed="64"/>
      </bottom>
      <diagonal/>
    </border>
    <border>
      <left/>
      <right/>
      <top style="medium">
        <color indexed="23"/>
      </top>
      <bottom style="medium">
        <color indexed="23"/>
      </bottom>
      <diagonal/>
    </border>
    <border>
      <left/>
      <right/>
      <top style="thin">
        <color indexed="23"/>
      </top>
      <bottom style="medium">
        <color indexed="23"/>
      </bottom>
      <diagonal/>
    </border>
    <border>
      <left/>
      <right/>
      <top style="thin">
        <color indexed="23"/>
      </top>
      <bottom/>
      <diagonal/>
    </border>
  </borders>
  <cellStyleXfs count="1">
    <xf numFmtId="0" fontId="0" fillId="0" borderId="0"/>
  </cellStyleXfs>
  <cellXfs count="40">
    <xf numFmtId="0" fontId="0" fillId="0" borderId="0" xfId="0"/>
    <xf numFmtId="14" fontId="0" fillId="0" borderId="0" xfId="0" applyNumberFormat="1"/>
    <xf numFmtId="0" fontId="0" fillId="0" borderId="0" xfId="0" pivotButton="1"/>
    <xf numFmtId="14" fontId="0" fillId="0" borderId="0" xfId="0" applyNumberFormat="1" applyAlignment="1">
      <alignment horizontal="left"/>
    </xf>
    <xf numFmtId="0" fontId="0" fillId="0" borderId="0" xfId="0" applyNumberFormat="1"/>
    <xf numFmtId="4" fontId="0" fillId="0" borderId="0" xfId="0" applyNumberFormat="1"/>
    <xf numFmtId="0" fontId="0" fillId="0" borderId="0" xfId="0" applyAlignment="1">
      <alignment wrapText="1"/>
    </xf>
    <xf numFmtId="14" fontId="0" fillId="0" borderId="0" xfId="0" applyNumberFormat="1" applyAlignment="1">
      <alignment wrapText="1"/>
    </xf>
    <xf numFmtId="0" fontId="0" fillId="0" borderId="0" xfId="0" applyAlignment="1">
      <alignment horizontal="center" wrapText="1"/>
    </xf>
    <xf numFmtId="0" fontId="1" fillId="0" borderId="0" xfId="0" applyFont="1" applyAlignment="1">
      <alignment wrapText="1"/>
    </xf>
    <xf numFmtId="0" fontId="1" fillId="0" borderId="0" xfId="0" applyFont="1"/>
    <xf numFmtId="0" fontId="0" fillId="0" borderId="0" xfId="0" applyFill="1" applyBorder="1" applyAlignment="1"/>
    <xf numFmtId="0" fontId="0" fillId="0" borderId="1" xfId="0" applyFill="1" applyBorder="1" applyAlignment="1"/>
    <xf numFmtId="0" fontId="2" fillId="0" borderId="2" xfId="0" applyFont="1" applyFill="1" applyBorder="1" applyAlignment="1">
      <alignment horizontal="center"/>
    </xf>
    <xf numFmtId="164" fontId="0" fillId="0" borderId="0" xfId="0" applyNumberFormat="1" applyFill="1" applyBorder="1" applyAlignment="1"/>
    <xf numFmtId="164" fontId="0" fillId="0" borderId="1" xfId="0" applyNumberFormat="1" applyFill="1" applyBorder="1" applyAlignment="1"/>
    <xf numFmtId="2" fontId="0" fillId="0" borderId="0" xfId="0" applyNumberFormat="1" applyFill="1" applyBorder="1" applyAlignment="1"/>
    <xf numFmtId="2" fontId="0" fillId="0" borderId="1" xfId="0" applyNumberFormat="1" applyFill="1" applyBorder="1" applyAlignment="1"/>
    <xf numFmtId="165" fontId="0" fillId="0" borderId="0" xfId="0" applyNumberFormat="1" applyFill="1" applyBorder="1" applyAlignment="1"/>
    <xf numFmtId="0" fontId="2" fillId="0" borderId="2" xfId="0" applyFont="1" applyFill="1" applyBorder="1" applyAlignment="1">
      <alignment horizontal="centerContinuous"/>
    </xf>
    <xf numFmtId="4" fontId="0" fillId="0" borderId="0" xfId="0" applyNumberFormat="1" applyFill="1" applyBorder="1" applyAlignment="1"/>
    <xf numFmtId="4" fontId="0" fillId="0" borderId="1" xfId="0" applyNumberFormat="1" applyFill="1" applyBorder="1" applyAlignment="1"/>
    <xf numFmtId="0" fontId="2" fillId="0" borderId="0" xfId="0" applyFont="1" applyFill="1" applyBorder="1" applyAlignment="1">
      <alignment horizontal="center"/>
    </xf>
    <xf numFmtId="166" fontId="0" fillId="0" borderId="0" xfId="0" applyNumberFormat="1"/>
    <xf numFmtId="167" fontId="0" fillId="0" borderId="0" xfId="0" applyNumberFormat="1"/>
    <xf numFmtId="0" fontId="0" fillId="0" borderId="0" xfId="0" applyAlignment="1">
      <alignment horizontal="left"/>
    </xf>
    <xf numFmtId="4" fontId="0" fillId="0" borderId="0" xfId="0" applyNumberFormat="1" applyFill="1" applyBorder="1" applyAlignment="1">
      <alignment horizontal="left"/>
    </xf>
    <xf numFmtId="4" fontId="0" fillId="0" borderId="0" xfId="0" applyNumberFormat="1" applyAlignment="1">
      <alignment horizontal="left"/>
    </xf>
    <xf numFmtId="4" fontId="2" fillId="0" borderId="0" xfId="0" applyNumberFormat="1" applyFont="1" applyFill="1" applyBorder="1" applyAlignment="1">
      <alignment horizontal="left"/>
    </xf>
    <xf numFmtId="0" fontId="0" fillId="0" borderId="4" xfId="0" applyFill="1" applyBorder="1" applyAlignment="1"/>
    <xf numFmtId="0" fontId="3" fillId="0" borderId="3" xfId="0" applyFont="1" applyFill="1" applyBorder="1" applyAlignment="1">
      <alignment horizontal="center"/>
    </xf>
    <xf numFmtId="166" fontId="0" fillId="0" borderId="4" xfId="0" applyNumberFormat="1" applyFill="1" applyBorder="1" applyAlignment="1"/>
    <xf numFmtId="0" fontId="0" fillId="0" borderId="5" xfId="0" applyFill="1" applyBorder="1" applyAlignment="1"/>
    <xf numFmtId="166" fontId="0" fillId="0" borderId="5" xfId="0" applyNumberFormat="1" applyFill="1" applyBorder="1" applyAlignment="1"/>
    <xf numFmtId="4" fontId="0" fillId="2" borderId="0" xfId="0" applyNumberFormat="1" applyFill="1" applyBorder="1" applyAlignment="1"/>
    <xf numFmtId="0" fontId="0" fillId="0" borderId="4" xfId="0" applyNumberFormat="1" applyFill="1" applyBorder="1" applyAlignment="1"/>
    <xf numFmtId="4" fontId="0" fillId="0" borderId="5" xfId="0" applyNumberFormat="1" applyFill="1" applyBorder="1" applyAlignment="1"/>
    <xf numFmtId="4" fontId="0" fillId="0" borderId="4" xfId="0" applyNumberFormat="1" applyFill="1" applyBorder="1" applyAlignment="1"/>
    <xf numFmtId="0" fontId="0" fillId="0" borderId="0" xfId="0" applyAlignment="1">
      <alignment horizontal="left" vertical="top" wrapText="1"/>
    </xf>
    <xf numFmtId="0" fontId="0" fillId="0" borderId="0" xfId="0" applyAlignment="1">
      <alignment horizontal="lef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1.xml"/><Relationship Id="rId35" Type="http://schemas.openxmlformats.org/officeDocument/2006/relationships/calcChain" Target="calcChain.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3.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4.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5.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6.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9.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10.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11.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12.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13.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14.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15.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16.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17.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18.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correlationMatrix!$D$18</c:f>
              <c:strCache>
                <c:ptCount val="1"/>
                <c:pt idx="0">
                  <c:v>quantity</c:v>
                </c:pt>
              </c:strCache>
            </c:strRef>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layout>
                <c:manualLayout>
                  <c:x val="0.14438379764928089"/>
                  <c:y val="-0.19419835267302113"/>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correlationMatrix!$D$19:$D$330</c:f>
              <c:numCache>
                <c:formatCode>General</c:formatCode>
                <c:ptCount val="312"/>
                <c:pt idx="0">
                  <c:v>281</c:v>
                </c:pt>
                <c:pt idx="1">
                  <c:v>291</c:v>
                </c:pt>
                <c:pt idx="2">
                  <c:v>326</c:v>
                </c:pt>
                <c:pt idx="3">
                  <c:v>523</c:v>
                </c:pt>
                <c:pt idx="4">
                  <c:v>532</c:v>
                </c:pt>
                <c:pt idx="5">
                  <c:v>312</c:v>
                </c:pt>
                <c:pt idx="6">
                  <c:v>279</c:v>
                </c:pt>
                <c:pt idx="7">
                  <c:v>320</c:v>
                </c:pt>
                <c:pt idx="8">
                  <c:v>398</c:v>
                </c:pt>
                <c:pt idx="9">
                  <c:v>517</c:v>
                </c:pt>
                <c:pt idx="10">
                  <c:v>516</c:v>
                </c:pt>
                <c:pt idx="11">
                  <c:v>316</c:v>
                </c:pt>
                <c:pt idx="12">
                  <c:v>392</c:v>
                </c:pt>
                <c:pt idx="13">
                  <c:v>212</c:v>
                </c:pt>
                <c:pt idx="14">
                  <c:v>350</c:v>
                </c:pt>
                <c:pt idx="15">
                  <c:v>491</c:v>
                </c:pt>
                <c:pt idx="16">
                  <c:v>399</c:v>
                </c:pt>
                <c:pt idx="17">
                  <c:v>289</c:v>
                </c:pt>
                <c:pt idx="18">
                  <c:v>308</c:v>
                </c:pt>
                <c:pt idx="19">
                  <c:v>417</c:v>
                </c:pt>
                <c:pt idx="20">
                  <c:v>383</c:v>
                </c:pt>
                <c:pt idx="21">
                  <c:v>626</c:v>
                </c:pt>
                <c:pt idx="22">
                  <c:v>599</c:v>
                </c:pt>
                <c:pt idx="23">
                  <c:v>303</c:v>
                </c:pt>
                <c:pt idx="24">
                  <c:v>388</c:v>
                </c:pt>
                <c:pt idx="25">
                  <c:v>257</c:v>
                </c:pt>
                <c:pt idx="26">
                  <c:v>413</c:v>
                </c:pt>
                <c:pt idx="27">
                  <c:v>539</c:v>
                </c:pt>
                <c:pt idx="28">
                  <c:v>602</c:v>
                </c:pt>
                <c:pt idx="29">
                  <c:v>279</c:v>
                </c:pt>
                <c:pt idx="30">
                  <c:v>338</c:v>
                </c:pt>
                <c:pt idx="31">
                  <c:v>333</c:v>
                </c:pt>
                <c:pt idx="32">
                  <c:v>319</c:v>
                </c:pt>
                <c:pt idx="33">
                  <c:v>544</c:v>
                </c:pt>
                <c:pt idx="34">
                  <c:v>618</c:v>
                </c:pt>
                <c:pt idx="35">
                  <c:v>253</c:v>
                </c:pt>
                <c:pt idx="36">
                  <c:v>350</c:v>
                </c:pt>
                <c:pt idx="37">
                  <c:v>406</c:v>
                </c:pt>
                <c:pt idx="38">
                  <c:v>430</c:v>
                </c:pt>
                <c:pt idx="39">
                  <c:v>498</c:v>
                </c:pt>
                <c:pt idx="40">
                  <c:v>547</c:v>
                </c:pt>
                <c:pt idx="41">
                  <c:v>289</c:v>
                </c:pt>
                <c:pt idx="42">
                  <c:v>257</c:v>
                </c:pt>
                <c:pt idx="43">
                  <c:v>337</c:v>
                </c:pt>
                <c:pt idx="44">
                  <c:v>378</c:v>
                </c:pt>
                <c:pt idx="45">
                  <c:v>496</c:v>
                </c:pt>
                <c:pt idx="46">
                  <c:v>631</c:v>
                </c:pt>
                <c:pt idx="47">
                  <c:v>273</c:v>
                </c:pt>
                <c:pt idx="48">
                  <c:v>304</c:v>
                </c:pt>
                <c:pt idx="49">
                  <c:v>362</c:v>
                </c:pt>
                <c:pt idx="50">
                  <c:v>416</c:v>
                </c:pt>
                <c:pt idx="51">
                  <c:v>530</c:v>
                </c:pt>
                <c:pt idx="52">
                  <c:v>621</c:v>
                </c:pt>
                <c:pt idx="53">
                  <c:v>370</c:v>
                </c:pt>
                <c:pt idx="54">
                  <c:v>351</c:v>
                </c:pt>
                <c:pt idx="55">
                  <c:v>415</c:v>
                </c:pt>
                <c:pt idx="56">
                  <c:v>342</c:v>
                </c:pt>
                <c:pt idx="57">
                  <c:v>497</c:v>
                </c:pt>
                <c:pt idx="58">
                  <c:v>713</c:v>
                </c:pt>
                <c:pt idx="59">
                  <c:v>1</c:v>
                </c:pt>
                <c:pt idx="60">
                  <c:v>335</c:v>
                </c:pt>
                <c:pt idx="61">
                  <c:v>305</c:v>
                </c:pt>
                <c:pt idx="62">
                  <c:v>405</c:v>
                </c:pt>
                <c:pt idx="63">
                  <c:v>390</c:v>
                </c:pt>
                <c:pt idx="64">
                  <c:v>574</c:v>
                </c:pt>
                <c:pt idx="65">
                  <c:v>484</c:v>
                </c:pt>
                <c:pt idx="66">
                  <c:v>418</c:v>
                </c:pt>
                <c:pt idx="67">
                  <c:v>409</c:v>
                </c:pt>
                <c:pt idx="68">
                  <c:v>434</c:v>
                </c:pt>
                <c:pt idx="69">
                  <c:v>435</c:v>
                </c:pt>
                <c:pt idx="70">
                  <c:v>547</c:v>
                </c:pt>
                <c:pt idx="71">
                  <c:v>623</c:v>
                </c:pt>
                <c:pt idx="72">
                  <c:v>284</c:v>
                </c:pt>
                <c:pt idx="73">
                  <c:v>438</c:v>
                </c:pt>
                <c:pt idx="74">
                  <c:v>399</c:v>
                </c:pt>
                <c:pt idx="75">
                  <c:v>422</c:v>
                </c:pt>
                <c:pt idx="76">
                  <c:v>738</c:v>
                </c:pt>
                <c:pt idx="77">
                  <c:v>501</c:v>
                </c:pt>
                <c:pt idx="78">
                  <c:v>369</c:v>
                </c:pt>
                <c:pt idx="79">
                  <c:v>360</c:v>
                </c:pt>
                <c:pt idx="80">
                  <c:v>372</c:v>
                </c:pt>
                <c:pt idx="81">
                  <c:v>464</c:v>
                </c:pt>
                <c:pt idx="82">
                  <c:v>538</c:v>
                </c:pt>
                <c:pt idx="83">
                  <c:v>602</c:v>
                </c:pt>
                <c:pt idx="84">
                  <c:v>325</c:v>
                </c:pt>
                <c:pt idx="85">
                  <c:v>383</c:v>
                </c:pt>
                <c:pt idx="86">
                  <c:v>419</c:v>
                </c:pt>
                <c:pt idx="87">
                  <c:v>344</c:v>
                </c:pt>
                <c:pt idx="88">
                  <c:v>568</c:v>
                </c:pt>
                <c:pt idx="89">
                  <c:v>578</c:v>
                </c:pt>
                <c:pt idx="90">
                  <c:v>318</c:v>
                </c:pt>
                <c:pt idx="91">
                  <c:v>433</c:v>
                </c:pt>
                <c:pt idx="92">
                  <c:v>350</c:v>
                </c:pt>
                <c:pt idx="93">
                  <c:v>512</c:v>
                </c:pt>
                <c:pt idx="94">
                  <c:v>603</c:v>
                </c:pt>
                <c:pt idx="95">
                  <c:v>561</c:v>
                </c:pt>
                <c:pt idx="96">
                  <c:v>373</c:v>
                </c:pt>
                <c:pt idx="97">
                  <c:v>434</c:v>
                </c:pt>
                <c:pt idx="98">
                  <c:v>560</c:v>
                </c:pt>
                <c:pt idx="99">
                  <c:v>592</c:v>
                </c:pt>
                <c:pt idx="100">
                  <c:v>765</c:v>
                </c:pt>
                <c:pt idx="101">
                  <c:v>555</c:v>
                </c:pt>
                <c:pt idx="102">
                  <c:v>401</c:v>
                </c:pt>
                <c:pt idx="103">
                  <c:v>329</c:v>
                </c:pt>
                <c:pt idx="104">
                  <c:v>456</c:v>
                </c:pt>
                <c:pt idx="105">
                  <c:v>367</c:v>
                </c:pt>
                <c:pt idx="106">
                  <c:v>592</c:v>
                </c:pt>
                <c:pt idx="107">
                  <c:v>516</c:v>
                </c:pt>
                <c:pt idx="108">
                  <c:v>364</c:v>
                </c:pt>
                <c:pt idx="109">
                  <c:v>371</c:v>
                </c:pt>
                <c:pt idx="110">
                  <c:v>413</c:v>
                </c:pt>
                <c:pt idx="111">
                  <c:v>408</c:v>
                </c:pt>
                <c:pt idx="112">
                  <c:v>416</c:v>
                </c:pt>
                <c:pt idx="113">
                  <c:v>582</c:v>
                </c:pt>
                <c:pt idx="114">
                  <c:v>315</c:v>
                </c:pt>
                <c:pt idx="115">
                  <c:v>309</c:v>
                </c:pt>
                <c:pt idx="116">
                  <c:v>361</c:v>
                </c:pt>
                <c:pt idx="117">
                  <c:v>416</c:v>
                </c:pt>
                <c:pt idx="118">
                  <c:v>503</c:v>
                </c:pt>
                <c:pt idx="119">
                  <c:v>534</c:v>
                </c:pt>
                <c:pt idx="120">
                  <c:v>329</c:v>
                </c:pt>
                <c:pt idx="121">
                  <c:v>327</c:v>
                </c:pt>
                <c:pt idx="122">
                  <c:v>405</c:v>
                </c:pt>
                <c:pt idx="123">
                  <c:v>354</c:v>
                </c:pt>
                <c:pt idx="124">
                  <c:v>503</c:v>
                </c:pt>
                <c:pt idx="125">
                  <c:v>538</c:v>
                </c:pt>
                <c:pt idx="126">
                  <c:v>462</c:v>
                </c:pt>
                <c:pt idx="127">
                  <c:v>289</c:v>
                </c:pt>
                <c:pt idx="128">
                  <c:v>374</c:v>
                </c:pt>
                <c:pt idx="129">
                  <c:v>476</c:v>
                </c:pt>
                <c:pt idx="130">
                  <c:v>723</c:v>
                </c:pt>
                <c:pt idx="131">
                  <c:v>471</c:v>
                </c:pt>
                <c:pt idx="132">
                  <c:v>327</c:v>
                </c:pt>
                <c:pt idx="133">
                  <c:v>255</c:v>
                </c:pt>
                <c:pt idx="134">
                  <c:v>428</c:v>
                </c:pt>
                <c:pt idx="135">
                  <c:v>347</c:v>
                </c:pt>
                <c:pt idx="136">
                  <c:v>462</c:v>
                </c:pt>
                <c:pt idx="137">
                  <c:v>523</c:v>
                </c:pt>
                <c:pt idx="138">
                  <c:v>326</c:v>
                </c:pt>
                <c:pt idx="139">
                  <c:v>371</c:v>
                </c:pt>
                <c:pt idx="140">
                  <c:v>385</c:v>
                </c:pt>
                <c:pt idx="141">
                  <c:v>400</c:v>
                </c:pt>
                <c:pt idx="142">
                  <c:v>560</c:v>
                </c:pt>
                <c:pt idx="143">
                  <c:v>491</c:v>
                </c:pt>
                <c:pt idx="144">
                  <c:v>319</c:v>
                </c:pt>
                <c:pt idx="145">
                  <c:v>366</c:v>
                </c:pt>
                <c:pt idx="146">
                  <c:v>410</c:v>
                </c:pt>
                <c:pt idx="147">
                  <c:v>360</c:v>
                </c:pt>
                <c:pt idx="148">
                  <c:v>516</c:v>
                </c:pt>
                <c:pt idx="149">
                  <c:v>505</c:v>
                </c:pt>
                <c:pt idx="150">
                  <c:v>325</c:v>
                </c:pt>
                <c:pt idx="151">
                  <c:v>331</c:v>
                </c:pt>
                <c:pt idx="152">
                  <c:v>387</c:v>
                </c:pt>
                <c:pt idx="153">
                  <c:v>352</c:v>
                </c:pt>
                <c:pt idx="154">
                  <c:v>520</c:v>
                </c:pt>
                <c:pt idx="155">
                  <c:v>468</c:v>
                </c:pt>
                <c:pt idx="156">
                  <c:v>1</c:v>
                </c:pt>
                <c:pt idx="157">
                  <c:v>339</c:v>
                </c:pt>
                <c:pt idx="158">
                  <c:v>429</c:v>
                </c:pt>
                <c:pt idx="159">
                  <c:v>510</c:v>
                </c:pt>
                <c:pt idx="160">
                  <c:v>416</c:v>
                </c:pt>
                <c:pt idx="161">
                  <c:v>516</c:v>
                </c:pt>
                <c:pt idx="162">
                  <c:v>386</c:v>
                </c:pt>
                <c:pt idx="163">
                  <c:v>288</c:v>
                </c:pt>
                <c:pt idx="164">
                  <c:v>353</c:v>
                </c:pt>
                <c:pt idx="165">
                  <c:v>361</c:v>
                </c:pt>
                <c:pt idx="166">
                  <c:v>405</c:v>
                </c:pt>
                <c:pt idx="167">
                  <c:v>525</c:v>
                </c:pt>
                <c:pt idx="168">
                  <c:v>365</c:v>
                </c:pt>
                <c:pt idx="169">
                  <c:v>563</c:v>
                </c:pt>
                <c:pt idx="170">
                  <c:v>406</c:v>
                </c:pt>
                <c:pt idx="171">
                  <c:v>396</c:v>
                </c:pt>
                <c:pt idx="172">
                  <c:v>432</c:v>
                </c:pt>
                <c:pt idx="173">
                  <c:v>488</c:v>
                </c:pt>
                <c:pt idx="174">
                  <c:v>491</c:v>
                </c:pt>
                <c:pt idx="175">
                  <c:v>275</c:v>
                </c:pt>
                <c:pt idx="176">
                  <c:v>191</c:v>
                </c:pt>
                <c:pt idx="177">
                  <c:v>320</c:v>
                </c:pt>
                <c:pt idx="178">
                  <c:v>343</c:v>
                </c:pt>
                <c:pt idx="179">
                  <c:v>478</c:v>
                </c:pt>
                <c:pt idx="180">
                  <c:v>490</c:v>
                </c:pt>
                <c:pt idx="181">
                  <c:v>269</c:v>
                </c:pt>
                <c:pt idx="182">
                  <c:v>402</c:v>
                </c:pt>
                <c:pt idx="183">
                  <c:v>395</c:v>
                </c:pt>
                <c:pt idx="184">
                  <c:v>420</c:v>
                </c:pt>
                <c:pt idx="185">
                  <c:v>407</c:v>
                </c:pt>
                <c:pt idx="186">
                  <c:v>419</c:v>
                </c:pt>
                <c:pt idx="187">
                  <c:v>332</c:v>
                </c:pt>
                <c:pt idx="188">
                  <c:v>342</c:v>
                </c:pt>
                <c:pt idx="189">
                  <c:v>375</c:v>
                </c:pt>
                <c:pt idx="190">
                  <c:v>355</c:v>
                </c:pt>
                <c:pt idx="191">
                  <c:v>436</c:v>
                </c:pt>
                <c:pt idx="192">
                  <c:v>452</c:v>
                </c:pt>
                <c:pt idx="193">
                  <c:v>281</c:v>
                </c:pt>
                <c:pt idx="194">
                  <c:v>261</c:v>
                </c:pt>
                <c:pt idx="195">
                  <c:v>643</c:v>
                </c:pt>
                <c:pt idx="196">
                  <c:v>472</c:v>
                </c:pt>
                <c:pt idx="197">
                  <c:v>503</c:v>
                </c:pt>
                <c:pt idx="198">
                  <c:v>504</c:v>
                </c:pt>
                <c:pt idx="199">
                  <c:v>412</c:v>
                </c:pt>
                <c:pt idx="200">
                  <c:v>316</c:v>
                </c:pt>
                <c:pt idx="201">
                  <c:v>319</c:v>
                </c:pt>
                <c:pt idx="202">
                  <c:v>794</c:v>
                </c:pt>
                <c:pt idx="203">
                  <c:v>567</c:v>
                </c:pt>
                <c:pt idx="204">
                  <c:v>487</c:v>
                </c:pt>
                <c:pt idx="205">
                  <c:v>271</c:v>
                </c:pt>
                <c:pt idx="206">
                  <c:v>357</c:v>
                </c:pt>
                <c:pt idx="207">
                  <c:v>333</c:v>
                </c:pt>
                <c:pt idx="208">
                  <c:v>383</c:v>
                </c:pt>
                <c:pt idx="209">
                  <c:v>553</c:v>
                </c:pt>
                <c:pt idx="210">
                  <c:v>425</c:v>
                </c:pt>
                <c:pt idx="211">
                  <c:v>202</c:v>
                </c:pt>
                <c:pt idx="212">
                  <c:v>307</c:v>
                </c:pt>
                <c:pt idx="213">
                  <c:v>360</c:v>
                </c:pt>
                <c:pt idx="214">
                  <c:v>336</c:v>
                </c:pt>
                <c:pt idx="215">
                  <c:v>511</c:v>
                </c:pt>
                <c:pt idx="216">
                  <c:v>744</c:v>
                </c:pt>
                <c:pt idx="217">
                  <c:v>250</c:v>
                </c:pt>
                <c:pt idx="218">
                  <c:v>320</c:v>
                </c:pt>
                <c:pt idx="219">
                  <c:v>353</c:v>
                </c:pt>
                <c:pt idx="220">
                  <c:v>397</c:v>
                </c:pt>
                <c:pt idx="221">
                  <c:v>551</c:v>
                </c:pt>
                <c:pt idx="222">
                  <c:v>530</c:v>
                </c:pt>
                <c:pt idx="223">
                  <c:v>339</c:v>
                </c:pt>
                <c:pt idx="224">
                  <c:v>320</c:v>
                </c:pt>
                <c:pt idx="225">
                  <c:v>523</c:v>
                </c:pt>
                <c:pt idx="226">
                  <c:v>360</c:v>
                </c:pt>
                <c:pt idx="227">
                  <c:v>420</c:v>
                </c:pt>
                <c:pt idx="228">
                  <c:v>717</c:v>
                </c:pt>
                <c:pt idx="229">
                  <c:v>289</c:v>
                </c:pt>
                <c:pt idx="230">
                  <c:v>326</c:v>
                </c:pt>
                <c:pt idx="231">
                  <c:v>349</c:v>
                </c:pt>
                <c:pt idx="232">
                  <c:v>415</c:v>
                </c:pt>
                <c:pt idx="233">
                  <c:v>505</c:v>
                </c:pt>
                <c:pt idx="234">
                  <c:v>422</c:v>
                </c:pt>
                <c:pt idx="235">
                  <c:v>223</c:v>
                </c:pt>
                <c:pt idx="236">
                  <c:v>265</c:v>
                </c:pt>
                <c:pt idx="237">
                  <c:v>377</c:v>
                </c:pt>
                <c:pt idx="238">
                  <c:v>359</c:v>
                </c:pt>
                <c:pt idx="239">
                  <c:v>693</c:v>
                </c:pt>
                <c:pt idx="240">
                  <c:v>491</c:v>
                </c:pt>
                <c:pt idx="241">
                  <c:v>332</c:v>
                </c:pt>
                <c:pt idx="242">
                  <c:v>272</c:v>
                </c:pt>
                <c:pt idx="243">
                  <c:v>403</c:v>
                </c:pt>
                <c:pt idx="244">
                  <c:v>358</c:v>
                </c:pt>
                <c:pt idx="245">
                  <c:v>478</c:v>
                </c:pt>
                <c:pt idx="246">
                  <c:v>785</c:v>
                </c:pt>
                <c:pt idx="247">
                  <c:v>352</c:v>
                </c:pt>
                <c:pt idx="248">
                  <c:v>261</c:v>
                </c:pt>
                <c:pt idx="249">
                  <c:v>333</c:v>
                </c:pt>
                <c:pt idx="250">
                  <c:v>317</c:v>
                </c:pt>
                <c:pt idx="251">
                  <c:v>518</c:v>
                </c:pt>
                <c:pt idx="252">
                  <c:v>431</c:v>
                </c:pt>
                <c:pt idx="253">
                  <c:v>258</c:v>
                </c:pt>
                <c:pt idx="254">
                  <c:v>308</c:v>
                </c:pt>
                <c:pt idx="255">
                  <c:v>388</c:v>
                </c:pt>
                <c:pt idx="256">
                  <c:v>336</c:v>
                </c:pt>
                <c:pt idx="257">
                  <c:v>554</c:v>
                </c:pt>
                <c:pt idx="258">
                  <c:v>587</c:v>
                </c:pt>
                <c:pt idx="259">
                  <c:v>343</c:v>
                </c:pt>
                <c:pt idx="260">
                  <c:v>375</c:v>
                </c:pt>
                <c:pt idx="261">
                  <c:v>207</c:v>
                </c:pt>
                <c:pt idx="262">
                  <c:v>306</c:v>
                </c:pt>
                <c:pt idx="263">
                  <c:v>516</c:v>
                </c:pt>
                <c:pt idx="264">
                  <c:v>452</c:v>
                </c:pt>
                <c:pt idx="265">
                  <c:v>260</c:v>
                </c:pt>
                <c:pt idx="266">
                  <c:v>264</c:v>
                </c:pt>
                <c:pt idx="267">
                  <c:v>295</c:v>
                </c:pt>
                <c:pt idx="268">
                  <c:v>390</c:v>
                </c:pt>
                <c:pt idx="269">
                  <c:v>477</c:v>
                </c:pt>
                <c:pt idx="270">
                  <c:v>482</c:v>
                </c:pt>
                <c:pt idx="271">
                  <c:v>278</c:v>
                </c:pt>
                <c:pt idx="272">
                  <c:v>231</c:v>
                </c:pt>
                <c:pt idx="273">
                  <c:v>421</c:v>
                </c:pt>
                <c:pt idx="274">
                  <c:v>302</c:v>
                </c:pt>
                <c:pt idx="275">
                  <c:v>325</c:v>
                </c:pt>
                <c:pt idx="276">
                  <c:v>605</c:v>
                </c:pt>
                <c:pt idx="277">
                  <c:v>311</c:v>
                </c:pt>
                <c:pt idx="278">
                  <c:v>266</c:v>
                </c:pt>
                <c:pt idx="279">
                  <c:v>339</c:v>
                </c:pt>
                <c:pt idx="280">
                  <c:v>1</c:v>
                </c:pt>
                <c:pt idx="281">
                  <c:v>235</c:v>
                </c:pt>
                <c:pt idx="282">
                  <c:v>264</c:v>
                </c:pt>
                <c:pt idx="283">
                  <c:v>204</c:v>
                </c:pt>
                <c:pt idx="284">
                  <c:v>280</c:v>
                </c:pt>
                <c:pt idx="285">
                  <c:v>209</c:v>
                </c:pt>
                <c:pt idx="286">
                  <c:v>306</c:v>
                </c:pt>
                <c:pt idx="287">
                  <c:v>266</c:v>
                </c:pt>
                <c:pt idx="288">
                  <c:v>287</c:v>
                </c:pt>
                <c:pt idx="289">
                  <c:v>232</c:v>
                </c:pt>
                <c:pt idx="290">
                  <c:v>220</c:v>
                </c:pt>
                <c:pt idx="291">
                  <c:v>389</c:v>
                </c:pt>
                <c:pt idx="292">
                  <c:v>341</c:v>
                </c:pt>
                <c:pt idx="293">
                  <c:v>438</c:v>
                </c:pt>
                <c:pt idx="294">
                  <c:v>396</c:v>
                </c:pt>
                <c:pt idx="295">
                  <c:v>237</c:v>
                </c:pt>
                <c:pt idx="296">
                  <c:v>322</c:v>
                </c:pt>
                <c:pt idx="297">
                  <c:v>296</c:v>
                </c:pt>
                <c:pt idx="298">
                  <c:v>263</c:v>
                </c:pt>
                <c:pt idx="299">
                  <c:v>399</c:v>
                </c:pt>
                <c:pt idx="300">
                  <c:v>415</c:v>
                </c:pt>
                <c:pt idx="301">
                  <c:v>212</c:v>
                </c:pt>
                <c:pt idx="302">
                  <c:v>349</c:v>
                </c:pt>
                <c:pt idx="303">
                  <c:v>419</c:v>
                </c:pt>
                <c:pt idx="304">
                  <c:v>376</c:v>
                </c:pt>
                <c:pt idx="305">
                  <c:v>422</c:v>
                </c:pt>
                <c:pt idx="306">
                  <c:v>275</c:v>
                </c:pt>
                <c:pt idx="307">
                  <c:v>3</c:v>
                </c:pt>
                <c:pt idx="308">
                  <c:v>308</c:v>
                </c:pt>
                <c:pt idx="309">
                  <c:v>349</c:v>
                </c:pt>
                <c:pt idx="310">
                  <c:v>263</c:v>
                </c:pt>
                <c:pt idx="311">
                  <c:v>293</c:v>
                </c:pt>
              </c:numCache>
            </c:numRef>
          </c:xVal>
          <c:yVal>
            <c:numRef>
              <c:f>correlationMatrix!$O$19:$O$330</c:f>
              <c:numCache>
                <c:formatCode>General</c:formatCode>
                <c:ptCount val="312"/>
                <c:pt idx="0">
                  <c:v>2189</c:v>
                </c:pt>
                <c:pt idx="1">
                  <c:v>2253</c:v>
                </c:pt>
                <c:pt idx="2">
                  <c:v>2864</c:v>
                </c:pt>
                <c:pt idx="3">
                  <c:v>3984</c:v>
                </c:pt>
                <c:pt idx="4">
                  <c:v>4437</c:v>
                </c:pt>
                <c:pt idx="5">
                  <c:v>2841</c:v>
                </c:pt>
                <c:pt idx="6">
                  <c:v>2085</c:v>
                </c:pt>
                <c:pt idx="7">
                  <c:v>2380</c:v>
                </c:pt>
                <c:pt idx="8">
                  <c:v>3497</c:v>
                </c:pt>
                <c:pt idx="9">
                  <c:v>4115</c:v>
                </c:pt>
                <c:pt idx="10">
                  <c:v>4227</c:v>
                </c:pt>
                <c:pt idx="11">
                  <c:v>2756</c:v>
                </c:pt>
                <c:pt idx="12">
                  <c:v>2772</c:v>
                </c:pt>
                <c:pt idx="13">
                  <c:v>1706</c:v>
                </c:pt>
                <c:pt idx="14">
                  <c:v>2616</c:v>
                </c:pt>
                <c:pt idx="15">
                  <c:v>4172</c:v>
                </c:pt>
                <c:pt idx="16">
                  <c:v>3415</c:v>
                </c:pt>
                <c:pt idx="17">
                  <c:v>2523</c:v>
                </c:pt>
                <c:pt idx="18">
                  <c:v>2150</c:v>
                </c:pt>
                <c:pt idx="19">
                  <c:v>3379</c:v>
                </c:pt>
                <c:pt idx="20">
                  <c:v>3218</c:v>
                </c:pt>
                <c:pt idx="21">
                  <c:v>5006</c:v>
                </c:pt>
                <c:pt idx="22">
                  <c:v>4811</c:v>
                </c:pt>
                <c:pt idx="23">
                  <c:v>2522</c:v>
                </c:pt>
                <c:pt idx="24">
                  <c:v>2677</c:v>
                </c:pt>
                <c:pt idx="25">
                  <c:v>2272</c:v>
                </c:pt>
                <c:pt idx="26">
                  <c:v>3972</c:v>
                </c:pt>
                <c:pt idx="27">
                  <c:v>4103</c:v>
                </c:pt>
                <c:pt idx="28">
                  <c:v>5376</c:v>
                </c:pt>
                <c:pt idx="29">
                  <c:v>2279</c:v>
                </c:pt>
                <c:pt idx="30">
                  <c:v>2273</c:v>
                </c:pt>
                <c:pt idx="31">
                  <c:v>2528</c:v>
                </c:pt>
                <c:pt idx="32">
                  <c:v>2630</c:v>
                </c:pt>
                <c:pt idx="33">
                  <c:v>4767</c:v>
                </c:pt>
                <c:pt idx="34">
                  <c:v>5263</c:v>
                </c:pt>
                <c:pt idx="35">
                  <c:v>1928</c:v>
                </c:pt>
                <c:pt idx="36">
                  <c:v>2708</c:v>
                </c:pt>
                <c:pt idx="37">
                  <c:v>3399</c:v>
                </c:pt>
                <c:pt idx="38">
                  <c:v>3573</c:v>
                </c:pt>
                <c:pt idx="39">
                  <c:v>3985</c:v>
                </c:pt>
                <c:pt idx="40">
                  <c:v>4355</c:v>
                </c:pt>
                <c:pt idx="41">
                  <c:v>2251</c:v>
                </c:pt>
                <c:pt idx="42">
                  <c:v>1984</c:v>
                </c:pt>
                <c:pt idx="43">
                  <c:v>2417</c:v>
                </c:pt>
                <c:pt idx="44">
                  <c:v>3051</c:v>
                </c:pt>
                <c:pt idx="45">
                  <c:v>4482</c:v>
                </c:pt>
                <c:pt idx="46">
                  <c:v>4861</c:v>
                </c:pt>
                <c:pt idx="47">
                  <c:v>2119</c:v>
                </c:pt>
                <c:pt idx="48">
                  <c:v>2262</c:v>
                </c:pt>
                <c:pt idx="49">
                  <c:v>2794</c:v>
                </c:pt>
                <c:pt idx="50">
                  <c:v>3613</c:v>
                </c:pt>
                <c:pt idx="51">
                  <c:v>4516</c:v>
                </c:pt>
                <c:pt idx="52">
                  <c:v>4740</c:v>
                </c:pt>
                <c:pt idx="53">
                  <c:v>2695</c:v>
                </c:pt>
                <c:pt idx="54">
                  <c:v>2824</c:v>
                </c:pt>
                <c:pt idx="55">
                  <c:v>3162</c:v>
                </c:pt>
                <c:pt idx="56">
                  <c:v>3106</c:v>
                </c:pt>
                <c:pt idx="57">
                  <c:v>3908</c:v>
                </c:pt>
                <c:pt idx="58">
                  <c:v>5991</c:v>
                </c:pt>
                <c:pt idx="59">
                  <c:v>21</c:v>
                </c:pt>
                <c:pt idx="60">
                  <c:v>2610</c:v>
                </c:pt>
                <c:pt idx="61">
                  <c:v>2235</c:v>
                </c:pt>
                <c:pt idx="62">
                  <c:v>2994</c:v>
                </c:pt>
                <c:pt idx="63">
                  <c:v>2782</c:v>
                </c:pt>
                <c:pt idx="64">
                  <c:v>4665</c:v>
                </c:pt>
                <c:pt idx="65">
                  <c:v>3828</c:v>
                </c:pt>
                <c:pt idx="66">
                  <c:v>2986</c:v>
                </c:pt>
                <c:pt idx="67">
                  <c:v>3460</c:v>
                </c:pt>
                <c:pt idx="68">
                  <c:v>3518</c:v>
                </c:pt>
                <c:pt idx="69">
                  <c:v>3411</c:v>
                </c:pt>
                <c:pt idx="70">
                  <c:v>4534</c:v>
                </c:pt>
                <c:pt idx="71">
                  <c:v>4979</c:v>
                </c:pt>
                <c:pt idx="72">
                  <c:v>2288</c:v>
                </c:pt>
                <c:pt idx="73">
                  <c:v>3895</c:v>
                </c:pt>
                <c:pt idx="74">
                  <c:v>3077</c:v>
                </c:pt>
                <c:pt idx="75">
                  <c:v>3641</c:v>
                </c:pt>
                <c:pt idx="76">
                  <c:v>5780</c:v>
                </c:pt>
                <c:pt idx="77">
                  <c:v>4443</c:v>
                </c:pt>
                <c:pt idx="78">
                  <c:v>3421</c:v>
                </c:pt>
                <c:pt idx="79">
                  <c:v>2865</c:v>
                </c:pt>
                <c:pt idx="80">
                  <c:v>2752</c:v>
                </c:pt>
                <c:pt idx="81">
                  <c:v>3623</c:v>
                </c:pt>
                <c:pt idx="82">
                  <c:v>4171</c:v>
                </c:pt>
                <c:pt idx="83">
                  <c:v>4571</c:v>
                </c:pt>
                <c:pt idx="84">
                  <c:v>2488</c:v>
                </c:pt>
                <c:pt idx="85">
                  <c:v>3102</c:v>
                </c:pt>
                <c:pt idx="86">
                  <c:v>3064</c:v>
                </c:pt>
                <c:pt idx="87">
                  <c:v>2725</c:v>
                </c:pt>
                <c:pt idx="88">
                  <c:v>4521</c:v>
                </c:pt>
                <c:pt idx="89">
                  <c:v>4642</c:v>
                </c:pt>
                <c:pt idx="90">
                  <c:v>2592</c:v>
                </c:pt>
                <c:pt idx="91">
                  <c:v>3894</c:v>
                </c:pt>
                <c:pt idx="92">
                  <c:v>3096</c:v>
                </c:pt>
                <c:pt idx="93">
                  <c:v>3967</c:v>
                </c:pt>
                <c:pt idx="94">
                  <c:v>4857</c:v>
                </c:pt>
                <c:pt idx="95">
                  <c:v>4896</c:v>
                </c:pt>
                <c:pt idx="96">
                  <c:v>3320</c:v>
                </c:pt>
                <c:pt idx="97">
                  <c:v>3261</c:v>
                </c:pt>
                <c:pt idx="98">
                  <c:v>4172</c:v>
                </c:pt>
                <c:pt idx="99">
                  <c:v>4813</c:v>
                </c:pt>
                <c:pt idx="100">
                  <c:v>7033</c:v>
                </c:pt>
                <c:pt idx="101">
                  <c:v>4669</c:v>
                </c:pt>
                <c:pt idx="102">
                  <c:v>3190</c:v>
                </c:pt>
                <c:pt idx="103">
                  <c:v>2855</c:v>
                </c:pt>
                <c:pt idx="104">
                  <c:v>3322</c:v>
                </c:pt>
                <c:pt idx="105">
                  <c:v>3123</c:v>
                </c:pt>
                <c:pt idx="106">
                  <c:v>4994</c:v>
                </c:pt>
                <c:pt idx="107">
                  <c:v>3868</c:v>
                </c:pt>
                <c:pt idx="108">
                  <c:v>2703</c:v>
                </c:pt>
                <c:pt idx="109">
                  <c:v>3262</c:v>
                </c:pt>
                <c:pt idx="110">
                  <c:v>3046</c:v>
                </c:pt>
                <c:pt idx="111">
                  <c:v>3593</c:v>
                </c:pt>
                <c:pt idx="112">
                  <c:v>3333</c:v>
                </c:pt>
                <c:pt idx="113">
                  <c:v>5281</c:v>
                </c:pt>
                <c:pt idx="114">
                  <c:v>2501</c:v>
                </c:pt>
                <c:pt idx="115">
                  <c:v>2560</c:v>
                </c:pt>
                <c:pt idx="116">
                  <c:v>3054</c:v>
                </c:pt>
                <c:pt idx="117">
                  <c:v>3163</c:v>
                </c:pt>
                <c:pt idx="118">
                  <c:v>3858</c:v>
                </c:pt>
                <c:pt idx="119">
                  <c:v>4616</c:v>
                </c:pt>
                <c:pt idx="120">
                  <c:v>2482</c:v>
                </c:pt>
                <c:pt idx="121">
                  <c:v>2609</c:v>
                </c:pt>
                <c:pt idx="122">
                  <c:v>3107</c:v>
                </c:pt>
                <c:pt idx="123">
                  <c:v>2948</c:v>
                </c:pt>
                <c:pt idx="124">
                  <c:v>3981</c:v>
                </c:pt>
                <c:pt idx="125">
                  <c:v>4149</c:v>
                </c:pt>
                <c:pt idx="126">
                  <c:v>4242</c:v>
                </c:pt>
                <c:pt idx="127">
                  <c:v>2572</c:v>
                </c:pt>
                <c:pt idx="128">
                  <c:v>2879</c:v>
                </c:pt>
                <c:pt idx="129">
                  <c:v>3490</c:v>
                </c:pt>
                <c:pt idx="130">
                  <c:v>6076</c:v>
                </c:pt>
                <c:pt idx="131">
                  <c:v>3845</c:v>
                </c:pt>
                <c:pt idx="132">
                  <c:v>2598</c:v>
                </c:pt>
                <c:pt idx="133">
                  <c:v>2141</c:v>
                </c:pt>
                <c:pt idx="134">
                  <c:v>3238</c:v>
                </c:pt>
                <c:pt idx="135">
                  <c:v>2547</c:v>
                </c:pt>
                <c:pt idx="136">
                  <c:v>3629</c:v>
                </c:pt>
                <c:pt idx="137">
                  <c:v>4203</c:v>
                </c:pt>
                <c:pt idx="138">
                  <c:v>2501</c:v>
                </c:pt>
                <c:pt idx="139">
                  <c:v>2703</c:v>
                </c:pt>
                <c:pt idx="140">
                  <c:v>2779</c:v>
                </c:pt>
                <c:pt idx="141">
                  <c:v>3120</c:v>
                </c:pt>
                <c:pt idx="142">
                  <c:v>4503</c:v>
                </c:pt>
                <c:pt idx="143">
                  <c:v>4574</c:v>
                </c:pt>
                <c:pt idx="144">
                  <c:v>2379</c:v>
                </c:pt>
                <c:pt idx="145">
                  <c:v>2718</c:v>
                </c:pt>
                <c:pt idx="146">
                  <c:v>3279</c:v>
                </c:pt>
                <c:pt idx="147">
                  <c:v>2644</c:v>
                </c:pt>
                <c:pt idx="148">
                  <c:v>4301</c:v>
                </c:pt>
                <c:pt idx="149">
                  <c:v>4441</c:v>
                </c:pt>
                <c:pt idx="150">
                  <c:v>2188</c:v>
                </c:pt>
                <c:pt idx="151">
                  <c:v>2525</c:v>
                </c:pt>
                <c:pt idx="152">
                  <c:v>3243</c:v>
                </c:pt>
                <c:pt idx="153">
                  <c:v>2974</c:v>
                </c:pt>
                <c:pt idx="154">
                  <c:v>4727</c:v>
                </c:pt>
                <c:pt idx="155">
                  <c:v>4029</c:v>
                </c:pt>
                <c:pt idx="156">
                  <c:v>20</c:v>
                </c:pt>
                <c:pt idx="157">
                  <c:v>2852</c:v>
                </c:pt>
                <c:pt idx="158">
                  <c:v>3476</c:v>
                </c:pt>
                <c:pt idx="159">
                  <c:v>5576</c:v>
                </c:pt>
                <c:pt idx="160">
                  <c:v>3101</c:v>
                </c:pt>
                <c:pt idx="161">
                  <c:v>3844</c:v>
                </c:pt>
                <c:pt idx="162">
                  <c:v>3069</c:v>
                </c:pt>
                <c:pt idx="163">
                  <c:v>2236</c:v>
                </c:pt>
                <c:pt idx="164">
                  <c:v>2614</c:v>
                </c:pt>
                <c:pt idx="165">
                  <c:v>2702</c:v>
                </c:pt>
                <c:pt idx="166">
                  <c:v>2953</c:v>
                </c:pt>
                <c:pt idx="167">
                  <c:v>4090</c:v>
                </c:pt>
                <c:pt idx="168">
                  <c:v>3442</c:v>
                </c:pt>
                <c:pt idx="169">
                  <c:v>4457</c:v>
                </c:pt>
                <c:pt idx="170">
                  <c:v>3338</c:v>
                </c:pt>
                <c:pt idx="171">
                  <c:v>3072</c:v>
                </c:pt>
                <c:pt idx="172">
                  <c:v>3378</c:v>
                </c:pt>
                <c:pt idx="173">
                  <c:v>3538</c:v>
                </c:pt>
                <c:pt idx="174">
                  <c:v>3761</c:v>
                </c:pt>
                <c:pt idx="175">
                  <c:v>2446</c:v>
                </c:pt>
                <c:pt idx="176">
                  <c:v>1729</c:v>
                </c:pt>
                <c:pt idx="177">
                  <c:v>2575</c:v>
                </c:pt>
                <c:pt idx="178">
                  <c:v>2893</c:v>
                </c:pt>
                <c:pt idx="179">
                  <c:v>3859</c:v>
                </c:pt>
                <c:pt idx="180">
                  <c:v>4135</c:v>
                </c:pt>
                <c:pt idx="181">
                  <c:v>1956</c:v>
                </c:pt>
                <c:pt idx="182">
                  <c:v>3000</c:v>
                </c:pt>
                <c:pt idx="183">
                  <c:v>3045</c:v>
                </c:pt>
                <c:pt idx="184">
                  <c:v>3705</c:v>
                </c:pt>
                <c:pt idx="185">
                  <c:v>3187</c:v>
                </c:pt>
                <c:pt idx="186">
                  <c:v>4175</c:v>
                </c:pt>
                <c:pt idx="187">
                  <c:v>2837</c:v>
                </c:pt>
                <c:pt idx="188">
                  <c:v>3399</c:v>
                </c:pt>
                <c:pt idx="189">
                  <c:v>3020</c:v>
                </c:pt>
                <c:pt idx="190">
                  <c:v>2730</c:v>
                </c:pt>
                <c:pt idx="191">
                  <c:v>3672</c:v>
                </c:pt>
                <c:pt idx="192">
                  <c:v>3722</c:v>
                </c:pt>
                <c:pt idx="193">
                  <c:v>2366</c:v>
                </c:pt>
                <c:pt idx="194">
                  <c:v>2184</c:v>
                </c:pt>
                <c:pt idx="195">
                  <c:v>4653</c:v>
                </c:pt>
                <c:pt idx="196">
                  <c:v>3980</c:v>
                </c:pt>
                <c:pt idx="197">
                  <c:v>4103</c:v>
                </c:pt>
                <c:pt idx="198">
                  <c:v>4711</c:v>
                </c:pt>
                <c:pt idx="199">
                  <c:v>3187</c:v>
                </c:pt>
                <c:pt idx="200">
                  <c:v>2637</c:v>
                </c:pt>
                <c:pt idx="201">
                  <c:v>2317</c:v>
                </c:pt>
                <c:pt idx="202">
                  <c:v>6290</c:v>
                </c:pt>
                <c:pt idx="203">
                  <c:v>4636</c:v>
                </c:pt>
                <c:pt idx="204">
                  <c:v>3968</c:v>
                </c:pt>
                <c:pt idx="205">
                  <c:v>2207</c:v>
                </c:pt>
                <c:pt idx="206">
                  <c:v>2778</c:v>
                </c:pt>
                <c:pt idx="207">
                  <c:v>2380</c:v>
                </c:pt>
                <c:pt idx="208">
                  <c:v>2962</c:v>
                </c:pt>
                <c:pt idx="209">
                  <c:v>4685</c:v>
                </c:pt>
                <c:pt idx="210">
                  <c:v>3690</c:v>
                </c:pt>
                <c:pt idx="211">
                  <c:v>1722</c:v>
                </c:pt>
                <c:pt idx="212">
                  <c:v>2851</c:v>
                </c:pt>
                <c:pt idx="213">
                  <c:v>2835</c:v>
                </c:pt>
                <c:pt idx="214">
                  <c:v>2873</c:v>
                </c:pt>
                <c:pt idx="215">
                  <c:v>4096</c:v>
                </c:pt>
                <c:pt idx="216">
                  <c:v>6110</c:v>
                </c:pt>
                <c:pt idx="217">
                  <c:v>1902</c:v>
                </c:pt>
                <c:pt idx="218">
                  <c:v>2523</c:v>
                </c:pt>
                <c:pt idx="219">
                  <c:v>2825</c:v>
                </c:pt>
                <c:pt idx="220">
                  <c:v>3191</c:v>
                </c:pt>
                <c:pt idx="221">
                  <c:v>4088</c:v>
                </c:pt>
                <c:pt idx="222">
                  <c:v>5078</c:v>
                </c:pt>
                <c:pt idx="223">
                  <c:v>2763</c:v>
                </c:pt>
                <c:pt idx="224">
                  <c:v>2325</c:v>
                </c:pt>
                <c:pt idx="225">
                  <c:v>3982</c:v>
                </c:pt>
                <c:pt idx="226">
                  <c:v>3272</c:v>
                </c:pt>
                <c:pt idx="227">
                  <c:v>3498</c:v>
                </c:pt>
                <c:pt idx="228">
                  <c:v>5989</c:v>
                </c:pt>
                <c:pt idx="229">
                  <c:v>2182</c:v>
                </c:pt>
                <c:pt idx="230">
                  <c:v>2461</c:v>
                </c:pt>
                <c:pt idx="231">
                  <c:v>2597</c:v>
                </c:pt>
                <c:pt idx="232">
                  <c:v>3474</c:v>
                </c:pt>
                <c:pt idx="233">
                  <c:v>4100</c:v>
                </c:pt>
                <c:pt idx="234">
                  <c:v>3425</c:v>
                </c:pt>
                <c:pt idx="235">
                  <c:v>1792</c:v>
                </c:pt>
                <c:pt idx="236">
                  <c:v>2236</c:v>
                </c:pt>
                <c:pt idx="237">
                  <c:v>3136</c:v>
                </c:pt>
                <c:pt idx="238">
                  <c:v>2790</c:v>
                </c:pt>
                <c:pt idx="239">
                  <c:v>5754</c:v>
                </c:pt>
                <c:pt idx="240">
                  <c:v>4138</c:v>
                </c:pt>
                <c:pt idx="241">
                  <c:v>2734</c:v>
                </c:pt>
                <c:pt idx="242">
                  <c:v>1981</c:v>
                </c:pt>
                <c:pt idx="243">
                  <c:v>3178</c:v>
                </c:pt>
                <c:pt idx="244">
                  <c:v>2924</c:v>
                </c:pt>
                <c:pt idx="245">
                  <c:v>3723</c:v>
                </c:pt>
                <c:pt idx="246">
                  <c:v>6735</c:v>
                </c:pt>
                <c:pt idx="247">
                  <c:v>2860</c:v>
                </c:pt>
                <c:pt idx="248">
                  <c:v>2373</c:v>
                </c:pt>
                <c:pt idx="249">
                  <c:v>2567</c:v>
                </c:pt>
                <c:pt idx="250">
                  <c:v>2393</c:v>
                </c:pt>
                <c:pt idx="251">
                  <c:v>4356</c:v>
                </c:pt>
                <c:pt idx="252">
                  <c:v>3366</c:v>
                </c:pt>
                <c:pt idx="253">
                  <c:v>2218</c:v>
                </c:pt>
                <c:pt idx="254">
                  <c:v>2251</c:v>
                </c:pt>
                <c:pt idx="255">
                  <c:v>3043</c:v>
                </c:pt>
                <c:pt idx="256">
                  <c:v>2641</c:v>
                </c:pt>
                <c:pt idx="257">
                  <c:v>4146</c:v>
                </c:pt>
                <c:pt idx="258">
                  <c:v>4551</c:v>
                </c:pt>
                <c:pt idx="259">
                  <c:v>2813</c:v>
                </c:pt>
                <c:pt idx="260">
                  <c:v>2966</c:v>
                </c:pt>
                <c:pt idx="261">
                  <c:v>1539</c:v>
                </c:pt>
                <c:pt idx="262">
                  <c:v>2346</c:v>
                </c:pt>
                <c:pt idx="263">
                  <c:v>4080</c:v>
                </c:pt>
                <c:pt idx="264">
                  <c:v>3456</c:v>
                </c:pt>
                <c:pt idx="265">
                  <c:v>2426</c:v>
                </c:pt>
                <c:pt idx="266">
                  <c:v>1983</c:v>
                </c:pt>
                <c:pt idx="267">
                  <c:v>2446</c:v>
                </c:pt>
                <c:pt idx="268">
                  <c:v>2894</c:v>
                </c:pt>
                <c:pt idx="269">
                  <c:v>3692</c:v>
                </c:pt>
                <c:pt idx="270">
                  <c:v>3660</c:v>
                </c:pt>
                <c:pt idx="271">
                  <c:v>2279</c:v>
                </c:pt>
                <c:pt idx="272">
                  <c:v>1634</c:v>
                </c:pt>
                <c:pt idx="273">
                  <c:v>3218</c:v>
                </c:pt>
                <c:pt idx="274">
                  <c:v>2275</c:v>
                </c:pt>
                <c:pt idx="275">
                  <c:v>2672</c:v>
                </c:pt>
                <c:pt idx="276">
                  <c:v>5286</c:v>
                </c:pt>
                <c:pt idx="277">
                  <c:v>2629</c:v>
                </c:pt>
                <c:pt idx="278">
                  <c:v>2426</c:v>
                </c:pt>
                <c:pt idx="279">
                  <c:v>3603</c:v>
                </c:pt>
                <c:pt idx="280">
                  <c:v>50</c:v>
                </c:pt>
                <c:pt idx="281">
                  <c:v>2310</c:v>
                </c:pt>
                <c:pt idx="282">
                  <c:v>2258</c:v>
                </c:pt>
                <c:pt idx="283">
                  <c:v>1636</c:v>
                </c:pt>
                <c:pt idx="284">
                  <c:v>2056</c:v>
                </c:pt>
                <c:pt idx="285">
                  <c:v>1650</c:v>
                </c:pt>
                <c:pt idx="286">
                  <c:v>2452</c:v>
                </c:pt>
                <c:pt idx="287">
                  <c:v>2132</c:v>
                </c:pt>
                <c:pt idx="288">
                  <c:v>2669</c:v>
                </c:pt>
                <c:pt idx="289">
                  <c:v>1951</c:v>
                </c:pt>
                <c:pt idx="290">
                  <c:v>1666</c:v>
                </c:pt>
                <c:pt idx="291">
                  <c:v>3398</c:v>
                </c:pt>
                <c:pt idx="292">
                  <c:v>2911</c:v>
                </c:pt>
                <c:pt idx="293">
                  <c:v>3156</c:v>
                </c:pt>
                <c:pt idx="294">
                  <c:v>3111</c:v>
                </c:pt>
                <c:pt idx="295">
                  <c:v>1987</c:v>
                </c:pt>
                <c:pt idx="296">
                  <c:v>2570</c:v>
                </c:pt>
                <c:pt idx="297">
                  <c:v>2471</c:v>
                </c:pt>
                <c:pt idx="298">
                  <c:v>2264</c:v>
                </c:pt>
                <c:pt idx="299">
                  <c:v>3146</c:v>
                </c:pt>
                <c:pt idx="300">
                  <c:v>3550</c:v>
                </c:pt>
                <c:pt idx="301">
                  <c:v>1995</c:v>
                </c:pt>
                <c:pt idx="302">
                  <c:v>2985</c:v>
                </c:pt>
                <c:pt idx="303">
                  <c:v>3414</c:v>
                </c:pt>
                <c:pt idx="304">
                  <c:v>3488</c:v>
                </c:pt>
                <c:pt idx="305">
                  <c:v>4164</c:v>
                </c:pt>
                <c:pt idx="306">
                  <c:v>2464</c:v>
                </c:pt>
                <c:pt idx="307">
                  <c:v>238</c:v>
                </c:pt>
                <c:pt idx="308">
                  <c:v>2788</c:v>
                </c:pt>
                <c:pt idx="309">
                  <c:v>3037</c:v>
                </c:pt>
                <c:pt idx="310">
                  <c:v>2231</c:v>
                </c:pt>
                <c:pt idx="311">
                  <c:v>3252</c:v>
                </c:pt>
              </c:numCache>
            </c:numRef>
          </c:yVal>
          <c:smooth val="0"/>
          <c:extLst>
            <c:ext xmlns:c16="http://schemas.microsoft.com/office/drawing/2014/chart" uri="{C3380CC4-5D6E-409C-BE32-E72D297353CC}">
              <c16:uniqueId val="{00000000-CC6F-A04C-862F-E241B1B9D0A8}"/>
            </c:ext>
          </c:extLst>
        </c:ser>
        <c:dLbls>
          <c:showLegendKey val="0"/>
          <c:showVal val="0"/>
          <c:showCatName val="0"/>
          <c:showSerName val="0"/>
          <c:showPercent val="0"/>
          <c:showBubbleSize val="0"/>
        </c:dLbls>
        <c:axId val="2135733439"/>
        <c:axId val="2095671503"/>
      </c:scatterChart>
      <c:valAx>
        <c:axId val="213573343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Quantity</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5671503"/>
        <c:crosses val="autoZero"/>
        <c:crossBetween val="midCat"/>
      </c:valAx>
      <c:valAx>
        <c:axId val="209567150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NetTotal</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5733439"/>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tmax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correlationMatrix!$O$18</c:f>
              <c:strCache>
                <c:ptCount val="1"/>
                <c:pt idx="0">
                  <c:v>netTotal</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6"/>
                </a:solidFill>
                <a:prstDash val="sysDot"/>
              </a:ln>
              <a:effectLst/>
            </c:spPr>
            <c:trendlineType val="poly"/>
            <c:order val="2"/>
            <c:backward val="30"/>
            <c:dispRSqr val="1"/>
            <c:dispEq val="1"/>
            <c:trendlineLbl>
              <c:layout>
                <c:manualLayout>
                  <c:x val="0.16758045895004475"/>
                  <c:y val="-0.47327693892867589"/>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correlationMatrix!$M$19:$M$330</c:f>
              <c:numCache>
                <c:formatCode>General</c:formatCode>
                <c:ptCount val="312"/>
                <c:pt idx="0">
                  <c:v>44.96</c:v>
                </c:pt>
                <c:pt idx="1">
                  <c:v>41</c:v>
                </c:pt>
                <c:pt idx="2">
                  <c:v>44.96</c:v>
                </c:pt>
                <c:pt idx="3">
                  <c:v>51.08</c:v>
                </c:pt>
                <c:pt idx="4">
                  <c:v>42.08</c:v>
                </c:pt>
                <c:pt idx="5">
                  <c:v>48.92</c:v>
                </c:pt>
                <c:pt idx="6">
                  <c:v>46.04</c:v>
                </c:pt>
                <c:pt idx="7">
                  <c:v>46.04</c:v>
                </c:pt>
                <c:pt idx="8">
                  <c:v>46.94</c:v>
                </c:pt>
                <c:pt idx="9">
                  <c:v>50</c:v>
                </c:pt>
                <c:pt idx="10">
                  <c:v>51.08</c:v>
                </c:pt>
                <c:pt idx="11">
                  <c:v>48.02</c:v>
                </c:pt>
                <c:pt idx="12">
                  <c:v>51.98</c:v>
                </c:pt>
                <c:pt idx="13">
                  <c:v>53.06</c:v>
                </c:pt>
                <c:pt idx="14">
                  <c:v>55.04</c:v>
                </c:pt>
                <c:pt idx="15">
                  <c:v>55.94</c:v>
                </c:pt>
                <c:pt idx="16">
                  <c:v>51.08</c:v>
                </c:pt>
                <c:pt idx="17">
                  <c:v>33.979999999999997</c:v>
                </c:pt>
                <c:pt idx="18">
                  <c:v>41</c:v>
                </c:pt>
                <c:pt idx="19">
                  <c:v>51.08</c:v>
                </c:pt>
                <c:pt idx="20">
                  <c:v>46.94</c:v>
                </c:pt>
                <c:pt idx="21">
                  <c:v>41</c:v>
                </c:pt>
                <c:pt idx="22">
                  <c:v>48.02</c:v>
                </c:pt>
                <c:pt idx="23">
                  <c:v>51.08</c:v>
                </c:pt>
                <c:pt idx="24">
                  <c:v>60.08</c:v>
                </c:pt>
                <c:pt idx="25">
                  <c:v>57.92</c:v>
                </c:pt>
                <c:pt idx="26">
                  <c:v>51.08</c:v>
                </c:pt>
                <c:pt idx="27">
                  <c:v>53.96</c:v>
                </c:pt>
                <c:pt idx="28">
                  <c:v>57.92</c:v>
                </c:pt>
                <c:pt idx="29">
                  <c:v>55.94</c:v>
                </c:pt>
                <c:pt idx="30">
                  <c:v>51.98</c:v>
                </c:pt>
                <c:pt idx="31">
                  <c:v>53.96</c:v>
                </c:pt>
                <c:pt idx="32">
                  <c:v>59</c:v>
                </c:pt>
                <c:pt idx="33">
                  <c:v>62.059999999999903</c:v>
                </c:pt>
                <c:pt idx="34">
                  <c:v>55.04</c:v>
                </c:pt>
                <c:pt idx="35">
                  <c:v>48.92</c:v>
                </c:pt>
                <c:pt idx="36">
                  <c:v>46.94</c:v>
                </c:pt>
                <c:pt idx="37">
                  <c:v>51.98</c:v>
                </c:pt>
                <c:pt idx="38">
                  <c:v>46.94</c:v>
                </c:pt>
                <c:pt idx="39">
                  <c:v>46.04</c:v>
                </c:pt>
                <c:pt idx="40">
                  <c:v>57.02</c:v>
                </c:pt>
                <c:pt idx="41">
                  <c:v>42.08</c:v>
                </c:pt>
                <c:pt idx="42">
                  <c:v>28.94</c:v>
                </c:pt>
                <c:pt idx="43">
                  <c:v>30.92</c:v>
                </c:pt>
                <c:pt idx="44">
                  <c:v>35.96</c:v>
                </c:pt>
                <c:pt idx="45">
                  <c:v>33.08</c:v>
                </c:pt>
                <c:pt idx="46">
                  <c:v>28.94</c:v>
                </c:pt>
                <c:pt idx="47">
                  <c:v>44.96</c:v>
                </c:pt>
                <c:pt idx="48">
                  <c:v>44.06</c:v>
                </c:pt>
                <c:pt idx="49">
                  <c:v>42.98</c:v>
                </c:pt>
                <c:pt idx="50">
                  <c:v>42.98</c:v>
                </c:pt>
                <c:pt idx="51">
                  <c:v>57.92</c:v>
                </c:pt>
                <c:pt idx="52">
                  <c:v>53.96</c:v>
                </c:pt>
                <c:pt idx="53">
                  <c:v>41</c:v>
                </c:pt>
                <c:pt idx="54">
                  <c:v>44.96</c:v>
                </c:pt>
                <c:pt idx="55">
                  <c:v>48.02</c:v>
                </c:pt>
                <c:pt idx="56">
                  <c:v>60.08</c:v>
                </c:pt>
                <c:pt idx="57">
                  <c:v>62.959999999999901</c:v>
                </c:pt>
                <c:pt idx="58">
                  <c:v>57.92</c:v>
                </c:pt>
                <c:pt idx="59">
                  <c:v>64.040000000000006</c:v>
                </c:pt>
                <c:pt idx="60">
                  <c:v>66.02</c:v>
                </c:pt>
                <c:pt idx="61">
                  <c:v>69.08</c:v>
                </c:pt>
                <c:pt idx="62">
                  <c:v>66.92</c:v>
                </c:pt>
                <c:pt idx="63">
                  <c:v>55.94</c:v>
                </c:pt>
                <c:pt idx="64">
                  <c:v>53.96</c:v>
                </c:pt>
                <c:pt idx="65">
                  <c:v>51.98</c:v>
                </c:pt>
                <c:pt idx="66">
                  <c:v>50</c:v>
                </c:pt>
                <c:pt idx="67">
                  <c:v>57.92</c:v>
                </c:pt>
                <c:pt idx="68">
                  <c:v>62.959999999999901</c:v>
                </c:pt>
                <c:pt idx="69">
                  <c:v>60.98</c:v>
                </c:pt>
                <c:pt idx="70">
                  <c:v>57.92</c:v>
                </c:pt>
                <c:pt idx="71">
                  <c:v>60.98</c:v>
                </c:pt>
                <c:pt idx="72">
                  <c:v>42.98</c:v>
                </c:pt>
                <c:pt idx="73">
                  <c:v>51.98</c:v>
                </c:pt>
                <c:pt idx="74">
                  <c:v>55.94</c:v>
                </c:pt>
                <c:pt idx="75">
                  <c:v>60.08</c:v>
                </c:pt>
                <c:pt idx="76">
                  <c:v>66.02</c:v>
                </c:pt>
                <c:pt idx="77">
                  <c:v>73.040000000000006</c:v>
                </c:pt>
                <c:pt idx="78">
                  <c:v>69.08</c:v>
                </c:pt>
                <c:pt idx="79">
                  <c:v>53.06</c:v>
                </c:pt>
                <c:pt idx="80">
                  <c:v>57.02</c:v>
                </c:pt>
                <c:pt idx="81">
                  <c:v>66.02</c:v>
                </c:pt>
                <c:pt idx="82">
                  <c:v>62.959999999999901</c:v>
                </c:pt>
                <c:pt idx="83">
                  <c:v>55.04</c:v>
                </c:pt>
                <c:pt idx="84">
                  <c:v>62.059999999999903</c:v>
                </c:pt>
                <c:pt idx="85">
                  <c:v>68</c:v>
                </c:pt>
                <c:pt idx="86">
                  <c:v>77</c:v>
                </c:pt>
                <c:pt idx="87">
                  <c:v>71.06</c:v>
                </c:pt>
                <c:pt idx="88">
                  <c:v>48.02</c:v>
                </c:pt>
                <c:pt idx="89">
                  <c:v>60.08</c:v>
                </c:pt>
                <c:pt idx="90">
                  <c:v>77</c:v>
                </c:pt>
                <c:pt idx="91">
                  <c:v>71.959999999999994</c:v>
                </c:pt>
                <c:pt idx="92">
                  <c:v>59</c:v>
                </c:pt>
                <c:pt idx="93">
                  <c:v>68</c:v>
                </c:pt>
                <c:pt idx="94">
                  <c:v>66.92</c:v>
                </c:pt>
                <c:pt idx="95">
                  <c:v>71.06</c:v>
                </c:pt>
                <c:pt idx="96">
                  <c:v>75.92</c:v>
                </c:pt>
                <c:pt idx="97">
                  <c:v>68</c:v>
                </c:pt>
                <c:pt idx="98">
                  <c:v>75.02</c:v>
                </c:pt>
                <c:pt idx="99">
                  <c:v>78.98</c:v>
                </c:pt>
                <c:pt idx="100">
                  <c:v>84.02</c:v>
                </c:pt>
                <c:pt idx="101">
                  <c:v>86</c:v>
                </c:pt>
                <c:pt idx="102">
                  <c:v>66.02</c:v>
                </c:pt>
                <c:pt idx="103">
                  <c:v>66.02</c:v>
                </c:pt>
                <c:pt idx="104">
                  <c:v>59</c:v>
                </c:pt>
                <c:pt idx="105">
                  <c:v>69.08</c:v>
                </c:pt>
                <c:pt idx="106">
                  <c:v>75.02</c:v>
                </c:pt>
                <c:pt idx="107">
                  <c:v>80.959999999999994</c:v>
                </c:pt>
                <c:pt idx="108">
                  <c:v>87.08</c:v>
                </c:pt>
                <c:pt idx="109">
                  <c:v>84.02</c:v>
                </c:pt>
                <c:pt idx="110">
                  <c:v>87.08</c:v>
                </c:pt>
                <c:pt idx="111">
                  <c:v>87.08</c:v>
                </c:pt>
                <c:pt idx="112">
                  <c:v>77</c:v>
                </c:pt>
                <c:pt idx="113">
                  <c:v>53.96</c:v>
                </c:pt>
                <c:pt idx="114">
                  <c:v>69.98</c:v>
                </c:pt>
                <c:pt idx="115">
                  <c:v>77</c:v>
                </c:pt>
                <c:pt idx="116">
                  <c:v>82.94</c:v>
                </c:pt>
                <c:pt idx="117">
                  <c:v>82.04</c:v>
                </c:pt>
                <c:pt idx="118">
                  <c:v>82.04</c:v>
                </c:pt>
                <c:pt idx="119">
                  <c:v>77</c:v>
                </c:pt>
                <c:pt idx="120">
                  <c:v>82.94</c:v>
                </c:pt>
                <c:pt idx="121">
                  <c:v>77</c:v>
                </c:pt>
                <c:pt idx="122">
                  <c:v>78.08</c:v>
                </c:pt>
                <c:pt idx="123">
                  <c:v>86</c:v>
                </c:pt>
                <c:pt idx="124">
                  <c:v>89.06</c:v>
                </c:pt>
                <c:pt idx="125">
                  <c:v>87.98</c:v>
                </c:pt>
                <c:pt idx="126">
                  <c:v>71.06</c:v>
                </c:pt>
                <c:pt idx="127">
                  <c:v>78.08</c:v>
                </c:pt>
                <c:pt idx="128">
                  <c:v>86</c:v>
                </c:pt>
                <c:pt idx="129">
                  <c:v>89.06</c:v>
                </c:pt>
                <c:pt idx="130">
                  <c:v>82.94</c:v>
                </c:pt>
                <c:pt idx="131">
                  <c:v>82.94</c:v>
                </c:pt>
                <c:pt idx="132">
                  <c:v>96.08</c:v>
                </c:pt>
                <c:pt idx="133">
                  <c:v>96.08</c:v>
                </c:pt>
                <c:pt idx="134">
                  <c:v>93.919999999999902</c:v>
                </c:pt>
                <c:pt idx="135">
                  <c:v>93.02</c:v>
                </c:pt>
                <c:pt idx="136">
                  <c:v>91.94</c:v>
                </c:pt>
                <c:pt idx="137">
                  <c:v>96.08</c:v>
                </c:pt>
                <c:pt idx="138">
                  <c:v>86</c:v>
                </c:pt>
                <c:pt idx="139">
                  <c:v>87.08</c:v>
                </c:pt>
                <c:pt idx="140">
                  <c:v>98.96</c:v>
                </c:pt>
                <c:pt idx="141">
                  <c:v>98.06</c:v>
                </c:pt>
                <c:pt idx="142">
                  <c:v>96.08</c:v>
                </c:pt>
                <c:pt idx="143">
                  <c:v>93.02</c:v>
                </c:pt>
                <c:pt idx="144">
                  <c:v>84.02</c:v>
                </c:pt>
                <c:pt idx="145">
                  <c:v>82.04</c:v>
                </c:pt>
                <c:pt idx="146">
                  <c:v>87.08</c:v>
                </c:pt>
                <c:pt idx="147">
                  <c:v>96.08</c:v>
                </c:pt>
                <c:pt idx="148">
                  <c:v>93.02</c:v>
                </c:pt>
                <c:pt idx="149">
                  <c:v>91.04</c:v>
                </c:pt>
                <c:pt idx="150">
                  <c:v>93.02</c:v>
                </c:pt>
                <c:pt idx="151">
                  <c:v>100.04</c:v>
                </c:pt>
                <c:pt idx="152">
                  <c:v>102.02</c:v>
                </c:pt>
                <c:pt idx="153">
                  <c:v>100.04</c:v>
                </c:pt>
                <c:pt idx="154">
                  <c:v>93.02</c:v>
                </c:pt>
                <c:pt idx="155">
                  <c:v>82.04</c:v>
                </c:pt>
                <c:pt idx="156">
                  <c:v>89.06</c:v>
                </c:pt>
                <c:pt idx="157">
                  <c:v>98.06</c:v>
                </c:pt>
                <c:pt idx="158">
                  <c:v>96.98</c:v>
                </c:pt>
                <c:pt idx="159">
                  <c:v>96.98</c:v>
                </c:pt>
                <c:pt idx="160">
                  <c:v>100.04</c:v>
                </c:pt>
                <c:pt idx="161">
                  <c:v>104</c:v>
                </c:pt>
                <c:pt idx="162">
                  <c:v>102.02</c:v>
                </c:pt>
                <c:pt idx="163">
                  <c:v>100.94</c:v>
                </c:pt>
                <c:pt idx="164">
                  <c:v>100.94</c:v>
                </c:pt>
                <c:pt idx="165">
                  <c:v>100.94</c:v>
                </c:pt>
                <c:pt idx="166">
                  <c:v>96.98</c:v>
                </c:pt>
                <c:pt idx="167">
                  <c:v>98.96</c:v>
                </c:pt>
                <c:pt idx="168">
                  <c:v>93.919999999999902</c:v>
                </c:pt>
                <c:pt idx="169">
                  <c:v>98.96</c:v>
                </c:pt>
                <c:pt idx="170">
                  <c:v>98.06</c:v>
                </c:pt>
                <c:pt idx="171">
                  <c:v>98.96</c:v>
                </c:pt>
                <c:pt idx="172">
                  <c:v>100.94</c:v>
                </c:pt>
                <c:pt idx="173">
                  <c:v>96.98</c:v>
                </c:pt>
                <c:pt idx="174">
                  <c:v>102.02</c:v>
                </c:pt>
                <c:pt idx="175">
                  <c:v>96.98</c:v>
                </c:pt>
                <c:pt idx="176">
                  <c:v>100.94</c:v>
                </c:pt>
                <c:pt idx="177">
                  <c:v>100.04</c:v>
                </c:pt>
                <c:pt idx="178">
                  <c:v>98.96</c:v>
                </c:pt>
                <c:pt idx="179">
                  <c:v>100.94</c:v>
                </c:pt>
                <c:pt idx="180">
                  <c:v>98.96</c:v>
                </c:pt>
                <c:pt idx="181">
                  <c:v>98.06</c:v>
                </c:pt>
                <c:pt idx="182">
                  <c:v>100.04</c:v>
                </c:pt>
                <c:pt idx="183">
                  <c:v>96.98</c:v>
                </c:pt>
                <c:pt idx="184">
                  <c:v>95</c:v>
                </c:pt>
                <c:pt idx="185">
                  <c:v>93.919999999999902</c:v>
                </c:pt>
                <c:pt idx="186">
                  <c:v>96.98</c:v>
                </c:pt>
                <c:pt idx="187">
                  <c:v>93.02</c:v>
                </c:pt>
                <c:pt idx="188">
                  <c:v>95</c:v>
                </c:pt>
                <c:pt idx="189">
                  <c:v>98.06</c:v>
                </c:pt>
                <c:pt idx="190">
                  <c:v>100.04</c:v>
                </c:pt>
                <c:pt idx="191">
                  <c:v>98.96</c:v>
                </c:pt>
                <c:pt idx="192">
                  <c:v>98.96</c:v>
                </c:pt>
                <c:pt idx="193">
                  <c:v>96.98</c:v>
                </c:pt>
                <c:pt idx="194">
                  <c:v>93.919999999999902</c:v>
                </c:pt>
                <c:pt idx="195">
                  <c:v>91.94</c:v>
                </c:pt>
                <c:pt idx="196">
                  <c:v>93.919999999999902</c:v>
                </c:pt>
                <c:pt idx="197">
                  <c:v>95</c:v>
                </c:pt>
                <c:pt idx="198">
                  <c:v>91.94</c:v>
                </c:pt>
                <c:pt idx="199">
                  <c:v>93.919999999999902</c:v>
                </c:pt>
                <c:pt idx="200">
                  <c:v>89.06</c:v>
                </c:pt>
                <c:pt idx="201">
                  <c:v>82.94</c:v>
                </c:pt>
                <c:pt idx="202">
                  <c:v>87.98</c:v>
                </c:pt>
                <c:pt idx="203">
                  <c:v>93.919999999999902</c:v>
                </c:pt>
                <c:pt idx="204">
                  <c:v>95</c:v>
                </c:pt>
                <c:pt idx="205">
                  <c:v>82.94</c:v>
                </c:pt>
                <c:pt idx="206">
                  <c:v>80.959999999999994</c:v>
                </c:pt>
                <c:pt idx="207">
                  <c:v>89.96</c:v>
                </c:pt>
                <c:pt idx="208">
                  <c:v>91.04</c:v>
                </c:pt>
                <c:pt idx="209">
                  <c:v>91.04</c:v>
                </c:pt>
                <c:pt idx="210">
                  <c:v>89.06</c:v>
                </c:pt>
                <c:pt idx="211">
                  <c:v>91.94</c:v>
                </c:pt>
                <c:pt idx="212">
                  <c:v>89.06</c:v>
                </c:pt>
                <c:pt idx="213">
                  <c:v>91.04</c:v>
                </c:pt>
                <c:pt idx="214">
                  <c:v>91.04</c:v>
                </c:pt>
                <c:pt idx="215">
                  <c:v>91.94</c:v>
                </c:pt>
                <c:pt idx="216">
                  <c:v>93.02</c:v>
                </c:pt>
                <c:pt idx="217">
                  <c:v>96.08</c:v>
                </c:pt>
                <c:pt idx="218">
                  <c:v>93.919999999999902</c:v>
                </c:pt>
                <c:pt idx="219">
                  <c:v>93.919999999999902</c:v>
                </c:pt>
                <c:pt idx="220">
                  <c:v>87.98</c:v>
                </c:pt>
                <c:pt idx="221">
                  <c:v>89.96</c:v>
                </c:pt>
                <c:pt idx="222">
                  <c:v>93.919999999999902</c:v>
                </c:pt>
                <c:pt idx="223">
                  <c:v>91.94</c:v>
                </c:pt>
                <c:pt idx="224">
                  <c:v>89.96</c:v>
                </c:pt>
                <c:pt idx="225">
                  <c:v>89.06</c:v>
                </c:pt>
                <c:pt idx="226">
                  <c:v>86</c:v>
                </c:pt>
                <c:pt idx="227">
                  <c:v>84.92</c:v>
                </c:pt>
                <c:pt idx="228">
                  <c:v>87.98</c:v>
                </c:pt>
                <c:pt idx="229">
                  <c:v>78.08</c:v>
                </c:pt>
                <c:pt idx="230">
                  <c:v>73.94</c:v>
                </c:pt>
                <c:pt idx="231">
                  <c:v>75.02</c:v>
                </c:pt>
                <c:pt idx="232">
                  <c:v>80.959999999999994</c:v>
                </c:pt>
                <c:pt idx="233">
                  <c:v>87.08</c:v>
                </c:pt>
                <c:pt idx="234">
                  <c:v>89.06</c:v>
                </c:pt>
                <c:pt idx="235">
                  <c:v>80.959999999999994</c:v>
                </c:pt>
                <c:pt idx="236">
                  <c:v>80.06</c:v>
                </c:pt>
                <c:pt idx="237">
                  <c:v>75.02</c:v>
                </c:pt>
                <c:pt idx="238">
                  <c:v>71.959999999999994</c:v>
                </c:pt>
                <c:pt idx="239">
                  <c:v>64.040000000000006</c:v>
                </c:pt>
                <c:pt idx="240">
                  <c:v>57.92</c:v>
                </c:pt>
                <c:pt idx="241">
                  <c:v>53.06</c:v>
                </c:pt>
                <c:pt idx="242">
                  <c:v>62.059999999999903</c:v>
                </c:pt>
                <c:pt idx="243">
                  <c:v>57.02</c:v>
                </c:pt>
                <c:pt idx="244">
                  <c:v>60.08</c:v>
                </c:pt>
                <c:pt idx="245">
                  <c:v>60.98</c:v>
                </c:pt>
                <c:pt idx="246">
                  <c:v>66.02</c:v>
                </c:pt>
                <c:pt idx="247">
                  <c:v>53.06</c:v>
                </c:pt>
                <c:pt idx="248">
                  <c:v>62.959999999999901</c:v>
                </c:pt>
                <c:pt idx="249">
                  <c:v>64.94</c:v>
                </c:pt>
                <c:pt idx="250">
                  <c:v>62.959999999999901</c:v>
                </c:pt>
                <c:pt idx="251">
                  <c:v>62.059999999999903</c:v>
                </c:pt>
                <c:pt idx="252">
                  <c:v>73.040000000000006</c:v>
                </c:pt>
                <c:pt idx="253">
                  <c:v>66.92</c:v>
                </c:pt>
                <c:pt idx="254">
                  <c:v>69.98</c:v>
                </c:pt>
                <c:pt idx="255">
                  <c:v>69.08</c:v>
                </c:pt>
                <c:pt idx="256">
                  <c:v>60.98</c:v>
                </c:pt>
                <c:pt idx="257">
                  <c:v>66.02</c:v>
                </c:pt>
                <c:pt idx="258">
                  <c:v>75.02</c:v>
                </c:pt>
                <c:pt idx="259">
                  <c:v>68</c:v>
                </c:pt>
                <c:pt idx="260">
                  <c:v>55.04</c:v>
                </c:pt>
                <c:pt idx="261">
                  <c:v>50</c:v>
                </c:pt>
                <c:pt idx="262">
                  <c:v>46.94</c:v>
                </c:pt>
                <c:pt idx="263">
                  <c:v>64.040000000000006</c:v>
                </c:pt>
                <c:pt idx="264">
                  <c:v>62.959999999999901</c:v>
                </c:pt>
                <c:pt idx="265">
                  <c:v>57.02</c:v>
                </c:pt>
                <c:pt idx="266">
                  <c:v>51.98</c:v>
                </c:pt>
                <c:pt idx="267">
                  <c:v>51.98</c:v>
                </c:pt>
                <c:pt idx="268">
                  <c:v>46.94</c:v>
                </c:pt>
                <c:pt idx="269">
                  <c:v>46.94</c:v>
                </c:pt>
                <c:pt idx="270">
                  <c:v>51.98</c:v>
                </c:pt>
                <c:pt idx="271">
                  <c:v>42.98</c:v>
                </c:pt>
                <c:pt idx="272">
                  <c:v>44.96</c:v>
                </c:pt>
                <c:pt idx="273">
                  <c:v>53.06</c:v>
                </c:pt>
                <c:pt idx="274">
                  <c:v>53.06</c:v>
                </c:pt>
                <c:pt idx="275">
                  <c:v>55.94</c:v>
                </c:pt>
                <c:pt idx="276">
                  <c:v>48.92</c:v>
                </c:pt>
                <c:pt idx="277">
                  <c:v>46.94</c:v>
                </c:pt>
                <c:pt idx="278">
                  <c:v>50</c:v>
                </c:pt>
                <c:pt idx="279">
                  <c:v>53.96</c:v>
                </c:pt>
                <c:pt idx="280">
                  <c:v>48.92</c:v>
                </c:pt>
                <c:pt idx="281">
                  <c:v>55.94</c:v>
                </c:pt>
                <c:pt idx="282">
                  <c:v>51.98</c:v>
                </c:pt>
                <c:pt idx="283">
                  <c:v>42.98</c:v>
                </c:pt>
                <c:pt idx="284">
                  <c:v>48.92</c:v>
                </c:pt>
                <c:pt idx="285">
                  <c:v>46.94</c:v>
                </c:pt>
                <c:pt idx="286">
                  <c:v>42.08</c:v>
                </c:pt>
                <c:pt idx="287">
                  <c:v>44.96</c:v>
                </c:pt>
                <c:pt idx="288">
                  <c:v>42.08</c:v>
                </c:pt>
                <c:pt idx="289">
                  <c:v>35.06</c:v>
                </c:pt>
                <c:pt idx="290">
                  <c:v>30.02</c:v>
                </c:pt>
                <c:pt idx="291">
                  <c:v>33.08</c:v>
                </c:pt>
                <c:pt idx="292">
                  <c:v>32</c:v>
                </c:pt>
                <c:pt idx="293">
                  <c:v>39.92</c:v>
                </c:pt>
                <c:pt idx="294">
                  <c:v>39.92</c:v>
                </c:pt>
                <c:pt idx="295">
                  <c:v>44.96</c:v>
                </c:pt>
                <c:pt idx="296">
                  <c:v>37.04</c:v>
                </c:pt>
                <c:pt idx="297">
                  <c:v>39.92</c:v>
                </c:pt>
                <c:pt idx="298">
                  <c:v>39.020000000000003</c:v>
                </c:pt>
                <c:pt idx="299">
                  <c:v>41</c:v>
                </c:pt>
                <c:pt idx="300">
                  <c:v>57.02</c:v>
                </c:pt>
                <c:pt idx="301">
                  <c:v>50</c:v>
                </c:pt>
                <c:pt idx="302">
                  <c:v>50</c:v>
                </c:pt>
                <c:pt idx="303">
                  <c:v>51.08</c:v>
                </c:pt>
                <c:pt idx="304">
                  <c:v>51.08</c:v>
                </c:pt>
                <c:pt idx="305">
                  <c:v>53.06</c:v>
                </c:pt>
                <c:pt idx="306">
                  <c:v>46.94</c:v>
                </c:pt>
                <c:pt idx="307">
                  <c:v>50</c:v>
                </c:pt>
                <c:pt idx="308">
                  <c:v>30.92</c:v>
                </c:pt>
                <c:pt idx="309">
                  <c:v>30.92</c:v>
                </c:pt>
                <c:pt idx="310">
                  <c:v>28.94</c:v>
                </c:pt>
                <c:pt idx="311">
                  <c:v>28.94</c:v>
                </c:pt>
              </c:numCache>
            </c:numRef>
          </c:xVal>
          <c:yVal>
            <c:numRef>
              <c:f>correlationMatrix!$O$19:$O$330</c:f>
              <c:numCache>
                <c:formatCode>General</c:formatCode>
                <c:ptCount val="312"/>
                <c:pt idx="0">
                  <c:v>2189</c:v>
                </c:pt>
                <c:pt idx="1">
                  <c:v>2253</c:v>
                </c:pt>
                <c:pt idx="2">
                  <c:v>2864</c:v>
                </c:pt>
                <c:pt idx="3">
                  <c:v>3984</c:v>
                </c:pt>
                <c:pt idx="4">
                  <c:v>4437</c:v>
                </c:pt>
                <c:pt idx="5">
                  <c:v>2841</c:v>
                </c:pt>
                <c:pt idx="6">
                  <c:v>2085</c:v>
                </c:pt>
                <c:pt idx="7">
                  <c:v>2380</c:v>
                </c:pt>
                <c:pt idx="8">
                  <c:v>3497</c:v>
                </c:pt>
                <c:pt idx="9">
                  <c:v>4115</c:v>
                </c:pt>
                <c:pt idx="10">
                  <c:v>4227</c:v>
                </c:pt>
                <c:pt idx="11">
                  <c:v>2756</c:v>
                </c:pt>
                <c:pt idx="12">
                  <c:v>2772</c:v>
                </c:pt>
                <c:pt idx="13">
                  <c:v>1706</c:v>
                </c:pt>
                <c:pt idx="14">
                  <c:v>2616</c:v>
                </c:pt>
                <c:pt idx="15">
                  <c:v>4172</c:v>
                </c:pt>
                <c:pt idx="16">
                  <c:v>3415</c:v>
                </c:pt>
                <c:pt idx="17">
                  <c:v>2523</c:v>
                </c:pt>
                <c:pt idx="18">
                  <c:v>2150</c:v>
                </c:pt>
                <c:pt idx="19">
                  <c:v>3379</c:v>
                </c:pt>
                <c:pt idx="20">
                  <c:v>3218</c:v>
                </c:pt>
                <c:pt idx="21">
                  <c:v>5006</c:v>
                </c:pt>
                <c:pt idx="22">
                  <c:v>4811</c:v>
                </c:pt>
                <c:pt idx="23">
                  <c:v>2522</c:v>
                </c:pt>
                <c:pt idx="24">
                  <c:v>2677</c:v>
                </c:pt>
                <c:pt idx="25">
                  <c:v>2272</c:v>
                </c:pt>
                <c:pt idx="26">
                  <c:v>3972</c:v>
                </c:pt>
                <c:pt idx="27">
                  <c:v>4103</c:v>
                </c:pt>
                <c:pt idx="28">
                  <c:v>5376</c:v>
                </c:pt>
                <c:pt idx="29">
                  <c:v>2279</c:v>
                </c:pt>
                <c:pt idx="30">
                  <c:v>2273</c:v>
                </c:pt>
                <c:pt idx="31">
                  <c:v>2528</c:v>
                </c:pt>
                <c:pt idx="32">
                  <c:v>2630</c:v>
                </c:pt>
                <c:pt idx="33">
                  <c:v>4767</c:v>
                </c:pt>
                <c:pt idx="34">
                  <c:v>5263</c:v>
                </c:pt>
                <c:pt idx="35">
                  <c:v>1928</c:v>
                </c:pt>
                <c:pt idx="36">
                  <c:v>2708</c:v>
                </c:pt>
                <c:pt idx="37">
                  <c:v>3399</c:v>
                </c:pt>
                <c:pt idx="38">
                  <c:v>3573</c:v>
                </c:pt>
                <c:pt idx="39">
                  <c:v>3985</c:v>
                </c:pt>
                <c:pt idx="40">
                  <c:v>4355</c:v>
                </c:pt>
                <c:pt idx="41">
                  <c:v>2251</c:v>
                </c:pt>
                <c:pt idx="42">
                  <c:v>1984</c:v>
                </c:pt>
                <c:pt idx="43">
                  <c:v>2417</c:v>
                </c:pt>
                <c:pt idx="44">
                  <c:v>3051</c:v>
                </c:pt>
                <c:pt idx="45">
                  <c:v>4482</c:v>
                </c:pt>
                <c:pt idx="46">
                  <c:v>4861</c:v>
                </c:pt>
                <c:pt idx="47">
                  <c:v>2119</c:v>
                </c:pt>
                <c:pt idx="48">
                  <c:v>2262</c:v>
                </c:pt>
                <c:pt idx="49">
                  <c:v>2794</c:v>
                </c:pt>
                <c:pt idx="50">
                  <c:v>3613</c:v>
                </c:pt>
                <c:pt idx="51">
                  <c:v>4516</c:v>
                </c:pt>
                <c:pt idx="52">
                  <c:v>4740</c:v>
                </c:pt>
                <c:pt idx="53">
                  <c:v>2695</c:v>
                </c:pt>
                <c:pt idx="54">
                  <c:v>2824</c:v>
                </c:pt>
                <c:pt idx="55">
                  <c:v>3162</c:v>
                </c:pt>
                <c:pt idx="56">
                  <c:v>3106</c:v>
                </c:pt>
                <c:pt idx="57">
                  <c:v>3908</c:v>
                </c:pt>
                <c:pt idx="58">
                  <c:v>5991</c:v>
                </c:pt>
                <c:pt idx="59">
                  <c:v>21</c:v>
                </c:pt>
                <c:pt idx="60">
                  <c:v>2610</c:v>
                </c:pt>
                <c:pt idx="61">
                  <c:v>2235</c:v>
                </c:pt>
                <c:pt idx="62">
                  <c:v>2994</c:v>
                </c:pt>
                <c:pt idx="63">
                  <c:v>2782</c:v>
                </c:pt>
                <c:pt idx="64">
                  <c:v>4665</c:v>
                </c:pt>
                <c:pt idx="65">
                  <c:v>3828</c:v>
                </c:pt>
                <c:pt idx="66">
                  <c:v>2986</c:v>
                </c:pt>
                <c:pt idx="67">
                  <c:v>3460</c:v>
                </c:pt>
                <c:pt idx="68">
                  <c:v>3518</c:v>
                </c:pt>
                <c:pt idx="69">
                  <c:v>3411</c:v>
                </c:pt>
                <c:pt idx="70">
                  <c:v>4534</c:v>
                </c:pt>
                <c:pt idx="71">
                  <c:v>4979</c:v>
                </c:pt>
                <c:pt idx="72">
                  <c:v>2288</c:v>
                </c:pt>
                <c:pt idx="73">
                  <c:v>3895</c:v>
                </c:pt>
                <c:pt idx="74">
                  <c:v>3077</c:v>
                </c:pt>
                <c:pt idx="75">
                  <c:v>3641</c:v>
                </c:pt>
                <c:pt idx="76">
                  <c:v>5780</c:v>
                </c:pt>
                <c:pt idx="77">
                  <c:v>4443</c:v>
                </c:pt>
                <c:pt idx="78">
                  <c:v>3421</c:v>
                </c:pt>
                <c:pt idx="79">
                  <c:v>2865</c:v>
                </c:pt>
                <c:pt idx="80">
                  <c:v>2752</c:v>
                </c:pt>
                <c:pt idx="81">
                  <c:v>3623</c:v>
                </c:pt>
                <c:pt idx="82">
                  <c:v>4171</c:v>
                </c:pt>
                <c:pt idx="83">
                  <c:v>4571</c:v>
                </c:pt>
                <c:pt idx="84">
                  <c:v>2488</c:v>
                </c:pt>
                <c:pt idx="85">
                  <c:v>3102</c:v>
                </c:pt>
                <c:pt idx="86">
                  <c:v>3064</c:v>
                </c:pt>
                <c:pt idx="87">
                  <c:v>2725</c:v>
                </c:pt>
                <c:pt idx="88">
                  <c:v>4521</c:v>
                </c:pt>
                <c:pt idx="89">
                  <c:v>4642</c:v>
                </c:pt>
                <c:pt idx="90">
                  <c:v>2592</c:v>
                </c:pt>
                <c:pt idx="91">
                  <c:v>3894</c:v>
                </c:pt>
                <c:pt idx="92">
                  <c:v>3096</c:v>
                </c:pt>
                <c:pt idx="93">
                  <c:v>3967</c:v>
                </c:pt>
                <c:pt idx="94">
                  <c:v>4857</c:v>
                </c:pt>
                <c:pt idx="95">
                  <c:v>4896</c:v>
                </c:pt>
                <c:pt idx="96">
                  <c:v>3320</c:v>
                </c:pt>
                <c:pt idx="97">
                  <c:v>3261</c:v>
                </c:pt>
                <c:pt idx="98">
                  <c:v>4172</c:v>
                </c:pt>
                <c:pt idx="99">
                  <c:v>4813</c:v>
                </c:pt>
                <c:pt idx="100">
                  <c:v>7033</c:v>
                </c:pt>
                <c:pt idx="101">
                  <c:v>4669</c:v>
                </c:pt>
                <c:pt idx="102">
                  <c:v>3190</c:v>
                </c:pt>
                <c:pt idx="103">
                  <c:v>2855</c:v>
                </c:pt>
                <c:pt idx="104">
                  <c:v>3322</c:v>
                </c:pt>
                <c:pt idx="105">
                  <c:v>3123</c:v>
                </c:pt>
                <c:pt idx="106">
                  <c:v>4994</c:v>
                </c:pt>
                <c:pt idx="107">
                  <c:v>3868</c:v>
                </c:pt>
                <c:pt idx="108">
                  <c:v>2703</c:v>
                </c:pt>
                <c:pt idx="109">
                  <c:v>3262</c:v>
                </c:pt>
                <c:pt idx="110">
                  <c:v>3046</c:v>
                </c:pt>
                <c:pt idx="111">
                  <c:v>3593</c:v>
                </c:pt>
                <c:pt idx="112">
                  <c:v>3333</c:v>
                </c:pt>
                <c:pt idx="113">
                  <c:v>5281</c:v>
                </c:pt>
                <c:pt idx="114">
                  <c:v>2501</c:v>
                </c:pt>
                <c:pt idx="115">
                  <c:v>2560</c:v>
                </c:pt>
                <c:pt idx="116">
                  <c:v>3054</c:v>
                </c:pt>
                <c:pt idx="117">
                  <c:v>3163</c:v>
                </c:pt>
                <c:pt idx="118">
                  <c:v>3858</c:v>
                </c:pt>
                <c:pt idx="119">
                  <c:v>4616</c:v>
                </c:pt>
                <c:pt idx="120">
                  <c:v>2482</c:v>
                </c:pt>
                <c:pt idx="121">
                  <c:v>2609</c:v>
                </c:pt>
                <c:pt idx="122">
                  <c:v>3107</c:v>
                </c:pt>
                <c:pt idx="123">
                  <c:v>2948</c:v>
                </c:pt>
                <c:pt idx="124">
                  <c:v>3981</c:v>
                </c:pt>
                <c:pt idx="125">
                  <c:v>4149</c:v>
                </c:pt>
                <c:pt idx="126">
                  <c:v>4242</c:v>
                </c:pt>
                <c:pt idx="127">
                  <c:v>2572</c:v>
                </c:pt>
                <c:pt idx="128">
                  <c:v>2879</c:v>
                </c:pt>
                <c:pt idx="129">
                  <c:v>3490</c:v>
                </c:pt>
                <c:pt idx="130">
                  <c:v>6076</c:v>
                </c:pt>
                <c:pt idx="131">
                  <c:v>3845</c:v>
                </c:pt>
                <c:pt idx="132">
                  <c:v>2598</c:v>
                </c:pt>
                <c:pt idx="133">
                  <c:v>2141</c:v>
                </c:pt>
                <c:pt idx="134">
                  <c:v>3238</c:v>
                </c:pt>
                <c:pt idx="135">
                  <c:v>2547</c:v>
                </c:pt>
                <c:pt idx="136">
                  <c:v>3629</c:v>
                </c:pt>
                <c:pt idx="137">
                  <c:v>4203</c:v>
                </c:pt>
                <c:pt idx="138">
                  <c:v>2501</c:v>
                </c:pt>
                <c:pt idx="139">
                  <c:v>2703</c:v>
                </c:pt>
                <c:pt idx="140">
                  <c:v>2779</c:v>
                </c:pt>
                <c:pt idx="141">
                  <c:v>3120</c:v>
                </c:pt>
                <c:pt idx="142">
                  <c:v>4503</c:v>
                </c:pt>
                <c:pt idx="143">
                  <c:v>4574</c:v>
                </c:pt>
                <c:pt idx="144">
                  <c:v>2379</c:v>
                </c:pt>
                <c:pt idx="145">
                  <c:v>2718</c:v>
                </c:pt>
                <c:pt idx="146">
                  <c:v>3279</c:v>
                </c:pt>
                <c:pt idx="147">
                  <c:v>2644</c:v>
                </c:pt>
                <c:pt idx="148">
                  <c:v>4301</c:v>
                </c:pt>
                <c:pt idx="149">
                  <c:v>4441</c:v>
                </c:pt>
                <c:pt idx="150">
                  <c:v>2188</c:v>
                </c:pt>
                <c:pt idx="151">
                  <c:v>2525</c:v>
                </c:pt>
                <c:pt idx="152">
                  <c:v>3243</c:v>
                </c:pt>
                <c:pt idx="153">
                  <c:v>2974</c:v>
                </c:pt>
                <c:pt idx="154">
                  <c:v>4727</c:v>
                </c:pt>
                <c:pt idx="155">
                  <c:v>4029</c:v>
                </c:pt>
                <c:pt idx="156">
                  <c:v>20</c:v>
                </c:pt>
                <c:pt idx="157">
                  <c:v>2852</c:v>
                </c:pt>
                <c:pt idx="158">
                  <c:v>3476</c:v>
                </c:pt>
                <c:pt idx="159">
                  <c:v>5576</c:v>
                </c:pt>
                <c:pt idx="160">
                  <c:v>3101</c:v>
                </c:pt>
                <c:pt idx="161">
                  <c:v>3844</c:v>
                </c:pt>
                <c:pt idx="162">
                  <c:v>3069</c:v>
                </c:pt>
                <c:pt idx="163">
                  <c:v>2236</c:v>
                </c:pt>
                <c:pt idx="164">
                  <c:v>2614</c:v>
                </c:pt>
                <c:pt idx="165">
                  <c:v>2702</c:v>
                </c:pt>
                <c:pt idx="166">
                  <c:v>2953</c:v>
                </c:pt>
                <c:pt idx="167">
                  <c:v>4090</c:v>
                </c:pt>
                <c:pt idx="168">
                  <c:v>3442</c:v>
                </c:pt>
                <c:pt idx="169">
                  <c:v>4457</c:v>
                </c:pt>
                <c:pt idx="170">
                  <c:v>3338</c:v>
                </c:pt>
                <c:pt idx="171">
                  <c:v>3072</c:v>
                </c:pt>
                <c:pt idx="172">
                  <c:v>3378</c:v>
                </c:pt>
                <c:pt idx="173">
                  <c:v>3538</c:v>
                </c:pt>
                <c:pt idx="174">
                  <c:v>3761</c:v>
                </c:pt>
                <c:pt idx="175">
                  <c:v>2446</c:v>
                </c:pt>
                <c:pt idx="176">
                  <c:v>1729</c:v>
                </c:pt>
                <c:pt idx="177">
                  <c:v>2575</c:v>
                </c:pt>
                <c:pt idx="178">
                  <c:v>2893</c:v>
                </c:pt>
                <c:pt idx="179">
                  <c:v>3859</c:v>
                </c:pt>
                <c:pt idx="180">
                  <c:v>4135</c:v>
                </c:pt>
                <c:pt idx="181">
                  <c:v>1956</c:v>
                </c:pt>
                <c:pt idx="182">
                  <c:v>3000</c:v>
                </c:pt>
                <c:pt idx="183">
                  <c:v>3045</c:v>
                </c:pt>
                <c:pt idx="184">
                  <c:v>3705</c:v>
                </c:pt>
                <c:pt idx="185">
                  <c:v>3187</c:v>
                </c:pt>
                <c:pt idx="186">
                  <c:v>4175</c:v>
                </c:pt>
                <c:pt idx="187">
                  <c:v>2837</c:v>
                </c:pt>
                <c:pt idx="188">
                  <c:v>3399</c:v>
                </c:pt>
                <c:pt idx="189">
                  <c:v>3020</c:v>
                </c:pt>
                <c:pt idx="190">
                  <c:v>2730</c:v>
                </c:pt>
                <c:pt idx="191">
                  <c:v>3672</c:v>
                </c:pt>
                <c:pt idx="192">
                  <c:v>3722</c:v>
                </c:pt>
                <c:pt idx="193">
                  <c:v>2366</c:v>
                </c:pt>
                <c:pt idx="194">
                  <c:v>2184</c:v>
                </c:pt>
                <c:pt idx="195">
                  <c:v>4653</c:v>
                </c:pt>
                <c:pt idx="196">
                  <c:v>3980</c:v>
                </c:pt>
                <c:pt idx="197">
                  <c:v>4103</c:v>
                </c:pt>
                <c:pt idx="198">
                  <c:v>4711</c:v>
                </c:pt>
                <c:pt idx="199">
                  <c:v>3187</c:v>
                </c:pt>
                <c:pt idx="200">
                  <c:v>2637</c:v>
                </c:pt>
                <c:pt idx="201">
                  <c:v>2317</c:v>
                </c:pt>
                <c:pt idx="202">
                  <c:v>6290</c:v>
                </c:pt>
                <c:pt idx="203">
                  <c:v>4636</c:v>
                </c:pt>
                <c:pt idx="204">
                  <c:v>3968</c:v>
                </c:pt>
                <c:pt idx="205">
                  <c:v>2207</c:v>
                </c:pt>
                <c:pt idx="206">
                  <c:v>2778</c:v>
                </c:pt>
                <c:pt idx="207">
                  <c:v>2380</c:v>
                </c:pt>
                <c:pt idx="208">
                  <c:v>2962</c:v>
                </c:pt>
                <c:pt idx="209">
                  <c:v>4685</c:v>
                </c:pt>
                <c:pt idx="210">
                  <c:v>3690</c:v>
                </c:pt>
                <c:pt idx="211">
                  <c:v>1722</c:v>
                </c:pt>
                <c:pt idx="212">
                  <c:v>2851</c:v>
                </c:pt>
                <c:pt idx="213">
                  <c:v>2835</c:v>
                </c:pt>
                <c:pt idx="214">
                  <c:v>2873</c:v>
                </c:pt>
                <c:pt idx="215">
                  <c:v>4096</c:v>
                </c:pt>
                <c:pt idx="216">
                  <c:v>6110</c:v>
                </c:pt>
                <c:pt idx="217">
                  <c:v>1902</c:v>
                </c:pt>
                <c:pt idx="218">
                  <c:v>2523</c:v>
                </c:pt>
                <c:pt idx="219">
                  <c:v>2825</c:v>
                </c:pt>
                <c:pt idx="220">
                  <c:v>3191</c:v>
                </c:pt>
                <c:pt idx="221">
                  <c:v>4088</c:v>
                </c:pt>
                <c:pt idx="222">
                  <c:v>5078</c:v>
                </c:pt>
                <c:pt idx="223">
                  <c:v>2763</c:v>
                </c:pt>
                <c:pt idx="224">
                  <c:v>2325</c:v>
                </c:pt>
                <c:pt idx="225">
                  <c:v>3982</c:v>
                </c:pt>
                <c:pt idx="226">
                  <c:v>3272</c:v>
                </c:pt>
                <c:pt idx="227">
                  <c:v>3498</c:v>
                </c:pt>
                <c:pt idx="228">
                  <c:v>5989</c:v>
                </c:pt>
                <c:pt idx="229">
                  <c:v>2182</c:v>
                </c:pt>
                <c:pt idx="230">
                  <c:v>2461</c:v>
                </c:pt>
                <c:pt idx="231">
                  <c:v>2597</c:v>
                </c:pt>
                <c:pt idx="232">
                  <c:v>3474</c:v>
                </c:pt>
                <c:pt idx="233">
                  <c:v>4100</c:v>
                </c:pt>
                <c:pt idx="234">
                  <c:v>3425</c:v>
                </c:pt>
                <c:pt idx="235">
                  <c:v>1792</c:v>
                </c:pt>
                <c:pt idx="236">
                  <c:v>2236</c:v>
                </c:pt>
                <c:pt idx="237">
                  <c:v>3136</c:v>
                </c:pt>
                <c:pt idx="238">
                  <c:v>2790</c:v>
                </c:pt>
                <c:pt idx="239">
                  <c:v>5754</c:v>
                </c:pt>
                <c:pt idx="240">
                  <c:v>4138</c:v>
                </c:pt>
                <c:pt idx="241">
                  <c:v>2734</c:v>
                </c:pt>
                <c:pt idx="242">
                  <c:v>1981</c:v>
                </c:pt>
                <c:pt idx="243">
                  <c:v>3178</c:v>
                </c:pt>
                <c:pt idx="244">
                  <c:v>2924</c:v>
                </c:pt>
                <c:pt idx="245">
                  <c:v>3723</c:v>
                </c:pt>
                <c:pt idx="246">
                  <c:v>6735</c:v>
                </c:pt>
                <c:pt idx="247">
                  <c:v>2860</c:v>
                </c:pt>
                <c:pt idx="248">
                  <c:v>2373</c:v>
                </c:pt>
                <c:pt idx="249">
                  <c:v>2567</c:v>
                </c:pt>
                <c:pt idx="250">
                  <c:v>2393</c:v>
                </c:pt>
                <c:pt idx="251">
                  <c:v>4356</c:v>
                </c:pt>
                <c:pt idx="252">
                  <c:v>3366</c:v>
                </c:pt>
                <c:pt idx="253">
                  <c:v>2218</c:v>
                </c:pt>
                <c:pt idx="254">
                  <c:v>2251</c:v>
                </c:pt>
                <c:pt idx="255">
                  <c:v>3043</c:v>
                </c:pt>
                <c:pt idx="256">
                  <c:v>2641</c:v>
                </c:pt>
                <c:pt idx="257">
                  <c:v>4146</c:v>
                </c:pt>
                <c:pt idx="258">
                  <c:v>4551</c:v>
                </c:pt>
                <c:pt idx="259">
                  <c:v>2813</c:v>
                </c:pt>
                <c:pt idx="260">
                  <c:v>2966</c:v>
                </c:pt>
                <c:pt idx="261">
                  <c:v>1539</c:v>
                </c:pt>
                <c:pt idx="262">
                  <c:v>2346</c:v>
                </c:pt>
                <c:pt idx="263">
                  <c:v>4080</c:v>
                </c:pt>
                <c:pt idx="264">
                  <c:v>3456</c:v>
                </c:pt>
                <c:pt idx="265">
                  <c:v>2426</c:v>
                </c:pt>
                <c:pt idx="266">
                  <c:v>1983</c:v>
                </c:pt>
                <c:pt idx="267">
                  <c:v>2446</c:v>
                </c:pt>
                <c:pt idx="268">
                  <c:v>2894</c:v>
                </c:pt>
                <c:pt idx="269">
                  <c:v>3692</c:v>
                </c:pt>
                <c:pt idx="270">
                  <c:v>3660</c:v>
                </c:pt>
                <c:pt idx="271">
                  <c:v>2279</c:v>
                </c:pt>
                <c:pt idx="272">
                  <c:v>1634</c:v>
                </c:pt>
                <c:pt idx="273">
                  <c:v>3218</c:v>
                </c:pt>
                <c:pt idx="274">
                  <c:v>2275</c:v>
                </c:pt>
                <c:pt idx="275">
                  <c:v>2672</c:v>
                </c:pt>
                <c:pt idx="276">
                  <c:v>5286</c:v>
                </c:pt>
                <c:pt idx="277">
                  <c:v>2629</c:v>
                </c:pt>
                <c:pt idx="278">
                  <c:v>2426</c:v>
                </c:pt>
                <c:pt idx="279">
                  <c:v>3603</c:v>
                </c:pt>
                <c:pt idx="280">
                  <c:v>50</c:v>
                </c:pt>
                <c:pt idx="281">
                  <c:v>2310</c:v>
                </c:pt>
                <c:pt idx="282">
                  <c:v>2258</c:v>
                </c:pt>
                <c:pt idx="283">
                  <c:v>1636</c:v>
                </c:pt>
                <c:pt idx="284">
                  <c:v>2056</c:v>
                </c:pt>
                <c:pt idx="285">
                  <c:v>1650</c:v>
                </c:pt>
                <c:pt idx="286">
                  <c:v>2452</c:v>
                </c:pt>
                <c:pt idx="287">
                  <c:v>2132</c:v>
                </c:pt>
                <c:pt idx="288">
                  <c:v>2669</c:v>
                </c:pt>
                <c:pt idx="289">
                  <c:v>1951</c:v>
                </c:pt>
                <c:pt idx="290">
                  <c:v>1666</c:v>
                </c:pt>
                <c:pt idx="291">
                  <c:v>3398</c:v>
                </c:pt>
                <c:pt idx="292">
                  <c:v>2911</c:v>
                </c:pt>
                <c:pt idx="293">
                  <c:v>3156</c:v>
                </c:pt>
                <c:pt idx="294">
                  <c:v>3111</c:v>
                </c:pt>
                <c:pt idx="295">
                  <c:v>1987</c:v>
                </c:pt>
                <c:pt idx="296">
                  <c:v>2570</c:v>
                </c:pt>
                <c:pt idx="297">
                  <c:v>2471</c:v>
                </c:pt>
                <c:pt idx="298">
                  <c:v>2264</c:v>
                </c:pt>
                <c:pt idx="299">
                  <c:v>3146</c:v>
                </c:pt>
                <c:pt idx="300">
                  <c:v>3550</c:v>
                </c:pt>
                <c:pt idx="301">
                  <c:v>1995</c:v>
                </c:pt>
                <c:pt idx="302">
                  <c:v>2985</c:v>
                </c:pt>
                <c:pt idx="303">
                  <c:v>3414</c:v>
                </c:pt>
                <c:pt idx="304">
                  <c:v>3488</c:v>
                </c:pt>
                <c:pt idx="305">
                  <c:v>4164</c:v>
                </c:pt>
                <c:pt idx="306">
                  <c:v>2464</c:v>
                </c:pt>
                <c:pt idx="307">
                  <c:v>238</c:v>
                </c:pt>
                <c:pt idx="308">
                  <c:v>2788</c:v>
                </c:pt>
                <c:pt idx="309">
                  <c:v>3037</c:v>
                </c:pt>
                <c:pt idx="310">
                  <c:v>2231</c:v>
                </c:pt>
                <c:pt idx="311">
                  <c:v>3252</c:v>
                </c:pt>
              </c:numCache>
            </c:numRef>
          </c:yVal>
          <c:smooth val="0"/>
          <c:extLst>
            <c:ext xmlns:c16="http://schemas.microsoft.com/office/drawing/2014/chart" uri="{C3380CC4-5D6E-409C-BE32-E72D297353CC}">
              <c16:uniqueId val="{00000000-1E08-674C-8D95-9485822C3418}"/>
            </c:ext>
          </c:extLst>
        </c:ser>
        <c:dLbls>
          <c:showLegendKey val="0"/>
          <c:showVal val="0"/>
          <c:showCatName val="0"/>
          <c:showSerName val="0"/>
          <c:showPercent val="0"/>
          <c:showBubbleSize val="0"/>
        </c:dLbls>
        <c:axId val="13206208"/>
        <c:axId val="14320912"/>
      </c:scatterChart>
      <c:valAx>
        <c:axId val="132062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tmax</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0912"/>
        <c:crosses val="autoZero"/>
        <c:crossBetween val="midCat"/>
      </c:valAx>
      <c:valAx>
        <c:axId val="143209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netTotal</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0620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correlationMatrix!$O$18</c:f>
              <c:strCache>
                <c:ptCount val="1"/>
                <c:pt idx="0">
                  <c:v>netTotal</c:v>
                </c:pt>
              </c:strCache>
            </c:strRef>
          </c:tx>
          <c:spPr>
            <a:ln w="19050" cap="rnd">
              <a:noFill/>
              <a:round/>
            </a:ln>
            <a:effectLst/>
          </c:spPr>
          <c:marker>
            <c:symbol val="circle"/>
            <c:size val="5"/>
            <c:spPr>
              <a:solidFill>
                <a:schemeClr val="accent1"/>
              </a:solidFill>
              <a:ln w="9525">
                <a:solidFill>
                  <a:schemeClr val="accent1"/>
                </a:solidFill>
              </a:ln>
              <a:effectLst/>
            </c:spPr>
          </c:marker>
          <c:xVal>
            <c:numRef>
              <c:f>correlationMatrix!$C$19:$C$330</c:f>
              <c:numCache>
                <c:formatCode>General</c:formatCode>
                <c:ptCount val="312"/>
                <c:pt idx="0">
                  <c:v>5.7339288296004627</c:v>
                </c:pt>
                <c:pt idx="1">
                  <c:v>3.6189855072463737</c:v>
                </c:pt>
                <c:pt idx="2">
                  <c:v>3.4091124870968459</c:v>
                </c:pt>
                <c:pt idx="3">
                  <c:v>3.2899848448339877</c:v>
                </c:pt>
                <c:pt idx="4">
                  <c:v>3.1693153709632318</c:v>
                </c:pt>
                <c:pt idx="5">
                  <c:v>3.2965339505455762</c:v>
                </c:pt>
                <c:pt idx="6">
                  <c:v>3.2244560839098613</c:v>
                </c:pt>
                <c:pt idx="7">
                  <c:v>3.6424109949600116</c:v>
                </c:pt>
                <c:pt idx="8">
                  <c:v>3.3597320317132544</c:v>
                </c:pt>
                <c:pt idx="9">
                  <c:v>4.4905691637420277</c:v>
                </c:pt>
                <c:pt idx="10">
                  <c:v>3.4603221134329045</c:v>
                </c:pt>
                <c:pt idx="11">
                  <c:v>3.251870420202041</c:v>
                </c:pt>
                <c:pt idx="12">
                  <c:v>4.4974537290163479</c:v>
                </c:pt>
                <c:pt idx="13">
                  <c:v>7.1577928069714449</c:v>
                </c:pt>
                <c:pt idx="14">
                  <c:v>5.0666011396917074</c:v>
                </c:pt>
                <c:pt idx="15">
                  <c:v>2.8115145425650336</c:v>
                </c:pt>
                <c:pt idx="16">
                  <c:v>4.1338069101509216</c:v>
                </c:pt>
                <c:pt idx="17">
                  <c:v>4.1924966329966304</c:v>
                </c:pt>
                <c:pt idx="18">
                  <c:v>3.8663898900038158</c:v>
                </c:pt>
                <c:pt idx="19">
                  <c:v>6.020031909753814</c:v>
                </c:pt>
                <c:pt idx="20">
                  <c:v>3.1782838398160957</c:v>
                </c:pt>
                <c:pt idx="21">
                  <c:v>2.9736337104208865</c:v>
                </c:pt>
                <c:pt idx="22">
                  <c:v>3.9231247430507352</c:v>
                </c:pt>
                <c:pt idx="23">
                  <c:v>5.6788386878639434</c:v>
                </c:pt>
                <c:pt idx="24">
                  <c:v>3.1997871334085826</c:v>
                </c:pt>
                <c:pt idx="25">
                  <c:v>3.1578553853553837</c:v>
                </c:pt>
                <c:pt idx="26">
                  <c:v>5.3951284626498781</c:v>
                </c:pt>
                <c:pt idx="27">
                  <c:v>4.3646767494838885</c:v>
                </c:pt>
                <c:pt idx="28">
                  <c:v>3.8718666874161816</c:v>
                </c:pt>
                <c:pt idx="29">
                  <c:v>5.2017655260813793</c:v>
                </c:pt>
                <c:pt idx="30">
                  <c:v>6.4647903670392273</c:v>
                </c:pt>
                <c:pt idx="31">
                  <c:v>4.1644235614834244</c:v>
                </c:pt>
                <c:pt idx="32">
                  <c:v>4.1990570345833484</c:v>
                </c:pt>
                <c:pt idx="33">
                  <c:v>3.7136790238075381</c:v>
                </c:pt>
                <c:pt idx="34">
                  <c:v>3.6495906629095733</c:v>
                </c:pt>
                <c:pt idx="35">
                  <c:v>3.9711072725004595</c:v>
                </c:pt>
                <c:pt idx="36">
                  <c:v>4.6097464176411478</c:v>
                </c:pt>
                <c:pt idx="37">
                  <c:v>10.093299124550811</c:v>
                </c:pt>
                <c:pt idx="38">
                  <c:v>3.7717551943211145</c:v>
                </c:pt>
                <c:pt idx="39">
                  <c:v>3.6265740009143301</c:v>
                </c:pt>
                <c:pt idx="40">
                  <c:v>2.9985162573538053</c:v>
                </c:pt>
                <c:pt idx="41">
                  <c:v>9.3589872322379914</c:v>
                </c:pt>
                <c:pt idx="42">
                  <c:v>4.0727035123459236</c:v>
                </c:pt>
                <c:pt idx="43">
                  <c:v>4.6866402116402055</c:v>
                </c:pt>
                <c:pt idx="44">
                  <c:v>4.5646399588503481</c:v>
                </c:pt>
                <c:pt idx="45">
                  <c:v>5.6172250759093565</c:v>
                </c:pt>
                <c:pt idx="46">
                  <c:v>3.5647246053404524</c:v>
                </c:pt>
                <c:pt idx="47">
                  <c:v>10.193860115052322</c:v>
                </c:pt>
                <c:pt idx="48">
                  <c:v>3.2319037591266784</c:v>
                </c:pt>
                <c:pt idx="49">
                  <c:v>9.5916063071625608</c:v>
                </c:pt>
                <c:pt idx="50">
                  <c:v>4.1185599588463333</c:v>
                </c:pt>
                <c:pt idx="51">
                  <c:v>3.0627986132739928</c:v>
                </c:pt>
                <c:pt idx="52">
                  <c:v>3.6270148220205196</c:v>
                </c:pt>
                <c:pt idx="53">
                  <c:v>3.4248963554845884</c:v>
                </c:pt>
                <c:pt idx="54">
                  <c:v>3.6369750291871106</c:v>
                </c:pt>
                <c:pt idx="55">
                  <c:v>5.9360706436965769</c:v>
                </c:pt>
                <c:pt idx="56">
                  <c:v>3.083008131576332</c:v>
                </c:pt>
                <c:pt idx="57">
                  <c:v>2.6608559272706405</c:v>
                </c:pt>
                <c:pt idx="58">
                  <c:v>2.7804995204208081</c:v>
                </c:pt>
                <c:pt idx="59">
                  <c:v>2</c:v>
                </c:pt>
                <c:pt idx="60">
                  <c:v>3.2062020813073953</c:v>
                </c:pt>
                <c:pt idx="61">
                  <c:v>2.8154020478451458</c:v>
                </c:pt>
                <c:pt idx="62">
                  <c:v>3.9193752533679889</c:v>
                </c:pt>
                <c:pt idx="63">
                  <c:v>4.4413086905220691</c:v>
                </c:pt>
                <c:pt idx="64">
                  <c:v>2.8195726911570085</c:v>
                </c:pt>
                <c:pt idx="65">
                  <c:v>3.1831169250734428</c:v>
                </c:pt>
                <c:pt idx="66">
                  <c:v>5.4141140331947986</c:v>
                </c:pt>
                <c:pt idx="67">
                  <c:v>2.994858314368293</c:v>
                </c:pt>
                <c:pt idx="68">
                  <c:v>2.8228917318665929</c:v>
                </c:pt>
                <c:pt idx="69">
                  <c:v>3.6875139237808394</c:v>
                </c:pt>
                <c:pt idx="70">
                  <c:v>5.1868144629155974</c:v>
                </c:pt>
                <c:pt idx="71">
                  <c:v>3.5998761585037471</c:v>
                </c:pt>
                <c:pt idx="72">
                  <c:v>2.4199869850541824</c:v>
                </c:pt>
                <c:pt idx="73">
                  <c:v>3.7802339067765396</c:v>
                </c:pt>
                <c:pt idx="74">
                  <c:v>4.4748421214302772</c:v>
                </c:pt>
                <c:pt idx="75">
                  <c:v>3.9104541560878281</c:v>
                </c:pt>
                <c:pt idx="76">
                  <c:v>4.1433121376735542</c:v>
                </c:pt>
                <c:pt idx="77">
                  <c:v>2.560048023331146</c:v>
                </c:pt>
                <c:pt idx="78">
                  <c:v>6.3079911823089292</c:v>
                </c:pt>
                <c:pt idx="79">
                  <c:v>2.8181910997540411</c:v>
                </c:pt>
                <c:pt idx="80">
                  <c:v>5.900972059785091</c:v>
                </c:pt>
                <c:pt idx="81">
                  <c:v>3.759833980644756</c:v>
                </c:pt>
                <c:pt idx="82">
                  <c:v>3.6478776440495517</c:v>
                </c:pt>
                <c:pt idx="83">
                  <c:v>3.2480541471562057</c:v>
                </c:pt>
                <c:pt idx="84">
                  <c:v>3.093424532846702</c:v>
                </c:pt>
                <c:pt idx="85">
                  <c:v>5.0178633807104953</c:v>
                </c:pt>
                <c:pt idx="86">
                  <c:v>4.6251641819563698</c:v>
                </c:pt>
                <c:pt idx="87">
                  <c:v>3.6274776629074323</c:v>
                </c:pt>
                <c:pt idx="88">
                  <c:v>2.7528591940258527</c:v>
                </c:pt>
                <c:pt idx="89">
                  <c:v>2.8269079056391075</c:v>
                </c:pt>
                <c:pt idx="90">
                  <c:v>2.9009619521789864</c:v>
                </c:pt>
                <c:pt idx="91">
                  <c:v>3.9338563875415806</c:v>
                </c:pt>
                <c:pt idx="92">
                  <c:v>5.7260457635467512</c:v>
                </c:pt>
                <c:pt idx="93">
                  <c:v>3.6077976937330458</c:v>
                </c:pt>
                <c:pt idx="94">
                  <c:v>2.727890135896085</c:v>
                </c:pt>
                <c:pt idx="95">
                  <c:v>2.4956543972502185</c:v>
                </c:pt>
                <c:pt idx="96">
                  <c:v>3.8256549493391572</c:v>
                </c:pt>
                <c:pt idx="97">
                  <c:v>4.050029101483597</c:v>
                </c:pt>
                <c:pt idx="98">
                  <c:v>6.4933848076276197</c:v>
                </c:pt>
                <c:pt idx="99">
                  <c:v>6.5010175455209467</c:v>
                </c:pt>
                <c:pt idx="100">
                  <c:v>3.8094349197147674</c:v>
                </c:pt>
                <c:pt idx="101">
                  <c:v>3.5834458833770158</c:v>
                </c:pt>
                <c:pt idx="102">
                  <c:v>3.3422683094087797</c:v>
                </c:pt>
                <c:pt idx="103">
                  <c:v>3.643706893815629</c:v>
                </c:pt>
                <c:pt idx="104">
                  <c:v>4.3320948895756999</c:v>
                </c:pt>
                <c:pt idx="105">
                  <c:v>2.9814953455825708</c:v>
                </c:pt>
                <c:pt idx="106">
                  <c:v>3.6982453782163214</c:v>
                </c:pt>
                <c:pt idx="107">
                  <c:v>2.7017511274936967</c:v>
                </c:pt>
                <c:pt idx="108">
                  <c:v>3.3948538172067559</c:v>
                </c:pt>
                <c:pt idx="109">
                  <c:v>2.9797011398694448</c:v>
                </c:pt>
                <c:pt idx="110">
                  <c:v>4.3271181491464485</c:v>
                </c:pt>
                <c:pt idx="111">
                  <c:v>2.7288138430601987</c:v>
                </c:pt>
                <c:pt idx="112">
                  <c:v>4.3341528885421416</c:v>
                </c:pt>
                <c:pt idx="113">
                  <c:v>2.3034919130947693</c:v>
                </c:pt>
                <c:pt idx="114">
                  <c:v>4.5356756636065718</c:v>
                </c:pt>
                <c:pt idx="115">
                  <c:v>1.8050352369103437</c:v>
                </c:pt>
                <c:pt idx="116">
                  <c:v>4.282942965080891</c:v>
                </c:pt>
                <c:pt idx="117">
                  <c:v>3.4876420030978932</c:v>
                </c:pt>
                <c:pt idx="118">
                  <c:v>3.8671891472882485</c:v>
                </c:pt>
                <c:pt idx="119">
                  <c:v>2.2551177472131267</c:v>
                </c:pt>
                <c:pt idx="120">
                  <c:v>6.588625820006409</c:v>
                </c:pt>
                <c:pt idx="121">
                  <c:v>5.9426300548436632</c:v>
                </c:pt>
                <c:pt idx="122">
                  <c:v>2.8576216155146961</c:v>
                </c:pt>
                <c:pt idx="123">
                  <c:v>3.8532925912329863</c:v>
                </c:pt>
                <c:pt idx="124">
                  <c:v>6.1098407003759121</c:v>
                </c:pt>
                <c:pt idx="125">
                  <c:v>2.3193744068276803</c:v>
                </c:pt>
                <c:pt idx="126">
                  <c:v>2.7815769106062564</c:v>
                </c:pt>
                <c:pt idx="127">
                  <c:v>5.0857105852374334</c:v>
                </c:pt>
                <c:pt idx="128">
                  <c:v>3.23289263568675</c:v>
                </c:pt>
                <c:pt idx="129">
                  <c:v>3.8868506156594287</c:v>
                </c:pt>
                <c:pt idx="130">
                  <c:v>6.9560503504569251</c:v>
                </c:pt>
                <c:pt idx="131">
                  <c:v>3.796992939666235</c:v>
                </c:pt>
                <c:pt idx="132">
                  <c:v>2.4272309912309877</c:v>
                </c:pt>
                <c:pt idx="133">
                  <c:v>9.6625249089534737</c:v>
                </c:pt>
                <c:pt idx="134">
                  <c:v>3.1778873759564252</c:v>
                </c:pt>
                <c:pt idx="135">
                  <c:v>3.6059912275453767</c:v>
                </c:pt>
                <c:pt idx="136">
                  <c:v>3.9184932257427483</c:v>
                </c:pt>
                <c:pt idx="137">
                  <c:v>8.8532294105674616</c:v>
                </c:pt>
                <c:pt idx="138">
                  <c:v>8.0543278251408204</c:v>
                </c:pt>
                <c:pt idx="139">
                  <c:v>4.3501082021739181</c:v>
                </c:pt>
                <c:pt idx="140">
                  <c:v>6.3439232912508183</c:v>
                </c:pt>
                <c:pt idx="141">
                  <c:v>3.6431704994624119</c:v>
                </c:pt>
                <c:pt idx="142">
                  <c:v>4.3750834248523454</c:v>
                </c:pt>
                <c:pt idx="143">
                  <c:v>4.1985564778605609</c:v>
                </c:pt>
                <c:pt idx="144">
                  <c:v>6.4905373106425612</c:v>
                </c:pt>
                <c:pt idx="145">
                  <c:v>3.2613960813960792</c:v>
                </c:pt>
                <c:pt idx="146">
                  <c:v>3.853350324800263</c:v>
                </c:pt>
                <c:pt idx="147">
                  <c:v>3.3395256650230687</c:v>
                </c:pt>
                <c:pt idx="148">
                  <c:v>4.0962307482031957</c:v>
                </c:pt>
                <c:pt idx="149">
                  <c:v>3.181999836950276</c:v>
                </c:pt>
                <c:pt idx="150">
                  <c:v>7.1019752776613307</c:v>
                </c:pt>
                <c:pt idx="151">
                  <c:v>2.5522773174032252</c:v>
                </c:pt>
                <c:pt idx="152">
                  <c:v>2.9094628017909847</c:v>
                </c:pt>
                <c:pt idx="153">
                  <c:v>3.7273968396775361</c:v>
                </c:pt>
                <c:pt idx="154">
                  <c:v>3.3349111869016363</c:v>
                </c:pt>
                <c:pt idx="155">
                  <c:v>3.9650175195440585</c:v>
                </c:pt>
                <c:pt idx="156">
                  <c:v>2</c:v>
                </c:pt>
                <c:pt idx="157">
                  <c:v>2.5231717969944762</c:v>
                </c:pt>
                <c:pt idx="158">
                  <c:v>3.0817335802493586</c:v>
                </c:pt>
                <c:pt idx="159">
                  <c:v>4.7592598920105154</c:v>
                </c:pt>
                <c:pt idx="160">
                  <c:v>6.8396026707828268</c:v>
                </c:pt>
                <c:pt idx="161">
                  <c:v>3.0572151075695913</c:v>
                </c:pt>
                <c:pt idx="162">
                  <c:v>4.3510803601111432</c:v>
                </c:pt>
                <c:pt idx="163">
                  <c:v>3.725744111293245</c:v>
                </c:pt>
                <c:pt idx="164">
                  <c:v>3.8516992021219019</c:v>
                </c:pt>
                <c:pt idx="165">
                  <c:v>3.2637002914128743</c:v>
                </c:pt>
                <c:pt idx="166">
                  <c:v>3.5257462314660422</c:v>
                </c:pt>
                <c:pt idx="167">
                  <c:v>6.4923923926625031</c:v>
                </c:pt>
                <c:pt idx="168">
                  <c:v>5.2794284804732667</c:v>
                </c:pt>
                <c:pt idx="169">
                  <c:v>3.7379308675072749</c:v>
                </c:pt>
                <c:pt idx="170">
                  <c:v>3.9233516400559192</c:v>
                </c:pt>
                <c:pt idx="171">
                  <c:v>4.1949761918679576</c:v>
                </c:pt>
                <c:pt idx="172">
                  <c:v>3.6228212721973656</c:v>
                </c:pt>
                <c:pt idx="173">
                  <c:v>3.1213794733491764</c:v>
                </c:pt>
                <c:pt idx="174">
                  <c:v>2.6979309054605176</c:v>
                </c:pt>
                <c:pt idx="175">
                  <c:v>3.8452509454927486</c:v>
                </c:pt>
                <c:pt idx="176">
                  <c:v>8.3133912039262619</c:v>
                </c:pt>
                <c:pt idx="177">
                  <c:v>3.7923675665671954</c:v>
                </c:pt>
                <c:pt idx="178">
                  <c:v>2.7583060707948324</c:v>
                </c:pt>
                <c:pt idx="179">
                  <c:v>5.2489923334885935</c:v>
                </c:pt>
                <c:pt idx="180">
                  <c:v>2.7448575495475538</c:v>
                </c:pt>
                <c:pt idx="181">
                  <c:v>6.7613720015893835</c:v>
                </c:pt>
                <c:pt idx="182">
                  <c:v>3.2629703417195164</c:v>
                </c:pt>
                <c:pt idx="183">
                  <c:v>3.5637115574670211</c:v>
                </c:pt>
                <c:pt idx="184">
                  <c:v>5.5189209830181074</c:v>
                </c:pt>
                <c:pt idx="185">
                  <c:v>3.3871194590242113</c:v>
                </c:pt>
                <c:pt idx="186">
                  <c:v>2.6399873696014606</c:v>
                </c:pt>
                <c:pt idx="187">
                  <c:v>3.7688174974409607</c:v>
                </c:pt>
                <c:pt idx="188">
                  <c:v>3.4688278020254741</c:v>
                </c:pt>
                <c:pt idx="189">
                  <c:v>4.2207736703005194</c:v>
                </c:pt>
                <c:pt idx="190">
                  <c:v>2.7625025486717742</c:v>
                </c:pt>
                <c:pt idx="191">
                  <c:v>4.310850640346036</c:v>
                </c:pt>
                <c:pt idx="192">
                  <c:v>2.8143446259828733</c:v>
                </c:pt>
                <c:pt idx="193">
                  <c:v>5.490114954577213</c:v>
                </c:pt>
                <c:pt idx="194">
                  <c:v>4.227389991555949</c:v>
                </c:pt>
                <c:pt idx="195">
                  <c:v>2.7210295691891626</c:v>
                </c:pt>
                <c:pt idx="196">
                  <c:v>3.8255977048662322</c:v>
                </c:pt>
                <c:pt idx="197">
                  <c:v>2.7371502412020865</c:v>
                </c:pt>
                <c:pt idx="198">
                  <c:v>3.3107462129601148</c:v>
                </c:pt>
                <c:pt idx="199">
                  <c:v>4.6603664734898249</c:v>
                </c:pt>
                <c:pt idx="200">
                  <c:v>5.4057647148173453</c:v>
                </c:pt>
                <c:pt idx="201">
                  <c:v>3.3822080493752291</c:v>
                </c:pt>
                <c:pt idx="202">
                  <c:v>4.8023541803884147</c:v>
                </c:pt>
                <c:pt idx="203">
                  <c:v>2.5274850238228139</c:v>
                </c:pt>
                <c:pt idx="204">
                  <c:v>2.2593110076378093</c:v>
                </c:pt>
                <c:pt idx="205">
                  <c:v>4.7923413786877944</c:v>
                </c:pt>
                <c:pt idx="206">
                  <c:v>5.0374742264364434</c:v>
                </c:pt>
                <c:pt idx="207">
                  <c:v>3.5693800773386131</c:v>
                </c:pt>
                <c:pt idx="208">
                  <c:v>6.5946221343280111</c:v>
                </c:pt>
                <c:pt idx="209">
                  <c:v>2.6015092219651703</c:v>
                </c:pt>
                <c:pt idx="210">
                  <c:v>2.7072830206514387</c:v>
                </c:pt>
                <c:pt idx="211">
                  <c:v>2.1254198792660306</c:v>
                </c:pt>
                <c:pt idx="212">
                  <c:v>3.7056006112146376</c:v>
                </c:pt>
                <c:pt idx="213">
                  <c:v>5.8845852259612874</c:v>
                </c:pt>
                <c:pt idx="214">
                  <c:v>4.117424429001959</c:v>
                </c:pt>
                <c:pt idx="215">
                  <c:v>4.82916449177318</c:v>
                </c:pt>
                <c:pt idx="216">
                  <c:v>4.6653385737804998</c:v>
                </c:pt>
                <c:pt idx="217">
                  <c:v>3.4852099133096117</c:v>
                </c:pt>
                <c:pt idx="218">
                  <c:v>6.1749243362294495</c:v>
                </c:pt>
                <c:pt idx="219">
                  <c:v>3.7934140151787186</c:v>
                </c:pt>
                <c:pt idx="220">
                  <c:v>5.2688511739117816</c:v>
                </c:pt>
                <c:pt idx="221">
                  <c:v>3.6901239207526189</c:v>
                </c:pt>
                <c:pt idx="222">
                  <c:v>7.9458381232384117</c:v>
                </c:pt>
                <c:pt idx="223">
                  <c:v>6.0277395693387623</c:v>
                </c:pt>
                <c:pt idx="224">
                  <c:v>3.5978423629510541</c:v>
                </c:pt>
                <c:pt idx="225">
                  <c:v>3.092980419356802</c:v>
                </c:pt>
                <c:pt idx="226">
                  <c:v>3.700193760788077</c:v>
                </c:pt>
                <c:pt idx="227">
                  <c:v>3.7230893538588989</c:v>
                </c:pt>
                <c:pt idx="228">
                  <c:v>3.1390068164793616</c:v>
                </c:pt>
                <c:pt idx="229">
                  <c:v>4.5142422573795082</c:v>
                </c:pt>
                <c:pt idx="230">
                  <c:v>5.0810940403097238</c:v>
                </c:pt>
                <c:pt idx="231">
                  <c:v>6.076001613856401</c:v>
                </c:pt>
                <c:pt idx="232">
                  <c:v>4.8472201744753454</c:v>
                </c:pt>
                <c:pt idx="233">
                  <c:v>7.3012316023860917</c:v>
                </c:pt>
                <c:pt idx="234">
                  <c:v>3.9222855771351979</c:v>
                </c:pt>
                <c:pt idx="235">
                  <c:v>9.9657744617818729</c:v>
                </c:pt>
                <c:pt idx="236">
                  <c:v>4.830529423890761</c:v>
                </c:pt>
                <c:pt idx="237">
                  <c:v>3.3565668317463038</c:v>
                </c:pt>
                <c:pt idx="238">
                  <c:v>3.4074936174936137</c:v>
                </c:pt>
                <c:pt idx="239">
                  <c:v>2.9082956912766798</c:v>
                </c:pt>
                <c:pt idx="240">
                  <c:v>4.0774618994884735</c:v>
                </c:pt>
                <c:pt idx="241">
                  <c:v>5.8376934048238347</c:v>
                </c:pt>
                <c:pt idx="242">
                  <c:v>5.9894801095781363</c:v>
                </c:pt>
                <c:pt idx="243">
                  <c:v>4.320773034033019</c:v>
                </c:pt>
                <c:pt idx="244">
                  <c:v>4.1270124603427307</c:v>
                </c:pt>
                <c:pt idx="245">
                  <c:v>3.8503777214320669</c:v>
                </c:pt>
                <c:pt idx="246">
                  <c:v>2.9400076923096958</c:v>
                </c:pt>
                <c:pt idx="247">
                  <c:v>4.3075159533379557</c:v>
                </c:pt>
                <c:pt idx="248">
                  <c:v>2.5246624497752275</c:v>
                </c:pt>
                <c:pt idx="249">
                  <c:v>3.5662906790027553</c:v>
                </c:pt>
                <c:pt idx="250">
                  <c:v>3.7842531542531508</c:v>
                </c:pt>
                <c:pt idx="251">
                  <c:v>3.6072833848901085</c:v>
                </c:pt>
                <c:pt idx="252">
                  <c:v>3.4000626839057797</c:v>
                </c:pt>
                <c:pt idx="253">
                  <c:v>4.1393830849457407</c:v>
                </c:pt>
                <c:pt idx="254">
                  <c:v>5.3516590739507395</c:v>
                </c:pt>
                <c:pt idx="255">
                  <c:v>12.262854203208926</c:v>
                </c:pt>
                <c:pt idx="256">
                  <c:v>3.9074364916531992</c:v>
                </c:pt>
                <c:pt idx="257">
                  <c:v>4.0152972976742332</c:v>
                </c:pt>
                <c:pt idx="258">
                  <c:v>2.4112510227467867</c:v>
                </c:pt>
                <c:pt idx="259">
                  <c:v>5.1289375097015144</c:v>
                </c:pt>
                <c:pt idx="260">
                  <c:v>5.3236537472835854</c:v>
                </c:pt>
                <c:pt idx="261">
                  <c:v>4.7283663721898979</c:v>
                </c:pt>
                <c:pt idx="262">
                  <c:v>6.2716296627490555</c:v>
                </c:pt>
                <c:pt idx="263">
                  <c:v>3.5140437638246023</c:v>
                </c:pt>
                <c:pt idx="264">
                  <c:v>3.219917208510461</c:v>
                </c:pt>
                <c:pt idx="265">
                  <c:v>8.1464567655550635</c:v>
                </c:pt>
                <c:pt idx="266">
                  <c:v>4.6979537129537077</c:v>
                </c:pt>
                <c:pt idx="267">
                  <c:v>5.5223993065100441</c:v>
                </c:pt>
                <c:pt idx="268">
                  <c:v>4.5234240197009052</c:v>
                </c:pt>
                <c:pt idx="269">
                  <c:v>2.8765529831017118</c:v>
                </c:pt>
                <c:pt idx="270">
                  <c:v>3.4786869113287513</c:v>
                </c:pt>
                <c:pt idx="271">
                  <c:v>10.370197970463327</c:v>
                </c:pt>
                <c:pt idx="272">
                  <c:v>3.6118553358076664</c:v>
                </c:pt>
                <c:pt idx="273">
                  <c:v>4.8401137454276917</c:v>
                </c:pt>
                <c:pt idx="274">
                  <c:v>4.8982305240450916</c:v>
                </c:pt>
                <c:pt idx="275">
                  <c:v>9.56161237684457</c:v>
                </c:pt>
                <c:pt idx="276">
                  <c:v>3.4143089440126109</c:v>
                </c:pt>
                <c:pt idx="277">
                  <c:v>3.3363602334044704</c:v>
                </c:pt>
                <c:pt idx="278">
                  <c:v>4.5883564505669741</c:v>
                </c:pt>
                <c:pt idx="279">
                  <c:v>3.3155377224186737</c:v>
                </c:pt>
                <c:pt idx="280">
                  <c:v>19</c:v>
                </c:pt>
                <c:pt idx="281">
                  <c:v>5.3458548457619575</c:v>
                </c:pt>
                <c:pt idx="282">
                  <c:v>3.5765958707625343</c:v>
                </c:pt>
                <c:pt idx="283">
                  <c:v>3.4058155446086449</c:v>
                </c:pt>
                <c:pt idx="284">
                  <c:v>4.6714099263309716</c:v>
                </c:pt>
                <c:pt idx="285">
                  <c:v>5.9425028675028591</c:v>
                </c:pt>
                <c:pt idx="286">
                  <c:v>4.7227051191338187</c:v>
                </c:pt>
                <c:pt idx="287">
                  <c:v>8.5993367770624651</c:v>
                </c:pt>
                <c:pt idx="288">
                  <c:v>6.576530114292253</c:v>
                </c:pt>
                <c:pt idx="289">
                  <c:v>6.9932507599612741</c:v>
                </c:pt>
                <c:pt idx="290">
                  <c:v>4.67827561327561</c:v>
                </c:pt>
                <c:pt idx="291">
                  <c:v>7.8245456842008521</c:v>
                </c:pt>
                <c:pt idx="292">
                  <c:v>6.0836887464387397</c:v>
                </c:pt>
                <c:pt idx="293">
                  <c:v>3.6311349107494295</c:v>
                </c:pt>
                <c:pt idx="294">
                  <c:v>10.765368720785371</c:v>
                </c:pt>
                <c:pt idx="295">
                  <c:v>4.8622419685577549</c:v>
                </c:pt>
                <c:pt idx="296">
                  <c:v>4.1766529573412372</c:v>
                </c:pt>
                <c:pt idx="297">
                  <c:v>3.2106501628548982</c:v>
                </c:pt>
                <c:pt idx="298">
                  <c:v>3.3880729564258956</c:v>
                </c:pt>
                <c:pt idx="299">
                  <c:v>3.7790213495849989</c:v>
                </c:pt>
                <c:pt idx="300">
                  <c:v>3.5150335310031142</c:v>
                </c:pt>
                <c:pt idx="301">
                  <c:v>5.5958501146549908</c:v>
                </c:pt>
                <c:pt idx="302">
                  <c:v>5.3770634594397952</c:v>
                </c:pt>
                <c:pt idx="303">
                  <c:v>3.0531616874847178</c:v>
                </c:pt>
                <c:pt idx="304">
                  <c:v>4.9059279609279578</c:v>
                </c:pt>
                <c:pt idx="305">
                  <c:v>4.2432517482517431</c:v>
                </c:pt>
                <c:pt idx="306">
                  <c:v>2.8380044670457334</c:v>
                </c:pt>
                <c:pt idx="307">
                  <c:v>2.6666666666666665</c:v>
                </c:pt>
                <c:pt idx="308">
                  <c:v>9.1676360892220252</c:v>
                </c:pt>
                <c:pt idx="309">
                  <c:v>4.4242508030743286</c:v>
                </c:pt>
                <c:pt idx="310">
                  <c:v>2.7858724082934572</c:v>
                </c:pt>
                <c:pt idx="311">
                  <c:v>3.916938257534226</c:v>
                </c:pt>
              </c:numCache>
            </c:numRef>
          </c:xVal>
          <c:yVal>
            <c:numRef>
              <c:f>correlationMatrix!$O$19:$O$330</c:f>
              <c:numCache>
                <c:formatCode>General</c:formatCode>
                <c:ptCount val="312"/>
                <c:pt idx="0">
                  <c:v>2189</c:v>
                </c:pt>
                <c:pt idx="1">
                  <c:v>2253</c:v>
                </c:pt>
                <c:pt idx="2">
                  <c:v>2864</c:v>
                </c:pt>
                <c:pt idx="3">
                  <c:v>3984</c:v>
                </c:pt>
                <c:pt idx="4">
                  <c:v>4437</c:v>
                </c:pt>
                <c:pt idx="5">
                  <c:v>2841</c:v>
                </c:pt>
                <c:pt idx="6">
                  <c:v>2085</c:v>
                </c:pt>
                <c:pt idx="7">
                  <c:v>2380</c:v>
                </c:pt>
                <c:pt idx="8">
                  <c:v>3497</c:v>
                </c:pt>
                <c:pt idx="9">
                  <c:v>4115</c:v>
                </c:pt>
                <c:pt idx="10">
                  <c:v>4227</c:v>
                </c:pt>
                <c:pt idx="11">
                  <c:v>2756</c:v>
                </c:pt>
                <c:pt idx="12">
                  <c:v>2772</c:v>
                </c:pt>
                <c:pt idx="13">
                  <c:v>1706</c:v>
                </c:pt>
                <c:pt idx="14">
                  <c:v>2616</c:v>
                </c:pt>
                <c:pt idx="15">
                  <c:v>4172</c:v>
                </c:pt>
                <c:pt idx="16">
                  <c:v>3415</c:v>
                </c:pt>
                <c:pt idx="17">
                  <c:v>2523</c:v>
                </c:pt>
                <c:pt idx="18">
                  <c:v>2150</c:v>
                </c:pt>
                <c:pt idx="19">
                  <c:v>3379</c:v>
                </c:pt>
                <c:pt idx="20">
                  <c:v>3218</c:v>
                </c:pt>
                <c:pt idx="21">
                  <c:v>5006</c:v>
                </c:pt>
                <c:pt idx="22">
                  <c:v>4811</c:v>
                </c:pt>
                <c:pt idx="23">
                  <c:v>2522</c:v>
                </c:pt>
                <c:pt idx="24">
                  <c:v>2677</c:v>
                </c:pt>
                <c:pt idx="25">
                  <c:v>2272</c:v>
                </c:pt>
                <c:pt idx="26">
                  <c:v>3972</c:v>
                </c:pt>
                <c:pt idx="27">
                  <c:v>4103</c:v>
                </c:pt>
                <c:pt idx="28">
                  <c:v>5376</c:v>
                </c:pt>
                <c:pt idx="29">
                  <c:v>2279</c:v>
                </c:pt>
                <c:pt idx="30">
                  <c:v>2273</c:v>
                </c:pt>
                <c:pt idx="31">
                  <c:v>2528</c:v>
                </c:pt>
                <c:pt idx="32">
                  <c:v>2630</c:v>
                </c:pt>
                <c:pt idx="33">
                  <c:v>4767</c:v>
                </c:pt>
                <c:pt idx="34">
                  <c:v>5263</c:v>
                </c:pt>
                <c:pt idx="35">
                  <c:v>1928</c:v>
                </c:pt>
                <c:pt idx="36">
                  <c:v>2708</c:v>
                </c:pt>
                <c:pt idx="37">
                  <c:v>3399</c:v>
                </c:pt>
                <c:pt idx="38">
                  <c:v>3573</c:v>
                </c:pt>
                <c:pt idx="39">
                  <c:v>3985</c:v>
                </c:pt>
                <c:pt idx="40">
                  <c:v>4355</c:v>
                </c:pt>
                <c:pt idx="41">
                  <c:v>2251</c:v>
                </c:pt>
                <c:pt idx="42">
                  <c:v>1984</c:v>
                </c:pt>
                <c:pt idx="43">
                  <c:v>2417</c:v>
                </c:pt>
                <c:pt idx="44">
                  <c:v>3051</c:v>
                </c:pt>
                <c:pt idx="45">
                  <c:v>4482</c:v>
                </c:pt>
                <c:pt idx="46">
                  <c:v>4861</c:v>
                </c:pt>
                <c:pt idx="47">
                  <c:v>2119</c:v>
                </c:pt>
                <c:pt idx="48">
                  <c:v>2262</c:v>
                </c:pt>
                <c:pt idx="49">
                  <c:v>2794</c:v>
                </c:pt>
                <c:pt idx="50">
                  <c:v>3613</c:v>
                </c:pt>
                <c:pt idx="51">
                  <c:v>4516</c:v>
                </c:pt>
                <c:pt idx="52">
                  <c:v>4740</c:v>
                </c:pt>
                <c:pt idx="53">
                  <c:v>2695</c:v>
                </c:pt>
                <c:pt idx="54">
                  <c:v>2824</c:v>
                </c:pt>
                <c:pt idx="55">
                  <c:v>3162</c:v>
                </c:pt>
                <c:pt idx="56">
                  <c:v>3106</c:v>
                </c:pt>
                <c:pt idx="57">
                  <c:v>3908</c:v>
                </c:pt>
                <c:pt idx="58">
                  <c:v>5991</c:v>
                </c:pt>
                <c:pt idx="59">
                  <c:v>21</c:v>
                </c:pt>
                <c:pt idx="60">
                  <c:v>2610</c:v>
                </c:pt>
                <c:pt idx="61">
                  <c:v>2235</c:v>
                </c:pt>
                <c:pt idx="62">
                  <c:v>2994</c:v>
                </c:pt>
                <c:pt idx="63">
                  <c:v>2782</c:v>
                </c:pt>
                <c:pt idx="64">
                  <c:v>4665</c:v>
                </c:pt>
                <c:pt idx="65">
                  <c:v>3828</c:v>
                </c:pt>
                <c:pt idx="66">
                  <c:v>2986</c:v>
                </c:pt>
                <c:pt idx="67">
                  <c:v>3460</c:v>
                </c:pt>
                <c:pt idx="68">
                  <c:v>3518</c:v>
                </c:pt>
                <c:pt idx="69">
                  <c:v>3411</c:v>
                </c:pt>
                <c:pt idx="70">
                  <c:v>4534</c:v>
                </c:pt>
                <c:pt idx="71">
                  <c:v>4979</c:v>
                </c:pt>
                <c:pt idx="72">
                  <c:v>2288</c:v>
                </c:pt>
                <c:pt idx="73">
                  <c:v>3895</c:v>
                </c:pt>
                <c:pt idx="74">
                  <c:v>3077</c:v>
                </c:pt>
                <c:pt idx="75">
                  <c:v>3641</c:v>
                </c:pt>
                <c:pt idx="76">
                  <c:v>5780</c:v>
                </c:pt>
                <c:pt idx="77">
                  <c:v>4443</c:v>
                </c:pt>
                <c:pt idx="78">
                  <c:v>3421</c:v>
                </c:pt>
                <c:pt idx="79">
                  <c:v>2865</c:v>
                </c:pt>
                <c:pt idx="80">
                  <c:v>2752</c:v>
                </c:pt>
                <c:pt idx="81">
                  <c:v>3623</c:v>
                </c:pt>
                <c:pt idx="82">
                  <c:v>4171</c:v>
                </c:pt>
                <c:pt idx="83">
                  <c:v>4571</c:v>
                </c:pt>
                <c:pt idx="84">
                  <c:v>2488</c:v>
                </c:pt>
                <c:pt idx="85">
                  <c:v>3102</c:v>
                </c:pt>
                <c:pt idx="86">
                  <c:v>3064</c:v>
                </c:pt>
                <c:pt idx="87">
                  <c:v>2725</c:v>
                </c:pt>
                <c:pt idx="88">
                  <c:v>4521</c:v>
                </c:pt>
                <c:pt idx="89">
                  <c:v>4642</c:v>
                </c:pt>
                <c:pt idx="90">
                  <c:v>2592</c:v>
                </c:pt>
                <c:pt idx="91">
                  <c:v>3894</c:v>
                </c:pt>
                <c:pt idx="92">
                  <c:v>3096</c:v>
                </c:pt>
                <c:pt idx="93">
                  <c:v>3967</c:v>
                </c:pt>
                <c:pt idx="94">
                  <c:v>4857</c:v>
                </c:pt>
                <c:pt idx="95">
                  <c:v>4896</c:v>
                </c:pt>
                <c:pt idx="96">
                  <c:v>3320</c:v>
                </c:pt>
                <c:pt idx="97">
                  <c:v>3261</c:v>
                </c:pt>
                <c:pt idx="98">
                  <c:v>4172</c:v>
                </c:pt>
                <c:pt idx="99">
                  <c:v>4813</c:v>
                </c:pt>
                <c:pt idx="100">
                  <c:v>7033</c:v>
                </c:pt>
                <c:pt idx="101">
                  <c:v>4669</c:v>
                </c:pt>
                <c:pt idx="102">
                  <c:v>3190</c:v>
                </c:pt>
                <c:pt idx="103">
                  <c:v>2855</c:v>
                </c:pt>
                <c:pt idx="104">
                  <c:v>3322</c:v>
                </c:pt>
                <c:pt idx="105">
                  <c:v>3123</c:v>
                </c:pt>
                <c:pt idx="106">
                  <c:v>4994</c:v>
                </c:pt>
                <c:pt idx="107">
                  <c:v>3868</c:v>
                </c:pt>
                <c:pt idx="108">
                  <c:v>2703</c:v>
                </c:pt>
                <c:pt idx="109">
                  <c:v>3262</c:v>
                </c:pt>
                <c:pt idx="110">
                  <c:v>3046</c:v>
                </c:pt>
                <c:pt idx="111">
                  <c:v>3593</c:v>
                </c:pt>
                <c:pt idx="112">
                  <c:v>3333</c:v>
                </c:pt>
                <c:pt idx="113">
                  <c:v>5281</c:v>
                </c:pt>
                <c:pt idx="114">
                  <c:v>2501</c:v>
                </c:pt>
                <c:pt idx="115">
                  <c:v>2560</c:v>
                </c:pt>
                <c:pt idx="116">
                  <c:v>3054</c:v>
                </c:pt>
                <c:pt idx="117">
                  <c:v>3163</c:v>
                </c:pt>
                <c:pt idx="118">
                  <c:v>3858</c:v>
                </c:pt>
                <c:pt idx="119">
                  <c:v>4616</c:v>
                </c:pt>
                <c:pt idx="120">
                  <c:v>2482</c:v>
                </c:pt>
                <c:pt idx="121">
                  <c:v>2609</c:v>
                </c:pt>
                <c:pt idx="122">
                  <c:v>3107</c:v>
                </c:pt>
                <c:pt idx="123">
                  <c:v>2948</c:v>
                </c:pt>
                <c:pt idx="124">
                  <c:v>3981</c:v>
                </c:pt>
                <c:pt idx="125">
                  <c:v>4149</c:v>
                </c:pt>
                <c:pt idx="126">
                  <c:v>4242</c:v>
                </c:pt>
                <c:pt idx="127">
                  <c:v>2572</c:v>
                </c:pt>
                <c:pt idx="128">
                  <c:v>2879</c:v>
                </c:pt>
                <c:pt idx="129">
                  <c:v>3490</c:v>
                </c:pt>
                <c:pt idx="130">
                  <c:v>6076</c:v>
                </c:pt>
                <c:pt idx="131">
                  <c:v>3845</c:v>
                </c:pt>
                <c:pt idx="132">
                  <c:v>2598</c:v>
                </c:pt>
                <c:pt idx="133">
                  <c:v>2141</c:v>
                </c:pt>
                <c:pt idx="134">
                  <c:v>3238</c:v>
                </c:pt>
                <c:pt idx="135">
                  <c:v>2547</c:v>
                </c:pt>
                <c:pt idx="136">
                  <c:v>3629</c:v>
                </c:pt>
                <c:pt idx="137">
                  <c:v>4203</c:v>
                </c:pt>
                <c:pt idx="138">
                  <c:v>2501</c:v>
                </c:pt>
                <c:pt idx="139">
                  <c:v>2703</c:v>
                </c:pt>
                <c:pt idx="140">
                  <c:v>2779</c:v>
                </c:pt>
                <c:pt idx="141">
                  <c:v>3120</c:v>
                </c:pt>
                <c:pt idx="142">
                  <c:v>4503</c:v>
                </c:pt>
                <c:pt idx="143">
                  <c:v>4574</c:v>
                </c:pt>
                <c:pt idx="144">
                  <c:v>2379</c:v>
                </c:pt>
                <c:pt idx="145">
                  <c:v>2718</c:v>
                </c:pt>
                <c:pt idx="146">
                  <c:v>3279</c:v>
                </c:pt>
                <c:pt idx="147">
                  <c:v>2644</c:v>
                </c:pt>
                <c:pt idx="148">
                  <c:v>4301</c:v>
                </c:pt>
                <c:pt idx="149">
                  <c:v>4441</c:v>
                </c:pt>
                <c:pt idx="150">
                  <c:v>2188</c:v>
                </c:pt>
                <c:pt idx="151">
                  <c:v>2525</c:v>
                </c:pt>
                <c:pt idx="152">
                  <c:v>3243</c:v>
                </c:pt>
                <c:pt idx="153">
                  <c:v>2974</c:v>
                </c:pt>
                <c:pt idx="154">
                  <c:v>4727</c:v>
                </c:pt>
                <c:pt idx="155">
                  <c:v>4029</c:v>
                </c:pt>
                <c:pt idx="156">
                  <c:v>20</c:v>
                </c:pt>
                <c:pt idx="157">
                  <c:v>2852</c:v>
                </c:pt>
                <c:pt idx="158">
                  <c:v>3476</c:v>
                </c:pt>
                <c:pt idx="159">
                  <c:v>5576</c:v>
                </c:pt>
                <c:pt idx="160">
                  <c:v>3101</c:v>
                </c:pt>
                <c:pt idx="161">
                  <c:v>3844</c:v>
                </c:pt>
                <c:pt idx="162">
                  <c:v>3069</c:v>
                </c:pt>
                <c:pt idx="163">
                  <c:v>2236</c:v>
                </c:pt>
                <c:pt idx="164">
                  <c:v>2614</c:v>
                </c:pt>
                <c:pt idx="165">
                  <c:v>2702</c:v>
                </c:pt>
                <c:pt idx="166">
                  <c:v>2953</c:v>
                </c:pt>
                <c:pt idx="167">
                  <c:v>4090</c:v>
                </c:pt>
                <c:pt idx="168">
                  <c:v>3442</c:v>
                </c:pt>
                <c:pt idx="169">
                  <c:v>4457</c:v>
                </c:pt>
                <c:pt idx="170">
                  <c:v>3338</c:v>
                </c:pt>
                <c:pt idx="171">
                  <c:v>3072</c:v>
                </c:pt>
                <c:pt idx="172">
                  <c:v>3378</c:v>
                </c:pt>
                <c:pt idx="173">
                  <c:v>3538</c:v>
                </c:pt>
                <c:pt idx="174">
                  <c:v>3761</c:v>
                </c:pt>
                <c:pt idx="175">
                  <c:v>2446</c:v>
                </c:pt>
                <c:pt idx="176">
                  <c:v>1729</c:v>
                </c:pt>
                <c:pt idx="177">
                  <c:v>2575</c:v>
                </c:pt>
                <c:pt idx="178">
                  <c:v>2893</c:v>
                </c:pt>
                <c:pt idx="179">
                  <c:v>3859</c:v>
                </c:pt>
                <c:pt idx="180">
                  <c:v>4135</c:v>
                </c:pt>
                <c:pt idx="181">
                  <c:v>1956</c:v>
                </c:pt>
                <c:pt idx="182">
                  <c:v>3000</c:v>
                </c:pt>
                <c:pt idx="183">
                  <c:v>3045</c:v>
                </c:pt>
                <c:pt idx="184">
                  <c:v>3705</c:v>
                </c:pt>
                <c:pt idx="185">
                  <c:v>3187</c:v>
                </c:pt>
                <c:pt idx="186">
                  <c:v>4175</c:v>
                </c:pt>
                <c:pt idx="187">
                  <c:v>2837</c:v>
                </c:pt>
                <c:pt idx="188">
                  <c:v>3399</c:v>
                </c:pt>
                <c:pt idx="189">
                  <c:v>3020</c:v>
                </c:pt>
                <c:pt idx="190">
                  <c:v>2730</c:v>
                </c:pt>
                <c:pt idx="191">
                  <c:v>3672</c:v>
                </c:pt>
                <c:pt idx="192">
                  <c:v>3722</c:v>
                </c:pt>
                <c:pt idx="193">
                  <c:v>2366</c:v>
                </c:pt>
                <c:pt idx="194">
                  <c:v>2184</c:v>
                </c:pt>
                <c:pt idx="195">
                  <c:v>4653</c:v>
                </c:pt>
                <c:pt idx="196">
                  <c:v>3980</c:v>
                </c:pt>
                <c:pt idx="197">
                  <c:v>4103</c:v>
                </c:pt>
                <c:pt idx="198">
                  <c:v>4711</c:v>
                </c:pt>
                <c:pt idx="199">
                  <c:v>3187</c:v>
                </c:pt>
                <c:pt idx="200">
                  <c:v>2637</c:v>
                </c:pt>
                <c:pt idx="201">
                  <c:v>2317</c:v>
                </c:pt>
                <c:pt idx="202">
                  <c:v>6290</c:v>
                </c:pt>
                <c:pt idx="203">
                  <c:v>4636</c:v>
                </c:pt>
                <c:pt idx="204">
                  <c:v>3968</c:v>
                </c:pt>
                <c:pt idx="205">
                  <c:v>2207</c:v>
                </c:pt>
                <c:pt idx="206">
                  <c:v>2778</c:v>
                </c:pt>
                <c:pt idx="207">
                  <c:v>2380</c:v>
                </c:pt>
                <c:pt idx="208">
                  <c:v>2962</c:v>
                </c:pt>
                <c:pt idx="209">
                  <c:v>4685</c:v>
                </c:pt>
                <c:pt idx="210">
                  <c:v>3690</c:v>
                </c:pt>
                <c:pt idx="211">
                  <c:v>1722</c:v>
                </c:pt>
                <c:pt idx="212">
                  <c:v>2851</c:v>
                </c:pt>
                <c:pt idx="213">
                  <c:v>2835</c:v>
                </c:pt>
                <c:pt idx="214">
                  <c:v>2873</c:v>
                </c:pt>
                <c:pt idx="215">
                  <c:v>4096</c:v>
                </c:pt>
                <c:pt idx="216">
                  <c:v>6110</c:v>
                </c:pt>
                <c:pt idx="217">
                  <c:v>1902</c:v>
                </c:pt>
                <c:pt idx="218">
                  <c:v>2523</c:v>
                </c:pt>
                <c:pt idx="219">
                  <c:v>2825</c:v>
                </c:pt>
                <c:pt idx="220">
                  <c:v>3191</c:v>
                </c:pt>
                <c:pt idx="221">
                  <c:v>4088</c:v>
                </c:pt>
                <c:pt idx="222">
                  <c:v>5078</c:v>
                </c:pt>
                <c:pt idx="223">
                  <c:v>2763</c:v>
                </c:pt>
                <c:pt idx="224">
                  <c:v>2325</c:v>
                </c:pt>
                <c:pt idx="225">
                  <c:v>3982</c:v>
                </c:pt>
                <c:pt idx="226">
                  <c:v>3272</c:v>
                </c:pt>
                <c:pt idx="227">
                  <c:v>3498</c:v>
                </c:pt>
                <c:pt idx="228">
                  <c:v>5989</c:v>
                </c:pt>
                <c:pt idx="229">
                  <c:v>2182</c:v>
                </c:pt>
                <c:pt idx="230">
                  <c:v>2461</c:v>
                </c:pt>
                <c:pt idx="231">
                  <c:v>2597</c:v>
                </c:pt>
                <c:pt idx="232">
                  <c:v>3474</c:v>
                </c:pt>
                <c:pt idx="233">
                  <c:v>4100</c:v>
                </c:pt>
                <c:pt idx="234">
                  <c:v>3425</c:v>
                </c:pt>
                <c:pt idx="235">
                  <c:v>1792</c:v>
                </c:pt>
                <c:pt idx="236">
                  <c:v>2236</c:v>
                </c:pt>
                <c:pt idx="237">
                  <c:v>3136</c:v>
                </c:pt>
                <c:pt idx="238">
                  <c:v>2790</c:v>
                </c:pt>
                <c:pt idx="239">
                  <c:v>5754</c:v>
                </c:pt>
                <c:pt idx="240">
                  <c:v>4138</c:v>
                </c:pt>
                <c:pt idx="241">
                  <c:v>2734</c:v>
                </c:pt>
                <c:pt idx="242">
                  <c:v>1981</c:v>
                </c:pt>
                <c:pt idx="243">
                  <c:v>3178</c:v>
                </c:pt>
                <c:pt idx="244">
                  <c:v>2924</c:v>
                </c:pt>
                <c:pt idx="245">
                  <c:v>3723</c:v>
                </c:pt>
                <c:pt idx="246">
                  <c:v>6735</c:v>
                </c:pt>
                <c:pt idx="247">
                  <c:v>2860</c:v>
                </c:pt>
                <c:pt idx="248">
                  <c:v>2373</c:v>
                </c:pt>
                <c:pt idx="249">
                  <c:v>2567</c:v>
                </c:pt>
                <c:pt idx="250">
                  <c:v>2393</c:v>
                </c:pt>
                <c:pt idx="251">
                  <c:v>4356</c:v>
                </c:pt>
                <c:pt idx="252">
                  <c:v>3366</c:v>
                </c:pt>
                <c:pt idx="253">
                  <c:v>2218</c:v>
                </c:pt>
                <c:pt idx="254">
                  <c:v>2251</c:v>
                </c:pt>
                <c:pt idx="255">
                  <c:v>3043</c:v>
                </c:pt>
                <c:pt idx="256">
                  <c:v>2641</c:v>
                </c:pt>
                <c:pt idx="257">
                  <c:v>4146</c:v>
                </c:pt>
                <c:pt idx="258">
                  <c:v>4551</c:v>
                </c:pt>
                <c:pt idx="259">
                  <c:v>2813</c:v>
                </c:pt>
                <c:pt idx="260">
                  <c:v>2966</c:v>
                </c:pt>
                <c:pt idx="261">
                  <c:v>1539</c:v>
                </c:pt>
                <c:pt idx="262">
                  <c:v>2346</c:v>
                </c:pt>
                <c:pt idx="263">
                  <c:v>4080</c:v>
                </c:pt>
                <c:pt idx="264">
                  <c:v>3456</c:v>
                </c:pt>
                <c:pt idx="265">
                  <c:v>2426</c:v>
                </c:pt>
                <c:pt idx="266">
                  <c:v>1983</c:v>
                </c:pt>
                <c:pt idx="267">
                  <c:v>2446</c:v>
                </c:pt>
                <c:pt idx="268">
                  <c:v>2894</c:v>
                </c:pt>
                <c:pt idx="269">
                  <c:v>3692</c:v>
                </c:pt>
                <c:pt idx="270">
                  <c:v>3660</c:v>
                </c:pt>
                <c:pt idx="271">
                  <c:v>2279</c:v>
                </c:pt>
                <c:pt idx="272">
                  <c:v>1634</c:v>
                </c:pt>
                <c:pt idx="273">
                  <c:v>3218</c:v>
                </c:pt>
                <c:pt idx="274">
                  <c:v>2275</c:v>
                </c:pt>
                <c:pt idx="275">
                  <c:v>2672</c:v>
                </c:pt>
                <c:pt idx="276">
                  <c:v>5286</c:v>
                </c:pt>
                <c:pt idx="277">
                  <c:v>2629</c:v>
                </c:pt>
                <c:pt idx="278">
                  <c:v>2426</c:v>
                </c:pt>
                <c:pt idx="279">
                  <c:v>3603</c:v>
                </c:pt>
                <c:pt idx="280">
                  <c:v>50</c:v>
                </c:pt>
                <c:pt idx="281">
                  <c:v>2310</c:v>
                </c:pt>
                <c:pt idx="282">
                  <c:v>2258</c:v>
                </c:pt>
                <c:pt idx="283">
                  <c:v>1636</c:v>
                </c:pt>
                <c:pt idx="284">
                  <c:v>2056</c:v>
                </c:pt>
                <c:pt idx="285">
                  <c:v>1650</c:v>
                </c:pt>
                <c:pt idx="286">
                  <c:v>2452</c:v>
                </c:pt>
                <c:pt idx="287">
                  <c:v>2132</c:v>
                </c:pt>
                <c:pt idx="288">
                  <c:v>2669</c:v>
                </c:pt>
                <c:pt idx="289">
                  <c:v>1951</c:v>
                </c:pt>
                <c:pt idx="290">
                  <c:v>1666</c:v>
                </c:pt>
                <c:pt idx="291">
                  <c:v>3398</c:v>
                </c:pt>
                <c:pt idx="292">
                  <c:v>2911</c:v>
                </c:pt>
                <c:pt idx="293">
                  <c:v>3156</c:v>
                </c:pt>
                <c:pt idx="294">
                  <c:v>3111</c:v>
                </c:pt>
                <c:pt idx="295">
                  <c:v>1987</c:v>
                </c:pt>
                <c:pt idx="296">
                  <c:v>2570</c:v>
                </c:pt>
                <c:pt idx="297">
                  <c:v>2471</c:v>
                </c:pt>
                <c:pt idx="298">
                  <c:v>2264</c:v>
                </c:pt>
                <c:pt idx="299">
                  <c:v>3146</c:v>
                </c:pt>
                <c:pt idx="300">
                  <c:v>3550</c:v>
                </c:pt>
                <c:pt idx="301">
                  <c:v>1995</c:v>
                </c:pt>
                <c:pt idx="302">
                  <c:v>2985</c:v>
                </c:pt>
                <c:pt idx="303">
                  <c:v>3414</c:v>
                </c:pt>
                <c:pt idx="304">
                  <c:v>3488</c:v>
                </c:pt>
                <c:pt idx="305">
                  <c:v>4164</c:v>
                </c:pt>
                <c:pt idx="306">
                  <c:v>2464</c:v>
                </c:pt>
                <c:pt idx="307">
                  <c:v>238</c:v>
                </c:pt>
                <c:pt idx="308">
                  <c:v>2788</c:v>
                </c:pt>
                <c:pt idx="309">
                  <c:v>3037</c:v>
                </c:pt>
                <c:pt idx="310">
                  <c:v>2231</c:v>
                </c:pt>
                <c:pt idx="311">
                  <c:v>3252</c:v>
                </c:pt>
              </c:numCache>
            </c:numRef>
          </c:yVal>
          <c:smooth val="0"/>
          <c:extLst>
            <c:ext xmlns:c16="http://schemas.microsoft.com/office/drawing/2014/chart" uri="{C3380CC4-5D6E-409C-BE32-E72D297353CC}">
              <c16:uniqueId val="{00000000-D991-6B48-B554-29395B271DE3}"/>
            </c:ext>
          </c:extLst>
        </c:ser>
        <c:dLbls>
          <c:showLegendKey val="0"/>
          <c:showVal val="0"/>
          <c:showCatName val="0"/>
          <c:showSerName val="0"/>
          <c:showPercent val="0"/>
          <c:showBubbleSize val="0"/>
        </c:dLbls>
        <c:axId val="16263664"/>
        <c:axId val="16265344"/>
      </c:scatterChart>
      <c:valAx>
        <c:axId val="162636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purchaseNumber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65344"/>
        <c:crosses val="autoZero"/>
        <c:crossBetween val="midCat"/>
      </c:valAx>
      <c:valAx>
        <c:axId val="162653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netTotal</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6366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correlationMatrix!$G$18</c:f>
              <c:strCache>
                <c:ptCount val="1"/>
                <c:pt idx="0">
                  <c:v>daysSinceLastPurchase</c:v>
                </c:pt>
              </c:strCache>
            </c:strRef>
          </c:tx>
          <c:spPr>
            <a:ln w="25400" cap="rnd">
              <a:noFill/>
              <a:round/>
            </a:ln>
            <a:effectLst/>
          </c:spPr>
          <c:marker>
            <c:symbol val="circle"/>
            <c:size val="5"/>
            <c:spPr>
              <a:solidFill>
                <a:schemeClr val="accent1"/>
              </a:solidFill>
              <a:ln w="9525">
                <a:solidFill>
                  <a:schemeClr val="accent1"/>
                </a:solidFill>
              </a:ln>
              <a:effectLst/>
            </c:spPr>
          </c:marker>
          <c:xVal>
            <c:numRef>
              <c:f>correlationMatrix!$G$19:$G$330</c:f>
              <c:numCache>
                <c:formatCode>General</c:formatCode>
                <c:ptCount val="312"/>
                <c:pt idx="0">
                  <c:v>55025.032372053021</c:v>
                </c:pt>
                <c:pt idx="1">
                  <c:v>63605.940350816614</c:v>
                </c:pt>
                <c:pt idx="2">
                  <c:v>49278.844383477553</c:v>
                </c:pt>
                <c:pt idx="3">
                  <c:v>53351.467786166948</c:v>
                </c:pt>
                <c:pt idx="4">
                  <c:v>58450.548492641254</c:v>
                </c:pt>
                <c:pt idx="5">
                  <c:v>59814.23143225634</c:v>
                </c:pt>
                <c:pt idx="6">
                  <c:v>69447.003946015044</c:v>
                </c:pt>
                <c:pt idx="7">
                  <c:v>41371.4946491054</c:v>
                </c:pt>
                <c:pt idx="8">
                  <c:v>48692.68365672751</c:v>
                </c:pt>
                <c:pt idx="9">
                  <c:v>50895.843948675101</c:v>
                </c:pt>
                <c:pt idx="10">
                  <c:v>59056.562426725563</c:v>
                </c:pt>
                <c:pt idx="11">
                  <c:v>56516.193773001847</c:v>
                </c:pt>
                <c:pt idx="12">
                  <c:v>51199.859809384019</c:v>
                </c:pt>
                <c:pt idx="13">
                  <c:v>58032.725494430008</c:v>
                </c:pt>
                <c:pt idx="14">
                  <c:v>57291.020452445511</c:v>
                </c:pt>
                <c:pt idx="15">
                  <c:v>56978.354273502708</c:v>
                </c:pt>
                <c:pt idx="16">
                  <c:v>50927.98716467723</c:v>
                </c:pt>
                <c:pt idx="17">
                  <c:v>46015.274414702544</c:v>
                </c:pt>
                <c:pt idx="18">
                  <c:v>53239.596927325641</c:v>
                </c:pt>
                <c:pt idx="19">
                  <c:v>50385.34828127129</c:v>
                </c:pt>
                <c:pt idx="20">
                  <c:v>51915.893072635234</c:v>
                </c:pt>
                <c:pt idx="21">
                  <c:v>58950.832897416418</c:v>
                </c:pt>
                <c:pt idx="22">
                  <c:v>58368.294972916592</c:v>
                </c:pt>
                <c:pt idx="23">
                  <c:v>47497.827305698491</c:v>
                </c:pt>
                <c:pt idx="24">
                  <c:v>59373.357196390796</c:v>
                </c:pt>
                <c:pt idx="25">
                  <c:v>58684.563020313006</c:v>
                </c:pt>
                <c:pt idx="26">
                  <c:v>56049.384013579889</c:v>
                </c:pt>
                <c:pt idx="27">
                  <c:v>54280.233437886971</c:v>
                </c:pt>
                <c:pt idx="28">
                  <c:v>54704.960698171897</c:v>
                </c:pt>
                <c:pt idx="29">
                  <c:v>56910.562858547943</c:v>
                </c:pt>
                <c:pt idx="30">
                  <c:v>51282.503318207077</c:v>
                </c:pt>
                <c:pt idx="31">
                  <c:v>54962.131163942446</c:v>
                </c:pt>
                <c:pt idx="32">
                  <c:v>42371.399391110805</c:v>
                </c:pt>
                <c:pt idx="33">
                  <c:v>56064.763963052821</c:v>
                </c:pt>
                <c:pt idx="34">
                  <c:v>67286.657562900611</c:v>
                </c:pt>
                <c:pt idx="35">
                  <c:v>53793.903536119862</c:v>
                </c:pt>
                <c:pt idx="36">
                  <c:v>48416.271139535944</c:v>
                </c:pt>
                <c:pt idx="37">
                  <c:v>47069.642998533978</c:v>
                </c:pt>
                <c:pt idx="38">
                  <c:v>53022.823216898934</c:v>
                </c:pt>
                <c:pt idx="39">
                  <c:v>54215.111901524426</c:v>
                </c:pt>
                <c:pt idx="40">
                  <c:v>55997.275470306333</c:v>
                </c:pt>
                <c:pt idx="41">
                  <c:v>48909.208180907466</c:v>
                </c:pt>
                <c:pt idx="42">
                  <c:v>50374.111238675992</c:v>
                </c:pt>
                <c:pt idx="43">
                  <c:v>56997.36931495402</c:v>
                </c:pt>
                <c:pt idx="44">
                  <c:v>47902.877441976241</c:v>
                </c:pt>
                <c:pt idx="45">
                  <c:v>51125.343596388164</c:v>
                </c:pt>
                <c:pt idx="46">
                  <c:v>49943.269066451539</c:v>
                </c:pt>
                <c:pt idx="47">
                  <c:v>48976.937357901501</c:v>
                </c:pt>
                <c:pt idx="48">
                  <c:v>48262.341040033753</c:v>
                </c:pt>
                <c:pt idx="49">
                  <c:v>51663.859529174682</c:v>
                </c:pt>
                <c:pt idx="50">
                  <c:v>54332.649729060606</c:v>
                </c:pt>
                <c:pt idx="51">
                  <c:v>55708.477384674581</c:v>
                </c:pt>
                <c:pt idx="52">
                  <c:v>61574.173798880118</c:v>
                </c:pt>
                <c:pt idx="53">
                  <c:v>57410.812318455959</c:v>
                </c:pt>
                <c:pt idx="54">
                  <c:v>54845.823488415466</c:v>
                </c:pt>
                <c:pt idx="55">
                  <c:v>52506.654003509531</c:v>
                </c:pt>
                <c:pt idx="56">
                  <c:v>54625.41590130551</c:v>
                </c:pt>
                <c:pt idx="57">
                  <c:v>57148.898512498432</c:v>
                </c:pt>
                <c:pt idx="58">
                  <c:v>67003.055381765545</c:v>
                </c:pt>
                <c:pt idx="59">
                  <c:v>113</c:v>
                </c:pt>
                <c:pt idx="60">
                  <c:v>64122.284730738837</c:v>
                </c:pt>
                <c:pt idx="61">
                  <c:v>51854.911008773903</c:v>
                </c:pt>
                <c:pt idx="62">
                  <c:v>58132.302633776759</c:v>
                </c:pt>
                <c:pt idx="63">
                  <c:v>55983.522544313237</c:v>
                </c:pt>
                <c:pt idx="64">
                  <c:v>63486.348215043727</c:v>
                </c:pt>
                <c:pt idx="65">
                  <c:v>62622.106175387489</c:v>
                </c:pt>
                <c:pt idx="66">
                  <c:v>50695.976886490527</c:v>
                </c:pt>
                <c:pt idx="67">
                  <c:v>54368.9719537458</c:v>
                </c:pt>
                <c:pt idx="68">
                  <c:v>64399.902124508328</c:v>
                </c:pt>
                <c:pt idx="69">
                  <c:v>50471.548328429832</c:v>
                </c:pt>
                <c:pt idx="70">
                  <c:v>56429.273831988525</c:v>
                </c:pt>
                <c:pt idx="71">
                  <c:v>61455.696800495942</c:v>
                </c:pt>
                <c:pt idx="72">
                  <c:v>61772.625330074537</c:v>
                </c:pt>
                <c:pt idx="73">
                  <c:v>53335.476390217846</c:v>
                </c:pt>
                <c:pt idx="74">
                  <c:v>50016.718006649004</c:v>
                </c:pt>
                <c:pt idx="75">
                  <c:v>55538.143261577236</c:v>
                </c:pt>
                <c:pt idx="76">
                  <c:v>58876.784958082637</c:v>
                </c:pt>
                <c:pt idx="77">
                  <c:v>58642.08311643159</c:v>
                </c:pt>
                <c:pt idx="78">
                  <c:v>51527.044555624256</c:v>
                </c:pt>
                <c:pt idx="79">
                  <c:v>62372.472734952295</c:v>
                </c:pt>
                <c:pt idx="80">
                  <c:v>60133.045566291541</c:v>
                </c:pt>
                <c:pt idx="81">
                  <c:v>50366.700235643388</c:v>
                </c:pt>
                <c:pt idx="82">
                  <c:v>49628.73679636875</c:v>
                </c:pt>
                <c:pt idx="83">
                  <c:v>54253.692222987964</c:v>
                </c:pt>
                <c:pt idx="84">
                  <c:v>61951.108693442213</c:v>
                </c:pt>
                <c:pt idx="85">
                  <c:v>57181.91193032579</c:v>
                </c:pt>
                <c:pt idx="86">
                  <c:v>51039.751027723178</c:v>
                </c:pt>
                <c:pt idx="87">
                  <c:v>53006.088291277454</c:v>
                </c:pt>
                <c:pt idx="88">
                  <c:v>67541.839829191362</c:v>
                </c:pt>
                <c:pt idx="89">
                  <c:v>65456.965820097779</c:v>
                </c:pt>
                <c:pt idx="90">
                  <c:v>56159.436348259922</c:v>
                </c:pt>
                <c:pt idx="91">
                  <c:v>63138.455798109135</c:v>
                </c:pt>
                <c:pt idx="92">
                  <c:v>68566.349692459757</c:v>
                </c:pt>
                <c:pt idx="93">
                  <c:v>58798.144289730772</c:v>
                </c:pt>
                <c:pt idx="94">
                  <c:v>63410.009888299959</c:v>
                </c:pt>
                <c:pt idx="95">
                  <c:v>65244.832600941423</c:v>
                </c:pt>
                <c:pt idx="96">
                  <c:v>52900.679928453574</c:v>
                </c:pt>
                <c:pt idx="97">
                  <c:v>54782.94761119083</c:v>
                </c:pt>
                <c:pt idx="98">
                  <c:v>71950.443354740506</c:v>
                </c:pt>
                <c:pt idx="99">
                  <c:v>69888.628366089702</c:v>
                </c:pt>
                <c:pt idx="100">
                  <c:v>71732.737888199452</c:v>
                </c:pt>
                <c:pt idx="101">
                  <c:v>55630.395470933108</c:v>
                </c:pt>
                <c:pt idx="102">
                  <c:v>58647.68098983707</c:v>
                </c:pt>
                <c:pt idx="103">
                  <c:v>59578.294096389298</c:v>
                </c:pt>
                <c:pt idx="104">
                  <c:v>49586.632540265891</c:v>
                </c:pt>
                <c:pt idx="105">
                  <c:v>49584.330844639662</c:v>
                </c:pt>
                <c:pt idx="106">
                  <c:v>56343.109245537402</c:v>
                </c:pt>
                <c:pt idx="107">
                  <c:v>59501.301435553032</c:v>
                </c:pt>
                <c:pt idx="108">
                  <c:v>55692.385914537503</c:v>
                </c:pt>
                <c:pt idx="109">
                  <c:v>63571.871328415451</c:v>
                </c:pt>
                <c:pt idx="110">
                  <c:v>46185.336799790319</c:v>
                </c:pt>
                <c:pt idx="111">
                  <c:v>61265.664871203036</c:v>
                </c:pt>
                <c:pt idx="112">
                  <c:v>53733.558166947172</c:v>
                </c:pt>
                <c:pt idx="113">
                  <c:v>62657.000263359041</c:v>
                </c:pt>
                <c:pt idx="114">
                  <c:v>54766.501863954669</c:v>
                </c:pt>
                <c:pt idx="115">
                  <c:v>67556.53670778044</c:v>
                </c:pt>
                <c:pt idx="116">
                  <c:v>58158.19986758451</c:v>
                </c:pt>
                <c:pt idx="117">
                  <c:v>56190.174140960415</c:v>
                </c:pt>
                <c:pt idx="118">
                  <c:v>53907.128192042168</c:v>
                </c:pt>
                <c:pt idx="119">
                  <c:v>64642.014369630553</c:v>
                </c:pt>
                <c:pt idx="120">
                  <c:v>54526.254827282261</c:v>
                </c:pt>
                <c:pt idx="121">
                  <c:v>54563.374226818909</c:v>
                </c:pt>
                <c:pt idx="122">
                  <c:v>69082.165295869723</c:v>
                </c:pt>
                <c:pt idx="123">
                  <c:v>60169.746722916992</c:v>
                </c:pt>
                <c:pt idx="124">
                  <c:v>55578.129094908596</c:v>
                </c:pt>
                <c:pt idx="125">
                  <c:v>70454.867552489231</c:v>
                </c:pt>
                <c:pt idx="126">
                  <c:v>64751.842341075651</c:v>
                </c:pt>
                <c:pt idx="127">
                  <c:v>51264.997378173081</c:v>
                </c:pt>
                <c:pt idx="128">
                  <c:v>72830.18178932718</c:v>
                </c:pt>
                <c:pt idx="129">
                  <c:v>53728.495809764747</c:v>
                </c:pt>
                <c:pt idx="130">
                  <c:v>56264.715051113439</c:v>
                </c:pt>
                <c:pt idx="131">
                  <c:v>61852.886258268525</c:v>
                </c:pt>
                <c:pt idx="132">
                  <c:v>52000.045033855014</c:v>
                </c:pt>
                <c:pt idx="133">
                  <c:v>59478.332645159047</c:v>
                </c:pt>
                <c:pt idx="134">
                  <c:v>61308.153891251743</c:v>
                </c:pt>
                <c:pt idx="135">
                  <c:v>58807.541546920671</c:v>
                </c:pt>
                <c:pt idx="136">
                  <c:v>58122.109335290814</c:v>
                </c:pt>
                <c:pt idx="137">
                  <c:v>59627.879657326237</c:v>
                </c:pt>
                <c:pt idx="138">
                  <c:v>49208.183794173288</c:v>
                </c:pt>
                <c:pt idx="139">
                  <c:v>58127.160869230174</c:v>
                </c:pt>
                <c:pt idx="140">
                  <c:v>54372.853137350052</c:v>
                </c:pt>
                <c:pt idx="141">
                  <c:v>55121.900488353931</c:v>
                </c:pt>
                <c:pt idx="142">
                  <c:v>55807.876329532635</c:v>
                </c:pt>
                <c:pt idx="143">
                  <c:v>62382.460735661982</c:v>
                </c:pt>
                <c:pt idx="144">
                  <c:v>60629.856320260587</c:v>
                </c:pt>
                <c:pt idx="145">
                  <c:v>59561.7861254811</c:v>
                </c:pt>
                <c:pt idx="146">
                  <c:v>63351.71536489595</c:v>
                </c:pt>
                <c:pt idx="147">
                  <c:v>62228.112234089633</c:v>
                </c:pt>
                <c:pt idx="148">
                  <c:v>60962.91591801597</c:v>
                </c:pt>
                <c:pt idx="149">
                  <c:v>62590.355309496612</c:v>
                </c:pt>
                <c:pt idx="150">
                  <c:v>56920.212535153922</c:v>
                </c:pt>
                <c:pt idx="151">
                  <c:v>59376.26981034255</c:v>
                </c:pt>
                <c:pt idx="152">
                  <c:v>59159.13481321741</c:v>
                </c:pt>
                <c:pt idx="153">
                  <c:v>54577.6698802096</c:v>
                </c:pt>
                <c:pt idx="154">
                  <c:v>65765.928551154619</c:v>
                </c:pt>
                <c:pt idx="155">
                  <c:v>69269.704367879021</c:v>
                </c:pt>
                <c:pt idx="156">
                  <c:v>296</c:v>
                </c:pt>
                <c:pt idx="157">
                  <c:v>54948.650536785164</c:v>
                </c:pt>
                <c:pt idx="158">
                  <c:v>59727.284858701321</c:v>
                </c:pt>
                <c:pt idx="159">
                  <c:v>55412.873489556179</c:v>
                </c:pt>
                <c:pt idx="160">
                  <c:v>48237.432411448259</c:v>
                </c:pt>
                <c:pt idx="161">
                  <c:v>68304.559663611144</c:v>
                </c:pt>
                <c:pt idx="162">
                  <c:v>65623.661394823663</c:v>
                </c:pt>
                <c:pt idx="163">
                  <c:v>51354.852432316962</c:v>
                </c:pt>
                <c:pt idx="164">
                  <c:v>60217.037639857423</c:v>
                </c:pt>
                <c:pt idx="165">
                  <c:v>54807.33553039762</c:v>
                </c:pt>
                <c:pt idx="166">
                  <c:v>49579.2679115051</c:v>
                </c:pt>
                <c:pt idx="167">
                  <c:v>66198.003973680461</c:v>
                </c:pt>
                <c:pt idx="168">
                  <c:v>59651.854110522814</c:v>
                </c:pt>
                <c:pt idx="169">
                  <c:v>60075.903248225804</c:v>
                </c:pt>
                <c:pt idx="170">
                  <c:v>54178.867246259157</c:v>
                </c:pt>
                <c:pt idx="171">
                  <c:v>61054.176016911311</c:v>
                </c:pt>
                <c:pt idx="172">
                  <c:v>51112.52763980961</c:v>
                </c:pt>
                <c:pt idx="173">
                  <c:v>57409.379847027165</c:v>
                </c:pt>
                <c:pt idx="174">
                  <c:v>64870.885424824206</c:v>
                </c:pt>
                <c:pt idx="175">
                  <c:v>63454.314233003715</c:v>
                </c:pt>
                <c:pt idx="176">
                  <c:v>44080.030224317517</c:v>
                </c:pt>
                <c:pt idx="177">
                  <c:v>62922.343873742277</c:v>
                </c:pt>
                <c:pt idx="178">
                  <c:v>51597.841492537795</c:v>
                </c:pt>
                <c:pt idx="179">
                  <c:v>53419.602755943903</c:v>
                </c:pt>
                <c:pt idx="180">
                  <c:v>67293.728916439068</c:v>
                </c:pt>
                <c:pt idx="181">
                  <c:v>58443.922168893871</c:v>
                </c:pt>
                <c:pt idx="182">
                  <c:v>57612.054197204874</c:v>
                </c:pt>
                <c:pt idx="183">
                  <c:v>55666.014076068052</c:v>
                </c:pt>
                <c:pt idx="184">
                  <c:v>58382.303136000257</c:v>
                </c:pt>
                <c:pt idx="185">
                  <c:v>50609.246119982257</c:v>
                </c:pt>
                <c:pt idx="186">
                  <c:v>51558.181535229509</c:v>
                </c:pt>
                <c:pt idx="187">
                  <c:v>64182.932274286206</c:v>
                </c:pt>
                <c:pt idx="188">
                  <c:v>53817.655080819408</c:v>
                </c:pt>
                <c:pt idx="189">
                  <c:v>57804.121991112574</c:v>
                </c:pt>
                <c:pt idx="190">
                  <c:v>65742.250999980257</c:v>
                </c:pt>
                <c:pt idx="191">
                  <c:v>53610.612966121807</c:v>
                </c:pt>
                <c:pt idx="192">
                  <c:v>62775.425464033986</c:v>
                </c:pt>
                <c:pt idx="193">
                  <c:v>47868.776640524724</c:v>
                </c:pt>
                <c:pt idx="194">
                  <c:v>54357.108528152799</c:v>
                </c:pt>
                <c:pt idx="195">
                  <c:v>51391.395012105488</c:v>
                </c:pt>
                <c:pt idx="196">
                  <c:v>60126.249411160868</c:v>
                </c:pt>
                <c:pt idx="197">
                  <c:v>52934.356493640429</c:v>
                </c:pt>
                <c:pt idx="198">
                  <c:v>68684.353327620163</c:v>
                </c:pt>
                <c:pt idx="199">
                  <c:v>52572.532250939956</c:v>
                </c:pt>
                <c:pt idx="200">
                  <c:v>54262.42870226068</c:v>
                </c:pt>
                <c:pt idx="201">
                  <c:v>64516.302607599348</c:v>
                </c:pt>
                <c:pt idx="202">
                  <c:v>55400.678399347904</c:v>
                </c:pt>
                <c:pt idx="203">
                  <c:v>51224.434259644753</c:v>
                </c:pt>
                <c:pt idx="204">
                  <c:v>66680.853936919157</c:v>
                </c:pt>
                <c:pt idx="205">
                  <c:v>58972.070707183804</c:v>
                </c:pt>
                <c:pt idx="206">
                  <c:v>37298.462253615064</c:v>
                </c:pt>
                <c:pt idx="207">
                  <c:v>60700.401283041334</c:v>
                </c:pt>
                <c:pt idx="208">
                  <c:v>51318.77563554643</c:v>
                </c:pt>
                <c:pt idx="209">
                  <c:v>64270.773232682608</c:v>
                </c:pt>
                <c:pt idx="210">
                  <c:v>56294.125947411798</c:v>
                </c:pt>
                <c:pt idx="211">
                  <c:v>64365.252094230542</c:v>
                </c:pt>
                <c:pt idx="212">
                  <c:v>49760.73734185889</c:v>
                </c:pt>
                <c:pt idx="213">
                  <c:v>52271.514067927354</c:v>
                </c:pt>
                <c:pt idx="214">
                  <c:v>52751.727958251096</c:v>
                </c:pt>
                <c:pt idx="215">
                  <c:v>56709.330808742299</c:v>
                </c:pt>
                <c:pt idx="216">
                  <c:v>54061.673718653532</c:v>
                </c:pt>
                <c:pt idx="217">
                  <c:v>47678.172634388291</c:v>
                </c:pt>
                <c:pt idx="218">
                  <c:v>59401.343360659434</c:v>
                </c:pt>
                <c:pt idx="219">
                  <c:v>56485.703340994478</c:v>
                </c:pt>
                <c:pt idx="220">
                  <c:v>60119.106395825678</c:v>
                </c:pt>
                <c:pt idx="221">
                  <c:v>57407.550704962916</c:v>
                </c:pt>
                <c:pt idx="222">
                  <c:v>64043.838438983257</c:v>
                </c:pt>
                <c:pt idx="223">
                  <c:v>44162.028280734339</c:v>
                </c:pt>
                <c:pt idx="224">
                  <c:v>51696.712555282851</c:v>
                </c:pt>
                <c:pt idx="225">
                  <c:v>60542.17984904792</c:v>
                </c:pt>
                <c:pt idx="226">
                  <c:v>60326.289458588733</c:v>
                </c:pt>
                <c:pt idx="227">
                  <c:v>55079.976651318</c:v>
                </c:pt>
                <c:pt idx="228">
                  <c:v>58292.416212194366</c:v>
                </c:pt>
                <c:pt idx="229">
                  <c:v>52018.613210442389</c:v>
                </c:pt>
                <c:pt idx="230">
                  <c:v>59270.669522111857</c:v>
                </c:pt>
                <c:pt idx="231">
                  <c:v>58745.0109691615</c:v>
                </c:pt>
                <c:pt idx="232">
                  <c:v>64866.790700446305</c:v>
                </c:pt>
                <c:pt idx="233">
                  <c:v>56108.282608778027</c:v>
                </c:pt>
                <c:pt idx="234">
                  <c:v>52337.552170392904</c:v>
                </c:pt>
                <c:pt idx="235">
                  <c:v>49157.305746435719</c:v>
                </c:pt>
                <c:pt idx="236">
                  <c:v>51187.156854074936</c:v>
                </c:pt>
                <c:pt idx="237">
                  <c:v>55998.845164740022</c:v>
                </c:pt>
                <c:pt idx="238">
                  <c:v>54736.229709967934</c:v>
                </c:pt>
                <c:pt idx="239">
                  <c:v>53218.812503611174</c:v>
                </c:pt>
                <c:pt idx="240">
                  <c:v>53465.313208968306</c:v>
                </c:pt>
                <c:pt idx="241">
                  <c:v>51579.354340830367</c:v>
                </c:pt>
                <c:pt idx="242">
                  <c:v>58873.29789227654</c:v>
                </c:pt>
                <c:pt idx="243">
                  <c:v>61948.91982588423</c:v>
                </c:pt>
                <c:pt idx="244">
                  <c:v>54730.128396049367</c:v>
                </c:pt>
                <c:pt idx="245">
                  <c:v>59988.590613092085</c:v>
                </c:pt>
                <c:pt idx="246">
                  <c:v>57120.79886553323</c:v>
                </c:pt>
                <c:pt idx="247">
                  <c:v>57988.784759692644</c:v>
                </c:pt>
                <c:pt idx="248">
                  <c:v>63554.255670525505</c:v>
                </c:pt>
                <c:pt idx="249">
                  <c:v>75983.789326657643</c:v>
                </c:pt>
                <c:pt idx="250">
                  <c:v>66181.704235374724</c:v>
                </c:pt>
                <c:pt idx="251">
                  <c:v>51266.611491174597</c:v>
                </c:pt>
                <c:pt idx="252">
                  <c:v>59889.783977151914</c:v>
                </c:pt>
                <c:pt idx="253">
                  <c:v>44196.741061967259</c:v>
                </c:pt>
                <c:pt idx="254">
                  <c:v>53937.943648787921</c:v>
                </c:pt>
                <c:pt idx="255">
                  <c:v>61704.038905289053</c:v>
                </c:pt>
                <c:pt idx="256">
                  <c:v>50431.192584032346</c:v>
                </c:pt>
                <c:pt idx="257">
                  <c:v>59265.610263060393</c:v>
                </c:pt>
                <c:pt idx="258">
                  <c:v>62768.719631766624</c:v>
                </c:pt>
                <c:pt idx="259">
                  <c:v>49713.437800250096</c:v>
                </c:pt>
                <c:pt idx="260">
                  <c:v>45859.345928676055</c:v>
                </c:pt>
                <c:pt idx="261">
                  <c:v>35678.38068411978</c:v>
                </c:pt>
                <c:pt idx="262">
                  <c:v>58406.141430609146</c:v>
                </c:pt>
                <c:pt idx="263">
                  <c:v>54760.532312333104</c:v>
                </c:pt>
                <c:pt idx="264">
                  <c:v>67128.639000119278</c:v>
                </c:pt>
                <c:pt idx="265">
                  <c:v>53123.177614595421</c:v>
                </c:pt>
                <c:pt idx="266">
                  <c:v>49857.627337102436</c:v>
                </c:pt>
                <c:pt idx="267">
                  <c:v>60556.531307969759</c:v>
                </c:pt>
                <c:pt idx="268">
                  <c:v>46660.612786119869</c:v>
                </c:pt>
                <c:pt idx="269">
                  <c:v>53678.294754312134</c:v>
                </c:pt>
                <c:pt idx="270">
                  <c:v>63377.940827531522</c:v>
                </c:pt>
                <c:pt idx="271">
                  <c:v>37483.493157702454</c:v>
                </c:pt>
                <c:pt idx="272">
                  <c:v>57386.938570601014</c:v>
                </c:pt>
                <c:pt idx="273">
                  <c:v>62239.024993142913</c:v>
                </c:pt>
                <c:pt idx="274">
                  <c:v>57782.839282139365</c:v>
                </c:pt>
                <c:pt idx="275">
                  <c:v>59775.425492174349</c:v>
                </c:pt>
                <c:pt idx="276">
                  <c:v>52615.830628968986</c:v>
                </c:pt>
                <c:pt idx="277">
                  <c:v>47180.534070940754</c:v>
                </c:pt>
                <c:pt idx="278">
                  <c:v>53702.953724252329</c:v>
                </c:pt>
                <c:pt idx="279">
                  <c:v>56130.747851138251</c:v>
                </c:pt>
                <c:pt idx="280">
                  <c:v>49</c:v>
                </c:pt>
                <c:pt idx="281">
                  <c:v>51305.185699826921</c:v>
                </c:pt>
                <c:pt idx="282">
                  <c:v>55783.967085960394</c:v>
                </c:pt>
                <c:pt idx="283">
                  <c:v>58010.544715322969</c:v>
                </c:pt>
                <c:pt idx="284">
                  <c:v>53852.484345826648</c:v>
                </c:pt>
                <c:pt idx="285">
                  <c:v>47932.11919432415</c:v>
                </c:pt>
                <c:pt idx="286">
                  <c:v>52498.365664459445</c:v>
                </c:pt>
                <c:pt idx="287">
                  <c:v>43730.064973063745</c:v>
                </c:pt>
                <c:pt idx="288">
                  <c:v>54217.35185412244</c:v>
                </c:pt>
                <c:pt idx="289">
                  <c:v>56193.046728519985</c:v>
                </c:pt>
                <c:pt idx="290">
                  <c:v>53147.974148629117</c:v>
                </c:pt>
                <c:pt idx="291">
                  <c:v>61296.012423074964</c:v>
                </c:pt>
                <c:pt idx="292">
                  <c:v>43241.717609890082</c:v>
                </c:pt>
                <c:pt idx="293">
                  <c:v>53423.852181226401</c:v>
                </c:pt>
                <c:pt idx="294">
                  <c:v>50475.52715566838</c:v>
                </c:pt>
                <c:pt idx="295">
                  <c:v>44452.592746765869</c:v>
                </c:pt>
                <c:pt idx="296">
                  <c:v>47547.457521312004</c:v>
                </c:pt>
                <c:pt idx="297">
                  <c:v>54637.839681995545</c:v>
                </c:pt>
                <c:pt idx="298">
                  <c:v>53411.196218681711</c:v>
                </c:pt>
                <c:pt idx="299">
                  <c:v>47293.974935843442</c:v>
                </c:pt>
                <c:pt idx="300">
                  <c:v>51639.790159646967</c:v>
                </c:pt>
                <c:pt idx="301">
                  <c:v>56591.079147798875</c:v>
                </c:pt>
                <c:pt idx="302">
                  <c:v>51296.464731948639</c:v>
                </c:pt>
                <c:pt idx="303">
                  <c:v>47250.080644681308</c:v>
                </c:pt>
                <c:pt idx="304">
                  <c:v>47524.419772588502</c:v>
                </c:pt>
                <c:pt idx="305">
                  <c:v>56422.270309894739</c:v>
                </c:pt>
                <c:pt idx="306">
                  <c:v>42351.262367344614</c:v>
                </c:pt>
                <c:pt idx="307">
                  <c:v>978.33333333333337</c:v>
                </c:pt>
                <c:pt idx="308">
                  <c:v>63069.81420164468</c:v>
                </c:pt>
                <c:pt idx="309">
                  <c:v>59876.002979804478</c:v>
                </c:pt>
                <c:pt idx="310">
                  <c:v>63826.633798688621</c:v>
                </c:pt>
                <c:pt idx="311">
                  <c:v>55042.011654516471</c:v>
                </c:pt>
              </c:numCache>
            </c:numRef>
          </c:xVal>
          <c:yVal>
            <c:numRef>
              <c:f>correlationMatrix!$E$19:$E$330</c:f>
              <c:numCache>
                <c:formatCode>General</c:formatCode>
                <c:ptCount val="312"/>
                <c:pt idx="0">
                  <c:v>6.4666666666666668</c:v>
                </c:pt>
                <c:pt idx="1">
                  <c:v>6.333333333333333</c:v>
                </c:pt>
                <c:pt idx="2">
                  <c:v>6.9333333333333336</c:v>
                </c:pt>
                <c:pt idx="3">
                  <c:v>6.7333333333333334</c:v>
                </c:pt>
                <c:pt idx="4">
                  <c:v>6.333333333333333</c:v>
                </c:pt>
                <c:pt idx="5">
                  <c:v>8.0666666666666664</c:v>
                </c:pt>
                <c:pt idx="6">
                  <c:v>6.5</c:v>
                </c:pt>
                <c:pt idx="7">
                  <c:v>6</c:v>
                </c:pt>
                <c:pt idx="8">
                  <c:v>7.6</c:v>
                </c:pt>
                <c:pt idx="9">
                  <c:v>6.5333333333333332</c:v>
                </c:pt>
                <c:pt idx="10">
                  <c:v>6.666666666666667</c:v>
                </c:pt>
                <c:pt idx="11">
                  <c:v>6.6</c:v>
                </c:pt>
                <c:pt idx="12">
                  <c:v>5.8</c:v>
                </c:pt>
                <c:pt idx="13">
                  <c:v>6.333333333333333</c:v>
                </c:pt>
                <c:pt idx="14">
                  <c:v>6.333333333333333</c:v>
                </c:pt>
                <c:pt idx="15">
                  <c:v>6.8666666666666663</c:v>
                </c:pt>
                <c:pt idx="16">
                  <c:v>7</c:v>
                </c:pt>
                <c:pt idx="17">
                  <c:v>7.2</c:v>
                </c:pt>
                <c:pt idx="18">
                  <c:v>6.2666666666666666</c:v>
                </c:pt>
                <c:pt idx="19">
                  <c:v>6.2666666666666666</c:v>
                </c:pt>
                <c:pt idx="20">
                  <c:v>6.7333333333333334</c:v>
                </c:pt>
                <c:pt idx="21">
                  <c:v>8.2666666666666675</c:v>
                </c:pt>
                <c:pt idx="22">
                  <c:v>6.6</c:v>
                </c:pt>
                <c:pt idx="23">
                  <c:v>6.7333333333333334</c:v>
                </c:pt>
                <c:pt idx="24">
                  <c:v>6.2666666666666666</c:v>
                </c:pt>
                <c:pt idx="25">
                  <c:v>6.666666666666667</c:v>
                </c:pt>
                <c:pt idx="26">
                  <c:v>8.6666666666666661</c:v>
                </c:pt>
                <c:pt idx="27">
                  <c:v>6.4</c:v>
                </c:pt>
                <c:pt idx="28">
                  <c:v>7.7333333333333334</c:v>
                </c:pt>
                <c:pt idx="29">
                  <c:v>6.6</c:v>
                </c:pt>
                <c:pt idx="30">
                  <c:v>6.1333333333333337</c:v>
                </c:pt>
                <c:pt idx="31">
                  <c:v>6.4</c:v>
                </c:pt>
                <c:pt idx="32">
                  <c:v>6.2666666666666666</c:v>
                </c:pt>
                <c:pt idx="33">
                  <c:v>6.7333333333333334</c:v>
                </c:pt>
                <c:pt idx="34">
                  <c:v>7</c:v>
                </c:pt>
                <c:pt idx="35">
                  <c:v>6.2</c:v>
                </c:pt>
                <c:pt idx="36">
                  <c:v>7.5333333333333332</c:v>
                </c:pt>
                <c:pt idx="37">
                  <c:v>6.7333333333333334</c:v>
                </c:pt>
                <c:pt idx="38">
                  <c:v>7</c:v>
                </c:pt>
                <c:pt idx="39">
                  <c:v>6.333333333333333</c:v>
                </c:pt>
                <c:pt idx="40">
                  <c:v>6.666666666666667</c:v>
                </c:pt>
                <c:pt idx="41">
                  <c:v>6.333333333333333</c:v>
                </c:pt>
                <c:pt idx="42">
                  <c:v>6.4</c:v>
                </c:pt>
                <c:pt idx="43">
                  <c:v>6.2666666666666666</c:v>
                </c:pt>
                <c:pt idx="44">
                  <c:v>7.666666666666667</c:v>
                </c:pt>
                <c:pt idx="45">
                  <c:v>7.1333333333333337</c:v>
                </c:pt>
                <c:pt idx="46">
                  <c:v>6.2666666666666666</c:v>
                </c:pt>
                <c:pt idx="47">
                  <c:v>6.0666666666666664</c:v>
                </c:pt>
                <c:pt idx="48">
                  <c:v>6</c:v>
                </c:pt>
                <c:pt idx="49">
                  <c:v>6.4</c:v>
                </c:pt>
                <c:pt idx="50">
                  <c:v>6.4666666666666668</c:v>
                </c:pt>
                <c:pt idx="51">
                  <c:v>6.8</c:v>
                </c:pt>
                <c:pt idx="52">
                  <c:v>6.2666666666666666</c:v>
                </c:pt>
                <c:pt idx="53">
                  <c:v>6.0666666666666664</c:v>
                </c:pt>
                <c:pt idx="54">
                  <c:v>6.666666666666667</c:v>
                </c:pt>
                <c:pt idx="55">
                  <c:v>6.2666666666666666</c:v>
                </c:pt>
                <c:pt idx="56">
                  <c:v>6.666666666666667</c:v>
                </c:pt>
                <c:pt idx="57">
                  <c:v>6.4666666666666668</c:v>
                </c:pt>
                <c:pt idx="58">
                  <c:v>7.333333333333333</c:v>
                </c:pt>
                <c:pt idx="59">
                  <c:v>21</c:v>
                </c:pt>
                <c:pt idx="60">
                  <c:v>7.0666666666666664</c:v>
                </c:pt>
                <c:pt idx="61">
                  <c:v>6.1333333333333337</c:v>
                </c:pt>
                <c:pt idx="62">
                  <c:v>5.7333333333333334</c:v>
                </c:pt>
                <c:pt idx="63">
                  <c:v>6.0666666666666664</c:v>
                </c:pt>
                <c:pt idx="64">
                  <c:v>6.6</c:v>
                </c:pt>
                <c:pt idx="65">
                  <c:v>6.7333333333333334</c:v>
                </c:pt>
                <c:pt idx="66">
                  <c:v>6.2666666666666666</c:v>
                </c:pt>
                <c:pt idx="67">
                  <c:v>6.333333333333333</c:v>
                </c:pt>
                <c:pt idx="68">
                  <c:v>6.8</c:v>
                </c:pt>
                <c:pt idx="69">
                  <c:v>6.7333333333333334</c:v>
                </c:pt>
                <c:pt idx="70">
                  <c:v>6.666666666666667</c:v>
                </c:pt>
                <c:pt idx="71">
                  <c:v>6.7333333333333334</c:v>
                </c:pt>
                <c:pt idx="72">
                  <c:v>6.666666666666667</c:v>
                </c:pt>
                <c:pt idx="73">
                  <c:v>7.2</c:v>
                </c:pt>
                <c:pt idx="74">
                  <c:v>6.0666666666666664</c:v>
                </c:pt>
                <c:pt idx="75">
                  <c:v>6.9333333333333336</c:v>
                </c:pt>
                <c:pt idx="76">
                  <c:v>6.4</c:v>
                </c:pt>
                <c:pt idx="77">
                  <c:v>7.2666666666666666</c:v>
                </c:pt>
                <c:pt idx="78">
                  <c:v>7</c:v>
                </c:pt>
                <c:pt idx="79">
                  <c:v>6.8</c:v>
                </c:pt>
                <c:pt idx="80">
                  <c:v>6.7692307692307692</c:v>
                </c:pt>
                <c:pt idx="81">
                  <c:v>6.333333333333333</c:v>
                </c:pt>
                <c:pt idx="82">
                  <c:v>6</c:v>
                </c:pt>
                <c:pt idx="83">
                  <c:v>6.2</c:v>
                </c:pt>
                <c:pt idx="84">
                  <c:v>6.4666666666666668</c:v>
                </c:pt>
                <c:pt idx="85">
                  <c:v>6.4666666666666668</c:v>
                </c:pt>
                <c:pt idx="86">
                  <c:v>6.2666666666666666</c:v>
                </c:pt>
                <c:pt idx="87">
                  <c:v>6.4</c:v>
                </c:pt>
                <c:pt idx="88">
                  <c:v>6.5333333333333332</c:v>
                </c:pt>
                <c:pt idx="89">
                  <c:v>6.7333333333333334</c:v>
                </c:pt>
                <c:pt idx="90">
                  <c:v>6.6</c:v>
                </c:pt>
                <c:pt idx="91">
                  <c:v>7.2</c:v>
                </c:pt>
                <c:pt idx="92">
                  <c:v>9</c:v>
                </c:pt>
                <c:pt idx="93">
                  <c:v>6.7333333333333334</c:v>
                </c:pt>
                <c:pt idx="94">
                  <c:v>6.4666666666666668</c:v>
                </c:pt>
                <c:pt idx="95">
                  <c:v>6.666666666666667</c:v>
                </c:pt>
                <c:pt idx="96">
                  <c:v>7</c:v>
                </c:pt>
                <c:pt idx="97">
                  <c:v>7.0714285714285712</c:v>
                </c:pt>
                <c:pt idx="98">
                  <c:v>6.4</c:v>
                </c:pt>
                <c:pt idx="99">
                  <c:v>6.8666666666666663</c:v>
                </c:pt>
                <c:pt idx="100">
                  <c:v>7.9333333333333336</c:v>
                </c:pt>
                <c:pt idx="101">
                  <c:v>6.666666666666667</c:v>
                </c:pt>
                <c:pt idx="102">
                  <c:v>6.4666666666666668</c:v>
                </c:pt>
                <c:pt idx="103">
                  <c:v>6.8</c:v>
                </c:pt>
                <c:pt idx="104">
                  <c:v>6.2666666666666666</c:v>
                </c:pt>
                <c:pt idx="105">
                  <c:v>7.1428571428571432</c:v>
                </c:pt>
                <c:pt idx="106">
                  <c:v>6.8666666666666663</c:v>
                </c:pt>
                <c:pt idx="107">
                  <c:v>6.1333333333333337</c:v>
                </c:pt>
                <c:pt idx="108">
                  <c:v>6.333333333333333</c:v>
                </c:pt>
                <c:pt idx="109">
                  <c:v>6.9333333333333336</c:v>
                </c:pt>
                <c:pt idx="110">
                  <c:v>6.2</c:v>
                </c:pt>
                <c:pt idx="111">
                  <c:v>7.8</c:v>
                </c:pt>
                <c:pt idx="112">
                  <c:v>6.2666666666666666</c:v>
                </c:pt>
                <c:pt idx="113">
                  <c:v>7.4666666666666668</c:v>
                </c:pt>
                <c:pt idx="114">
                  <c:v>6.333333333333333</c:v>
                </c:pt>
                <c:pt idx="115">
                  <c:v>6.4666666666666668</c:v>
                </c:pt>
                <c:pt idx="116">
                  <c:v>6.7333333333333334</c:v>
                </c:pt>
                <c:pt idx="117">
                  <c:v>6.1333333333333337</c:v>
                </c:pt>
                <c:pt idx="118">
                  <c:v>6.333333333333333</c:v>
                </c:pt>
                <c:pt idx="119">
                  <c:v>6.9333333333333336</c:v>
                </c:pt>
                <c:pt idx="120">
                  <c:v>6.333333333333333</c:v>
                </c:pt>
                <c:pt idx="121">
                  <c:v>6.7333333333333334</c:v>
                </c:pt>
                <c:pt idx="122">
                  <c:v>6.4</c:v>
                </c:pt>
                <c:pt idx="123">
                  <c:v>6.666666666666667</c:v>
                </c:pt>
                <c:pt idx="124">
                  <c:v>6.4666666666666668</c:v>
                </c:pt>
                <c:pt idx="125">
                  <c:v>6.4</c:v>
                </c:pt>
                <c:pt idx="126">
                  <c:v>7.333333333333333</c:v>
                </c:pt>
                <c:pt idx="127">
                  <c:v>7</c:v>
                </c:pt>
                <c:pt idx="128">
                  <c:v>7</c:v>
                </c:pt>
                <c:pt idx="129">
                  <c:v>6.333333333333333</c:v>
                </c:pt>
                <c:pt idx="130">
                  <c:v>6.7333333333333334</c:v>
                </c:pt>
                <c:pt idx="131">
                  <c:v>6.666666666666667</c:v>
                </c:pt>
                <c:pt idx="132">
                  <c:v>6.666666666666667</c:v>
                </c:pt>
                <c:pt idx="133">
                  <c:v>6.4666666666666668</c:v>
                </c:pt>
                <c:pt idx="134">
                  <c:v>6.2666666666666666</c:v>
                </c:pt>
                <c:pt idx="135">
                  <c:v>6.0666666666666664</c:v>
                </c:pt>
                <c:pt idx="136">
                  <c:v>6.2</c:v>
                </c:pt>
                <c:pt idx="137">
                  <c:v>6.4</c:v>
                </c:pt>
                <c:pt idx="138">
                  <c:v>6.4</c:v>
                </c:pt>
                <c:pt idx="139">
                  <c:v>6.5333333333333332</c:v>
                </c:pt>
                <c:pt idx="140">
                  <c:v>5.8666666666666663</c:v>
                </c:pt>
                <c:pt idx="141">
                  <c:v>6.5333333333333332</c:v>
                </c:pt>
                <c:pt idx="142">
                  <c:v>6.4</c:v>
                </c:pt>
                <c:pt idx="143">
                  <c:v>8.1333333333333329</c:v>
                </c:pt>
                <c:pt idx="144">
                  <c:v>6.2666666666666666</c:v>
                </c:pt>
                <c:pt idx="145">
                  <c:v>6.2666666666666666</c:v>
                </c:pt>
                <c:pt idx="146">
                  <c:v>6.8</c:v>
                </c:pt>
                <c:pt idx="147">
                  <c:v>5.8666666666666663</c:v>
                </c:pt>
                <c:pt idx="148">
                  <c:v>6.9333333333333336</c:v>
                </c:pt>
                <c:pt idx="149">
                  <c:v>6.8666666666666663</c:v>
                </c:pt>
                <c:pt idx="150">
                  <c:v>5.8666666666666663</c:v>
                </c:pt>
                <c:pt idx="151">
                  <c:v>5.9333333333333336</c:v>
                </c:pt>
                <c:pt idx="152">
                  <c:v>6.5333333333333332</c:v>
                </c:pt>
                <c:pt idx="153">
                  <c:v>7.2</c:v>
                </c:pt>
                <c:pt idx="154">
                  <c:v>7.5333333333333332</c:v>
                </c:pt>
                <c:pt idx="155">
                  <c:v>6.8</c:v>
                </c:pt>
                <c:pt idx="156">
                  <c:v>20</c:v>
                </c:pt>
                <c:pt idx="157">
                  <c:v>7.5333333333333332</c:v>
                </c:pt>
                <c:pt idx="158">
                  <c:v>7.1333333333333337</c:v>
                </c:pt>
                <c:pt idx="159">
                  <c:v>9.1999999999999993</c:v>
                </c:pt>
                <c:pt idx="160">
                  <c:v>6.333333333333333</c:v>
                </c:pt>
                <c:pt idx="161">
                  <c:v>6.4</c:v>
                </c:pt>
                <c:pt idx="162">
                  <c:v>6.4666666666666668</c:v>
                </c:pt>
                <c:pt idx="163">
                  <c:v>6.8</c:v>
                </c:pt>
                <c:pt idx="164">
                  <c:v>6.0666666666666664</c:v>
                </c:pt>
                <c:pt idx="165">
                  <c:v>6.2666666666666666</c:v>
                </c:pt>
                <c:pt idx="166">
                  <c:v>6.2666666666666666</c:v>
                </c:pt>
                <c:pt idx="167">
                  <c:v>6</c:v>
                </c:pt>
                <c:pt idx="168">
                  <c:v>7.666666666666667</c:v>
                </c:pt>
                <c:pt idx="169">
                  <c:v>6.7333333333333334</c:v>
                </c:pt>
                <c:pt idx="170">
                  <c:v>6.9333333333333336</c:v>
                </c:pt>
                <c:pt idx="171">
                  <c:v>6.4</c:v>
                </c:pt>
                <c:pt idx="172">
                  <c:v>6.2666666666666666</c:v>
                </c:pt>
                <c:pt idx="173">
                  <c:v>6.2666666666666666</c:v>
                </c:pt>
                <c:pt idx="174">
                  <c:v>6.9333333333333336</c:v>
                </c:pt>
                <c:pt idx="175">
                  <c:v>7.4</c:v>
                </c:pt>
                <c:pt idx="176">
                  <c:v>7.8</c:v>
                </c:pt>
                <c:pt idx="177">
                  <c:v>6.4666666666666668</c:v>
                </c:pt>
                <c:pt idx="178">
                  <c:v>6.666666666666667</c:v>
                </c:pt>
                <c:pt idx="179">
                  <c:v>6.4666666666666668</c:v>
                </c:pt>
                <c:pt idx="180">
                  <c:v>7</c:v>
                </c:pt>
                <c:pt idx="181">
                  <c:v>5.7333333333333334</c:v>
                </c:pt>
                <c:pt idx="182">
                  <c:v>6.6</c:v>
                </c:pt>
                <c:pt idx="183">
                  <c:v>7.0666666666666664</c:v>
                </c:pt>
                <c:pt idx="184">
                  <c:v>7.4</c:v>
                </c:pt>
                <c:pt idx="185">
                  <c:v>6.7333333333333334</c:v>
                </c:pt>
                <c:pt idx="186">
                  <c:v>7.6</c:v>
                </c:pt>
                <c:pt idx="187">
                  <c:v>7.1333333333333337</c:v>
                </c:pt>
                <c:pt idx="188">
                  <c:v>7.4</c:v>
                </c:pt>
                <c:pt idx="189">
                  <c:v>6.7333333333333334</c:v>
                </c:pt>
                <c:pt idx="190">
                  <c:v>6.4</c:v>
                </c:pt>
                <c:pt idx="191">
                  <c:v>6.8</c:v>
                </c:pt>
                <c:pt idx="192">
                  <c:v>7</c:v>
                </c:pt>
                <c:pt idx="193">
                  <c:v>6.8</c:v>
                </c:pt>
                <c:pt idx="194">
                  <c:v>6.7333333333333334</c:v>
                </c:pt>
                <c:pt idx="195">
                  <c:v>6.666666666666667</c:v>
                </c:pt>
                <c:pt idx="196">
                  <c:v>7.333333333333333</c:v>
                </c:pt>
                <c:pt idx="197">
                  <c:v>6.6</c:v>
                </c:pt>
                <c:pt idx="198">
                  <c:v>7.333333333333333</c:v>
                </c:pt>
                <c:pt idx="199">
                  <c:v>6.2</c:v>
                </c:pt>
                <c:pt idx="200">
                  <c:v>7.2</c:v>
                </c:pt>
                <c:pt idx="201">
                  <c:v>6</c:v>
                </c:pt>
                <c:pt idx="202">
                  <c:v>6.8666666666666663</c:v>
                </c:pt>
                <c:pt idx="203">
                  <c:v>6.666666666666667</c:v>
                </c:pt>
                <c:pt idx="204">
                  <c:v>7.1333333333333337</c:v>
                </c:pt>
                <c:pt idx="205">
                  <c:v>6.5333333333333332</c:v>
                </c:pt>
                <c:pt idx="206">
                  <c:v>6.5333333333333332</c:v>
                </c:pt>
                <c:pt idx="207">
                  <c:v>6.1333333333333337</c:v>
                </c:pt>
                <c:pt idx="208">
                  <c:v>6.2</c:v>
                </c:pt>
                <c:pt idx="209">
                  <c:v>6.8666666666666663</c:v>
                </c:pt>
                <c:pt idx="210">
                  <c:v>7.0666666666666664</c:v>
                </c:pt>
                <c:pt idx="211">
                  <c:v>7.1538461538461542</c:v>
                </c:pt>
                <c:pt idx="212">
                  <c:v>8.0666666666666664</c:v>
                </c:pt>
                <c:pt idx="213">
                  <c:v>6.333333333333333</c:v>
                </c:pt>
                <c:pt idx="214">
                  <c:v>6.666666666666667</c:v>
                </c:pt>
                <c:pt idx="215">
                  <c:v>6.333333333333333</c:v>
                </c:pt>
                <c:pt idx="216">
                  <c:v>6.666666666666667</c:v>
                </c:pt>
                <c:pt idx="217">
                  <c:v>6.6</c:v>
                </c:pt>
                <c:pt idx="218">
                  <c:v>6.8</c:v>
                </c:pt>
                <c:pt idx="219">
                  <c:v>7.0666666666666664</c:v>
                </c:pt>
                <c:pt idx="220">
                  <c:v>6.5333333333333332</c:v>
                </c:pt>
                <c:pt idx="221">
                  <c:v>6.2666666666666666</c:v>
                </c:pt>
                <c:pt idx="222">
                  <c:v>7.4666666666666668</c:v>
                </c:pt>
                <c:pt idx="223">
                  <c:v>7.2666666666666666</c:v>
                </c:pt>
                <c:pt idx="224">
                  <c:v>6.7333333333333334</c:v>
                </c:pt>
                <c:pt idx="225">
                  <c:v>6.2</c:v>
                </c:pt>
                <c:pt idx="226">
                  <c:v>6.8666666666666663</c:v>
                </c:pt>
                <c:pt idx="227">
                  <c:v>6.6</c:v>
                </c:pt>
                <c:pt idx="228">
                  <c:v>6.8</c:v>
                </c:pt>
                <c:pt idx="229">
                  <c:v>6.1333333333333337</c:v>
                </c:pt>
                <c:pt idx="230">
                  <c:v>6.0666666666666664</c:v>
                </c:pt>
                <c:pt idx="231">
                  <c:v>6.4</c:v>
                </c:pt>
                <c:pt idx="232">
                  <c:v>7.1333333333333337</c:v>
                </c:pt>
                <c:pt idx="233">
                  <c:v>6.4</c:v>
                </c:pt>
                <c:pt idx="234">
                  <c:v>6.6428571428571432</c:v>
                </c:pt>
                <c:pt idx="235">
                  <c:v>6.4</c:v>
                </c:pt>
                <c:pt idx="236">
                  <c:v>7.1333333333333337</c:v>
                </c:pt>
                <c:pt idx="237">
                  <c:v>7.0769230769230766</c:v>
                </c:pt>
                <c:pt idx="238">
                  <c:v>6.4666666666666668</c:v>
                </c:pt>
                <c:pt idx="239">
                  <c:v>6.5333333333333332</c:v>
                </c:pt>
                <c:pt idx="240">
                  <c:v>6.8666666666666663</c:v>
                </c:pt>
                <c:pt idx="241">
                  <c:v>7.0666666666666664</c:v>
                </c:pt>
                <c:pt idx="242">
                  <c:v>6.0666666666666664</c:v>
                </c:pt>
                <c:pt idx="243">
                  <c:v>7.1333333333333337</c:v>
                </c:pt>
                <c:pt idx="244">
                  <c:v>6.666666666666667</c:v>
                </c:pt>
                <c:pt idx="245">
                  <c:v>6.5714285714285712</c:v>
                </c:pt>
                <c:pt idx="246">
                  <c:v>6.7333333333333334</c:v>
                </c:pt>
                <c:pt idx="247">
                  <c:v>6.5333333333333332</c:v>
                </c:pt>
                <c:pt idx="248">
                  <c:v>8</c:v>
                </c:pt>
                <c:pt idx="249">
                  <c:v>6.333333333333333</c:v>
                </c:pt>
                <c:pt idx="250">
                  <c:v>6.2666666666666666</c:v>
                </c:pt>
                <c:pt idx="251">
                  <c:v>6.2666666666666666</c:v>
                </c:pt>
                <c:pt idx="252">
                  <c:v>6.7333333333333334</c:v>
                </c:pt>
                <c:pt idx="253">
                  <c:v>6.7333333333333334</c:v>
                </c:pt>
                <c:pt idx="254">
                  <c:v>6.6</c:v>
                </c:pt>
                <c:pt idx="255">
                  <c:v>6.666666666666667</c:v>
                </c:pt>
                <c:pt idx="256">
                  <c:v>7</c:v>
                </c:pt>
                <c:pt idx="257">
                  <c:v>6.666666666666667</c:v>
                </c:pt>
                <c:pt idx="258">
                  <c:v>6.6</c:v>
                </c:pt>
                <c:pt idx="259">
                  <c:v>7.4666666666666668</c:v>
                </c:pt>
                <c:pt idx="260">
                  <c:v>6.6</c:v>
                </c:pt>
                <c:pt idx="261">
                  <c:v>6.5333333333333332</c:v>
                </c:pt>
                <c:pt idx="262">
                  <c:v>6.2</c:v>
                </c:pt>
                <c:pt idx="263">
                  <c:v>6.2666666666666666</c:v>
                </c:pt>
                <c:pt idx="264">
                  <c:v>6.1333333333333337</c:v>
                </c:pt>
                <c:pt idx="265">
                  <c:v>7.9230769230769234</c:v>
                </c:pt>
                <c:pt idx="266">
                  <c:v>6.0666666666666664</c:v>
                </c:pt>
                <c:pt idx="267">
                  <c:v>6.8666666666666663</c:v>
                </c:pt>
                <c:pt idx="268">
                  <c:v>6.4666666666666668</c:v>
                </c:pt>
                <c:pt idx="269">
                  <c:v>6.2666666666666666</c:v>
                </c:pt>
                <c:pt idx="270">
                  <c:v>6.333333333333333</c:v>
                </c:pt>
                <c:pt idx="271">
                  <c:v>6.7142857142857144</c:v>
                </c:pt>
                <c:pt idx="272">
                  <c:v>6.1333333333333337</c:v>
                </c:pt>
                <c:pt idx="273">
                  <c:v>6.5333333333333332</c:v>
                </c:pt>
                <c:pt idx="274">
                  <c:v>6</c:v>
                </c:pt>
                <c:pt idx="275">
                  <c:v>6.6</c:v>
                </c:pt>
                <c:pt idx="276">
                  <c:v>6.8666666666666663</c:v>
                </c:pt>
                <c:pt idx="277">
                  <c:v>6.7333333333333334</c:v>
                </c:pt>
                <c:pt idx="278">
                  <c:v>7.4666666666666668</c:v>
                </c:pt>
                <c:pt idx="279">
                  <c:v>8.1999999999999993</c:v>
                </c:pt>
                <c:pt idx="280">
                  <c:v>50</c:v>
                </c:pt>
                <c:pt idx="281">
                  <c:v>7.4666666666666668</c:v>
                </c:pt>
                <c:pt idx="282">
                  <c:v>7.1333333333333337</c:v>
                </c:pt>
                <c:pt idx="283">
                  <c:v>6.333333333333333</c:v>
                </c:pt>
                <c:pt idx="284">
                  <c:v>6.333333333333333</c:v>
                </c:pt>
                <c:pt idx="285">
                  <c:v>6.9333333333333336</c:v>
                </c:pt>
                <c:pt idx="286">
                  <c:v>6.5333333333333332</c:v>
                </c:pt>
                <c:pt idx="287">
                  <c:v>6.1333333333333337</c:v>
                </c:pt>
                <c:pt idx="288">
                  <c:v>6.8666666666666663</c:v>
                </c:pt>
                <c:pt idx="289">
                  <c:v>6.7333333333333334</c:v>
                </c:pt>
                <c:pt idx="290">
                  <c:v>6</c:v>
                </c:pt>
                <c:pt idx="291">
                  <c:v>6.7333333333333334</c:v>
                </c:pt>
                <c:pt idx="292">
                  <c:v>6.666666666666667</c:v>
                </c:pt>
                <c:pt idx="293">
                  <c:v>6.333333333333333</c:v>
                </c:pt>
                <c:pt idx="294">
                  <c:v>6.333333333333333</c:v>
                </c:pt>
                <c:pt idx="295">
                  <c:v>6.8</c:v>
                </c:pt>
                <c:pt idx="296">
                  <c:v>6.666666666666667</c:v>
                </c:pt>
                <c:pt idx="297">
                  <c:v>6.9333333333333336</c:v>
                </c:pt>
                <c:pt idx="298">
                  <c:v>6.6</c:v>
                </c:pt>
                <c:pt idx="299">
                  <c:v>6.666666666666667</c:v>
                </c:pt>
                <c:pt idx="300">
                  <c:v>6.8666666666666663</c:v>
                </c:pt>
                <c:pt idx="301">
                  <c:v>7.8666666666666663</c:v>
                </c:pt>
                <c:pt idx="302">
                  <c:v>7.333333333333333</c:v>
                </c:pt>
                <c:pt idx="303">
                  <c:v>7.0666666666666664</c:v>
                </c:pt>
                <c:pt idx="304">
                  <c:v>6.9333333333333336</c:v>
                </c:pt>
                <c:pt idx="305">
                  <c:v>7.2</c:v>
                </c:pt>
                <c:pt idx="306">
                  <c:v>6.8666666666666663</c:v>
                </c:pt>
                <c:pt idx="307">
                  <c:v>95.333333333333329</c:v>
                </c:pt>
                <c:pt idx="308">
                  <c:v>7</c:v>
                </c:pt>
                <c:pt idx="309">
                  <c:v>7.333333333333333</c:v>
                </c:pt>
                <c:pt idx="310">
                  <c:v>7.1333333333333337</c:v>
                </c:pt>
                <c:pt idx="311">
                  <c:v>8.0666666666666664</c:v>
                </c:pt>
              </c:numCache>
            </c:numRef>
          </c:yVal>
          <c:smooth val="0"/>
          <c:extLst>
            <c:ext xmlns:c16="http://schemas.microsoft.com/office/drawing/2014/chart" uri="{C3380CC4-5D6E-409C-BE32-E72D297353CC}">
              <c16:uniqueId val="{00000000-BDD1-5643-B7A4-0C7BFC26EDC0}"/>
            </c:ext>
          </c:extLst>
        </c:ser>
        <c:dLbls>
          <c:showLegendKey val="0"/>
          <c:showVal val="0"/>
          <c:showCatName val="0"/>
          <c:showSerName val="0"/>
          <c:showPercent val="0"/>
          <c:showBubbleSize val="0"/>
        </c:dLbls>
        <c:axId val="25644608"/>
        <c:axId val="25646288"/>
      </c:scatterChart>
      <c:valAx>
        <c:axId val="256446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daysSinceLastPurchase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646288"/>
        <c:crosses val="autoZero"/>
        <c:crossBetween val="midCat"/>
      </c:valAx>
      <c:valAx>
        <c:axId val="25646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Price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64460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netTotal_364</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correlationMatrix!$O$18</c:f>
              <c:strCache>
                <c:ptCount val="1"/>
                <c:pt idx="0">
                  <c:v>netTotal</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layout>
                <c:manualLayout>
                  <c:x val="0.11149399632132598"/>
                  <c:y val="-0.27148325971448689"/>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correlationMatrix!$H$19:$H$330</c:f>
              <c:numCache>
                <c:formatCode>General</c:formatCode>
                <c:ptCount val="312"/>
                <c:pt idx="0">
                  <c:v>1488</c:v>
                </c:pt>
                <c:pt idx="1">
                  <c:v>2292</c:v>
                </c:pt>
                <c:pt idx="2">
                  <c:v>2380</c:v>
                </c:pt>
                <c:pt idx="3">
                  <c:v>3180</c:v>
                </c:pt>
                <c:pt idx="4">
                  <c:v>3683</c:v>
                </c:pt>
                <c:pt idx="5">
                  <c:v>2206</c:v>
                </c:pt>
                <c:pt idx="6">
                  <c:v>2070</c:v>
                </c:pt>
                <c:pt idx="7">
                  <c:v>3232</c:v>
                </c:pt>
                <c:pt idx="8">
                  <c:v>3139</c:v>
                </c:pt>
                <c:pt idx="9">
                  <c:v>4369</c:v>
                </c:pt>
                <c:pt idx="10">
                  <c:v>3723</c:v>
                </c:pt>
                <c:pt idx="11">
                  <c:v>3256</c:v>
                </c:pt>
                <c:pt idx="12">
                  <c:v>2455</c:v>
                </c:pt>
                <c:pt idx="13">
                  <c:v>3252</c:v>
                </c:pt>
                <c:pt idx="14">
                  <c:v>2410</c:v>
                </c:pt>
                <c:pt idx="15">
                  <c:v>4513</c:v>
                </c:pt>
                <c:pt idx="16">
                  <c:v>3662</c:v>
                </c:pt>
                <c:pt idx="17">
                  <c:v>2668</c:v>
                </c:pt>
                <c:pt idx="18">
                  <c:v>2638</c:v>
                </c:pt>
                <c:pt idx="19">
                  <c:v>2308</c:v>
                </c:pt>
                <c:pt idx="20">
                  <c:v>2908</c:v>
                </c:pt>
                <c:pt idx="21">
                  <c:v>5640</c:v>
                </c:pt>
                <c:pt idx="22">
                  <c:v>4969</c:v>
                </c:pt>
                <c:pt idx="23">
                  <c:v>2527</c:v>
                </c:pt>
                <c:pt idx="24">
                  <c:v>2428</c:v>
                </c:pt>
                <c:pt idx="25">
                  <c:v>2900</c:v>
                </c:pt>
                <c:pt idx="26">
                  <c:v>4826</c:v>
                </c:pt>
                <c:pt idx="27">
                  <c:v>4914</c:v>
                </c:pt>
                <c:pt idx="28">
                  <c:v>4840</c:v>
                </c:pt>
                <c:pt idx="29">
                  <c:v>1921</c:v>
                </c:pt>
                <c:pt idx="30">
                  <c:v>2436</c:v>
                </c:pt>
                <c:pt idx="31">
                  <c:v>2838</c:v>
                </c:pt>
                <c:pt idx="32">
                  <c:v>3187</c:v>
                </c:pt>
                <c:pt idx="33">
                  <c:v>4366</c:v>
                </c:pt>
                <c:pt idx="34">
                  <c:v>4247</c:v>
                </c:pt>
                <c:pt idx="35">
                  <c:v>2308</c:v>
                </c:pt>
                <c:pt idx="36">
                  <c:v>4320</c:v>
                </c:pt>
                <c:pt idx="37">
                  <c:v>3214</c:v>
                </c:pt>
                <c:pt idx="38">
                  <c:v>3040</c:v>
                </c:pt>
                <c:pt idx="39">
                  <c:v>3646</c:v>
                </c:pt>
                <c:pt idx="40">
                  <c:v>5899</c:v>
                </c:pt>
                <c:pt idx="41">
                  <c:v>4701</c:v>
                </c:pt>
                <c:pt idx="42">
                  <c:v>3210</c:v>
                </c:pt>
                <c:pt idx="43">
                  <c:v>2579</c:v>
                </c:pt>
                <c:pt idx="44">
                  <c:v>3467</c:v>
                </c:pt>
                <c:pt idx="45">
                  <c:v>5530</c:v>
                </c:pt>
                <c:pt idx="46">
                  <c:v>5349</c:v>
                </c:pt>
                <c:pt idx="47">
                  <c:v>1976</c:v>
                </c:pt>
                <c:pt idx="48">
                  <c:v>2873</c:v>
                </c:pt>
                <c:pt idx="49">
                  <c:v>3162</c:v>
                </c:pt>
                <c:pt idx="50">
                  <c:v>3445</c:v>
                </c:pt>
                <c:pt idx="51">
                  <c:v>5333</c:v>
                </c:pt>
                <c:pt idx="52">
                  <c:v>4743</c:v>
                </c:pt>
                <c:pt idx="53">
                  <c:v>2802</c:v>
                </c:pt>
                <c:pt idx="54">
                  <c:v>3552</c:v>
                </c:pt>
                <c:pt idx="55">
                  <c:v>2961</c:v>
                </c:pt>
                <c:pt idx="56">
                  <c:v>3855</c:v>
                </c:pt>
                <c:pt idx="57">
                  <c:v>4848</c:v>
                </c:pt>
                <c:pt idx="58">
                  <c:v>5030</c:v>
                </c:pt>
                <c:pt idx="59">
                  <c:v>132</c:v>
                </c:pt>
                <c:pt idx="60">
                  <c:v>2739</c:v>
                </c:pt>
                <c:pt idx="61">
                  <c:v>3018</c:v>
                </c:pt>
                <c:pt idx="62">
                  <c:v>4080</c:v>
                </c:pt>
                <c:pt idx="63">
                  <c:v>3809</c:v>
                </c:pt>
                <c:pt idx="64">
                  <c:v>5001</c:v>
                </c:pt>
                <c:pt idx="65">
                  <c:v>4251</c:v>
                </c:pt>
                <c:pt idx="66">
                  <c:v>2769</c:v>
                </c:pt>
                <c:pt idx="67">
                  <c:v>2736</c:v>
                </c:pt>
                <c:pt idx="68">
                  <c:v>3854</c:v>
                </c:pt>
                <c:pt idx="69">
                  <c:v>3627</c:v>
                </c:pt>
                <c:pt idx="70">
                  <c:v>5075</c:v>
                </c:pt>
                <c:pt idx="71">
                  <c:v>6499</c:v>
                </c:pt>
                <c:pt idx="72">
                  <c:v>2406</c:v>
                </c:pt>
                <c:pt idx="73">
                  <c:v>3274</c:v>
                </c:pt>
                <c:pt idx="74">
                  <c:v>2957</c:v>
                </c:pt>
                <c:pt idx="75">
                  <c:v>4593</c:v>
                </c:pt>
                <c:pt idx="76">
                  <c:v>5252</c:v>
                </c:pt>
                <c:pt idx="77">
                  <c:v>4590</c:v>
                </c:pt>
                <c:pt idx="78">
                  <c:v>3064</c:v>
                </c:pt>
                <c:pt idx="79">
                  <c:v>2604</c:v>
                </c:pt>
                <c:pt idx="80">
                  <c:v>3254</c:v>
                </c:pt>
                <c:pt idx="81">
                  <c:v>3065</c:v>
                </c:pt>
                <c:pt idx="82">
                  <c:v>4901</c:v>
                </c:pt>
                <c:pt idx="83">
                  <c:v>5470</c:v>
                </c:pt>
                <c:pt idx="84">
                  <c:v>2671</c:v>
                </c:pt>
                <c:pt idx="85">
                  <c:v>2875</c:v>
                </c:pt>
                <c:pt idx="86">
                  <c:v>2407</c:v>
                </c:pt>
                <c:pt idx="87">
                  <c:v>3582</c:v>
                </c:pt>
                <c:pt idx="88">
                  <c:v>5005</c:v>
                </c:pt>
                <c:pt idx="89">
                  <c:v>5089</c:v>
                </c:pt>
                <c:pt idx="90">
                  <c:v>2178</c:v>
                </c:pt>
                <c:pt idx="91">
                  <c:v>2202</c:v>
                </c:pt>
                <c:pt idx="92">
                  <c:v>2697</c:v>
                </c:pt>
                <c:pt idx="93">
                  <c:v>3563</c:v>
                </c:pt>
                <c:pt idx="94">
                  <c:v>4991</c:v>
                </c:pt>
                <c:pt idx="95">
                  <c:v>4837</c:v>
                </c:pt>
                <c:pt idx="96">
                  <c:v>3218</c:v>
                </c:pt>
                <c:pt idx="97">
                  <c:v>3377</c:v>
                </c:pt>
                <c:pt idx="98">
                  <c:v>3321</c:v>
                </c:pt>
                <c:pt idx="99">
                  <c:v>5121</c:v>
                </c:pt>
                <c:pt idx="100">
                  <c:v>6213</c:v>
                </c:pt>
                <c:pt idx="101">
                  <c:v>5339</c:v>
                </c:pt>
                <c:pt idx="102">
                  <c:v>3142</c:v>
                </c:pt>
                <c:pt idx="103">
                  <c:v>2478</c:v>
                </c:pt>
                <c:pt idx="104">
                  <c:v>3410</c:v>
                </c:pt>
                <c:pt idx="105">
                  <c:v>3817</c:v>
                </c:pt>
                <c:pt idx="106">
                  <c:v>4262</c:v>
                </c:pt>
                <c:pt idx="107">
                  <c:v>5135</c:v>
                </c:pt>
                <c:pt idx="108">
                  <c:v>3159</c:v>
                </c:pt>
                <c:pt idx="109">
                  <c:v>3112</c:v>
                </c:pt>
                <c:pt idx="110">
                  <c:v>2969</c:v>
                </c:pt>
                <c:pt idx="111">
                  <c:v>3467</c:v>
                </c:pt>
                <c:pt idx="112">
                  <c:v>4978</c:v>
                </c:pt>
                <c:pt idx="113">
                  <c:v>4921</c:v>
                </c:pt>
                <c:pt idx="114">
                  <c:v>2625</c:v>
                </c:pt>
                <c:pt idx="115">
                  <c:v>2739</c:v>
                </c:pt>
                <c:pt idx="116">
                  <c:v>2785</c:v>
                </c:pt>
                <c:pt idx="117">
                  <c:v>2930</c:v>
                </c:pt>
                <c:pt idx="118">
                  <c:v>4160</c:v>
                </c:pt>
                <c:pt idx="119">
                  <c:v>4724</c:v>
                </c:pt>
                <c:pt idx="120">
                  <c:v>2929</c:v>
                </c:pt>
                <c:pt idx="121">
                  <c:v>3858</c:v>
                </c:pt>
                <c:pt idx="122">
                  <c:v>2356</c:v>
                </c:pt>
                <c:pt idx="123">
                  <c:v>3780</c:v>
                </c:pt>
                <c:pt idx="124">
                  <c:v>5311</c:v>
                </c:pt>
                <c:pt idx="125">
                  <c:v>4941</c:v>
                </c:pt>
                <c:pt idx="126">
                  <c:v>4573</c:v>
                </c:pt>
                <c:pt idx="127">
                  <c:v>2836</c:v>
                </c:pt>
                <c:pt idx="128">
                  <c:v>2813</c:v>
                </c:pt>
                <c:pt idx="129">
                  <c:v>6148</c:v>
                </c:pt>
                <c:pt idx="130">
                  <c:v>3484</c:v>
                </c:pt>
                <c:pt idx="131">
                  <c:v>4256</c:v>
                </c:pt>
                <c:pt idx="132">
                  <c:v>2117</c:v>
                </c:pt>
                <c:pt idx="133">
                  <c:v>2746</c:v>
                </c:pt>
                <c:pt idx="134">
                  <c:v>3401</c:v>
                </c:pt>
                <c:pt idx="135">
                  <c:v>3388</c:v>
                </c:pt>
                <c:pt idx="136">
                  <c:v>4920</c:v>
                </c:pt>
                <c:pt idx="137">
                  <c:v>4207</c:v>
                </c:pt>
                <c:pt idx="138">
                  <c:v>2969</c:v>
                </c:pt>
                <c:pt idx="139">
                  <c:v>3059</c:v>
                </c:pt>
                <c:pt idx="140">
                  <c:v>2728</c:v>
                </c:pt>
                <c:pt idx="141">
                  <c:v>3238</c:v>
                </c:pt>
                <c:pt idx="142">
                  <c:v>4155</c:v>
                </c:pt>
                <c:pt idx="143">
                  <c:v>5533</c:v>
                </c:pt>
                <c:pt idx="144">
                  <c:v>1694</c:v>
                </c:pt>
                <c:pt idx="145">
                  <c:v>3118</c:v>
                </c:pt>
                <c:pt idx="146">
                  <c:v>2697</c:v>
                </c:pt>
                <c:pt idx="147">
                  <c:v>4216</c:v>
                </c:pt>
                <c:pt idx="148">
                  <c:v>5498</c:v>
                </c:pt>
                <c:pt idx="149">
                  <c:v>5351</c:v>
                </c:pt>
                <c:pt idx="150">
                  <c:v>2412</c:v>
                </c:pt>
                <c:pt idx="151">
                  <c:v>2823</c:v>
                </c:pt>
                <c:pt idx="152">
                  <c:v>2874</c:v>
                </c:pt>
                <c:pt idx="153">
                  <c:v>4178</c:v>
                </c:pt>
                <c:pt idx="154">
                  <c:v>4330</c:v>
                </c:pt>
                <c:pt idx="155">
                  <c:v>5697</c:v>
                </c:pt>
                <c:pt idx="156">
                  <c:v>0</c:v>
                </c:pt>
                <c:pt idx="157">
                  <c:v>3741</c:v>
                </c:pt>
                <c:pt idx="158">
                  <c:v>5100</c:v>
                </c:pt>
                <c:pt idx="159">
                  <c:v>2932</c:v>
                </c:pt>
                <c:pt idx="160">
                  <c:v>3123</c:v>
                </c:pt>
                <c:pt idx="161">
                  <c:v>4089</c:v>
                </c:pt>
                <c:pt idx="162">
                  <c:v>3434</c:v>
                </c:pt>
                <c:pt idx="163">
                  <c:v>2327</c:v>
                </c:pt>
                <c:pt idx="164">
                  <c:v>2575</c:v>
                </c:pt>
                <c:pt idx="165">
                  <c:v>3497</c:v>
                </c:pt>
                <c:pt idx="166">
                  <c:v>3521</c:v>
                </c:pt>
                <c:pt idx="167">
                  <c:v>4122</c:v>
                </c:pt>
                <c:pt idx="168">
                  <c:v>4312</c:v>
                </c:pt>
                <c:pt idx="169">
                  <c:v>2970</c:v>
                </c:pt>
                <c:pt idx="170">
                  <c:v>2867</c:v>
                </c:pt>
                <c:pt idx="171">
                  <c:v>3362</c:v>
                </c:pt>
                <c:pt idx="172">
                  <c:v>3803</c:v>
                </c:pt>
                <c:pt idx="173">
                  <c:v>3607</c:v>
                </c:pt>
                <c:pt idx="174">
                  <c:v>4954</c:v>
                </c:pt>
                <c:pt idx="175">
                  <c:v>2641</c:v>
                </c:pt>
                <c:pt idx="176">
                  <c:v>3158</c:v>
                </c:pt>
                <c:pt idx="177">
                  <c:v>3703</c:v>
                </c:pt>
                <c:pt idx="178">
                  <c:v>4810</c:v>
                </c:pt>
                <c:pt idx="179">
                  <c:v>3704</c:v>
                </c:pt>
                <c:pt idx="180">
                  <c:v>3941</c:v>
                </c:pt>
                <c:pt idx="181">
                  <c:v>3119</c:v>
                </c:pt>
                <c:pt idx="182">
                  <c:v>3219</c:v>
                </c:pt>
                <c:pt idx="183">
                  <c:v>3174</c:v>
                </c:pt>
                <c:pt idx="184">
                  <c:v>3551</c:v>
                </c:pt>
                <c:pt idx="185">
                  <c:v>5297</c:v>
                </c:pt>
                <c:pt idx="186">
                  <c:v>5624</c:v>
                </c:pt>
                <c:pt idx="187">
                  <c:v>2515</c:v>
                </c:pt>
                <c:pt idx="188">
                  <c:v>3764</c:v>
                </c:pt>
                <c:pt idx="189">
                  <c:v>4068</c:v>
                </c:pt>
                <c:pt idx="190">
                  <c:v>3714</c:v>
                </c:pt>
                <c:pt idx="191">
                  <c:v>4507</c:v>
                </c:pt>
                <c:pt idx="192">
                  <c:v>5433</c:v>
                </c:pt>
                <c:pt idx="193">
                  <c:v>2808</c:v>
                </c:pt>
                <c:pt idx="194">
                  <c:v>2892</c:v>
                </c:pt>
                <c:pt idx="195">
                  <c:v>3642</c:v>
                </c:pt>
                <c:pt idx="196">
                  <c:v>3721</c:v>
                </c:pt>
                <c:pt idx="197">
                  <c:v>5929</c:v>
                </c:pt>
                <c:pt idx="198">
                  <c:v>4530</c:v>
                </c:pt>
                <c:pt idx="199">
                  <c:v>2349</c:v>
                </c:pt>
                <c:pt idx="200">
                  <c:v>2674</c:v>
                </c:pt>
                <c:pt idx="201">
                  <c:v>2120</c:v>
                </c:pt>
                <c:pt idx="202">
                  <c:v>3697</c:v>
                </c:pt>
                <c:pt idx="203">
                  <c:v>5048</c:v>
                </c:pt>
                <c:pt idx="204">
                  <c:v>5389</c:v>
                </c:pt>
                <c:pt idx="205">
                  <c:v>1898</c:v>
                </c:pt>
                <c:pt idx="206">
                  <c:v>3463</c:v>
                </c:pt>
                <c:pt idx="207">
                  <c:v>2889</c:v>
                </c:pt>
                <c:pt idx="208">
                  <c:v>3462</c:v>
                </c:pt>
                <c:pt idx="209">
                  <c:v>4321</c:v>
                </c:pt>
                <c:pt idx="210">
                  <c:v>4310</c:v>
                </c:pt>
                <c:pt idx="211">
                  <c:v>4512</c:v>
                </c:pt>
                <c:pt idx="212">
                  <c:v>2492</c:v>
                </c:pt>
                <c:pt idx="213">
                  <c:v>2678</c:v>
                </c:pt>
                <c:pt idx="214">
                  <c:v>3064</c:v>
                </c:pt>
                <c:pt idx="215">
                  <c:v>4321</c:v>
                </c:pt>
                <c:pt idx="216">
                  <c:v>7557</c:v>
                </c:pt>
                <c:pt idx="217">
                  <c:v>2073</c:v>
                </c:pt>
                <c:pt idx="218">
                  <c:v>2143</c:v>
                </c:pt>
                <c:pt idx="219">
                  <c:v>2099</c:v>
                </c:pt>
                <c:pt idx="220">
                  <c:v>3081</c:v>
                </c:pt>
                <c:pt idx="221">
                  <c:v>4540</c:v>
                </c:pt>
                <c:pt idx="222">
                  <c:v>6477</c:v>
                </c:pt>
                <c:pt idx="223">
                  <c:v>2369</c:v>
                </c:pt>
                <c:pt idx="224">
                  <c:v>1977</c:v>
                </c:pt>
                <c:pt idx="225">
                  <c:v>3131</c:v>
                </c:pt>
                <c:pt idx="226">
                  <c:v>2598</c:v>
                </c:pt>
                <c:pt idx="227">
                  <c:v>4611</c:v>
                </c:pt>
                <c:pt idx="228">
                  <c:v>4728</c:v>
                </c:pt>
                <c:pt idx="229">
                  <c:v>2241</c:v>
                </c:pt>
                <c:pt idx="230">
                  <c:v>2832</c:v>
                </c:pt>
                <c:pt idx="231">
                  <c:v>2808</c:v>
                </c:pt>
                <c:pt idx="232">
                  <c:v>3174</c:v>
                </c:pt>
                <c:pt idx="233">
                  <c:v>3749</c:v>
                </c:pt>
                <c:pt idx="234">
                  <c:v>4043</c:v>
                </c:pt>
                <c:pt idx="235">
                  <c:v>1950</c:v>
                </c:pt>
                <c:pt idx="236">
                  <c:v>2450</c:v>
                </c:pt>
                <c:pt idx="237">
                  <c:v>3221</c:v>
                </c:pt>
                <c:pt idx="238">
                  <c:v>2806</c:v>
                </c:pt>
                <c:pt idx="239">
                  <c:v>7249</c:v>
                </c:pt>
                <c:pt idx="240">
                  <c:v>6367</c:v>
                </c:pt>
                <c:pt idx="241">
                  <c:v>3009</c:v>
                </c:pt>
                <c:pt idx="242">
                  <c:v>2123</c:v>
                </c:pt>
                <c:pt idx="243">
                  <c:v>2958</c:v>
                </c:pt>
                <c:pt idx="244">
                  <c:v>3931</c:v>
                </c:pt>
                <c:pt idx="245">
                  <c:v>4868</c:v>
                </c:pt>
                <c:pt idx="246">
                  <c:v>4441</c:v>
                </c:pt>
                <c:pt idx="247">
                  <c:v>2808</c:v>
                </c:pt>
                <c:pt idx="248">
                  <c:v>3757</c:v>
                </c:pt>
                <c:pt idx="249">
                  <c:v>3063</c:v>
                </c:pt>
                <c:pt idx="250">
                  <c:v>3367</c:v>
                </c:pt>
                <c:pt idx="251">
                  <c:v>4186</c:v>
                </c:pt>
                <c:pt idx="252">
                  <c:v>3961</c:v>
                </c:pt>
                <c:pt idx="253">
                  <c:v>2137</c:v>
                </c:pt>
                <c:pt idx="254">
                  <c:v>2523</c:v>
                </c:pt>
                <c:pt idx="255">
                  <c:v>2725</c:v>
                </c:pt>
                <c:pt idx="256">
                  <c:v>2524</c:v>
                </c:pt>
                <c:pt idx="257">
                  <c:v>5534</c:v>
                </c:pt>
                <c:pt idx="258">
                  <c:v>5252</c:v>
                </c:pt>
                <c:pt idx="259">
                  <c:v>2808</c:v>
                </c:pt>
                <c:pt idx="260">
                  <c:v>1855</c:v>
                </c:pt>
                <c:pt idx="261">
                  <c:v>2528</c:v>
                </c:pt>
                <c:pt idx="262">
                  <c:v>2951</c:v>
                </c:pt>
                <c:pt idx="263">
                  <c:v>3732</c:v>
                </c:pt>
                <c:pt idx="264">
                  <c:v>4881</c:v>
                </c:pt>
                <c:pt idx="265">
                  <c:v>2792</c:v>
                </c:pt>
                <c:pt idx="266">
                  <c:v>2839</c:v>
                </c:pt>
                <c:pt idx="267">
                  <c:v>2036</c:v>
                </c:pt>
                <c:pt idx="268">
                  <c:v>3043</c:v>
                </c:pt>
                <c:pt idx="269">
                  <c:v>4294</c:v>
                </c:pt>
                <c:pt idx="270">
                  <c:v>3971</c:v>
                </c:pt>
                <c:pt idx="271">
                  <c:v>1876</c:v>
                </c:pt>
                <c:pt idx="272">
                  <c:v>2903</c:v>
                </c:pt>
                <c:pt idx="273">
                  <c:v>2526</c:v>
                </c:pt>
                <c:pt idx="274">
                  <c:v>2943</c:v>
                </c:pt>
                <c:pt idx="275">
                  <c:v>4805</c:v>
                </c:pt>
                <c:pt idx="276">
                  <c:v>5903</c:v>
                </c:pt>
                <c:pt idx="277">
                  <c:v>2788</c:v>
                </c:pt>
                <c:pt idx="278">
                  <c:v>3258</c:v>
                </c:pt>
                <c:pt idx="279">
                  <c:v>3160</c:v>
                </c:pt>
                <c:pt idx="280">
                  <c:v>0</c:v>
                </c:pt>
                <c:pt idx="281">
                  <c:v>1817</c:v>
                </c:pt>
                <c:pt idx="282">
                  <c:v>3118</c:v>
                </c:pt>
                <c:pt idx="283">
                  <c:v>1516</c:v>
                </c:pt>
                <c:pt idx="284">
                  <c:v>2072</c:v>
                </c:pt>
                <c:pt idx="285">
                  <c:v>2744</c:v>
                </c:pt>
                <c:pt idx="286">
                  <c:v>2349</c:v>
                </c:pt>
                <c:pt idx="287">
                  <c:v>3841</c:v>
                </c:pt>
                <c:pt idx="288">
                  <c:v>3466</c:v>
                </c:pt>
                <c:pt idx="289">
                  <c:v>2475</c:v>
                </c:pt>
                <c:pt idx="290">
                  <c:v>2941</c:v>
                </c:pt>
                <c:pt idx="291">
                  <c:v>3281</c:v>
                </c:pt>
                <c:pt idx="292">
                  <c:v>2652</c:v>
                </c:pt>
                <c:pt idx="293">
                  <c:v>4336</c:v>
                </c:pt>
                <c:pt idx="294">
                  <c:v>5165</c:v>
                </c:pt>
                <c:pt idx="295">
                  <c:v>2616</c:v>
                </c:pt>
                <c:pt idx="296">
                  <c:v>2422</c:v>
                </c:pt>
                <c:pt idx="297">
                  <c:v>3172</c:v>
                </c:pt>
                <c:pt idx="298">
                  <c:v>2849</c:v>
                </c:pt>
                <c:pt idx="299">
                  <c:v>5241</c:v>
                </c:pt>
                <c:pt idx="300">
                  <c:v>5195</c:v>
                </c:pt>
                <c:pt idx="301">
                  <c:v>2297</c:v>
                </c:pt>
                <c:pt idx="302">
                  <c:v>2951</c:v>
                </c:pt>
                <c:pt idx="303">
                  <c:v>3600</c:v>
                </c:pt>
                <c:pt idx="304">
                  <c:v>3953</c:v>
                </c:pt>
                <c:pt idx="305">
                  <c:v>3983</c:v>
                </c:pt>
                <c:pt idx="306">
                  <c:v>5320</c:v>
                </c:pt>
                <c:pt idx="307">
                  <c:v>0</c:v>
                </c:pt>
                <c:pt idx="308">
                  <c:v>3376</c:v>
                </c:pt>
                <c:pt idx="309">
                  <c:v>3837</c:v>
                </c:pt>
                <c:pt idx="310">
                  <c:v>4565</c:v>
                </c:pt>
                <c:pt idx="311">
                  <c:v>0</c:v>
                </c:pt>
              </c:numCache>
            </c:numRef>
          </c:xVal>
          <c:yVal>
            <c:numRef>
              <c:f>correlationMatrix!$O$19:$O$330</c:f>
              <c:numCache>
                <c:formatCode>General</c:formatCode>
                <c:ptCount val="312"/>
                <c:pt idx="0">
                  <c:v>2189</c:v>
                </c:pt>
                <c:pt idx="1">
                  <c:v>2253</c:v>
                </c:pt>
                <c:pt idx="2">
                  <c:v>2864</c:v>
                </c:pt>
                <c:pt idx="3">
                  <c:v>3984</c:v>
                </c:pt>
                <c:pt idx="4">
                  <c:v>4437</c:v>
                </c:pt>
                <c:pt idx="5">
                  <c:v>2841</c:v>
                </c:pt>
                <c:pt idx="6">
                  <c:v>2085</c:v>
                </c:pt>
                <c:pt idx="7">
                  <c:v>2380</c:v>
                </c:pt>
                <c:pt idx="8">
                  <c:v>3497</c:v>
                </c:pt>
                <c:pt idx="9">
                  <c:v>4115</c:v>
                </c:pt>
                <c:pt idx="10">
                  <c:v>4227</c:v>
                </c:pt>
                <c:pt idx="11">
                  <c:v>2756</c:v>
                </c:pt>
                <c:pt idx="12">
                  <c:v>2772</c:v>
                </c:pt>
                <c:pt idx="13">
                  <c:v>1706</c:v>
                </c:pt>
                <c:pt idx="14">
                  <c:v>2616</c:v>
                </c:pt>
                <c:pt idx="15">
                  <c:v>4172</c:v>
                </c:pt>
                <c:pt idx="16">
                  <c:v>3415</c:v>
                </c:pt>
                <c:pt idx="17">
                  <c:v>2523</c:v>
                </c:pt>
                <c:pt idx="18">
                  <c:v>2150</c:v>
                </c:pt>
                <c:pt idx="19">
                  <c:v>3379</c:v>
                </c:pt>
                <c:pt idx="20">
                  <c:v>3218</c:v>
                </c:pt>
                <c:pt idx="21">
                  <c:v>5006</c:v>
                </c:pt>
                <c:pt idx="22">
                  <c:v>4811</c:v>
                </c:pt>
                <c:pt idx="23">
                  <c:v>2522</c:v>
                </c:pt>
                <c:pt idx="24">
                  <c:v>2677</c:v>
                </c:pt>
                <c:pt idx="25">
                  <c:v>2272</c:v>
                </c:pt>
                <c:pt idx="26">
                  <c:v>3972</c:v>
                </c:pt>
                <c:pt idx="27">
                  <c:v>4103</c:v>
                </c:pt>
                <c:pt idx="28">
                  <c:v>5376</c:v>
                </c:pt>
                <c:pt idx="29">
                  <c:v>2279</c:v>
                </c:pt>
                <c:pt idx="30">
                  <c:v>2273</c:v>
                </c:pt>
                <c:pt idx="31">
                  <c:v>2528</c:v>
                </c:pt>
                <c:pt idx="32">
                  <c:v>2630</c:v>
                </c:pt>
                <c:pt idx="33">
                  <c:v>4767</c:v>
                </c:pt>
                <c:pt idx="34">
                  <c:v>5263</c:v>
                </c:pt>
                <c:pt idx="35">
                  <c:v>1928</c:v>
                </c:pt>
                <c:pt idx="36">
                  <c:v>2708</c:v>
                </c:pt>
                <c:pt idx="37">
                  <c:v>3399</c:v>
                </c:pt>
                <c:pt idx="38">
                  <c:v>3573</c:v>
                </c:pt>
                <c:pt idx="39">
                  <c:v>3985</c:v>
                </c:pt>
                <c:pt idx="40">
                  <c:v>4355</c:v>
                </c:pt>
                <c:pt idx="41">
                  <c:v>2251</c:v>
                </c:pt>
                <c:pt idx="42">
                  <c:v>1984</c:v>
                </c:pt>
                <c:pt idx="43">
                  <c:v>2417</c:v>
                </c:pt>
                <c:pt idx="44">
                  <c:v>3051</c:v>
                </c:pt>
                <c:pt idx="45">
                  <c:v>4482</c:v>
                </c:pt>
                <c:pt idx="46">
                  <c:v>4861</c:v>
                </c:pt>
                <c:pt idx="47">
                  <c:v>2119</c:v>
                </c:pt>
                <c:pt idx="48">
                  <c:v>2262</c:v>
                </c:pt>
                <c:pt idx="49">
                  <c:v>2794</c:v>
                </c:pt>
                <c:pt idx="50">
                  <c:v>3613</c:v>
                </c:pt>
                <c:pt idx="51">
                  <c:v>4516</c:v>
                </c:pt>
                <c:pt idx="52">
                  <c:v>4740</c:v>
                </c:pt>
                <c:pt idx="53">
                  <c:v>2695</c:v>
                </c:pt>
                <c:pt idx="54">
                  <c:v>2824</c:v>
                </c:pt>
                <c:pt idx="55">
                  <c:v>3162</c:v>
                </c:pt>
                <c:pt idx="56">
                  <c:v>3106</c:v>
                </c:pt>
                <c:pt idx="57">
                  <c:v>3908</c:v>
                </c:pt>
                <c:pt idx="58">
                  <c:v>5991</c:v>
                </c:pt>
                <c:pt idx="59">
                  <c:v>21</c:v>
                </c:pt>
                <c:pt idx="60">
                  <c:v>2610</c:v>
                </c:pt>
                <c:pt idx="61">
                  <c:v>2235</c:v>
                </c:pt>
                <c:pt idx="62">
                  <c:v>2994</c:v>
                </c:pt>
                <c:pt idx="63">
                  <c:v>2782</c:v>
                </c:pt>
                <c:pt idx="64">
                  <c:v>4665</c:v>
                </c:pt>
                <c:pt idx="65">
                  <c:v>3828</c:v>
                </c:pt>
                <c:pt idx="66">
                  <c:v>2986</c:v>
                </c:pt>
                <c:pt idx="67">
                  <c:v>3460</c:v>
                </c:pt>
                <c:pt idx="68">
                  <c:v>3518</c:v>
                </c:pt>
                <c:pt idx="69">
                  <c:v>3411</c:v>
                </c:pt>
                <c:pt idx="70">
                  <c:v>4534</c:v>
                </c:pt>
                <c:pt idx="71">
                  <c:v>4979</c:v>
                </c:pt>
                <c:pt idx="72">
                  <c:v>2288</c:v>
                </c:pt>
                <c:pt idx="73">
                  <c:v>3895</c:v>
                </c:pt>
                <c:pt idx="74">
                  <c:v>3077</c:v>
                </c:pt>
                <c:pt idx="75">
                  <c:v>3641</c:v>
                </c:pt>
                <c:pt idx="76">
                  <c:v>5780</c:v>
                </c:pt>
                <c:pt idx="77">
                  <c:v>4443</c:v>
                </c:pt>
                <c:pt idx="78">
                  <c:v>3421</c:v>
                </c:pt>
                <c:pt idx="79">
                  <c:v>2865</c:v>
                </c:pt>
                <c:pt idx="80">
                  <c:v>2752</c:v>
                </c:pt>
                <c:pt idx="81">
                  <c:v>3623</c:v>
                </c:pt>
                <c:pt idx="82">
                  <c:v>4171</c:v>
                </c:pt>
                <c:pt idx="83">
                  <c:v>4571</c:v>
                </c:pt>
                <c:pt idx="84">
                  <c:v>2488</c:v>
                </c:pt>
                <c:pt idx="85">
                  <c:v>3102</c:v>
                </c:pt>
                <c:pt idx="86">
                  <c:v>3064</c:v>
                </c:pt>
                <c:pt idx="87">
                  <c:v>2725</c:v>
                </c:pt>
                <c:pt idx="88">
                  <c:v>4521</c:v>
                </c:pt>
                <c:pt idx="89">
                  <c:v>4642</c:v>
                </c:pt>
                <c:pt idx="90">
                  <c:v>2592</c:v>
                </c:pt>
                <c:pt idx="91">
                  <c:v>3894</c:v>
                </c:pt>
                <c:pt idx="92">
                  <c:v>3096</c:v>
                </c:pt>
                <c:pt idx="93">
                  <c:v>3967</c:v>
                </c:pt>
                <c:pt idx="94">
                  <c:v>4857</c:v>
                </c:pt>
                <c:pt idx="95">
                  <c:v>4896</c:v>
                </c:pt>
                <c:pt idx="96">
                  <c:v>3320</c:v>
                </c:pt>
                <c:pt idx="97">
                  <c:v>3261</c:v>
                </c:pt>
                <c:pt idx="98">
                  <c:v>4172</c:v>
                </c:pt>
                <c:pt idx="99">
                  <c:v>4813</c:v>
                </c:pt>
                <c:pt idx="100">
                  <c:v>7033</c:v>
                </c:pt>
                <c:pt idx="101">
                  <c:v>4669</c:v>
                </c:pt>
                <c:pt idx="102">
                  <c:v>3190</c:v>
                </c:pt>
                <c:pt idx="103">
                  <c:v>2855</c:v>
                </c:pt>
                <c:pt idx="104">
                  <c:v>3322</c:v>
                </c:pt>
                <c:pt idx="105">
                  <c:v>3123</c:v>
                </c:pt>
                <c:pt idx="106">
                  <c:v>4994</c:v>
                </c:pt>
                <c:pt idx="107">
                  <c:v>3868</c:v>
                </c:pt>
                <c:pt idx="108">
                  <c:v>2703</c:v>
                </c:pt>
                <c:pt idx="109">
                  <c:v>3262</c:v>
                </c:pt>
                <c:pt idx="110">
                  <c:v>3046</c:v>
                </c:pt>
                <c:pt idx="111">
                  <c:v>3593</c:v>
                </c:pt>
                <c:pt idx="112">
                  <c:v>3333</c:v>
                </c:pt>
                <c:pt idx="113">
                  <c:v>5281</c:v>
                </c:pt>
                <c:pt idx="114">
                  <c:v>2501</c:v>
                </c:pt>
                <c:pt idx="115">
                  <c:v>2560</c:v>
                </c:pt>
                <c:pt idx="116">
                  <c:v>3054</c:v>
                </c:pt>
                <c:pt idx="117">
                  <c:v>3163</c:v>
                </c:pt>
                <c:pt idx="118">
                  <c:v>3858</c:v>
                </c:pt>
                <c:pt idx="119">
                  <c:v>4616</c:v>
                </c:pt>
                <c:pt idx="120">
                  <c:v>2482</c:v>
                </c:pt>
                <c:pt idx="121">
                  <c:v>2609</c:v>
                </c:pt>
                <c:pt idx="122">
                  <c:v>3107</c:v>
                </c:pt>
                <c:pt idx="123">
                  <c:v>2948</c:v>
                </c:pt>
                <c:pt idx="124">
                  <c:v>3981</c:v>
                </c:pt>
                <c:pt idx="125">
                  <c:v>4149</c:v>
                </c:pt>
                <c:pt idx="126">
                  <c:v>4242</c:v>
                </c:pt>
                <c:pt idx="127">
                  <c:v>2572</c:v>
                </c:pt>
                <c:pt idx="128">
                  <c:v>2879</c:v>
                </c:pt>
                <c:pt idx="129">
                  <c:v>3490</c:v>
                </c:pt>
                <c:pt idx="130">
                  <c:v>6076</c:v>
                </c:pt>
                <c:pt idx="131">
                  <c:v>3845</c:v>
                </c:pt>
                <c:pt idx="132">
                  <c:v>2598</c:v>
                </c:pt>
                <c:pt idx="133">
                  <c:v>2141</c:v>
                </c:pt>
                <c:pt idx="134">
                  <c:v>3238</c:v>
                </c:pt>
                <c:pt idx="135">
                  <c:v>2547</c:v>
                </c:pt>
                <c:pt idx="136">
                  <c:v>3629</c:v>
                </c:pt>
                <c:pt idx="137">
                  <c:v>4203</c:v>
                </c:pt>
                <c:pt idx="138">
                  <c:v>2501</c:v>
                </c:pt>
                <c:pt idx="139">
                  <c:v>2703</c:v>
                </c:pt>
                <c:pt idx="140">
                  <c:v>2779</c:v>
                </c:pt>
                <c:pt idx="141">
                  <c:v>3120</c:v>
                </c:pt>
                <c:pt idx="142">
                  <c:v>4503</c:v>
                </c:pt>
                <c:pt idx="143">
                  <c:v>4574</c:v>
                </c:pt>
                <c:pt idx="144">
                  <c:v>2379</c:v>
                </c:pt>
                <c:pt idx="145">
                  <c:v>2718</c:v>
                </c:pt>
                <c:pt idx="146">
                  <c:v>3279</c:v>
                </c:pt>
                <c:pt idx="147">
                  <c:v>2644</c:v>
                </c:pt>
                <c:pt idx="148">
                  <c:v>4301</c:v>
                </c:pt>
                <c:pt idx="149">
                  <c:v>4441</c:v>
                </c:pt>
                <c:pt idx="150">
                  <c:v>2188</c:v>
                </c:pt>
                <c:pt idx="151">
                  <c:v>2525</c:v>
                </c:pt>
                <c:pt idx="152">
                  <c:v>3243</c:v>
                </c:pt>
                <c:pt idx="153">
                  <c:v>2974</c:v>
                </c:pt>
                <c:pt idx="154">
                  <c:v>4727</c:v>
                </c:pt>
                <c:pt idx="155">
                  <c:v>4029</c:v>
                </c:pt>
                <c:pt idx="156">
                  <c:v>20</c:v>
                </c:pt>
                <c:pt idx="157">
                  <c:v>2852</c:v>
                </c:pt>
                <c:pt idx="158">
                  <c:v>3476</c:v>
                </c:pt>
                <c:pt idx="159">
                  <c:v>5576</c:v>
                </c:pt>
                <c:pt idx="160">
                  <c:v>3101</c:v>
                </c:pt>
                <c:pt idx="161">
                  <c:v>3844</c:v>
                </c:pt>
                <c:pt idx="162">
                  <c:v>3069</c:v>
                </c:pt>
                <c:pt idx="163">
                  <c:v>2236</c:v>
                </c:pt>
                <c:pt idx="164">
                  <c:v>2614</c:v>
                </c:pt>
                <c:pt idx="165">
                  <c:v>2702</c:v>
                </c:pt>
                <c:pt idx="166">
                  <c:v>2953</c:v>
                </c:pt>
                <c:pt idx="167">
                  <c:v>4090</c:v>
                </c:pt>
                <c:pt idx="168">
                  <c:v>3442</c:v>
                </c:pt>
                <c:pt idx="169">
                  <c:v>4457</c:v>
                </c:pt>
                <c:pt idx="170">
                  <c:v>3338</c:v>
                </c:pt>
                <c:pt idx="171">
                  <c:v>3072</c:v>
                </c:pt>
                <c:pt idx="172">
                  <c:v>3378</c:v>
                </c:pt>
                <c:pt idx="173">
                  <c:v>3538</c:v>
                </c:pt>
                <c:pt idx="174">
                  <c:v>3761</c:v>
                </c:pt>
                <c:pt idx="175">
                  <c:v>2446</c:v>
                </c:pt>
                <c:pt idx="176">
                  <c:v>1729</c:v>
                </c:pt>
                <c:pt idx="177">
                  <c:v>2575</c:v>
                </c:pt>
                <c:pt idx="178">
                  <c:v>2893</c:v>
                </c:pt>
                <c:pt idx="179">
                  <c:v>3859</c:v>
                </c:pt>
                <c:pt idx="180">
                  <c:v>4135</c:v>
                </c:pt>
                <c:pt idx="181">
                  <c:v>1956</c:v>
                </c:pt>
                <c:pt idx="182">
                  <c:v>3000</c:v>
                </c:pt>
                <c:pt idx="183">
                  <c:v>3045</c:v>
                </c:pt>
                <c:pt idx="184">
                  <c:v>3705</c:v>
                </c:pt>
                <c:pt idx="185">
                  <c:v>3187</c:v>
                </c:pt>
                <c:pt idx="186">
                  <c:v>4175</c:v>
                </c:pt>
                <c:pt idx="187">
                  <c:v>2837</c:v>
                </c:pt>
                <c:pt idx="188">
                  <c:v>3399</c:v>
                </c:pt>
                <c:pt idx="189">
                  <c:v>3020</c:v>
                </c:pt>
                <c:pt idx="190">
                  <c:v>2730</c:v>
                </c:pt>
                <c:pt idx="191">
                  <c:v>3672</c:v>
                </c:pt>
                <c:pt idx="192">
                  <c:v>3722</c:v>
                </c:pt>
                <c:pt idx="193">
                  <c:v>2366</c:v>
                </c:pt>
                <c:pt idx="194">
                  <c:v>2184</c:v>
                </c:pt>
                <c:pt idx="195">
                  <c:v>4653</c:v>
                </c:pt>
                <c:pt idx="196">
                  <c:v>3980</c:v>
                </c:pt>
                <c:pt idx="197">
                  <c:v>4103</c:v>
                </c:pt>
                <c:pt idx="198">
                  <c:v>4711</c:v>
                </c:pt>
                <c:pt idx="199">
                  <c:v>3187</c:v>
                </c:pt>
                <c:pt idx="200">
                  <c:v>2637</c:v>
                </c:pt>
                <c:pt idx="201">
                  <c:v>2317</c:v>
                </c:pt>
                <c:pt idx="202">
                  <c:v>6290</c:v>
                </c:pt>
                <c:pt idx="203">
                  <c:v>4636</c:v>
                </c:pt>
                <c:pt idx="204">
                  <c:v>3968</c:v>
                </c:pt>
                <c:pt idx="205">
                  <c:v>2207</c:v>
                </c:pt>
                <c:pt idx="206">
                  <c:v>2778</c:v>
                </c:pt>
                <c:pt idx="207">
                  <c:v>2380</c:v>
                </c:pt>
                <c:pt idx="208">
                  <c:v>2962</c:v>
                </c:pt>
                <c:pt idx="209">
                  <c:v>4685</c:v>
                </c:pt>
                <c:pt idx="210">
                  <c:v>3690</c:v>
                </c:pt>
                <c:pt idx="211">
                  <c:v>1722</c:v>
                </c:pt>
                <c:pt idx="212">
                  <c:v>2851</c:v>
                </c:pt>
                <c:pt idx="213">
                  <c:v>2835</c:v>
                </c:pt>
                <c:pt idx="214">
                  <c:v>2873</c:v>
                </c:pt>
                <c:pt idx="215">
                  <c:v>4096</c:v>
                </c:pt>
                <c:pt idx="216">
                  <c:v>6110</c:v>
                </c:pt>
                <c:pt idx="217">
                  <c:v>1902</c:v>
                </c:pt>
                <c:pt idx="218">
                  <c:v>2523</c:v>
                </c:pt>
                <c:pt idx="219">
                  <c:v>2825</c:v>
                </c:pt>
                <c:pt idx="220">
                  <c:v>3191</c:v>
                </c:pt>
                <c:pt idx="221">
                  <c:v>4088</c:v>
                </c:pt>
                <c:pt idx="222">
                  <c:v>5078</c:v>
                </c:pt>
                <c:pt idx="223">
                  <c:v>2763</c:v>
                </c:pt>
                <c:pt idx="224">
                  <c:v>2325</c:v>
                </c:pt>
                <c:pt idx="225">
                  <c:v>3982</c:v>
                </c:pt>
                <c:pt idx="226">
                  <c:v>3272</c:v>
                </c:pt>
                <c:pt idx="227">
                  <c:v>3498</c:v>
                </c:pt>
                <c:pt idx="228">
                  <c:v>5989</c:v>
                </c:pt>
                <c:pt idx="229">
                  <c:v>2182</c:v>
                </c:pt>
                <c:pt idx="230">
                  <c:v>2461</c:v>
                </c:pt>
                <c:pt idx="231">
                  <c:v>2597</c:v>
                </c:pt>
                <c:pt idx="232">
                  <c:v>3474</c:v>
                </c:pt>
                <c:pt idx="233">
                  <c:v>4100</c:v>
                </c:pt>
                <c:pt idx="234">
                  <c:v>3425</c:v>
                </c:pt>
                <c:pt idx="235">
                  <c:v>1792</c:v>
                </c:pt>
                <c:pt idx="236">
                  <c:v>2236</c:v>
                </c:pt>
                <c:pt idx="237">
                  <c:v>3136</c:v>
                </c:pt>
                <c:pt idx="238">
                  <c:v>2790</c:v>
                </c:pt>
                <c:pt idx="239">
                  <c:v>5754</c:v>
                </c:pt>
                <c:pt idx="240">
                  <c:v>4138</c:v>
                </c:pt>
                <c:pt idx="241">
                  <c:v>2734</c:v>
                </c:pt>
                <c:pt idx="242">
                  <c:v>1981</c:v>
                </c:pt>
                <c:pt idx="243">
                  <c:v>3178</c:v>
                </c:pt>
                <c:pt idx="244">
                  <c:v>2924</c:v>
                </c:pt>
                <c:pt idx="245">
                  <c:v>3723</c:v>
                </c:pt>
                <c:pt idx="246">
                  <c:v>6735</c:v>
                </c:pt>
                <c:pt idx="247">
                  <c:v>2860</c:v>
                </c:pt>
                <c:pt idx="248">
                  <c:v>2373</c:v>
                </c:pt>
                <c:pt idx="249">
                  <c:v>2567</c:v>
                </c:pt>
                <c:pt idx="250">
                  <c:v>2393</c:v>
                </c:pt>
                <c:pt idx="251">
                  <c:v>4356</c:v>
                </c:pt>
                <c:pt idx="252">
                  <c:v>3366</c:v>
                </c:pt>
                <c:pt idx="253">
                  <c:v>2218</c:v>
                </c:pt>
                <c:pt idx="254">
                  <c:v>2251</c:v>
                </c:pt>
                <c:pt idx="255">
                  <c:v>3043</c:v>
                </c:pt>
                <c:pt idx="256">
                  <c:v>2641</c:v>
                </c:pt>
                <c:pt idx="257">
                  <c:v>4146</c:v>
                </c:pt>
                <c:pt idx="258">
                  <c:v>4551</c:v>
                </c:pt>
                <c:pt idx="259">
                  <c:v>2813</c:v>
                </c:pt>
                <c:pt idx="260">
                  <c:v>2966</c:v>
                </c:pt>
                <c:pt idx="261">
                  <c:v>1539</c:v>
                </c:pt>
                <c:pt idx="262">
                  <c:v>2346</c:v>
                </c:pt>
                <c:pt idx="263">
                  <c:v>4080</c:v>
                </c:pt>
                <c:pt idx="264">
                  <c:v>3456</c:v>
                </c:pt>
                <c:pt idx="265">
                  <c:v>2426</c:v>
                </c:pt>
                <c:pt idx="266">
                  <c:v>1983</c:v>
                </c:pt>
                <c:pt idx="267">
                  <c:v>2446</c:v>
                </c:pt>
                <c:pt idx="268">
                  <c:v>2894</c:v>
                </c:pt>
                <c:pt idx="269">
                  <c:v>3692</c:v>
                </c:pt>
                <c:pt idx="270">
                  <c:v>3660</c:v>
                </c:pt>
                <c:pt idx="271">
                  <c:v>2279</c:v>
                </c:pt>
                <c:pt idx="272">
                  <c:v>1634</c:v>
                </c:pt>
                <c:pt idx="273">
                  <c:v>3218</c:v>
                </c:pt>
                <c:pt idx="274">
                  <c:v>2275</c:v>
                </c:pt>
                <c:pt idx="275">
                  <c:v>2672</c:v>
                </c:pt>
                <c:pt idx="276">
                  <c:v>5286</c:v>
                </c:pt>
                <c:pt idx="277">
                  <c:v>2629</c:v>
                </c:pt>
                <c:pt idx="278">
                  <c:v>2426</c:v>
                </c:pt>
                <c:pt idx="279">
                  <c:v>3603</c:v>
                </c:pt>
                <c:pt idx="280">
                  <c:v>50</c:v>
                </c:pt>
                <c:pt idx="281">
                  <c:v>2310</c:v>
                </c:pt>
                <c:pt idx="282">
                  <c:v>2258</c:v>
                </c:pt>
                <c:pt idx="283">
                  <c:v>1636</c:v>
                </c:pt>
                <c:pt idx="284">
                  <c:v>2056</c:v>
                </c:pt>
                <c:pt idx="285">
                  <c:v>1650</c:v>
                </c:pt>
                <c:pt idx="286">
                  <c:v>2452</c:v>
                </c:pt>
                <c:pt idx="287">
                  <c:v>2132</c:v>
                </c:pt>
                <c:pt idx="288">
                  <c:v>2669</c:v>
                </c:pt>
                <c:pt idx="289">
                  <c:v>1951</c:v>
                </c:pt>
                <c:pt idx="290">
                  <c:v>1666</c:v>
                </c:pt>
                <c:pt idx="291">
                  <c:v>3398</c:v>
                </c:pt>
                <c:pt idx="292">
                  <c:v>2911</c:v>
                </c:pt>
                <c:pt idx="293">
                  <c:v>3156</c:v>
                </c:pt>
                <c:pt idx="294">
                  <c:v>3111</c:v>
                </c:pt>
                <c:pt idx="295">
                  <c:v>1987</c:v>
                </c:pt>
                <c:pt idx="296">
                  <c:v>2570</c:v>
                </c:pt>
                <c:pt idx="297">
                  <c:v>2471</c:v>
                </c:pt>
                <c:pt idx="298">
                  <c:v>2264</c:v>
                </c:pt>
                <c:pt idx="299">
                  <c:v>3146</c:v>
                </c:pt>
                <c:pt idx="300">
                  <c:v>3550</c:v>
                </c:pt>
                <c:pt idx="301">
                  <c:v>1995</c:v>
                </c:pt>
                <c:pt idx="302">
                  <c:v>2985</c:v>
                </c:pt>
                <c:pt idx="303">
                  <c:v>3414</c:v>
                </c:pt>
                <c:pt idx="304">
                  <c:v>3488</c:v>
                </c:pt>
                <c:pt idx="305">
                  <c:v>4164</c:v>
                </c:pt>
                <c:pt idx="306">
                  <c:v>2464</c:v>
                </c:pt>
                <c:pt idx="307">
                  <c:v>238</c:v>
                </c:pt>
                <c:pt idx="308">
                  <c:v>2788</c:v>
                </c:pt>
                <c:pt idx="309">
                  <c:v>3037</c:v>
                </c:pt>
                <c:pt idx="310">
                  <c:v>2231</c:v>
                </c:pt>
                <c:pt idx="311">
                  <c:v>3252</c:v>
                </c:pt>
              </c:numCache>
            </c:numRef>
          </c:yVal>
          <c:smooth val="0"/>
          <c:extLst>
            <c:ext xmlns:c16="http://schemas.microsoft.com/office/drawing/2014/chart" uri="{C3380CC4-5D6E-409C-BE32-E72D297353CC}">
              <c16:uniqueId val="{00000000-FDFE-5A4B-AC97-38F64E93805F}"/>
            </c:ext>
          </c:extLst>
        </c:ser>
        <c:dLbls>
          <c:showLegendKey val="0"/>
          <c:showVal val="0"/>
          <c:showCatName val="0"/>
          <c:showSerName val="0"/>
          <c:showPercent val="0"/>
          <c:showBubbleSize val="0"/>
        </c:dLbls>
        <c:axId val="9808720"/>
        <c:axId val="9816432"/>
      </c:scatterChart>
      <c:valAx>
        <c:axId val="980872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netTotal_364</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16432"/>
        <c:crosses val="autoZero"/>
        <c:crossBetween val="midCat"/>
      </c:valAx>
      <c:valAx>
        <c:axId val="98164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netTotal</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08720"/>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netTotal_364</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correlationMatrix!$O$18</c:f>
              <c:strCache>
                <c:ptCount val="1"/>
                <c:pt idx="0">
                  <c:v>netTotal</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layout>
                <c:manualLayout>
                  <c:x val="0.11149399632132598"/>
                  <c:y val="-0.27148325971448689"/>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correlationMatrix!$H$19:$H$330</c:f>
              <c:numCache>
                <c:formatCode>General</c:formatCode>
                <c:ptCount val="312"/>
                <c:pt idx="0">
                  <c:v>1488</c:v>
                </c:pt>
                <c:pt idx="1">
                  <c:v>2292</c:v>
                </c:pt>
                <c:pt idx="2">
                  <c:v>2380</c:v>
                </c:pt>
                <c:pt idx="3">
                  <c:v>3180</c:v>
                </c:pt>
                <c:pt idx="4">
                  <c:v>3683</c:v>
                </c:pt>
                <c:pt idx="5">
                  <c:v>2206</c:v>
                </c:pt>
                <c:pt idx="6">
                  <c:v>2070</c:v>
                </c:pt>
                <c:pt idx="7">
                  <c:v>3232</c:v>
                </c:pt>
                <c:pt idx="8">
                  <c:v>3139</c:v>
                </c:pt>
                <c:pt idx="9">
                  <c:v>4369</c:v>
                </c:pt>
                <c:pt idx="10">
                  <c:v>3723</c:v>
                </c:pt>
                <c:pt idx="11">
                  <c:v>3256</c:v>
                </c:pt>
                <c:pt idx="12">
                  <c:v>2455</c:v>
                </c:pt>
                <c:pt idx="13">
                  <c:v>3252</c:v>
                </c:pt>
                <c:pt idx="14">
                  <c:v>2410</c:v>
                </c:pt>
                <c:pt idx="15">
                  <c:v>4513</c:v>
                </c:pt>
                <c:pt idx="16">
                  <c:v>3662</c:v>
                </c:pt>
                <c:pt idx="17">
                  <c:v>2668</c:v>
                </c:pt>
                <c:pt idx="18">
                  <c:v>2638</c:v>
                </c:pt>
                <c:pt idx="19">
                  <c:v>2308</c:v>
                </c:pt>
                <c:pt idx="20">
                  <c:v>2908</c:v>
                </c:pt>
                <c:pt idx="21">
                  <c:v>5640</c:v>
                </c:pt>
                <c:pt idx="22">
                  <c:v>4969</c:v>
                </c:pt>
                <c:pt idx="23">
                  <c:v>2527</c:v>
                </c:pt>
                <c:pt idx="24">
                  <c:v>2428</c:v>
                </c:pt>
                <c:pt idx="25">
                  <c:v>2900</c:v>
                </c:pt>
                <c:pt idx="26">
                  <c:v>4826</c:v>
                </c:pt>
                <c:pt idx="27">
                  <c:v>4914</c:v>
                </c:pt>
                <c:pt idx="28">
                  <c:v>4840</c:v>
                </c:pt>
                <c:pt idx="29">
                  <c:v>1921</c:v>
                </c:pt>
                <c:pt idx="30">
                  <c:v>2436</c:v>
                </c:pt>
                <c:pt idx="31">
                  <c:v>2838</c:v>
                </c:pt>
                <c:pt idx="32">
                  <c:v>3187</c:v>
                </c:pt>
                <c:pt idx="33">
                  <c:v>4366</c:v>
                </c:pt>
                <c:pt idx="34">
                  <c:v>4247</c:v>
                </c:pt>
                <c:pt idx="35">
                  <c:v>2308</c:v>
                </c:pt>
                <c:pt idx="36">
                  <c:v>4320</c:v>
                </c:pt>
                <c:pt idx="37">
                  <c:v>3214</c:v>
                </c:pt>
                <c:pt idx="38">
                  <c:v>3040</c:v>
                </c:pt>
                <c:pt idx="39">
                  <c:v>3646</c:v>
                </c:pt>
                <c:pt idx="40">
                  <c:v>5899</c:v>
                </c:pt>
                <c:pt idx="41">
                  <c:v>4701</c:v>
                </c:pt>
                <c:pt idx="42">
                  <c:v>3210</c:v>
                </c:pt>
                <c:pt idx="43">
                  <c:v>2579</c:v>
                </c:pt>
                <c:pt idx="44">
                  <c:v>3467</c:v>
                </c:pt>
                <c:pt idx="45">
                  <c:v>5530</c:v>
                </c:pt>
                <c:pt idx="46">
                  <c:v>5349</c:v>
                </c:pt>
                <c:pt idx="47">
                  <c:v>1976</c:v>
                </c:pt>
                <c:pt idx="48">
                  <c:v>2873</c:v>
                </c:pt>
                <c:pt idx="49">
                  <c:v>3162</c:v>
                </c:pt>
                <c:pt idx="50">
                  <c:v>3445</c:v>
                </c:pt>
                <c:pt idx="51">
                  <c:v>5333</c:v>
                </c:pt>
                <c:pt idx="52">
                  <c:v>4743</c:v>
                </c:pt>
                <c:pt idx="53">
                  <c:v>2802</c:v>
                </c:pt>
                <c:pt idx="54">
                  <c:v>3552</c:v>
                </c:pt>
                <c:pt idx="55">
                  <c:v>2961</c:v>
                </c:pt>
                <c:pt idx="56">
                  <c:v>3855</c:v>
                </c:pt>
                <c:pt idx="57">
                  <c:v>4848</c:v>
                </c:pt>
                <c:pt idx="58">
                  <c:v>5030</c:v>
                </c:pt>
                <c:pt idx="59">
                  <c:v>132</c:v>
                </c:pt>
                <c:pt idx="60">
                  <c:v>2739</c:v>
                </c:pt>
                <c:pt idx="61">
                  <c:v>3018</c:v>
                </c:pt>
                <c:pt idx="62">
                  <c:v>4080</c:v>
                </c:pt>
                <c:pt idx="63">
                  <c:v>3809</c:v>
                </c:pt>
                <c:pt idx="64">
                  <c:v>5001</c:v>
                </c:pt>
                <c:pt idx="65">
                  <c:v>4251</c:v>
                </c:pt>
                <c:pt idx="66">
                  <c:v>2769</c:v>
                </c:pt>
                <c:pt idx="67">
                  <c:v>2736</c:v>
                </c:pt>
                <c:pt idx="68">
                  <c:v>3854</c:v>
                </c:pt>
                <c:pt idx="69">
                  <c:v>3627</c:v>
                </c:pt>
                <c:pt idx="70">
                  <c:v>5075</c:v>
                </c:pt>
                <c:pt idx="71">
                  <c:v>6499</c:v>
                </c:pt>
                <c:pt idx="72">
                  <c:v>2406</c:v>
                </c:pt>
                <c:pt idx="73">
                  <c:v>3274</c:v>
                </c:pt>
                <c:pt idx="74">
                  <c:v>2957</c:v>
                </c:pt>
                <c:pt idx="75">
                  <c:v>4593</c:v>
                </c:pt>
                <c:pt idx="76">
                  <c:v>5252</c:v>
                </c:pt>
                <c:pt idx="77">
                  <c:v>4590</c:v>
                </c:pt>
                <c:pt idx="78">
                  <c:v>3064</c:v>
                </c:pt>
                <c:pt idx="79">
                  <c:v>2604</c:v>
                </c:pt>
                <c:pt idx="80">
                  <c:v>3254</c:v>
                </c:pt>
                <c:pt idx="81">
                  <c:v>3065</c:v>
                </c:pt>
                <c:pt idx="82">
                  <c:v>4901</c:v>
                </c:pt>
                <c:pt idx="83">
                  <c:v>5470</c:v>
                </c:pt>
                <c:pt idx="84">
                  <c:v>2671</c:v>
                </c:pt>
                <c:pt idx="85">
                  <c:v>2875</c:v>
                </c:pt>
                <c:pt idx="86">
                  <c:v>2407</c:v>
                </c:pt>
                <c:pt idx="87">
                  <c:v>3582</c:v>
                </c:pt>
                <c:pt idx="88">
                  <c:v>5005</c:v>
                </c:pt>
                <c:pt idx="89">
                  <c:v>5089</c:v>
                </c:pt>
                <c:pt idx="90">
                  <c:v>2178</c:v>
                </c:pt>
                <c:pt idx="91">
                  <c:v>2202</c:v>
                </c:pt>
                <c:pt idx="92">
                  <c:v>2697</c:v>
                </c:pt>
                <c:pt idx="93">
                  <c:v>3563</c:v>
                </c:pt>
                <c:pt idx="94">
                  <c:v>4991</c:v>
                </c:pt>
                <c:pt idx="95">
                  <c:v>4837</c:v>
                </c:pt>
                <c:pt idx="96">
                  <c:v>3218</c:v>
                </c:pt>
                <c:pt idx="97">
                  <c:v>3377</c:v>
                </c:pt>
                <c:pt idx="98">
                  <c:v>3321</c:v>
                </c:pt>
                <c:pt idx="99">
                  <c:v>5121</c:v>
                </c:pt>
                <c:pt idx="100">
                  <c:v>6213</c:v>
                </c:pt>
                <c:pt idx="101">
                  <c:v>5339</c:v>
                </c:pt>
                <c:pt idx="102">
                  <c:v>3142</c:v>
                </c:pt>
                <c:pt idx="103">
                  <c:v>2478</c:v>
                </c:pt>
                <c:pt idx="104">
                  <c:v>3410</c:v>
                </c:pt>
                <c:pt idx="105">
                  <c:v>3817</c:v>
                </c:pt>
                <c:pt idx="106">
                  <c:v>4262</c:v>
                </c:pt>
                <c:pt idx="107">
                  <c:v>5135</c:v>
                </c:pt>
                <c:pt idx="108">
                  <c:v>3159</c:v>
                </c:pt>
                <c:pt idx="109">
                  <c:v>3112</c:v>
                </c:pt>
                <c:pt idx="110">
                  <c:v>2969</c:v>
                </c:pt>
                <c:pt idx="111">
                  <c:v>3467</c:v>
                </c:pt>
                <c:pt idx="112">
                  <c:v>4978</c:v>
                </c:pt>
                <c:pt idx="113">
                  <c:v>4921</c:v>
                </c:pt>
                <c:pt idx="114">
                  <c:v>2625</c:v>
                </c:pt>
                <c:pt idx="115">
                  <c:v>2739</c:v>
                </c:pt>
                <c:pt idx="116">
                  <c:v>2785</c:v>
                </c:pt>
                <c:pt idx="117">
                  <c:v>2930</c:v>
                </c:pt>
                <c:pt idx="118">
                  <c:v>4160</c:v>
                </c:pt>
                <c:pt idx="119">
                  <c:v>4724</c:v>
                </c:pt>
                <c:pt idx="120">
                  <c:v>2929</c:v>
                </c:pt>
                <c:pt idx="121">
                  <c:v>3858</c:v>
                </c:pt>
                <c:pt idx="122">
                  <c:v>2356</c:v>
                </c:pt>
                <c:pt idx="123">
                  <c:v>3780</c:v>
                </c:pt>
                <c:pt idx="124">
                  <c:v>5311</c:v>
                </c:pt>
                <c:pt idx="125">
                  <c:v>4941</c:v>
                </c:pt>
                <c:pt idx="126">
                  <c:v>4573</c:v>
                </c:pt>
                <c:pt idx="127">
                  <c:v>2836</c:v>
                </c:pt>
                <c:pt idx="128">
                  <c:v>2813</c:v>
                </c:pt>
                <c:pt idx="129">
                  <c:v>6148</c:v>
                </c:pt>
                <c:pt idx="130">
                  <c:v>3484</c:v>
                </c:pt>
                <c:pt idx="131">
                  <c:v>4256</c:v>
                </c:pt>
                <c:pt idx="132">
                  <c:v>2117</c:v>
                </c:pt>
                <c:pt idx="133">
                  <c:v>2746</c:v>
                </c:pt>
                <c:pt idx="134">
                  <c:v>3401</c:v>
                </c:pt>
                <c:pt idx="135">
                  <c:v>3388</c:v>
                </c:pt>
                <c:pt idx="136">
                  <c:v>4920</c:v>
                </c:pt>
                <c:pt idx="137">
                  <c:v>4207</c:v>
                </c:pt>
                <c:pt idx="138">
                  <c:v>2969</c:v>
                </c:pt>
                <c:pt idx="139">
                  <c:v>3059</c:v>
                </c:pt>
                <c:pt idx="140">
                  <c:v>2728</c:v>
                </c:pt>
                <c:pt idx="141">
                  <c:v>3238</c:v>
                </c:pt>
                <c:pt idx="142">
                  <c:v>4155</c:v>
                </c:pt>
                <c:pt idx="143">
                  <c:v>5533</c:v>
                </c:pt>
                <c:pt idx="144">
                  <c:v>1694</c:v>
                </c:pt>
                <c:pt idx="145">
                  <c:v>3118</c:v>
                </c:pt>
                <c:pt idx="146">
                  <c:v>2697</c:v>
                </c:pt>
                <c:pt idx="147">
                  <c:v>4216</c:v>
                </c:pt>
                <c:pt idx="148">
                  <c:v>5498</c:v>
                </c:pt>
                <c:pt idx="149">
                  <c:v>5351</c:v>
                </c:pt>
                <c:pt idx="150">
                  <c:v>2412</c:v>
                </c:pt>
                <c:pt idx="151">
                  <c:v>2823</c:v>
                </c:pt>
                <c:pt idx="152">
                  <c:v>2874</c:v>
                </c:pt>
                <c:pt idx="153">
                  <c:v>4178</c:v>
                </c:pt>
                <c:pt idx="154">
                  <c:v>4330</c:v>
                </c:pt>
                <c:pt idx="155">
                  <c:v>5697</c:v>
                </c:pt>
                <c:pt idx="156">
                  <c:v>0</c:v>
                </c:pt>
                <c:pt idx="157">
                  <c:v>3741</c:v>
                </c:pt>
                <c:pt idx="158">
                  <c:v>5100</c:v>
                </c:pt>
                <c:pt idx="159">
                  <c:v>2932</c:v>
                </c:pt>
                <c:pt idx="160">
                  <c:v>3123</c:v>
                </c:pt>
                <c:pt idx="161">
                  <c:v>4089</c:v>
                </c:pt>
                <c:pt idx="162">
                  <c:v>3434</c:v>
                </c:pt>
                <c:pt idx="163">
                  <c:v>2327</c:v>
                </c:pt>
                <c:pt idx="164">
                  <c:v>2575</c:v>
                </c:pt>
                <c:pt idx="165">
                  <c:v>3497</c:v>
                </c:pt>
                <c:pt idx="166">
                  <c:v>3521</c:v>
                </c:pt>
                <c:pt idx="167">
                  <c:v>4122</c:v>
                </c:pt>
                <c:pt idx="168">
                  <c:v>4312</c:v>
                </c:pt>
                <c:pt idx="169">
                  <c:v>2970</c:v>
                </c:pt>
                <c:pt idx="170">
                  <c:v>2867</c:v>
                </c:pt>
                <c:pt idx="171">
                  <c:v>3362</c:v>
                </c:pt>
                <c:pt idx="172">
                  <c:v>3803</c:v>
                </c:pt>
                <c:pt idx="173">
                  <c:v>3607</c:v>
                </c:pt>
                <c:pt idx="174">
                  <c:v>4954</c:v>
                </c:pt>
                <c:pt idx="175">
                  <c:v>2641</c:v>
                </c:pt>
                <c:pt idx="176">
                  <c:v>3158</c:v>
                </c:pt>
                <c:pt idx="177">
                  <c:v>3703</c:v>
                </c:pt>
                <c:pt idx="178">
                  <c:v>4810</c:v>
                </c:pt>
                <c:pt idx="179">
                  <c:v>3704</c:v>
                </c:pt>
                <c:pt idx="180">
                  <c:v>3941</c:v>
                </c:pt>
                <c:pt idx="181">
                  <c:v>3119</c:v>
                </c:pt>
                <c:pt idx="182">
                  <c:v>3219</c:v>
                </c:pt>
                <c:pt idx="183">
                  <c:v>3174</c:v>
                </c:pt>
                <c:pt idx="184">
                  <c:v>3551</c:v>
                </c:pt>
                <c:pt idx="185">
                  <c:v>5297</c:v>
                </c:pt>
                <c:pt idx="186">
                  <c:v>5624</c:v>
                </c:pt>
                <c:pt idx="187">
                  <c:v>2515</c:v>
                </c:pt>
                <c:pt idx="188">
                  <c:v>3764</c:v>
                </c:pt>
                <c:pt idx="189">
                  <c:v>4068</c:v>
                </c:pt>
                <c:pt idx="190">
                  <c:v>3714</c:v>
                </c:pt>
                <c:pt idx="191">
                  <c:v>4507</c:v>
                </c:pt>
                <c:pt idx="192">
                  <c:v>5433</c:v>
                </c:pt>
                <c:pt idx="193">
                  <c:v>2808</c:v>
                </c:pt>
                <c:pt idx="194">
                  <c:v>2892</c:v>
                </c:pt>
                <c:pt idx="195">
                  <c:v>3642</c:v>
                </c:pt>
                <c:pt idx="196">
                  <c:v>3721</c:v>
                </c:pt>
                <c:pt idx="197">
                  <c:v>5929</c:v>
                </c:pt>
                <c:pt idx="198">
                  <c:v>4530</c:v>
                </c:pt>
                <c:pt idx="199">
                  <c:v>2349</c:v>
                </c:pt>
                <c:pt idx="200">
                  <c:v>2674</c:v>
                </c:pt>
                <c:pt idx="201">
                  <c:v>2120</c:v>
                </c:pt>
                <c:pt idx="202">
                  <c:v>3697</c:v>
                </c:pt>
                <c:pt idx="203">
                  <c:v>5048</c:v>
                </c:pt>
                <c:pt idx="204">
                  <c:v>5389</c:v>
                </c:pt>
                <c:pt idx="205">
                  <c:v>1898</c:v>
                </c:pt>
                <c:pt idx="206">
                  <c:v>3463</c:v>
                </c:pt>
                <c:pt idx="207">
                  <c:v>2889</c:v>
                </c:pt>
                <c:pt idx="208">
                  <c:v>3462</c:v>
                </c:pt>
                <c:pt idx="209">
                  <c:v>4321</c:v>
                </c:pt>
                <c:pt idx="210">
                  <c:v>4310</c:v>
                </c:pt>
                <c:pt idx="211">
                  <c:v>4512</c:v>
                </c:pt>
                <c:pt idx="212">
                  <c:v>2492</c:v>
                </c:pt>
                <c:pt idx="213">
                  <c:v>2678</c:v>
                </c:pt>
                <c:pt idx="214">
                  <c:v>3064</c:v>
                </c:pt>
                <c:pt idx="215">
                  <c:v>4321</c:v>
                </c:pt>
                <c:pt idx="216">
                  <c:v>7557</c:v>
                </c:pt>
                <c:pt idx="217">
                  <c:v>2073</c:v>
                </c:pt>
                <c:pt idx="218">
                  <c:v>2143</c:v>
                </c:pt>
                <c:pt idx="219">
                  <c:v>2099</c:v>
                </c:pt>
                <c:pt idx="220">
                  <c:v>3081</c:v>
                </c:pt>
                <c:pt idx="221">
                  <c:v>4540</c:v>
                </c:pt>
                <c:pt idx="222">
                  <c:v>6477</c:v>
                </c:pt>
                <c:pt idx="223">
                  <c:v>2369</c:v>
                </c:pt>
                <c:pt idx="224">
                  <c:v>1977</c:v>
                </c:pt>
                <c:pt idx="225">
                  <c:v>3131</c:v>
                </c:pt>
                <c:pt idx="226">
                  <c:v>2598</c:v>
                </c:pt>
                <c:pt idx="227">
                  <c:v>4611</c:v>
                </c:pt>
                <c:pt idx="228">
                  <c:v>4728</c:v>
                </c:pt>
                <c:pt idx="229">
                  <c:v>2241</c:v>
                </c:pt>
                <c:pt idx="230">
                  <c:v>2832</c:v>
                </c:pt>
                <c:pt idx="231">
                  <c:v>2808</c:v>
                </c:pt>
                <c:pt idx="232">
                  <c:v>3174</c:v>
                </c:pt>
                <c:pt idx="233">
                  <c:v>3749</c:v>
                </c:pt>
                <c:pt idx="234">
                  <c:v>4043</c:v>
                </c:pt>
                <c:pt idx="235">
                  <c:v>1950</c:v>
                </c:pt>
                <c:pt idx="236">
                  <c:v>2450</c:v>
                </c:pt>
                <c:pt idx="237">
                  <c:v>3221</c:v>
                </c:pt>
                <c:pt idx="238">
                  <c:v>2806</c:v>
                </c:pt>
                <c:pt idx="239">
                  <c:v>7249</c:v>
                </c:pt>
                <c:pt idx="240">
                  <c:v>6367</c:v>
                </c:pt>
                <c:pt idx="241">
                  <c:v>3009</c:v>
                </c:pt>
                <c:pt idx="242">
                  <c:v>2123</c:v>
                </c:pt>
                <c:pt idx="243">
                  <c:v>2958</c:v>
                </c:pt>
                <c:pt idx="244">
                  <c:v>3931</c:v>
                </c:pt>
                <c:pt idx="245">
                  <c:v>4868</c:v>
                </c:pt>
                <c:pt idx="246">
                  <c:v>4441</c:v>
                </c:pt>
                <c:pt idx="247">
                  <c:v>2808</c:v>
                </c:pt>
                <c:pt idx="248">
                  <c:v>3757</c:v>
                </c:pt>
                <c:pt idx="249">
                  <c:v>3063</c:v>
                </c:pt>
                <c:pt idx="250">
                  <c:v>3367</c:v>
                </c:pt>
                <c:pt idx="251">
                  <c:v>4186</c:v>
                </c:pt>
                <c:pt idx="252">
                  <c:v>3961</c:v>
                </c:pt>
                <c:pt idx="253">
                  <c:v>2137</c:v>
                </c:pt>
                <c:pt idx="254">
                  <c:v>2523</c:v>
                </c:pt>
                <c:pt idx="255">
                  <c:v>2725</c:v>
                </c:pt>
                <c:pt idx="256">
                  <c:v>2524</c:v>
                </c:pt>
                <c:pt idx="257">
                  <c:v>5534</c:v>
                </c:pt>
                <c:pt idx="258">
                  <c:v>5252</c:v>
                </c:pt>
                <c:pt idx="259">
                  <c:v>2808</c:v>
                </c:pt>
                <c:pt idx="260">
                  <c:v>1855</c:v>
                </c:pt>
                <c:pt idx="261">
                  <c:v>2528</c:v>
                </c:pt>
                <c:pt idx="262">
                  <c:v>2951</c:v>
                </c:pt>
                <c:pt idx="263">
                  <c:v>3732</c:v>
                </c:pt>
                <c:pt idx="264">
                  <c:v>4881</c:v>
                </c:pt>
                <c:pt idx="265">
                  <c:v>2792</c:v>
                </c:pt>
                <c:pt idx="266">
                  <c:v>2839</c:v>
                </c:pt>
                <c:pt idx="267">
                  <c:v>2036</c:v>
                </c:pt>
                <c:pt idx="268">
                  <c:v>3043</c:v>
                </c:pt>
                <c:pt idx="269">
                  <c:v>4294</c:v>
                </c:pt>
                <c:pt idx="270">
                  <c:v>3971</c:v>
                </c:pt>
                <c:pt idx="271">
                  <c:v>1876</c:v>
                </c:pt>
                <c:pt idx="272">
                  <c:v>2903</c:v>
                </c:pt>
                <c:pt idx="273">
                  <c:v>2526</c:v>
                </c:pt>
                <c:pt idx="274">
                  <c:v>2943</c:v>
                </c:pt>
                <c:pt idx="275">
                  <c:v>4805</c:v>
                </c:pt>
                <c:pt idx="276">
                  <c:v>5903</c:v>
                </c:pt>
                <c:pt idx="277">
                  <c:v>2788</c:v>
                </c:pt>
                <c:pt idx="278">
                  <c:v>3258</c:v>
                </c:pt>
                <c:pt idx="279">
                  <c:v>3160</c:v>
                </c:pt>
                <c:pt idx="280">
                  <c:v>0</c:v>
                </c:pt>
                <c:pt idx="281">
                  <c:v>1817</c:v>
                </c:pt>
                <c:pt idx="282">
                  <c:v>3118</c:v>
                </c:pt>
                <c:pt idx="283">
                  <c:v>1516</c:v>
                </c:pt>
                <c:pt idx="284">
                  <c:v>2072</c:v>
                </c:pt>
                <c:pt idx="285">
                  <c:v>2744</c:v>
                </c:pt>
                <c:pt idx="286">
                  <c:v>2349</c:v>
                </c:pt>
                <c:pt idx="287">
                  <c:v>3841</c:v>
                </c:pt>
                <c:pt idx="288">
                  <c:v>3466</c:v>
                </c:pt>
                <c:pt idx="289">
                  <c:v>2475</c:v>
                </c:pt>
                <c:pt idx="290">
                  <c:v>2941</c:v>
                </c:pt>
                <c:pt idx="291">
                  <c:v>3281</c:v>
                </c:pt>
                <c:pt idx="292">
                  <c:v>2652</c:v>
                </c:pt>
                <c:pt idx="293">
                  <c:v>4336</c:v>
                </c:pt>
                <c:pt idx="294">
                  <c:v>5165</c:v>
                </c:pt>
                <c:pt idx="295">
                  <c:v>2616</c:v>
                </c:pt>
                <c:pt idx="296">
                  <c:v>2422</c:v>
                </c:pt>
                <c:pt idx="297">
                  <c:v>3172</c:v>
                </c:pt>
                <c:pt idx="298">
                  <c:v>2849</c:v>
                </c:pt>
                <c:pt idx="299">
                  <c:v>5241</c:v>
                </c:pt>
                <c:pt idx="300">
                  <c:v>5195</c:v>
                </c:pt>
                <c:pt idx="301">
                  <c:v>2297</c:v>
                </c:pt>
                <c:pt idx="302">
                  <c:v>2951</c:v>
                </c:pt>
                <c:pt idx="303">
                  <c:v>3600</c:v>
                </c:pt>
                <c:pt idx="304">
                  <c:v>3953</c:v>
                </c:pt>
                <c:pt idx="305">
                  <c:v>3983</c:v>
                </c:pt>
                <c:pt idx="306">
                  <c:v>5320</c:v>
                </c:pt>
                <c:pt idx="307">
                  <c:v>0</c:v>
                </c:pt>
                <c:pt idx="308">
                  <c:v>3376</c:v>
                </c:pt>
                <c:pt idx="309">
                  <c:v>3837</c:v>
                </c:pt>
                <c:pt idx="310">
                  <c:v>4565</c:v>
                </c:pt>
                <c:pt idx="311">
                  <c:v>0</c:v>
                </c:pt>
              </c:numCache>
            </c:numRef>
          </c:xVal>
          <c:yVal>
            <c:numRef>
              <c:f>correlationMatrix!$O$19:$O$330</c:f>
              <c:numCache>
                <c:formatCode>General</c:formatCode>
                <c:ptCount val="312"/>
                <c:pt idx="0">
                  <c:v>2189</c:v>
                </c:pt>
                <c:pt idx="1">
                  <c:v>2253</c:v>
                </c:pt>
                <c:pt idx="2">
                  <c:v>2864</c:v>
                </c:pt>
                <c:pt idx="3">
                  <c:v>3984</c:v>
                </c:pt>
                <c:pt idx="4">
                  <c:v>4437</c:v>
                </c:pt>
                <c:pt idx="5">
                  <c:v>2841</c:v>
                </c:pt>
                <c:pt idx="6">
                  <c:v>2085</c:v>
                </c:pt>
                <c:pt idx="7">
                  <c:v>2380</c:v>
                </c:pt>
                <c:pt idx="8">
                  <c:v>3497</c:v>
                </c:pt>
                <c:pt idx="9">
                  <c:v>4115</c:v>
                </c:pt>
                <c:pt idx="10">
                  <c:v>4227</c:v>
                </c:pt>
                <c:pt idx="11">
                  <c:v>2756</c:v>
                </c:pt>
                <c:pt idx="12">
                  <c:v>2772</c:v>
                </c:pt>
                <c:pt idx="13">
                  <c:v>1706</c:v>
                </c:pt>
                <c:pt idx="14">
                  <c:v>2616</c:v>
                </c:pt>
                <c:pt idx="15">
                  <c:v>4172</c:v>
                </c:pt>
                <c:pt idx="16">
                  <c:v>3415</c:v>
                </c:pt>
                <c:pt idx="17">
                  <c:v>2523</c:v>
                </c:pt>
                <c:pt idx="18">
                  <c:v>2150</c:v>
                </c:pt>
                <c:pt idx="19">
                  <c:v>3379</c:v>
                </c:pt>
                <c:pt idx="20">
                  <c:v>3218</c:v>
                </c:pt>
                <c:pt idx="21">
                  <c:v>5006</c:v>
                </c:pt>
                <c:pt idx="22">
                  <c:v>4811</c:v>
                </c:pt>
                <c:pt idx="23">
                  <c:v>2522</c:v>
                </c:pt>
                <c:pt idx="24">
                  <c:v>2677</c:v>
                </c:pt>
                <c:pt idx="25">
                  <c:v>2272</c:v>
                </c:pt>
                <c:pt idx="26">
                  <c:v>3972</c:v>
                </c:pt>
                <c:pt idx="27">
                  <c:v>4103</c:v>
                </c:pt>
                <c:pt idx="28">
                  <c:v>5376</c:v>
                </c:pt>
                <c:pt idx="29">
                  <c:v>2279</c:v>
                </c:pt>
                <c:pt idx="30">
                  <c:v>2273</c:v>
                </c:pt>
                <c:pt idx="31">
                  <c:v>2528</c:v>
                </c:pt>
                <c:pt idx="32">
                  <c:v>2630</c:v>
                </c:pt>
                <c:pt idx="33">
                  <c:v>4767</c:v>
                </c:pt>
                <c:pt idx="34">
                  <c:v>5263</c:v>
                </c:pt>
                <c:pt idx="35">
                  <c:v>1928</c:v>
                </c:pt>
                <c:pt idx="36">
                  <c:v>2708</c:v>
                </c:pt>
                <c:pt idx="37">
                  <c:v>3399</c:v>
                </c:pt>
                <c:pt idx="38">
                  <c:v>3573</c:v>
                </c:pt>
                <c:pt idx="39">
                  <c:v>3985</c:v>
                </c:pt>
                <c:pt idx="40">
                  <c:v>4355</c:v>
                </c:pt>
                <c:pt idx="41">
                  <c:v>2251</c:v>
                </c:pt>
                <c:pt idx="42">
                  <c:v>1984</c:v>
                </c:pt>
                <c:pt idx="43">
                  <c:v>2417</c:v>
                </c:pt>
                <c:pt idx="44">
                  <c:v>3051</c:v>
                </c:pt>
                <c:pt idx="45">
                  <c:v>4482</c:v>
                </c:pt>
                <c:pt idx="46">
                  <c:v>4861</c:v>
                </c:pt>
                <c:pt idx="47">
                  <c:v>2119</c:v>
                </c:pt>
                <c:pt idx="48">
                  <c:v>2262</c:v>
                </c:pt>
                <c:pt idx="49">
                  <c:v>2794</c:v>
                </c:pt>
                <c:pt idx="50">
                  <c:v>3613</c:v>
                </c:pt>
                <c:pt idx="51">
                  <c:v>4516</c:v>
                </c:pt>
                <c:pt idx="52">
                  <c:v>4740</c:v>
                </c:pt>
                <c:pt idx="53">
                  <c:v>2695</c:v>
                </c:pt>
                <c:pt idx="54">
                  <c:v>2824</c:v>
                </c:pt>
                <c:pt idx="55">
                  <c:v>3162</c:v>
                </c:pt>
                <c:pt idx="56">
                  <c:v>3106</c:v>
                </c:pt>
                <c:pt idx="57">
                  <c:v>3908</c:v>
                </c:pt>
                <c:pt idx="58">
                  <c:v>5991</c:v>
                </c:pt>
                <c:pt idx="59">
                  <c:v>21</c:v>
                </c:pt>
                <c:pt idx="60">
                  <c:v>2610</c:v>
                </c:pt>
                <c:pt idx="61">
                  <c:v>2235</c:v>
                </c:pt>
                <c:pt idx="62">
                  <c:v>2994</c:v>
                </c:pt>
                <c:pt idx="63">
                  <c:v>2782</c:v>
                </c:pt>
                <c:pt idx="64">
                  <c:v>4665</c:v>
                </c:pt>
                <c:pt idx="65">
                  <c:v>3828</c:v>
                </c:pt>
                <c:pt idx="66">
                  <c:v>2986</c:v>
                </c:pt>
                <c:pt idx="67">
                  <c:v>3460</c:v>
                </c:pt>
                <c:pt idx="68">
                  <c:v>3518</c:v>
                </c:pt>
                <c:pt idx="69">
                  <c:v>3411</c:v>
                </c:pt>
                <c:pt idx="70">
                  <c:v>4534</c:v>
                </c:pt>
                <c:pt idx="71">
                  <c:v>4979</c:v>
                </c:pt>
                <c:pt idx="72">
                  <c:v>2288</c:v>
                </c:pt>
                <c:pt idx="73">
                  <c:v>3895</c:v>
                </c:pt>
                <c:pt idx="74">
                  <c:v>3077</c:v>
                </c:pt>
                <c:pt idx="75">
                  <c:v>3641</c:v>
                </c:pt>
                <c:pt idx="76">
                  <c:v>5780</c:v>
                </c:pt>
                <c:pt idx="77">
                  <c:v>4443</c:v>
                </c:pt>
                <c:pt idx="78">
                  <c:v>3421</c:v>
                </c:pt>
                <c:pt idx="79">
                  <c:v>2865</c:v>
                </c:pt>
                <c:pt idx="80">
                  <c:v>2752</c:v>
                </c:pt>
                <c:pt idx="81">
                  <c:v>3623</c:v>
                </c:pt>
                <c:pt idx="82">
                  <c:v>4171</c:v>
                </c:pt>
                <c:pt idx="83">
                  <c:v>4571</c:v>
                </c:pt>
                <c:pt idx="84">
                  <c:v>2488</c:v>
                </c:pt>
                <c:pt idx="85">
                  <c:v>3102</c:v>
                </c:pt>
                <c:pt idx="86">
                  <c:v>3064</c:v>
                </c:pt>
                <c:pt idx="87">
                  <c:v>2725</c:v>
                </c:pt>
                <c:pt idx="88">
                  <c:v>4521</c:v>
                </c:pt>
                <c:pt idx="89">
                  <c:v>4642</c:v>
                </c:pt>
                <c:pt idx="90">
                  <c:v>2592</c:v>
                </c:pt>
                <c:pt idx="91">
                  <c:v>3894</c:v>
                </c:pt>
                <c:pt idx="92">
                  <c:v>3096</c:v>
                </c:pt>
                <c:pt idx="93">
                  <c:v>3967</c:v>
                </c:pt>
                <c:pt idx="94">
                  <c:v>4857</c:v>
                </c:pt>
                <c:pt idx="95">
                  <c:v>4896</c:v>
                </c:pt>
                <c:pt idx="96">
                  <c:v>3320</c:v>
                </c:pt>
                <c:pt idx="97">
                  <c:v>3261</c:v>
                </c:pt>
                <c:pt idx="98">
                  <c:v>4172</c:v>
                </c:pt>
                <c:pt idx="99">
                  <c:v>4813</c:v>
                </c:pt>
                <c:pt idx="100">
                  <c:v>7033</c:v>
                </c:pt>
                <c:pt idx="101">
                  <c:v>4669</c:v>
                </c:pt>
                <c:pt idx="102">
                  <c:v>3190</c:v>
                </c:pt>
                <c:pt idx="103">
                  <c:v>2855</c:v>
                </c:pt>
                <c:pt idx="104">
                  <c:v>3322</c:v>
                </c:pt>
                <c:pt idx="105">
                  <c:v>3123</c:v>
                </c:pt>
                <c:pt idx="106">
                  <c:v>4994</c:v>
                </c:pt>
                <c:pt idx="107">
                  <c:v>3868</c:v>
                </c:pt>
                <c:pt idx="108">
                  <c:v>2703</c:v>
                </c:pt>
                <c:pt idx="109">
                  <c:v>3262</c:v>
                </c:pt>
                <c:pt idx="110">
                  <c:v>3046</c:v>
                </c:pt>
                <c:pt idx="111">
                  <c:v>3593</c:v>
                </c:pt>
                <c:pt idx="112">
                  <c:v>3333</c:v>
                </c:pt>
                <c:pt idx="113">
                  <c:v>5281</c:v>
                </c:pt>
                <c:pt idx="114">
                  <c:v>2501</c:v>
                </c:pt>
                <c:pt idx="115">
                  <c:v>2560</c:v>
                </c:pt>
                <c:pt idx="116">
                  <c:v>3054</c:v>
                </c:pt>
                <c:pt idx="117">
                  <c:v>3163</c:v>
                </c:pt>
                <c:pt idx="118">
                  <c:v>3858</c:v>
                </c:pt>
                <c:pt idx="119">
                  <c:v>4616</c:v>
                </c:pt>
                <c:pt idx="120">
                  <c:v>2482</c:v>
                </c:pt>
                <c:pt idx="121">
                  <c:v>2609</c:v>
                </c:pt>
                <c:pt idx="122">
                  <c:v>3107</c:v>
                </c:pt>
                <c:pt idx="123">
                  <c:v>2948</c:v>
                </c:pt>
                <c:pt idx="124">
                  <c:v>3981</c:v>
                </c:pt>
                <c:pt idx="125">
                  <c:v>4149</c:v>
                </c:pt>
                <c:pt idx="126">
                  <c:v>4242</c:v>
                </c:pt>
                <c:pt idx="127">
                  <c:v>2572</c:v>
                </c:pt>
                <c:pt idx="128">
                  <c:v>2879</c:v>
                </c:pt>
                <c:pt idx="129">
                  <c:v>3490</c:v>
                </c:pt>
                <c:pt idx="130">
                  <c:v>6076</c:v>
                </c:pt>
                <c:pt idx="131">
                  <c:v>3845</c:v>
                </c:pt>
                <c:pt idx="132">
                  <c:v>2598</c:v>
                </c:pt>
                <c:pt idx="133">
                  <c:v>2141</c:v>
                </c:pt>
                <c:pt idx="134">
                  <c:v>3238</c:v>
                </c:pt>
                <c:pt idx="135">
                  <c:v>2547</c:v>
                </c:pt>
                <c:pt idx="136">
                  <c:v>3629</c:v>
                </c:pt>
                <c:pt idx="137">
                  <c:v>4203</c:v>
                </c:pt>
                <c:pt idx="138">
                  <c:v>2501</c:v>
                </c:pt>
                <c:pt idx="139">
                  <c:v>2703</c:v>
                </c:pt>
                <c:pt idx="140">
                  <c:v>2779</c:v>
                </c:pt>
                <c:pt idx="141">
                  <c:v>3120</c:v>
                </c:pt>
                <c:pt idx="142">
                  <c:v>4503</c:v>
                </c:pt>
                <c:pt idx="143">
                  <c:v>4574</c:v>
                </c:pt>
                <c:pt idx="144">
                  <c:v>2379</c:v>
                </c:pt>
                <c:pt idx="145">
                  <c:v>2718</c:v>
                </c:pt>
                <c:pt idx="146">
                  <c:v>3279</c:v>
                </c:pt>
                <c:pt idx="147">
                  <c:v>2644</c:v>
                </c:pt>
                <c:pt idx="148">
                  <c:v>4301</c:v>
                </c:pt>
                <c:pt idx="149">
                  <c:v>4441</c:v>
                </c:pt>
                <c:pt idx="150">
                  <c:v>2188</c:v>
                </c:pt>
                <c:pt idx="151">
                  <c:v>2525</c:v>
                </c:pt>
                <c:pt idx="152">
                  <c:v>3243</c:v>
                </c:pt>
                <c:pt idx="153">
                  <c:v>2974</c:v>
                </c:pt>
                <c:pt idx="154">
                  <c:v>4727</c:v>
                </c:pt>
                <c:pt idx="155">
                  <c:v>4029</c:v>
                </c:pt>
                <c:pt idx="156">
                  <c:v>20</c:v>
                </c:pt>
                <c:pt idx="157">
                  <c:v>2852</c:v>
                </c:pt>
                <c:pt idx="158">
                  <c:v>3476</c:v>
                </c:pt>
                <c:pt idx="159">
                  <c:v>5576</c:v>
                </c:pt>
                <c:pt idx="160">
                  <c:v>3101</c:v>
                </c:pt>
                <c:pt idx="161">
                  <c:v>3844</c:v>
                </c:pt>
                <c:pt idx="162">
                  <c:v>3069</c:v>
                </c:pt>
                <c:pt idx="163">
                  <c:v>2236</c:v>
                </c:pt>
                <c:pt idx="164">
                  <c:v>2614</c:v>
                </c:pt>
                <c:pt idx="165">
                  <c:v>2702</c:v>
                </c:pt>
                <c:pt idx="166">
                  <c:v>2953</c:v>
                </c:pt>
                <c:pt idx="167">
                  <c:v>4090</c:v>
                </c:pt>
                <c:pt idx="168">
                  <c:v>3442</c:v>
                </c:pt>
                <c:pt idx="169">
                  <c:v>4457</c:v>
                </c:pt>
                <c:pt idx="170">
                  <c:v>3338</c:v>
                </c:pt>
                <c:pt idx="171">
                  <c:v>3072</c:v>
                </c:pt>
                <c:pt idx="172">
                  <c:v>3378</c:v>
                </c:pt>
                <c:pt idx="173">
                  <c:v>3538</c:v>
                </c:pt>
                <c:pt idx="174">
                  <c:v>3761</c:v>
                </c:pt>
                <c:pt idx="175">
                  <c:v>2446</c:v>
                </c:pt>
                <c:pt idx="176">
                  <c:v>1729</c:v>
                </c:pt>
                <c:pt idx="177">
                  <c:v>2575</c:v>
                </c:pt>
                <c:pt idx="178">
                  <c:v>2893</c:v>
                </c:pt>
                <c:pt idx="179">
                  <c:v>3859</c:v>
                </c:pt>
                <c:pt idx="180">
                  <c:v>4135</c:v>
                </c:pt>
                <c:pt idx="181">
                  <c:v>1956</c:v>
                </c:pt>
                <c:pt idx="182">
                  <c:v>3000</c:v>
                </c:pt>
                <c:pt idx="183">
                  <c:v>3045</c:v>
                </c:pt>
                <c:pt idx="184">
                  <c:v>3705</c:v>
                </c:pt>
                <c:pt idx="185">
                  <c:v>3187</c:v>
                </c:pt>
                <c:pt idx="186">
                  <c:v>4175</c:v>
                </c:pt>
                <c:pt idx="187">
                  <c:v>2837</c:v>
                </c:pt>
                <c:pt idx="188">
                  <c:v>3399</c:v>
                </c:pt>
                <c:pt idx="189">
                  <c:v>3020</c:v>
                </c:pt>
                <c:pt idx="190">
                  <c:v>2730</c:v>
                </c:pt>
                <c:pt idx="191">
                  <c:v>3672</c:v>
                </c:pt>
                <c:pt idx="192">
                  <c:v>3722</c:v>
                </c:pt>
                <c:pt idx="193">
                  <c:v>2366</c:v>
                </c:pt>
                <c:pt idx="194">
                  <c:v>2184</c:v>
                </c:pt>
                <c:pt idx="195">
                  <c:v>4653</c:v>
                </c:pt>
                <c:pt idx="196">
                  <c:v>3980</c:v>
                </c:pt>
                <c:pt idx="197">
                  <c:v>4103</c:v>
                </c:pt>
                <c:pt idx="198">
                  <c:v>4711</c:v>
                </c:pt>
                <c:pt idx="199">
                  <c:v>3187</c:v>
                </c:pt>
                <c:pt idx="200">
                  <c:v>2637</c:v>
                </c:pt>
                <c:pt idx="201">
                  <c:v>2317</c:v>
                </c:pt>
                <c:pt idx="202">
                  <c:v>6290</c:v>
                </c:pt>
                <c:pt idx="203">
                  <c:v>4636</c:v>
                </c:pt>
                <c:pt idx="204">
                  <c:v>3968</c:v>
                </c:pt>
                <c:pt idx="205">
                  <c:v>2207</c:v>
                </c:pt>
                <c:pt idx="206">
                  <c:v>2778</c:v>
                </c:pt>
                <c:pt idx="207">
                  <c:v>2380</c:v>
                </c:pt>
                <c:pt idx="208">
                  <c:v>2962</c:v>
                </c:pt>
                <c:pt idx="209">
                  <c:v>4685</c:v>
                </c:pt>
                <c:pt idx="210">
                  <c:v>3690</c:v>
                </c:pt>
                <c:pt idx="211">
                  <c:v>1722</c:v>
                </c:pt>
                <c:pt idx="212">
                  <c:v>2851</c:v>
                </c:pt>
                <c:pt idx="213">
                  <c:v>2835</c:v>
                </c:pt>
                <c:pt idx="214">
                  <c:v>2873</c:v>
                </c:pt>
                <c:pt idx="215">
                  <c:v>4096</c:v>
                </c:pt>
                <c:pt idx="216">
                  <c:v>6110</c:v>
                </c:pt>
                <c:pt idx="217">
                  <c:v>1902</c:v>
                </c:pt>
                <c:pt idx="218">
                  <c:v>2523</c:v>
                </c:pt>
                <c:pt idx="219">
                  <c:v>2825</c:v>
                </c:pt>
                <c:pt idx="220">
                  <c:v>3191</c:v>
                </c:pt>
                <c:pt idx="221">
                  <c:v>4088</c:v>
                </c:pt>
                <c:pt idx="222">
                  <c:v>5078</c:v>
                </c:pt>
                <c:pt idx="223">
                  <c:v>2763</c:v>
                </c:pt>
                <c:pt idx="224">
                  <c:v>2325</c:v>
                </c:pt>
                <c:pt idx="225">
                  <c:v>3982</c:v>
                </c:pt>
                <c:pt idx="226">
                  <c:v>3272</c:v>
                </c:pt>
                <c:pt idx="227">
                  <c:v>3498</c:v>
                </c:pt>
                <c:pt idx="228">
                  <c:v>5989</c:v>
                </c:pt>
                <c:pt idx="229">
                  <c:v>2182</c:v>
                </c:pt>
                <c:pt idx="230">
                  <c:v>2461</c:v>
                </c:pt>
                <c:pt idx="231">
                  <c:v>2597</c:v>
                </c:pt>
                <c:pt idx="232">
                  <c:v>3474</c:v>
                </c:pt>
                <c:pt idx="233">
                  <c:v>4100</c:v>
                </c:pt>
                <c:pt idx="234">
                  <c:v>3425</c:v>
                </c:pt>
                <c:pt idx="235">
                  <c:v>1792</c:v>
                </c:pt>
                <c:pt idx="236">
                  <c:v>2236</c:v>
                </c:pt>
                <c:pt idx="237">
                  <c:v>3136</c:v>
                </c:pt>
                <c:pt idx="238">
                  <c:v>2790</c:v>
                </c:pt>
                <c:pt idx="239">
                  <c:v>5754</c:v>
                </c:pt>
                <c:pt idx="240">
                  <c:v>4138</c:v>
                </c:pt>
                <c:pt idx="241">
                  <c:v>2734</c:v>
                </c:pt>
                <c:pt idx="242">
                  <c:v>1981</c:v>
                </c:pt>
                <c:pt idx="243">
                  <c:v>3178</c:v>
                </c:pt>
                <c:pt idx="244">
                  <c:v>2924</c:v>
                </c:pt>
                <c:pt idx="245">
                  <c:v>3723</c:v>
                </c:pt>
                <c:pt idx="246">
                  <c:v>6735</c:v>
                </c:pt>
                <c:pt idx="247">
                  <c:v>2860</c:v>
                </c:pt>
                <c:pt idx="248">
                  <c:v>2373</c:v>
                </c:pt>
                <c:pt idx="249">
                  <c:v>2567</c:v>
                </c:pt>
                <c:pt idx="250">
                  <c:v>2393</c:v>
                </c:pt>
                <c:pt idx="251">
                  <c:v>4356</c:v>
                </c:pt>
                <c:pt idx="252">
                  <c:v>3366</c:v>
                </c:pt>
                <c:pt idx="253">
                  <c:v>2218</c:v>
                </c:pt>
                <c:pt idx="254">
                  <c:v>2251</c:v>
                </c:pt>
                <c:pt idx="255">
                  <c:v>3043</c:v>
                </c:pt>
                <c:pt idx="256">
                  <c:v>2641</c:v>
                </c:pt>
                <c:pt idx="257">
                  <c:v>4146</c:v>
                </c:pt>
                <c:pt idx="258">
                  <c:v>4551</c:v>
                </c:pt>
                <c:pt idx="259">
                  <c:v>2813</c:v>
                </c:pt>
                <c:pt idx="260">
                  <c:v>2966</c:v>
                </c:pt>
                <c:pt idx="261">
                  <c:v>1539</c:v>
                </c:pt>
                <c:pt idx="262">
                  <c:v>2346</c:v>
                </c:pt>
                <c:pt idx="263">
                  <c:v>4080</c:v>
                </c:pt>
                <c:pt idx="264">
                  <c:v>3456</c:v>
                </c:pt>
                <c:pt idx="265">
                  <c:v>2426</c:v>
                </c:pt>
                <c:pt idx="266">
                  <c:v>1983</c:v>
                </c:pt>
                <c:pt idx="267">
                  <c:v>2446</c:v>
                </c:pt>
                <c:pt idx="268">
                  <c:v>2894</c:v>
                </c:pt>
                <c:pt idx="269">
                  <c:v>3692</c:v>
                </c:pt>
                <c:pt idx="270">
                  <c:v>3660</c:v>
                </c:pt>
                <c:pt idx="271">
                  <c:v>2279</c:v>
                </c:pt>
                <c:pt idx="272">
                  <c:v>1634</c:v>
                </c:pt>
                <c:pt idx="273">
                  <c:v>3218</c:v>
                </c:pt>
                <c:pt idx="274">
                  <c:v>2275</c:v>
                </c:pt>
                <c:pt idx="275">
                  <c:v>2672</c:v>
                </c:pt>
                <c:pt idx="276">
                  <c:v>5286</c:v>
                </c:pt>
                <c:pt idx="277">
                  <c:v>2629</c:v>
                </c:pt>
                <c:pt idx="278">
                  <c:v>2426</c:v>
                </c:pt>
                <c:pt idx="279">
                  <c:v>3603</c:v>
                </c:pt>
                <c:pt idx="280">
                  <c:v>50</c:v>
                </c:pt>
                <c:pt idx="281">
                  <c:v>2310</c:v>
                </c:pt>
                <c:pt idx="282">
                  <c:v>2258</c:v>
                </c:pt>
                <c:pt idx="283">
                  <c:v>1636</c:v>
                </c:pt>
                <c:pt idx="284">
                  <c:v>2056</c:v>
                </c:pt>
                <c:pt idx="285">
                  <c:v>1650</c:v>
                </c:pt>
                <c:pt idx="286">
                  <c:v>2452</c:v>
                </c:pt>
                <c:pt idx="287">
                  <c:v>2132</c:v>
                </c:pt>
                <c:pt idx="288">
                  <c:v>2669</c:v>
                </c:pt>
                <c:pt idx="289">
                  <c:v>1951</c:v>
                </c:pt>
                <c:pt idx="290">
                  <c:v>1666</c:v>
                </c:pt>
                <c:pt idx="291">
                  <c:v>3398</c:v>
                </c:pt>
                <c:pt idx="292">
                  <c:v>2911</c:v>
                </c:pt>
                <c:pt idx="293">
                  <c:v>3156</c:v>
                </c:pt>
                <c:pt idx="294">
                  <c:v>3111</c:v>
                </c:pt>
                <c:pt idx="295">
                  <c:v>1987</c:v>
                </c:pt>
                <c:pt idx="296">
                  <c:v>2570</c:v>
                </c:pt>
                <c:pt idx="297">
                  <c:v>2471</c:v>
                </c:pt>
                <c:pt idx="298">
                  <c:v>2264</c:v>
                </c:pt>
                <c:pt idx="299">
                  <c:v>3146</c:v>
                </c:pt>
                <c:pt idx="300">
                  <c:v>3550</c:v>
                </c:pt>
                <c:pt idx="301">
                  <c:v>1995</c:v>
                </c:pt>
                <c:pt idx="302">
                  <c:v>2985</c:v>
                </c:pt>
                <c:pt idx="303">
                  <c:v>3414</c:v>
                </c:pt>
                <c:pt idx="304">
                  <c:v>3488</c:v>
                </c:pt>
                <c:pt idx="305">
                  <c:v>4164</c:v>
                </c:pt>
                <c:pt idx="306">
                  <c:v>2464</c:v>
                </c:pt>
                <c:pt idx="307">
                  <c:v>238</c:v>
                </c:pt>
                <c:pt idx="308">
                  <c:v>2788</c:v>
                </c:pt>
                <c:pt idx="309">
                  <c:v>3037</c:v>
                </c:pt>
                <c:pt idx="310">
                  <c:v>2231</c:v>
                </c:pt>
                <c:pt idx="311">
                  <c:v>3252</c:v>
                </c:pt>
              </c:numCache>
            </c:numRef>
          </c:yVal>
          <c:smooth val="0"/>
          <c:extLst>
            <c:ext xmlns:c16="http://schemas.microsoft.com/office/drawing/2014/chart" uri="{C3380CC4-5D6E-409C-BE32-E72D297353CC}">
              <c16:uniqueId val="{00000001-CC39-504F-9E7F-C3F5B1B7293F}"/>
            </c:ext>
          </c:extLst>
        </c:ser>
        <c:dLbls>
          <c:showLegendKey val="0"/>
          <c:showVal val="0"/>
          <c:showCatName val="0"/>
          <c:showSerName val="0"/>
          <c:showPercent val="0"/>
          <c:showBubbleSize val="0"/>
        </c:dLbls>
        <c:axId val="9808720"/>
        <c:axId val="9816432"/>
      </c:scatterChart>
      <c:valAx>
        <c:axId val="980872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netTotal_364</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16432"/>
        <c:crosses val="autoZero"/>
        <c:crossBetween val="midCat"/>
      </c:valAx>
      <c:valAx>
        <c:axId val="98164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netTotal</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08720"/>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netTotal_364 Line Fit  Plot</a:t>
            </a:r>
          </a:p>
        </c:rich>
      </c:tx>
      <c:overlay val="0"/>
    </c:title>
    <c:autoTitleDeleted val="0"/>
    <c:plotArea>
      <c:layout/>
      <c:scatterChart>
        <c:scatterStyle val="lineMarker"/>
        <c:varyColors val="0"/>
        <c:ser>
          <c:idx val="0"/>
          <c:order val="0"/>
          <c:tx>
            <c:v>netTotal</c:v>
          </c:tx>
          <c:spPr>
            <a:ln w="19050">
              <a:noFill/>
            </a:ln>
          </c:spPr>
          <c:xVal>
            <c:numRef>
              <c:f>regressionData!$T$4:$T$315</c:f>
              <c:numCache>
                <c:formatCode>General</c:formatCode>
                <c:ptCount val="312"/>
                <c:pt idx="0">
                  <c:v>1488</c:v>
                </c:pt>
                <c:pt idx="1">
                  <c:v>2292</c:v>
                </c:pt>
                <c:pt idx="2">
                  <c:v>2380</c:v>
                </c:pt>
                <c:pt idx="3">
                  <c:v>3180</c:v>
                </c:pt>
                <c:pt idx="4">
                  <c:v>3683</c:v>
                </c:pt>
                <c:pt idx="5">
                  <c:v>2206</c:v>
                </c:pt>
                <c:pt idx="6">
                  <c:v>2070</c:v>
                </c:pt>
                <c:pt idx="7">
                  <c:v>3232</c:v>
                </c:pt>
                <c:pt idx="8">
                  <c:v>3139</c:v>
                </c:pt>
                <c:pt idx="9">
                  <c:v>4369</c:v>
                </c:pt>
                <c:pt idx="10">
                  <c:v>3723</c:v>
                </c:pt>
                <c:pt idx="11">
                  <c:v>3256</c:v>
                </c:pt>
                <c:pt idx="12">
                  <c:v>2455</c:v>
                </c:pt>
                <c:pt idx="13">
                  <c:v>3252</c:v>
                </c:pt>
                <c:pt idx="14">
                  <c:v>2410</c:v>
                </c:pt>
                <c:pt idx="15">
                  <c:v>4513</c:v>
                </c:pt>
                <c:pt idx="16">
                  <c:v>3662</c:v>
                </c:pt>
                <c:pt idx="17">
                  <c:v>2668</c:v>
                </c:pt>
                <c:pt idx="18">
                  <c:v>2638</c:v>
                </c:pt>
                <c:pt idx="19">
                  <c:v>2308</c:v>
                </c:pt>
                <c:pt idx="20">
                  <c:v>2908</c:v>
                </c:pt>
                <c:pt idx="21">
                  <c:v>5640</c:v>
                </c:pt>
                <c:pt idx="22">
                  <c:v>4969</c:v>
                </c:pt>
                <c:pt idx="23">
                  <c:v>2527</c:v>
                </c:pt>
                <c:pt idx="24">
                  <c:v>2428</c:v>
                </c:pt>
                <c:pt idx="25">
                  <c:v>2900</c:v>
                </c:pt>
                <c:pt idx="26">
                  <c:v>4826</c:v>
                </c:pt>
                <c:pt idx="27">
                  <c:v>4914</c:v>
                </c:pt>
                <c:pt idx="28">
                  <c:v>4840</c:v>
                </c:pt>
                <c:pt idx="29">
                  <c:v>1921</c:v>
                </c:pt>
                <c:pt idx="30">
                  <c:v>2436</c:v>
                </c:pt>
                <c:pt idx="31">
                  <c:v>2838</c:v>
                </c:pt>
                <c:pt idx="32">
                  <c:v>3187</c:v>
                </c:pt>
                <c:pt idx="33">
                  <c:v>4366</c:v>
                </c:pt>
                <c:pt idx="34">
                  <c:v>4247</c:v>
                </c:pt>
                <c:pt idx="35">
                  <c:v>2308</c:v>
                </c:pt>
                <c:pt idx="36">
                  <c:v>4320</c:v>
                </c:pt>
                <c:pt idx="37">
                  <c:v>3214</c:v>
                </c:pt>
                <c:pt idx="38">
                  <c:v>3040</c:v>
                </c:pt>
                <c:pt idx="39">
                  <c:v>3646</c:v>
                </c:pt>
                <c:pt idx="40">
                  <c:v>5899</c:v>
                </c:pt>
                <c:pt idx="41">
                  <c:v>4701</c:v>
                </c:pt>
                <c:pt idx="42">
                  <c:v>3210</c:v>
                </c:pt>
                <c:pt idx="43">
                  <c:v>2579</c:v>
                </c:pt>
                <c:pt idx="44">
                  <c:v>3467</c:v>
                </c:pt>
                <c:pt idx="45">
                  <c:v>5530</c:v>
                </c:pt>
                <c:pt idx="46">
                  <c:v>5349</c:v>
                </c:pt>
                <c:pt idx="47">
                  <c:v>1976</c:v>
                </c:pt>
                <c:pt idx="48">
                  <c:v>2873</c:v>
                </c:pt>
                <c:pt idx="49">
                  <c:v>3162</c:v>
                </c:pt>
                <c:pt idx="50">
                  <c:v>3445</c:v>
                </c:pt>
                <c:pt idx="51">
                  <c:v>5333</c:v>
                </c:pt>
                <c:pt idx="52">
                  <c:v>4743</c:v>
                </c:pt>
                <c:pt idx="53">
                  <c:v>2802</c:v>
                </c:pt>
                <c:pt idx="54">
                  <c:v>3552</c:v>
                </c:pt>
                <c:pt idx="55">
                  <c:v>2961</c:v>
                </c:pt>
                <c:pt idx="56">
                  <c:v>3855</c:v>
                </c:pt>
                <c:pt idx="57">
                  <c:v>4848</c:v>
                </c:pt>
                <c:pt idx="58">
                  <c:v>5030</c:v>
                </c:pt>
                <c:pt idx="59">
                  <c:v>132</c:v>
                </c:pt>
                <c:pt idx="60">
                  <c:v>2739</c:v>
                </c:pt>
                <c:pt idx="61">
                  <c:v>3018</c:v>
                </c:pt>
                <c:pt idx="62">
                  <c:v>4080</c:v>
                </c:pt>
                <c:pt idx="63">
                  <c:v>3809</c:v>
                </c:pt>
                <c:pt idx="64">
                  <c:v>5001</c:v>
                </c:pt>
                <c:pt idx="65">
                  <c:v>4251</c:v>
                </c:pt>
                <c:pt idx="66">
                  <c:v>2769</c:v>
                </c:pt>
                <c:pt idx="67">
                  <c:v>2736</c:v>
                </c:pt>
                <c:pt idx="68">
                  <c:v>3854</c:v>
                </c:pt>
                <c:pt idx="69">
                  <c:v>3627</c:v>
                </c:pt>
                <c:pt idx="70">
                  <c:v>5075</c:v>
                </c:pt>
                <c:pt idx="71">
                  <c:v>6499</c:v>
                </c:pt>
                <c:pt idx="72">
                  <c:v>2406</c:v>
                </c:pt>
                <c:pt idx="73">
                  <c:v>3274</c:v>
                </c:pt>
                <c:pt idx="74">
                  <c:v>2957</c:v>
                </c:pt>
                <c:pt idx="75">
                  <c:v>4593</c:v>
                </c:pt>
                <c:pt idx="76">
                  <c:v>5252</c:v>
                </c:pt>
                <c:pt idx="77">
                  <c:v>4590</c:v>
                </c:pt>
                <c:pt idx="78">
                  <c:v>3064</c:v>
                </c:pt>
                <c:pt idx="79">
                  <c:v>2604</c:v>
                </c:pt>
                <c:pt idx="80">
                  <c:v>3254</c:v>
                </c:pt>
                <c:pt idx="81">
                  <c:v>3065</c:v>
                </c:pt>
                <c:pt idx="82">
                  <c:v>4901</c:v>
                </c:pt>
                <c:pt idx="83">
                  <c:v>5470</c:v>
                </c:pt>
                <c:pt idx="84">
                  <c:v>2671</c:v>
                </c:pt>
                <c:pt idx="85">
                  <c:v>2875</c:v>
                </c:pt>
                <c:pt idx="86">
                  <c:v>2407</c:v>
                </c:pt>
                <c:pt idx="87">
                  <c:v>3582</c:v>
                </c:pt>
                <c:pt idx="88">
                  <c:v>5005</c:v>
                </c:pt>
                <c:pt idx="89">
                  <c:v>5089</c:v>
                </c:pt>
                <c:pt idx="90">
                  <c:v>2178</c:v>
                </c:pt>
                <c:pt idx="91">
                  <c:v>2202</c:v>
                </c:pt>
                <c:pt idx="92">
                  <c:v>2697</c:v>
                </c:pt>
                <c:pt idx="93">
                  <c:v>3563</c:v>
                </c:pt>
                <c:pt idx="94">
                  <c:v>4991</c:v>
                </c:pt>
                <c:pt idx="95">
                  <c:v>4837</c:v>
                </c:pt>
                <c:pt idx="96">
                  <c:v>3218</c:v>
                </c:pt>
                <c:pt idx="97">
                  <c:v>3377</c:v>
                </c:pt>
                <c:pt idx="98">
                  <c:v>3321</c:v>
                </c:pt>
                <c:pt idx="99">
                  <c:v>5121</c:v>
                </c:pt>
                <c:pt idx="100">
                  <c:v>6213</c:v>
                </c:pt>
                <c:pt idx="101">
                  <c:v>5339</c:v>
                </c:pt>
                <c:pt idx="102">
                  <c:v>3142</c:v>
                </c:pt>
                <c:pt idx="103">
                  <c:v>2478</c:v>
                </c:pt>
                <c:pt idx="104">
                  <c:v>3410</c:v>
                </c:pt>
                <c:pt idx="105">
                  <c:v>3817</c:v>
                </c:pt>
                <c:pt idx="106">
                  <c:v>4262</c:v>
                </c:pt>
                <c:pt idx="107">
                  <c:v>5135</c:v>
                </c:pt>
                <c:pt idx="108">
                  <c:v>3159</c:v>
                </c:pt>
                <c:pt idx="109">
                  <c:v>3112</c:v>
                </c:pt>
                <c:pt idx="110">
                  <c:v>2969</c:v>
                </c:pt>
                <c:pt idx="111">
                  <c:v>3467</c:v>
                </c:pt>
                <c:pt idx="112">
                  <c:v>4978</c:v>
                </c:pt>
                <c:pt idx="113">
                  <c:v>4921</c:v>
                </c:pt>
                <c:pt idx="114">
                  <c:v>2625</c:v>
                </c:pt>
                <c:pt idx="115">
                  <c:v>2739</c:v>
                </c:pt>
                <c:pt idx="116">
                  <c:v>2785</c:v>
                </c:pt>
                <c:pt idx="117">
                  <c:v>2930</c:v>
                </c:pt>
                <c:pt idx="118">
                  <c:v>4160</c:v>
                </c:pt>
                <c:pt idx="119">
                  <c:v>4724</c:v>
                </c:pt>
                <c:pt idx="120">
                  <c:v>2929</c:v>
                </c:pt>
                <c:pt idx="121">
                  <c:v>3858</c:v>
                </c:pt>
                <c:pt idx="122">
                  <c:v>2356</c:v>
                </c:pt>
                <c:pt idx="123">
                  <c:v>3780</c:v>
                </c:pt>
                <c:pt idx="124">
                  <c:v>5311</c:v>
                </c:pt>
                <c:pt idx="125">
                  <c:v>4941</c:v>
                </c:pt>
                <c:pt idx="126">
                  <c:v>4573</c:v>
                </c:pt>
                <c:pt idx="127">
                  <c:v>2836</c:v>
                </c:pt>
                <c:pt idx="128">
                  <c:v>2813</c:v>
                </c:pt>
                <c:pt idx="129">
                  <c:v>6148</c:v>
                </c:pt>
                <c:pt idx="130">
                  <c:v>3484</c:v>
                </c:pt>
                <c:pt idx="131">
                  <c:v>4256</c:v>
                </c:pt>
                <c:pt idx="132">
                  <c:v>2117</c:v>
                </c:pt>
                <c:pt idx="133">
                  <c:v>2746</c:v>
                </c:pt>
                <c:pt idx="134">
                  <c:v>3401</c:v>
                </c:pt>
                <c:pt idx="135">
                  <c:v>3388</c:v>
                </c:pt>
                <c:pt idx="136">
                  <c:v>4920</c:v>
                </c:pt>
                <c:pt idx="137">
                  <c:v>4207</c:v>
                </c:pt>
                <c:pt idx="138">
                  <c:v>2969</c:v>
                </c:pt>
                <c:pt idx="139">
                  <c:v>3059</c:v>
                </c:pt>
                <c:pt idx="140">
                  <c:v>2728</c:v>
                </c:pt>
                <c:pt idx="141">
                  <c:v>3238</c:v>
                </c:pt>
                <c:pt idx="142">
                  <c:v>4155</c:v>
                </c:pt>
                <c:pt idx="143">
                  <c:v>5533</c:v>
                </c:pt>
                <c:pt idx="144">
                  <c:v>1694</c:v>
                </c:pt>
                <c:pt idx="145">
                  <c:v>3118</c:v>
                </c:pt>
                <c:pt idx="146">
                  <c:v>2697</c:v>
                </c:pt>
                <c:pt idx="147">
                  <c:v>4216</c:v>
                </c:pt>
                <c:pt idx="148">
                  <c:v>5498</c:v>
                </c:pt>
                <c:pt idx="149">
                  <c:v>5351</c:v>
                </c:pt>
                <c:pt idx="150">
                  <c:v>2412</c:v>
                </c:pt>
                <c:pt idx="151">
                  <c:v>2823</c:v>
                </c:pt>
                <c:pt idx="152">
                  <c:v>2874</c:v>
                </c:pt>
                <c:pt idx="153">
                  <c:v>4178</c:v>
                </c:pt>
                <c:pt idx="154">
                  <c:v>4330</c:v>
                </c:pt>
                <c:pt idx="155">
                  <c:v>5697</c:v>
                </c:pt>
                <c:pt idx="156">
                  <c:v>0</c:v>
                </c:pt>
                <c:pt idx="157">
                  <c:v>3741</c:v>
                </c:pt>
                <c:pt idx="158">
                  <c:v>5100</c:v>
                </c:pt>
                <c:pt idx="159">
                  <c:v>2932</c:v>
                </c:pt>
                <c:pt idx="160">
                  <c:v>3123</c:v>
                </c:pt>
                <c:pt idx="161">
                  <c:v>4089</c:v>
                </c:pt>
                <c:pt idx="162">
                  <c:v>3434</c:v>
                </c:pt>
                <c:pt idx="163">
                  <c:v>2327</c:v>
                </c:pt>
                <c:pt idx="164">
                  <c:v>2575</c:v>
                </c:pt>
                <c:pt idx="165">
                  <c:v>3497</c:v>
                </c:pt>
                <c:pt idx="166">
                  <c:v>3521</c:v>
                </c:pt>
                <c:pt idx="167">
                  <c:v>4122</c:v>
                </c:pt>
                <c:pt idx="168">
                  <c:v>4312</c:v>
                </c:pt>
                <c:pt idx="169">
                  <c:v>2970</c:v>
                </c:pt>
                <c:pt idx="170">
                  <c:v>2867</c:v>
                </c:pt>
                <c:pt idx="171">
                  <c:v>3362</c:v>
                </c:pt>
                <c:pt idx="172">
                  <c:v>3803</c:v>
                </c:pt>
                <c:pt idx="173">
                  <c:v>3607</c:v>
                </c:pt>
                <c:pt idx="174">
                  <c:v>4954</c:v>
                </c:pt>
                <c:pt idx="175">
                  <c:v>2641</c:v>
                </c:pt>
                <c:pt idx="176">
                  <c:v>3158</c:v>
                </c:pt>
                <c:pt idx="177">
                  <c:v>3703</c:v>
                </c:pt>
                <c:pt idx="178">
                  <c:v>4810</c:v>
                </c:pt>
                <c:pt idx="179">
                  <c:v>3704</c:v>
                </c:pt>
                <c:pt idx="180">
                  <c:v>3941</c:v>
                </c:pt>
                <c:pt idx="181">
                  <c:v>3119</c:v>
                </c:pt>
                <c:pt idx="182">
                  <c:v>3219</c:v>
                </c:pt>
                <c:pt idx="183">
                  <c:v>3174</c:v>
                </c:pt>
                <c:pt idx="184">
                  <c:v>3551</c:v>
                </c:pt>
                <c:pt idx="185">
                  <c:v>5297</c:v>
                </c:pt>
                <c:pt idx="186">
                  <c:v>5624</c:v>
                </c:pt>
                <c:pt idx="187">
                  <c:v>2515</c:v>
                </c:pt>
                <c:pt idx="188">
                  <c:v>3764</c:v>
                </c:pt>
                <c:pt idx="189">
                  <c:v>4068</c:v>
                </c:pt>
                <c:pt idx="190">
                  <c:v>3714</c:v>
                </c:pt>
                <c:pt idx="191">
                  <c:v>4507</c:v>
                </c:pt>
                <c:pt idx="192">
                  <c:v>5433</c:v>
                </c:pt>
                <c:pt idx="193">
                  <c:v>2808</c:v>
                </c:pt>
                <c:pt idx="194">
                  <c:v>2892</c:v>
                </c:pt>
                <c:pt idx="195">
                  <c:v>3642</c:v>
                </c:pt>
                <c:pt idx="196">
                  <c:v>3721</c:v>
                </c:pt>
                <c:pt idx="197">
                  <c:v>5929</c:v>
                </c:pt>
                <c:pt idx="198">
                  <c:v>4530</c:v>
                </c:pt>
                <c:pt idx="199">
                  <c:v>2349</c:v>
                </c:pt>
                <c:pt idx="200">
                  <c:v>2674</c:v>
                </c:pt>
                <c:pt idx="201">
                  <c:v>2120</c:v>
                </c:pt>
                <c:pt idx="202">
                  <c:v>3697</c:v>
                </c:pt>
                <c:pt idx="203">
                  <c:v>5048</c:v>
                </c:pt>
                <c:pt idx="204">
                  <c:v>5389</c:v>
                </c:pt>
                <c:pt idx="205">
                  <c:v>1898</c:v>
                </c:pt>
                <c:pt idx="206">
                  <c:v>3463</c:v>
                </c:pt>
                <c:pt idx="207">
                  <c:v>2889</c:v>
                </c:pt>
                <c:pt idx="208">
                  <c:v>3462</c:v>
                </c:pt>
                <c:pt idx="209">
                  <c:v>4321</c:v>
                </c:pt>
                <c:pt idx="210">
                  <c:v>4310</c:v>
                </c:pt>
                <c:pt idx="211">
                  <c:v>4512</c:v>
                </c:pt>
                <c:pt idx="212">
                  <c:v>2492</c:v>
                </c:pt>
                <c:pt idx="213">
                  <c:v>2678</c:v>
                </c:pt>
                <c:pt idx="214">
                  <c:v>3064</c:v>
                </c:pt>
                <c:pt idx="215">
                  <c:v>4321</c:v>
                </c:pt>
                <c:pt idx="216">
                  <c:v>7557</c:v>
                </c:pt>
                <c:pt idx="217">
                  <c:v>2073</c:v>
                </c:pt>
                <c:pt idx="218">
                  <c:v>2143</c:v>
                </c:pt>
                <c:pt idx="219">
                  <c:v>2099</c:v>
                </c:pt>
                <c:pt idx="220">
                  <c:v>3081</c:v>
                </c:pt>
                <c:pt idx="221">
                  <c:v>4540</c:v>
                </c:pt>
                <c:pt idx="222">
                  <c:v>6477</c:v>
                </c:pt>
                <c:pt idx="223">
                  <c:v>2369</c:v>
                </c:pt>
                <c:pt idx="224">
                  <c:v>1977</c:v>
                </c:pt>
                <c:pt idx="225">
                  <c:v>3131</c:v>
                </c:pt>
                <c:pt idx="226">
                  <c:v>2598</c:v>
                </c:pt>
                <c:pt idx="227">
                  <c:v>4611</c:v>
                </c:pt>
                <c:pt idx="228">
                  <c:v>4728</c:v>
                </c:pt>
                <c:pt idx="229">
                  <c:v>2241</c:v>
                </c:pt>
                <c:pt idx="230">
                  <c:v>2832</c:v>
                </c:pt>
                <c:pt idx="231">
                  <c:v>2808</c:v>
                </c:pt>
                <c:pt idx="232">
                  <c:v>3174</c:v>
                </c:pt>
                <c:pt idx="233">
                  <c:v>3749</c:v>
                </c:pt>
                <c:pt idx="234">
                  <c:v>4043</c:v>
                </c:pt>
                <c:pt idx="235">
                  <c:v>1950</c:v>
                </c:pt>
                <c:pt idx="236">
                  <c:v>2450</c:v>
                </c:pt>
                <c:pt idx="237">
                  <c:v>3221</c:v>
                </c:pt>
                <c:pt idx="238">
                  <c:v>2806</c:v>
                </c:pt>
                <c:pt idx="239">
                  <c:v>7249</c:v>
                </c:pt>
                <c:pt idx="240">
                  <c:v>6367</c:v>
                </c:pt>
                <c:pt idx="241">
                  <c:v>3009</c:v>
                </c:pt>
                <c:pt idx="242">
                  <c:v>2123</c:v>
                </c:pt>
                <c:pt idx="243">
                  <c:v>2958</c:v>
                </c:pt>
                <c:pt idx="244">
                  <c:v>3931</c:v>
                </c:pt>
                <c:pt idx="245">
                  <c:v>4868</c:v>
                </c:pt>
                <c:pt idx="246">
                  <c:v>4441</c:v>
                </c:pt>
                <c:pt idx="247">
                  <c:v>2808</c:v>
                </c:pt>
                <c:pt idx="248">
                  <c:v>3757</c:v>
                </c:pt>
                <c:pt idx="249">
                  <c:v>3063</c:v>
                </c:pt>
                <c:pt idx="250">
                  <c:v>3367</c:v>
                </c:pt>
                <c:pt idx="251">
                  <c:v>4186</c:v>
                </c:pt>
                <c:pt idx="252">
                  <c:v>3961</c:v>
                </c:pt>
                <c:pt idx="253">
                  <c:v>2137</c:v>
                </c:pt>
                <c:pt idx="254">
                  <c:v>2523</c:v>
                </c:pt>
                <c:pt idx="255">
                  <c:v>2725</c:v>
                </c:pt>
                <c:pt idx="256">
                  <c:v>2524</c:v>
                </c:pt>
                <c:pt idx="257">
                  <c:v>5534</c:v>
                </c:pt>
                <c:pt idx="258">
                  <c:v>5252</c:v>
                </c:pt>
                <c:pt idx="259">
                  <c:v>2808</c:v>
                </c:pt>
                <c:pt idx="260">
                  <c:v>1855</c:v>
                </c:pt>
                <c:pt idx="261">
                  <c:v>2528</c:v>
                </c:pt>
                <c:pt idx="262">
                  <c:v>2951</c:v>
                </c:pt>
                <c:pt idx="263">
                  <c:v>3732</c:v>
                </c:pt>
                <c:pt idx="264">
                  <c:v>4881</c:v>
                </c:pt>
                <c:pt idx="265">
                  <c:v>2792</c:v>
                </c:pt>
                <c:pt idx="266">
                  <c:v>2839</c:v>
                </c:pt>
                <c:pt idx="267">
                  <c:v>2036</c:v>
                </c:pt>
                <c:pt idx="268">
                  <c:v>3043</c:v>
                </c:pt>
                <c:pt idx="269">
                  <c:v>4294</c:v>
                </c:pt>
                <c:pt idx="270">
                  <c:v>3971</c:v>
                </c:pt>
                <c:pt idx="271">
                  <c:v>1876</c:v>
                </c:pt>
                <c:pt idx="272">
                  <c:v>2903</c:v>
                </c:pt>
                <c:pt idx="273">
                  <c:v>2526</c:v>
                </c:pt>
                <c:pt idx="274">
                  <c:v>2943</c:v>
                </c:pt>
                <c:pt idx="275">
                  <c:v>4805</c:v>
                </c:pt>
                <c:pt idx="276">
                  <c:v>5903</c:v>
                </c:pt>
                <c:pt idx="277">
                  <c:v>2788</c:v>
                </c:pt>
                <c:pt idx="278">
                  <c:v>3258</c:v>
                </c:pt>
                <c:pt idx="279">
                  <c:v>3160</c:v>
                </c:pt>
                <c:pt idx="280">
                  <c:v>0</c:v>
                </c:pt>
                <c:pt idx="281">
                  <c:v>1817</c:v>
                </c:pt>
                <c:pt idx="282">
                  <c:v>3118</c:v>
                </c:pt>
                <c:pt idx="283">
                  <c:v>1516</c:v>
                </c:pt>
                <c:pt idx="284">
                  <c:v>2072</c:v>
                </c:pt>
                <c:pt idx="285">
                  <c:v>2744</c:v>
                </c:pt>
                <c:pt idx="286">
                  <c:v>2349</c:v>
                </c:pt>
                <c:pt idx="287">
                  <c:v>3841</c:v>
                </c:pt>
                <c:pt idx="288">
                  <c:v>3466</c:v>
                </c:pt>
                <c:pt idx="289">
                  <c:v>2475</c:v>
                </c:pt>
                <c:pt idx="290">
                  <c:v>2941</c:v>
                </c:pt>
                <c:pt idx="291">
                  <c:v>3281</c:v>
                </c:pt>
                <c:pt idx="292">
                  <c:v>2652</c:v>
                </c:pt>
                <c:pt idx="293">
                  <c:v>4336</c:v>
                </c:pt>
                <c:pt idx="294">
                  <c:v>5165</c:v>
                </c:pt>
                <c:pt idx="295">
                  <c:v>2616</c:v>
                </c:pt>
                <c:pt idx="296">
                  <c:v>2422</c:v>
                </c:pt>
                <c:pt idx="297">
                  <c:v>3172</c:v>
                </c:pt>
                <c:pt idx="298">
                  <c:v>2849</c:v>
                </c:pt>
                <c:pt idx="299">
                  <c:v>5241</c:v>
                </c:pt>
                <c:pt idx="300">
                  <c:v>5195</c:v>
                </c:pt>
                <c:pt idx="301">
                  <c:v>2297</c:v>
                </c:pt>
                <c:pt idx="302">
                  <c:v>2951</c:v>
                </c:pt>
                <c:pt idx="303">
                  <c:v>3600</c:v>
                </c:pt>
                <c:pt idx="304">
                  <c:v>3953</c:v>
                </c:pt>
                <c:pt idx="305">
                  <c:v>3983</c:v>
                </c:pt>
                <c:pt idx="306">
                  <c:v>5320</c:v>
                </c:pt>
                <c:pt idx="307">
                  <c:v>0</c:v>
                </c:pt>
                <c:pt idx="308">
                  <c:v>3376</c:v>
                </c:pt>
                <c:pt idx="309">
                  <c:v>3837</c:v>
                </c:pt>
                <c:pt idx="310">
                  <c:v>4565</c:v>
                </c:pt>
                <c:pt idx="311">
                  <c:v>0</c:v>
                </c:pt>
              </c:numCache>
            </c:numRef>
          </c:xVal>
          <c:yVal>
            <c:numRef>
              <c:f>regressionData!$R$4:$R$315</c:f>
              <c:numCache>
                <c:formatCode>General</c:formatCode>
                <c:ptCount val="312"/>
                <c:pt idx="0">
                  <c:v>2189</c:v>
                </c:pt>
                <c:pt idx="1">
                  <c:v>2253</c:v>
                </c:pt>
                <c:pt idx="2">
                  <c:v>2864</c:v>
                </c:pt>
                <c:pt idx="3">
                  <c:v>3984</c:v>
                </c:pt>
                <c:pt idx="4">
                  <c:v>4437</c:v>
                </c:pt>
                <c:pt idx="5">
                  <c:v>2841</c:v>
                </c:pt>
                <c:pt idx="6">
                  <c:v>2085</c:v>
                </c:pt>
                <c:pt idx="7">
                  <c:v>2380</c:v>
                </c:pt>
                <c:pt idx="8">
                  <c:v>3497</c:v>
                </c:pt>
                <c:pt idx="9">
                  <c:v>4115</c:v>
                </c:pt>
                <c:pt idx="10">
                  <c:v>4227</c:v>
                </c:pt>
                <c:pt idx="11">
                  <c:v>2756</c:v>
                </c:pt>
                <c:pt idx="12">
                  <c:v>2772</c:v>
                </c:pt>
                <c:pt idx="13">
                  <c:v>1706</c:v>
                </c:pt>
                <c:pt idx="14">
                  <c:v>2616</c:v>
                </c:pt>
                <c:pt idx="15">
                  <c:v>4172</c:v>
                </c:pt>
                <c:pt idx="16">
                  <c:v>3415</c:v>
                </c:pt>
                <c:pt idx="17">
                  <c:v>2523</c:v>
                </c:pt>
                <c:pt idx="18">
                  <c:v>2150</c:v>
                </c:pt>
                <c:pt idx="19">
                  <c:v>3379</c:v>
                </c:pt>
                <c:pt idx="20">
                  <c:v>3218</c:v>
                </c:pt>
                <c:pt idx="21">
                  <c:v>5006</c:v>
                </c:pt>
                <c:pt idx="22">
                  <c:v>4811</c:v>
                </c:pt>
                <c:pt idx="23">
                  <c:v>2522</c:v>
                </c:pt>
                <c:pt idx="24">
                  <c:v>2677</c:v>
                </c:pt>
                <c:pt idx="25">
                  <c:v>2272</c:v>
                </c:pt>
                <c:pt idx="26">
                  <c:v>3972</c:v>
                </c:pt>
                <c:pt idx="27">
                  <c:v>4103</c:v>
                </c:pt>
                <c:pt idx="28">
                  <c:v>5376</c:v>
                </c:pt>
                <c:pt idx="29">
                  <c:v>2279</c:v>
                </c:pt>
                <c:pt idx="30">
                  <c:v>2273</c:v>
                </c:pt>
                <c:pt idx="31">
                  <c:v>2528</c:v>
                </c:pt>
                <c:pt idx="32">
                  <c:v>2630</c:v>
                </c:pt>
                <c:pt idx="33">
                  <c:v>4767</c:v>
                </c:pt>
                <c:pt idx="34">
                  <c:v>5263</c:v>
                </c:pt>
                <c:pt idx="35">
                  <c:v>1928</c:v>
                </c:pt>
                <c:pt idx="36">
                  <c:v>2708</c:v>
                </c:pt>
                <c:pt idx="37">
                  <c:v>3399</c:v>
                </c:pt>
                <c:pt idx="38">
                  <c:v>3573</c:v>
                </c:pt>
                <c:pt idx="39">
                  <c:v>3985</c:v>
                </c:pt>
                <c:pt idx="40">
                  <c:v>4355</c:v>
                </c:pt>
                <c:pt idx="41">
                  <c:v>2251</c:v>
                </c:pt>
                <c:pt idx="42">
                  <c:v>1984</c:v>
                </c:pt>
                <c:pt idx="43">
                  <c:v>2417</c:v>
                </c:pt>
                <c:pt idx="44">
                  <c:v>3051</c:v>
                </c:pt>
                <c:pt idx="45">
                  <c:v>4482</c:v>
                </c:pt>
                <c:pt idx="46">
                  <c:v>4861</c:v>
                </c:pt>
                <c:pt idx="47">
                  <c:v>2119</c:v>
                </c:pt>
                <c:pt idx="48">
                  <c:v>2262</c:v>
                </c:pt>
                <c:pt idx="49">
                  <c:v>2794</c:v>
                </c:pt>
                <c:pt idx="50">
                  <c:v>3613</c:v>
                </c:pt>
                <c:pt idx="51">
                  <c:v>4516</c:v>
                </c:pt>
                <c:pt idx="52">
                  <c:v>4740</c:v>
                </c:pt>
                <c:pt idx="53">
                  <c:v>2695</c:v>
                </c:pt>
                <c:pt idx="54">
                  <c:v>2824</c:v>
                </c:pt>
                <c:pt idx="55">
                  <c:v>3162</c:v>
                </c:pt>
                <c:pt idx="56">
                  <c:v>3106</c:v>
                </c:pt>
                <c:pt idx="57">
                  <c:v>3908</c:v>
                </c:pt>
                <c:pt idx="58">
                  <c:v>5991</c:v>
                </c:pt>
                <c:pt idx="59">
                  <c:v>21</c:v>
                </c:pt>
                <c:pt idx="60">
                  <c:v>2610</c:v>
                </c:pt>
                <c:pt idx="61">
                  <c:v>2235</c:v>
                </c:pt>
                <c:pt idx="62">
                  <c:v>2994</c:v>
                </c:pt>
                <c:pt idx="63">
                  <c:v>2782</c:v>
                </c:pt>
                <c:pt idx="64">
                  <c:v>4665</c:v>
                </c:pt>
                <c:pt idx="65">
                  <c:v>3828</c:v>
                </c:pt>
                <c:pt idx="66">
                  <c:v>2986</c:v>
                </c:pt>
                <c:pt idx="67">
                  <c:v>3460</c:v>
                </c:pt>
                <c:pt idx="68">
                  <c:v>3518</c:v>
                </c:pt>
                <c:pt idx="69">
                  <c:v>3411</c:v>
                </c:pt>
                <c:pt idx="70">
                  <c:v>4534</c:v>
                </c:pt>
                <c:pt idx="71">
                  <c:v>4979</c:v>
                </c:pt>
                <c:pt idx="72">
                  <c:v>2288</c:v>
                </c:pt>
                <c:pt idx="73">
                  <c:v>3895</c:v>
                </c:pt>
                <c:pt idx="74">
                  <c:v>3077</c:v>
                </c:pt>
                <c:pt idx="75">
                  <c:v>3641</c:v>
                </c:pt>
                <c:pt idx="76">
                  <c:v>5780</c:v>
                </c:pt>
                <c:pt idx="77">
                  <c:v>4443</c:v>
                </c:pt>
                <c:pt idx="78">
                  <c:v>3421</c:v>
                </c:pt>
                <c:pt idx="79">
                  <c:v>2865</c:v>
                </c:pt>
                <c:pt idx="80">
                  <c:v>2752</c:v>
                </c:pt>
                <c:pt idx="81">
                  <c:v>3623</c:v>
                </c:pt>
                <c:pt idx="82">
                  <c:v>4171</c:v>
                </c:pt>
                <c:pt idx="83">
                  <c:v>4571</c:v>
                </c:pt>
                <c:pt idx="84">
                  <c:v>2488</c:v>
                </c:pt>
                <c:pt idx="85">
                  <c:v>3102</c:v>
                </c:pt>
                <c:pt idx="86">
                  <c:v>3064</c:v>
                </c:pt>
                <c:pt idx="87">
                  <c:v>2725</c:v>
                </c:pt>
                <c:pt idx="88">
                  <c:v>4521</c:v>
                </c:pt>
                <c:pt idx="89">
                  <c:v>4642</c:v>
                </c:pt>
                <c:pt idx="90">
                  <c:v>2592</c:v>
                </c:pt>
                <c:pt idx="91">
                  <c:v>3894</c:v>
                </c:pt>
                <c:pt idx="92">
                  <c:v>3096</c:v>
                </c:pt>
                <c:pt idx="93">
                  <c:v>3967</c:v>
                </c:pt>
                <c:pt idx="94">
                  <c:v>4857</c:v>
                </c:pt>
                <c:pt idx="95">
                  <c:v>4896</c:v>
                </c:pt>
                <c:pt idx="96">
                  <c:v>3320</c:v>
                </c:pt>
                <c:pt idx="97">
                  <c:v>3261</c:v>
                </c:pt>
                <c:pt idx="98">
                  <c:v>4172</c:v>
                </c:pt>
                <c:pt idx="99">
                  <c:v>4813</c:v>
                </c:pt>
                <c:pt idx="100">
                  <c:v>7033</c:v>
                </c:pt>
                <c:pt idx="101">
                  <c:v>4669</c:v>
                </c:pt>
                <c:pt idx="102">
                  <c:v>3190</c:v>
                </c:pt>
                <c:pt idx="103">
                  <c:v>2855</c:v>
                </c:pt>
                <c:pt idx="104">
                  <c:v>3322</c:v>
                </c:pt>
                <c:pt idx="105">
                  <c:v>3123</c:v>
                </c:pt>
                <c:pt idx="106">
                  <c:v>4994</c:v>
                </c:pt>
                <c:pt idx="107">
                  <c:v>3868</c:v>
                </c:pt>
                <c:pt idx="108">
                  <c:v>2703</c:v>
                </c:pt>
                <c:pt idx="109">
                  <c:v>3262</c:v>
                </c:pt>
                <c:pt idx="110">
                  <c:v>3046</c:v>
                </c:pt>
                <c:pt idx="111">
                  <c:v>3593</c:v>
                </c:pt>
                <c:pt idx="112">
                  <c:v>3333</c:v>
                </c:pt>
                <c:pt idx="113">
                  <c:v>5281</c:v>
                </c:pt>
                <c:pt idx="114">
                  <c:v>2501</c:v>
                </c:pt>
                <c:pt idx="115">
                  <c:v>2560</c:v>
                </c:pt>
                <c:pt idx="116">
                  <c:v>3054</c:v>
                </c:pt>
                <c:pt idx="117">
                  <c:v>3163</c:v>
                </c:pt>
                <c:pt idx="118">
                  <c:v>3858</c:v>
                </c:pt>
                <c:pt idx="119">
                  <c:v>4616</c:v>
                </c:pt>
                <c:pt idx="120">
                  <c:v>2482</c:v>
                </c:pt>
                <c:pt idx="121">
                  <c:v>2609</c:v>
                </c:pt>
                <c:pt idx="122">
                  <c:v>3107</c:v>
                </c:pt>
                <c:pt idx="123">
                  <c:v>2948</c:v>
                </c:pt>
                <c:pt idx="124">
                  <c:v>3981</c:v>
                </c:pt>
                <c:pt idx="125">
                  <c:v>4149</c:v>
                </c:pt>
                <c:pt idx="126">
                  <c:v>4242</c:v>
                </c:pt>
                <c:pt idx="127">
                  <c:v>2572</c:v>
                </c:pt>
                <c:pt idx="128">
                  <c:v>2879</c:v>
                </c:pt>
                <c:pt idx="129">
                  <c:v>3490</c:v>
                </c:pt>
                <c:pt idx="130">
                  <c:v>6076</c:v>
                </c:pt>
                <c:pt idx="131">
                  <c:v>3845</c:v>
                </c:pt>
                <c:pt idx="132">
                  <c:v>2598</c:v>
                </c:pt>
                <c:pt idx="133">
                  <c:v>2141</c:v>
                </c:pt>
                <c:pt idx="134">
                  <c:v>3238</c:v>
                </c:pt>
                <c:pt idx="135">
                  <c:v>2547</c:v>
                </c:pt>
                <c:pt idx="136">
                  <c:v>3629</c:v>
                </c:pt>
                <c:pt idx="137">
                  <c:v>4203</c:v>
                </c:pt>
                <c:pt idx="138">
                  <c:v>2501</c:v>
                </c:pt>
                <c:pt idx="139">
                  <c:v>2703</c:v>
                </c:pt>
                <c:pt idx="140">
                  <c:v>2779</c:v>
                </c:pt>
                <c:pt idx="141">
                  <c:v>3120</c:v>
                </c:pt>
                <c:pt idx="142">
                  <c:v>4503</c:v>
                </c:pt>
                <c:pt idx="143">
                  <c:v>4574</c:v>
                </c:pt>
                <c:pt idx="144">
                  <c:v>2379</c:v>
                </c:pt>
                <c:pt idx="145">
                  <c:v>2718</c:v>
                </c:pt>
                <c:pt idx="146">
                  <c:v>3279</c:v>
                </c:pt>
                <c:pt idx="147">
                  <c:v>2644</c:v>
                </c:pt>
                <c:pt idx="148">
                  <c:v>4301</c:v>
                </c:pt>
                <c:pt idx="149">
                  <c:v>4441</c:v>
                </c:pt>
                <c:pt idx="150">
                  <c:v>2188</c:v>
                </c:pt>
                <c:pt idx="151">
                  <c:v>2525</c:v>
                </c:pt>
                <c:pt idx="152">
                  <c:v>3243</c:v>
                </c:pt>
                <c:pt idx="153">
                  <c:v>2974</c:v>
                </c:pt>
                <c:pt idx="154">
                  <c:v>4727</c:v>
                </c:pt>
                <c:pt idx="155">
                  <c:v>4029</c:v>
                </c:pt>
                <c:pt idx="156">
                  <c:v>20</c:v>
                </c:pt>
                <c:pt idx="157">
                  <c:v>2852</c:v>
                </c:pt>
                <c:pt idx="158">
                  <c:v>3476</c:v>
                </c:pt>
                <c:pt idx="159">
                  <c:v>5576</c:v>
                </c:pt>
                <c:pt idx="160">
                  <c:v>3101</c:v>
                </c:pt>
                <c:pt idx="161">
                  <c:v>3844</c:v>
                </c:pt>
                <c:pt idx="162">
                  <c:v>3069</c:v>
                </c:pt>
                <c:pt idx="163">
                  <c:v>2236</c:v>
                </c:pt>
                <c:pt idx="164">
                  <c:v>2614</c:v>
                </c:pt>
                <c:pt idx="165">
                  <c:v>2702</c:v>
                </c:pt>
                <c:pt idx="166">
                  <c:v>2953</c:v>
                </c:pt>
                <c:pt idx="167">
                  <c:v>4090</c:v>
                </c:pt>
                <c:pt idx="168">
                  <c:v>3442</c:v>
                </c:pt>
                <c:pt idx="169">
                  <c:v>4457</c:v>
                </c:pt>
                <c:pt idx="170">
                  <c:v>3338</c:v>
                </c:pt>
                <c:pt idx="171">
                  <c:v>3072</c:v>
                </c:pt>
                <c:pt idx="172">
                  <c:v>3378</c:v>
                </c:pt>
                <c:pt idx="173">
                  <c:v>3538</c:v>
                </c:pt>
                <c:pt idx="174">
                  <c:v>3761</c:v>
                </c:pt>
                <c:pt idx="175">
                  <c:v>2446</c:v>
                </c:pt>
                <c:pt idx="176">
                  <c:v>1729</c:v>
                </c:pt>
                <c:pt idx="177">
                  <c:v>2575</c:v>
                </c:pt>
                <c:pt idx="178">
                  <c:v>2893</c:v>
                </c:pt>
                <c:pt idx="179">
                  <c:v>3859</c:v>
                </c:pt>
                <c:pt idx="180">
                  <c:v>4135</c:v>
                </c:pt>
                <c:pt idx="181">
                  <c:v>1956</c:v>
                </c:pt>
                <c:pt idx="182">
                  <c:v>3000</c:v>
                </c:pt>
                <c:pt idx="183">
                  <c:v>3045</c:v>
                </c:pt>
                <c:pt idx="184">
                  <c:v>3705</c:v>
                </c:pt>
                <c:pt idx="185">
                  <c:v>3187</c:v>
                </c:pt>
                <c:pt idx="186">
                  <c:v>4175</c:v>
                </c:pt>
                <c:pt idx="187">
                  <c:v>2837</c:v>
                </c:pt>
                <c:pt idx="188">
                  <c:v>3399</c:v>
                </c:pt>
                <c:pt idx="189">
                  <c:v>3020</c:v>
                </c:pt>
                <c:pt idx="190">
                  <c:v>2730</c:v>
                </c:pt>
                <c:pt idx="191">
                  <c:v>3672</c:v>
                </c:pt>
                <c:pt idx="192">
                  <c:v>3722</c:v>
                </c:pt>
                <c:pt idx="193">
                  <c:v>2366</c:v>
                </c:pt>
                <c:pt idx="194">
                  <c:v>2184</c:v>
                </c:pt>
                <c:pt idx="195">
                  <c:v>4653</c:v>
                </c:pt>
                <c:pt idx="196">
                  <c:v>3980</c:v>
                </c:pt>
                <c:pt idx="197">
                  <c:v>4103</c:v>
                </c:pt>
                <c:pt idx="198">
                  <c:v>4711</c:v>
                </c:pt>
                <c:pt idx="199">
                  <c:v>3187</c:v>
                </c:pt>
                <c:pt idx="200">
                  <c:v>2637</c:v>
                </c:pt>
                <c:pt idx="201">
                  <c:v>2317</c:v>
                </c:pt>
                <c:pt idx="202">
                  <c:v>6290</c:v>
                </c:pt>
                <c:pt idx="203">
                  <c:v>4636</c:v>
                </c:pt>
                <c:pt idx="204">
                  <c:v>3968</c:v>
                </c:pt>
                <c:pt idx="205">
                  <c:v>2207</c:v>
                </c:pt>
                <c:pt idx="206">
                  <c:v>2778</c:v>
                </c:pt>
                <c:pt idx="207">
                  <c:v>2380</c:v>
                </c:pt>
                <c:pt idx="208">
                  <c:v>2962</c:v>
                </c:pt>
                <c:pt idx="209">
                  <c:v>4685</c:v>
                </c:pt>
                <c:pt idx="210">
                  <c:v>3690</c:v>
                </c:pt>
                <c:pt idx="211">
                  <c:v>1722</c:v>
                </c:pt>
                <c:pt idx="212">
                  <c:v>2851</c:v>
                </c:pt>
                <c:pt idx="213">
                  <c:v>2835</c:v>
                </c:pt>
                <c:pt idx="214">
                  <c:v>2873</c:v>
                </c:pt>
                <c:pt idx="215">
                  <c:v>4096</c:v>
                </c:pt>
                <c:pt idx="216">
                  <c:v>6110</c:v>
                </c:pt>
                <c:pt idx="217">
                  <c:v>1902</c:v>
                </c:pt>
                <c:pt idx="218">
                  <c:v>2523</c:v>
                </c:pt>
                <c:pt idx="219">
                  <c:v>2825</c:v>
                </c:pt>
                <c:pt idx="220">
                  <c:v>3191</c:v>
                </c:pt>
                <c:pt idx="221">
                  <c:v>4088</c:v>
                </c:pt>
                <c:pt idx="222">
                  <c:v>5078</c:v>
                </c:pt>
                <c:pt idx="223">
                  <c:v>2763</c:v>
                </c:pt>
                <c:pt idx="224">
                  <c:v>2325</c:v>
                </c:pt>
                <c:pt idx="225">
                  <c:v>3982</c:v>
                </c:pt>
                <c:pt idx="226">
                  <c:v>3272</c:v>
                </c:pt>
                <c:pt idx="227">
                  <c:v>3498</c:v>
                </c:pt>
                <c:pt idx="228">
                  <c:v>5989</c:v>
                </c:pt>
                <c:pt idx="229">
                  <c:v>2182</c:v>
                </c:pt>
                <c:pt idx="230">
                  <c:v>2461</c:v>
                </c:pt>
                <c:pt idx="231">
                  <c:v>2597</c:v>
                </c:pt>
                <c:pt idx="232">
                  <c:v>3474</c:v>
                </c:pt>
                <c:pt idx="233">
                  <c:v>4100</c:v>
                </c:pt>
                <c:pt idx="234">
                  <c:v>3425</c:v>
                </c:pt>
                <c:pt idx="235">
                  <c:v>1792</c:v>
                </c:pt>
                <c:pt idx="236">
                  <c:v>2236</c:v>
                </c:pt>
                <c:pt idx="237">
                  <c:v>3136</c:v>
                </c:pt>
                <c:pt idx="238">
                  <c:v>2790</c:v>
                </c:pt>
                <c:pt idx="239">
                  <c:v>5754</c:v>
                </c:pt>
                <c:pt idx="240">
                  <c:v>4138</c:v>
                </c:pt>
                <c:pt idx="241">
                  <c:v>2734</c:v>
                </c:pt>
                <c:pt idx="242">
                  <c:v>1981</c:v>
                </c:pt>
                <c:pt idx="243">
                  <c:v>3178</c:v>
                </c:pt>
                <c:pt idx="244">
                  <c:v>2924</c:v>
                </c:pt>
                <c:pt idx="245">
                  <c:v>3723</c:v>
                </c:pt>
                <c:pt idx="246">
                  <c:v>6735</c:v>
                </c:pt>
                <c:pt idx="247">
                  <c:v>2860</c:v>
                </c:pt>
                <c:pt idx="248">
                  <c:v>2373</c:v>
                </c:pt>
                <c:pt idx="249">
                  <c:v>2567</c:v>
                </c:pt>
                <c:pt idx="250">
                  <c:v>2393</c:v>
                </c:pt>
                <c:pt idx="251">
                  <c:v>4356</c:v>
                </c:pt>
                <c:pt idx="252">
                  <c:v>3366</c:v>
                </c:pt>
                <c:pt idx="253">
                  <c:v>2218</c:v>
                </c:pt>
                <c:pt idx="254">
                  <c:v>2251</c:v>
                </c:pt>
                <c:pt idx="255">
                  <c:v>3043</c:v>
                </c:pt>
                <c:pt idx="256">
                  <c:v>2641</c:v>
                </c:pt>
                <c:pt idx="257">
                  <c:v>4146</c:v>
                </c:pt>
                <c:pt idx="258">
                  <c:v>4551</c:v>
                </c:pt>
                <c:pt idx="259">
                  <c:v>2813</c:v>
                </c:pt>
                <c:pt idx="260">
                  <c:v>2966</c:v>
                </c:pt>
                <c:pt idx="261">
                  <c:v>1539</c:v>
                </c:pt>
                <c:pt idx="262">
                  <c:v>2346</c:v>
                </c:pt>
                <c:pt idx="263">
                  <c:v>4080</c:v>
                </c:pt>
                <c:pt idx="264">
                  <c:v>3456</c:v>
                </c:pt>
                <c:pt idx="265">
                  <c:v>2426</c:v>
                </c:pt>
                <c:pt idx="266">
                  <c:v>1983</c:v>
                </c:pt>
                <c:pt idx="267">
                  <c:v>2446</c:v>
                </c:pt>
                <c:pt idx="268">
                  <c:v>2894</c:v>
                </c:pt>
                <c:pt idx="269">
                  <c:v>3692</c:v>
                </c:pt>
                <c:pt idx="270">
                  <c:v>3660</c:v>
                </c:pt>
                <c:pt idx="271">
                  <c:v>2279</c:v>
                </c:pt>
                <c:pt idx="272">
                  <c:v>1634</c:v>
                </c:pt>
                <c:pt idx="273">
                  <c:v>3218</c:v>
                </c:pt>
                <c:pt idx="274">
                  <c:v>2275</c:v>
                </c:pt>
                <c:pt idx="275">
                  <c:v>2672</c:v>
                </c:pt>
                <c:pt idx="276">
                  <c:v>5286</c:v>
                </c:pt>
                <c:pt idx="277">
                  <c:v>2629</c:v>
                </c:pt>
                <c:pt idx="278">
                  <c:v>2426</c:v>
                </c:pt>
                <c:pt idx="279">
                  <c:v>3603</c:v>
                </c:pt>
                <c:pt idx="280">
                  <c:v>50</c:v>
                </c:pt>
                <c:pt idx="281">
                  <c:v>2310</c:v>
                </c:pt>
                <c:pt idx="282">
                  <c:v>2258</c:v>
                </c:pt>
                <c:pt idx="283">
                  <c:v>1636</c:v>
                </c:pt>
                <c:pt idx="284">
                  <c:v>2056</c:v>
                </c:pt>
                <c:pt idx="285">
                  <c:v>1650</c:v>
                </c:pt>
                <c:pt idx="286">
                  <c:v>2452</c:v>
                </c:pt>
                <c:pt idx="287">
                  <c:v>2132</c:v>
                </c:pt>
                <c:pt idx="288">
                  <c:v>2669</c:v>
                </c:pt>
                <c:pt idx="289">
                  <c:v>1951</c:v>
                </c:pt>
                <c:pt idx="290">
                  <c:v>1666</c:v>
                </c:pt>
                <c:pt idx="291">
                  <c:v>3398</c:v>
                </c:pt>
                <c:pt idx="292">
                  <c:v>2911</c:v>
                </c:pt>
                <c:pt idx="293">
                  <c:v>3156</c:v>
                </c:pt>
                <c:pt idx="294">
                  <c:v>3111</c:v>
                </c:pt>
                <c:pt idx="295">
                  <c:v>1987</c:v>
                </c:pt>
                <c:pt idx="296">
                  <c:v>2570</c:v>
                </c:pt>
                <c:pt idx="297">
                  <c:v>2471</c:v>
                </c:pt>
                <c:pt idx="298">
                  <c:v>2264</c:v>
                </c:pt>
                <c:pt idx="299">
                  <c:v>3146</c:v>
                </c:pt>
                <c:pt idx="300">
                  <c:v>3550</c:v>
                </c:pt>
                <c:pt idx="301">
                  <c:v>1995</c:v>
                </c:pt>
                <c:pt idx="302">
                  <c:v>2985</c:v>
                </c:pt>
                <c:pt idx="303">
                  <c:v>3414</c:v>
                </c:pt>
                <c:pt idx="304">
                  <c:v>3488</c:v>
                </c:pt>
                <c:pt idx="305">
                  <c:v>4164</c:v>
                </c:pt>
                <c:pt idx="306">
                  <c:v>2464</c:v>
                </c:pt>
                <c:pt idx="307">
                  <c:v>238</c:v>
                </c:pt>
                <c:pt idx="308">
                  <c:v>2788</c:v>
                </c:pt>
                <c:pt idx="309">
                  <c:v>3037</c:v>
                </c:pt>
                <c:pt idx="310">
                  <c:v>2231</c:v>
                </c:pt>
                <c:pt idx="311">
                  <c:v>3252</c:v>
                </c:pt>
              </c:numCache>
            </c:numRef>
          </c:yVal>
          <c:smooth val="0"/>
          <c:extLst>
            <c:ext xmlns:c16="http://schemas.microsoft.com/office/drawing/2014/chart" uri="{C3380CC4-5D6E-409C-BE32-E72D297353CC}">
              <c16:uniqueId val="{00000004-370B-DD44-9387-88E5907B471D}"/>
            </c:ext>
          </c:extLst>
        </c:ser>
        <c:ser>
          <c:idx val="1"/>
          <c:order val="1"/>
          <c:tx>
            <c:v>Predicted netTotal</c:v>
          </c:tx>
          <c:spPr>
            <a:ln w="19050">
              <a:noFill/>
            </a:ln>
          </c:spPr>
          <c:xVal>
            <c:numRef>
              <c:f>regressionData!$T$4:$T$315</c:f>
              <c:numCache>
                <c:formatCode>General</c:formatCode>
                <c:ptCount val="312"/>
                <c:pt idx="0">
                  <c:v>1488</c:v>
                </c:pt>
                <c:pt idx="1">
                  <c:v>2292</c:v>
                </c:pt>
                <c:pt idx="2">
                  <c:v>2380</c:v>
                </c:pt>
                <c:pt idx="3">
                  <c:v>3180</c:v>
                </c:pt>
                <c:pt idx="4">
                  <c:v>3683</c:v>
                </c:pt>
                <c:pt idx="5">
                  <c:v>2206</c:v>
                </c:pt>
                <c:pt idx="6">
                  <c:v>2070</c:v>
                </c:pt>
                <c:pt idx="7">
                  <c:v>3232</c:v>
                </c:pt>
                <c:pt idx="8">
                  <c:v>3139</c:v>
                </c:pt>
                <c:pt idx="9">
                  <c:v>4369</c:v>
                </c:pt>
                <c:pt idx="10">
                  <c:v>3723</c:v>
                </c:pt>
                <c:pt idx="11">
                  <c:v>3256</c:v>
                </c:pt>
                <c:pt idx="12">
                  <c:v>2455</c:v>
                </c:pt>
                <c:pt idx="13">
                  <c:v>3252</c:v>
                </c:pt>
                <c:pt idx="14">
                  <c:v>2410</c:v>
                </c:pt>
                <c:pt idx="15">
                  <c:v>4513</c:v>
                </c:pt>
                <c:pt idx="16">
                  <c:v>3662</c:v>
                </c:pt>
                <c:pt idx="17">
                  <c:v>2668</c:v>
                </c:pt>
                <c:pt idx="18">
                  <c:v>2638</c:v>
                </c:pt>
                <c:pt idx="19">
                  <c:v>2308</c:v>
                </c:pt>
                <c:pt idx="20">
                  <c:v>2908</c:v>
                </c:pt>
                <c:pt idx="21">
                  <c:v>5640</c:v>
                </c:pt>
                <c:pt idx="22">
                  <c:v>4969</c:v>
                </c:pt>
                <c:pt idx="23">
                  <c:v>2527</c:v>
                </c:pt>
                <c:pt idx="24">
                  <c:v>2428</c:v>
                </c:pt>
                <c:pt idx="25">
                  <c:v>2900</c:v>
                </c:pt>
                <c:pt idx="26">
                  <c:v>4826</c:v>
                </c:pt>
                <c:pt idx="27">
                  <c:v>4914</c:v>
                </c:pt>
                <c:pt idx="28">
                  <c:v>4840</c:v>
                </c:pt>
                <c:pt idx="29">
                  <c:v>1921</c:v>
                </c:pt>
                <c:pt idx="30">
                  <c:v>2436</c:v>
                </c:pt>
                <c:pt idx="31">
                  <c:v>2838</c:v>
                </c:pt>
                <c:pt idx="32">
                  <c:v>3187</c:v>
                </c:pt>
                <c:pt idx="33">
                  <c:v>4366</c:v>
                </c:pt>
                <c:pt idx="34">
                  <c:v>4247</c:v>
                </c:pt>
                <c:pt idx="35">
                  <c:v>2308</c:v>
                </c:pt>
                <c:pt idx="36">
                  <c:v>4320</c:v>
                </c:pt>
                <c:pt idx="37">
                  <c:v>3214</c:v>
                </c:pt>
                <c:pt idx="38">
                  <c:v>3040</c:v>
                </c:pt>
                <c:pt idx="39">
                  <c:v>3646</c:v>
                </c:pt>
                <c:pt idx="40">
                  <c:v>5899</c:v>
                </c:pt>
                <c:pt idx="41">
                  <c:v>4701</c:v>
                </c:pt>
                <c:pt idx="42">
                  <c:v>3210</c:v>
                </c:pt>
                <c:pt idx="43">
                  <c:v>2579</c:v>
                </c:pt>
                <c:pt idx="44">
                  <c:v>3467</c:v>
                </c:pt>
                <c:pt idx="45">
                  <c:v>5530</c:v>
                </c:pt>
                <c:pt idx="46">
                  <c:v>5349</c:v>
                </c:pt>
                <c:pt idx="47">
                  <c:v>1976</c:v>
                </c:pt>
                <c:pt idx="48">
                  <c:v>2873</c:v>
                </c:pt>
                <c:pt idx="49">
                  <c:v>3162</c:v>
                </c:pt>
                <c:pt idx="50">
                  <c:v>3445</c:v>
                </c:pt>
                <c:pt idx="51">
                  <c:v>5333</c:v>
                </c:pt>
                <c:pt idx="52">
                  <c:v>4743</c:v>
                </c:pt>
                <c:pt idx="53">
                  <c:v>2802</c:v>
                </c:pt>
                <c:pt idx="54">
                  <c:v>3552</c:v>
                </c:pt>
                <c:pt idx="55">
                  <c:v>2961</c:v>
                </c:pt>
                <c:pt idx="56">
                  <c:v>3855</c:v>
                </c:pt>
                <c:pt idx="57">
                  <c:v>4848</c:v>
                </c:pt>
                <c:pt idx="58">
                  <c:v>5030</c:v>
                </c:pt>
                <c:pt idx="59">
                  <c:v>132</c:v>
                </c:pt>
                <c:pt idx="60">
                  <c:v>2739</c:v>
                </c:pt>
                <c:pt idx="61">
                  <c:v>3018</c:v>
                </c:pt>
                <c:pt idx="62">
                  <c:v>4080</c:v>
                </c:pt>
                <c:pt idx="63">
                  <c:v>3809</c:v>
                </c:pt>
                <c:pt idx="64">
                  <c:v>5001</c:v>
                </c:pt>
                <c:pt idx="65">
                  <c:v>4251</c:v>
                </c:pt>
                <c:pt idx="66">
                  <c:v>2769</c:v>
                </c:pt>
                <c:pt idx="67">
                  <c:v>2736</c:v>
                </c:pt>
                <c:pt idx="68">
                  <c:v>3854</c:v>
                </c:pt>
                <c:pt idx="69">
                  <c:v>3627</c:v>
                </c:pt>
                <c:pt idx="70">
                  <c:v>5075</c:v>
                </c:pt>
                <c:pt idx="71">
                  <c:v>6499</c:v>
                </c:pt>
                <c:pt idx="72">
                  <c:v>2406</c:v>
                </c:pt>
                <c:pt idx="73">
                  <c:v>3274</c:v>
                </c:pt>
                <c:pt idx="74">
                  <c:v>2957</c:v>
                </c:pt>
                <c:pt idx="75">
                  <c:v>4593</c:v>
                </c:pt>
                <c:pt idx="76">
                  <c:v>5252</c:v>
                </c:pt>
                <c:pt idx="77">
                  <c:v>4590</c:v>
                </c:pt>
                <c:pt idx="78">
                  <c:v>3064</c:v>
                </c:pt>
                <c:pt idx="79">
                  <c:v>2604</c:v>
                </c:pt>
                <c:pt idx="80">
                  <c:v>3254</c:v>
                </c:pt>
                <c:pt idx="81">
                  <c:v>3065</c:v>
                </c:pt>
                <c:pt idx="82">
                  <c:v>4901</c:v>
                </c:pt>
                <c:pt idx="83">
                  <c:v>5470</c:v>
                </c:pt>
                <c:pt idx="84">
                  <c:v>2671</c:v>
                </c:pt>
                <c:pt idx="85">
                  <c:v>2875</c:v>
                </c:pt>
                <c:pt idx="86">
                  <c:v>2407</c:v>
                </c:pt>
                <c:pt idx="87">
                  <c:v>3582</c:v>
                </c:pt>
                <c:pt idx="88">
                  <c:v>5005</c:v>
                </c:pt>
                <c:pt idx="89">
                  <c:v>5089</c:v>
                </c:pt>
                <c:pt idx="90">
                  <c:v>2178</c:v>
                </c:pt>
                <c:pt idx="91">
                  <c:v>2202</c:v>
                </c:pt>
                <c:pt idx="92">
                  <c:v>2697</c:v>
                </c:pt>
                <c:pt idx="93">
                  <c:v>3563</c:v>
                </c:pt>
                <c:pt idx="94">
                  <c:v>4991</c:v>
                </c:pt>
                <c:pt idx="95">
                  <c:v>4837</c:v>
                </c:pt>
                <c:pt idx="96">
                  <c:v>3218</c:v>
                </c:pt>
                <c:pt idx="97">
                  <c:v>3377</c:v>
                </c:pt>
                <c:pt idx="98">
                  <c:v>3321</c:v>
                </c:pt>
                <c:pt idx="99">
                  <c:v>5121</c:v>
                </c:pt>
                <c:pt idx="100">
                  <c:v>6213</c:v>
                </c:pt>
                <c:pt idx="101">
                  <c:v>5339</c:v>
                </c:pt>
                <c:pt idx="102">
                  <c:v>3142</c:v>
                </c:pt>
                <c:pt idx="103">
                  <c:v>2478</c:v>
                </c:pt>
                <c:pt idx="104">
                  <c:v>3410</c:v>
                </c:pt>
                <c:pt idx="105">
                  <c:v>3817</c:v>
                </c:pt>
                <c:pt idx="106">
                  <c:v>4262</c:v>
                </c:pt>
                <c:pt idx="107">
                  <c:v>5135</c:v>
                </c:pt>
                <c:pt idx="108">
                  <c:v>3159</c:v>
                </c:pt>
                <c:pt idx="109">
                  <c:v>3112</c:v>
                </c:pt>
                <c:pt idx="110">
                  <c:v>2969</c:v>
                </c:pt>
                <c:pt idx="111">
                  <c:v>3467</c:v>
                </c:pt>
                <c:pt idx="112">
                  <c:v>4978</c:v>
                </c:pt>
                <c:pt idx="113">
                  <c:v>4921</c:v>
                </c:pt>
                <c:pt idx="114">
                  <c:v>2625</c:v>
                </c:pt>
                <c:pt idx="115">
                  <c:v>2739</c:v>
                </c:pt>
                <c:pt idx="116">
                  <c:v>2785</c:v>
                </c:pt>
                <c:pt idx="117">
                  <c:v>2930</c:v>
                </c:pt>
                <c:pt idx="118">
                  <c:v>4160</c:v>
                </c:pt>
                <c:pt idx="119">
                  <c:v>4724</c:v>
                </c:pt>
                <c:pt idx="120">
                  <c:v>2929</c:v>
                </c:pt>
                <c:pt idx="121">
                  <c:v>3858</c:v>
                </c:pt>
                <c:pt idx="122">
                  <c:v>2356</c:v>
                </c:pt>
                <c:pt idx="123">
                  <c:v>3780</c:v>
                </c:pt>
                <c:pt idx="124">
                  <c:v>5311</c:v>
                </c:pt>
                <c:pt idx="125">
                  <c:v>4941</c:v>
                </c:pt>
                <c:pt idx="126">
                  <c:v>4573</c:v>
                </c:pt>
                <c:pt idx="127">
                  <c:v>2836</c:v>
                </c:pt>
                <c:pt idx="128">
                  <c:v>2813</c:v>
                </c:pt>
                <c:pt idx="129">
                  <c:v>6148</c:v>
                </c:pt>
                <c:pt idx="130">
                  <c:v>3484</c:v>
                </c:pt>
                <c:pt idx="131">
                  <c:v>4256</c:v>
                </c:pt>
                <c:pt idx="132">
                  <c:v>2117</c:v>
                </c:pt>
                <c:pt idx="133">
                  <c:v>2746</c:v>
                </c:pt>
                <c:pt idx="134">
                  <c:v>3401</c:v>
                </c:pt>
                <c:pt idx="135">
                  <c:v>3388</c:v>
                </c:pt>
                <c:pt idx="136">
                  <c:v>4920</c:v>
                </c:pt>
                <c:pt idx="137">
                  <c:v>4207</c:v>
                </c:pt>
                <c:pt idx="138">
                  <c:v>2969</c:v>
                </c:pt>
                <c:pt idx="139">
                  <c:v>3059</c:v>
                </c:pt>
                <c:pt idx="140">
                  <c:v>2728</c:v>
                </c:pt>
                <c:pt idx="141">
                  <c:v>3238</c:v>
                </c:pt>
                <c:pt idx="142">
                  <c:v>4155</c:v>
                </c:pt>
                <c:pt idx="143">
                  <c:v>5533</c:v>
                </c:pt>
                <c:pt idx="144">
                  <c:v>1694</c:v>
                </c:pt>
                <c:pt idx="145">
                  <c:v>3118</c:v>
                </c:pt>
                <c:pt idx="146">
                  <c:v>2697</c:v>
                </c:pt>
                <c:pt idx="147">
                  <c:v>4216</c:v>
                </c:pt>
                <c:pt idx="148">
                  <c:v>5498</c:v>
                </c:pt>
                <c:pt idx="149">
                  <c:v>5351</c:v>
                </c:pt>
                <c:pt idx="150">
                  <c:v>2412</c:v>
                </c:pt>
                <c:pt idx="151">
                  <c:v>2823</c:v>
                </c:pt>
                <c:pt idx="152">
                  <c:v>2874</c:v>
                </c:pt>
                <c:pt idx="153">
                  <c:v>4178</c:v>
                </c:pt>
                <c:pt idx="154">
                  <c:v>4330</c:v>
                </c:pt>
                <c:pt idx="155">
                  <c:v>5697</c:v>
                </c:pt>
                <c:pt idx="156">
                  <c:v>0</c:v>
                </c:pt>
                <c:pt idx="157">
                  <c:v>3741</c:v>
                </c:pt>
                <c:pt idx="158">
                  <c:v>5100</c:v>
                </c:pt>
                <c:pt idx="159">
                  <c:v>2932</c:v>
                </c:pt>
                <c:pt idx="160">
                  <c:v>3123</c:v>
                </c:pt>
                <c:pt idx="161">
                  <c:v>4089</c:v>
                </c:pt>
                <c:pt idx="162">
                  <c:v>3434</c:v>
                </c:pt>
                <c:pt idx="163">
                  <c:v>2327</c:v>
                </c:pt>
                <c:pt idx="164">
                  <c:v>2575</c:v>
                </c:pt>
                <c:pt idx="165">
                  <c:v>3497</c:v>
                </c:pt>
                <c:pt idx="166">
                  <c:v>3521</c:v>
                </c:pt>
                <c:pt idx="167">
                  <c:v>4122</c:v>
                </c:pt>
                <c:pt idx="168">
                  <c:v>4312</c:v>
                </c:pt>
                <c:pt idx="169">
                  <c:v>2970</c:v>
                </c:pt>
                <c:pt idx="170">
                  <c:v>2867</c:v>
                </c:pt>
                <c:pt idx="171">
                  <c:v>3362</c:v>
                </c:pt>
                <c:pt idx="172">
                  <c:v>3803</c:v>
                </c:pt>
                <c:pt idx="173">
                  <c:v>3607</c:v>
                </c:pt>
                <c:pt idx="174">
                  <c:v>4954</c:v>
                </c:pt>
                <c:pt idx="175">
                  <c:v>2641</c:v>
                </c:pt>
                <c:pt idx="176">
                  <c:v>3158</c:v>
                </c:pt>
                <c:pt idx="177">
                  <c:v>3703</c:v>
                </c:pt>
                <c:pt idx="178">
                  <c:v>4810</c:v>
                </c:pt>
                <c:pt idx="179">
                  <c:v>3704</c:v>
                </c:pt>
                <c:pt idx="180">
                  <c:v>3941</c:v>
                </c:pt>
                <c:pt idx="181">
                  <c:v>3119</c:v>
                </c:pt>
                <c:pt idx="182">
                  <c:v>3219</c:v>
                </c:pt>
                <c:pt idx="183">
                  <c:v>3174</c:v>
                </c:pt>
                <c:pt idx="184">
                  <c:v>3551</c:v>
                </c:pt>
                <c:pt idx="185">
                  <c:v>5297</c:v>
                </c:pt>
                <c:pt idx="186">
                  <c:v>5624</c:v>
                </c:pt>
                <c:pt idx="187">
                  <c:v>2515</c:v>
                </c:pt>
                <c:pt idx="188">
                  <c:v>3764</c:v>
                </c:pt>
                <c:pt idx="189">
                  <c:v>4068</c:v>
                </c:pt>
                <c:pt idx="190">
                  <c:v>3714</c:v>
                </c:pt>
                <c:pt idx="191">
                  <c:v>4507</c:v>
                </c:pt>
                <c:pt idx="192">
                  <c:v>5433</c:v>
                </c:pt>
                <c:pt idx="193">
                  <c:v>2808</c:v>
                </c:pt>
                <c:pt idx="194">
                  <c:v>2892</c:v>
                </c:pt>
                <c:pt idx="195">
                  <c:v>3642</c:v>
                </c:pt>
                <c:pt idx="196">
                  <c:v>3721</c:v>
                </c:pt>
                <c:pt idx="197">
                  <c:v>5929</c:v>
                </c:pt>
                <c:pt idx="198">
                  <c:v>4530</c:v>
                </c:pt>
                <c:pt idx="199">
                  <c:v>2349</c:v>
                </c:pt>
                <c:pt idx="200">
                  <c:v>2674</c:v>
                </c:pt>
                <c:pt idx="201">
                  <c:v>2120</c:v>
                </c:pt>
                <c:pt idx="202">
                  <c:v>3697</c:v>
                </c:pt>
                <c:pt idx="203">
                  <c:v>5048</c:v>
                </c:pt>
                <c:pt idx="204">
                  <c:v>5389</c:v>
                </c:pt>
                <c:pt idx="205">
                  <c:v>1898</c:v>
                </c:pt>
                <c:pt idx="206">
                  <c:v>3463</c:v>
                </c:pt>
                <c:pt idx="207">
                  <c:v>2889</c:v>
                </c:pt>
                <c:pt idx="208">
                  <c:v>3462</c:v>
                </c:pt>
                <c:pt idx="209">
                  <c:v>4321</c:v>
                </c:pt>
                <c:pt idx="210">
                  <c:v>4310</c:v>
                </c:pt>
                <c:pt idx="211">
                  <c:v>4512</c:v>
                </c:pt>
                <c:pt idx="212">
                  <c:v>2492</c:v>
                </c:pt>
                <c:pt idx="213">
                  <c:v>2678</c:v>
                </c:pt>
                <c:pt idx="214">
                  <c:v>3064</c:v>
                </c:pt>
                <c:pt idx="215">
                  <c:v>4321</c:v>
                </c:pt>
                <c:pt idx="216">
                  <c:v>7557</c:v>
                </c:pt>
                <c:pt idx="217">
                  <c:v>2073</c:v>
                </c:pt>
                <c:pt idx="218">
                  <c:v>2143</c:v>
                </c:pt>
                <c:pt idx="219">
                  <c:v>2099</c:v>
                </c:pt>
                <c:pt idx="220">
                  <c:v>3081</c:v>
                </c:pt>
                <c:pt idx="221">
                  <c:v>4540</c:v>
                </c:pt>
                <c:pt idx="222">
                  <c:v>6477</c:v>
                </c:pt>
                <c:pt idx="223">
                  <c:v>2369</c:v>
                </c:pt>
                <c:pt idx="224">
                  <c:v>1977</c:v>
                </c:pt>
                <c:pt idx="225">
                  <c:v>3131</c:v>
                </c:pt>
                <c:pt idx="226">
                  <c:v>2598</c:v>
                </c:pt>
                <c:pt idx="227">
                  <c:v>4611</c:v>
                </c:pt>
                <c:pt idx="228">
                  <c:v>4728</c:v>
                </c:pt>
                <c:pt idx="229">
                  <c:v>2241</c:v>
                </c:pt>
                <c:pt idx="230">
                  <c:v>2832</c:v>
                </c:pt>
                <c:pt idx="231">
                  <c:v>2808</c:v>
                </c:pt>
                <c:pt idx="232">
                  <c:v>3174</c:v>
                </c:pt>
                <c:pt idx="233">
                  <c:v>3749</c:v>
                </c:pt>
                <c:pt idx="234">
                  <c:v>4043</c:v>
                </c:pt>
                <c:pt idx="235">
                  <c:v>1950</c:v>
                </c:pt>
                <c:pt idx="236">
                  <c:v>2450</c:v>
                </c:pt>
                <c:pt idx="237">
                  <c:v>3221</c:v>
                </c:pt>
                <c:pt idx="238">
                  <c:v>2806</c:v>
                </c:pt>
                <c:pt idx="239">
                  <c:v>7249</c:v>
                </c:pt>
                <c:pt idx="240">
                  <c:v>6367</c:v>
                </c:pt>
                <c:pt idx="241">
                  <c:v>3009</c:v>
                </c:pt>
                <c:pt idx="242">
                  <c:v>2123</c:v>
                </c:pt>
                <c:pt idx="243">
                  <c:v>2958</c:v>
                </c:pt>
                <c:pt idx="244">
                  <c:v>3931</c:v>
                </c:pt>
                <c:pt idx="245">
                  <c:v>4868</c:v>
                </c:pt>
                <c:pt idx="246">
                  <c:v>4441</c:v>
                </c:pt>
                <c:pt idx="247">
                  <c:v>2808</c:v>
                </c:pt>
                <c:pt idx="248">
                  <c:v>3757</c:v>
                </c:pt>
                <c:pt idx="249">
                  <c:v>3063</c:v>
                </c:pt>
                <c:pt idx="250">
                  <c:v>3367</c:v>
                </c:pt>
                <c:pt idx="251">
                  <c:v>4186</c:v>
                </c:pt>
                <c:pt idx="252">
                  <c:v>3961</c:v>
                </c:pt>
                <c:pt idx="253">
                  <c:v>2137</c:v>
                </c:pt>
                <c:pt idx="254">
                  <c:v>2523</c:v>
                </c:pt>
                <c:pt idx="255">
                  <c:v>2725</c:v>
                </c:pt>
                <c:pt idx="256">
                  <c:v>2524</c:v>
                </c:pt>
                <c:pt idx="257">
                  <c:v>5534</c:v>
                </c:pt>
                <c:pt idx="258">
                  <c:v>5252</c:v>
                </c:pt>
                <c:pt idx="259">
                  <c:v>2808</c:v>
                </c:pt>
                <c:pt idx="260">
                  <c:v>1855</c:v>
                </c:pt>
                <c:pt idx="261">
                  <c:v>2528</c:v>
                </c:pt>
                <c:pt idx="262">
                  <c:v>2951</c:v>
                </c:pt>
                <c:pt idx="263">
                  <c:v>3732</c:v>
                </c:pt>
                <c:pt idx="264">
                  <c:v>4881</c:v>
                </c:pt>
                <c:pt idx="265">
                  <c:v>2792</c:v>
                </c:pt>
                <c:pt idx="266">
                  <c:v>2839</c:v>
                </c:pt>
                <c:pt idx="267">
                  <c:v>2036</c:v>
                </c:pt>
                <c:pt idx="268">
                  <c:v>3043</c:v>
                </c:pt>
                <c:pt idx="269">
                  <c:v>4294</c:v>
                </c:pt>
                <c:pt idx="270">
                  <c:v>3971</c:v>
                </c:pt>
                <c:pt idx="271">
                  <c:v>1876</c:v>
                </c:pt>
                <c:pt idx="272">
                  <c:v>2903</c:v>
                </c:pt>
                <c:pt idx="273">
                  <c:v>2526</c:v>
                </c:pt>
                <c:pt idx="274">
                  <c:v>2943</c:v>
                </c:pt>
                <c:pt idx="275">
                  <c:v>4805</c:v>
                </c:pt>
                <c:pt idx="276">
                  <c:v>5903</c:v>
                </c:pt>
                <c:pt idx="277">
                  <c:v>2788</c:v>
                </c:pt>
                <c:pt idx="278">
                  <c:v>3258</c:v>
                </c:pt>
                <c:pt idx="279">
                  <c:v>3160</c:v>
                </c:pt>
                <c:pt idx="280">
                  <c:v>0</c:v>
                </c:pt>
                <c:pt idx="281">
                  <c:v>1817</c:v>
                </c:pt>
                <c:pt idx="282">
                  <c:v>3118</c:v>
                </c:pt>
                <c:pt idx="283">
                  <c:v>1516</c:v>
                </c:pt>
                <c:pt idx="284">
                  <c:v>2072</c:v>
                </c:pt>
                <c:pt idx="285">
                  <c:v>2744</c:v>
                </c:pt>
                <c:pt idx="286">
                  <c:v>2349</c:v>
                </c:pt>
                <c:pt idx="287">
                  <c:v>3841</c:v>
                </c:pt>
                <c:pt idx="288">
                  <c:v>3466</c:v>
                </c:pt>
                <c:pt idx="289">
                  <c:v>2475</c:v>
                </c:pt>
                <c:pt idx="290">
                  <c:v>2941</c:v>
                </c:pt>
                <c:pt idx="291">
                  <c:v>3281</c:v>
                </c:pt>
                <c:pt idx="292">
                  <c:v>2652</c:v>
                </c:pt>
                <c:pt idx="293">
                  <c:v>4336</c:v>
                </c:pt>
                <c:pt idx="294">
                  <c:v>5165</c:v>
                </c:pt>
                <c:pt idx="295">
                  <c:v>2616</c:v>
                </c:pt>
                <c:pt idx="296">
                  <c:v>2422</c:v>
                </c:pt>
                <c:pt idx="297">
                  <c:v>3172</c:v>
                </c:pt>
                <c:pt idx="298">
                  <c:v>2849</c:v>
                </c:pt>
                <c:pt idx="299">
                  <c:v>5241</c:v>
                </c:pt>
                <c:pt idx="300">
                  <c:v>5195</c:v>
                </c:pt>
                <c:pt idx="301">
                  <c:v>2297</c:v>
                </c:pt>
                <c:pt idx="302">
                  <c:v>2951</c:v>
                </c:pt>
                <c:pt idx="303">
                  <c:v>3600</c:v>
                </c:pt>
                <c:pt idx="304">
                  <c:v>3953</c:v>
                </c:pt>
                <c:pt idx="305">
                  <c:v>3983</c:v>
                </c:pt>
                <c:pt idx="306">
                  <c:v>5320</c:v>
                </c:pt>
                <c:pt idx="307">
                  <c:v>0</c:v>
                </c:pt>
                <c:pt idx="308">
                  <c:v>3376</c:v>
                </c:pt>
                <c:pt idx="309">
                  <c:v>3837</c:v>
                </c:pt>
                <c:pt idx="310">
                  <c:v>4565</c:v>
                </c:pt>
                <c:pt idx="311">
                  <c:v>0</c:v>
                </c:pt>
              </c:numCache>
            </c:numRef>
          </c:xVal>
          <c:yVal>
            <c:numRef>
              <c:f>mRegression4!$B$26:$B$337</c:f>
              <c:numCache>
                <c:formatCode>General</c:formatCode>
                <c:ptCount val="312"/>
                <c:pt idx="0">
                  <c:v>2149.2727635577053</c:v>
                </c:pt>
                <c:pt idx="1">
                  <c:v>2637.9366504805184</c:v>
                </c:pt>
                <c:pt idx="2">
                  <c:v>2513.6858573805544</c:v>
                </c:pt>
                <c:pt idx="3">
                  <c:v>3358.9299274464724</c:v>
                </c:pt>
                <c:pt idx="4">
                  <c:v>3829.0657660542229</c:v>
                </c:pt>
                <c:pt idx="5">
                  <c:v>2417.956606550481</c:v>
                </c:pt>
                <c:pt idx="6">
                  <c:v>2294.081961219104</c:v>
                </c:pt>
                <c:pt idx="7">
                  <c:v>3074.1297924645564</c:v>
                </c:pt>
                <c:pt idx="8">
                  <c:v>2941.9256825856214</c:v>
                </c:pt>
                <c:pt idx="9">
                  <c:v>4188.8916268599878</c:v>
                </c:pt>
                <c:pt idx="10">
                  <c:v>3856.8681811268953</c:v>
                </c:pt>
                <c:pt idx="11">
                  <c:v>2852.5715538965915</c:v>
                </c:pt>
                <c:pt idx="12">
                  <c:v>2630.5776299505587</c:v>
                </c:pt>
                <c:pt idx="13">
                  <c:v>3198.2135206991875</c:v>
                </c:pt>
                <c:pt idx="14">
                  <c:v>2875.6232684738488</c:v>
                </c:pt>
                <c:pt idx="15">
                  <c:v>3924.550966947585</c:v>
                </c:pt>
                <c:pt idx="16">
                  <c:v>3855.2210236535748</c:v>
                </c:pt>
                <c:pt idx="17">
                  <c:v>1948.7216735969887</c:v>
                </c:pt>
                <c:pt idx="18">
                  <c:v>1933.8725419915445</c:v>
                </c:pt>
                <c:pt idx="19">
                  <c:v>2543.6772395705398</c:v>
                </c:pt>
                <c:pt idx="20">
                  <c:v>2971.9184677655339</c:v>
                </c:pt>
                <c:pt idx="21">
                  <c:v>4443.4326226559951</c:v>
                </c:pt>
                <c:pt idx="22">
                  <c:v>4305.5270822326847</c:v>
                </c:pt>
                <c:pt idx="23">
                  <c:v>1878.9307550514</c:v>
                </c:pt>
                <c:pt idx="24">
                  <c:v>2413.9226590308381</c:v>
                </c:pt>
                <c:pt idx="25">
                  <c:v>2664.6232852116004</c:v>
                </c:pt>
                <c:pt idx="26">
                  <c:v>3780.9436363311552</c:v>
                </c:pt>
                <c:pt idx="27">
                  <c:v>4123.3011451714292</c:v>
                </c:pt>
                <c:pt idx="28">
                  <c:v>4207.5272384857335</c:v>
                </c:pt>
                <c:pt idx="29">
                  <c:v>2336.9166532893551</c:v>
                </c:pt>
                <c:pt idx="30">
                  <c:v>2390.1367079610804</c:v>
                </c:pt>
                <c:pt idx="31">
                  <c:v>2667.8168719728183</c:v>
                </c:pt>
                <c:pt idx="32">
                  <c:v>3138.5614684872512</c:v>
                </c:pt>
                <c:pt idx="33">
                  <c:v>3887.0059429820576</c:v>
                </c:pt>
                <c:pt idx="34">
                  <c:v>3857.9843932268914</c:v>
                </c:pt>
                <c:pt idx="35">
                  <c:v>2505.7936610253632</c:v>
                </c:pt>
                <c:pt idx="36">
                  <c:v>3505.943992927615</c:v>
                </c:pt>
                <c:pt idx="37">
                  <c:v>2674.1123828870022</c:v>
                </c:pt>
                <c:pt idx="38">
                  <c:v>2830.7624651818369</c:v>
                </c:pt>
                <c:pt idx="39">
                  <c:v>3545.8335730223416</c:v>
                </c:pt>
                <c:pt idx="40">
                  <c:v>4459.0465329384133</c:v>
                </c:pt>
                <c:pt idx="41">
                  <c:v>3628.098308980499</c:v>
                </c:pt>
                <c:pt idx="42">
                  <c:v>2790.5853780677198</c:v>
                </c:pt>
                <c:pt idx="43">
                  <c:v>2806.1383477507306</c:v>
                </c:pt>
                <c:pt idx="44">
                  <c:v>3202.7201352030597</c:v>
                </c:pt>
                <c:pt idx="45">
                  <c:v>4700.8583653560654</c:v>
                </c:pt>
                <c:pt idx="46">
                  <c:v>4559.2453806113663</c:v>
                </c:pt>
                <c:pt idx="47">
                  <c:v>2279.0354023882242</c:v>
                </c:pt>
                <c:pt idx="48">
                  <c:v>2764.3762308734249</c:v>
                </c:pt>
                <c:pt idx="49">
                  <c:v>2799.3746307561323</c:v>
                </c:pt>
                <c:pt idx="50">
                  <c:v>3392.9872383853331</c:v>
                </c:pt>
                <c:pt idx="51">
                  <c:v>4362.4415225580524</c:v>
                </c:pt>
                <c:pt idx="52">
                  <c:v>4410.026879068886</c:v>
                </c:pt>
                <c:pt idx="53">
                  <c:v>2623.0525518416175</c:v>
                </c:pt>
                <c:pt idx="54">
                  <c:v>2992.6801273913134</c:v>
                </c:pt>
                <c:pt idx="55">
                  <c:v>2768.1826046867332</c:v>
                </c:pt>
                <c:pt idx="56">
                  <c:v>3237.8988744980488</c:v>
                </c:pt>
                <c:pt idx="57">
                  <c:v>4299.5263091667275</c:v>
                </c:pt>
                <c:pt idx="58">
                  <c:v>4521.9367800501386</c:v>
                </c:pt>
                <c:pt idx="59">
                  <c:v>693.47508188341658</c:v>
                </c:pt>
                <c:pt idx="60">
                  <c:v>2498.227572164853</c:v>
                </c:pt>
                <c:pt idx="61">
                  <c:v>2844.4173923295552</c:v>
                </c:pt>
                <c:pt idx="62">
                  <c:v>3554.4256143645216</c:v>
                </c:pt>
                <c:pt idx="63">
                  <c:v>3466.7091818680683</c:v>
                </c:pt>
                <c:pt idx="64">
                  <c:v>4166.6304125916204</c:v>
                </c:pt>
                <c:pt idx="65">
                  <c:v>3894.1128552844903</c:v>
                </c:pt>
                <c:pt idx="66">
                  <c:v>2599.2485056723544</c:v>
                </c:pt>
                <c:pt idx="67">
                  <c:v>2511.6826618108576</c:v>
                </c:pt>
                <c:pt idx="68">
                  <c:v>3180.5785356267697</c:v>
                </c:pt>
                <c:pt idx="69">
                  <c:v>3237.3622811101873</c:v>
                </c:pt>
                <c:pt idx="70">
                  <c:v>4335.8507954598344</c:v>
                </c:pt>
                <c:pt idx="71">
                  <c:v>5141.8013803735375</c:v>
                </c:pt>
                <c:pt idx="72">
                  <c:v>2384.3582923453259</c:v>
                </c:pt>
                <c:pt idx="73">
                  <c:v>2852.1435311057653</c:v>
                </c:pt>
                <c:pt idx="74">
                  <c:v>2837.1677338037798</c:v>
                </c:pt>
                <c:pt idx="75">
                  <c:v>3865.4379183997899</c:v>
                </c:pt>
                <c:pt idx="76">
                  <c:v>4432.5313879216474</c:v>
                </c:pt>
                <c:pt idx="77">
                  <c:v>4164.6205617210335</c:v>
                </c:pt>
                <c:pt idx="78">
                  <c:v>2863.717845854002</c:v>
                </c:pt>
                <c:pt idx="79">
                  <c:v>2670.4465248451293</c:v>
                </c:pt>
                <c:pt idx="80">
                  <c:v>3058.8741507304221</c:v>
                </c:pt>
                <c:pt idx="81">
                  <c:v>2973.8617660770069</c:v>
                </c:pt>
                <c:pt idx="82">
                  <c:v>4096.5908033811347</c:v>
                </c:pt>
                <c:pt idx="83">
                  <c:v>4933.9440800817883</c:v>
                </c:pt>
                <c:pt idx="84">
                  <c:v>2646.5174318484542</c:v>
                </c:pt>
                <c:pt idx="85">
                  <c:v>2647.4468651144825</c:v>
                </c:pt>
                <c:pt idx="86">
                  <c:v>2618.2908072511609</c:v>
                </c:pt>
                <c:pt idx="87">
                  <c:v>3143.3232130777074</c:v>
                </c:pt>
                <c:pt idx="88">
                  <c:v>4350.0246165994831</c:v>
                </c:pt>
                <c:pt idx="89">
                  <c:v>4168.3025002897075</c:v>
                </c:pt>
                <c:pt idx="90">
                  <c:v>2502.808149881047</c:v>
                </c:pt>
                <c:pt idx="91">
                  <c:v>2641.1439074922596</c:v>
                </c:pt>
                <c:pt idx="92">
                  <c:v>2901.6281533174474</c:v>
                </c:pt>
                <c:pt idx="93">
                  <c:v>3301.7270088701935</c:v>
                </c:pt>
                <c:pt idx="94">
                  <c:v>4308.1460867135283</c:v>
                </c:pt>
                <c:pt idx="95">
                  <c:v>4350.6402096314268</c:v>
                </c:pt>
                <c:pt idx="96">
                  <c:v>2831.3615819834044</c:v>
                </c:pt>
                <c:pt idx="97">
                  <c:v>3332.3838445416577</c:v>
                </c:pt>
                <c:pt idx="98">
                  <c:v>3092.8375686091226</c:v>
                </c:pt>
                <c:pt idx="99">
                  <c:v>4134.2526360588863</c:v>
                </c:pt>
                <c:pt idx="100">
                  <c:v>5245.4157765543368</c:v>
                </c:pt>
                <c:pt idx="101">
                  <c:v>4456.1185087760432</c:v>
                </c:pt>
                <c:pt idx="102">
                  <c:v>3096.012052984483</c:v>
                </c:pt>
                <c:pt idx="103">
                  <c:v>2619.0183884427711</c:v>
                </c:pt>
                <c:pt idx="104">
                  <c:v>3050.1846189410799</c:v>
                </c:pt>
                <c:pt idx="105">
                  <c:v>3471.7360933537971</c:v>
                </c:pt>
                <c:pt idx="106">
                  <c:v>3850.4689562230651</c:v>
                </c:pt>
                <c:pt idx="107">
                  <c:v>4389.2929917025594</c:v>
                </c:pt>
                <c:pt idx="108">
                  <c:v>2855.5154427065609</c:v>
                </c:pt>
                <c:pt idx="109">
                  <c:v>2996.0582625345924</c:v>
                </c:pt>
                <c:pt idx="110">
                  <c:v>2915.1395428346732</c:v>
                </c:pt>
                <c:pt idx="111">
                  <c:v>3071.1947533525527</c:v>
                </c:pt>
                <c:pt idx="112">
                  <c:v>4298.243248080601</c:v>
                </c:pt>
                <c:pt idx="113">
                  <c:v>4302.310975522978</c:v>
                </c:pt>
                <c:pt idx="114">
                  <c:v>2618.9466196275253</c:v>
                </c:pt>
                <c:pt idx="115">
                  <c:v>3022.7283849804662</c:v>
                </c:pt>
                <c:pt idx="116">
                  <c:v>2832.6020134488317</c:v>
                </c:pt>
                <c:pt idx="117">
                  <c:v>3136.7432170031898</c:v>
                </c:pt>
                <c:pt idx="118">
                  <c:v>3982.9969431447726</c:v>
                </c:pt>
                <c:pt idx="119">
                  <c:v>4272.5652621388326</c:v>
                </c:pt>
                <c:pt idx="120">
                  <c:v>2963.6378563811595</c:v>
                </c:pt>
                <c:pt idx="121">
                  <c:v>3407.7256049966663</c:v>
                </c:pt>
                <c:pt idx="122">
                  <c:v>2907.3209139882297</c:v>
                </c:pt>
                <c:pt idx="123">
                  <c:v>3783.1693691754263</c:v>
                </c:pt>
                <c:pt idx="124">
                  <c:v>5133.2344490804953</c:v>
                </c:pt>
                <c:pt idx="125">
                  <c:v>4319.4136122321452</c:v>
                </c:pt>
                <c:pt idx="126">
                  <c:v>3742.688118987171</c:v>
                </c:pt>
                <c:pt idx="127">
                  <c:v>2793.5501679570484</c:v>
                </c:pt>
                <c:pt idx="128">
                  <c:v>2906.7547857022464</c:v>
                </c:pt>
                <c:pt idx="129">
                  <c:v>4504.3928820580277</c:v>
                </c:pt>
                <c:pt idx="130">
                  <c:v>3684.9461606919212</c:v>
                </c:pt>
                <c:pt idx="131">
                  <c:v>3766.6630432879729</c:v>
                </c:pt>
                <c:pt idx="132">
                  <c:v>2397.1145442906932</c:v>
                </c:pt>
                <c:pt idx="133">
                  <c:v>2857.5845792525943</c:v>
                </c:pt>
                <c:pt idx="134">
                  <c:v>3124.1648941938256</c:v>
                </c:pt>
                <c:pt idx="135">
                  <c:v>3263.6620836263837</c:v>
                </c:pt>
                <c:pt idx="136">
                  <c:v>3952.5934388663918</c:v>
                </c:pt>
                <c:pt idx="137">
                  <c:v>4119.3777467666932</c:v>
                </c:pt>
                <c:pt idx="138">
                  <c:v>2764.9391574759802</c:v>
                </c:pt>
                <c:pt idx="139">
                  <c:v>2825.2269123920701</c:v>
                </c:pt>
                <c:pt idx="140">
                  <c:v>2793.1836612935763</c:v>
                </c:pt>
                <c:pt idx="141">
                  <c:v>3074.6985469060214</c:v>
                </c:pt>
                <c:pt idx="142">
                  <c:v>3714.0031092389499</c:v>
                </c:pt>
                <c:pt idx="143">
                  <c:v>4598.2968303995758</c:v>
                </c:pt>
                <c:pt idx="144">
                  <c:v>2128.7821347209401</c:v>
                </c:pt>
                <c:pt idx="145">
                  <c:v>2867.5027070051742</c:v>
                </c:pt>
                <c:pt idx="146">
                  <c:v>2791.9792041479577</c:v>
                </c:pt>
                <c:pt idx="147">
                  <c:v>3501.4212978969408</c:v>
                </c:pt>
                <c:pt idx="148">
                  <c:v>4411.5638831308734</c:v>
                </c:pt>
                <c:pt idx="149">
                  <c:v>4383.6231466838408</c:v>
                </c:pt>
                <c:pt idx="150">
                  <c:v>2953.7142964932445</c:v>
                </c:pt>
                <c:pt idx="151">
                  <c:v>2711.6151729354056</c:v>
                </c:pt>
                <c:pt idx="152">
                  <c:v>2818.7619263362753</c:v>
                </c:pt>
                <c:pt idx="153">
                  <c:v>3627.2102821696149</c:v>
                </c:pt>
                <c:pt idx="154">
                  <c:v>4392.3538690491241</c:v>
                </c:pt>
                <c:pt idx="155">
                  <c:v>4473.7802588215609</c:v>
                </c:pt>
                <c:pt idx="156">
                  <c:v>628.1389028194609</c:v>
                </c:pt>
                <c:pt idx="157">
                  <c:v>3172.9350299364751</c:v>
                </c:pt>
                <c:pt idx="158">
                  <c:v>3723.6795973310973</c:v>
                </c:pt>
                <c:pt idx="159">
                  <c:v>2943.2463368606868</c:v>
                </c:pt>
                <c:pt idx="160">
                  <c:v>2853.4368448797841</c:v>
                </c:pt>
                <c:pt idx="161">
                  <c:v>3620.2410796587651</c:v>
                </c:pt>
                <c:pt idx="162">
                  <c:v>3449.1700683736826</c:v>
                </c:pt>
                <c:pt idx="163">
                  <c:v>2447.1677411194687</c:v>
                </c:pt>
                <c:pt idx="164">
                  <c:v>2623.8112868004787</c:v>
                </c:pt>
                <c:pt idx="165">
                  <c:v>3100.45031623574</c:v>
                </c:pt>
                <c:pt idx="166">
                  <c:v>3203.3035671814</c:v>
                </c:pt>
                <c:pt idx="167">
                  <c:v>3869.7458825126714</c:v>
                </c:pt>
                <c:pt idx="168">
                  <c:v>3982.7321719530746</c:v>
                </c:pt>
                <c:pt idx="169">
                  <c:v>2732.8862652723719</c:v>
                </c:pt>
                <c:pt idx="170">
                  <c:v>2772.3446208928444</c:v>
                </c:pt>
                <c:pt idx="171">
                  <c:v>3167.0221062125656</c:v>
                </c:pt>
                <c:pt idx="172">
                  <c:v>3215.8953804169159</c:v>
                </c:pt>
                <c:pt idx="173">
                  <c:v>3560.9450655432056</c:v>
                </c:pt>
                <c:pt idx="174">
                  <c:v>4265.021081644034</c:v>
                </c:pt>
                <c:pt idx="175">
                  <c:v>2519.0847076650907</c:v>
                </c:pt>
                <c:pt idx="176">
                  <c:v>2864.8915449359438</c:v>
                </c:pt>
                <c:pt idx="177">
                  <c:v>3326.2029479426228</c:v>
                </c:pt>
                <c:pt idx="178">
                  <c:v>3802.3705335592099</c:v>
                </c:pt>
                <c:pt idx="179">
                  <c:v>3722.6079933696728</c:v>
                </c:pt>
                <c:pt idx="180">
                  <c:v>3653.6996694996328</c:v>
                </c:pt>
                <c:pt idx="181">
                  <c:v>2932.8266188085331</c:v>
                </c:pt>
                <c:pt idx="182">
                  <c:v>3148.7980411472699</c:v>
                </c:pt>
                <c:pt idx="183">
                  <c:v>3686.7744489846718</c:v>
                </c:pt>
                <c:pt idx="184">
                  <c:v>3213.083769263194</c:v>
                </c:pt>
                <c:pt idx="185">
                  <c:v>4275.5250516512315</c:v>
                </c:pt>
                <c:pt idx="186">
                  <c:v>4230.6216187385216</c:v>
                </c:pt>
                <c:pt idx="187">
                  <c:v>2469.5240716135513</c:v>
                </c:pt>
                <c:pt idx="188">
                  <c:v>3188.5879363977583</c:v>
                </c:pt>
                <c:pt idx="189">
                  <c:v>3362.5362839336954</c:v>
                </c:pt>
                <c:pt idx="190">
                  <c:v>3254.2797578545164</c:v>
                </c:pt>
                <c:pt idx="191">
                  <c:v>3950.1272174175801</c:v>
                </c:pt>
                <c:pt idx="192">
                  <c:v>4235.5932376393812</c:v>
                </c:pt>
                <c:pt idx="193">
                  <c:v>3207.0817730316821</c:v>
                </c:pt>
                <c:pt idx="194">
                  <c:v>2950.1260711603591</c:v>
                </c:pt>
                <c:pt idx="195">
                  <c:v>3250.3893479653652</c:v>
                </c:pt>
                <c:pt idx="196">
                  <c:v>3371.1285051002469</c:v>
                </c:pt>
                <c:pt idx="197">
                  <c:v>4506.7103135653842</c:v>
                </c:pt>
                <c:pt idx="198">
                  <c:v>3873.7390351599488</c:v>
                </c:pt>
                <c:pt idx="199">
                  <c:v>2443.3838872546489</c:v>
                </c:pt>
                <c:pt idx="200">
                  <c:v>2412.9640865702622</c:v>
                </c:pt>
                <c:pt idx="201">
                  <c:v>2364.4508796076984</c:v>
                </c:pt>
                <c:pt idx="202">
                  <c:v>3229.8581040806057</c:v>
                </c:pt>
                <c:pt idx="203">
                  <c:v>4156.2790457920828</c:v>
                </c:pt>
                <c:pt idx="204">
                  <c:v>4398.6970460157663</c:v>
                </c:pt>
                <c:pt idx="205">
                  <c:v>2089.4269175621675</c:v>
                </c:pt>
                <c:pt idx="206">
                  <c:v>3142.5809543492223</c:v>
                </c:pt>
                <c:pt idx="207">
                  <c:v>2870.4729290298374</c:v>
                </c:pt>
                <c:pt idx="208">
                  <c:v>3330.1699471995771</c:v>
                </c:pt>
                <c:pt idx="209">
                  <c:v>3617.1550562082302</c:v>
                </c:pt>
                <c:pt idx="210">
                  <c:v>3875.2947098493869</c:v>
                </c:pt>
                <c:pt idx="211">
                  <c:v>3601.7787924956674</c:v>
                </c:pt>
                <c:pt idx="212">
                  <c:v>2768.4115813829944</c:v>
                </c:pt>
                <c:pt idx="213">
                  <c:v>2759.3643926281452</c:v>
                </c:pt>
                <c:pt idx="214">
                  <c:v>2873.055347608095</c:v>
                </c:pt>
                <c:pt idx="215">
                  <c:v>3746.5461519435162</c:v>
                </c:pt>
                <c:pt idx="216">
                  <c:v>5361.6117693375918</c:v>
                </c:pt>
                <c:pt idx="217">
                  <c:v>2285.4290153323473</c:v>
                </c:pt>
                <c:pt idx="218">
                  <c:v>2271.5219799571023</c:v>
                </c:pt>
                <c:pt idx="219">
                  <c:v>2908.4373059125974</c:v>
                </c:pt>
                <c:pt idx="220">
                  <c:v>3214.9520610211621</c:v>
                </c:pt>
                <c:pt idx="221">
                  <c:v>3969.9294771208033</c:v>
                </c:pt>
                <c:pt idx="222">
                  <c:v>5090.8941525358132</c:v>
                </c:pt>
                <c:pt idx="223">
                  <c:v>2650.9715597473105</c:v>
                </c:pt>
                <c:pt idx="224">
                  <c:v>2310.2107363480441</c:v>
                </c:pt>
                <c:pt idx="225">
                  <c:v>2796.0358874952926</c:v>
                </c:pt>
                <c:pt idx="226">
                  <c:v>3592.1561579436311</c:v>
                </c:pt>
                <c:pt idx="227">
                  <c:v>4147.2692343469689</c:v>
                </c:pt>
                <c:pt idx="228">
                  <c:v>4026.9679569872305</c:v>
                </c:pt>
                <c:pt idx="229">
                  <c:v>2326.1652157828148</c:v>
                </c:pt>
                <c:pt idx="230">
                  <c:v>2771.0277798839847</c:v>
                </c:pt>
                <c:pt idx="231">
                  <c:v>2652.9677403673741</c:v>
                </c:pt>
                <c:pt idx="232">
                  <c:v>2989.3964608361402</c:v>
                </c:pt>
                <c:pt idx="233">
                  <c:v>3733.6766886729279</c:v>
                </c:pt>
                <c:pt idx="234">
                  <c:v>3602.0077691919287</c:v>
                </c:pt>
                <c:pt idx="235">
                  <c:v>2052.7375434747173</c:v>
                </c:pt>
                <c:pt idx="236">
                  <c:v>2601.4241982427193</c:v>
                </c:pt>
                <c:pt idx="237">
                  <c:v>2963.838305465651</c:v>
                </c:pt>
                <c:pt idx="238">
                  <c:v>2783.5031801108516</c:v>
                </c:pt>
                <c:pt idx="239">
                  <c:v>5308.9385607416207</c:v>
                </c:pt>
                <c:pt idx="240">
                  <c:v>5409.6806210484938</c:v>
                </c:pt>
                <c:pt idx="241">
                  <c:v>2624.9333267393845</c:v>
                </c:pt>
                <c:pt idx="242">
                  <c:v>2352.0629330193046</c:v>
                </c:pt>
                <c:pt idx="243">
                  <c:v>2845.9330635537767</c:v>
                </c:pt>
                <c:pt idx="244">
                  <c:v>3425.1834883950628</c:v>
                </c:pt>
                <c:pt idx="245">
                  <c:v>4118.9406944535303</c:v>
                </c:pt>
                <c:pt idx="246">
                  <c:v>4181.0434631154221</c:v>
                </c:pt>
                <c:pt idx="247">
                  <c:v>2755.14668813359</c:v>
                </c:pt>
                <c:pt idx="248">
                  <c:v>3108.0220531107884</c:v>
                </c:pt>
                <c:pt idx="249">
                  <c:v>3206.5761535867005</c:v>
                </c:pt>
                <c:pt idx="250">
                  <c:v>3167.6294611293215</c:v>
                </c:pt>
                <c:pt idx="251">
                  <c:v>3633.3043367129544</c:v>
                </c:pt>
                <c:pt idx="252">
                  <c:v>4186.4991887991264</c:v>
                </c:pt>
                <c:pt idx="253">
                  <c:v>2268.0185821072077</c:v>
                </c:pt>
                <c:pt idx="254">
                  <c:v>2533.5106370322665</c:v>
                </c:pt>
                <c:pt idx="255">
                  <c:v>2669.7776538010198</c:v>
                </c:pt>
                <c:pt idx="256">
                  <c:v>2804.2595874256676</c:v>
                </c:pt>
                <c:pt idx="257">
                  <c:v>4461.1303470213225</c:v>
                </c:pt>
                <c:pt idx="258">
                  <c:v>4141.4681189583544</c:v>
                </c:pt>
                <c:pt idx="259">
                  <c:v>2496.0977108986149</c:v>
                </c:pt>
                <c:pt idx="260">
                  <c:v>2142.843176293773</c:v>
                </c:pt>
                <c:pt idx="261">
                  <c:v>2716.0658832716304</c:v>
                </c:pt>
                <c:pt idx="262">
                  <c:v>2833.1307644250801</c:v>
                </c:pt>
                <c:pt idx="263">
                  <c:v>4010.4561629096106</c:v>
                </c:pt>
                <c:pt idx="264">
                  <c:v>4148.0521081234483</c:v>
                </c:pt>
                <c:pt idx="265">
                  <c:v>2714.9460737846316</c:v>
                </c:pt>
                <c:pt idx="266">
                  <c:v>2561.8643230296752</c:v>
                </c:pt>
                <c:pt idx="267">
                  <c:v>2483.7451270472529</c:v>
                </c:pt>
                <c:pt idx="268">
                  <c:v>2914.4173937783985</c:v>
                </c:pt>
                <c:pt idx="269">
                  <c:v>3746.7880074831514</c:v>
                </c:pt>
                <c:pt idx="270">
                  <c:v>4390.4710795786532</c:v>
                </c:pt>
                <c:pt idx="271">
                  <c:v>2314.1093843523831</c:v>
                </c:pt>
                <c:pt idx="272">
                  <c:v>2698.122490100463</c:v>
                </c:pt>
                <c:pt idx="273">
                  <c:v>2563.2748412194924</c:v>
                </c:pt>
                <c:pt idx="274">
                  <c:v>2723.2570475291086</c:v>
                </c:pt>
                <c:pt idx="275">
                  <c:v>4168.5936046961006</c:v>
                </c:pt>
                <c:pt idx="276">
                  <c:v>4447.9539146967427</c:v>
                </c:pt>
                <c:pt idx="277">
                  <c:v>2599.8490254638482</c:v>
                </c:pt>
                <c:pt idx="278">
                  <c:v>2841.2893508410993</c:v>
                </c:pt>
                <c:pt idx="279">
                  <c:v>3004.0765130035475</c:v>
                </c:pt>
                <c:pt idx="280">
                  <c:v>663.6214094850136</c:v>
                </c:pt>
                <c:pt idx="281">
                  <c:v>2633.5950862692748</c:v>
                </c:pt>
                <c:pt idx="282">
                  <c:v>3385.6006614751241</c:v>
                </c:pt>
                <c:pt idx="283">
                  <c:v>2128.9833752125805</c:v>
                </c:pt>
                <c:pt idx="284">
                  <c:v>2445.0055029204236</c:v>
                </c:pt>
                <c:pt idx="285">
                  <c:v>2396.9227650797957</c:v>
                </c:pt>
                <c:pt idx="286">
                  <c:v>2416.7053108143837</c:v>
                </c:pt>
                <c:pt idx="287">
                  <c:v>3617.8086381326866</c:v>
                </c:pt>
                <c:pt idx="288">
                  <c:v>3265.720176077376</c:v>
                </c:pt>
                <c:pt idx="289">
                  <c:v>2500.4145247094625</c:v>
                </c:pt>
                <c:pt idx="290">
                  <c:v>2612.8849420169918</c:v>
                </c:pt>
                <c:pt idx="291">
                  <c:v>2904.6969091304568</c:v>
                </c:pt>
                <c:pt idx="292">
                  <c:v>2712.8801389220262</c:v>
                </c:pt>
                <c:pt idx="293">
                  <c:v>3759.3064330342913</c:v>
                </c:pt>
                <c:pt idx="294">
                  <c:v>4161.1002919371886</c:v>
                </c:pt>
                <c:pt idx="295">
                  <c:v>2530.9879358878616</c:v>
                </c:pt>
                <c:pt idx="296">
                  <c:v>2262.8867334662773</c:v>
                </c:pt>
                <c:pt idx="297">
                  <c:v>3056.7036744161887</c:v>
                </c:pt>
                <c:pt idx="298">
                  <c:v>2645.249048299203</c:v>
                </c:pt>
                <c:pt idx="299">
                  <c:v>3935.1337567744949</c:v>
                </c:pt>
                <c:pt idx="300">
                  <c:v>4609.7430764613446</c:v>
                </c:pt>
                <c:pt idx="301">
                  <c:v>2466.4671873575639</c:v>
                </c:pt>
                <c:pt idx="302">
                  <c:v>2736.0207461825148</c:v>
                </c:pt>
                <c:pt idx="303">
                  <c:v>3371.2638046155512</c:v>
                </c:pt>
                <c:pt idx="304">
                  <c:v>2598.0987655836593</c:v>
                </c:pt>
                <c:pt idx="305">
                  <c:v>3215.8837247390966</c:v>
                </c:pt>
                <c:pt idx="306">
                  <c:v>3863.7871635394672</c:v>
                </c:pt>
                <c:pt idx="307">
                  <c:v>838.09929940434779</c:v>
                </c:pt>
                <c:pt idx="308">
                  <c:v>2947.9841585127274</c:v>
                </c:pt>
                <c:pt idx="309">
                  <c:v>3096.1300848622618</c:v>
                </c:pt>
                <c:pt idx="310">
                  <c:v>3599.7329673052714</c:v>
                </c:pt>
                <c:pt idx="311">
                  <c:v>1148.6379291690346</c:v>
                </c:pt>
              </c:numCache>
            </c:numRef>
          </c:yVal>
          <c:smooth val="0"/>
          <c:extLst>
            <c:ext xmlns:c16="http://schemas.microsoft.com/office/drawing/2014/chart" uri="{C3380CC4-5D6E-409C-BE32-E72D297353CC}">
              <c16:uniqueId val="{00000005-370B-DD44-9387-88E5907B471D}"/>
            </c:ext>
          </c:extLst>
        </c:ser>
        <c:dLbls>
          <c:showLegendKey val="0"/>
          <c:showVal val="0"/>
          <c:showCatName val="0"/>
          <c:showSerName val="0"/>
          <c:showPercent val="0"/>
          <c:showBubbleSize val="0"/>
        </c:dLbls>
        <c:axId val="99014384"/>
        <c:axId val="99035344"/>
      </c:scatterChart>
      <c:valAx>
        <c:axId val="99014384"/>
        <c:scaling>
          <c:orientation val="minMax"/>
        </c:scaling>
        <c:delete val="0"/>
        <c:axPos val="b"/>
        <c:title>
          <c:tx>
            <c:rich>
              <a:bodyPr/>
              <a:lstStyle/>
              <a:p>
                <a:pPr>
                  <a:defRPr/>
                </a:pPr>
                <a:r>
                  <a:rPr lang="en-US"/>
                  <a:t>netTotal_364</a:t>
                </a:r>
              </a:p>
            </c:rich>
          </c:tx>
          <c:overlay val="0"/>
        </c:title>
        <c:numFmt formatCode="General" sourceLinked="1"/>
        <c:majorTickMark val="out"/>
        <c:minorTickMark val="none"/>
        <c:tickLblPos val="nextTo"/>
        <c:crossAx val="99035344"/>
        <c:crosses val="autoZero"/>
        <c:crossBetween val="midCat"/>
      </c:valAx>
      <c:valAx>
        <c:axId val="99035344"/>
        <c:scaling>
          <c:orientation val="minMax"/>
        </c:scaling>
        <c:delete val="0"/>
        <c:axPos val="l"/>
        <c:title>
          <c:tx>
            <c:rich>
              <a:bodyPr/>
              <a:lstStyle/>
              <a:p>
                <a:pPr>
                  <a:defRPr/>
                </a:pPr>
                <a:r>
                  <a:rPr lang="en-US"/>
                  <a:t>netTotal</a:t>
                </a:r>
              </a:p>
            </c:rich>
          </c:tx>
          <c:overlay val="0"/>
        </c:title>
        <c:numFmt formatCode="General" sourceLinked="1"/>
        <c:majorTickMark val="out"/>
        <c:minorTickMark val="none"/>
        <c:tickLblPos val="nextTo"/>
        <c:crossAx val="99014384"/>
        <c:crosses val="autoZero"/>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netTotal_28 Line Fit  Plot</a:t>
            </a:r>
          </a:p>
        </c:rich>
      </c:tx>
      <c:overlay val="0"/>
    </c:title>
    <c:autoTitleDeleted val="0"/>
    <c:plotArea>
      <c:layout/>
      <c:scatterChart>
        <c:scatterStyle val="lineMarker"/>
        <c:varyColors val="0"/>
        <c:ser>
          <c:idx val="0"/>
          <c:order val="0"/>
          <c:tx>
            <c:v>netTotal</c:v>
          </c:tx>
          <c:spPr>
            <a:ln w="19050">
              <a:noFill/>
            </a:ln>
          </c:spPr>
          <c:xVal>
            <c:strRef>
              <c:f>regressionData!$U$3:$U$315</c:f>
              <c:strCache>
                <c:ptCount val="313"/>
                <c:pt idx="0">
                  <c:v>netTotal_28</c:v>
                </c:pt>
                <c:pt idx="1">
                  <c:v>2941</c:v>
                </c:pt>
                <c:pt idx="2">
                  <c:v>3281</c:v>
                </c:pt>
                <c:pt idx="3">
                  <c:v>2652</c:v>
                </c:pt>
                <c:pt idx="4">
                  <c:v>4336</c:v>
                </c:pt>
                <c:pt idx="5">
                  <c:v>5165</c:v>
                </c:pt>
                <c:pt idx="6">
                  <c:v>2616</c:v>
                </c:pt>
                <c:pt idx="7">
                  <c:v>2404</c:v>
                </c:pt>
                <c:pt idx="8">
                  <c:v>3172</c:v>
                </c:pt>
                <c:pt idx="9">
                  <c:v>2849</c:v>
                </c:pt>
                <c:pt idx="10">
                  <c:v>5241</c:v>
                </c:pt>
                <c:pt idx="11">
                  <c:v>5195</c:v>
                </c:pt>
                <c:pt idx="12">
                  <c:v>2297</c:v>
                </c:pt>
                <c:pt idx="13">
                  <c:v>2951</c:v>
                </c:pt>
                <c:pt idx="14">
                  <c:v>3600</c:v>
                </c:pt>
                <c:pt idx="15">
                  <c:v>3953</c:v>
                </c:pt>
                <c:pt idx="16">
                  <c:v>3983</c:v>
                </c:pt>
                <c:pt idx="17">
                  <c:v>5302</c:v>
                </c:pt>
                <c:pt idx="18">
                  <c:v>0</c:v>
                </c:pt>
                <c:pt idx="19">
                  <c:v>0</c:v>
                </c:pt>
                <c:pt idx="20">
                  <c:v>2898</c:v>
                </c:pt>
                <c:pt idx="21">
                  <c:v>3390</c:v>
                </c:pt>
                <c:pt idx="22">
                  <c:v>3837</c:v>
                </c:pt>
                <c:pt idx="23">
                  <c:v>4565</c:v>
                </c:pt>
                <c:pt idx="24">
                  <c:v>0</c:v>
                </c:pt>
                <c:pt idx="25">
                  <c:v>2189</c:v>
                </c:pt>
                <c:pt idx="26">
                  <c:v>2253</c:v>
                </c:pt>
                <c:pt idx="27">
                  <c:v>2864</c:v>
                </c:pt>
                <c:pt idx="28">
                  <c:v>3984</c:v>
                </c:pt>
                <c:pt idx="29">
                  <c:v>4437</c:v>
                </c:pt>
                <c:pt idx="30">
                  <c:v>2841</c:v>
                </c:pt>
                <c:pt idx="31">
                  <c:v>2085</c:v>
                </c:pt>
                <c:pt idx="32">
                  <c:v>2380</c:v>
                </c:pt>
                <c:pt idx="33">
                  <c:v>3497</c:v>
                </c:pt>
                <c:pt idx="34">
                  <c:v>4115</c:v>
                </c:pt>
                <c:pt idx="35">
                  <c:v>4227</c:v>
                </c:pt>
                <c:pt idx="36">
                  <c:v>2756</c:v>
                </c:pt>
                <c:pt idx="37">
                  <c:v>2772</c:v>
                </c:pt>
                <c:pt idx="38">
                  <c:v>1706</c:v>
                </c:pt>
                <c:pt idx="39">
                  <c:v>2616</c:v>
                </c:pt>
                <c:pt idx="40">
                  <c:v>4172</c:v>
                </c:pt>
                <c:pt idx="41">
                  <c:v>3415</c:v>
                </c:pt>
                <c:pt idx="42">
                  <c:v>2523</c:v>
                </c:pt>
                <c:pt idx="43">
                  <c:v>2150</c:v>
                </c:pt>
                <c:pt idx="44">
                  <c:v>3379</c:v>
                </c:pt>
                <c:pt idx="45">
                  <c:v>3218</c:v>
                </c:pt>
                <c:pt idx="46">
                  <c:v>5006</c:v>
                </c:pt>
                <c:pt idx="47">
                  <c:v>4811</c:v>
                </c:pt>
                <c:pt idx="48">
                  <c:v>2522</c:v>
                </c:pt>
                <c:pt idx="49">
                  <c:v>2677</c:v>
                </c:pt>
                <c:pt idx="50">
                  <c:v>2272</c:v>
                </c:pt>
                <c:pt idx="51">
                  <c:v>3972</c:v>
                </c:pt>
                <c:pt idx="52">
                  <c:v>4103</c:v>
                </c:pt>
                <c:pt idx="53">
                  <c:v>5376</c:v>
                </c:pt>
                <c:pt idx="54">
                  <c:v>2279</c:v>
                </c:pt>
                <c:pt idx="55">
                  <c:v>2273</c:v>
                </c:pt>
                <c:pt idx="56">
                  <c:v>2528</c:v>
                </c:pt>
                <c:pt idx="57">
                  <c:v>2630</c:v>
                </c:pt>
                <c:pt idx="58">
                  <c:v>4767</c:v>
                </c:pt>
                <c:pt idx="59">
                  <c:v>5263</c:v>
                </c:pt>
                <c:pt idx="60">
                  <c:v>0</c:v>
                </c:pt>
                <c:pt idx="61">
                  <c:v>1928</c:v>
                </c:pt>
                <c:pt idx="62">
                  <c:v>2708</c:v>
                </c:pt>
                <c:pt idx="63">
                  <c:v>3399</c:v>
                </c:pt>
                <c:pt idx="64">
                  <c:v>3573</c:v>
                </c:pt>
                <c:pt idx="65">
                  <c:v>3985</c:v>
                </c:pt>
                <c:pt idx="66">
                  <c:v>4355</c:v>
                </c:pt>
                <c:pt idx="67">
                  <c:v>2251</c:v>
                </c:pt>
                <c:pt idx="68">
                  <c:v>1984</c:v>
                </c:pt>
                <c:pt idx="69">
                  <c:v>2417</c:v>
                </c:pt>
                <c:pt idx="70">
                  <c:v>3051</c:v>
                </c:pt>
                <c:pt idx="71">
                  <c:v>4482</c:v>
                </c:pt>
                <c:pt idx="72">
                  <c:v>4861</c:v>
                </c:pt>
                <c:pt idx="73">
                  <c:v>2119</c:v>
                </c:pt>
                <c:pt idx="74">
                  <c:v>2262</c:v>
                </c:pt>
                <c:pt idx="75">
                  <c:v>2794</c:v>
                </c:pt>
                <c:pt idx="76">
                  <c:v>3613</c:v>
                </c:pt>
                <c:pt idx="77">
                  <c:v>4516</c:v>
                </c:pt>
                <c:pt idx="78">
                  <c:v>4740</c:v>
                </c:pt>
                <c:pt idx="79">
                  <c:v>2695</c:v>
                </c:pt>
                <c:pt idx="80">
                  <c:v>2824</c:v>
                </c:pt>
                <c:pt idx="81">
                  <c:v>3074</c:v>
                </c:pt>
                <c:pt idx="82">
                  <c:v>3106</c:v>
                </c:pt>
                <c:pt idx="83">
                  <c:v>3908</c:v>
                </c:pt>
                <c:pt idx="84">
                  <c:v>5991</c:v>
                </c:pt>
                <c:pt idx="85">
                  <c:v>2610</c:v>
                </c:pt>
                <c:pt idx="86">
                  <c:v>2235</c:v>
                </c:pt>
                <c:pt idx="87">
                  <c:v>2994</c:v>
                </c:pt>
                <c:pt idx="88">
                  <c:v>2782</c:v>
                </c:pt>
                <c:pt idx="89">
                  <c:v>4665</c:v>
                </c:pt>
                <c:pt idx="90">
                  <c:v>3828</c:v>
                </c:pt>
                <c:pt idx="91">
                  <c:v>2986</c:v>
                </c:pt>
                <c:pt idx="92">
                  <c:v>3460</c:v>
                </c:pt>
                <c:pt idx="93">
                  <c:v>3518</c:v>
                </c:pt>
                <c:pt idx="94">
                  <c:v>3411</c:v>
                </c:pt>
                <c:pt idx="95">
                  <c:v>4534</c:v>
                </c:pt>
                <c:pt idx="96">
                  <c:v>4979</c:v>
                </c:pt>
                <c:pt idx="97">
                  <c:v>2288</c:v>
                </c:pt>
                <c:pt idx="98">
                  <c:v>3871</c:v>
                </c:pt>
                <c:pt idx="99">
                  <c:v>3077</c:v>
                </c:pt>
                <c:pt idx="100">
                  <c:v>3641</c:v>
                </c:pt>
                <c:pt idx="101">
                  <c:v>5780</c:v>
                </c:pt>
                <c:pt idx="102">
                  <c:v>4443</c:v>
                </c:pt>
                <c:pt idx="103">
                  <c:v>3421</c:v>
                </c:pt>
                <c:pt idx="104">
                  <c:v>2865</c:v>
                </c:pt>
                <c:pt idx="105">
                  <c:v>2752</c:v>
                </c:pt>
                <c:pt idx="106">
                  <c:v>3577</c:v>
                </c:pt>
                <c:pt idx="107">
                  <c:v>4171</c:v>
                </c:pt>
                <c:pt idx="108">
                  <c:v>4571</c:v>
                </c:pt>
                <c:pt idx="109">
                  <c:v>2488</c:v>
                </c:pt>
                <c:pt idx="110">
                  <c:v>3102</c:v>
                </c:pt>
                <c:pt idx="111">
                  <c:v>3064</c:v>
                </c:pt>
                <c:pt idx="112">
                  <c:v>2725</c:v>
                </c:pt>
                <c:pt idx="113">
                  <c:v>4521</c:v>
                </c:pt>
                <c:pt idx="114">
                  <c:v>4642</c:v>
                </c:pt>
                <c:pt idx="115">
                  <c:v>2592</c:v>
                </c:pt>
                <c:pt idx="116">
                  <c:v>3894</c:v>
                </c:pt>
                <c:pt idx="117">
                  <c:v>3096</c:v>
                </c:pt>
                <c:pt idx="118">
                  <c:v>3967</c:v>
                </c:pt>
                <c:pt idx="119">
                  <c:v>4857</c:v>
                </c:pt>
                <c:pt idx="120">
                  <c:v>4896</c:v>
                </c:pt>
                <c:pt idx="121">
                  <c:v>3320</c:v>
                </c:pt>
                <c:pt idx="122">
                  <c:v>3261</c:v>
                </c:pt>
                <c:pt idx="123">
                  <c:v>4172</c:v>
                </c:pt>
                <c:pt idx="124">
                  <c:v>4813</c:v>
                </c:pt>
                <c:pt idx="125">
                  <c:v>7033</c:v>
                </c:pt>
                <c:pt idx="126">
                  <c:v>4669</c:v>
                </c:pt>
                <c:pt idx="127">
                  <c:v>3190</c:v>
                </c:pt>
                <c:pt idx="128">
                  <c:v>2855</c:v>
                </c:pt>
                <c:pt idx="129">
                  <c:v>3322</c:v>
                </c:pt>
                <c:pt idx="130">
                  <c:v>3123</c:v>
                </c:pt>
                <c:pt idx="131">
                  <c:v>4994</c:v>
                </c:pt>
                <c:pt idx="132">
                  <c:v>3868</c:v>
                </c:pt>
                <c:pt idx="133">
                  <c:v>2703</c:v>
                </c:pt>
                <c:pt idx="134">
                  <c:v>3262</c:v>
                </c:pt>
                <c:pt idx="135">
                  <c:v>3046</c:v>
                </c:pt>
                <c:pt idx="136">
                  <c:v>3593</c:v>
                </c:pt>
                <c:pt idx="137">
                  <c:v>3333</c:v>
                </c:pt>
                <c:pt idx="138">
                  <c:v>5281</c:v>
                </c:pt>
                <c:pt idx="139">
                  <c:v>2501</c:v>
                </c:pt>
                <c:pt idx="140">
                  <c:v>2560</c:v>
                </c:pt>
                <c:pt idx="141">
                  <c:v>3054</c:v>
                </c:pt>
                <c:pt idx="142">
                  <c:v>3163</c:v>
                </c:pt>
                <c:pt idx="143">
                  <c:v>3858</c:v>
                </c:pt>
                <c:pt idx="144">
                  <c:v>4616</c:v>
                </c:pt>
                <c:pt idx="145">
                  <c:v>2482</c:v>
                </c:pt>
                <c:pt idx="146">
                  <c:v>2609</c:v>
                </c:pt>
                <c:pt idx="147">
                  <c:v>3107</c:v>
                </c:pt>
                <c:pt idx="148">
                  <c:v>2948</c:v>
                </c:pt>
                <c:pt idx="149">
                  <c:v>3981</c:v>
                </c:pt>
                <c:pt idx="150">
                  <c:v>4149</c:v>
                </c:pt>
                <c:pt idx="151">
                  <c:v>4242</c:v>
                </c:pt>
                <c:pt idx="152">
                  <c:v>2572</c:v>
                </c:pt>
                <c:pt idx="153">
                  <c:v>2879</c:v>
                </c:pt>
                <c:pt idx="154">
                  <c:v>3490</c:v>
                </c:pt>
                <c:pt idx="155">
                  <c:v>6076</c:v>
                </c:pt>
                <c:pt idx="156">
                  <c:v>3845</c:v>
                </c:pt>
                <c:pt idx="157">
                  <c:v>0</c:v>
                </c:pt>
                <c:pt idx="158">
                  <c:v>2598</c:v>
                </c:pt>
                <c:pt idx="159">
                  <c:v>2141</c:v>
                </c:pt>
                <c:pt idx="160">
                  <c:v>3238</c:v>
                </c:pt>
                <c:pt idx="161">
                  <c:v>2547</c:v>
                </c:pt>
                <c:pt idx="162">
                  <c:v>3629</c:v>
                </c:pt>
                <c:pt idx="163">
                  <c:v>4203</c:v>
                </c:pt>
                <c:pt idx="164">
                  <c:v>2501</c:v>
                </c:pt>
                <c:pt idx="165">
                  <c:v>2703</c:v>
                </c:pt>
                <c:pt idx="166">
                  <c:v>2779</c:v>
                </c:pt>
                <c:pt idx="167">
                  <c:v>3120</c:v>
                </c:pt>
                <c:pt idx="168">
                  <c:v>4503</c:v>
                </c:pt>
                <c:pt idx="169">
                  <c:v>4574</c:v>
                </c:pt>
                <c:pt idx="170">
                  <c:v>2379</c:v>
                </c:pt>
                <c:pt idx="171">
                  <c:v>2718</c:v>
                </c:pt>
                <c:pt idx="172">
                  <c:v>3279</c:v>
                </c:pt>
                <c:pt idx="173">
                  <c:v>2644</c:v>
                </c:pt>
                <c:pt idx="174">
                  <c:v>4301</c:v>
                </c:pt>
                <c:pt idx="175">
                  <c:v>4441</c:v>
                </c:pt>
                <c:pt idx="176">
                  <c:v>2188</c:v>
                </c:pt>
                <c:pt idx="177">
                  <c:v>2525</c:v>
                </c:pt>
                <c:pt idx="178">
                  <c:v>3243</c:v>
                </c:pt>
                <c:pt idx="179">
                  <c:v>2974</c:v>
                </c:pt>
                <c:pt idx="180">
                  <c:v>4727</c:v>
                </c:pt>
                <c:pt idx="181">
                  <c:v>4029</c:v>
                </c:pt>
                <c:pt idx="182">
                  <c:v>2852</c:v>
                </c:pt>
                <c:pt idx="183">
                  <c:v>3476</c:v>
                </c:pt>
                <c:pt idx="184">
                  <c:v>5576</c:v>
                </c:pt>
                <c:pt idx="185">
                  <c:v>3101</c:v>
                </c:pt>
                <c:pt idx="186">
                  <c:v>3844</c:v>
                </c:pt>
                <c:pt idx="187">
                  <c:v>3069</c:v>
                </c:pt>
                <c:pt idx="188">
                  <c:v>2236</c:v>
                </c:pt>
                <c:pt idx="189">
                  <c:v>2614</c:v>
                </c:pt>
                <c:pt idx="190">
                  <c:v>2702</c:v>
                </c:pt>
                <c:pt idx="191">
                  <c:v>2953</c:v>
                </c:pt>
                <c:pt idx="192">
                  <c:v>4090</c:v>
                </c:pt>
                <c:pt idx="193">
                  <c:v>3442</c:v>
                </c:pt>
                <c:pt idx="194">
                  <c:v>4457</c:v>
                </c:pt>
                <c:pt idx="195">
                  <c:v>3338</c:v>
                </c:pt>
                <c:pt idx="196">
                  <c:v>3072</c:v>
                </c:pt>
                <c:pt idx="197">
                  <c:v>3378</c:v>
                </c:pt>
                <c:pt idx="198">
                  <c:v>3538</c:v>
                </c:pt>
                <c:pt idx="199">
                  <c:v>3761</c:v>
                </c:pt>
                <c:pt idx="200">
                  <c:v>2446</c:v>
                </c:pt>
                <c:pt idx="201">
                  <c:v>1729</c:v>
                </c:pt>
                <c:pt idx="202">
                  <c:v>2575</c:v>
                </c:pt>
                <c:pt idx="203">
                  <c:v>2893</c:v>
                </c:pt>
                <c:pt idx="204">
                  <c:v>3859</c:v>
                </c:pt>
                <c:pt idx="205">
                  <c:v>4135</c:v>
                </c:pt>
                <c:pt idx="206">
                  <c:v>1956</c:v>
                </c:pt>
                <c:pt idx="207">
                  <c:v>3000</c:v>
                </c:pt>
                <c:pt idx="208">
                  <c:v>3045</c:v>
                </c:pt>
                <c:pt idx="209">
                  <c:v>3705</c:v>
                </c:pt>
                <c:pt idx="210">
                  <c:v>3187</c:v>
                </c:pt>
                <c:pt idx="211">
                  <c:v>4175</c:v>
                </c:pt>
                <c:pt idx="212">
                  <c:v>2775</c:v>
                </c:pt>
                <c:pt idx="213">
                  <c:v>3399</c:v>
                </c:pt>
                <c:pt idx="214">
                  <c:v>3020</c:v>
                </c:pt>
                <c:pt idx="215">
                  <c:v>2730</c:v>
                </c:pt>
                <c:pt idx="216">
                  <c:v>3672</c:v>
                </c:pt>
                <c:pt idx="217">
                  <c:v>3722</c:v>
                </c:pt>
                <c:pt idx="218">
                  <c:v>2366</c:v>
                </c:pt>
                <c:pt idx="219">
                  <c:v>2184</c:v>
                </c:pt>
                <c:pt idx="220">
                  <c:v>4653</c:v>
                </c:pt>
                <c:pt idx="221">
                  <c:v>3980</c:v>
                </c:pt>
                <c:pt idx="222">
                  <c:v>4103</c:v>
                </c:pt>
                <c:pt idx="223">
                  <c:v>4711</c:v>
                </c:pt>
                <c:pt idx="224">
                  <c:v>3187</c:v>
                </c:pt>
                <c:pt idx="225">
                  <c:v>2637</c:v>
                </c:pt>
                <c:pt idx="226">
                  <c:v>2317</c:v>
                </c:pt>
                <c:pt idx="227">
                  <c:v>6290</c:v>
                </c:pt>
                <c:pt idx="228">
                  <c:v>4636</c:v>
                </c:pt>
                <c:pt idx="229">
                  <c:v>3968</c:v>
                </c:pt>
                <c:pt idx="230">
                  <c:v>2207</c:v>
                </c:pt>
                <c:pt idx="231">
                  <c:v>2778</c:v>
                </c:pt>
                <c:pt idx="232">
                  <c:v>2380</c:v>
                </c:pt>
                <c:pt idx="233">
                  <c:v>2962</c:v>
                </c:pt>
                <c:pt idx="234">
                  <c:v>4685</c:v>
                </c:pt>
                <c:pt idx="235">
                  <c:v>3646</c:v>
                </c:pt>
                <c:pt idx="236">
                  <c:v>1722</c:v>
                </c:pt>
                <c:pt idx="237">
                  <c:v>2851</c:v>
                </c:pt>
                <c:pt idx="238">
                  <c:v>2779</c:v>
                </c:pt>
                <c:pt idx="239">
                  <c:v>2873</c:v>
                </c:pt>
                <c:pt idx="240">
                  <c:v>4096</c:v>
                </c:pt>
                <c:pt idx="241">
                  <c:v>6110</c:v>
                </c:pt>
                <c:pt idx="242">
                  <c:v>1902</c:v>
                </c:pt>
                <c:pt idx="243">
                  <c:v>2523</c:v>
                </c:pt>
                <c:pt idx="244">
                  <c:v>2825</c:v>
                </c:pt>
                <c:pt idx="245">
                  <c:v>3191</c:v>
                </c:pt>
                <c:pt idx="246">
                  <c:v>4053</c:v>
                </c:pt>
                <c:pt idx="247">
                  <c:v>5078</c:v>
                </c:pt>
                <c:pt idx="248">
                  <c:v>2763</c:v>
                </c:pt>
                <c:pt idx="249">
                  <c:v>2325</c:v>
                </c:pt>
                <c:pt idx="250">
                  <c:v>3982</c:v>
                </c:pt>
                <c:pt idx="251">
                  <c:v>3272</c:v>
                </c:pt>
                <c:pt idx="252">
                  <c:v>3498</c:v>
                </c:pt>
                <c:pt idx="253">
                  <c:v>5989</c:v>
                </c:pt>
                <c:pt idx="254">
                  <c:v>2182</c:v>
                </c:pt>
                <c:pt idx="255">
                  <c:v>2461</c:v>
                </c:pt>
                <c:pt idx="256">
                  <c:v>2597</c:v>
                </c:pt>
                <c:pt idx="257">
                  <c:v>3474</c:v>
                </c:pt>
                <c:pt idx="258">
                  <c:v>4100</c:v>
                </c:pt>
                <c:pt idx="259">
                  <c:v>3425</c:v>
                </c:pt>
                <c:pt idx="260">
                  <c:v>1792</c:v>
                </c:pt>
                <c:pt idx="261">
                  <c:v>2236</c:v>
                </c:pt>
                <c:pt idx="262">
                  <c:v>3136</c:v>
                </c:pt>
                <c:pt idx="263">
                  <c:v>2790</c:v>
                </c:pt>
                <c:pt idx="264">
                  <c:v>5754</c:v>
                </c:pt>
                <c:pt idx="265">
                  <c:v>4138</c:v>
                </c:pt>
                <c:pt idx="266">
                  <c:v>2642</c:v>
                </c:pt>
                <c:pt idx="267">
                  <c:v>1981</c:v>
                </c:pt>
                <c:pt idx="268">
                  <c:v>3178</c:v>
                </c:pt>
                <c:pt idx="269">
                  <c:v>2924</c:v>
                </c:pt>
                <c:pt idx="270">
                  <c:v>3723</c:v>
                </c:pt>
                <c:pt idx="271">
                  <c:v>6735</c:v>
                </c:pt>
                <c:pt idx="272">
                  <c:v>2839</c:v>
                </c:pt>
                <c:pt idx="273">
                  <c:v>2373</c:v>
                </c:pt>
                <c:pt idx="274">
                  <c:v>2567</c:v>
                </c:pt>
                <c:pt idx="275">
                  <c:v>2393</c:v>
                </c:pt>
                <c:pt idx="276">
                  <c:v>4356</c:v>
                </c:pt>
                <c:pt idx="277">
                  <c:v>3366</c:v>
                </c:pt>
                <c:pt idx="278">
                  <c:v>2218</c:v>
                </c:pt>
                <c:pt idx="279">
                  <c:v>2251</c:v>
                </c:pt>
                <c:pt idx="280">
                  <c:v>3043</c:v>
                </c:pt>
                <c:pt idx="281">
                  <c:v>133</c:v>
                </c:pt>
                <c:pt idx="282">
                  <c:v>4146</c:v>
                </c:pt>
                <c:pt idx="283">
                  <c:v>4551</c:v>
                </c:pt>
                <c:pt idx="284">
                  <c:v>2813</c:v>
                </c:pt>
                <c:pt idx="285">
                  <c:v>2966</c:v>
                </c:pt>
                <c:pt idx="286">
                  <c:v>1539</c:v>
                </c:pt>
                <c:pt idx="287">
                  <c:v>2346</c:v>
                </c:pt>
                <c:pt idx="288">
                  <c:v>4080</c:v>
                </c:pt>
                <c:pt idx="289">
                  <c:v>3456</c:v>
                </c:pt>
                <c:pt idx="290">
                  <c:v>2426</c:v>
                </c:pt>
                <c:pt idx="291">
                  <c:v>1983</c:v>
                </c:pt>
                <c:pt idx="292">
                  <c:v>2446</c:v>
                </c:pt>
                <c:pt idx="293">
                  <c:v>2894</c:v>
                </c:pt>
                <c:pt idx="294">
                  <c:v>3692</c:v>
                </c:pt>
                <c:pt idx="295">
                  <c:v>3660</c:v>
                </c:pt>
                <c:pt idx="296">
                  <c:v>2279</c:v>
                </c:pt>
                <c:pt idx="297">
                  <c:v>1634</c:v>
                </c:pt>
                <c:pt idx="298">
                  <c:v>3218</c:v>
                </c:pt>
                <c:pt idx="299">
                  <c:v>2275</c:v>
                </c:pt>
                <c:pt idx="300">
                  <c:v>2672</c:v>
                </c:pt>
                <c:pt idx="301">
                  <c:v>5286</c:v>
                </c:pt>
                <c:pt idx="302">
                  <c:v>2629</c:v>
                </c:pt>
                <c:pt idx="303">
                  <c:v>2426</c:v>
                </c:pt>
                <c:pt idx="304">
                  <c:v>3603</c:v>
                </c:pt>
                <c:pt idx="305">
                  <c:v>50</c:v>
                </c:pt>
                <c:pt idx="306">
                  <c:v>2310</c:v>
                </c:pt>
                <c:pt idx="307">
                  <c:v>2258</c:v>
                </c:pt>
                <c:pt idx="308">
                  <c:v>787</c:v>
                </c:pt>
                <c:pt idx="309">
                  <c:v>2432</c:v>
                </c:pt>
                <c:pt idx="310">
                  <c:v>2132</c:v>
                </c:pt>
                <c:pt idx="311">
                  <c:v>2669</c:v>
                </c:pt>
                <c:pt idx="312">
                  <c:v>1951</c:v>
                </c:pt>
              </c:strCache>
            </c:strRef>
          </c:xVal>
          <c:yVal>
            <c:numRef>
              <c:f>regressionData!$R$4:$R$315</c:f>
              <c:numCache>
                <c:formatCode>General</c:formatCode>
                <c:ptCount val="312"/>
                <c:pt idx="0">
                  <c:v>2189</c:v>
                </c:pt>
                <c:pt idx="1">
                  <c:v>2253</c:v>
                </c:pt>
                <c:pt idx="2">
                  <c:v>2864</c:v>
                </c:pt>
                <c:pt idx="3">
                  <c:v>3984</c:v>
                </c:pt>
                <c:pt idx="4">
                  <c:v>4437</c:v>
                </c:pt>
                <c:pt idx="5">
                  <c:v>2841</c:v>
                </c:pt>
                <c:pt idx="6">
                  <c:v>2085</c:v>
                </c:pt>
                <c:pt idx="7">
                  <c:v>2380</c:v>
                </c:pt>
                <c:pt idx="8">
                  <c:v>3497</c:v>
                </c:pt>
                <c:pt idx="9">
                  <c:v>4115</c:v>
                </c:pt>
                <c:pt idx="10">
                  <c:v>4227</c:v>
                </c:pt>
                <c:pt idx="11">
                  <c:v>2756</c:v>
                </c:pt>
                <c:pt idx="12">
                  <c:v>2772</c:v>
                </c:pt>
                <c:pt idx="13">
                  <c:v>1706</c:v>
                </c:pt>
                <c:pt idx="14">
                  <c:v>2616</c:v>
                </c:pt>
                <c:pt idx="15">
                  <c:v>4172</c:v>
                </c:pt>
                <c:pt idx="16">
                  <c:v>3415</c:v>
                </c:pt>
                <c:pt idx="17">
                  <c:v>2523</c:v>
                </c:pt>
                <c:pt idx="18">
                  <c:v>2150</c:v>
                </c:pt>
                <c:pt idx="19">
                  <c:v>3379</c:v>
                </c:pt>
                <c:pt idx="20">
                  <c:v>3218</c:v>
                </c:pt>
                <c:pt idx="21">
                  <c:v>5006</c:v>
                </c:pt>
                <c:pt idx="22">
                  <c:v>4811</c:v>
                </c:pt>
                <c:pt idx="23">
                  <c:v>2522</c:v>
                </c:pt>
                <c:pt idx="24">
                  <c:v>2677</c:v>
                </c:pt>
                <c:pt idx="25">
                  <c:v>2272</c:v>
                </c:pt>
                <c:pt idx="26">
                  <c:v>3972</c:v>
                </c:pt>
                <c:pt idx="27">
                  <c:v>4103</c:v>
                </c:pt>
                <c:pt idx="28">
                  <c:v>5376</c:v>
                </c:pt>
                <c:pt idx="29">
                  <c:v>2279</c:v>
                </c:pt>
                <c:pt idx="30">
                  <c:v>2273</c:v>
                </c:pt>
                <c:pt idx="31">
                  <c:v>2528</c:v>
                </c:pt>
                <c:pt idx="32">
                  <c:v>2630</c:v>
                </c:pt>
                <c:pt idx="33">
                  <c:v>4767</c:v>
                </c:pt>
                <c:pt idx="34">
                  <c:v>5263</c:v>
                </c:pt>
                <c:pt idx="35">
                  <c:v>1928</c:v>
                </c:pt>
                <c:pt idx="36">
                  <c:v>2708</c:v>
                </c:pt>
                <c:pt idx="37">
                  <c:v>3399</c:v>
                </c:pt>
                <c:pt idx="38">
                  <c:v>3573</c:v>
                </c:pt>
                <c:pt idx="39">
                  <c:v>3985</c:v>
                </c:pt>
                <c:pt idx="40">
                  <c:v>4355</c:v>
                </c:pt>
                <c:pt idx="41">
                  <c:v>2251</c:v>
                </c:pt>
                <c:pt idx="42">
                  <c:v>1984</c:v>
                </c:pt>
                <c:pt idx="43">
                  <c:v>2417</c:v>
                </c:pt>
                <c:pt idx="44">
                  <c:v>3051</c:v>
                </c:pt>
                <c:pt idx="45">
                  <c:v>4482</c:v>
                </c:pt>
                <c:pt idx="46">
                  <c:v>4861</c:v>
                </c:pt>
                <c:pt idx="47">
                  <c:v>2119</c:v>
                </c:pt>
                <c:pt idx="48">
                  <c:v>2262</c:v>
                </c:pt>
                <c:pt idx="49">
                  <c:v>2794</c:v>
                </c:pt>
                <c:pt idx="50">
                  <c:v>3613</c:v>
                </c:pt>
                <c:pt idx="51">
                  <c:v>4516</c:v>
                </c:pt>
                <c:pt idx="52">
                  <c:v>4740</c:v>
                </c:pt>
                <c:pt idx="53">
                  <c:v>2695</c:v>
                </c:pt>
                <c:pt idx="54">
                  <c:v>2824</c:v>
                </c:pt>
                <c:pt idx="55">
                  <c:v>3162</c:v>
                </c:pt>
                <c:pt idx="56">
                  <c:v>3106</c:v>
                </c:pt>
                <c:pt idx="57">
                  <c:v>3908</c:v>
                </c:pt>
                <c:pt idx="58">
                  <c:v>5991</c:v>
                </c:pt>
                <c:pt idx="59">
                  <c:v>21</c:v>
                </c:pt>
                <c:pt idx="60">
                  <c:v>2610</c:v>
                </c:pt>
                <c:pt idx="61">
                  <c:v>2235</c:v>
                </c:pt>
                <c:pt idx="62">
                  <c:v>2994</c:v>
                </c:pt>
                <c:pt idx="63">
                  <c:v>2782</c:v>
                </c:pt>
                <c:pt idx="64">
                  <c:v>4665</c:v>
                </c:pt>
                <c:pt idx="65">
                  <c:v>3828</c:v>
                </c:pt>
                <c:pt idx="66">
                  <c:v>2986</c:v>
                </c:pt>
                <c:pt idx="67">
                  <c:v>3460</c:v>
                </c:pt>
                <c:pt idx="68">
                  <c:v>3518</c:v>
                </c:pt>
                <c:pt idx="69">
                  <c:v>3411</c:v>
                </c:pt>
                <c:pt idx="70">
                  <c:v>4534</c:v>
                </c:pt>
                <c:pt idx="71">
                  <c:v>4979</c:v>
                </c:pt>
                <c:pt idx="72">
                  <c:v>2288</c:v>
                </c:pt>
                <c:pt idx="73">
                  <c:v>3895</c:v>
                </c:pt>
                <c:pt idx="74">
                  <c:v>3077</c:v>
                </c:pt>
                <c:pt idx="75">
                  <c:v>3641</c:v>
                </c:pt>
                <c:pt idx="76">
                  <c:v>5780</c:v>
                </c:pt>
                <c:pt idx="77">
                  <c:v>4443</c:v>
                </c:pt>
                <c:pt idx="78">
                  <c:v>3421</c:v>
                </c:pt>
                <c:pt idx="79">
                  <c:v>2865</c:v>
                </c:pt>
                <c:pt idx="80">
                  <c:v>2752</c:v>
                </c:pt>
                <c:pt idx="81">
                  <c:v>3623</c:v>
                </c:pt>
                <c:pt idx="82">
                  <c:v>4171</c:v>
                </c:pt>
                <c:pt idx="83">
                  <c:v>4571</c:v>
                </c:pt>
                <c:pt idx="84">
                  <c:v>2488</c:v>
                </c:pt>
                <c:pt idx="85">
                  <c:v>3102</c:v>
                </c:pt>
                <c:pt idx="86">
                  <c:v>3064</c:v>
                </c:pt>
                <c:pt idx="87">
                  <c:v>2725</c:v>
                </c:pt>
                <c:pt idx="88">
                  <c:v>4521</c:v>
                </c:pt>
                <c:pt idx="89">
                  <c:v>4642</c:v>
                </c:pt>
                <c:pt idx="90">
                  <c:v>2592</c:v>
                </c:pt>
                <c:pt idx="91">
                  <c:v>3894</c:v>
                </c:pt>
                <c:pt idx="92">
                  <c:v>3096</c:v>
                </c:pt>
                <c:pt idx="93">
                  <c:v>3967</c:v>
                </c:pt>
                <c:pt idx="94">
                  <c:v>4857</c:v>
                </c:pt>
                <c:pt idx="95">
                  <c:v>4896</c:v>
                </c:pt>
                <c:pt idx="96">
                  <c:v>3320</c:v>
                </c:pt>
                <c:pt idx="97">
                  <c:v>3261</c:v>
                </c:pt>
                <c:pt idx="98">
                  <c:v>4172</c:v>
                </c:pt>
                <c:pt idx="99">
                  <c:v>4813</c:v>
                </c:pt>
                <c:pt idx="100">
                  <c:v>7033</c:v>
                </c:pt>
                <c:pt idx="101">
                  <c:v>4669</c:v>
                </c:pt>
                <c:pt idx="102">
                  <c:v>3190</c:v>
                </c:pt>
                <c:pt idx="103">
                  <c:v>2855</c:v>
                </c:pt>
                <c:pt idx="104">
                  <c:v>3322</c:v>
                </c:pt>
                <c:pt idx="105">
                  <c:v>3123</c:v>
                </c:pt>
                <c:pt idx="106">
                  <c:v>4994</c:v>
                </c:pt>
                <c:pt idx="107">
                  <c:v>3868</c:v>
                </c:pt>
                <c:pt idx="108">
                  <c:v>2703</c:v>
                </c:pt>
                <c:pt idx="109">
                  <c:v>3262</c:v>
                </c:pt>
                <c:pt idx="110">
                  <c:v>3046</c:v>
                </c:pt>
                <c:pt idx="111">
                  <c:v>3593</c:v>
                </c:pt>
                <c:pt idx="112">
                  <c:v>3333</c:v>
                </c:pt>
                <c:pt idx="113">
                  <c:v>5281</c:v>
                </c:pt>
                <c:pt idx="114">
                  <c:v>2501</c:v>
                </c:pt>
                <c:pt idx="115">
                  <c:v>2560</c:v>
                </c:pt>
                <c:pt idx="116">
                  <c:v>3054</c:v>
                </c:pt>
                <c:pt idx="117">
                  <c:v>3163</c:v>
                </c:pt>
                <c:pt idx="118">
                  <c:v>3858</c:v>
                </c:pt>
                <c:pt idx="119">
                  <c:v>4616</c:v>
                </c:pt>
                <c:pt idx="120">
                  <c:v>2482</c:v>
                </c:pt>
                <c:pt idx="121">
                  <c:v>2609</c:v>
                </c:pt>
                <c:pt idx="122">
                  <c:v>3107</c:v>
                </c:pt>
                <c:pt idx="123">
                  <c:v>2948</c:v>
                </c:pt>
                <c:pt idx="124">
                  <c:v>3981</c:v>
                </c:pt>
                <c:pt idx="125">
                  <c:v>4149</c:v>
                </c:pt>
                <c:pt idx="126">
                  <c:v>4242</c:v>
                </c:pt>
                <c:pt idx="127">
                  <c:v>2572</c:v>
                </c:pt>
                <c:pt idx="128">
                  <c:v>2879</c:v>
                </c:pt>
                <c:pt idx="129">
                  <c:v>3490</c:v>
                </c:pt>
                <c:pt idx="130">
                  <c:v>6076</c:v>
                </c:pt>
                <c:pt idx="131">
                  <c:v>3845</c:v>
                </c:pt>
                <c:pt idx="132">
                  <c:v>2598</c:v>
                </c:pt>
                <c:pt idx="133">
                  <c:v>2141</c:v>
                </c:pt>
                <c:pt idx="134">
                  <c:v>3238</c:v>
                </c:pt>
                <c:pt idx="135">
                  <c:v>2547</c:v>
                </c:pt>
                <c:pt idx="136">
                  <c:v>3629</c:v>
                </c:pt>
                <c:pt idx="137">
                  <c:v>4203</c:v>
                </c:pt>
                <c:pt idx="138">
                  <c:v>2501</c:v>
                </c:pt>
                <c:pt idx="139">
                  <c:v>2703</c:v>
                </c:pt>
                <c:pt idx="140">
                  <c:v>2779</c:v>
                </c:pt>
                <c:pt idx="141">
                  <c:v>3120</c:v>
                </c:pt>
                <c:pt idx="142">
                  <c:v>4503</c:v>
                </c:pt>
                <c:pt idx="143">
                  <c:v>4574</c:v>
                </c:pt>
                <c:pt idx="144">
                  <c:v>2379</c:v>
                </c:pt>
                <c:pt idx="145">
                  <c:v>2718</c:v>
                </c:pt>
                <c:pt idx="146">
                  <c:v>3279</c:v>
                </c:pt>
                <c:pt idx="147">
                  <c:v>2644</c:v>
                </c:pt>
                <c:pt idx="148">
                  <c:v>4301</c:v>
                </c:pt>
                <c:pt idx="149">
                  <c:v>4441</c:v>
                </c:pt>
                <c:pt idx="150">
                  <c:v>2188</c:v>
                </c:pt>
                <c:pt idx="151">
                  <c:v>2525</c:v>
                </c:pt>
                <c:pt idx="152">
                  <c:v>3243</c:v>
                </c:pt>
                <c:pt idx="153">
                  <c:v>2974</c:v>
                </c:pt>
                <c:pt idx="154">
                  <c:v>4727</c:v>
                </c:pt>
                <c:pt idx="155">
                  <c:v>4029</c:v>
                </c:pt>
                <c:pt idx="156">
                  <c:v>20</c:v>
                </c:pt>
                <c:pt idx="157">
                  <c:v>2852</c:v>
                </c:pt>
                <c:pt idx="158">
                  <c:v>3476</c:v>
                </c:pt>
                <c:pt idx="159">
                  <c:v>5576</c:v>
                </c:pt>
                <c:pt idx="160">
                  <c:v>3101</c:v>
                </c:pt>
                <c:pt idx="161">
                  <c:v>3844</c:v>
                </c:pt>
                <c:pt idx="162">
                  <c:v>3069</c:v>
                </c:pt>
                <c:pt idx="163">
                  <c:v>2236</c:v>
                </c:pt>
                <c:pt idx="164">
                  <c:v>2614</c:v>
                </c:pt>
                <c:pt idx="165">
                  <c:v>2702</c:v>
                </c:pt>
                <c:pt idx="166">
                  <c:v>2953</c:v>
                </c:pt>
                <c:pt idx="167">
                  <c:v>4090</c:v>
                </c:pt>
                <c:pt idx="168">
                  <c:v>3442</c:v>
                </c:pt>
                <c:pt idx="169">
                  <c:v>4457</c:v>
                </c:pt>
                <c:pt idx="170">
                  <c:v>3338</c:v>
                </c:pt>
                <c:pt idx="171">
                  <c:v>3072</c:v>
                </c:pt>
                <c:pt idx="172">
                  <c:v>3378</c:v>
                </c:pt>
                <c:pt idx="173">
                  <c:v>3538</c:v>
                </c:pt>
                <c:pt idx="174">
                  <c:v>3761</c:v>
                </c:pt>
                <c:pt idx="175">
                  <c:v>2446</c:v>
                </c:pt>
                <c:pt idx="176">
                  <c:v>1729</c:v>
                </c:pt>
                <c:pt idx="177">
                  <c:v>2575</c:v>
                </c:pt>
                <c:pt idx="178">
                  <c:v>2893</c:v>
                </c:pt>
                <c:pt idx="179">
                  <c:v>3859</c:v>
                </c:pt>
                <c:pt idx="180">
                  <c:v>4135</c:v>
                </c:pt>
                <c:pt idx="181">
                  <c:v>1956</c:v>
                </c:pt>
                <c:pt idx="182">
                  <c:v>3000</c:v>
                </c:pt>
                <c:pt idx="183">
                  <c:v>3045</c:v>
                </c:pt>
                <c:pt idx="184">
                  <c:v>3705</c:v>
                </c:pt>
                <c:pt idx="185">
                  <c:v>3187</c:v>
                </c:pt>
                <c:pt idx="186">
                  <c:v>4175</c:v>
                </c:pt>
                <c:pt idx="187">
                  <c:v>2837</c:v>
                </c:pt>
                <c:pt idx="188">
                  <c:v>3399</c:v>
                </c:pt>
                <c:pt idx="189">
                  <c:v>3020</c:v>
                </c:pt>
                <c:pt idx="190">
                  <c:v>2730</c:v>
                </c:pt>
                <c:pt idx="191">
                  <c:v>3672</c:v>
                </c:pt>
                <c:pt idx="192">
                  <c:v>3722</c:v>
                </c:pt>
                <c:pt idx="193">
                  <c:v>2366</c:v>
                </c:pt>
                <c:pt idx="194">
                  <c:v>2184</c:v>
                </c:pt>
                <c:pt idx="195">
                  <c:v>4653</c:v>
                </c:pt>
                <c:pt idx="196">
                  <c:v>3980</c:v>
                </c:pt>
                <c:pt idx="197">
                  <c:v>4103</c:v>
                </c:pt>
                <c:pt idx="198">
                  <c:v>4711</c:v>
                </c:pt>
                <c:pt idx="199">
                  <c:v>3187</c:v>
                </c:pt>
                <c:pt idx="200">
                  <c:v>2637</c:v>
                </c:pt>
                <c:pt idx="201">
                  <c:v>2317</c:v>
                </c:pt>
                <c:pt idx="202">
                  <c:v>6290</c:v>
                </c:pt>
                <c:pt idx="203">
                  <c:v>4636</c:v>
                </c:pt>
                <c:pt idx="204">
                  <c:v>3968</c:v>
                </c:pt>
                <c:pt idx="205">
                  <c:v>2207</c:v>
                </c:pt>
                <c:pt idx="206">
                  <c:v>2778</c:v>
                </c:pt>
                <c:pt idx="207">
                  <c:v>2380</c:v>
                </c:pt>
                <c:pt idx="208">
                  <c:v>2962</c:v>
                </c:pt>
                <c:pt idx="209">
                  <c:v>4685</c:v>
                </c:pt>
                <c:pt idx="210">
                  <c:v>3690</c:v>
                </c:pt>
                <c:pt idx="211">
                  <c:v>1722</c:v>
                </c:pt>
                <c:pt idx="212">
                  <c:v>2851</c:v>
                </c:pt>
                <c:pt idx="213">
                  <c:v>2835</c:v>
                </c:pt>
                <c:pt idx="214">
                  <c:v>2873</c:v>
                </c:pt>
                <c:pt idx="215">
                  <c:v>4096</c:v>
                </c:pt>
                <c:pt idx="216">
                  <c:v>6110</c:v>
                </c:pt>
                <c:pt idx="217">
                  <c:v>1902</c:v>
                </c:pt>
                <c:pt idx="218">
                  <c:v>2523</c:v>
                </c:pt>
                <c:pt idx="219">
                  <c:v>2825</c:v>
                </c:pt>
                <c:pt idx="220">
                  <c:v>3191</c:v>
                </c:pt>
                <c:pt idx="221">
                  <c:v>4088</c:v>
                </c:pt>
                <c:pt idx="222">
                  <c:v>5078</c:v>
                </c:pt>
                <c:pt idx="223">
                  <c:v>2763</c:v>
                </c:pt>
                <c:pt idx="224">
                  <c:v>2325</c:v>
                </c:pt>
                <c:pt idx="225">
                  <c:v>3982</c:v>
                </c:pt>
                <c:pt idx="226">
                  <c:v>3272</c:v>
                </c:pt>
                <c:pt idx="227">
                  <c:v>3498</c:v>
                </c:pt>
                <c:pt idx="228">
                  <c:v>5989</c:v>
                </c:pt>
                <c:pt idx="229">
                  <c:v>2182</c:v>
                </c:pt>
                <c:pt idx="230">
                  <c:v>2461</c:v>
                </c:pt>
                <c:pt idx="231">
                  <c:v>2597</c:v>
                </c:pt>
                <c:pt idx="232">
                  <c:v>3474</c:v>
                </c:pt>
                <c:pt idx="233">
                  <c:v>4100</c:v>
                </c:pt>
                <c:pt idx="234">
                  <c:v>3425</c:v>
                </c:pt>
                <c:pt idx="235">
                  <c:v>1792</c:v>
                </c:pt>
                <c:pt idx="236">
                  <c:v>2236</c:v>
                </c:pt>
                <c:pt idx="237">
                  <c:v>3136</c:v>
                </c:pt>
                <c:pt idx="238">
                  <c:v>2790</c:v>
                </c:pt>
                <c:pt idx="239">
                  <c:v>5754</c:v>
                </c:pt>
                <c:pt idx="240">
                  <c:v>4138</c:v>
                </c:pt>
                <c:pt idx="241">
                  <c:v>2734</c:v>
                </c:pt>
                <c:pt idx="242">
                  <c:v>1981</c:v>
                </c:pt>
                <c:pt idx="243">
                  <c:v>3178</c:v>
                </c:pt>
                <c:pt idx="244">
                  <c:v>2924</c:v>
                </c:pt>
                <c:pt idx="245">
                  <c:v>3723</c:v>
                </c:pt>
                <c:pt idx="246">
                  <c:v>6735</c:v>
                </c:pt>
                <c:pt idx="247">
                  <c:v>2860</c:v>
                </c:pt>
                <c:pt idx="248">
                  <c:v>2373</c:v>
                </c:pt>
                <c:pt idx="249">
                  <c:v>2567</c:v>
                </c:pt>
                <c:pt idx="250">
                  <c:v>2393</c:v>
                </c:pt>
                <c:pt idx="251">
                  <c:v>4356</c:v>
                </c:pt>
                <c:pt idx="252">
                  <c:v>3366</c:v>
                </c:pt>
                <c:pt idx="253">
                  <c:v>2218</c:v>
                </c:pt>
                <c:pt idx="254">
                  <c:v>2251</c:v>
                </c:pt>
                <c:pt idx="255">
                  <c:v>3043</c:v>
                </c:pt>
                <c:pt idx="256">
                  <c:v>2641</c:v>
                </c:pt>
                <c:pt idx="257">
                  <c:v>4146</c:v>
                </c:pt>
                <c:pt idx="258">
                  <c:v>4551</c:v>
                </c:pt>
                <c:pt idx="259">
                  <c:v>2813</c:v>
                </c:pt>
                <c:pt idx="260">
                  <c:v>2966</c:v>
                </c:pt>
                <c:pt idx="261">
                  <c:v>1539</c:v>
                </c:pt>
                <c:pt idx="262">
                  <c:v>2346</c:v>
                </c:pt>
                <c:pt idx="263">
                  <c:v>4080</c:v>
                </c:pt>
                <c:pt idx="264">
                  <c:v>3456</c:v>
                </c:pt>
                <c:pt idx="265">
                  <c:v>2426</c:v>
                </c:pt>
                <c:pt idx="266">
                  <c:v>1983</c:v>
                </c:pt>
                <c:pt idx="267">
                  <c:v>2446</c:v>
                </c:pt>
                <c:pt idx="268">
                  <c:v>2894</c:v>
                </c:pt>
                <c:pt idx="269">
                  <c:v>3692</c:v>
                </c:pt>
                <c:pt idx="270">
                  <c:v>3660</c:v>
                </c:pt>
                <c:pt idx="271">
                  <c:v>2279</c:v>
                </c:pt>
                <c:pt idx="272">
                  <c:v>1634</c:v>
                </c:pt>
                <c:pt idx="273">
                  <c:v>3218</c:v>
                </c:pt>
                <c:pt idx="274">
                  <c:v>2275</c:v>
                </c:pt>
                <c:pt idx="275">
                  <c:v>2672</c:v>
                </c:pt>
                <c:pt idx="276">
                  <c:v>5286</c:v>
                </c:pt>
                <c:pt idx="277">
                  <c:v>2629</c:v>
                </c:pt>
                <c:pt idx="278">
                  <c:v>2426</c:v>
                </c:pt>
                <c:pt idx="279">
                  <c:v>3603</c:v>
                </c:pt>
                <c:pt idx="280">
                  <c:v>50</c:v>
                </c:pt>
                <c:pt idx="281">
                  <c:v>2310</c:v>
                </c:pt>
                <c:pt idx="282">
                  <c:v>2258</c:v>
                </c:pt>
                <c:pt idx="283">
                  <c:v>1636</c:v>
                </c:pt>
                <c:pt idx="284">
                  <c:v>2056</c:v>
                </c:pt>
                <c:pt idx="285">
                  <c:v>1650</c:v>
                </c:pt>
                <c:pt idx="286">
                  <c:v>2452</c:v>
                </c:pt>
                <c:pt idx="287">
                  <c:v>2132</c:v>
                </c:pt>
                <c:pt idx="288">
                  <c:v>2669</c:v>
                </c:pt>
                <c:pt idx="289">
                  <c:v>1951</c:v>
                </c:pt>
                <c:pt idx="290">
                  <c:v>1666</c:v>
                </c:pt>
                <c:pt idx="291">
                  <c:v>3398</c:v>
                </c:pt>
                <c:pt idx="292">
                  <c:v>2911</c:v>
                </c:pt>
                <c:pt idx="293">
                  <c:v>3156</c:v>
                </c:pt>
                <c:pt idx="294">
                  <c:v>3111</c:v>
                </c:pt>
                <c:pt idx="295">
                  <c:v>1987</c:v>
                </c:pt>
                <c:pt idx="296">
                  <c:v>2570</c:v>
                </c:pt>
                <c:pt idx="297">
                  <c:v>2471</c:v>
                </c:pt>
                <c:pt idx="298">
                  <c:v>2264</c:v>
                </c:pt>
                <c:pt idx="299">
                  <c:v>3146</c:v>
                </c:pt>
                <c:pt idx="300">
                  <c:v>3550</c:v>
                </c:pt>
                <c:pt idx="301">
                  <c:v>1995</c:v>
                </c:pt>
                <c:pt idx="302">
                  <c:v>2985</c:v>
                </c:pt>
                <c:pt idx="303">
                  <c:v>3414</c:v>
                </c:pt>
                <c:pt idx="304">
                  <c:v>3488</c:v>
                </c:pt>
                <c:pt idx="305">
                  <c:v>4164</c:v>
                </c:pt>
                <c:pt idx="306">
                  <c:v>2464</c:v>
                </c:pt>
                <c:pt idx="307">
                  <c:v>238</c:v>
                </c:pt>
                <c:pt idx="308">
                  <c:v>2788</c:v>
                </c:pt>
                <c:pt idx="309">
                  <c:v>3037</c:v>
                </c:pt>
                <c:pt idx="310">
                  <c:v>2231</c:v>
                </c:pt>
                <c:pt idx="311">
                  <c:v>3252</c:v>
                </c:pt>
              </c:numCache>
            </c:numRef>
          </c:yVal>
          <c:smooth val="0"/>
          <c:extLst>
            <c:ext xmlns:c16="http://schemas.microsoft.com/office/drawing/2014/chart" uri="{C3380CC4-5D6E-409C-BE32-E72D297353CC}">
              <c16:uniqueId val="{00000001-A045-6C45-BAF7-383067F7FB48}"/>
            </c:ext>
          </c:extLst>
        </c:ser>
        <c:ser>
          <c:idx val="1"/>
          <c:order val="1"/>
          <c:tx>
            <c:v>Predicted netTotal</c:v>
          </c:tx>
          <c:spPr>
            <a:ln w="19050">
              <a:noFill/>
            </a:ln>
          </c:spPr>
          <c:xVal>
            <c:strRef>
              <c:f>regressionData!$U$3:$U$315</c:f>
              <c:strCache>
                <c:ptCount val="313"/>
                <c:pt idx="0">
                  <c:v>netTotal_28</c:v>
                </c:pt>
                <c:pt idx="1">
                  <c:v>2941</c:v>
                </c:pt>
                <c:pt idx="2">
                  <c:v>3281</c:v>
                </c:pt>
                <c:pt idx="3">
                  <c:v>2652</c:v>
                </c:pt>
                <c:pt idx="4">
                  <c:v>4336</c:v>
                </c:pt>
                <c:pt idx="5">
                  <c:v>5165</c:v>
                </c:pt>
                <c:pt idx="6">
                  <c:v>2616</c:v>
                </c:pt>
                <c:pt idx="7">
                  <c:v>2404</c:v>
                </c:pt>
                <c:pt idx="8">
                  <c:v>3172</c:v>
                </c:pt>
                <c:pt idx="9">
                  <c:v>2849</c:v>
                </c:pt>
                <c:pt idx="10">
                  <c:v>5241</c:v>
                </c:pt>
                <c:pt idx="11">
                  <c:v>5195</c:v>
                </c:pt>
                <c:pt idx="12">
                  <c:v>2297</c:v>
                </c:pt>
                <c:pt idx="13">
                  <c:v>2951</c:v>
                </c:pt>
                <c:pt idx="14">
                  <c:v>3600</c:v>
                </c:pt>
                <c:pt idx="15">
                  <c:v>3953</c:v>
                </c:pt>
                <c:pt idx="16">
                  <c:v>3983</c:v>
                </c:pt>
                <c:pt idx="17">
                  <c:v>5302</c:v>
                </c:pt>
                <c:pt idx="18">
                  <c:v>0</c:v>
                </c:pt>
                <c:pt idx="19">
                  <c:v>0</c:v>
                </c:pt>
                <c:pt idx="20">
                  <c:v>2898</c:v>
                </c:pt>
                <c:pt idx="21">
                  <c:v>3390</c:v>
                </c:pt>
                <c:pt idx="22">
                  <c:v>3837</c:v>
                </c:pt>
                <c:pt idx="23">
                  <c:v>4565</c:v>
                </c:pt>
                <c:pt idx="24">
                  <c:v>0</c:v>
                </c:pt>
                <c:pt idx="25">
                  <c:v>2189</c:v>
                </c:pt>
                <c:pt idx="26">
                  <c:v>2253</c:v>
                </c:pt>
                <c:pt idx="27">
                  <c:v>2864</c:v>
                </c:pt>
                <c:pt idx="28">
                  <c:v>3984</c:v>
                </c:pt>
                <c:pt idx="29">
                  <c:v>4437</c:v>
                </c:pt>
                <c:pt idx="30">
                  <c:v>2841</c:v>
                </c:pt>
                <c:pt idx="31">
                  <c:v>2085</c:v>
                </c:pt>
                <c:pt idx="32">
                  <c:v>2380</c:v>
                </c:pt>
                <c:pt idx="33">
                  <c:v>3497</c:v>
                </c:pt>
                <c:pt idx="34">
                  <c:v>4115</c:v>
                </c:pt>
                <c:pt idx="35">
                  <c:v>4227</c:v>
                </c:pt>
                <c:pt idx="36">
                  <c:v>2756</c:v>
                </c:pt>
                <c:pt idx="37">
                  <c:v>2772</c:v>
                </c:pt>
                <c:pt idx="38">
                  <c:v>1706</c:v>
                </c:pt>
                <c:pt idx="39">
                  <c:v>2616</c:v>
                </c:pt>
                <c:pt idx="40">
                  <c:v>4172</c:v>
                </c:pt>
                <c:pt idx="41">
                  <c:v>3415</c:v>
                </c:pt>
                <c:pt idx="42">
                  <c:v>2523</c:v>
                </c:pt>
                <c:pt idx="43">
                  <c:v>2150</c:v>
                </c:pt>
                <c:pt idx="44">
                  <c:v>3379</c:v>
                </c:pt>
                <c:pt idx="45">
                  <c:v>3218</c:v>
                </c:pt>
                <c:pt idx="46">
                  <c:v>5006</c:v>
                </c:pt>
                <c:pt idx="47">
                  <c:v>4811</c:v>
                </c:pt>
                <c:pt idx="48">
                  <c:v>2522</c:v>
                </c:pt>
                <c:pt idx="49">
                  <c:v>2677</c:v>
                </c:pt>
                <c:pt idx="50">
                  <c:v>2272</c:v>
                </c:pt>
                <c:pt idx="51">
                  <c:v>3972</c:v>
                </c:pt>
                <c:pt idx="52">
                  <c:v>4103</c:v>
                </c:pt>
                <c:pt idx="53">
                  <c:v>5376</c:v>
                </c:pt>
                <c:pt idx="54">
                  <c:v>2279</c:v>
                </c:pt>
                <c:pt idx="55">
                  <c:v>2273</c:v>
                </c:pt>
                <c:pt idx="56">
                  <c:v>2528</c:v>
                </c:pt>
                <c:pt idx="57">
                  <c:v>2630</c:v>
                </c:pt>
                <c:pt idx="58">
                  <c:v>4767</c:v>
                </c:pt>
                <c:pt idx="59">
                  <c:v>5263</c:v>
                </c:pt>
                <c:pt idx="60">
                  <c:v>0</c:v>
                </c:pt>
                <c:pt idx="61">
                  <c:v>1928</c:v>
                </c:pt>
                <c:pt idx="62">
                  <c:v>2708</c:v>
                </c:pt>
                <c:pt idx="63">
                  <c:v>3399</c:v>
                </c:pt>
                <c:pt idx="64">
                  <c:v>3573</c:v>
                </c:pt>
                <c:pt idx="65">
                  <c:v>3985</c:v>
                </c:pt>
                <c:pt idx="66">
                  <c:v>4355</c:v>
                </c:pt>
                <c:pt idx="67">
                  <c:v>2251</c:v>
                </c:pt>
                <c:pt idx="68">
                  <c:v>1984</c:v>
                </c:pt>
                <c:pt idx="69">
                  <c:v>2417</c:v>
                </c:pt>
                <c:pt idx="70">
                  <c:v>3051</c:v>
                </c:pt>
                <c:pt idx="71">
                  <c:v>4482</c:v>
                </c:pt>
                <c:pt idx="72">
                  <c:v>4861</c:v>
                </c:pt>
                <c:pt idx="73">
                  <c:v>2119</c:v>
                </c:pt>
                <c:pt idx="74">
                  <c:v>2262</c:v>
                </c:pt>
                <c:pt idx="75">
                  <c:v>2794</c:v>
                </c:pt>
                <c:pt idx="76">
                  <c:v>3613</c:v>
                </c:pt>
                <c:pt idx="77">
                  <c:v>4516</c:v>
                </c:pt>
                <c:pt idx="78">
                  <c:v>4740</c:v>
                </c:pt>
                <c:pt idx="79">
                  <c:v>2695</c:v>
                </c:pt>
                <c:pt idx="80">
                  <c:v>2824</c:v>
                </c:pt>
                <c:pt idx="81">
                  <c:v>3074</c:v>
                </c:pt>
                <c:pt idx="82">
                  <c:v>3106</c:v>
                </c:pt>
                <c:pt idx="83">
                  <c:v>3908</c:v>
                </c:pt>
                <c:pt idx="84">
                  <c:v>5991</c:v>
                </c:pt>
                <c:pt idx="85">
                  <c:v>2610</c:v>
                </c:pt>
                <c:pt idx="86">
                  <c:v>2235</c:v>
                </c:pt>
                <c:pt idx="87">
                  <c:v>2994</c:v>
                </c:pt>
                <c:pt idx="88">
                  <c:v>2782</c:v>
                </c:pt>
                <c:pt idx="89">
                  <c:v>4665</c:v>
                </c:pt>
                <c:pt idx="90">
                  <c:v>3828</c:v>
                </c:pt>
                <c:pt idx="91">
                  <c:v>2986</c:v>
                </c:pt>
                <c:pt idx="92">
                  <c:v>3460</c:v>
                </c:pt>
                <c:pt idx="93">
                  <c:v>3518</c:v>
                </c:pt>
                <c:pt idx="94">
                  <c:v>3411</c:v>
                </c:pt>
                <c:pt idx="95">
                  <c:v>4534</c:v>
                </c:pt>
                <c:pt idx="96">
                  <c:v>4979</c:v>
                </c:pt>
                <c:pt idx="97">
                  <c:v>2288</c:v>
                </c:pt>
                <c:pt idx="98">
                  <c:v>3871</c:v>
                </c:pt>
                <c:pt idx="99">
                  <c:v>3077</c:v>
                </c:pt>
                <c:pt idx="100">
                  <c:v>3641</c:v>
                </c:pt>
                <c:pt idx="101">
                  <c:v>5780</c:v>
                </c:pt>
                <c:pt idx="102">
                  <c:v>4443</c:v>
                </c:pt>
                <c:pt idx="103">
                  <c:v>3421</c:v>
                </c:pt>
                <c:pt idx="104">
                  <c:v>2865</c:v>
                </c:pt>
                <c:pt idx="105">
                  <c:v>2752</c:v>
                </c:pt>
                <c:pt idx="106">
                  <c:v>3577</c:v>
                </c:pt>
                <c:pt idx="107">
                  <c:v>4171</c:v>
                </c:pt>
                <c:pt idx="108">
                  <c:v>4571</c:v>
                </c:pt>
                <c:pt idx="109">
                  <c:v>2488</c:v>
                </c:pt>
                <c:pt idx="110">
                  <c:v>3102</c:v>
                </c:pt>
                <c:pt idx="111">
                  <c:v>3064</c:v>
                </c:pt>
                <c:pt idx="112">
                  <c:v>2725</c:v>
                </c:pt>
                <c:pt idx="113">
                  <c:v>4521</c:v>
                </c:pt>
                <c:pt idx="114">
                  <c:v>4642</c:v>
                </c:pt>
                <c:pt idx="115">
                  <c:v>2592</c:v>
                </c:pt>
                <c:pt idx="116">
                  <c:v>3894</c:v>
                </c:pt>
                <c:pt idx="117">
                  <c:v>3096</c:v>
                </c:pt>
                <c:pt idx="118">
                  <c:v>3967</c:v>
                </c:pt>
                <c:pt idx="119">
                  <c:v>4857</c:v>
                </c:pt>
                <c:pt idx="120">
                  <c:v>4896</c:v>
                </c:pt>
                <c:pt idx="121">
                  <c:v>3320</c:v>
                </c:pt>
                <c:pt idx="122">
                  <c:v>3261</c:v>
                </c:pt>
                <c:pt idx="123">
                  <c:v>4172</c:v>
                </c:pt>
                <c:pt idx="124">
                  <c:v>4813</c:v>
                </c:pt>
                <c:pt idx="125">
                  <c:v>7033</c:v>
                </c:pt>
                <c:pt idx="126">
                  <c:v>4669</c:v>
                </c:pt>
                <c:pt idx="127">
                  <c:v>3190</c:v>
                </c:pt>
                <c:pt idx="128">
                  <c:v>2855</c:v>
                </c:pt>
                <c:pt idx="129">
                  <c:v>3322</c:v>
                </c:pt>
                <c:pt idx="130">
                  <c:v>3123</c:v>
                </c:pt>
                <c:pt idx="131">
                  <c:v>4994</c:v>
                </c:pt>
                <c:pt idx="132">
                  <c:v>3868</c:v>
                </c:pt>
                <c:pt idx="133">
                  <c:v>2703</c:v>
                </c:pt>
                <c:pt idx="134">
                  <c:v>3262</c:v>
                </c:pt>
                <c:pt idx="135">
                  <c:v>3046</c:v>
                </c:pt>
                <c:pt idx="136">
                  <c:v>3593</c:v>
                </c:pt>
                <c:pt idx="137">
                  <c:v>3333</c:v>
                </c:pt>
                <c:pt idx="138">
                  <c:v>5281</c:v>
                </c:pt>
                <c:pt idx="139">
                  <c:v>2501</c:v>
                </c:pt>
                <c:pt idx="140">
                  <c:v>2560</c:v>
                </c:pt>
                <c:pt idx="141">
                  <c:v>3054</c:v>
                </c:pt>
                <c:pt idx="142">
                  <c:v>3163</c:v>
                </c:pt>
                <c:pt idx="143">
                  <c:v>3858</c:v>
                </c:pt>
                <c:pt idx="144">
                  <c:v>4616</c:v>
                </c:pt>
                <c:pt idx="145">
                  <c:v>2482</c:v>
                </c:pt>
                <c:pt idx="146">
                  <c:v>2609</c:v>
                </c:pt>
                <c:pt idx="147">
                  <c:v>3107</c:v>
                </c:pt>
                <c:pt idx="148">
                  <c:v>2948</c:v>
                </c:pt>
                <c:pt idx="149">
                  <c:v>3981</c:v>
                </c:pt>
                <c:pt idx="150">
                  <c:v>4149</c:v>
                </c:pt>
                <c:pt idx="151">
                  <c:v>4242</c:v>
                </c:pt>
                <c:pt idx="152">
                  <c:v>2572</c:v>
                </c:pt>
                <c:pt idx="153">
                  <c:v>2879</c:v>
                </c:pt>
                <c:pt idx="154">
                  <c:v>3490</c:v>
                </c:pt>
                <c:pt idx="155">
                  <c:v>6076</c:v>
                </c:pt>
                <c:pt idx="156">
                  <c:v>3845</c:v>
                </c:pt>
                <c:pt idx="157">
                  <c:v>0</c:v>
                </c:pt>
                <c:pt idx="158">
                  <c:v>2598</c:v>
                </c:pt>
                <c:pt idx="159">
                  <c:v>2141</c:v>
                </c:pt>
                <c:pt idx="160">
                  <c:v>3238</c:v>
                </c:pt>
                <c:pt idx="161">
                  <c:v>2547</c:v>
                </c:pt>
                <c:pt idx="162">
                  <c:v>3629</c:v>
                </c:pt>
                <c:pt idx="163">
                  <c:v>4203</c:v>
                </c:pt>
                <c:pt idx="164">
                  <c:v>2501</c:v>
                </c:pt>
                <c:pt idx="165">
                  <c:v>2703</c:v>
                </c:pt>
                <c:pt idx="166">
                  <c:v>2779</c:v>
                </c:pt>
                <c:pt idx="167">
                  <c:v>3120</c:v>
                </c:pt>
                <c:pt idx="168">
                  <c:v>4503</c:v>
                </c:pt>
                <c:pt idx="169">
                  <c:v>4574</c:v>
                </c:pt>
                <c:pt idx="170">
                  <c:v>2379</c:v>
                </c:pt>
                <c:pt idx="171">
                  <c:v>2718</c:v>
                </c:pt>
                <c:pt idx="172">
                  <c:v>3279</c:v>
                </c:pt>
                <c:pt idx="173">
                  <c:v>2644</c:v>
                </c:pt>
                <c:pt idx="174">
                  <c:v>4301</c:v>
                </c:pt>
                <c:pt idx="175">
                  <c:v>4441</c:v>
                </c:pt>
                <c:pt idx="176">
                  <c:v>2188</c:v>
                </c:pt>
                <c:pt idx="177">
                  <c:v>2525</c:v>
                </c:pt>
                <c:pt idx="178">
                  <c:v>3243</c:v>
                </c:pt>
                <c:pt idx="179">
                  <c:v>2974</c:v>
                </c:pt>
                <c:pt idx="180">
                  <c:v>4727</c:v>
                </c:pt>
                <c:pt idx="181">
                  <c:v>4029</c:v>
                </c:pt>
                <c:pt idx="182">
                  <c:v>2852</c:v>
                </c:pt>
                <c:pt idx="183">
                  <c:v>3476</c:v>
                </c:pt>
                <c:pt idx="184">
                  <c:v>5576</c:v>
                </c:pt>
                <c:pt idx="185">
                  <c:v>3101</c:v>
                </c:pt>
                <c:pt idx="186">
                  <c:v>3844</c:v>
                </c:pt>
                <c:pt idx="187">
                  <c:v>3069</c:v>
                </c:pt>
                <c:pt idx="188">
                  <c:v>2236</c:v>
                </c:pt>
                <c:pt idx="189">
                  <c:v>2614</c:v>
                </c:pt>
                <c:pt idx="190">
                  <c:v>2702</c:v>
                </c:pt>
                <c:pt idx="191">
                  <c:v>2953</c:v>
                </c:pt>
                <c:pt idx="192">
                  <c:v>4090</c:v>
                </c:pt>
                <c:pt idx="193">
                  <c:v>3442</c:v>
                </c:pt>
                <c:pt idx="194">
                  <c:v>4457</c:v>
                </c:pt>
                <c:pt idx="195">
                  <c:v>3338</c:v>
                </c:pt>
                <c:pt idx="196">
                  <c:v>3072</c:v>
                </c:pt>
                <c:pt idx="197">
                  <c:v>3378</c:v>
                </c:pt>
                <c:pt idx="198">
                  <c:v>3538</c:v>
                </c:pt>
                <c:pt idx="199">
                  <c:v>3761</c:v>
                </c:pt>
                <c:pt idx="200">
                  <c:v>2446</c:v>
                </c:pt>
                <c:pt idx="201">
                  <c:v>1729</c:v>
                </c:pt>
                <c:pt idx="202">
                  <c:v>2575</c:v>
                </c:pt>
                <c:pt idx="203">
                  <c:v>2893</c:v>
                </c:pt>
                <c:pt idx="204">
                  <c:v>3859</c:v>
                </c:pt>
                <c:pt idx="205">
                  <c:v>4135</c:v>
                </c:pt>
                <c:pt idx="206">
                  <c:v>1956</c:v>
                </c:pt>
                <c:pt idx="207">
                  <c:v>3000</c:v>
                </c:pt>
                <c:pt idx="208">
                  <c:v>3045</c:v>
                </c:pt>
                <c:pt idx="209">
                  <c:v>3705</c:v>
                </c:pt>
                <c:pt idx="210">
                  <c:v>3187</c:v>
                </c:pt>
                <c:pt idx="211">
                  <c:v>4175</c:v>
                </c:pt>
                <c:pt idx="212">
                  <c:v>2775</c:v>
                </c:pt>
                <c:pt idx="213">
                  <c:v>3399</c:v>
                </c:pt>
                <c:pt idx="214">
                  <c:v>3020</c:v>
                </c:pt>
                <c:pt idx="215">
                  <c:v>2730</c:v>
                </c:pt>
                <c:pt idx="216">
                  <c:v>3672</c:v>
                </c:pt>
                <c:pt idx="217">
                  <c:v>3722</c:v>
                </c:pt>
                <c:pt idx="218">
                  <c:v>2366</c:v>
                </c:pt>
                <c:pt idx="219">
                  <c:v>2184</c:v>
                </c:pt>
                <c:pt idx="220">
                  <c:v>4653</c:v>
                </c:pt>
                <c:pt idx="221">
                  <c:v>3980</c:v>
                </c:pt>
                <c:pt idx="222">
                  <c:v>4103</c:v>
                </c:pt>
                <c:pt idx="223">
                  <c:v>4711</c:v>
                </c:pt>
                <c:pt idx="224">
                  <c:v>3187</c:v>
                </c:pt>
                <c:pt idx="225">
                  <c:v>2637</c:v>
                </c:pt>
                <c:pt idx="226">
                  <c:v>2317</c:v>
                </c:pt>
                <c:pt idx="227">
                  <c:v>6290</c:v>
                </c:pt>
                <c:pt idx="228">
                  <c:v>4636</c:v>
                </c:pt>
                <c:pt idx="229">
                  <c:v>3968</c:v>
                </c:pt>
                <c:pt idx="230">
                  <c:v>2207</c:v>
                </c:pt>
                <c:pt idx="231">
                  <c:v>2778</c:v>
                </c:pt>
                <c:pt idx="232">
                  <c:v>2380</c:v>
                </c:pt>
                <c:pt idx="233">
                  <c:v>2962</c:v>
                </c:pt>
                <c:pt idx="234">
                  <c:v>4685</c:v>
                </c:pt>
                <c:pt idx="235">
                  <c:v>3646</c:v>
                </c:pt>
                <c:pt idx="236">
                  <c:v>1722</c:v>
                </c:pt>
                <c:pt idx="237">
                  <c:v>2851</c:v>
                </c:pt>
                <c:pt idx="238">
                  <c:v>2779</c:v>
                </c:pt>
                <c:pt idx="239">
                  <c:v>2873</c:v>
                </c:pt>
                <c:pt idx="240">
                  <c:v>4096</c:v>
                </c:pt>
                <c:pt idx="241">
                  <c:v>6110</c:v>
                </c:pt>
                <c:pt idx="242">
                  <c:v>1902</c:v>
                </c:pt>
                <c:pt idx="243">
                  <c:v>2523</c:v>
                </c:pt>
                <c:pt idx="244">
                  <c:v>2825</c:v>
                </c:pt>
                <c:pt idx="245">
                  <c:v>3191</c:v>
                </c:pt>
                <c:pt idx="246">
                  <c:v>4053</c:v>
                </c:pt>
                <c:pt idx="247">
                  <c:v>5078</c:v>
                </c:pt>
                <c:pt idx="248">
                  <c:v>2763</c:v>
                </c:pt>
                <c:pt idx="249">
                  <c:v>2325</c:v>
                </c:pt>
                <c:pt idx="250">
                  <c:v>3982</c:v>
                </c:pt>
                <c:pt idx="251">
                  <c:v>3272</c:v>
                </c:pt>
                <c:pt idx="252">
                  <c:v>3498</c:v>
                </c:pt>
                <c:pt idx="253">
                  <c:v>5989</c:v>
                </c:pt>
                <c:pt idx="254">
                  <c:v>2182</c:v>
                </c:pt>
                <c:pt idx="255">
                  <c:v>2461</c:v>
                </c:pt>
                <c:pt idx="256">
                  <c:v>2597</c:v>
                </c:pt>
                <c:pt idx="257">
                  <c:v>3474</c:v>
                </c:pt>
                <c:pt idx="258">
                  <c:v>4100</c:v>
                </c:pt>
                <c:pt idx="259">
                  <c:v>3425</c:v>
                </c:pt>
                <c:pt idx="260">
                  <c:v>1792</c:v>
                </c:pt>
                <c:pt idx="261">
                  <c:v>2236</c:v>
                </c:pt>
                <c:pt idx="262">
                  <c:v>3136</c:v>
                </c:pt>
                <c:pt idx="263">
                  <c:v>2790</c:v>
                </c:pt>
                <c:pt idx="264">
                  <c:v>5754</c:v>
                </c:pt>
                <c:pt idx="265">
                  <c:v>4138</c:v>
                </c:pt>
                <c:pt idx="266">
                  <c:v>2642</c:v>
                </c:pt>
                <c:pt idx="267">
                  <c:v>1981</c:v>
                </c:pt>
                <c:pt idx="268">
                  <c:v>3178</c:v>
                </c:pt>
                <c:pt idx="269">
                  <c:v>2924</c:v>
                </c:pt>
                <c:pt idx="270">
                  <c:v>3723</c:v>
                </c:pt>
                <c:pt idx="271">
                  <c:v>6735</c:v>
                </c:pt>
                <c:pt idx="272">
                  <c:v>2839</c:v>
                </c:pt>
                <c:pt idx="273">
                  <c:v>2373</c:v>
                </c:pt>
                <c:pt idx="274">
                  <c:v>2567</c:v>
                </c:pt>
                <c:pt idx="275">
                  <c:v>2393</c:v>
                </c:pt>
                <c:pt idx="276">
                  <c:v>4356</c:v>
                </c:pt>
                <c:pt idx="277">
                  <c:v>3366</c:v>
                </c:pt>
                <c:pt idx="278">
                  <c:v>2218</c:v>
                </c:pt>
                <c:pt idx="279">
                  <c:v>2251</c:v>
                </c:pt>
                <c:pt idx="280">
                  <c:v>3043</c:v>
                </c:pt>
                <c:pt idx="281">
                  <c:v>133</c:v>
                </c:pt>
                <c:pt idx="282">
                  <c:v>4146</c:v>
                </c:pt>
                <c:pt idx="283">
                  <c:v>4551</c:v>
                </c:pt>
                <c:pt idx="284">
                  <c:v>2813</c:v>
                </c:pt>
                <c:pt idx="285">
                  <c:v>2966</c:v>
                </c:pt>
                <c:pt idx="286">
                  <c:v>1539</c:v>
                </c:pt>
                <c:pt idx="287">
                  <c:v>2346</c:v>
                </c:pt>
                <c:pt idx="288">
                  <c:v>4080</c:v>
                </c:pt>
                <c:pt idx="289">
                  <c:v>3456</c:v>
                </c:pt>
                <c:pt idx="290">
                  <c:v>2426</c:v>
                </c:pt>
                <c:pt idx="291">
                  <c:v>1983</c:v>
                </c:pt>
                <c:pt idx="292">
                  <c:v>2446</c:v>
                </c:pt>
                <c:pt idx="293">
                  <c:v>2894</c:v>
                </c:pt>
                <c:pt idx="294">
                  <c:v>3692</c:v>
                </c:pt>
                <c:pt idx="295">
                  <c:v>3660</c:v>
                </c:pt>
                <c:pt idx="296">
                  <c:v>2279</c:v>
                </c:pt>
                <c:pt idx="297">
                  <c:v>1634</c:v>
                </c:pt>
                <c:pt idx="298">
                  <c:v>3218</c:v>
                </c:pt>
                <c:pt idx="299">
                  <c:v>2275</c:v>
                </c:pt>
                <c:pt idx="300">
                  <c:v>2672</c:v>
                </c:pt>
                <c:pt idx="301">
                  <c:v>5286</c:v>
                </c:pt>
                <c:pt idx="302">
                  <c:v>2629</c:v>
                </c:pt>
                <c:pt idx="303">
                  <c:v>2426</c:v>
                </c:pt>
                <c:pt idx="304">
                  <c:v>3603</c:v>
                </c:pt>
                <c:pt idx="305">
                  <c:v>50</c:v>
                </c:pt>
                <c:pt idx="306">
                  <c:v>2310</c:v>
                </c:pt>
                <c:pt idx="307">
                  <c:v>2258</c:v>
                </c:pt>
                <c:pt idx="308">
                  <c:v>787</c:v>
                </c:pt>
                <c:pt idx="309">
                  <c:v>2432</c:v>
                </c:pt>
                <c:pt idx="310">
                  <c:v>2132</c:v>
                </c:pt>
                <c:pt idx="311">
                  <c:v>2669</c:v>
                </c:pt>
                <c:pt idx="312">
                  <c:v>1951</c:v>
                </c:pt>
              </c:strCache>
            </c:strRef>
          </c:xVal>
          <c:yVal>
            <c:numRef>
              <c:f>mRegression4!$B$26:$B$337</c:f>
              <c:numCache>
                <c:formatCode>General</c:formatCode>
                <c:ptCount val="312"/>
                <c:pt idx="0">
                  <c:v>2149.2727635577053</c:v>
                </c:pt>
                <c:pt idx="1">
                  <c:v>2637.9366504805184</c:v>
                </c:pt>
                <c:pt idx="2">
                  <c:v>2513.6858573805544</c:v>
                </c:pt>
                <c:pt idx="3">
                  <c:v>3358.9299274464724</c:v>
                </c:pt>
                <c:pt idx="4">
                  <c:v>3829.0657660542229</c:v>
                </c:pt>
                <c:pt idx="5">
                  <c:v>2417.956606550481</c:v>
                </c:pt>
                <c:pt idx="6">
                  <c:v>2294.081961219104</c:v>
                </c:pt>
                <c:pt idx="7">
                  <c:v>3074.1297924645564</c:v>
                </c:pt>
                <c:pt idx="8">
                  <c:v>2941.9256825856214</c:v>
                </c:pt>
                <c:pt idx="9">
                  <c:v>4188.8916268599878</c:v>
                </c:pt>
                <c:pt idx="10">
                  <c:v>3856.8681811268953</c:v>
                </c:pt>
                <c:pt idx="11">
                  <c:v>2852.5715538965915</c:v>
                </c:pt>
                <c:pt idx="12">
                  <c:v>2630.5776299505587</c:v>
                </c:pt>
                <c:pt idx="13">
                  <c:v>3198.2135206991875</c:v>
                </c:pt>
                <c:pt idx="14">
                  <c:v>2875.6232684738488</c:v>
                </c:pt>
                <c:pt idx="15">
                  <c:v>3924.550966947585</c:v>
                </c:pt>
                <c:pt idx="16">
                  <c:v>3855.2210236535748</c:v>
                </c:pt>
                <c:pt idx="17">
                  <c:v>1948.7216735969887</c:v>
                </c:pt>
                <c:pt idx="18">
                  <c:v>1933.8725419915445</c:v>
                </c:pt>
                <c:pt idx="19">
                  <c:v>2543.6772395705398</c:v>
                </c:pt>
                <c:pt idx="20">
                  <c:v>2971.9184677655339</c:v>
                </c:pt>
                <c:pt idx="21">
                  <c:v>4443.4326226559951</c:v>
                </c:pt>
                <c:pt idx="22">
                  <c:v>4305.5270822326847</c:v>
                </c:pt>
                <c:pt idx="23">
                  <c:v>1878.9307550514</c:v>
                </c:pt>
                <c:pt idx="24">
                  <c:v>2413.9226590308381</c:v>
                </c:pt>
                <c:pt idx="25">
                  <c:v>2664.6232852116004</c:v>
                </c:pt>
                <c:pt idx="26">
                  <c:v>3780.9436363311552</c:v>
                </c:pt>
                <c:pt idx="27">
                  <c:v>4123.3011451714292</c:v>
                </c:pt>
                <c:pt idx="28">
                  <c:v>4207.5272384857335</c:v>
                </c:pt>
                <c:pt idx="29">
                  <c:v>2336.9166532893551</c:v>
                </c:pt>
                <c:pt idx="30">
                  <c:v>2390.1367079610804</c:v>
                </c:pt>
                <c:pt idx="31">
                  <c:v>2667.8168719728183</c:v>
                </c:pt>
                <c:pt idx="32">
                  <c:v>3138.5614684872512</c:v>
                </c:pt>
                <c:pt idx="33">
                  <c:v>3887.0059429820576</c:v>
                </c:pt>
                <c:pt idx="34">
                  <c:v>3857.9843932268914</c:v>
                </c:pt>
                <c:pt idx="35">
                  <c:v>2505.7936610253632</c:v>
                </c:pt>
                <c:pt idx="36">
                  <c:v>3505.943992927615</c:v>
                </c:pt>
                <c:pt idx="37">
                  <c:v>2674.1123828870022</c:v>
                </c:pt>
                <c:pt idx="38">
                  <c:v>2830.7624651818369</c:v>
                </c:pt>
                <c:pt idx="39">
                  <c:v>3545.8335730223416</c:v>
                </c:pt>
                <c:pt idx="40">
                  <c:v>4459.0465329384133</c:v>
                </c:pt>
                <c:pt idx="41">
                  <c:v>3628.098308980499</c:v>
                </c:pt>
                <c:pt idx="42">
                  <c:v>2790.5853780677198</c:v>
                </c:pt>
                <c:pt idx="43">
                  <c:v>2806.1383477507306</c:v>
                </c:pt>
                <c:pt idx="44">
                  <c:v>3202.7201352030597</c:v>
                </c:pt>
                <c:pt idx="45">
                  <c:v>4700.8583653560654</c:v>
                </c:pt>
                <c:pt idx="46">
                  <c:v>4559.2453806113663</c:v>
                </c:pt>
                <c:pt idx="47">
                  <c:v>2279.0354023882242</c:v>
                </c:pt>
                <c:pt idx="48">
                  <c:v>2764.3762308734249</c:v>
                </c:pt>
                <c:pt idx="49">
                  <c:v>2799.3746307561323</c:v>
                </c:pt>
                <c:pt idx="50">
                  <c:v>3392.9872383853331</c:v>
                </c:pt>
                <c:pt idx="51">
                  <c:v>4362.4415225580524</c:v>
                </c:pt>
                <c:pt idx="52">
                  <c:v>4410.026879068886</c:v>
                </c:pt>
                <c:pt idx="53">
                  <c:v>2623.0525518416175</c:v>
                </c:pt>
                <c:pt idx="54">
                  <c:v>2992.6801273913134</c:v>
                </c:pt>
                <c:pt idx="55">
                  <c:v>2768.1826046867332</c:v>
                </c:pt>
                <c:pt idx="56">
                  <c:v>3237.8988744980488</c:v>
                </c:pt>
                <c:pt idx="57">
                  <c:v>4299.5263091667275</c:v>
                </c:pt>
                <c:pt idx="58">
                  <c:v>4521.9367800501386</c:v>
                </c:pt>
                <c:pt idx="59">
                  <c:v>693.47508188341658</c:v>
                </c:pt>
                <c:pt idx="60">
                  <c:v>2498.227572164853</c:v>
                </c:pt>
                <c:pt idx="61">
                  <c:v>2844.4173923295552</c:v>
                </c:pt>
                <c:pt idx="62">
                  <c:v>3554.4256143645216</c:v>
                </c:pt>
                <c:pt idx="63">
                  <c:v>3466.7091818680683</c:v>
                </c:pt>
                <c:pt idx="64">
                  <c:v>4166.6304125916204</c:v>
                </c:pt>
                <c:pt idx="65">
                  <c:v>3894.1128552844903</c:v>
                </c:pt>
                <c:pt idx="66">
                  <c:v>2599.2485056723544</c:v>
                </c:pt>
                <c:pt idx="67">
                  <c:v>2511.6826618108576</c:v>
                </c:pt>
                <c:pt idx="68">
                  <c:v>3180.5785356267697</c:v>
                </c:pt>
                <c:pt idx="69">
                  <c:v>3237.3622811101873</c:v>
                </c:pt>
                <c:pt idx="70">
                  <c:v>4335.8507954598344</c:v>
                </c:pt>
                <c:pt idx="71">
                  <c:v>5141.8013803735375</c:v>
                </c:pt>
                <c:pt idx="72">
                  <c:v>2384.3582923453259</c:v>
                </c:pt>
                <c:pt idx="73">
                  <c:v>2852.1435311057653</c:v>
                </c:pt>
                <c:pt idx="74">
                  <c:v>2837.1677338037798</c:v>
                </c:pt>
                <c:pt idx="75">
                  <c:v>3865.4379183997899</c:v>
                </c:pt>
                <c:pt idx="76">
                  <c:v>4432.5313879216474</c:v>
                </c:pt>
                <c:pt idx="77">
                  <c:v>4164.6205617210335</c:v>
                </c:pt>
                <c:pt idx="78">
                  <c:v>2863.717845854002</c:v>
                </c:pt>
                <c:pt idx="79">
                  <c:v>2670.4465248451293</c:v>
                </c:pt>
                <c:pt idx="80">
                  <c:v>3058.8741507304221</c:v>
                </c:pt>
                <c:pt idx="81">
                  <c:v>2973.8617660770069</c:v>
                </c:pt>
                <c:pt idx="82">
                  <c:v>4096.5908033811347</c:v>
                </c:pt>
                <c:pt idx="83">
                  <c:v>4933.9440800817883</c:v>
                </c:pt>
                <c:pt idx="84">
                  <c:v>2646.5174318484542</c:v>
                </c:pt>
                <c:pt idx="85">
                  <c:v>2647.4468651144825</c:v>
                </c:pt>
                <c:pt idx="86">
                  <c:v>2618.2908072511609</c:v>
                </c:pt>
                <c:pt idx="87">
                  <c:v>3143.3232130777074</c:v>
                </c:pt>
                <c:pt idx="88">
                  <c:v>4350.0246165994831</c:v>
                </c:pt>
                <c:pt idx="89">
                  <c:v>4168.3025002897075</c:v>
                </c:pt>
                <c:pt idx="90">
                  <c:v>2502.808149881047</c:v>
                </c:pt>
                <c:pt idx="91">
                  <c:v>2641.1439074922596</c:v>
                </c:pt>
                <c:pt idx="92">
                  <c:v>2901.6281533174474</c:v>
                </c:pt>
                <c:pt idx="93">
                  <c:v>3301.7270088701935</c:v>
                </c:pt>
                <c:pt idx="94">
                  <c:v>4308.1460867135283</c:v>
                </c:pt>
                <c:pt idx="95">
                  <c:v>4350.6402096314268</c:v>
                </c:pt>
                <c:pt idx="96">
                  <c:v>2831.3615819834044</c:v>
                </c:pt>
                <c:pt idx="97">
                  <c:v>3332.3838445416577</c:v>
                </c:pt>
                <c:pt idx="98">
                  <c:v>3092.8375686091226</c:v>
                </c:pt>
                <c:pt idx="99">
                  <c:v>4134.2526360588863</c:v>
                </c:pt>
                <c:pt idx="100">
                  <c:v>5245.4157765543368</c:v>
                </c:pt>
                <c:pt idx="101">
                  <c:v>4456.1185087760432</c:v>
                </c:pt>
                <c:pt idx="102">
                  <c:v>3096.012052984483</c:v>
                </c:pt>
                <c:pt idx="103">
                  <c:v>2619.0183884427711</c:v>
                </c:pt>
                <c:pt idx="104">
                  <c:v>3050.1846189410799</c:v>
                </c:pt>
                <c:pt idx="105">
                  <c:v>3471.7360933537971</c:v>
                </c:pt>
                <c:pt idx="106">
                  <c:v>3850.4689562230651</c:v>
                </c:pt>
                <c:pt idx="107">
                  <c:v>4389.2929917025594</c:v>
                </c:pt>
                <c:pt idx="108">
                  <c:v>2855.5154427065609</c:v>
                </c:pt>
                <c:pt idx="109">
                  <c:v>2996.0582625345924</c:v>
                </c:pt>
                <c:pt idx="110">
                  <c:v>2915.1395428346732</c:v>
                </c:pt>
                <c:pt idx="111">
                  <c:v>3071.1947533525527</c:v>
                </c:pt>
                <c:pt idx="112">
                  <c:v>4298.243248080601</c:v>
                </c:pt>
                <c:pt idx="113">
                  <c:v>4302.310975522978</c:v>
                </c:pt>
                <c:pt idx="114">
                  <c:v>2618.9466196275253</c:v>
                </c:pt>
                <c:pt idx="115">
                  <c:v>3022.7283849804662</c:v>
                </c:pt>
                <c:pt idx="116">
                  <c:v>2832.6020134488317</c:v>
                </c:pt>
                <c:pt idx="117">
                  <c:v>3136.7432170031898</c:v>
                </c:pt>
                <c:pt idx="118">
                  <c:v>3982.9969431447726</c:v>
                </c:pt>
                <c:pt idx="119">
                  <c:v>4272.5652621388326</c:v>
                </c:pt>
                <c:pt idx="120">
                  <c:v>2963.6378563811595</c:v>
                </c:pt>
                <c:pt idx="121">
                  <c:v>3407.7256049966663</c:v>
                </c:pt>
                <c:pt idx="122">
                  <c:v>2907.3209139882297</c:v>
                </c:pt>
                <c:pt idx="123">
                  <c:v>3783.1693691754263</c:v>
                </c:pt>
                <c:pt idx="124">
                  <c:v>5133.2344490804953</c:v>
                </c:pt>
                <c:pt idx="125">
                  <c:v>4319.4136122321452</c:v>
                </c:pt>
                <c:pt idx="126">
                  <c:v>3742.688118987171</c:v>
                </c:pt>
                <c:pt idx="127">
                  <c:v>2793.5501679570484</c:v>
                </c:pt>
                <c:pt idx="128">
                  <c:v>2906.7547857022464</c:v>
                </c:pt>
                <c:pt idx="129">
                  <c:v>4504.3928820580277</c:v>
                </c:pt>
                <c:pt idx="130">
                  <c:v>3684.9461606919212</c:v>
                </c:pt>
                <c:pt idx="131">
                  <c:v>3766.6630432879729</c:v>
                </c:pt>
                <c:pt idx="132">
                  <c:v>2397.1145442906932</c:v>
                </c:pt>
                <c:pt idx="133">
                  <c:v>2857.5845792525943</c:v>
                </c:pt>
                <c:pt idx="134">
                  <c:v>3124.1648941938256</c:v>
                </c:pt>
                <c:pt idx="135">
                  <c:v>3263.6620836263837</c:v>
                </c:pt>
                <c:pt idx="136">
                  <c:v>3952.5934388663918</c:v>
                </c:pt>
                <c:pt idx="137">
                  <c:v>4119.3777467666932</c:v>
                </c:pt>
                <c:pt idx="138">
                  <c:v>2764.9391574759802</c:v>
                </c:pt>
                <c:pt idx="139">
                  <c:v>2825.2269123920701</c:v>
                </c:pt>
                <c:pt idx="140">
                  <c:v>2793.1836612935763</c:v>
                </c:pt>
                <c:pt idx="141">
                  <c:v>3074.6985469060214</c:v>
                </c:pt>
                <c:pt idx="142">
                  <c:v>3714.0031092389499</c:v>
                </c:pt>
                <c:pt idx="143">
                  <c:v>4598.2968303995758</c:v>
                </c:pt>
                <c:pt idx="144">
                  <c:v>2128.7821347209401</c:v>
                </c:pt>
                <c:pt idx="145">
                  <c:v>2867.5027070051742</c:v>
                </c:pt>
                <c:pt idx="146">
                  <c:v>2791.9792041479577</c:v>
                </c:pt>
                <c:pt idx="147">
                  <c:v>3501.4212978969408</c:v>
                </c:pt>
                <c:pt idx="148">
                  <c:v>4411.5638831308734</c:v>
                </c:pt>
                <c:pt idx="149">
                  <c:v>4383.6231466838408</c:v>
                </c:pt>
                <c:pt idx="150">
                  <c:v>2953.7142964932445</c:v>
                </c:pt>
                <c:pt idx="151">
                  <c:v>2711.6151729354056</c:v>
                </c:pt>
                <c:pt idx="152">
                  <c:v>2818.7619263362753</c:v>
                </c:pt>
                <c:pt idx="153">
                  <c:v>3627.2102821696149</c:v>
                </c:pt>
                <c:pt idx="154">
                  <c:v>4392.3538690491241</c:v>
                </c:pt>
                <c:pt idx="155">
                  <c:v>4473.7802588215609</c:v>
                </c:pt>
                <c:pt idx="156">
                  <c:v>628.1389028194609</c:v>
                </c:pt>
                <c:pt idx="157">
                  <c:v>3172.9350299364751</c:v>
                </c:pt>
                <c:pt idx="158">
                  <c:v>3723.6795973310973</c:v>
                </c:pt>
                <c:pt idx="159">
                  <c:v>2943.2463368606868</c:v>
                </c:pt>
                <c:pt idx="160">
                  <c:v>2853.4368448797841</c:v>
                </c:pt>
                <c:pt idx="161">
                  <c:v>3620.2410796587651</c:v>
                </c:pt>
                <c:pt idx="162">
                  <c:v>3449.1700683736826</c:v>
                </c:pt>
                <c:pt idx="163">
                  <c:v>2447.1677411194687</c:v>
                </c:pt>
                <c:pt idx="164">
                  <c:v>2623.8112868004787</c:v>
                </c:pt>
                <c:pt idx="165">
                  <c:v>3100.45031623574</c:v>
                </c:pt>
                <c:pt idx="166">
                  <c:v>3203.3035671814</c:v>
                </c:pt>
                <c:pt idx="167">
                  <c:v>3869.7458825126714</c:v>
                </c:pt>
                <c:pt idx="168">
                  <c:v>3982.7321719530746</c:v>
                </c:pt>
                <c:pt idx="169">
                  <c:v>2732.8862652723719</c:v>
                </c:pt>
                <c:pt idx="170">
                  <c:v>2772.3446208928444</c:v>
                </c:pt>
                <c:pt idx="171">
                  <c:v>3167.0221062125656</c:v>
                </c:pt>
                <c:pt idx="172">
                  <c:v>3215.8953804169159</c:v>
                </c:pt>
                <c:pt idx="173">
                  <c:v>3560.9450655432056</c:v>
                </c:pt>
                <c:pt idx="174">
                  <c:v>4265.021081644034</c:v>
                </c:pt>
                <c:pt idx="175">
                  <c:v>2519.0847076650907</c:v>
                </c:pt>
                <c:pt idx="176">
                  <c:v>2864.8915449359438</c:v>
                </c:pt>
                <c:pt idx="177">
                  <c:v>3326.2029479426228</c:v>
                </c:pt>
                <c:pt idx="178">
                  <c:v>3802.3705335592099</c:v>
                </c:pt>
                <c:pt idx="179">
                  <c:v>3722.6079933696728</c:v>
                </c:pt>
                <c:pt idx="180">
                  <c:v>3653.6996694996328</c:v>
                </c:pt>
                <c:pt idx="181">
                  <c:v>2932.8266188085331</c:v>
                </c:pt>
                <c:pt idx="182">
                  <c:v>3148.7980411472699</c:v>
                </c:pt>
                <c:pt idx="183">
                  <c:v>3686.7744489846718</c:v>
                </c:pt>
                <c:pt idx="184">
                  <c:v>3213.083769263194</c:v>
                </c:pt>
                <c:pt idx="185">
                  <c:v>4275.5250516512315</c:v>
                </c:pt>
                <c:pt idx="186">
                  <c:v>4230.6216187385216</c:v>
                </c:pt>
                <c:pt idx="187">
                  <c:v>2469.5240716135513</c:v>
                </c:pt>
                <c:pt idx="188">
                  <c:v>3188.5879363977583</c:v>
                </c:pt>
                <c:pt idx="189">
                  <c:v>3362.5362839336954</c:v>
                </c:pt>
                <c:pt idx="190">
                  <c:v>3254.2797578545164</c:v>
                </c:pt>
                <c:pt idx="191">
                  <c:v>3950.1272174175801</c:v>
                </c:pt>
                <c:pt idx="192">
                  <c:v>4235.5932376393812</c:v>
                </c:pt>
                <c:pt idx="193">
                  <c:v>3207.0817730316821</c:v>
                </c:pt>
                <c:pt idx="194">
                  <c:v>2950.1260711603591</c:v>
                </c:pt>
                <c:pt idx="195">
                  <c:v>3250.3893479653652</c:v>
                </c:pt>
                <c:pt idx="196">
                  <c:v>3371.1285051002469</c:v>
                </c:pt>
                <c:pt idx="197">
                  <c:v>4506.7103135653842</c:v>
                </c:pt>
                <c:pt idx="198">
                  <c:v>3873.7390351599488</c:v>
                </c:pt>
                <c:pt idx="199">
                  <c:v>2443.3838872546489</c:v>
                </c:pt>
                <c:pt idx="200">
                  <c:v>2412.9640865702622</c:v>
                </c:pt>
                <c:pt idx="201">
                  <c:v>2364.4508796076984</c:v>
                </c:pt>
                <c:pt idx="202">
                  <c:v>3229.8581040806057</c:v>
                </c:pt>
                <c:pt idx="203">
                  <c:v>4156.2790457920828</c:v>
                </c:pt>
                <c:pt idx="204">
                  <c:v>4398.6970460157663</c:v>
                </c:pt>
                <c:pt idx="205">
                  <c:v>2089.4269175621675</c:v>
                </c:pt>
                <c:pt idx="206">
                  <c:v>3142.5809543492223</c:v>
                </c:pt>
                <c:pt idx="207">
                  <c:v>2870.4729290298374</c:v>
                </c:pt>
                <c:pt idx="208">
                  <c:v>3330.1699471995771</c:v>
                </c:pt>
                <c:pt idx="209">
                  <c:v>3617.1550562082302</c:v>
                </c:pt>
                <c:pt idx="210">
                  <c:v>3875.2947098493869</c:v>
                </c:pt>
                <c:pt idx="211">
                  <c:v>3601.7787924956674</c:v>
                </c:pt>
                <c:pt idx="212">
                  <c:v>2768.4115813829944</c:v>
                </c:pt>
                <c:pt idx="213">
                  <c:v>2759.3643926281452</c:v>
                </c:pt>
                <c:pt idx="214">
                  <c:v>2873.055347608095</c:v>
                </c:pt>
                <c:pt idx="215">
                  <c:v>3746.5461519435162</c:v>
                </c:pt>
                <c:pt idx="216">
                  <c:v>5361.6117693375918</c:v>
                </c:pt>
                <c:pt idx="217">
                  <c:v>2285.4290153323473</c:v>
                </c:pt>
                <c:pt idx="218">
                  <c:v>2271.5219799571023</c:v>
                </c:pt>
                <c:pt idx="219">
                  <c:v>2908.4373059125974</c:v>
                </c:pt>
                <c:pt idx="220">
                  <c:v>3214.9520610211621</c:v>
                </c:pt>
                <c:pt idx="221">
                  <c:v>3969.9294771208033</c:v>
                </c:pt>
                <c:pt idx="222">
                  <c:v>5090.8941525358132</c:v>
                </c:pt>
                <c:pt idx="223">
                  <c:v>2650.9715597473105</c:v>
                </c:pt>
                <c:pt idx="224">
                  <c:v>2310.2107363480441</c:v>
                </c:pt>
                <c:pt idx="225">
                  <c:v>2796.0358874952926</c:v>
                </c:pt>
                <c:pt idx="226">
                  <c:v>3592.1561579436311</c:v>
                </c:pt>
                <c:pt idx="227">
                  <c:v>4147.2692343469689</c:v>
                </c:pt>
                <c:pt idx="228">
                  <c:v>4026.9679569872305</c:v>
                </c:pt>
                <c:pt idx="229">
                  <c:v>2326.1652157828148</c:v>
                </c:pt>
                <c:pt idx="230">
                  <c:v>2771.0277798839847</c:v>
                </c:pt>
                <c:pt idx="231">
                  <c:v>2652.9677403673741</c:v>
                </c:pt>
                <c:pt idx="232">
                  <c:v>2989.3964608361402</c:v>
                </c:pt>
                <c:pt idx="233">
                  <c:v>3733.6766886729279</c:v>
                </c:pt>
                <c:pt idx="234">
                  <c:v>3602.0077691919287</c:v>
                </c:pt>
                <c:pt idx="235">
                  <c:v>2052.7375434747173</c:v>
                </c:pt>
                <c:pt idx="236">
                  <c:v>2601.4241982427193</c:v>
                </c:pt>
                <c:pt idx="237">
                  <c:v>2963.838305465651</c:v>
                </c:pt>
                <c:pt idx="238">
                  <c:v>2783.5031801108516</c:v>
                </c:pt>
                <c:pt idx="239">
                  <c:v>5308.9385607416207</c:v>
                </c:pt>
                <c:pt idx="240">
                  <c:v>5409.6806210484938</c:v>
                </c:pt>
                <c:pt idx="241">
                  <c:v>2624.9333267393845</c:v>
                </c:pt>
                <c:pt idx="242">
                  <c:v>2352.0629330193046</c:v>
                </c:pt>
                <c:pt idx="243">
                  <c:v>2845.9330635537767</c:v>
                </c:pt>
                <c:pt idx="244">
                  <c:v>3425.1834883950628</c:v>
                </c:pt>
                <c:pt idx="245">
                  <c:v>4118.9406944535303</c:v>
                </c:pt>
                <c:pt idx="246">
                  <c:v>4181.0434631154221</c:v>
                </c:pt>
                <c:pt idx="247">
                  <c:v>2755.14668813359</c:v>
                </c:pt>
                <c:pt idx="248">
                  <c:v>3108.0220531107884</c:v>
                </c:pt>
                <c:pt idx="249">
                  <c:v>3206.5761535867005</c:v>
                </c:pt>
                <c:pt idx="250">
                  <c:v>3167.6294611293215</c:v>
                </c:pt>
                <c:pt idx="251">
                  <c:v>3633.3043367129544</c:v>
                </c:pt>
                <c:pt idx="252">
                  <c:v>4186.4991887991264</c:v>
                </c:pt>
                <c:pt idx="253">
                  <c:v>2268.0185821072077</c:v>
                </c:pt>
                <c:pt idx="254">
                  <c:v>2533.5106370322665</c:v>
                </c:pt>
                <c:pt idx="255">
                  <c:v>2669.7776538010198</c:v>
                </c:pt>
                <c:pt idx="256">
                  <c:v>2804.2595874256676</c:v>
                </c:pt>
                <c:pt idx="257">
                  <c:v>4461.1303470213225</c:v>
                </c:pt>
                <c:pt idx="258">
                  <c:v>4141.4681189583544</c:v>
                </c:pt>
                <c:pt idx="259">
                  <c:v>2496.0977108986149</c:v>
                </c:pt>
                <c:pt idx="260">
                  <c:v>2142.843176293773</c:v>
                </c:pt>
                <c:pt idx="261">
                  <c:v>2716.0658832716304</c:v>
                </c:pt>
                <c:pt idx="262">
                  <c:v>2833.1307644250801</c:v>
                </c:pt>
                <c:pt idx="263">
                  <c:v>4010.4561629096106</c:v>
                </c:pt>
                <c:pt idx="264">
                  <c:v>4148.0521081234483</c:v>
                </c:pt>
                <c:pt idx="265">
                  <c:v>2714.9460737846316</c:v>
                </c:pt>
                <c:pt idx="266">
                  <c:v>2561.8643230296752</c:v>
                </c:pt>
                <c:pt idx="267">
                  <c:v>2483.7451270472529</c:v>
                </c:pt>
                <c:pt idx="268">
                  <c:v>2914.4173937783985</c:v>
                </c:pt>
                <c:pt idx="269">
                  <c:v>3746.7880074831514</c:v>
                </c:pt>
                <c:pt idx="270">
                  <c:v>4390.4710795786532</c:v>
                </c:pt>
                <c:pt idx="271">
                  <c:v>2314.1093843523831</c:v>
                </c:pt>
                <c:pt idx="272">
                  <c:v>2698.122490100463</c:v>
                </c:pt>
                <c:pt idx="273">
                  <c:v>2563.2748412194924</c:v>
                </c:pt>
                <c:pt idx="274">
                  <c:v>2723.2570475291086</c:v>
                </c:pt>
                <c:pt idx="275">
                  <c:v>4168.5936046961006</c:v>
                </c:pt>
                <c:pt idx="276">
                  <c:v>4447.9539146967427</c:v>
                </c:pt>
                <c:pt idx="277">
                  <c:v>2599.8490254638482</c:v>
                </c:pt>
                <c:pt idx="278">
                  <c:v>2841.2893508410993</c:v>
                </c:pt>
                <c:pt idx="279">
                  <c:v>3004.0765130035475</c:v>
                </c:pt>
                <c:pt idx="280">
                  <c:v>663.6214094850136</c:v>
                </c:pt>
                <c:pt idx="281">
                  <c:v>2633.5950862692748</c:v>
                </c:pt>
                <c:pt idx="282">
                  <c:v>3385.6006614751241</c:v>
                </c:pt>
                <c:pt idx="283">
                  <c:v>2128.9833752125805</c:v>
                </c:pt>
                <c:pt idx="284">
                  <c:v>2445.0055029204236</c:v>
                </c:pt>
                <c:pt idx="285">
                  <c:v>2396.9227650797957</c:v>
                </c:pt>
                <c:pt idx="286">
                  <c:v>2416.7053108143837</c:v>
                </c:pt>
                <c:pt idx="287">
                  <c:v>3617.8086381326866</c:v>
                </c:pt>
                <c:pt idx="288">
                  <c:v>3265.720176077376</c:v>
                </c:pt>
                <c:pt idx="289">
                  <c:v>2500.4145247094625</c:v>
                </c:pt>
                <c:pt idx="290">
                  <c:v>2612.8849420169918</c:v>
                </c:pt>
                <c:pt idx="291">
                  <c:v>2904.6969091304568</c:v>
                </c:pt>
                <c:pt idx="292">
                  <c:v>2712.8801389220262</c:v>
                </c:pt>
                <c:pt idx="293">
                  <c:v>3759.3064330342913</c:v>
                </c:pt>
                <c:pt idx="294">
                  <c:v>4161.1002919371886</c:v>
                </c:pt>
                <c:pt idx="295">
                  <c:v>2530.9879358878616</c:v>
                </c:pt>
                <c:pt idx="296">
                  <c:v>2262.8867334662773</c:v>
                </c:pt>
                <c:pt idx="297">
                  <c:v>3056.7036744161887</c:v>
                </c:pt>
                <c:pt idx="298">
                  <c:v>2645.249048299203</c:v>
                </c:pt>
                <c:pt idx="299">
                  <c:v>3935.1337567744949</c:v>
                </c:pt>
                <c:pt idx="300">
                  <c:v>4609.7430764613446</c:v>
                </c:pt>
                <c:pt idx="301">
                  <c:v>2466.4671873575639</c:v>
                </c:pt>
                <c:pt idx="302">
                  <c:v>2736.0207461825148</c:v>
                </c:pt>
                <c:pt idx="303">
                  <c:v>3371.2638046155512</c:v>
                </c:pt>
                <c:pt idx="304">
                  <c:v>2598.0987655836593</c:v>
                </c:pt>
                <c:pt idx="305">
                  <c:v>3215.8837247390966</c:v>
                </c:pt>
                <c:pt idx="306">
                  <c:v>3863.7871635394672</c:v>
                </c:pt>
                <c:pt idx="307">
                  <c:v>838.09929940434779</c:v>
                </c:pt>
                <c:pt idx="308">
                  <c:v>2947.9841585127274</c:v>
                </c:pt>
                <c:pt idx="309">
                  <c:v>3096.1300848622618</c:v>
                </c:pt>
                <c:pt idx="310">
                  <c:v>3599.7329673052714</c:v>
                </c:pt>
                <c:pt idx="311">
                  <c:v>1148.6379291690346</c:v>
                </c:pt>
              </c:numCache>
            </c:numRef>
          </c:yVal>
          <c:smooth val="0"/>
          <c:extLst>
            <c:ext xmlns:c16="http://schemas.microsoft.com/office/drawing/2014/chart" uri="{C3380CC4-5D6E-409C-BE32-E72D297353CC}">
              <c16:uniqueId val="{00000002-A045-6C45-BAF7-383067F7FB48}"/>
            </c:ext>
          </c:extLst>
        </c:ser>
        <c:dLbls>
          <c:showLegendKey val="0"/>
          <c:showVal val="0"/>
          <c:showCatName val="0"/>
          <c:showSerName val="0"/>
          <c:showPercent val="0"/>
          <c:showBubbleSize val="0"/>
        </c:dLbls>
        <c:axId val="99166912"/>
        <c:axId val="99168736"/>
      </c:scatterChart>
      <c:valAx>
        <c:axId val="99166912"/>
        <c:scaling>
          <c:orientation val="minMax"/>
        </c:scaling>
        <c:delete val="0"/>
        <c:axPos val="b"/>
        <c:title>
          <c:tx>
            <c:rich>
              <a:bodyPr/>
              <a:lstStyle/>
              <a:p>
                <a:pPr>
                  <a:defRPr/>
                </a:pPr>
                <a:r>
                  <a:rPr lang="en-US"/>
                  <a:t>netTotal_28</a:t>
                </a:r>
              </a:p>
            </c:rich>
          </c:tx>
          <c:overlay val="0"/>
        </c:title>
        <c:numFmt formatCode="General" sourceLinked="1"/>
        <c:majorTickMark val="out"/>
        <c:minorTickMark val="none"/>
        <c:tickLblPos val="nextTo"/>
        <c:crossAx val="99168736"/>
        <c:crosses val="autoZero"/>
        <c:crossBetween val="midCat"/>
      </c:valAx>
      <c:valAx>
        <c:axId val="99168736"/>
        <c:scaling>
          <c:orientation val="minMax"/>
        </c:scaling>
        <c:delete val="0"/>
        <c:axPos val="l"/>
        <c:title>
          <c:tx>
            <c:rich>
              <a:bodyPr/>
              <a:lstStyle/>
              <a:p>
                <a:pPr>
                  <a:defRPr/>
                </a:pPr>
                <a:r>
                  <a:rPr lang="en-US"/>
                  <a:t>netTotal</a:t>
                </a:r>
              </a:p>
            </c:rich>
          </c:tx>
          <c:overlay val="0"/>
        </c:title>
        <c:numFmt formatCode="General" sourceLinked="1"/>
        <c:majorTickMark val="out"/>
        <c:minorTickMark val="none"/>
        <c:tickLblPos val="nextTo"/>
        <c:crossAx val="99166912"/>
        <c:crosses val="autoZero"/>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curvilnearRelationships!$C$3</c:f>
              <c:strCache>
                <c:ptCount val="1"/>
                <c:pt idx="0">
                  <c:v>Revenue</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1"/>
            <c:dispEq val="1"/>
            <c:trendlineLbl>
              <c:layout>
                <c:manualLayout>
                  <c:x val="0.20825254486994665"/>
                  <c:y val="-0.5206842633625085"/>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curvilnearRelationships!$A$4:$A$19</c:f>
              <c:numCache>
                <c:formatCode>"$"#,##0</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xVal>
          <c:yVal>
            <c:numRef>
              <c:f>curvilnearRelationships!$C$4:$C$19</c:f>
              <c:numCache>
                <c:formatCode>"$"#,##0</c:formatCode>
                <c:ptCount val="16"/>
                <c:pt idx="0">
                  <c:v>0</c:v>
                </c:pt>
                <c:pt idx="1">
                  <c:v>750</c:v>
                </c:pt>
                <c:pt idx="2">
                  <c:v>1400</c:v>
                </c:pt>
                <c:pt idx="3">
                  <c:v>1950</c:v>
                </c:pt>
                <c:pt idx="4">
                  <c:v>2400</c:v>
                </c:pt>
                <c:pt idx="5">
                  <c:v>2750</c:v>
                </c:pt>
                <c:pt idx="6">
                  <c:v>3000</c:v>
                </c:pt>
                <c:pt idx="7">
                  <c:v>3150</c:v>
                </c:pt>
                <c:pt idx="8">
                  <c:v>3200</c:v>
                </c:pt>
                <c:pt idx="9">
                  <c:v>3150</c:v>
                </c:pt>
                <c:pt idx="10">
                  <c:v>3000</c:v>
                </c:pt>
                <c:pt idx="11">
                  <c:v>2750</c:v>
                </c:pt>
                <c:pt idx="12">
                  <c:v>2400</c:v>
                </c:pt>
                <c:pt idx="13">
                  <c:v>1950</c:v>
                </c:pt>
                <c:pt idx="14">
                  <c:v>1400</c:v>
                </c:pt>
                <c:pt idx="15">
                  <c:v>750</c:v>
                </c:pt>
              </c:numCache>
            </c:numRef>
          </c:yVal>
          <c:smooth val="0"/>
          <c:extLst>
            <c:ext xmlns:c16="http://schemas.microsoft.com/office/drawing/2014/chart" uri="{C3380CC4-5D6E-409C-BE32-E72D297353CC}">
              <c16:uniqueId val="{00000000-269D-AB47-A5EA-7489B717C3C5}"/>
            </c:ext>
          </c:extLst>
        </c:ser>
        <c:dLbls>
          <c:showLegendKey val="0"/>
          <c:showVal val="0"/>
          <c:showCatName val="0"/>
          <c:showSerName val="0"/>
          <c:showPercent val="0"/>
          <c:showBubbleSize val="0"/>
        </c:dLbls>
        <c:axId val="1759601103"/>
        <c:axId val="1759933759"/>
      </c:scatterChart>
      <c:valAx>
        <c:axId val="175960110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Price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9933759"/>
        <c:crosses val="autoZero"/>
        <c:crossBetween val="midCat"/>
      </c:valAx>
      <c:valAx>
        <c:axId val="17599337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Revenue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9601103"/>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[salesDataScreenCapture.xlsm]categoricalRegression2!PivotTable1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categoricalRegression2!$E$26</c:f>
              <c:strCache>
                <c:ptCount val="1"/>
                <c:pt idx="0">
                  <c:v>Total</c:v>
                </c:pt>
              </c:strCache>
            </c:strRef>
          </c:tx>
          <c:spPr>
            <a:solidFill>
              <a:schemeClr val="accent1"/>
            </a:solidFill>
            <a:ln>
              <a:noFill/>
            </a:ln>
            <a:effectLst/>
          </c:spPr>
          <c:invertIfNegative val="0"/>
          <c:cat>
            <c:strRef>
              <c:f>categoricalRegression2!$D$27:$D$33</c:f>
              <c:strCache>
                <c:ptCount val="7"/>
                <c:pt idx="0">
                  <c:v>Sun</c:v>
                </c:pt>
                <c:pt idx="1">
                  <c:v>Mon</c:v>
                </c:pt>
                <c:pt idx="2">
                  <c:v>Tue</c:v>
                </c:pt>
                <c:pt idx="3">
                  <c:v>Wed</c:v>
                </c:pt>
                <c:pt idx="4">
                  <c:v>Thu</c:v>
                </c:pt>
                <c:pt idx="5">
                  <c:v>Fri</c:v>
                </c:pt>
                <c:pt idx="6">
                  <c:v>Sat</c:v>
                </c:pt>
              </c:strCache>
            </c:strRef>
          </c:cat>
          <c:val>
            <c:numRef>
              <c:f>categoricalRegression2!$E$27:$E$33</c:f>
              <c:numCache>
                <c:formatCode>General</c:formatCode>
                <c:ptCount val="7"/>
                <c:pt idx="0">
                  <c:v>20.5</c:v>
                </c:pt>
                <c:pt idx="1">
                  <c:v>2506.2692307692309</c:v>
                </c:pt>
                <c:pt idx="2">
                  <c:v>2608.294117647059</c:v>
                </c:pt>
                <c:pt idx="3">
                  <c:v>2983.372549019608</c:v>
                </c:pt>
                <c:pt idx="4">
                  <c:v>3110.0384615384614</c:v>
                </c:pt>
                <c:pt idx="5">
                  <c:v>4149.3269230769229</c:v>
                </c:pt>
                <c:pt idx="6">
                  <c:v>4255</c:v>
                </c:pt>
              </c:numCache>
            </c:numRef>
          </c:val>
          <c:extLst>
            <c:ext xmlns:c16="http://schemas.microsoft.com/office/drawing/2014/chart" uri="{C3380CC4-5D6E-409C-BE32-E72D297353CC}">
              <c16:uniqueId val="{00000000-F46F-D846-ACDD-29B234F124CD}"/>
            </c:ext>
          </c:extLst>
        </c:ser>
        <c:dLbls>
          <c:showLegendKey val="0"/>
          <c:showVal val="0"/>
          <c:showCatName val="0"/>
          <c:showSerName val="0"/>
          <c:showPercent val="0"/>
          <c:showBubbleSize val="0"/>
        </c:dLbls>
        <c:gapWidth val="219"/>
        <c:overlap val="-27"/>
        <c:axId val="1999203040"/>
        <c:axId val="1999204720"/>
      </c:barChart>
      <c:catAx>
        <c:axId val="19992030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9204720"/>
        <c:crosses val="autoZero"/>
        <c:auto val="1"/>
        <c:lblAlgn val="ctr"/>
        <c:lblOffset val="100"/>
        <c:noMultiLvlLbl val="0"/>
      </c:catAx>
      <c:valAx>
        <c:axId val="199920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92030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interactionRegression1!$B$24</c:f>
              <c:strCache>
                <c:ptCount val="1"/>
                <c:pt idx="0">
                  <c:v>netTotal</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layout>
                <c:manualLayout>
                  <c:x val="-9.4927036147508595E-2"/>
                  <c:y val="-0.28533406579991455"/>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interactionRegression1!$A$25:$A$30</c:f>
              <c:numCache>
                <c:formatCode>General</c:formatCode>
                <c:ptCount val="6"/>
                <c:pt idx="0">
                  <c:v>7557</c:v>
                </c:pt>
                <c:pt idx="1">
                  <c:v>4728</c:v>
                </c:pt>
                <c:pt idx="2">
                  <c:v>7249</c:v>
                </c:pt>
                <c:pt idx="3">
                  <c:v>4441</c:v>
                </c:pt>
                <c:pt idx="4">
                  <c:v>5252</c:v>
                </c:pt>
                <c:pt idx="5">
                  <c:v>5903</c:v>
                </c:pt>
              </c:numCache>
            </c:numRef>
          </c:xVal>
          <c:yVal>
            <c:numRef>
              <c:f>interactionRegression1!$B$25:$B$30</c:f>
              <c:numCache>
                <c:formatCode>General</c:formatCode>
                <c:ptCount val="6"/>
                <c:pt idx="0">
                  <c:v>6110</c:v>
                </c:pt>
                <c:pt idx="1">
                  <c:v>5989</c:v>
                </c:pt>
                <c:pt idx="2">
                  <c:v>5754</c:v>
                </c:pt>
                <c:pt idx="3">
                  <c:v>6735</c:v>
                </c:pt>
                <c:pt idx="4">
                  <c:v>4551</c:v>
                </c:pt>
                <c:pt idx="5">
                  <c:v>5286</c:v>
                </c:pt>
              </c:numCache>
            </c:numRef>
          </c:yVal>
          <c:smooth val="0"/>
          <c:extLst>
            <c:ext xmlns:c16="http://schemas.microsoft.com/office/drawing/2014/chart" uri="{C3380CC4-5D6E-409C-BE32-E72D297353CC}">
              <c16:uniqueId val="{00000000-EE88-B249-B289-C8F557E40B47}"/>
            </c:ext>
          </c:extLst>
        </c:ser>
        <c:dLbls>
          <c:showLegendKey val="0"/>
          <c:showVal val="0"/>
          <c:showCatName val="0"/>
          <c:showSerName val="0"/>
          <c:showPercent val="0"/>
          <c:showBubbleSize val="0"/>
        </c:dLbls>
        <c:axId val="1997154624"/>
        <c:axId val="2003373904"/>
      </c:scatterChart>
      <c:valAx>
        <c:axId val="199715462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3373904"/>
        <c:crosses val="autoZero"/>
        <c:crossBetween val="midCat"/>
      </c:valAx>
      <c:valAx>
        <c:axId val="20033739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715462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interactionRegression1!$G$24</c:f>
              <c:strCache>
                <c:ptCount val="1"/>
                <c:pt idx="0">
                  <c:v>netTotal</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layout>
                <c:manualLayout>
                  <c:x val="-7.3253843269591307E-2"/>
                  <c:y val="-0.35228371493308963"/>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interactionRegression1!$F$25:$F$330</c:f>
              <c:numCache>
                <c:formatCode>General</c:formatCode>
                <c:ptCount val="306"/>
                <c:pt idx="0">
                  <c:v>1488</c:v>
                </c:pt>
                <c:pt idx="1">
                  <c:v>2292</c:v>
                </c:pt>
                <c:pt idx="2">
                  <c:v>2380</c:v>
                </c:pt>
                <c:pt idx="3">
                  <c:v>3180</c:v>
                </c:pt>
                <c:pt idx="4">
                  <c:v>3683</c:v>
                </c:pt>
                <c:pt idx="5">
                  <c:v>2206</c:v>
                </c:pt>
                <c:pt idx="6">
                  <c:v>2070</c:v>
                </c:pt>
                <c:pt idx="7">
                  <c:v>3232</c:v>
                </c:pt>
                <c:pt idx="8">
                  <c:v>3139</c:v>
                </c:pt>
                <c:pt idx="9">
                  <c:v>4369</c:v>
                </c:pt>
                <c:pt idx="10">
                  <c:v>3723</c:v>
                </c:pt>
                <c:pt idx="11">
                  <c:v>3256</c:v>
                </c:pt>
                <c:pt idx="12">
                  <c:v>2455</c:v>
                </c:pt>
                <c:pt idx="13">
                  <c:v>3252</c:v>
                </c:pt>
                <c:pt idx="14">
                  <c:v>2410</c:v>
                </c:pt>
                <c:pt idx="15">
                  <c:v>4513</c:v>
                </c:pt>
                <c:pt idx="16">
                  <c:v>3662</c:v>
                </c:pt>
                <c:pt idx="17">
                  <c:v>2668</c:v>
                </c:pt>
                <c:pt idx="18">
                  <c:v>2638</c:v>
                </c:pt>
                <c:pt idx="19">
                  <c:v>2308</c:v>
                </c:pt>
                <c:pt idx="20">
                  <c:v>2908</c:v>
                </c:pt>
                <c:pt idx="21">
                  <c:v>5640</c:v>
                </c:pt>
                <c:pt idx="22">
                  <c:v>4969</c:v>
                </c:pt>
                <c:pt idx="23">
                  <c:v>2527</c:v>
                </c:pt>
                <c:pt idx="24">
                  <c:v>2428</c:v>
                </c:pt>
                <c:pt idx="25">
                  <c:v>2900</c:v>
                </c:pt>
                <c:pt idx="26">
                  <c:v>4826</c:v>
                </c:pt>
                <c:pt idx="27">
                  <c:v>4914</c:v>
                </c:pt>
                <c:pt idx="28">
                  <c:v>4840</c:v>
                </c:pt>
                <c:pt idx="29">
                  <c:v>1921</c:v>
                </c:pt>
                <c:pt idx="30">
                  <c:v>2436</c:v>
                </c:pt>
                <c:pt idx="31">
                  <c:v>2838</c:v>
                </c:pt>
                <c:pt idx="32">
                  <c:v>3187</c:v>
                </c:pt>
                <c:pt idx="33">
                  <c:v>4366</c:v>
                </c:pt>
                <c:pt idx="34">
                  <c:v>4247</c:v>
                </c:pt>
                <c:pt idx="35">
                  <c:v>2308</c:v>
                </c:pt>
                <c:pt idx="36">
                  <c:v>4320</c:v>
                </c:pt>
                <c:pt idx="37">
                  <c:v>3214</c:v>
                </c:pt>
                <c:pt idx="38">
                  <c:v>3040</c:v>
                </c:pt>
                <c:pt idx="39">
                  <c:v>3646</c:v>
                </c:pt>
                <c:pt idx="40">
                  <c:v>5899</c:v>
                </c:pt>
                <c:pt idx="41">
                  <c:v>4701</c:v>
                </c:pt>
                <c:pt idx="42">
                  <c:v>3210</c:v>
                </c:pt>
                <c:pt idx="43">
                  <c:v>2579</c:v>
                </c:pt>
                <c:pt idx="44">
                  <c:v>3467</c:v>
                </c:pt>
                <c:pt idx="45">
                  <c:v>5530</c:v>
                </c:pt>
                <c:pt idx="46">
                  <c:v>5349</c:v>
                </c:pt>
                <c:pt idx="47">
                  <c:v>1976</c:v>
                </c:pt>
                <c:pt idx="48">
                  <c:v>2873</c:v>
                </c:pt>
                <c:pt idx="49">
                  <c:v>3162</c:v>
                </c:pt>
                <c:pt idx="50">
                  <c:v>3445</c:v>
                </c:pt>
                <c:pt idx="51">
                  <c:v>5333</c:v>
                </c:pt>
                <c:pt idx="52">
                  <c:v>4743</c:v>
                </c:pt>
                <c:pt idx="53">
                  <c:v>2802</c:v>
                </c:pt>
                <c:pt idx="54">
                  <c:v>3552</c:v>
                </c:pt>
                <c:pt idx="55">
                  <c:v>2961</c:v>
                </c:pt>
                <c:pt idx="56">
                  <c:v>3855</c:v>
                </c:pt>
                <c:pt idx="57">
                  <c:v>4848</c:v>
                </c:pt>
                <c:pt idx="58">
                  <c:v>5030</c:v>
                </c:pt>
                <c:pt idx="59">
                  <c:v>132</c:v>
                </c:pt>
                <c:pt idx="60">
                  <c:v>2739</c:v>
                </c:pt>
                <c:pt idx="61">
                  <c:v>3018</c:v>
                </c:pt>
                <c:pt idx="62">
                  <c:v>4080</c:v>
                </c:pt>
                <c:pt idx="63">
                  <c:v>3809</c:v>
                </c:pt>
                <c:pt idx="64">
                  <c:v>5001</c:v>
                </c:pt>
                <c:pt idx="65">
                  <c:v>4251</c:v>
                </c:pt>
                <c:pt idx="66">
                  <c:v>2769</c:v>
                </c:pt>
                <c:pt idx="67">
                  <c:v>2736</c:v>
                </c:pt>
                <c:pt idx="68">
                  <c:v>3854</c:v>
                </c:pt>
                <c:pt idx="69">
                  <c:v>3627</c:v>
                </c:pt>
                <c:pt idx="70">
                  <c:v>5075</c:v>
                </c:pt>
                <c:pt idx="71">
                  <c:v>6499</c:v>
                </c:pt>
                <c:pt idx="72">
                  <c:v>2406</c:v>
                </c:pt>
                <c:pt idx="73">
                  <c:v>3274</c:v>
                </c:pt>
                <c:pt idx="74">
                  <c:v>2957</c:v>
                </c:pt>
                <c:pt idx="75">
                  <c:v>4593</c:v>
                </c:pt>
                <c:pt idx="76">
                  <c:v>5252</c:v>
                </c:pt>
                <c:pt idx="77">
                  <c:v>4590</c:v>
                </c:pt>
                <c:pt idx="78">
                  <c:v>3064</c:v>
                </c:pt>
                <c:pt idx="79">
                  <c:v>2604</c:v>
                </c:pt>
                <c:pt idx="80">
                  <c:v>3254</c:v>
                </c:pt>
                <c:pt idx="81">
                  <c:v>3065</c:v>
                </c:pt>
                <c:pt idx="82">
                  <c:v>4901</c:v>
                </c:pt>
                <c:pt idx="83">
                  <c:v>5470</c:v>
                </c:pt>
                <c:pt idx="84">
                  <c:v>2671</c:v>
                </c:pt>
                <c:pt idx="85">
                  <c:v>2875</c:v>
                </c:pt>
                <c:pt idx="86">
                  <c:v>2407</c:v>
                </c:pt>
                <c:pt idx="87">
                  <c:v>3582</c:v>
                </c:pt>
                <c:pt idx="88">
                  <c:v>5005</c:v>
                </c:pt>
                <c:pt idx="89">
                  <c:v>5089</c:v>
                </c:pt>
                <c:pt idx="90">
                  <c:v>2178</c:v>
                </c:pt>
                <c:pt idx="91">
                  <c:v>2202</c:v>
                </c:pt>
                <c:pt idx="92">
                  <c:v>2697</c:v>
                </c:pt>
                <c:pt idx="93">
                  <c:v>3563</c:v>
                </c:pt>
                <c:pt idx="94">
                  <c:v>4991</c:v>
                </c:pt>
                <c:pt idx="95">
                  <c:v>4837</c:v>
                </c:pt>
                <c:pt idx="96">
                  <c:v>3218</c:v>
                </c:pt>
                <c:pt idx="97">
                  <c:v>3377</c:v>
                </c:pt>
                <c:pt idx="98">
                  <c:v>3321</c:v>
                </c:pt>
                <c:pt idx="99">
                  <c:v>5121</c:v>
                </c:pt>
                <c:pt idx="100">
                  <c:v>6213</c:v>
                </c:pt>
                <c:pt idx="101">
                  <c:v>5339</c:v>
                </c:pt>
                <c:pt idx="102">
                  <c:v>3142</c:v>
                </c:pt>
                <c:pt idx="103">
                  <c:v>2478</c:v>
                </c:pt>
                <c:pt idx="104">
                  <c:v>3410</c:v>
                </c:pt>
                <c:pt idx="105">
                  <c:v>3817</c:v>
                </c:pt>
                <c:pt idx="106">
                  <c:v>4262</c:v>
                </c:pt>
                <c:pt idx="107">
                  <c:v>5135</c:v>
                </c:pt>
                <c:pt idx="108">
                  <c:v>3159</c:v>
                </c:pt>
                <c:pt idx="109">
                  <c:v>3112</c:v>
                </c:pt>
                <c:pt idx="110">
                  <c:v>2969</c:v>
                </c:pt>
                <c:pt idx="111">
                  <c:v>3467</c:v>
                </c:pt>
                <c:pt idx="112">
                  <c:v>4978</c:v>
                </c:pt>
                <c:pt idx="113">
                  <c:v>4921</c:v>
                </c:pt>
                <c:pt idx="114">
                  <c:v>2625</c:v>
                </c:pt>
                <c:pt idx="115">
                  <c:v>2739</c:v>
                </c:pt>
                <c:pt idx="116">
                  <c:v>2785</c:v>
                </c:pt>
                <c:pt idx="117">
                  <c:v>2930</c:v>
                </c:pt>
                <c:pt idx="118">
                  <c:v>4160</c:v>
                </c:pt>
                <c:pt idx="119">
                  <c:v>4724</c:v>
                </c:pt>
                <c:pt idx="120">
                  <c:v>2929</c:v>
                </c:pt>
                <c:pt idx="121">
                  <c:v>3858</c:v>
                </c:pt>
                <c:pt idx="122">
                  <c:v>2356</c:v>
                </c:pt>
                <c:pt idx="123">
                  <c:v>3780</c:v>
                </c:pt>
                <c:pt idx="124">
                  <c:v>5311</c:v>
                </c:pt>
                <c:pt idx="125">
                  <c:v>4941</c:v>
                </c:pt>
                <c:pt idx="126">
                  <c:v>4573</c:v>
                </c:pt>
                <c:pt idx="127">
                  <c:v>2836</c:v>
                </c:pt>
                <c:pt idx="128">
                  <c:v>2813</c:v>
                </c:pt>
                <c:pt idx="129">
                  <c:v>6148</c:v>
                </c:pt>
                <c:pt idx="130">
                  <c:v>3484</c:v>
                </c:pt>
                <c:pt idx="131">
                  <c:v>4256</c:v>
                </c:pt>
                <c:pt idx="132">
                  <c:v>2117</c:v>
                </c:pt>
                <c:pt idx="133">
                  <c:v>2746</c:v>
                </c:pt>
                <c:pt idx="134">
                  <c:v>3401</c:v>
                </c:pt>
                <c:pt idx="135">
                  <c:v>3388</c:v>
                </c:pt>
                <c:pt idx="136">
                  <c:v>4920</c:v>
                </c:pt>
                <c:pt idx="137">
                  <c:v>4207</c:v>
                </c:pt>
                <c:pt idx="138">
                  <c:v>2969</c:v>
                </c:pt>
                <c:pt idx="139">
                  <c:v>3059</c:v>
                </c:pt>
                <c:pt idx="140">
                  <c:v>2728</c:v>
                </c:pt>
                <c:pt idx="141">
                  <c:v>3238</c:v>
                </c:pt>
                <c:pt idx="142">
                  <c:v>4155</c:v>
                </c:pt>
                <c:pt idx="143">
                  <c:v>5533</c:v>
                </c:pt>
                <c:pt idx="144">
                  <c:v>1694</c:v>
                </c:pt>
                <c:pt idx="145">
                  <c:v>3118</c:v>
                </c:pt>
                <c:pt idx="146">
                  <c:v>2697</c:v>
                </c:pt>
                <c:pt idx="147">
                  <c:v>4216</c:v>
                </c:pt>
                <c:pt idx="148">
                  <c:v>5498</c:v>
                </c:pt>
                <c:pt idx="149">
                  <c:v>5351</c:v>
                </c:pt>
                <c:pt idx="150">
                  <c:v>2412</c:v>
                </c:pt>
                <c:pt idx="151">
                  <c:v>2823</c:v>
                </c:pt>
                <c:pt idx="152">
                  <c:v>2874</c:v>
                </c:pt>
                <c:pt idx="153">
                  <c:v>4178</c:v>
                </c:pt>
                <c:pt idx="154">
                  <c:v>4330</c:v>
                </c:pt>
                <c:pt idx="155">
                  <c:v>5697</c:v>
                </c:pt>
                <c:pt idx="156">
                  <c:v>0</c:v>
                </c:pt>
                <c:pt idx="157">
                  <c:v>3741</c:v>
                </c:pt>
                <c:pt idx="158">
                  <c:v>5100</c:v>
                </c:pt>
                <c:pt idx="159">
                  <c:v>2932</c:v>
                </c:pt>
                <c:pt idx="160">
                  <c:v>3123</c:v>
                </c:pt>
                <c:pt idx="161">
                  <c:v>4089</c:v>
                </c:pt>
                <c:pt idx="162">
                  <c:v>3434</c:v>
                </c:pt>
                <c:pt idx="163">
                  <c:v>2327</c:v>
                </c:pt>
                <c:pt idx="164">
                  <c:v>2575</c:v>
                </c:pt>
                <c:pt idx="165">
                  <c:v>3497</c:v>
                </c:pt>
                <c:pt idx="166">
                  <c:v>3521</c:v>
                </c:pt>
                <c:pt idx="167">
                  <c:v>4122</c:v>
                </c:pt>
                <c:pt idx="168">
                  <c:v>4312</c:v>
                </c:pt>
                <c:pt idx="169">
                  <c:v>2970</c:v>
                </c:pt>
                <c:pt idx="170">
                  <c:v>2867</c:v>
                </c:pt>
                <c:pt idx="171">
                  <c:v>3362</c:v>
                </c:pt>
                <c:pt idx="172">
                  <c:v>3803</c:v>
                </c:pt>
                <c:pt idx="173">
                  <c:v>3607</c:v>
                </c:pt>
                <c:pt idx="174">
                  <c:v>4954</c:v>
                </c:pt>
                <c:pt idx="175">
                  <c:v>2641</c:v>
                </c:pt>
                <c:pt idx="176">
                  <c:v>3158</c:v>
                </c:pt>
                <c:pt idx="177">
                  <c:v>3703</c:v>
                </c:pt>
                <c:pt idx="178">
                  <c:v>4810</c:v>
                </c:pt>
                <c:pt idx="179">
                  <c:v>3704</c:v>
                </c:pt>
                <c:pt idx="180">
                  <c:v>3941</c:v>
                </c:pt>
                <c:pt idx="181">
                  <c:v>3119</c:v>
                </c:pt>
                <c:pt idx="182">
                  <c:v>3219</c:v>
                </c:pt>
                <c:pt idx="183">
                  <c:v>3174</c:v>
                </c:pt>
                <c:pt idx="184">
                  <c:v>3551</c:v>
                </c:pt>
                <c:pt idx="185">
                  <c:v>5297</c:v>
                </c:pt>
                <c:pt idx="186">
                  <c:v>5624</c:v>
                </c:pt>
                <c:pt idx="187">
                  <c:v>2515</c:v>
                </c:pt>
                <c:pt idx="188">
                  <c:v>3764</c:v>
                </c:pt>
                <c:pt idx="189">
                  <c:v>4068</c:v>
                </c:pt>
                <c:pt idx="190">
                  <c:v>3714</c:v>
                </c:pt>
                <c:pt idx="191">
                  <c:v>4507</c:v>
                </c:pt>
                <c:pt idx="192">
                  <c:v>5433</c:v>
                </c:pt>
                <c:pt idx="193">
                  <c:v>2808</c:v>
                </c:pt>
                <c:pt idx="194">
                  <c:v>2892</c:v>
                </c:pt>
                <c:pt idx="195">
                  <c:v>3642</c:v>
                </c:pt>
                <c:pt idx="196">
                  <c:v>3721</c:v>
                </c:pt>
                <c:pt idx="197">
                  <c:v>5929</c:v>
                </c:pt>
                <c:pt idx="198">
                  <c:v>4530</c:v>
                </c:pt>
                <c:pt idx="199">
                  <c:v>2349</c:v>
                </c:pt>
                <c:pt idx="200">
                  <c:v>2674</c:v>
                </c:pt>
                <c:pt idx="201">
                  <c:v>2120</c:v>
                </c:pt>
                <c:pt idx="202">
                  <c:v>3697</c:v>
                </c:pt>
                <c:pt idx="203">
                  <c:v>5048</c:v>
                </c:pt>
                <c:pt idx="204">
                  <c:v>5389</c:v>
                </c:pt>
                <c:pt idx="205">
                  <c:v>1898</c:v>
                </c:pt>
                <c:pt idx="206">
                  <c:v>3463</c:v>
                </c:pt>
                <c:pt idx="207">
                  <c:v>2889</c:v>
                </c:pt>
                <c:pt idx="208">
                  <c:v>3462</c:v>
                </c:pt>
                <c:pt idx="209">
                  <c:v>4321</c:v>
                </c:pt>
                <c:pt idx="210">
                  <c:v>4310</c:v>
                </c:pt>
                <c:pt idx="211">
                  <c:v>4512</c:v>
                </c:pt>
                <c:pt idx="212">
                  <c:v>2492</c:v>
                </c:pt>
                <c:pt idx="213">
                  <c:v>2678</c:v>
                </c:pt>
                <c:pt idx="214">
                  <c:v>3064</c:v>
                </c:pt>
                <c:pt idx="215">
                  <c:v>4321</c:v>
                </c:pt>
                <c:pt idx="216">
                  <c:v>2073</c:v>
                </c:pt>
                <c:pt idx="217">
                  <c:v>2143</c:v>
                </c:pt>
                <c:pt idx="218">
                  <c:v>2099</c:v>
                </c:pt>
                <c:pt idx="219">
                  <c:v>3081</c:v>
                </c:pt>
                <c:pt idx="220">
                  <c:v>4540</c:v>
                </c:pt>
                <c:pt idx="221">
                  <c:v>6477</c:v>
                </c:pt>
                <c:pt idx="222">
                  <c:v>2369</c:v>
                </c:pt>
                <c:pt idx="223">
                  <c:v>1977</c:v>
                </c:pt>
                <c:pt idx="224">
                  <c:v>3131</c:v>
                </c:pt>
                <c:pt idx="225">
                  <c:v>2598</c:v>
                </c:pt>
                <c:pt idx="226">
                  <c:v>4611</c:v>
                </c:pt>
                <c:pt idx="227">
                  <c:v>2241</c:v>
                </c:pt>
                <c:pt idx="228">
                  <c:v>2832</c:v>
                </c:pt>
                <c:pt idx="229">
                  <c:v>2808</c:v>
                </c:pt>
                <c:pt idx="230">
                  <c:v>3174</c:v>
                </c:pt>
                <c:pt idx="231">
                  <c:v>3749</c:v>
                </c:pt>
                <c:pt idx="232">
                  <c:v>4043</c:v>
                </c:pt>
                <c:pt idx="233">
                  <c:v>1950</c:v>
                </c:pt>
                <c:pt idx="234">
                  <c:v>2450</c:v>
                </c:pt>
                <c:pt idx="235">
                  <c:v>3221</c:v>
                </c:pt>
                <c:pt idx="236">
                  <c:v>2806</c:v>
                </c:pt>
                <c:pt idx="237">
                  <c:v>6367</c:v>
                </c:pt>
                <c:pt idx="238">
                  <c:v>3009</c:v>
                </c:pt>
                <c:pt idx="239">
                  <c:v>2123</c:v>
                </c:pt>
                <c:pt idx="240">
                  <c:v>2958</c:v>
                </c:pt>
                <c:pt idx="241">
                  <c:v>3931</c:v>
                </c:pt>
                <c:pt idx="242">
                  <c:v>4868</c:v>
                </c:pt>
                <c:pt idx="243">
                  <c:v>2808</c:v>
                </c:pt>
                <c:pt idx="244">
                  <c:v>3757</c:v>
                </c:pt>
                <c:pt idx="245">
                  <c:v>3063</c:v>
                </c:pt>
                <c:pt idx="246">
                  <c:v>3367</c:v>
                </c:pt>
                <c:pt idx="247">
                  <c:v>4186</c:v>
                </c:pt>
                <c:pt idx="248">
                  <c:v>3961</c:v>
                </c:pt>
                <c:pt idx="249">
                  <c:v>2137</c:v>
                </c:pt>
                <c:pt idx="250">
                  <c:v>2523</c:v>
                </c:pt>
                <c:pt idx="251">
                  <c:v>2725</c:v>
                </c:pt>
                <c:pt idx="252">
                  <c:v>2524</c:v>
                </c:pt>
                <c:pt idx="253">
                  <c:v>5534</c:v>
                </c:pt>
                <c:pt idx="254">
                  <c:v>2808</c:v>
                </c:pt>
                <c:pt idx="255">
                  <c:v>1855</c:v>
                </c:pt>
                <c:pt idx="256">
                  <c:v>2528</c:v>
                </c:pt>
                <c:pt idx="257">
                  <c:v>2951</c:v>
                </c:pt>
                <c:pt idx="258">
                  <c:v>3732</c:v>
                </c:pt>
                <c:pt idx="259">
                  <c:v>4881</c:v>
                </c:pt>
                <c:pt idx="260">
                  <c:v>2792</c:v>
                </c:pt>
                <c:pt idx="261">
                  <c:v>2839</c:v>
                </c:pt>
                <c:pt idx="262">
                  <c:v>2036</c:v>
                </c:pt>
                <c:pt idx="263">
                  <c:v>3043</c:v>
                </c:pt>
                <c:pt idx="264">
                  <c:v>4294</c:v>
                </c:pt>
                <c:pt idx="265">
                  <c:v>3971</c:v>
                </c:pt>
                <c:pt idx="266">
                  <c:v>1876</c:v>
                </c:pt>
                <c:pt idx="267">
                  <c:v>2903</c:v>
                </c:pt>
                <c:pt idx="268">
                  <c:v>2526</c:v>
                </c:pt>
                <c:pt idx="269">
                  <c:v>2943</c:v>
                </c:pt>
                <c:pt idx="270">
                  <c:v>4805</c:v>
                </c:pt>
                <c:pt idx="271">
                  <c:v>2788</c:v>
                </c:pt>
                <c:pt idx="272">
                  <c:v>3258</c:v>
                </c:pt>
                <c:pt idx="273">
                  <c:v>3160</c:v>
                </c:pt>
                <c:pt idx="274">
                  <c:v>0</c:v>
                </c:pt>
                <c:pt idx="275">
                  <c:v>1817</c:v>
                </c:pt>
                <c:pt idx="276">
                  <c:v>3118</c:v>
                </c:pt>
                <c:pt idx="277">
                  <c:v>1516</c:v>
                </c:pt>
                <c:pt idx="278">
                  <c:v>2072</c:v>
                </c:pt>
                <c:pt idx="279">
                  <c:v>2744</c:v>
                </c:pt>
                <c:pt idx="280">
                  <c:v>2349</c:v>
                </c:pt>
                <c:pt idx="281">
                  <c:v>3841</c:v>
                </c:pt>
                <c:pt idx="282">
                  <c:v>3466</c:v>
                </c:pt>
                <c:pt idx="283">
                  <c:v>2475</c:v>
                </c:pt>
                <c:pt idx="284">
                  <c:v>2941</c:v>
                </c:pt>
                <c:pt idx="285">
                  <c:v>3281</c:v>
                </c:pt>
                <c:pt idx="286">
                  <c:v>2652</c:v>
                </c:pt>
                <c:pt idx="287">
                  <c:v>4336</c:v>
                </c:pt>
                <c:pt idx="288">
                  <c:v>5165</c:v>
                </c:pt>
                <c:pt idx="289">
                  <c:v>2616</c:v>
                </c:pt>
                <c:pt idx="290">
                  <c:v>2422</c:v>
                </c:pt>
                <c:pt idx="291">
                  <c:v>3172</c:v>
                </c:pt>
                <c:pt idx="292">
                  <c:v>2849</c:v>
                </c:pt>
                <c:pt idx="293">
                  <c:v>5241</c:v>
                </c:pt>
                <c:pt idx="294">
                  <c:v>5195</c:v>
                </c:pt>
                <c:pt idx="295">
                  <c:v>2297</c:v>
                </c:pt>
                <c:pt idx="296">
                  <c:v>2951</c:v>
                </c:pt>
                <c:pt idx="297">
                  <c:v>3600</c:v>
                </c:pt>
                <c:pt idx="298">
                  <c:v>3953</c:v>
                </c:pt>
                <c:pt idx="299">
                  <c:v>3983</c:v>
                </c:pt>
                <c:pt idx="300">
                  <c:v>5320</c:v>
                </c:pt>
                <c:pt idx="301">
                  <c:v>0</c:v>
                </c:pt>
                <c:pt idx="302">
                  <c:v>3376</c:v>
                </c:pt>
                <c:pt idx="303">
                  <c:v>3837</c:v>
                </c:pt>
                <c:pt idx="304">
                  <c:v>4565</c:v>
                </c:pt>
                <c:pt idx="305">
                  <c:v>0</c:v>
                </c:pt>
              </c:numCache>
            </c:numRef>
          </c:xVal>
          <c:yVal>
            <c:numRef>
              <c:f>interactionRegression1!$G$25:$G$330</c:f>
              <c:numCache>
                <c:formatCode>General</c:formatCode>
                <c:ptCount val="306"/>
                <c:pt idx="0">
                  <c:v>2189</c:v>
                </c:pt>
                <c:pt idx="1">
                  <c:v>2253</c:v>
                </c:pt>
                <c:pt idx="2">
                  <c:v>2864</c:v>
                </c:pt>
                <c:pt idx="3">
                  <c:v>3984</c:v>
                </c:pt>
                <c:pt idx="4">
                  <c:v>4437</c:v>
                </c:pt>
                <c:pt idx="5">
                  <c:v>2841</c:v>
                </c:pt>
                <c:pt idx="6">
                  <c:v>2085</c:v>
                </c:pt>
                <c:pt idx="7">
                  <c:v>2380</c:v>
                </c:pt>
                <c:pt idx="8">
                  <c:v>3497</c:v>
                </c:pt>
                <c:pt idx="9">
                  <c:v>4115</c:v>
                </c:pt>
                <c:pt idx="10">
                  <c:v>4227</c:v>
                </c:pt>
                <c:pt idx="11">
                  <c:v>2756</c:v>
                </c:pt>
                <c:pt idx="12">
                  <c:v>2772</c:v>
                </c:pt>
                <c:pt idx="13">
                  <c:v>1706</c:v>
                </c:pt>
                <c:pt idx="14">
                  <c:v>2616</c:v>
                </c:pt>
                <c:pt idx="15">
                  <c:v>4172</c:v>
                </c:pt>
                <c:pt idx="16">
                  <c:v>3415</c:v>
                </c:pt>
                <c:pt idx="17">
                  <c:v>2523</c:v>
                </c:pt>
                <c:pt idx="18">
                  <c:v>2150</c:v>
                </c:pt>
                <c:pt idx="19">
                  <c:v>3379</c:v>
                </c:pt>
                <c:pt idx="20">
                  <c:v>3218</c:v>
                </c:pt>
                <c:pt idx="21">
                  <c:v>5006</c:v>
                </c:pt>
                <c:pt idx="22">
                  <c:v>4811</c:v>
                </c:pt>
                <c:pt idx="23">
                  <c:v>2522</c:v>
                </c:pt>
                <c:pt idx="24">
                  <c:v>2677</c:v>
                </c:pt>
                <c:pt idx="25">
                  <c:v>2272</c:v>
                </c:pt>
                <c:pt idx="26">
                  <c:v>3972</c:v>
                </c:pt>
                <c:pt idx="27">
                  <c:v>4103</c:v>
                </c:pt>
                <c:pt idx="28">
                  <c:v>5376</c:v>
                </c:pt>
                <c:pt idx="29">
                  <c:v>2279</c:v>
                </c:pt>
                <c:pt idx="30">
                  <c:v>2273</c:v>
                </c:pt>
                <c:pt idx="31">
                  <c:v>2528</c:v>
                </c:pt>
                <c:pt idx="32">
                  <c:v>2630</c:v>
                </c:pt>
                <c:pt idx="33">
                  <c:v>4767</c:v>
                </c:pt>
                <c:pt idx="34">
                  <c:v>5263</c:v>
                </c:pt>
                <c:pt idx="35">
                  <c:v>1928</c:v>
                </c:pt>
                <c:pt idx="36">
                  <c:v>2708</c:v>
                </c:pt>
                <c:pt idx="37">
                  <c:v>3399</c:v>
                </c:pt>
                <c:pt idx="38">
                  <c:v>3573</c:v>
                </c:pt>
                <c:pt idx="39">
                  <c:v>3985</c:v>
                </c:pt>
                <c:pt idx="40">
                  <c:v>4355</c:v>
                </c:pt>
                <c:pt idx="41">
                  <c:v>2251</c:v>
                </c:pt>
                <c:pt idx="42">
                  <c:v>1984</c:v>
                </c:pt>
                <c:pt idx="43">
                  <c:v>2417</c:v>
                </c:pt>
                <c:pt idx="44">
                  <c:v>3051</c:v>
                </c:pt>
                <c:pt idx="45">
                  <c:v>4482</c:v>
                </c:pt>
                <c:pt idx="46">
                  <c:v>4861</c:v>
                </c:pt>
                <c:pt idx="47">
                  <c:v>2119</c:v>
                </c:pt>
                <c:pt idx="48">
                  <c:v>2262</c:v>
                </c:pt>
                <c:pt idx="49">
                  <c:v>2794</c:v>
                </c:pt>
                <c:pt idx="50">
                  <c:v>3613</c:v>
                </c:pt>
                <c:pt idx="51">
                  <c:v>4516</c:v>
                </c:pt>
                <c:pt idx="52">
                  <c:v>4740</c:v>
                </c:pt>
                <c:pt idx="53">
                  <c:v>2695</c:v>
                </c:pt>
                <c:pt idx="54">
                  <c:v>2824</c:v>
                </c:pt>
                <c:pt idx="55">
                  <c:v>3162</c:v>
                </c:pt>
                <c:pt idx="56">
                  <c:v>3106</c:v>
                </c:pt>
                <c:pt idx="57">
                  <c:v>3908</c:v>
                </c:pt>
                <c:pt idx="58">
                  <c:v>5991</c:v>
                </c:pt>
                <c:pt idx="59">
                  <c:v>21</c:v>
                </c:pt>
                <c:pt idx="60">
                  <c:v>2610</c:v>
                </c:pt>
                <c:pt idx="61">
                  <c:v>2235</c:v>
                </c:pt>
                <c:pt idx="62">
                  <c:v>2994</c:v>
                </c:pt>
                <c:pt idx="63">
                  <c:v>2782</c:v>
                </c:pt>
                <c:pt idx="64">
                  <c:v>4665</c:v>
                </c:pt>
                <c:pt idx="65">
                  <c:v>3828</c:v>
                </c:pt>
                <c:pt idx="66">
                  <c:v>2986</c:v>
                </c:pt>
                <c:pt idx="67">
                  <c:v>3460</c:v>
                </c:pt>
                <c:pt idx="68">
                  <c:v>3518</c:v>
                </c:pt>
                <c:pt idx="69">
                  <c:v>3411</c:v>
                </c:pt>
                <c:pt idx="70">
                  <c:v>4534</c:v>
                </c:pt>
                <c:pt idx="71">
                  <c:v>4979</c:v>
                </c:pt>
                <c:pt idx="72">
                  <c:v>2288</c:v>
                </c:pt>
                <c:pt idx="73">
                  <c:v>3895</c:v>
                </c:pt>
                <c:pt idx="74">
                  <c:v>3077</c:v>
                </c:pt>
                <c:pt idx="75">
                  <c:v>3641</c:v>
                </c:pt>
                <c:pt idx="76">
                  <c:v>5780</c:v>
                </c:pt>
                <c:pt idx="77">
                  <c:v>4443</c:v>
                </c:pt>
                <c:pt idx="78">
                  <c:v>3421</c:v>
                </c:pt>
                <c:pt idx="79">
                  <c:v>2865</c:v>
                </c:pt>
                <c:pt idx="80">
                  <c:v>2752</c:v>
                </c:pt>
                <c:pt idx="81">
                  <c:v>3623</c:v>
                </c:pt>
                <c:pt idx="82">
                  <c:v>4171</c:v>
                </c:pt>
                <c:pt idx="83">
                  <c:v>4571</c:v>
                </c:pt>
                <c:pt idx="84">
                  <c:v>2488</c:v>
                </c:pt>
                <c:pt idx="85">
                  <c:v>3102</c:v>
                </c:pt>
                <c:pt idx="86">
                  <c:v>3064</c:v>
                </c:pt>
                <c:pt idx="87">
                  <c:v>2725</c:v>
                </c:pt>
                <c:pt idx="88">
                  <c:v>4521</c:v>
                </c:pt>
                <c:pt idx="89">
                  <c:v>4642</c:v>
                </c:pt>
                <c:pt idx="90">
                  <c:v>2592</c:v>
                </c:pt>
                <c:pt idx="91">
                  <c:v>3894</c:v>
                </c:pt>
                <c:pt idx="92">
                  <c:v>3096</c:v>
                </c:pt>
                <c:pt idx="93">
                  <c:v>3967</c:v>
                </c:pt>
                <c:pt idx="94">
                  <c:v>4857</c:v>
                </c:pt>
                <c:pt idx="95">
                  <c:v>4896</c:v>
                </c:pt>
                <c:pt idx="96">
                  <c:v>3320</c:v>
                </c:pt>
                <c:pt idx="97">
                  <c:v>3261</c:v>
                </c:pt>
                <c:pt idx="98">
                  <c:v>4172</c:v>
                </c:pt>
                <c:pt idx="99">
                  <c:v>4813</c:v>
                </c:pt>
                <c:pt idx="100">
                  <c:v>7033</c:v>
                </c:pt>
                <c:pt idx="101">
                  <c:v>4669</c:v>
                </c:pt>
                <c:pt idx="102">
                  <c:v>3190</c:v>
                </c:pt>
                <c:pt idx="103">
                  <c:v>2855</c:v>
                </c:pt>
                <c:pt idx="104">
                  <c:v>3322</c:v>
                </c:pt>
                <c:pt idx="105">
                  <c:v>3123</c:v>
                </c:pt>
                <c:pt idx="106">
                  <c:v>4994</c:v>
                </c:pt>
                <c:pt idx="107">
                  <c:v>3868</c:v>
                </c:pt>
                <c:pt idx="108">
                  <c:v>2703</c:v>
                </c:pt>
                <c:pt idx="109">
                  <c:v>3262</c:v>
                </c:pt>
                <c:pt idx="110">
                  <c:v>3046</c:v>
                </c:pt>
                <c:pt idx="111">
                  <c:v>3593</c:v>
                </c:pt>
                <c:pt idx="112">
                  <c:v>3333</c:v>
                </c:pt>
                <c:pt idx="113">
                  <c:v>5281</c:v>
                </c:pt>
                <c:pt idx="114">
                  <c:v>2501</c:v>
                </c:pt>
                <c:pt idx="115">
                  <c:v>2560</c:v>
                </c:pt>
                <c:pt idx="116">
                  <c:v>3054</c:v>
                </c:pt>
                <c:pt idx="117">
                  <c:v>3163</c:v>
                </c:pt>
                <c:pt idx="118">
                  <c:v>3858</c:v>
                </c:pt>
                <c:pt idx="119">
                  <c:v>4616</c:v>
                </c:pt>
                <c:pt idx="120">
                  <c:v>2482</c:v>
                </c:pt>
                <c:pt idx="121">
                  <c:v>2609</c:v>
                </c:pt>
                <c:pt idx="122">
                  <c:v>3107</c:v>
                </c:pt>
                <c:pt idx="123">
                  <c:v>2948</c:v>
                </c:pt>
                <c:pt idx="124">
                  <c:v>3981</c:v>
                </c:pt>
                <c:pt idx="125">
                  <c:v>4149</c:v>
                </c:pt>
                <c:pt idx="126">
                  <c:v>4242</c:v>
                </c:pt>
                <c:pt idx="127">
                  <c:v>2572</c:v>
                </c:pt>
                <c:pt idx="128">
                  <c:v>2879</c:v>
                </c:pt>
                <c:pt idx="129">
                  <c:v>3490</c:v>
                </c:pt>
                <c:pt idx="130">
                  <c:v>6076</c:v>
                </c:pt>
                <c:pt idx="131">
                  <c:v>3845</c:v>
                </c:pt>
                <c:pt idx="132">
                  <c:v>2598</c:v>
                </c:pt>
                <c:pt idx="133">
                  <c:v>2141</c:v>
                </c:pt>
                <c:pt idx="134">
                  <c:v>3238</c:v>
                </c:pt>
                <c:pt idx="135">
                  <c:v>2547</c:v>
                </c:pt>
                <c:pt idx="136">
                  <c:v>3629</c:v>
                </c:pt>
                <c:pt idx="137">
                  <c:v>4203</c:v>
                </c:pt>
                <c:pt idx="138">
                  <c:v>2501</c:v>
                </c:pt>
                <c:pt idx="139">
                  <c:v>2703</c:v>
                </c:pt>
                <c:pt idx="140">
                  <c:v>2779</c:v>
                </c:pt>
                <c:pt idx="141">
                  <c:v>3120</c:v>
                </c:pt>
                <c:pt idx="142">
                  <c:v>4503</c:v>
                </c:pt>
                <c:pt idx="143">
                  <c:v>4574</c:v>
                </c:pt>
                <c:pt idx="144">
                  <c:v>2379</c:v>
                </c:pt>
                <c:pt idx="145">
                  <c:v>2718</c:v>
                </c:pt>
                <c:pt idx="146">
                  <c:v>3279</c:v>
                </c:pt>
                <c:pt idx="147">
                  <c:v>2644</c:v>
                </c:pt>
                <c:pt idx="148">
                  <c:v>4301</c:v>
                </c:pt>
                <c:pt idx="149">
                  <c:v>4441</c:v>
                </c:pt>
                <c:pt idx="150">
                  <c:v>2188</c:v>
                </c:pt>
                <c:pt idx="151">
                  <c:v>2525</c:v>
                </c:pt>
                <c:pt idx="152">
                  <c:v>3243</c:v>
                </c:pt>
                <c:pt idx="153">
                  <c:v>2974</c:v>
                </c:pt>
                <c:pt idx="154">
                  <c:v>4727</c:v>
                </c:pt>
                <c:pt idx="155">
                  <c:v>4029</c:v>
                </c:pt>
                <c:pt idx="156">
                  <c:v>20</c:v>
                </c:pt>
                <c:pt idx="157">
                  <c:v>2852</c:v>
                </c:pt>
                <c:pt idx="158">
                  <c:v>3476</c:v>
                </c:pt>
                <c:pt idx="159">
                  <c:v>5576</c:v>
                </c:pt>
                <c:pt idx="160">
                  <c:v>3101</c:v>
                </c:pt>
                <c:pt idx="161">
                  <c:v>3844</c:v>
                </c:pt>
                <c:pt idx="162">
                  <c:v>3069</c:v>
                </c:pt>
                <c:pt idx="163">
                  <c:v>2236</c:v>
                </c:pt>
                <c:pt idx="164">
                  <c:v>2614</c:v>
                </c:pt>
                <c:pt idx="165">
                  <c:v>2702</c:v>
                </c:pt>
                <c:pt idx="166">
                  <c:v>2953</c:v>
                </c:pt>
                <c:pt idx="167">
                  <c:v>4090</c:v>
                </c:pt>
                <c:pt idx="168">
                  <c:v>3442</c:v>
                </c:pt>
                <c:pt idx="169">
                  <c:v>4457</c:v>
                </c:pt>
                <c:pt idx="170">
                  <c:v>3338</c:v>
                </c:pt>
                <c:pt idx="171">
                  <c:v>3072</c:v>
                </c:pt>
                <c:pt idx="172">
                  <c:v>3378</c:v>
                </c:pt>
                <c:pt idx="173">
                  <c:v>3538</c:v>
                </c:pt>
                <c:pt idx="174">
                  <c:v>3761</c:v>
                </c:pt>
                <c:pt idx="175">
                  <c:v>2446</c:v>
                </c:pt>
                <c:pt idx="176">
                  <c:v>1729</c:v>
                </c:pt>
                <c:pt idx="177">
                  <c:v>2575</c:v>
                </c:pt>
                <c:pt idx="178">
                  <c:v>2893</c:v>
                </c:pt>
                <c:pt idx="179">
                  <c:v>3859</c:v>
                </c:pt>
                <c:pt idx="180">
                  <c:v>4135</c:v>
                </c:pt>
                <c:pt idx="181">
                  <c:v>1956</c:v>
                </c:pt>
                <c:pt idx="182">
                  <c:v>3000</c:v>
                </c:pt>
                <c:pt idx="183">
                  <c:v>3045</c:v>
                </c:pt>
                <c:pt idx="184">
                  <c:v>3705</c:v>
                </c:pt>
                <c:pt idx="185">
                  <c:v>3187</c:v>
                </c:pt>
                <c:pt idx="186">
                  <c:v>4175</c:v>
                </c:pt>
                <c:pt idx="187">
                  <c:v>2837</c:v>
                </c:pt>
                <c:pt idx="188">
                  <c:v>3399</c:v>
                </c:pt>
                <c:pt idx="189">
                  <c:v>3020</c:v>
                </c:pt>
                <c:pt idx="190">
                  <c:v>2730</c:v>
                </c:pt>
                <c:pt idx="191">
                  <c:v>3672</c:v>
                </c:pt>
                <c:pt idx="192">
                  <c:v>3722</c:v>
                </c:pt>
                <c:pt idx="193">
                  <c:v>2366</c:v>
                </c:pt>
                <c:pt idx="194">
                  <c:v>2184</c:v>
                </c:pt>
                <c:pt idx="195">
                  <c:v>4653</c:v>
                </c:pt>
                <c:pt idx="196">
                  <c:v>3980</c:v>
                </c:pt>
                <c:pt idx="197">
                  <c:v>4103</c:v>
                </c:pt>
                <c:pt idx="198">
                  <c:v>4711</c:v>
                </c:pt>
                <c:pt idx="199">
                  <c:v>3187</c:v>
                </c:pt>
                <c:pt idx="200">
                  <c:v>2637</c:v>
                </c:pt>
                <c:pt idx="201">
                  <c:v>2317</c:v>
                </c:pt>
                <c:pt idx="202">
                  <c:v>6290</c:v>
                </c:pt>
                <c:pt idx="203">
                  <c:v>4636</c:v>
                </c:pt>
                <c:pt idx="204">
                  <c:v>3968</c:v>
                </c:pt>
                <c:pt idx="205">
                  <c:v>2207</c:v>
                </c:pt>
                <c:pt idx="206">
                  <c:v>2778</c:v>
                </c:pt>
                <c:pt idx="207">
                  <c:v>2380</c:v>
                </c:pt>
                <c:pt idx="208">
                  <c:v>2962</c:v>
                </c:pt>
                <c:pt idx="209">
                  <c:v>4685</c:v>
                </c:pt>
                <c:pt idx="210">
                  <c:v>3690</c:v>
                </c:pt>
                <c:pt idx="211">
                  <c:v>1722</c:v>
                </c:pt>
                <c:pt idx="212">
                  <c:v>2851</c:v>
                </c:pt>
                <c:pt idx="213">
                  <c:v>2835</c:v>
                </c:pt>
                <c:pt idx="214">
                  <c:v>2873</c:v>
                </c:pt>
                <c:pt idx="215">
                  <c:v>4096</c:v>
                </c:pt>
                <c:pt idx="216">
                  <c:v>1902</c:v>
                </c:pt>
                <c:pt idx="217">
                  <c:v>2523</c:v>
                </c:pt>
                <c:pt idx="218">
                  <c:v>2825</c:v>
                </c:pt>
                <c:pt idx="219">
                  <c:v>3191</c:v>
                </c:pt>
                <c:pt idx="220">
                  <c:v>4088</c:v>
                </c:pt>
                <c:pt idx="221">
                  <c:v>5078</c:v>
                </c:pt>
                <c:pt idx="222">
                  <c:v>2763</c:v>
                </c:pt>
                <c:pt idx="223">
                  <c:v>2325</c:v>
                </c:pt>
                <c:pt idx="224">
                  <c:v>3982</c:v>
                </c:pt>
                <c:pt idx="225">
                  <c:v>3272</c:v>
                </c:pt>
                <c:pt idx="226">
                  <c:v>3498</c:v>
                </c:pt>
                <c:pt idx="227">
                  <c:v>2182</c:v>
                </c:pt>
                <c:pt idx="228">
                  <c:v>2461</c:v>
                </c:pt>
                <c:pt idx="229">
                  <c:v>2597</c:v>
                </c:pt>
                <c:pt idx="230">
                  <c:v>3474</c:v>
                </c:pt>
                <c:pt idx="231">
                  <c:v>4100</c:v>
                </c:pt>
                <c:pt idx="232">
                  <c:v>3425</c:v>
                </c:pt>
                <c:pt idx="233">
                  <c:v>1792</c:v>
                </c:pt>
                <c:pt idx="234">
                  <c:v>2236</c:v>
                </c:pt>
                <c:pt idx="235">
                  <c:v>3136</c:v>
                </c:pt>
                <c:pt idx="236">
                  <c:v>2790</c:v>
                </c:pt>
                <c:pt idx="237">
                  <c:v>4138</c:v>
                </c:pt>
                <c:pt idx="238">
                  <c:v>2734</c:v>
                </c:pt>
                <c:pt idx="239">
                  <c:v>1981</c:v>
                </c:pt>
                <c:pt idx="240">
                  <c:v>3178</c:v>
                </c:pt>
                <c:pt idx="241">
                  <c:v>2924</c:v>
                </c:pt>
                <c:pt idx="242">
                  <c:v>3723</c:v>
                </c:pt>
                <c:pt idx="243">
                  <c:v>2860</c:v>
                </c:pt>
                <c:pt idx="244">
                  <c:v>2373</c:v>
                </c:pt>
                <c:pt idx="245">
                  <c:v>2567</c:v>
                </c:pt>
                <c:pt idx="246">
                  <c:v>2393</c:v>
                </c:pt>
                <c:pt idx="247">
                  <c:v>4356</c:v>
                </c:pt>
                <c:pt idx="248">
                  <c:v>3366</c:v>
                </c:pt>
                <c:pt idx="249">
                  <c:v>2218</c:v>
                </c:pt>
                <c:pt idx="250">
                  <c:v>2251</c:v>
                </c:pt>
                <c:pt idx="251">
                  <c:v>3043</c:v>
                </c:pt>
                <c:pt idx="252">
                  <c:v>2641</c:v>
                </c:pt>
                <c:pt idx="253">
                  <c:v>4146</c:v>
                </c:pt>
                <c:pt idx="254">
                  <c:v>2813</c:v>
                </c:pt>
                <c:pt idx="255">
                  <c:v>2966</c:v>
                </c:pt>
                <c:pt idx="256">
                  <c:v>1539</c:v>
                </c:pt>
                <c:pt idx="257">
                  <c:v>2346</c:v>
                </c:pt>
                <c:pt idx="258">
                  <c:v>4080</c:v>
                </c:pt>
                <c:pt idx="259">
                  <c:v>3456</c:v>
                </c:pt>
                <c:pt idx="260">
                  <c:v>2426</c:v>
                </c:pt>
                <c:pt idx="261">
                  <c:v>1983</c:v>
                </c:pt>
                <c:pt idx="262">
                  <c:v>2446</c:v>
                </c:pt>
                <c:pt idx="263">
                  <c:v>2894</c:v>
                </c:pt>
                <c:pt idx="264">
                  <c:v>3692</c:v>
                </c:pt>
                <c:pt idx="265">
                  <c:v>3660</c:v>
                </c:pt>
                <c:pt idx="266">
                  <c:v>2279</c:v>
                </c:pt>
                <c:pt idx="267">
                  <c:v>1634</c:v>
                </c:pt>
                <c:pt idx="268">
                  <c:v>3218</c:v>
                </c:pt>
                <c:pt idx="269">
                  <c:v>2275</c:v>
                </c:pt>
                <c:pt idx="270">
                  <c:v>2672</c:v>
                </c:pt>
                <c:pt idx="271">
                  <c:v>2629</c:v>
                </c:pt>
                <c:pt idx="272">
                  <c:v>2426</c:v>
                </c:pt>
                <c:pt idx="273">
                  <c:v>3603</c:v>
                </c:pt>
                <c:pt idx="274">
                  <c:v>50</c:v>
                </c:pt>
                <c:pt idx="275">
                  <c:v>2310</c:v>
                </c:pt>
                <c:pt idx="276">
                  <c:v>2258</c:v>
                </c:pt>
                <c:pt idx="277">
                  <c:v>1636</c:v>
                </c:pt>
                <c:pt idx="278">
                  <c:v>2056</c:v>
                </c:pt>
                <c:pt idx="279">
                  <c:v>1650</c:v>
                </c:pt>
                <c:pt idx="280">
                  <c:v>2452</c:v>
                </c:pt>
                <c:pt idx="281">
                  <c:v>2132</c:v>
                </c:pt>
                <c:pt idx="282">
                  <c:v>2669</c:v>
                </c:pt>
                <c:pt idx="283">
                  <c:v>1951</c:v>
                </c:pt>
                <c:pt idx="284">
                  <c:v>1666</c:v>
                </c:pt>
                <c:pt idx="285">
                  <c:v>3398</c:v>
                </c:pt>
                <c:pt idx="286">
                  <c:v>2911</c:v>
                </c:pt>
                <c:pt idx="287">
                  <c:v>3156</c:v>
                </c:pt>
                <c:pt idx="288">
                  <c:v>3111</c:v>
                </c:pt>
                <c:pt idx="289">
                  <c:v>1987</c:v>
                </c:pt>
                <c:pt idx="290">
                  <c:v>2570</c:v>
                </c:pt>
                <c:pt idx="291">
                  <c:v>2471</c:v>
                </c:pt>
                <c:pt idx="292">
                  <c:v>2264</c:v>
                </c:pt>
                <c:pt idx="293">
                  <c:v>3146</c:v>
                </c:pt>
                <c:pt idx="294">
                  <c:v>3550</c:v>
                </c:pt>
                <c:pt idx="295">
                  <c:v>1995</c:v>
                </c:pt>
                <c:pt idx="296">
                  <c:v>2985</c:v>
                </c:pt>
                <c:pt idx="297">
                  <c:v>3414</c:v>
                </c:pt>
                <c:pt idx="298">
                  <c:v>3488</c:v>
                </c:pt>
                <c:pt idx="299">
                  <c:v>4164</c:v>
                </c:pt>
                <c:pt idx="300">
                  <c:v>2464</c:v>
                </c:pt>
                <c:pt idx="301">
                  <c:v>238</c:v>
                </c:pt>
                <c:pt idx="302">
                  <c:v>2788</c:v>
                </c:pt>
                <c:pt idx="303">
                  <c:v>3037</c:v>
                </c:pt>
                <c:pt idx="304">
                  <c:v>2231</c:v>
                </c:pt>
                <c:pt idx="305">
                  <c:v>3252</c:v>
                </c:pt>
              </c:numCache>
            </c:numRef>
          </c:yVal>
          <c:smooth val="0"/>
          <c:extLst>
            <c:ext xmlns:c16="http://schemas.microsoft.com/office/drawing/2014/chart" uri="{C3380CC4-5D6E-409C-BE32-E72D297353CC}">
              <c16:uniqueId val="{00000000-0853-9E4F-B8DD-BEAF0C0E4AED}"/>
            </c:ext>
          </c:extLst>
        </c:ser>
        <c:dLbls>
          <c:showLegendKey val="0"/>
          <c:showVal val="0"/>
          <c:showCatName val="0"/>
          <c:showSerName val="0"/>
          <c:showPercent val="0"/>
          <c:showBubbleSize val="0"/>
        </c:dLbls>
        <c:axId val="2045601152"/>
        <c:axId val="2044967264"/>
      </c:scatterChart>
      <c:valAx>
        <c:axId val="20456011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4967264"/>
        <c:crosses val="autoZero"/>
        <c:crossBetween val="midCat"/>
      </c:valAx>
      <c:valAx>
        <c:axId val="20449672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560115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netTotal_364 &lt; median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interactionRegression2!$B$24</c:f>
              <c:strCache>
                <c:ptCount val="1"/>
                <c:pt idx="0">
                  <c:v>netTotal</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layout>
                <c:manualLayout>
                  <c:x val="0.21568298225740318"/>
                  <c:y val="-0.71175835549674427"/>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interactionRegression2!$A$25:$A$180</c:f>
              <c:numCache>
                <c:formatCode>General</c:formatCode>
                <c:ptCount val="156"/>
                <c:pt idx="0">
                  <c:v>6.4666666666666668</c:v>
                </c:pt>
                <c:pt idx="1">
                  <c:v>6.333333333333333</c:v>
                </c:pt>
                <c:pt idx="2">
                  <c:v>6.9333333333333336</c:v>
                </c:pt>
                <c:pt idx="3">
                  <c:v>6.7333333333333334</c:v>
                </c:pt>
                <c:pt idx="4">
                  <c:v>8.0666666666666664</c:v>
                </c:pt>
                <c:pt idx="5">
                  <c:v>6.5</c:v>
                </c:pt>
                <c:pt idx="6">
                  <c:v>6</c:v>
                </c:pt>
                <c:pt idx="7">
                  <c:v>7.6</c:v>
                </c:pt>
                <c:pt idx="8">
                  <c:v>6.6</c:v>
                </c:pt>
                <c:pt idx="9">
                  <c:v>5.8</c:v>
                </c:pt>
                <c:pt idx="10">
                  <c:v>6.333333333333333</c:v>
                </c:pt>
                <c:pt idx="11">
                  <c:v>6.333333333333333</c:v>
                </c:pt>
                <c:pt idx="12">
                  <c:v>7.2</c:v>
                </c:pt>
                <c:pt idx="13">
                  <c:v>6.2666666666666666</c:v>
                </c:pt>
                <c:pt idx="14">
                  <c:v>6.2666666666666666</c:v>
                </c:pt>
                <c:pt idx="15">
                  <c:v>6.7333333333333334</c:v>
                </c:pt>
                <c:pt idx="16">
                  <c:v>6.7333333333333334</c:v>
                </c:pt>
                <c:pt idx="17">
                  <c:v>6.2666666666666666</c:v>
                </c:pt>
                <c:pt idx="18">
                  <c:v>6.666666666666667</c:v>
                </c:pt>
                <c:pt idx="19">
                  <c:v>6.6</c:v>
                </c:pt>
                <c:pt idx="20">
                  <c:v>6.1333333333333337</c:v>
                </c:pt>
                <c:pt idx="21">
                  <c:v>6.4</c:v>
                </c:pt>
                <c:pt idx="22">
                  <c:v>6.2666666666666666</c:v>
                </c:pt>
                <c:pt idx="23">
                  <c:v>6.2</c:v>
                </c:pt>
                <c:pt idx="24">
                  <c:v>6.7333333333333334</c:v>
                </c:pt>
                <c:pt idx="25">
                  <c:v>7</c:v>
                </c:pt>
                <c:pt idx="26">
                  <c:v>6.4</c:v>
                </c:pt>
                <c:pt idx="27">
                  <c:v>6.2666666666666666</c:v>
                </c:pt>
                <c:pt idx="28">
                  <c:v>6.0666666666666664</c:v>
                </c:pt>
                <c:pt idx="29">
                  <c:v>6</c:v>
                </c:pt>
                <c:pt idx="30">
                  <c:v>6.4</c:v>
                </c:pt>
                <c:pt idx="31">
                  <c:v>6.0666666666666664</c:v>
                </c:pt>
                <c:pt idx="32">
                  <c:v>6.2666666666666666</c:v>
                </c:pt>
                <c:pt idx="33">
                  <c:v>21</c:v>
                </c:pt>
                <c:pt idx="34">
                  <c:v>7.0666666666666664</c:v>
                </c:pt>
                <c:pt idx="35">
                  <c:v>6.1333333333333337</c:v>
                </c:pt>
                <c:pt idx="36">
                  <c:v>6.2666666666666666</c:v>
                </c:pt>
                <c:pt idx="37">
                  <c:v>6.333333333333333</c:v>
                </c:pt>
                <c:pt idx="38">
                  <c:v>6.666666666666667</c:v>
                </c:pt>
                <c:pt idx="39">
                  <c:v>6.0666666666666664</c:v>
                </c:pt>
                <c:pt idx="40">
                  <c:v>7</c:v>
                </c:pt>
                <c:pt idx="41">
                  <c:v>6.8</c:v>
                </c:pt>
                <c:pt idx="42">
                  <c:v>6.7692307692307692</c:v>
                </c:pt>
                <c:pt idx="43">
                  <c:v>6.333333333333333</c:v>
                </c:pt>
                <c:pt idx="44">
                  <c:v>6.4666666666666668</c:v>
                </c:pt>
                <c:pt idx="45">
                  <c:v>6.4666666666666668</c:v>
                </c:pt>
                <c:pt idx="46">
                  <c:v>6.2666666666666666</c:v>
                </c:pt>
                <c:pt idx="47">
                  <c:v>6.6</c:v>
                </c:pt>
                <c:pt idx="48">
                  <c:v>7.2</c:v>
                </c:pt>
                <c:pt idx="49">
                  <c:v>9</c:v>
                </c:pt>
                <c:pt idx="50">
                  <c:v>7</c:v>
                </c:pt>
                <c:pt idx="51">
                  <c:v>6.4666666666666668</c:v>
                </c:pt>
                <c:pt idx="52">
                  <c:v>6.8</c:v>
                </c:pt>
                <c:pt idx="53">
                  <c:v>6.333333333333333</c:v>
                </c:pt>
                <c:pt idx="54">
                  <c:v>6.9333333333333336</c:v>
                </c:pt>
                <c:pt idx="55">
                  <c:v>6.2</c:v>
                </c:pt>
                <c:pt idx="56">
                  <c:v>6.333333333333333</c:v>
                </c:pt>
                <c:pt idx="57">
                  <c:v>6.4666666666666668</c:v>
                </c:pt>
                <c:pt idx="58">
                  <c:v>6.7333333333333334</c:v>
                </c:pt>
                <c:pt idx="59">
                  <c:v>6.1333333333333337</c:v>
                </c:pt>
                <c:pt idx="60">
                  <c:v>6.333333333333333</c:v>
                </c:pt>
                <c:pt idx="61">
                  <c:v>6.4</c:v>
                </c:pt>
                <c:pt idx="62">
                  <c:v>7</c:v>
                </c:pt>
                <c:pt idx="63">
                  <c:v>7</c:v>
                </c:pt>
                <c:pt idx="64">
                  <c:v>6.666666666666667</c:v>
                </c:pt>
                <c:pt idx="65">
                  <c:v>6.4666666666666668</c:v>
                </c:pt>
                <c:pt idx="66">
                  <c:v>6.4</c:v>
                </c:pt>
                <c:pt idx="67">
                  <c:v>6.5333333333333332</c:v>
                </c:pt>
                <c:pt idx="68">
                  <c:v>5.8666666666666663</c:v>
                </c:pt>
                <c:pt idx="69">
                  <c:v>6.5333333333333332</c:v>
                </c:pt>
                <c:pt idx="70">
                  <c:v>6.2666666666666666</c:v>
                </c:pt>
                <c:pt idx="71">
                  <c:v>6.2666666666666666</c:v>
                </c:pt>
                <c:pt idx="72">
                  <c:v>6.8</c:v>
                </c:pt>
                <c:pt idx="73">
                  <c:v>5.8666666666666663</c:v>
                </c:pt>
                <c:pt idx="74">
                  <c:v>5.9333333333333336</c:v>
                </c:pt>
                <c:pt idx="75">
                  <c:v>6.5333333333333332</c:v>
                </c:pt>
                <c:pt idx="76">
                  <c:v>20</c:v>
                </c:pt>
                <c:pt idx="77">
                  <c:v>9.1999999999999993</c:v>
                </c:pt>
                <c:pt idx="78">
                  <c:v>6.333333333333333</c:v>
                </c:pt>
                <c:pt idx="79">
                  <c:v>6.8</c:v>
                </c:pt>
                <c:pt idx="80">
                  <c:v>6.0666666666666664</c:v>
                </c:pt>
                <c:pt idx="81">
                  <c:v>6.7333333333333334</c:v>
                </c:pt>
                <c:pt idx="82">
                  <c:v>6.9333333333333336</c:v>
                </c:pt>
                <c:pt idx="83">
                  <c:v>7.4</c:v>
                </c:pt>
                <c:pt idx="84">
                  <c:v>7.8</c:v>
                </c:pt>
                <c:pt idx="85">
                  <c:v>5.7333333333333334</c:v>
                </c:pt>
                <c:pt idx="86">
                  <c:v>6.6</c:v>
                </c:pt>
                <c:pt idx="87">
                  <c:v>7.0666666666666664</c:v>
                </c:pt>
                <c:pt idx="88">
                  <c:v>7.1333333333333337</c:v>
                </c:pt>
                <c:pt idx="89">
                  <c:v>6.8</c:v>
                </c:pt>
                <c:pt idx="90">
                  <c:v>6.7333333333333334</c:v>
                </c:pt>
                <c:pt idx="91">
                  <c:v>6.2</c:v>
                </c:pt>
                <c:pt idx="92">
                  <c:v>7.2</c:v>
                </c:pt>
                <c:pt idx="93">
                  <c:v>6</c:v>
                </c:pt>
                <c:pt idx="94">
                  <c:v>6.5333333333333332</c:v>
                </c:pt>
                <c:pt idx="95">
                  <c:v>6.1333333333333337</c:v>
                </c:pt>
                <c:pt idx="96">
                  <c:v>8.0666666666666664</c:v>
                </c:pt>
                <c:pt idx="97">
                  <c:v>6.333333333333333</c:v>
                </c:pt>
                <c:pt idx="98">
                  <c:v>6.666666666666667</c:v>
                </c:pt>
                <c:pt idx="99">
                  <c:v>6.6</c:v>
                </c:pt>
                <c:pt idx="100">
                  <c:v>6.8</c:v>
                </c:pt>
                <c:pt idx="101">
                  <c:v>7.0666666666666664</c:v>
                </c:pt>
                <c:pt idx="102">
                  <c:v>6.5333333333333332</c:v>
                </c:pt>
                <c:pt idx="103">
                  <c:v>7.2666666666666666</c:v>
                </c:pt>
                <c:pt idx="104">
                  <c:v>6.7333333333333334</c:v>
                </c:pt>
                <c:pt idx="105">
                  <c:v>6.2</c:v>
                </c:pt>
                <c:pt idx="106">
                  <c:v>6.8666666666666663</c:v>
                </c:pt>
                <c:pt idx="107">
                  <c:v>6.1333333333333337</c:v>
                </c:pt>
                <c:pt idx="108">
                  <c:v>6.0666666666666664</c:v>
                </c:pt>
                <c:pt idx="109">
                  <c:v>6.4</c:v>
                </c:pt>
                <c:pt idx="110">
                  <c:v>7.1333333333333337</c:v>
                </c:pt>
                <c:pt idx="111">
                  <c:v>6.4</c:v>
                </c:pt>
                <c:pt idx="112">
                  <c:v>7.1333333333333337</c:v>
                </c:pt>
                <c:pt idx="113">
                  <c:v>7.0769230769230766</c:v>
                </c:pt>
                <c:pt idx="114">
                  <c:v>6.4666666666666668</c:v>
                </c:pt>
                <c:pt idx="115">
                  <c:v>7.0666666666666664</c:v>
                </c:pt>
                <c:pt idx="116">
                  <c:v>6.0666666666666664</c:v>
                </c:pt>
                <c:pt idx="117">
                  <c:v>7.1333333333333337</c:v>
                </c:pt>
                <c:pt idx="118">
                  <c:v>6.5333333333333332</c:v>
                </c:pt>
                <c:pt idx="119">
                  <c:v>6.333333333333333</c:v>
                </c:pt>
                <c:pt idx="120">
                  <c:v>6.7333333333333334</c:v>
                </c:pt>
                <c:pt idx="121">
                  <c:v>6.6</c:v>
                </c:pt>
                <c:pt idx="122">
                  <c:v>6.666666666666667</c:v>
                </c:pt>
                <c:pt idx="123">
                  <c:v>7</c:v>
                </c:pt>
                <c:pt idx="124">
                  <c:v>7.4666666666666668</c:v>
                </c:pt>
                <c:pt idx="125">
                  <c:v>6.6</c:v>
                </c:pt>
                <c:pt idx="126">
                  <c:v>6.5333333333333332</c:v>
                </c:pt>
                <c:pt idx="127">
                  <c:v>6.2</c:v>
                </c:pt>
                <c:pt idx="128">
                  <c:v>7.9230769230769234</c:v>
                </c:pt>
                <c:pt idx="129">
                  <c:v>6.0666666666666664</c:v>
                </c:pt>
                <c:pt idx="130">
                  <c:v>6.8666666666666663</c:v>
                </c:pt>
                <c:pt idx="131">
                  <c:v>6.4666666666666668</c:v>
                </c:pt>
                <c:pt idx="132">
                  <c:v>6.7142857142857144</c:v>
                </c:pt>
                <c:pt idx="133">
                  <c:v>6.1333333333333337</c:v>
                </c:pt>
                <c:pt idx="134">
                  <c:v>6.5333333333333332</c:v>
                </c:pt>
                <c:pt idx="135">
                  <c:v>6</c:v>
                </c:pt>
                <c:pt idx="136">
                  <c:v>6.7333333333333334</c:v>
                </c:pt>
                <c:pt idx="137">
                  <c:v>8.1999999999999993</c:v>
                </c:pt>
                <c:pt idx="138">
                  <c:v>50</c:v>
                </c:pt>
                <c:pt idx="139">
                  <c:v>7.4666666666666668</c:v>
                </c:pt>
                <c:pt idx="140">
                  <c:v>7.1333333333333337</c:v>
                </c:pt>
                <c:pt idx="141">
                  <c:v>6.333333333333333</c:v>
                </c:pt>
                <c:pt idx="142">
                  <c:v>6.333333333333333</c:v>
                </c:pt>
                <c:pt idx="143">
                  <c:v>6.9333333333333336</c:v>
                </c:pt>
                <c:pt idx="144">
                  <c:v>6.5333333333333332</c:v>
                </c:pt>
                <c:pt idx="145">
                  <c:v>6.7333333333333334</c:v>
                </c:pt>
                <c:pt idx="146">
                  <c:v>6</c:v>
                </c:pt>
                <c:pt idx="147">
                  <c:v>6.666666666666667</c:v>
                </c:pt>
                <c:pt idx="148">
                  <c:v>6.8</c:v>
                </c:pt>
                <c:pt idx="149">
                  <c:v>6.666666666666667</c:v>
                </c:pt>
                <c:pt idx="150">
                  <c:v>6.9333333333333336</c:v>
                </c:pt>
                <c:pt idx="151">
                  <c:v>6.6</c:v>
                </c:pt>
                <c:pt idx="152">
                  <c:v>7.8666666666666663</c:v>
                </c:pt>
                <c:pt idx="153">
                  <c:v>7.333333333333333</c:v>
                </c:pt>
                <c:pt idx="154">
                  <c:v>95.333333333333329</c:v>
                </c:pt>
                <c:pt idx="155">
                  <c:v>8.0666666666666664</c:v>
                </c:pt>
              </c:numCache>
            </c:numRef>
          </c:xVal>
          <c:yVal>
            <c:numRef>
              <c:f>interactionRegression2!$B$25:$B$180</c:f>
              <c:numCache>
                <c:formatCode>General</c:formatCode>
                <c:ptCount val="156"/>
                <c:pt idx="0">
                  <c:v>2189</c:v>
                </c:pt>
                <c:pt idx="1">
                  <c:v>2253</c:v>
                </c:pt>
                <c:pt idx="2">
                  <c:v>2864</c:v>
                </c:pt>
                <c:pt idx="3">
                  <c:v>3984</c:v>
                </c:pt>
                <c:pt idx="4">
                  <c:v>2841</c:v>
                </c:pt>
                <c:pt idx="5">
                  <c:v>2085</c:v>
                </c:pt>
                <c:pt idx="6">
                  <c:v>2380</c:v>
                </c:pt>
                <c:pt idx="7">
                  <c:v>3497</c:v>
                </c:pt>
                <c:pt idx="8">
                  <c:v>2756</c:v>
                </c:pt>
                <c:pt idx="9">
                  <c:v>2772</c:v>
                </c:pt>
                <c:pt idx="10">
                  <c:v>1706</c:v>
                </c:pt>
                <c:pt idx="11">
                  <c:v>2616</c:v>
                </c:pt>
                <c:pt idx="12">
                  <c:v>2523</c:v>
                </c:pt>
                <c:pt idx="13">
                  <c:v>2150</c:v>
                </c:pt>
                <c:pt idx="14">
                  <c:v>3379</c:v>
                </c:pt>
                <c:pt idx="15">
                  <c:v>3218</c:v>
                </c:pt>
                <c:pt idx="16">
                  <c:v>2522</c:v>
                </c:pt>
                <c:pt idx="17">
                  <c:v>2677</c:v>
                </c:pt>
                <c:pt idx="18">
                  <c:v>2272</c:v>
                </c:pt>
                <c:pt idx="19">
                  <c:v>2279</c:v>
                </c:pt>
                <c:pt idx="20">
                  <c:v>2273</c:v>
                </c:pt>
                <c:pt idx="21">
                  <c:v>2528</c:v>
                </c:pt>
                <c:pt idx="22">
                  <c:v>2630</c:v>
                </c:pt>
                <c:pt idx="23">
                  <c:v>1928</c:v>
                </c:pt>
                <c:pt idx="24">
                  <c:v>3399</c:v>
                </c:pt>
                <c:pt idx="25">
                  <c:v>3573</c:v>
                </c:pt>
                <c:pt idx="26">
                  <c:v>1984</c:v>
                </c:pt>
                <c:pt idx="27">
                  <c:v>2417</c:v>
                </c:pt>
                <c:pt idx="28">
                  <c:v>2119</c:v>
                </c:pt>
                <c:pt idx="29">
                  <c:v>2262</c:v>
                </c:pt>
                <c:pt idx="30">
                  <c:v>2794</c:v>
                </c:pt>
                <c:pt idx="31">
                  <c:v>2695</c:v>
                </c:pt>
                <c:pt idx="32">
                  <c:v>3162</c:v>
                </c:pt>
                <c:pt idx="33">
                  <c:v>21</c:v>
                </c:pt>
                <c:pt idx="34">
                  <c:v>2610</c:v>
                </c:pt>
                <c:pt idx="35">
                  <c:v>2235</c:v>
                </c:pt>
                <c:pt idx="36">
                  <c:v>2986</c:v>
                </c:pt>
                <c:pt idx="37">
                  <c:v>3460</c:v>
                </c:pt>
                <c:pt idx="38">
                  <c:v>2288</c:v>
                </c:pt>
                <c:pt idx="39">
                  <c:v>3077</c:v>
                </c:pt>
                <c:pt idx="40">
                  <c:v>3421</c:v>
                </c:pt>
                <c:pt idx="41">
                  <c:v>2865</c:v>
                </c:pt>
                <c:pt idx="42">
                  <c:v>2752</c:v>
                </c:pt>
                <c:pt idx="43">
                  <c:v>3623</c:v>
                </c:pt>
                <c:pt idx="44">
                  <c:v>2488</c:v>
                </c:pt>
                <c:pt idx="45">
                  <c:v>3102</c:v>
                </c:pt>
                <c:pt idx="46">
                  <c:v>3064</c:v>
                </c:pt>
                <c:pt idx="47">
                  <c:v>2592</c:v>
                </c:pt>
                <c:pt idx="48">
                  <c:v>3894</c:v>
                </c:pt>
                <c:pt idx="49">
                  <c:v>3096</c:v>
                </c:pt>
                <c:pt idx="50">
                  <c:v>3320</c:v>
                </c:pt>
                <c:pt idx="51">
                  <c:v>3190</c:v>
                </c:pt>
                <c:pt idx="52">
                  <c:v>2855</c:v>
                </c:pt>
                <c:pt idx="53">
                  <c:v>2703</c:v>
                </c:pt>
                <c:pt idx="54">
                  <c:v>3262</c:v>
                </c:pt>
                <c:pt idx="55">
                  <c:v>3046</c:v>
                </c:pt>
                <c:pt idx="56">
                  <c:v>2501</c:v>
                </c:pt>
                <c:pt idx="57">
                  <c:v>2560</c:v>
                </c:pt>
                <c:pt idx="58">
                  <c:v>3054</c:v>
                </c:pt>
                <c:pt idx="59">
                  <c:v>3163</c:v>
                </c:pt>
                <c:pt idx="60">
                  <c:v>2482</c:v>
                </c:pt>
                <c:pt idx="61">
                  <c:v>3107</c:v>
                </c:pt>
                <c:pt idx="62">
                  <c:v>2572</c:v>
                </c:pt>
                <c:pt idx="63">
                  <c:v>2879</c:v>
                </c:pt>
                <c:pt idx="64">
                  <c:v>2598</c:v>
                </c:pt>
                <c:pt idx="65">
                  <c:v>2141</c:v>
                </c:pt>
                <c:pt idx="66">
                  <c:v>2501</c:v>
                </c:pt>
                <c:pt idx="67">
                  <c:v>2703</c:v>
                </c:pt>
                <c:pt idx="68">
                  <c:v>2779</c:v>
                </c:pt>
                <c:pt idx="69">
                  <c:v>3120</c:v>
                </c:pt>
                <c:pt idx="70">
                  <c:v>2379</c:v>
                </c:pt>
                <c:pt idx="71">
                  <c:v>2718</c:v>
                </c:pt>
                <c:pt idx="72">
                  <c:v>3279</c:v>
                </c:pt>
                <c:pt idx="73">
                  <c:v>2188</c:v>
                </c:pt>
                <c:pt idx="74">
                  <c:v>2525</c:v>
                </c:pt>
                <c:pt idx="75">
                  <c:v>3243</c:v>
                </c:pt>
                <c:pt idx="76">
                  <c:v>20</c:v>
                </c:pt>
                <c:pt idx="77">
                  <c:v>5576</c:v>
                </c:pt>
                <c:pt idx="78">
                  <c:v>3101</c:v>
                </c:pt>
                <c:pt idx="79">
                  <c:v>2236</c:v>
                </c:pt>
                <c:pt idx="80">
                  <c:v>2614</c:v>
                </c:pt>
                <c:pt idx="81">
                  <c:v>4457</c:v>
                </c:pt>
                <c:pt idx="82">
                  <c:v>3338</c:v>
                </c:pt>
                <c:pt idx="83">
                  <c:v>2446</c:v>
                </c:pt>
                <c:pt idx="84">
                  <c:v>1729</c:v>
                </c:pt>
                <c:pt idx="85">
                  <c:v>1956</c:v>
                </c:pt>
                <c:pt idx="86">
                  <c:v>3000</c:v>
                </c:pt>
                <c:pt idx="87">
                  <c:v>3045</c:v>
                </c:pt>
                <c:pt idx="88">
                  <c:v>2837</c:v>
                </c:pt>
                <c:pt idx="89">
                  <c:v>2366</c:v>
                </c:pt>
                <c:pt idx="90">
                  <c:v>2184</c:v>
                </c:pt>
                <c:pt idx="91">
                  <c:v>3187</c:v>
                </c:pt>
                <c:pt idx="92">
                  <c:v>2637</c:v>
                </c:pt>
                <c:pt idx="93">
                  <c:v>2317</c:v>
                </c:pt>
                <c:pt idx="94">
                  <c:v>2207</c:v>
                </c:pt>
                <c:pt idx="95">
                  <c:v>2380</c:v>
                </c:pt>
                <c:pt idx="96">
                  <c:v>2851</c:v>
                </c:pt>
                <c:pt idx="97">
                  <c:v>2835</c:v>
                </c:pt>
                <c:pt idx="98">
                  <c:v>2873</c:v>
                </c:pt>
                <c:pt idx="99">
                  <c:v>1902</c:v>
                </c:pt>
                <c:pt idx="100">
                  <c:v>2523</c:v>
                </c:pt>
                <c:pt idx="101">
                  <c:v>2825</c:v>
                </c:pt>
                <c:pt idx="102">
                  <c:v>3191</c:v>
                </c:pt>
                <c:pt idx="103">
                  <c:v>2763</c:v>
                </c:pt>
                <c:pt idx="104">
                  <c:v>2325</c:v>
                </c:pt>
                <c:pt idx="105">
                  <c:v>3982</c:v>
                </c:pt>
                <c:pt idx="106">
                  <c:v>3272</c:v>
                </c:pt>
                <c:pt idx="107">
                  <c:v>2182</c:v>
                </c:pt>
                <c:pt idx="108">
                  <c:v>2461</c:v>
                </c:pt>
                <c:pt idx="109">
                  <c:v>2597</c:v>
                </c:pt>
                <c:pt idx="110">
                  <c:v>3474</c:v>
                </c:pt>
                <c:pt idx="111">
                  <c:v>1792</c:v>
                </c:pt>
                <c:pt idx="112">
                  <c:v>2236</c:v>
                </c:pt>
                <c:pt idx="113">
                  <c:v>3136</c:v>
                </c:pt>
                <c:pt idx="114">
                  <c:v>2790</c:v>
                </c:pt>
                <c:pt idx="115">
                  <c:v>2734</c:v>
                </c:pt>
                <c:pt idx="116">
                  <c:v>1981</c:v>
                </c:pt>
                <c:pt idx="117">
                  <c:v>3178</c:v>
                </c:pt>
                <c:pt idx="118">
                  <c:v>2860</c:v>
                </c:pt>
                <c:pt idx="119">
                  <c:v>2567</c:v>
                </c:pt>
                <c:pt idx="120">
                  <c:v>2218</c:v>
                </c:pt>
                <c:pt idx="121">
                  <c:v>2251</c:v>
                </c:pt>
                <c:pt idx="122">
                  <c:v>3043</c:v>
                </c:pt>
                <c:pt idx="123">
                  <c:v>2641</c:v>
                </c:pt>
                <c:pt idx="124">
                  <c:v>2813</c:v>
                </c:pt>
                <c:pt idx="125">
                  <c:v>2966</c:v>
                </c:pt>
                <c:pt idx="126">
                  <c:v>1539</c:v>
                </c:pt>
                <c:pt idx="127">
                  <c:v>2346</c:v>
                </c:pt>
                <c:pt idx="128">
                  <c:v>2426</c:v>
                </c:pt>
                <c:pt idx="129">
                  <c:v>1983</c:v>
                </c:pt>
                <c:pt idx="130">
                  <c:v>2446</c:v>
                </c:pt>
                <c:pt idx="131">
                  <c:v>2894</c:v>
                </c:pt>
                <c:pt idx="132">
                  <c:v>2279</c:v>
                </c:pt>
                <c:pt idx="133">
                  <c:v>1634</c:v>
                </c:pt>
                <c:pt idx="134">
                  <c:v>3218</c:v>
                </c:pt>
                <c:pt idx="135">
                  <c:v>2275</c:v>
                </c:pt>
                <c:pt idx="136">
                  <c:v>2629</c:v>
                </c:pt>
                <c:pt idx="137">
                  <c:v>3603</c:v>
                </c:pt>
                <c:pt idx="138">
                  <c:v>50</c:v>
                </c:pt>
                <c:pt idx="139">
                  <c:v>2310</c:v>
                </c:pt>
                <c:pt idx="140">
                  <c:v>2258</c:v>
                </c:pt>
                <c:pt idx="141">
                  <c:v>1636</c:v>
                </c:pt>
                <c:pt idx="142">
                  <c:v>2056</c:v>
                </c:pt>
                <c:pt idx="143">
                  <c:v>1650</c:v>
                </c:pt>
                <c:pt idx="144">
                  <c:v>2452</c:v>
                </c:pt>
                <c:pt idx="145">
                  <c:v>1951</c:v>
                </c:pt>
                <c:pt idx="146">
                  <c:v>1666</c:v>
                </c:pt>
                <c:pt idx="147">
                  <c:v>2911</c:v>
                </c:pt>
                <c:pt idx="148">
                  <c:v>1987</c:v>
                </c:pt>
                <c:pt idx="149">
                  <c:v>2570</c:v>
                </c:pt>
                <c:pt idx="150">
                  <c:v>2471</c:v>
                </c:pt>
                <c:pt idx="151">
                  <c:v>2264</c:v>
                </c:pt>
                <c:pt idx="152">
                  <c:v>1995</c:v>
                </c:pt>
                <c:pt idx="153">
                  <c:v>2985</c:v>
                </c:pt>
                <c:pt idx="154">
                  <c:v>238</c:v>
                </c:pt>
                <c:pt idx="155">
                  <c:v>3252</c:v>
                </c:pt>
              </c:numCache>
            </c:numRef>
          </c:yVal>
          <c:smooth val="0"/>
          <c:extLst>
            <c:ext xmlns:c16="http://schemas.microsoft.com/office/drawing/2014/chart" uri="{C3380CC4-5D6E-409C-BE32-E72D297353CC}">
              <c16:uniqueId val="{00000000-1361-6842-BBBE-416827AA4946}"/>
            </c:ext>
          </c:extLst>
        </c:ser>
        <c:dLbls>
          <c:showLegendKey val="0"/>
          <c:showVal val="0"/>
          <c:showCatName val="0"/>
          <c:showSerName val="0"/>
          <c:showPercent val="0"/>
          <c:showBubbleSize val="0"/>
        </c:dLbls>
        <c:axId val="2048426112"/>
        <c:axId val="1998284080"/>
      </c:scatterChart>
      <c:valAx>
        <c:axId val="204842611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Price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8284080"/>
        <c:crosses val="autoZero"/>
        <c:crossBetween val="midCat"/>
      </c:valAx>
      <c:valAx>
        <c:axId val="19982840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netTotal</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842611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netTotal_364 &gt; median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interactionRegression2!$I$24</c:f>
              <c:strCache>
                <c:ptCount val="1"/>
                <c:pt idx="0">
                  <c:v>netTotal</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layout>
                <c:manualLayout>
                  <c:x val="0.15344251968503936"/>
                  <c:y val="-0.38025739536181163"/>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interactionRegression2!$H$25:$H$180</c:f>
              <c:numCache>
                <c:formatCode>General</c:formatCode>
                <c:ptCount val="156"/>
                <c:pt idx="0">
                  <c:v>6.333333333333333</c:v>
                </c:pt>
                <c:pt idx="1">
                  <c:v>6.5333333333333332</c:v>
                </c:pt>
                <c:pt idx="2">
                  <c:v>6.666666666666667</c:v>
                </c:pt>
                <c:pt idx="3">
                  <c:v>6.8666666666666663</c:v>
                </c:pt>
                <c:pt idx="4">
                  <c:v>7</c:v>
                </c:pt>
                <c:pt idx="5">
                  <c:v>8.2666666666666675</c:v>
                </c:pt>
                <c:pt idx="6">
                  <c:v>6.6</c:v>
                </c:pt>
                <c:pt idx="7">
                  <c:v>8.6666666666666661</c:v>
                </c:pt>
                <c:pt idx="8">
                  <c:v>6.4</c:v>
                </c:pt>
                <c:pt idx="9">
                  <c:v>7.7333333333333334</c:v>
                </c:pt>
                <c:pt idx="10">
                  <c:v>6.7333333333333334</c:v>
                </c:pt>
                <c:pt idx="11">
                  <c:v>7</c:v>
                </c:pt>
                <c:pt idx="12">
                  <c:v>7.5333333333333332</c:v>
                </c:pt>
                <c:pt idx="13">
                  <c:v>6.333333333333333</c:v>
                </c:pt>
                <c:pt idx="14">
                  <c:v>6.666666666666667</c:v>
                </c:pt>
                <c:pt idx="15">
                  <c:v>6.333333333333333</c:v>
                </c:pt>
                <c:pt idx="16">
                  <c:v>7.666666666666667</c:v>
                </c:pt>
                <c:pt idx="17">
                  <c:v>7.1333333333333337</c:v>
                </c:pt>
                <c:pt idx="18">
                  <c:v>6.2666666666666666</c:v>
                </c:pt>
                <c:pt idx="19">
                  <c:v>6.4666666666666668</c:v>
                </c:pt>
                <c:pt idx="20">
                  <c:v>6.8</c:v>
                </c:pt>
                <c:pt idx="21">
                  <c:v>6.2666666666666666</c:v>
                </c:pt>
                <c:pt idx="22">
                  <c:v>6.666666666666667</c:v>
                </c:pt>
                <c:pt idx="23">
                  <c:v>6.666666666666667</c:v>
                </c:pt>
                <c:pt idx="24">
                  <c:v>6.4666666666666668</c:v>
                </c:pt>
                <c:pt idx="25">
                  <c:v>7.333333333333333</c:v>
                </c:pt>
                <c:pt idx="26">
                  <c:v>5.7333333333333334</c:v>
                </c:pt>
                <c:pt idx="27">
                  <c:v>6.0666666666666664</c:v>
                </c:pt>
                <c:pt idx="28">
                  <c:v>6.6</c:v>
                </c:pt>
                <c:pt idx="29">
                  <c:v>6.7333333333333334</c:v>
                </c:pt>
                <c:pt idx="30">
                  <c:v>6.8</c:v>
                </c:pt>
                <c:pt idx="31">
                  <c:v>6.7333333333333334</c:v>
                </c:pt>
                <c:pt idx="32">
                  <c:v>6.666666666666667</c:v>
                </c:pt>
                <c:pt idx="33">
                  <c:v>6.7333333333333334</c:v>
                </c:pt>
                <c:pt idx="34">
                  <c:v>7.2</c:v>
                </c:pt>
                <c:pt idx="35">
                  <c:v>6.9333333333333336</c:v>
                </c:pt>
                <c:pt idx="36">
                  <c:v>6.4</c:v>
                </c:pt>
                <c:pt idx="37">
                  <c:v>7.2666666666666666</c:v>
                </c:pt>
                <c:pt idx="38">
                  <c:v>6</c:v>
                </c:pt>
                <c:pt idx="39">
                  <c:v>6.2</c:v>
                </c:pt>
                <c:pt idx="40">
                  <c:v>6.4</c:v>
                </c:pt>
                <c:pt idx="41">
                  <c:v>6.5333333333333332</c:v>
                </c:pt>
                <c:pt idx="42">
                  <c:v>6.7333333333333334</c:v>
                </c:pt>
                <c:pt idx="43">
                  <c:v>6.7333333333333334</c:v>
                </c:pt>
                <c:pt idx="44">
                  <c:v>6.4666666666666668</c:v>
                </c:pt>
                <c:pt idx="45">
                  <c:v>6.666666666666667</c:v>
                </c:pt>
                <c:pt idx="46">
                  <c:v>7.0714285714285712</c:v>
                </c:pt>
                <c:pt idx="47">
                  <c:v>6.4</c:v>
                </c:pt>
                <c:pt idx="48">
                  <c:v>6.8666666666666663</c:v>
                </c:pt>
                <c:pt idx="49">
                  <c:v>7.9333333333333336</c:v>
                </c:pt>
                <c:pt idx="50">
                  <c:v>6.666666666666667</c:v>
                </c:pt>
                <c:pt idx="51">
                  <c:v>6.2666666666666666</c:v>
                </c:pt>
                <c:pt idx="52">
                  <c:v>7.1428571428571432</c:v>
                </c:pt>
                <c:pt idx="53">
                  <c:v>6.8666666666666663</c:v>
                </c:pt>
                <c:pt idx="54">
                  <c:v>6.1333333333333337</c:v>
                </c:pt>
                <c:pt idx="55">
                  <c:v>7.8</c:v>
                </c:pt>
                <c:pt idx="56">
                  <c:v>6.2666666666666666</c:v>
                </c:pt>
                <c:pt idx="57">
                  <c:v>7.4666666666666668</c:v>
                </c:pt>
                <c:pt idx="58">
                  <c:v>6.333333333333333</c:v>
                </c:pt>
                <c:pt idx="59">
                  <c:v>6.9333333333333336</c:v>
                </c:pt>
                <c:pt idx="60">
                  <c:v>6.7333333333333334</c:v>
                </c:pt>
                <c:pt idx="61">
                  <c:v>6.666666666666667</c:v>
                </c:pt>
                <c:pt idx="62">
                  <c:v>6.4666666666666668</c:v>
                </c:pt>
                <c:pt idx="63">
                  <c:v>6.4</c:v>
                </c:pt>
                <c:pt idx="64">
                  <c:v>7.333333333333333</c:v>
                </c:pt>
                <c:pt idx="65">
                  <c:v>6.333333333333333</c:v>
                </c:pt>
                <c:pt idx="66">
                  <c:v>6.7333333333333334</c:v>
                </c:pt>
                <c:pt idx="67">
                  <c:v>6.666666666666667</c:v>
                </c:pt>
                <c:pt idx="68">
                  <c:v>6.2666666666666666</c:v>
                </c:pt>
                <c:pt idx="69">
                  <c:v>6.0666666666666664</c:v>
                </c:pt>
                <c:pt idx="70">
                  <c:v>6.2</c:v>
                </c:pt>
                <c:pt idx="71">
                  <c:v>6.4</c:v>
                </c:pt>
                <c:pt idx="72">
                  <c:v>6.4</c:v>
                </c:pt>
                <c:pt idx="73">
                  <c:v>8.1333333333333329</c:v>
                </c:pt>
                <c:pt idx="74">
                  <c:v>5.8666666666666663</c:v>
                </c:pt>
                <c:pt idx="75">
                  <c:v>6.9333333333333336</c:v>
                </c:pt>
                <c:pt idx="76">
                  <c:v>6.8666666666666663</c:v>
                </c:pt>
                <c:pt idx="77">
                  <c:v>7.2</c:v>
                </c:pt>
                <c:pt idx="78">
                  <c:v>7.5333333333333332</c:v>
                </c:pt>
                <c:pt idx="79">
                  <c:v>6.8</c:v>
                </c:pt>
                <c:pt idx="80">
                  <c:v>7.5333333333333332</c:v>
                </c:pt>
                <c:pt idx="81">
                  <c:v>7.1333333333333337</c:v>
                </c:pt>
                <c:pt idx="82">
                  <c:v>6.4</c:v>
                </c:pt>
                <c:pt idx="83">
                  <c:v>6.4666666666666668</c:v>
                </c:pt>
                <c:pt idx="84">
                  <c:v>6.2666666666666666</c:v>
                </c:pt>
                <c:pt idx="85">
                  <c:v>6.2666666666666666</c:v>
                </c:pt>
                <c:pt idx="86">
                  <c:v>6</c:v>
                </c:pt>
                <c:pt idx="87">
                  <c:v>7.666666666666667</c:v>
                </c:pt>
                <c:pt idx="88">
                  <c:v>6.4</c:v>
                </c:pt>
                <c:pt idx="89">
                  <c:v>6.2666666666666666</c:v>
                </c:pt>
                <c:pt idx="90">
                  <c:v>6.2666666666666666</c:v>
                </c:pt>
                <c:pt idx="91">
                  <c:v>6.9333333333333336</c:v>
                </c:pt>
                <c:pt idx="92">
                  <c:v>6.4666666666666668</c:v>
                </c:pt>
                <c:pt idx="93">
                  <c:v>6.666666666666667</c:v>
                </c:pt>
                <c:pt idx="94">
                  <c:v>6.4666666666666668</c:v>
                </c:pt>
                <c:pt idx="95">
                  <c:v>7</c:v>
                </c:pt>
                <c:pt idx="96">
                  <c:v>7.4</c:v>
                </c:pt>
                <c:pt idx="97">
                  <c:v>6.7333333333333334</c:v>
                </c:pt>
                <c:pt idx="98">
                  <c:v>7.6</c:v>
                </c:pt>
                <c:pt idx="99">
                  <c:v>7.4</c:v>
                </c:pt>
                <c:pt idx="100">
                  <c:v>6.7333333333333334</c:v>
                </c:pt>
                <c:pt idx="101">
                  <c:v>6.4</c:v>
                </c:pt>
                <c:pt idx="102">
                  <c:v>6.8</c:v>
                </c:pt>
                <c:pt idx="103">
                  <c:v>7</c:v>
                </c:pt>
                <c:pt idx="104">
                  <c:v>6.666666666666667</c:v>
                </c:pt>
                <c:pt idx="105">
                  <c:v>7.333333333333333</c:v>
                </c:pt>
                <c:pt idx="106">
                  <c:v>6.6</c:v>
                </c:pt>
                <c:pt idx="107">
                  <c:v>7.333333333333333</c:v>
                </c:pt>
                <c:pt idx="108">
                  <c:v>6.8666666666666663</c:v>
                </c:pt>
                <c:pt idx="109">
                  <c:v>6.666666666666667</c:v>
                </c:pt>
                <c:pt idx="110">
                  <c:v>7.1333333333333337</c:v>
                </c:pt>
                <c:pt idx="111">
                  <c:v>6.5333333333333332</c:v>
                </c:pt>
                <c:pt idx="112">
                  <c:v>6.2</c:v>
                </c:pt>
                <c:pt idx="113">
                  <c:v>6.8666666666666663</c:v>
                </c:pt>
                <c:pt idx="114">
                  <c:v>7.0666666666666664</c:v>
                </c:pt>
                <c:pt idx="115">
                  <c:v>7.1538461538461542</c:v>
                </c:pt>
                <c:pt idx="116">
                  <c:v>6.333333333333333</c:v>
                </c:pt>
                <c:pt idx="117">
                  <c:v>6.666666666666667</c:v>
                </c:pt>
                <c:pt idx="118">
                  <c:v>6.2666666666666666</c:v>
                </c:pt>
                <c:pt idx="119">
                  <c:v>7.4666666666666668</c:v>
                </c:pt>
                <c:pt idx="120">
                  <c:v>6.6</c:v>
                </c:pt>
                <c:pt idx="121">
                  <c:v>6.8</c:v>
                </c:pt>
                <c:pt idx="122">
                  <c:v>6.4</c:v>
                </c:pt>
                <c:pt idx="123">
                  <c:v>6.6428571428571432</c:v>
                </c:pt>
                <c:pt idx="124">
                  <c:v>6.5333333333333332</c:v>
                </c:pt>
                <c:pt idx="125">
                  <c:v>6.8666666666666663</c:v>
                </c:pt>
                <c:pt idx="126">
                  <c:v>6.666666666666667</c:v>
                </c:pt>
                <c:pt idx="127">
                  <c:v>6.5714285714285712</c:v>
                </c:pt>
                <c:pt idx="128">
                  <c:v>6.7333333333333334</c:v>
                </c:pt>
                <c:pt idx="129">
                  <c:v>8</c:v>
                </c:pt>
                <c:pt idx="130">
                  <c:v>6.2666666666666666</c:v>
                </c:pt>
                <c:pt idx="131">
                  <c:v>6.2666666666666666</c:v>
                </c:pt>
                <c:pt idx="132">
                  <c:v>6.7333333333333334</c:v>
                </c:pt>
                <c:pt idx="133">
                  <c:v>6.666666666666667</c:v>
                </c:pt>
                <c:pt idx="134">
                  <c:v>6.6</c:v>
                </c:pt>
                <c:pt idx="135">
                  <c:v>6.2666666666666666</c:v>
                </c:pt>
                <c:pt idx="136">
                  <c:v>6.1333333333333337</c:v>
                </c:pt>
                <c:pt idx="137">
                  <c:v>6.2666666666666666</c:v>
                </c:pt>
                <c:pt idx="138">
                  <c:v>6.333333333333333</c:v>
                </c:pt>
                <c:pt idx="139">
                  <c:v>6.6</c:v>
                </c:pt>
                <c:pt idx="140">
                  <c:v>6.8666666666666663</c:v>
                </c:pt>
                <c:pt idx="141">
                  <c:v>7.4666666666666668</c:v>
                </c:pt>
                <c:pt idx="142">
                  <c:v>6.1333333333333337</c:v>
                </c:pt>
                <c:pt idx="143">
                  <c:v>6.8666666666666663</c:v>
                </c:pt>
                <c:pt idx="144">
                  <c:v>6.7333333333333334</c:v>
                </c:pt>
                <c:pt idx="145">
                  <c:v>6.333333333333333</c:v>
                </c:pt>
                <c:pt idx="146">
                  <c:v>6.333333333333333</c:v>
                </c:pt>
                <c:pt idx="147">
                  <c:v>6.666666666666667</c:v>
                </c:pt>
                <c:pt idx="148">
                  <c:v>6.8666666666666663</c:v>
                </c:pt>
                <c:pt idx="149">
                  <c:v>7.0666666666666664</c:v>
                </c:pt>
                <c:pt idx="150">
                  <c:v>6.9333333333333336</c:v>
                </c:pt>
                <c:pt idx="151">
                  <c:v>7.2</c:v>
                </c:pt>
                <c:pt idx="152">
                  <c:v>6.8666666666666663</c:v>
                </c:pt>
                <c:pt idx="153">
                  <c:v>7</c:v>
                </c:pt>
                <c:pt idx="154">
                  <c:v>7.333333333333333</c:v>
                </c:pt>
                <c:pt idx="155">
                  <c:v>7.1333333333333337</c:v>
                </c:pt>
              </c:numCache>
            </c:numRef>
          </c:xVal>
          <c:yVal>
            <c:numRef>
              <c:f>interactionRegression2!$I$25:$I$180</c:f>
              <c:numCache>
                <c:formatCode>General</c:formatCode>
                <c:ptCount val="156"/>
                <c:pt idx="0">
                  <c:v>4437</c:v>
                </c:pt>
                <c:pt idx="1">
                  <c:v>4115</c:v>
                </c:pt>
                <c:pt idx="2">
                  <c:v>4227</c:v>
                </c:pt>
                <c:pt idx="3">
                  <c:v>4172</c:v>
                </c:pt>
                <c:pt idx="4">
                  <c:v>3415</c:v>
                </c:pt>
                <c:pt idx="5">
                  <c:v>5006</c:v>
                </c:pt>
                <c:pt idx="6">
                  <c:v>4811</c:v>
                </c:pt>
                <c:pt idx="7">
                  <c:v>3972</c:v>
                </c:pt>
                <c:pt idx="8">
                  <c:v>4103</c:v>
                </c:pt>
                <c:pt idx="9">
                  <c:v>5376</c:v>
                </c:pt>
                <c:pt idx="10">
                  <c:v>4767</c:v>
                </c:pt>
                <c:pt idx="11">
                  <c:v>5263</c:v>
                </c:pt>
                <c:pt idx="12">
                  <c:v>2708</c:v>
                </c:pt>
                <c:pt idx="13">
                  <c:v>3985</c:v>
                </c:pt>
                <c:pt idx="14">
                  <c:v>4355</c:v>
                </c:pt>
                <c:pt idx="15">
                  <c:v>2251</c:v>
                </c:pt>
                <c:pt idx="16">
                  <c:v>3051</c:v>
                </c:pt>
                <c:pt idx="17">
                  <c:v>4482</c:v>
                </c:pt>
                <c:pt idx="18">
                  <c:v>4861</c:v>
                </c:pt>
                <c:pt idx="19">
                  <c:v>3613</c:v>
                </c:pt>
                <c:pt idx="20">
                  <c:v>4516</c:v>
                </c:pt>
                <c:pt idx="21">
                  <c:v>4740</c:v>
                </c:pt>
                <c:pt idx="22">
                  <c:v>2824</c:v>
                </c:pt>
                <c:pt idx="23">
                  <c:v>3106</c:v>
                </c:pt>
                <c:pt idx="24">
                  <c:v>3908</c:v>
                </c:pt>
                <c:pt idx="25">
                  <c:v>5991</c:v>
                </c:pt>
                <c:pt idx="26">
                  <c:v>2994</c:v>
                </c:pt>
                <c:pt idx="27">
                  <c:v>2782</c:v>
                </c:pt>
                <c:pt idx="28">
                  <c:v>4665</c:v>
                </c:pt>
                <c:pt idx="29">
                  <c:v>3828</c:v>
                </c:pt>
                <c:pt idx="30">
                  <c:v>3518</c:v>
                </c:pt>
                <c:pt idx="31">
                  <c:v>3411</c:v>
                </c:pt>
                <c:pt idx="32">
                  <c:v>4534</c:v>
                </c:pt>
                <c:pt idx="33">
                  <c:v>4979</c:v>
                </c:pt>
                <c:pt idx="34">
                  <c:v>3895</c:v>
                </c:pt>
                <c:pt idx="35">
                  <c:v>3641</c:v>
                </c:pt>
                <c:pt idx="36">
                  <c:v>5780</c:v>
                </c:pt>
                <c:pt idx="37">
                  <c:v>4443</c:v>
                </c:pt>
                <c:pt idx="38">
                  <c:v>4171</c:v>
                </c:pt>
                <c:pt idx="39">
                  <c:v>4571</c:v>
                </c:pt>
                <c:pt idx="40">
                  <c:v>2725</c:v>
                </c:pt>
                <c:pt idx="41">
                  <c:v>4521</c:v>
                </c:pt>
                <c:pt idx="42">
                  <c:v>4642</c:v>
                </c:pt>
                <c:pt idx="43">
                  <c:v>3967</c:v>
                </c:pt>
                <c:pt idx="44">
                  <c:v>4857</c:v>
                </c:pt>
                <c:pt idx="45">
                  <c:v>4896</c:v>
                </c:pt>
                <c:pt idx="46">
                  <c:v>3261</c:v>
                </c:pt>
                <c:pt idx="47">
                  <c:v>4172</c:v>
                </c:pt>
                <c:pt idx="48">
                  <c:v>4813</c:v>
                </c:pt>
                <c:pt idx="49">
                  <c:v>7033</c:v>
                </c:pt>
                <c:pt idx="50">
                  <c:v>4669</c:v>
                </c:pt>
                <c:pt idx="51">
                  <c:v>3322</c:v>
                </c:pt>
                <c:pt idx="52">
                  <c:v>3123</c:v>
                </c:pt>
                <c:pt idx="53">
                  <c:v>4994</c:v>
                </c:pt>
                <c:pt idx="54">
                  <c:v>3868</c:v>
                </c:pt>
                <c:pt idx="55">
                  <c:v>3593</c:v>
                </c:pt>
                <c:pt idx="56">
                  <c:v>3333</c:v>
                </c:pt>
                <c:pt idx="57">
                  <c:v>5281</c:v>
                </c:pt>
                <c:pt idx="58">
                  <c:v>3858</c:v>
                </c:pt>
                <c:pt idx="59">
                  <c:v>4616</c:v>
                </c:pt>
                <c:pt idx="60">
                  <c:v>2609</c:v>
                </c:pt>
                <c:pt idx="61">
                  <c:v>2948</c:v>
                </c:pt>
                <c:pt idx="62">
                  <c:v>3981</c:v>
                </c:pt>
                <c:pt idx="63">
                  <c:v>4149</c:v>
                </c:pt>
                <c:pt idx="64">
                  <c:v>4242</c:v>
                </c:pt>
                <c:pt idx="65">
                  <c:v>3490</c:v>
                </c:pt>
                <c:pt idx="66">
                  <c:v>6076</c:v>
                </c:pt>
                <c:pt idx="67">
                  <c:v>3845</c:v>
                </c:pt>
                <c:pt idx="68">
                  <c:v>3238</c:v>
                </c:pt>
                <c:pt idx="69">
                  <c:v>2547</c:v>
                </c:pt>
                <c:pt idx="70">
                  <c:v>3629</c:v>
                </c:pt>
                <c:pt idx="71">
                  <c:v>4203</c:v>
                </c:pt>
                <c:pt idx="72">
                  <c:v>4503</c:v>
                </c:pt>
                <c:pt idx="73">
                  <c:v>4574</c:v>
                </c:pt>
                <c:pt idx="74">
                  <c:v>2644</c:v>
                </c:pt>
                <c:pt idx="75">
                  <c:v>4301</c:v>
                </c:pt>
                <c:pt idx="76">
                  <c:v>4441</c:v>
                </c:pt>
                <c:pt idx="77">
                  <c:v>2974</c:v>
                </c:pt>
                <c:pt idx="78">
                  <c:v>4727</c:v>
                </c:pt>
                <c:pt idx="79">
                  <c:v>4029</c:v>
                </c:pt>
                <c:pt idx="80">
                  <c:v>2852</c:v>
                </c:pt>
                <c:pt idx="81">
                  <c:v>3476</c:v>
                </c:pt>
                <c:pt idx="82">
                  <c:v>3844</c:v>
                </c:pt>
                <c:pt idx="83">
                  <c:v>3069</c:v>
                </c:pt>
                <c:pt idx="84">
                  <c:v>2702</c:v>
                </c:pt>
                <c:pt idx="85">
                  <c:v>2953</c:v>
                </c:pt>
                <c:pt idx="86">
                  <c:v>4090</c:v>
                </c:pt>
                <c:pt idx="87">
                  <c:v>3442</c:v>
                </c:pt>
                <c:pt idx="88">
                  <c:v>3072</c:v>
                </c:pt>
                <c:pt idx="89">
                  <c:v>3378</c:v>
                </c:pt>
                <c:pt idx="90">
                  <c:v>3538</c:v>
                </c:pt>
                <c:pt idx="91">
                  <c:v>3761</c:v>
                </c:pt>
                <c:pt idx="92">
                  <c:v>2575</c:v>
                </c:pt>
                <c:pt idx="93">
                  <c:v>2893</c:v>
                </c:pt>
                <c:pt idx="94">
                  <c:v>3859</c:v>
                </c:pt>
                <c:pt idx="95">
                  <c:v>4135</c:v>
                </c:pt>
                <c:pt idx="96">
                  <c:v>3705</c:v>
                </c:pt>
                <c:pt idx="97">
                  <c:v>3187</c:v>
                </c:pt>
                <c:pt idx="98">
                  <c:v>4175</c:v>
                </c:pt>
                <c:pt idx="99">
                  <c:v>3399</c:v>
                </c:pt>
                <c:pt idx="100">
                  <c:v>3020</c:v>
                </c:pt>
                <c:pt idx="101">
                  <c:v>2730</c:v>
                </c:pt>
                <c:pt idx="102">
                  <c:v>3672</c:v>
                </c:pt>
                <c:pt idx="103">
                  <c:v>3722</c:v>
                </c:pt>
                <c:pt idx="104">
                  <c:v>4653</c:v>
                </c:pt>
                <c:pt idx="105">
                  <c:v>3980</c:v>
                </c:pt>
                <c:pt idx="106">
                  <c:v>4103</c:v>
                </c:pt>
                <c:pt idx="107">
                  <c:v>4711</c:v>
                </c:pt>
                <c:pt idx="108">
                  <c:v>6290</c:v>
                </c:pt>
                <c:pt idx="109">
                  <c:v>4636</c:v>
                </c:pt>
                <c:pt idx="110">
                  <c:v>3968</c:v>
                </c:pt>
                <c:pt idx="111">
                  <c:v>2778</c:v>
                </c:pt>
                <c:pt idx="112">
                  <c:v>2962</c:v>
                </c:pt>
                <c:pt idx="113">
                  <c:v>4685</c:v>
                </c:pt>
                <c:pt idx="114">
                  <c:v>3690</c:v>
                </c:pt>
                <c:pt idx="115">
                  <c:v>1722</c:v>
                </c:pt>
                <c:pt idx="116">
                  <c:v>4096</c:v>
                </c:pt>
                <c:pt idx="117">
                  <c:v>6110</c:v>
                </c:pt>
                <c:pt idx="118">
                  <c:v>4088</c:v>
                </c:pt>
                <c:pt idx="119">
                  <c:v>5078</c:v>
                </c:pt>
                <c:pt idx="120">
                  <c:v>3498</c:v>
                </c:pt>
                <c:pt idx="121">
                  <c:v>5989</c:v>
                </c:pt>
                <c:pt idx="122">
                  <c:v>4100</c:v>
                </c:pt>
                <c:pt idx="123">
                  <c:v>3425</c:v>
                </c:pt>
                <c:pt idx="124">
                  <c:v>5754</c:v>
                </c:pt>
                <c:pt idx="125">
                  <c:v>4138</c:v>
                </c:pt>
                <c:pt idx="126">
                  <c:v>2924</c:v>
                </c:pt>
                <c:pt idx="127">
                  <c:v>3723</c:v>
                </c:pt>
                <c:pt idx="128">
                  <c:v>6735</c:v>
                </c:pt>
                <c:pt idx="129">
                  <c:v>2373</c:v>
                </c:pt>
                <c:pt idx="130">
                  <c:v>2393</c:v>
                </c:pt>
                <c:pt idx="131">
                  <c:v>4356</c:v>
                </c:pt>
                <c:pt idx="132">
                  <c:v>3366</c:v>
                </c:pt>
                <c:pt idx="133">
                  <c:v>4146</c:v>
                </c:pt>
                <c:pt idx="134">
                  <c:v>4551</c:v>
                </c:pt>
                <c:pt idx="135">
                  <c:v>4080</c:v>
                </c:pt>
                <c:pt idx="136">
                  <c:v>3456</c:v>
                </c:pt>
                <c:pt idx="137">
                  <c:v>3692</c:v>
                </c:pt>
                <c:pt idx="138">
                  <c:v>3660</c:v>
                </c:pt>
                <c:pt idx="139">
                  <c:v>2672</c:v>
                </c:pt>
                <c:pt idx="140">
                  <c:v>5286</c:v>
                </c:pt>
                <c:pt idx="141">
                  <c:v>2426</c:v>
                </c:pt>
                <c:pt idx="142">
                  <c:v>2132</c:v>
                </c:pt>
                <c:pt idx="143">
                  <c:v>2669</c:v>
                </c:pt>
                <c:pt idx="144">
                  <c:v>3398</c:v>
                </c:pt>
                <c:pt idx="145">
                  <c:v>3156</c:v>
                </c:pt>
                <c:pt idx="146">
                  <c:v>3111</c:v>
                </c:pt>
                <c:pt idx="147">
                  <c:v>3146</c:v>
                </c:pt>
                <c:pt idx="148">
                  <c:v>3550</c:v>
                </c:pt>
                <c:pt idx="149">
                  <c:v>3414</c:v>
                </c:pt>
                <c:pt idx="150">
                  <c:v>3488</c:v>
                </c:pt>
                <c:pt idx="151">
                  <c:v>4164</c:v>
                </c:pt>
                <c:pt idx="152">
                  <c:v>2464</c:v>
                </c:pt>
                <c:pt idx="153">
                  <c:v>2788</c:v>
                </c:pt>
                <c:pt idx="154">
                  <c:v>3037</c:v>
                </c:pt>
                <c:pt idx="155">
                  <c:v>2231</c:v>
                </c:pt>
              </c:numCache>
            </c:numRef>
          </c:yVal>
          <c:smooth val="0"/>
          <c:extLst>
            <c:ext xmlns:c16="http://schemas.microsoft.com/office/drawing/2014/chart" uri="{C3380CC4-5D6E-409C-BE32-E72D297353CC}">
              <c16:uniqueId val="{00000000-BF48-6244-AD1D-DABFA2B39AD1}"/>
            </c:ext>
          </c:extLst>
        </c:ser>
        <c:dLbls>
          <c:showLegendKey val="0"/>
          <c:showVal val="0"/>
          <c:showCatName val="0"/>
          <c:showSerName val="0"/>
          <c:showPercent val="0"/>
          <c:showBubbleSize val="0"/>
        </c:dLbls>
        <c:axId val="2043135904"/>
        <c:axId val="2000630640"/>
      </c:scatterChart>
      <c:valAx>
        <c:axId val="204313590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Price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0630640"/>
        <c:crosses val="autoZero"/>
        <c:crossBetween val="midCat"/>
      </c:valAx>
      <c:valAx>
        <c:axId val="20006306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netTotal</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313590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logisticRegression!$C$1</c:f>
              <c:strCache>
                <c:ptCount val="1"/>
                <c:pt idx="0">
                  <c:v>above4k</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layout>
                <c:manualLayout>
                  <c:x val="0.2508308695745457"/>
                  <c:y val="-9.9110241856847345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logisticRegression!$B$2:$B$313</c:f>
              <c:numCache>
                <c:formatCode>General</c:formatCode>
                <c:ptCount val="312"/>
                <c:pt idx="0">
                  <c:v>1488</c:v>
                </c:pt>
                <c:pt idx="1">
                  <c:v>2292</c:v>
                </c:pt>
                <c:pt idx="2">
                  <c:v>2380</c:v>
                </c:pt>
                <c:pt idx="3">
                  <c:v>3180</c:v>
                </c:pt>
                <c:pt idx="4">
                  <c:v>3683</c:v>
                </c:pt>
                <c:pt idx="5">
                  <c:v>2206</c:v>
                </c:pt>
                <c:pt idx="6">
                  <c:v>2070</c:v>
                </c:pt>
                <c:pt idx="7">
                  <c:v>3232</c:v>
                </c:pt>
                <c:pt idx="8">
                  <c:v>3139</c:v>
                </c:pt>
                <c:pt idx="9">
                  <c:v>4369</c:v>
                </c:pt>
                <c:pt idx="10">
                  <c:v>3723</c:v>
                </c:pt>
                <c:pt idx="11">
                  <c:v>3256</c:v>
                </c:pt>
                <c:pt idx="12">
                  <c:v>2455</c:v>
                </c:pt>
                <c:pt idx="13">
                  <c:v>3252</c:v>
                </c:pt>
                <c:pt idx="14">
                  <c:v>2410</c:v>
                </c:pt>
                <c:pt idx="15">
                  <c:v>4513</c:v>
                </c:pt>
                <c:pt idx="16">
                  <c:v>3662</c:v>
                </c:pt>
                <c:pt idx="17">
                  <c:v>2668</c:v>
                </c:pt>
                <c:pt idx="18">
                  <c:v>2638</c:v>
                </c:pt>
                <c:pt idx="19">
                  <c:v>2308</c:v>
                </c:pt>
                <c:pt idx="20">
                  <c:v>2908</c:v>
                </c:pt>
                <c:pt idx="21">
                  <c:v>5640</c:v>
                </c:pt>
                <c:pt idx="22">
                  <c:v>4969</c:v>
                </c:pt>
                <c:pt idx="23">
                  <c:v>2527</c:v>
                </c:pt>
                <c:pt idx="24">
                  <c:v>2428</c:v>
                </c:pt>
                <c:pt idx="25">
                  <c:v>2900</c:v>
                </c:pt>
                <c:pt idx="26">
                  <c:v>4826</c:v>
                </c:pt>
                <c:pt idx="27">
                  <c:v>4914</c:v>
                </c:pt>
                <c:pt idx="28">
                  <c:v>4840</c:v>
                </c:pt>
                <c:pt idx="29">
                  <c:v>1921</c:v>
                </c:pt>
                <c:pt idx="30">
                  <c:v>2436</c:v>
                </c:pt>
                <c:pt idx="31">
                  <c:v>2838</c:v>
                </c:pt>
                <c:pt idx="32">
                  <c:v>3187</c:v>
                </c:pt>
                <c:pt idx="33">
                  <c:v>4366</c:v>
                </c:pt>
                <c:pt idx="34">
                  <c:v>4247</c:v>
                </c:pt>
                <c:pt idx="35">
                  <c:v>2308</c:v>
                </c:pt>
                <c:pt idx="36">
                  <c:v>4320</c:v>
                </c:pt>
                <c:pt idx="37">
                  <c:v>3214</c:v>
                </c:pt>
                <c:pt idx="38">
                  <c:v>3040</c:v>
                </c:pt>
                <c:pt idx="39">
                  <c:v>3646</c:v>
                </c:pt>
                <c:pt idx="40">
                  <c:v>5899</c:v>
                </c:pt>
                <c:pt idx="41">
                  <c:v>4701</c:v>
                </c:pt>
                <c:pt idx="42">
                  <c:v>3210</c:v>
                </c:pt>
                <c:pt idx="43">
                  <c:v>2579</c:v>
                </c:pt>
                <c:pt idx="44">
                  <c:v>3467</c:v>
                </c:pt>
                <c:pt idx="45">
                  <c:v>5530</c:v>
                </c:pt>
                <c:pt idx="46">
                  <c:v>5349</c:v>
                </c:pt>
                <c:pt idx="47">
                  <c:v>1976</c:v>
                </c:pt>
                <c:pt idx="48">
                  <c:v>2873</c:v>
                </c:pt>
                <c:pt idx="49">
                  <c:v>3162</c:v>
                </c:pt>
                <c:pt idx="50">
                  <c:v>3445</c:v>
                </c:pt>
                <c:pt idx="51">
                  <c:v>5333</c:v>
                </c:pt>
                <c:pt idx="52">
                  <c:v>4743</c:v>
                </c:pt>
                <c:pt idx="53">
                  <c:v>2802</c:v>
                </c:pt>
                <c:pt idx="54">
                  <c:v>3552</c:v>
                </c:pt>
                <c:pt idx="55">
                  <c:v>2961</c:v>
                </c:pt>
                <c:pt idx="56">
                  <c:v>3855</c:v>
                </c:pt>
                <c:pt idx="57">
                  <c:v>4848</c:v>
                </c:pt>
                <c:pt idx="58">
                  <c:v>5030</c:v>
                </c:pt>
                <c:pt idx="59">
                  <c:v>132</c:v>
                </c:pt>
                <c:pt idx="60">
                  <c:v>2739</c:v>
                </c:pt>
                <c:pt idx="61">
                  <c:v>3018</c:v>
                </c:pt>
                <c:pt idx="62">
                  <c:v>4080</c:v>
                </c:pt>
                <c:pt idx="63">
                  <c:v>3809</c:v>
                </c:pt>
                <c:pt idx="64">
                  <c:v>5001</c:v>
                </c:pt>
                <c:pt idx="65">
                  <c:v>4251</c:v>
                </c:pt>
                <c:pt idx="66">
                  <c:v>2769</c:v>
                </c:pt>
                <c:pt idx="67">
                  <c:v>2736</c:v>
                </c:pt>
                <c:pt idx="68">
                  <c:v>3854</c:v>
                </c:pt>
                <c:pt idx="69">
                  <c:v>3627</c:v>
                </c:pt>
                <c:pt idx="70">
                  <c:v>5075</c:v>
                </c:pt>
                <c:pt idx="71">
                  <c:v>6499</c:v>
                </c:pt>
                <c:pt idx="72">
                  <c:v>2406</c:v>
                </c:pt>
                <c:pt idx="73">
                  <c:v>3274</c:v>
                </c:pt>
                <c:pt idx="74">
                  <c:v>2957</c:v>
                </c:pt>
                <c:pt idx="75">
                  <c:v>4593</c:v>
                </c:pt>
                <c:pt idx="76">
                  <c:v>5252</c:v>
                </c:pt>
                <c:pt idx="77">
                  <c:v>4590</c:v>
                </c:pt>
                <c:pt idx="78">
                  <c:v>3064</c:v>
                </c:pt>
                <c:pt idx="79">
                  <c:v>2604</c:v>
                </c:pt>
                <c:pt idx="80">
                  <c:v>3254</c:v>
                </c:pt>
                <c:pt idx="81">
                  <c:v>3065</c:v>
                </c:pt>
                <c:pt idx="82">
                  <c:v>4901</c:v>
                </c:pt>
                <c:pt idx="83">
                  <c:v>5470</c:v>
                </c:pt>
                <c:pt idx="84">
                  <c:v>2671</c:v>
                </c:pt>
                <c:pt idx="85">
                  <c:v>2875</c:v>
                </c:pt>
                <c:pt idx="86">
                  <c:v>2407</c:v>
                </c:pt>
                <c:pt idx="87">
                  <c:v>3582</c:v>
                </c:pt>
                <c:pt idx="88">
                  <c:v>5005</c:v>
                </c:pt>
                <c:pt idx="89">
                  <c:v>5089</c:v>
                </c:pt>
                <c:pt idx="90">
                  <c:v>2178</c:v>
                </c:pt>
                <c:pt idx="91">
                  <c:v>2202</c:v>
                </c:pt>
                <c:pt idx="92">
                  <c:v>2697</c:v>
                </c:pt>
                <c:pt idx="93">
                  <c:v>3563</c:v>
                </c:pt>
                <c:pt idx="94">
                  <c:v>4991</c:v>
                </c:pt>
                <c:pt idx="95">
                  <c:v>4837</c:v>
                </c:pt>
                <c:pt idx="96">
                  <c:v>3218</c:v>
                </c:pt>
                <c:pt idx="97">
                  <c:v>3377</c:v>
                </c:pt>
                <c:pt idx="98">
                  <c:v>3321</c:v>
                </c:pt>
                <c:pt idx="99">
                  <c:v>5121</c:v>
                </c:pt>
                <c:pt idx="100">
                  <c:v>6213</c:v>
                </c:pt>
                <c:pt idx="101">
                  <c:v>5339</c:v>
                </c:pt>
                <c:pt idx="102">
                  <c:v>3142</c:v>
                </c:pt>
                <c:pt idx="103">
                  <c:v>2478</c:v>
                </c:pt>
                <c:pt idx="104">
                  <c:v>3410</c:v>
                </c:pt>
                <c:pt idx="105">
                  <c:v>3817</c:v>
                </c:pt>
                <c:pt idx="106">
                  <c:v>4262</c:v>
                </c:pt>
                <c:pt idx="107">
                  <c:v>5135</c:v>
                </c:pt>
                <c:pt idx="108">
                  <c:v>3159</c:v>
                </c:pt>
                <c:pt idx="109">
                  <c:v>3112</c:v>
                </c:pt>
                <c:pt idx="110">
                  <c:v>2969</c:v>
                </c:pt>
                <c:pt idx="111">
                  <c:v>3467</c:v>
                </c:pt>
                <c:pt idx="112">
                  <c:v>4978</c:v>
                </c:pt>
                <c:pt idx="113">
                  <c:v>4921</c:v>
                </c:pt>
                <c:pt idx="114">
                  <c:v>2625</c:v>
                </c:pt>
                <c:pt idx="115">
                  <c:v>2739</c:v>
                </c:pt>
                <c:pt idx="116">
                  <c:v>2785</c:v>
                </c:pt>
                <c:pt idx="117">
                  <c:v>2930</c:v>
                </c:pt>
                <c:pt idx="118">
                  <c:v>4160</c:v>
                </c:pt>
                <c:pt idx="119">
                  <c:v>4724</c:v>
                </c:pt>
                <c:pt idx="120">
                  <c:v>2929</c:v>
                </c:pt>
                <c:pt idx="121">
                  <c:v>3858</c:v>
                </c:pt>
                <c:pt idx="122">
                  <c:v>2356</c:v>
                </c:pt>
                <c:pt idx="123">
                  <c:v>3780</c:v>
                </c:pt>
                <c:pt idx="124">
                  <c:v>5311</c:v>
                </c:pt>
                <c:pt idx="125">
                  <c:v>4941</c:v>
                </c:pt>
                <c:pt idx="126">
                  <c:v>4573</c:v>
                </c:pt>
                <c:pt idx="127">
                  <c:v>2836</c:v>
                </c:pt>
                <c:pt idx="128">
                  <c:v>2813</c:v>
                </c:pt>
                <c:pt idx="129">
                  <c:v>6148</c:v>
                </c:pt>
                <c:pt idx="130">
                  <c:v>3484</c:v>
                </c:pt>
                <c:pt idx="131">
                  <c:v>4256</c:v>
                </c:pt>
                <c:pt idx="132">
                  <c:v>2117</c:v>
                </c:pt>
                <c:pt idx="133">
                  <c:v>2746</c:v>
                </c:pt>
                <c:pt idx="134">
                  <c:v>3401</c:v>
                </c:pt>
                <c:pt idx="135">
                  <c:v>3388</c:v>
                </c:pt>
                <c:pt idx="136">
                  <c:v>4920</c:v>
                </c:pt>
                <c:pt idx="137">
                  <c:v>4207</c:v>
                </c:pt>
                <c:pt idx="138">
                  <c:v>2969</c:v>
                </c:pt>
                <c:pt idx="139">
                  <c:v>3059</c:v>
                </c:pt>
                <c:pt idx="140">
                  <c:v>2728</c:v>
                </c:pt>
                <c:pt idx="141">
                  <c:v>3238</c:v>
                </c:pt>
                <c:pt idx="142">
                  <c:v>4155</c:v>
                </c:pt>
                <c:pt idx="143">
                  <c:v>5533</c:v>
                </c:pt>
                <c:pt idx="144">
                  <c:v>1694</c:v>
                </c:pt>
                <c:pt idx="145">
                  <c:v>3118</c:v>
                </c:pt>
                <c:pt idx="146">
                  <c:v>2697</c:v>
                </c:pt>
                <c:pt idx="147">
                  <c:v>4216</c:v>
                </c:pt>
                <c:pt idx="148">
                  <c:v>5498</c:v>
                </c:pt>
                <c:pt idx="149">
                  <c:v>5351</c:v>
                </c:pt>
                <c:pt idx="150">
                  <c:v>2412</c:v>
                </c:pt>
                <c:pt idx="151">
                  <c:v>2823</c:v>
                </c:pt>
                <c:pt idx="152">
                  <c:v>2874</c:v>
                </c:pt>
                <c:pt idx="153">
                  <c:v>4178</c:v>
                </c:pt>
                <c:pt idx="154">
                  <c:v>4330</c:v>
                </c:pt>
                <c:pt idx="155">
                  <c:v>5697</c:v>
                </c:pt>
                <c:pt idx="156">
                  <c:v>0</c:v>
                </c:pt>
                <c:pt idx="157">
                  <c:v>3741</c:v>
                </c:pt>
                <c:pt idx="158">
                  <c:v>5100</c:v>
                </c:pt>
                <c:pt idx="159">
                  <c:v>2932</c:v>
                </c:pt>
                <c:pt idx="160">
                  <c:v>3123</c:v>
                </c:pt>
                <c:pt idx="161">
                  <c:v>4089</c:v>
                </c:pt>
                <c:pt idx="162">
                  <c:v>3434</c:v>
                </c:pt>
                <c:pt idx="163">
                  <c:v>2327</c:v>
                </c:pt>
                <c:pt idx="164">
                  <c:v>2575</c:v>
                </c:pt>
                <c:pt idx="165">
                  <c:v>3497</c:v>
                </c:pt>
                <c:pt idx="166">
                  <c:v>3521</c:v>
                </c:pt>
                <c:pt idx="167">
                  <c:v>4122</c:v>
                </c:pt>
                <c:pt idx="168">
                  <c:v>4312</c:v>
                </c:pt>
                <c:pt idx="169">
                  <c:v>2970</c:v>
                </c:pt>
                <c:pt idx="170">
                  <c:v>2867</c:v>
                </c:pt>
                <c:pt idx="171">
                  <c:v>3362</c:v>
                </c:pt>
                <c:pt idx="172">
                  <c:v>3803</c:v>
                </c:pt>
                <c:pt idx="173">
                  <c:v>3607</c:v>
                </c:pt>
                <c:pt idx="174">
                  <c:v>4954</c:v>
                </c:pt>
                <c:pt idx="175">
                  <c:v>2641</c:v>
                </c:pt>
                <c:pt idx="176">
                  <c:v>3158</c:v>
                </c:pt>
                <c:pt idx="177">
                  <c:v>3703</c:v>
                </c:pt>
                <c:pt idx="178">
                  <c:v>4810</c:v>
                </c:pt>
                <c:pt idx="179">
                  <c:v>3704</c:v>
                </c:pt>
                <c:pt idx="180">
                  <c:v>3941</c:v>
                </c:pt>
                <c:pt idx="181">
                  <c:v>3119</c:v>
                </c:pt>
                <c:pt idx="182">
                  <c:v>3219</c:v>
                </c:pt>
                <c:pt idx="183">
                  <c:v>3174</c:v>
                </c:pt>
                <c:pt idx="184">
                  <c:v>3551</c:v>
                </c:pt>
                <c:pt idx="185">
                  <c:v>5297</c:v>
                </c:pt>
                <c:pt idx="186">
                  <c:v>5624</c:v>
                </c:pt>
                <c:pt idx="187">
                  <c:v>2515</c:v>
                </c:pt>
                <c:pt idx="188">
                  <c:v>3764</c:v>
                </c:pt>
                <c:pt idx="189">
                  <c:v>4068</c:v>
                </c:pt>
                <c:pt idx="190">
                  <c:v>3714</c:v>
                </c:pt>
                <c:pt idx="191">
                  <c:v>4507</c:v>
                </c:pt>
                <c:pt idx="192">
                  <c:v>5433</c:v>
                </c:pt>
                <c:pt idx="193">
                  <c:v>2808</c:v>
                </c:pt>
                <c:pt idx="194">
                  <c:v>2892</c:v>
                </c:pt>
                <c:pt idx="195">
                  <c:v>3642</c:v>
                </c:pt>
                <c:pt idx="196">
                  <c:v>3721</c:v>
                </c:pt>
                <c:pt idx="197">
                  <c:v>5929</c:v>
                </c:pt>
                <c:pt idx="198">
                  <c:v>4530</c:v>
                </c:pt>
                <c:pt idx="199">
                  <c:v>2349</c:v>
                </c:pt>
                <c:pt idx="200">
                  <c:v>2674</c:v>
                </c:pt>
                <c:pt idx="201">
                  <c:v>2120</c:v>
                </c:pt>
                <c:pt idx="202">
                  <c:v>3697</c:v>
                </c:pt>
                <c:pt idx="203">
                  <c:v>5048</c:v>
                </c:pt>
                <c:pt idx="204">
                  <c:v>5389</c:v>
                </c:pt>
                <c:pt idx="205">
                  <c:v>1898</c:v>
                </c:pt>
                <c:pt idx="206">
                  <c:v>3463</c:v>
                </c:pt>
                <c:pt idx="207">
                  <c:v>2889</c:v>
                </c:pt>
                <c:pt idx="208">
                  <c:v>3462</c:v>
                </c:pt>
                <c:pt idx="209">
                  <c:v>4321</c:v>
                </c:pt>
                <c:pt idx="210">
                  <c:v>4310</c:v>
                </c:pt>
                <c:pt idx="211">
                  <c:v>4512</c:v>
                </c:pt>
                <c:pt idx="212">
                  <c:v>2492</c:v>
                </c:pt>
                <c:pt idx="213">
                  <c:v>2678</c:v>
                </c:pt>
                <c:pt idx="214">
                  <c:v>3064</c:v>
                </c:pt>
                <c:pt idx="215">
                  <c:v>4321</c:v>
                </c:pt>
                <c:pt idx="216">
                  <c:v>7557</c:v>
                </c:pt>
                <c:pt idx="217">
                  <c:v>2073</c:v>
                </c:pt>
                <c:pt idx="218">
                  <c:v>2143</c:v>
                </c:pt>
                <c:pt idx="219">
                  <c:v>2099</c:v>
                </c:pt>
                <c:pt idx="220">
                  <c:v>3081</c:v>
                </c:pt>
                <c:pt idx="221">
                  <c:v>4540</c:v>
                </c:pt>
                <c:pt idx="222">
                  <c:v>6477</c:v>
                </c:pt>
                <c:pt idx="223">
                  <c:v>2369</c:v>
                </c:pt>
                <c:pt idx="224">
                  <c:v>1977</c:v>
                </c:pt>
                <c:pt idx="225">
                  <c:v>3131</c:v>
                </c:pt>
                <c:pt idx="226">
                  <c:v>2598</c:v>
                </c:pt>
                <c:pt idx="227">
                  <c:v>4611</c:v>
                </c:pt>
                <c:pt idx="228">
                  <c:v>4728</c:v>
                </c:pt>
                <c:pt idx="229">
                  <c:v>2241</c:v>
                </c:pt>
                <c:pt idx="230">
                  <c:v>2832</c:v>
                </c:pt>
                <c:pt idx="231">
                  <c:v>2808</c:v>
                </c:pt>
                <c:pt idx="232">
                  <c:v>3174</c:v>
                </c:pt>
                <c:pt idx="233">
                  <c:v>3749</c:v>
                </c:pt>
                <c:pt idx="234">
                  <c:v>4043</c:v>
                </c:pt>
                <c:pt idx="235">
                  <c:v>1950</c:v>
                </c:pt>
                <c:pt idx="236">
                  <c:v>2450</c:v>
                </c:pt>
                <c:pt idx="237">
                  <c:v>3221</c:v>
                </c:pt>
                <c:pt idx="238">
                  <c:v>2806</c:v>
                </c:pt>
                <c:pt idx="239">
                  <c:v>7249</c:v>
                </c:pt>
                <c:pt idx="240">
                  <c:v>6367</c:v>
                </c:pt>
                <c:pt idx="241">
                  <c:v>3009</c:v>
                </c:pt>
                <c:pt idx="242">
                  <c:v>2123</c:v>
                </c:pt>
                <c:pt idx="243">
                  <c:v>2958</c:v>
                </c:pt>
                <c:pt idx="244">
                  <c:v>3931</c:v>
                </c:pt>
                <c:pt idx="245">
                  <c:v>4868</c:v>
                </c:pt>
                <c:pt idx="246">
                  <c:v>4441</c:v>
                </c:pt>
                <c:pt idx="247">
                  <c:v>2808</c:v>
                </c:pt>
                <c:pt idx="248">
                  <c:v>3757</c:v>
                </c:pt>
                <c:pt idx="249">
                  <c:v>3063</c:v>
                </c:pt>
                <c:pt idx="250">
                  <c:v>3367</c:v>
                </c:pt>
                <c:pt idx="251">
                  <c:v>4186</c:v>
                </c:pt>
                <c:pt idx="252">
                  <c:v>3961</c:v>
                </c:pt>
                <c:pt idx="253">
                  <c:v>2137</c:v>
                </c:pt>
                <c:pt idx="254">
                  <c:v>2523</c:v>
                </c:pt>
                <c:pt idx="255">
                  <c:v>2725</c:v>
                </c:pt>
                <c:pt idx="256">
                  <c:v>2524</c:v>
                </c:pt>
                <c:pt idx="257">
                  <c:v>5534</c:v>
                </c:pt>
                <c:pt idx="258">
                  <c:v>5252</c:v>
                </c:pt>
                <c:pt idx="259">
                  <c:v>2808</c:v>
                </c:pt>
                <c:pt idx="260">
                  <c:v>1855</c:v>
                </c:pt>
                <c:pt idx="261">
                  <c:v>2528</c:v>
                </c:pt>
                <c:pt idx="262">
                  <c:v>2951</c:v>
                </c:pt>
                <c:pt idx="263">
                  <c:v>3732</c:v>
                </c:pt>
                <c:pt idx="264">
                  <c:v>4881</c:v>
                </c:pt>
                <c:pt idx="265">
                  <c:v>2792</c:v>
                </c:pt>
                <c:pt idx="266">
                  <c:v>2839</c:v>
                </c:pt>
                <c:pt idx="267">
                  <c:v>2036</c:v>
                </c:pt>
                <c:pt idx="268">
                  <c:v>3043</c:v>
                </c:pt>
                <c:pt idx="269">
                  <c:v>4294</c:v>
                </c:pt>
                <c:pt idx="270">
                  <c:v>3971</c:v>
                </c:pt>
                <c:pt idx="271">
                  <c:v>1876</c:v>
                </c:pt>
                <c:pt idx="272">
                  <c:v>2903</c:v>
                </c:pt>
                <c:pt idx="273">
                  <c:v>2526</c:v>
                </c:pt>
                <c:pt idx="274">
                  <c:v>2943</c:v>
                </c:pt>
                <c:pt idx="275">
                  <c:v>4805</c:v>
                </c:pt>
                <c:pt idx="276">
                  <c:v>5903</c:v>
                </c:pt>
                <c:pt idx="277">
                  <c:v>2788</c:v>
                </c:pt>
                <c:pt idx="278">
                  <c:v>3258</c:v>
                </c:pt>
                <c:pt idx="279">
                  <c:v>3160</c:v>
                </c:pt>
                <c:pt idx="280">
                  <c:v>0</c:v>
                </c:pt>
                <c:pt idx="281">
                  <c:v>1817</c:v>
                </c:pt>
                <c:pt idx="282">
                  <c:v>3118</c:v>
                </c:pt>
                <c:pt idx="283">
                  <c:v>1516</c:v>
                </c:pt>
                <c:pt idx="284">
                  <c:v>2072</c:v>
                </c:pt>
                <c:pt idx="285">
                  <c:v>2744</c:v>
                </c:pt>
                <c:pt idx="286">
                  <c:v>2349</c:v>
                </c:pt>
                <c:pt idx="287">
                  <c:v>3841</c:v>
                </c:pt>
                <c:pt idx="288">
                  <c:v>3466</c:v>
                </c:pt>
                <c:pt idx="289">
                  <c:v>2475</c:v>
                </c:pt>
                <c:pt idx="290">
                  <c:v>2941</c:v>
                </c:pt>
                <c:pt idx="291">
                  <c:v>3281</c:v>
                </c:pt>
                <c:pt idx="292">
                  <c:v>2652</c:v>
                </c:pt>
                <c:pt idx="293">
                  <c:v>4336</c:v>
                </c:pt>
                <c:pt idx="294">
                  <c:v>5165</c:v>
                </c:pt>
                <c:pt idx="295">
                  <c:v>2616</c:v>
                </c:pt>
                <c:pt idx="296">
                  <c:v>2422</c:v>
                </c:pt>
                <c:pt idx="297">
                  <c:v>3172</c:v>
                </c:pt>
                <c:pt idx="298">
                  <c:v>2849</c:v>
                </c:pt>
                <c:pt idx="299">
                  <c:v>5241</c:v>
                </c:pt>
                <c:pt idx="300">
                  <c:v>5195</c:v>
                </c:pt>
                <c:pt idx="301">
                  <c:v>2297</c:v>
                </c:pt>
                <c:pt idx="302">
                  <c:v>2951</c:v>
                </c:pt>
                <c:pt idx="303">
                  <c:v>3600</c:v>
                </c:pt>
                <c:pt idx="304">
                  <c:v>3953</c:v>
                </c:pt>
                <c:pt idx="305">
                  <c:v>3983</c:v>
                </c:pt>
                <c:pt idx="306">
                  <c:v>5320</c:v>
                </c:pt>
                <c:pt idx="307">
                  <c:v>0</c:v>
                </c:pt>
                <c:pt idx="308">
                  <c:v>3376</c:v>
                </c:pt>
                <c:pt idx="309">
                  <c:v>3837</c:v>
                </c:pt>
                <c:pt idx="310">
                  <c:v>4565</c:v>
                </c:pt>
                <c:pt idx="311">
                  <c:v>0</c:v>
                </c:pt>
              </c:numCache>
            </c:numRef>
          </c:xVal>
          <c:yVal>
            <c:numRef>
              <c:f>logisticRegression!$C$2:$C$313</c:f>
              <c:numCache>
                <c:formatCode>General</c:formatCode>
                <c:ptCount val="312"/>
                <c:pt idx="0">
                  <c:v>0</c:v>
                </c:pt>
                <c:pt idx="1">
                  <c:v>0</c:v>
                </c:pt>
                <c:pt idx="2">
                  <c:v>0</c:v>
                </c:pt>
                <c:pt idx="3">
                  <c:v>0</c:v>
                </c:pt>
                <c:pt idx="4">
                  <c:v>1</c:v>
                </c:pt>
                <c:pt idx="5">
                  <c:v>0</c:v>
                </c:pt>
                <c:pt idx="6">
                  <c:v>0</c:v>
                </c:pt>
                <c:pt idx="7">
                  <c:v>0</c:v>
                </c:pt>
                <c:pt idx="8">
                  <c:v>0</c:v>
                </c:pt>
                <c:pt idx="9">
                  <c:v>1</c:v>
                </c:pt>
                <c:pt idx="10">
                  <c:v>1</c:v>
                </c:pt>
                <c:pt idx="11">
                  <c:v>0</c:v>
                </c:pt>
                <c:pt idx="12">
                  <c:v>0</c:v>
                </c:pt>
                <c:pt idx="13">
                  <c:v>0</c:v>
                </c:pt>
                <c:pt idx="14">
                  <c:v>0</c:v>
                </c:pt>
                <c:pt idx="15">
                  <c:v>1</c:v>
                </c:pt>
                <c:pt idx="16">
                  <c:v>0</c:v>
                </c:pt>
                <c:pt idx="17">
                  <c:v>0</c:v>
                </c:pt>
                <c:pt idx="18">
                  <c:v>0</c:v>
                </c:pt>
                <c:pt idx="19">
                  <c:v>0</c:v>
                </c:pt>
                <c:pt idx="20">
                  <c:v>0</c:v>
                </c:pt>
                <c:pt idx="21">
                  <c:v>1</c:v>
                </c:pt>
                <c:pt idx="22">
                  <c:v>1</c:v>
                </c:pt>
                <c:pt idx="23">
                  <c:v>0</c:v>
                </c:pt>
                <c:pt idx="24">
                  <c:v>0</c:v>
                </c:pt>
                <c:pt idx="25">
                  <c:v>0</c:v>
                </c:pt>
                <c:pt idx="26">
                  <c:v>0</c:v>
                </c:pt>
                <c:pt idx="27">
                  <c:v>1</c:v>
                </c:pt>
                <c:pt idx="28">
                  <c:v>1</c:v>
                </c:pt>
                <c:pt idx="29">
                  <c:v>0</c:v>
                </c:pt>
                <c:pt idx="30">
                  <c:v>0</c:v>
                </c:pt>
                <c:pt idx="31">
                  <c:v>0</c:v>
                </c:pt>
                <c:pt idx="32">
                  <c:v>0</c:v>
                </c:pt>
                <c:pt idx="33">
                  <c:v>1</c:v>
                </c:pt>
                <c:pt idx="34">
                  <c:v>1</c:v>
                </c:pt>
                <c:pt idx="35">
                  <c:v>0</c:v>
                </c:pt>
                <c:pt idx="36">
                  <c:v>0</c:v>
                </c:pt>
                <c:pt idx="37">
                  <c:v>0</c:v>
                </c:pt>
                <c:pt idx="38">
                  <c:v>0</c:v>
                </c:pt>
                <c:pt idx="39">
                  <c:v>0</c:v>
                </c:pt>
                <c:pt idx="40">
                  <c:v>1</c:v>
                </c:pt>
                <c:pt idx="41">
                  <c:v>0</c:v>
                </c:pt>
                <c:pt idx="42">
                  <c:v>0</c:v>
                </c:pt>
                <c:pt idx="43">
                  <c:v>0</c:v>
                </c:pt>
                <c:pt idx="44">
                  <c:v>0</c:v>
                </c:pt>
                <c:pt idx="45">
                  <c:v>1</c:v>
                </c:pt>
                <c:pt idx="46">
                  <c:v>1</c:v>
                </c:pt>
                <c:pt idx="47">
                  <c:v>0</c:v>
                </c:pt>
                <c:pt idx="48">
                  <c:v>0</c:v>
                </c:pt>
                <c:pt idx="49">
                  <c:v>0</c:v>
                </c:pt>
                <c:pt idx="50">
                  <c:v>0</c:v>
                </c:pt>
                <c:pt idx="51">
                  <c:v>1</c:v>
                </c:pt>
                <c:pt idx="52">
                  <c:v>1</c:v>
                </c:pt>
                <c:pt idx="53">
                  <c:v>0</c:v>
                </c:pt>
                <c:pt idx="54">
                  <c:v>0</c:v>
                </c:pt>
                <c:pt idx="55">
                  <c:v>0</c:v>
                </c:pt>
                <c:pt idx="56">
                  <c:v>0</c:v>
                </c:pt>
                <c:pt idx="57">
                  <c:v>0</c:v>
                </c:pt>
                <c:pt idx="58">
                  <c:v>1</c:v>
                </c:pt>
                <c:pt idx="59">
                  <c:v>0</c:v>
                </c:pt>
                <c:pt idx="60">
                  <c:v>0</c:v>
                </c:pt>
                <c:pt idx="61">
                  <c:v>0</c:v>
                </c:pt>
                <c:pt idx="62">
                  <c:v>0</c:v>
                </c:pt>
                <c:pt idx="63">
                  <c:v>0</c:v>
                </c:pt>
                <c:pt idx="64">
                  <c:v>1</c:v>
                </c:pt>
                <c:pt idx="65">
                  <c:v>0</c:v>
                </c:pt>
                <c:pt idx="66">
                  <c:v>0</c:v>
                </c:pt>
                <c:pt idx="67">
                  <c:v>0</c:v>
                </c:pt>
                <c:pt idx="68">
                  <c:v>0</c:v>
                </c:pt>
                <c:pt idx="69">
                  <c:v>0</c:v>
                </c:pt>
                <c:pt idx="70">
                  <c:v>1</c:v>
                </c:pt>
                <c:pt idx="71">
                  <c:v>1</c:v>
                </c:pt>
                <c:pt idx="72">
                  <c:v>0</c:v>
                </c:pt>
                <c:pt idx="73">
                  <c:v>0</c:v>
                </c:pt>
                <c:pt idx="74">
                  <c:v>0</c:v>
                </c:pt>
                <c:pt idx="75">
                  <c:v>0</c:v>
                </c:pt>
                <c:pt idx="76">
                  <c:v>1</c:v>
                </c:pt>
                <c:pt idx="77">
                  <c:v>1</c:v>
                </c:pt>
                <c:pt idx="78">
                  <c:v>0</c:v>
                </c:pt>
                <c:pt idx="79">
                  <c:v>0</c:v>
                </c:pt>
                <c:pt idx="80">
                  <c:v>0</c:v>
                </c:pt>
                <c:pt idx="81">
                  <c:v>0</c:v>
                </c:pt>
                <c:pt idx="82">
                  <c:v>1</c:v>
                </c:pt>
                <c:pt idx="83">
                  <c:v>1</c:v>
                </c:pt>
                <c:pt idx="84">
                  <c:v>0</c:v>
                </c:pt>
                <c:pt idx="85">
                  <c:v>0</c:v>
                </c:pt>
                <c:pt idx="86">
                  <c:v>0</c:v>
                </c:pt>
                <c:pt idx="87">
                  <c:v>0</c:v>
                </c:pt>
                <c:pt idx="88">
                  <c:v>1</c:v>
                </c:pt>
                <c:pt idx="89">
                  <c:v>1</c:v>
                </c:pt>
                <c:pt idx="90">
                  <c:v>0</c:v>
                </c:pt>
                <c:pt idx="91">
                  <c:v>0</c:v>
                </c:pt>
                <c:pt idx="92">
                  <c:v>0</c:v>
                </c:pt>
                <c:pt idx="93">
                  <c:v>0</c:v>
                </c:pt>
                <c:pt idx="94">
                  <c:v>1</c:v>
                </c:pt>
                <c:pt idx="95">
                  <c:v>1</c:v>
                </c:pt>
                <c:pt idx="96">
                  <c:v>0</c:v>
                </c:pt>
                <c:pt idx="97">
                  <c:v>0</c:v>
                </c:pt>
                <c:pt idx="98">
                  <c:v>1</c:v>
                </c:pt>
                <c:pt idx="99">
                  <c:v>1</c:v>
                </c:pt>
                <c:pt idx="100">
                  <c:v>1</c:v>
                </c:pt>
                <c:pt idx="101">
                  <c:v>1</c:v>
                </c:pt>
                <c:pt idx="102">
                  <c:v>0</c:v>
                </c:pt>
                <c:pt idx="103">
                  <c:v>0</c:v>
                </c:pt>
                <c:pt idx="104">
                  <c:v>0</c:v>
                </c:pt>
                <c:pt idx="105">
                  <c:v>0</c:v>
                </c:pt>
                <c:pt idx="106">
                  <c:v>1</c:v>
                </c:pt>
                <c:pt idx="107">
                  <c:v>0</c:v>
                </c:pt>
                <c:pt idx="108">
                  <c:v>0</c:v>
                </c:pt>
                <c:pt idx="109">
                  <c:v>0</c:v>
                </c:pt>
                <c:pt idx="110">
                  <c:v>0</c:v>
                </c:pt>
                <c:pt idx="111">
                  <c:v>0</c:v>
                </c:pt>
                <c:pt idx="112">
                  <c:v>0</c:v>
                </c:pt>
                <c:pt idx="113">
                  <c:v>1</c:v>
                </c:pt>
                <c:pt idx="114">
                  <c:v>0</c:v>
                </c:pt>
                <c:pt idx="115">
                  <c:v>0</c:v>
                </c:pt>
                <c:pt idx="116">
                  <c:v>0</c:v>
                </c:pt>
                <c:pt idx="117">
                  <c:v>0</c:v>
                </c:pt>
                <c:pt idx="118">
                  <c:v>0</c:v>
                </c:pt>
                <c:pt idx="119">
                  <c:v>1</c:v>
                </c:pt>
                <c:pt idx="120">
                  <c:v>0</c:v>
                </c:pt>
                <c:pt idx="121">
                  <c:v>0</c:v>
                </c:pt>
                <c:pt idx="122">
                  <c:v>0</c:v>
                </c:pt>
                <c:pt idx="123">
                  <c:v>0</c:v>
                </c:pt>
                <c:pt idx="124">
                  <c:v>0</c:v>
                </c:pt>
                <c:pt idx="125">
                  <c:v>1</c:v>
                </c:pt>
                <c:pt idx="126">
                  <c:v>1</c:v>
                </c:pt>
                <c:pt idx="127">
                  <c:v>0</c:v>
                </c:pt>
                <c:pt idx="128">
                  <c:v>0</c:v>
                </c:pt>
                <c:pt idx="129">
                  <c:v>0</c:v>
                </c:pt>
                <c:pt idx="130">
                  <c:v>1</c:v>
                </c:pt>
                <c:pt idx="131">
                  <c:v>0</c:v>
                </c:pt>
                <c:pt idx="132">
                  <c:v>0</c:v>
                </c:pt>
                <c:pt idx="133">
                  <c:v>0</c:v>
                </c:pt>
                <c:pt idx="134">
                  <c:v>0</c:v>
                </c:pt>
                <c:pt idx="135">
                  <c:v>0</c:v>
                </c:pt>
                <c:pt idx="136">
                  <c:v>0</c:v>
                </c:pt>
                <c:pt idx="137">
                  <c:v>1</c:v>
                </c:pt>
                <c:pt idx="138">
                  <c:v>0</c:v>
                </c:pt>
                <c:pt idx="139">
                  <c:v>0</c:v>
                </c:pt>
                <c:pt idx="140">
                  <c:v>0</c:v>
                </c:pt>
                <c:pt idx="141">
                  <c:v>0</c:v>
                </c:pt>
                <c:pt idx="142">
                  <c:v>1</c:v>
                </c:pt>
                <c:pt idx="143">
                  <c:v>1</c:v>
                </c:pt>
                <c:pt idx="144">
                  <c:v>0</c:v>
                </c:pt>
                <c:pt idx="145">
                  <c:v>0</c:v>
                </c:pt>
                <c:pt idx="146">
                  <c:v>0</c:v>
                </c:pt>
                <c:pt idx="147">
                  <c:v>0</c:v>
                </c:pt>
                <c:pt idx="148">
                  <c:v>1</c:v>
                </c:pt>
                <c:pt idx="149">
                  <c:v>1</c:v>
                </c:pt>
                <c:pt idx="150">
                  <c:v>0</c:v>
                </c:pt>
                <c:pt idx="151">
                  <c:v>0</c:v>
                </c:pt>
                <c:pt idx="152">
                  <c:v>0</c:v>
                </c:pt>
                <c:pt idx="153">
                  <c:v>0</c:v>
                </c:pt>
                <c:pt idx="154">
                  <c:v>1</c:v>
                </c:pt>
                <c:pt idx="155">
                  <c:v>1</c:v>
                </c:pt>
                <c:pt idx="156">
                  <c:v>0</c:v>
                </c:pt>
                <c:pt idx="157">
                  <c:v>0</c:v>
                </c:pt>
                <c:pt idx="158">
                  <c:v>0</c:v>
                </c:pt>
                <c:pt idx="159">
                  <c:v>1</c:v>
                </c:pt>
                <c:pt idx="160">
                  <c:v>0</c:v>
                </c:pt>
                <c:pt idx="161">
                  <c:v>0</c:v>
                </c:pt>
                <c:pt idx="162">
                  <c:v>0</c:v>
                </c:pt>
                <c:pt idx="163">
                  <c:v>0</c:v>
                </c:pt>
                <c:pt idx="164">
                  <c:v>0</c:v>
                </c:pt>
                <c:pt idx="165">
                  <c:v>0</c:v>
                </c:pt>
                <c:pt idx="166">
                  <c:v>0</c:v>
                </c:pt>
                <c:pt idx="167">
                  <c:v>1</c:v>
                </c:pt>
                <c:pt idx="168">
                  <c:v>0</c:v>
                </c:pt>
                <c:pt idx="169">
                  <c:v>1</c:v>
                </c:pt>
                <c:pt idx="170">
                  <c:v>0</c:v>
                </c:pt>
                <c:pt idx="171">
                  <c:v>0</c:v>
                </c:pt>
                <c:pt idx="172">
                  <c:v>0</c:v>
                </c:pt>
                <c:pt idx="173">
                  <c:v>0</c:v>
                </c:pt>
                <c:pt idx="174">
                  <c:v>0</c:v>
                </c:pt>
                <c:pt idx="175">
                  <c:v>0</c:v>
                </c:pt>
                <c:pt idx="176">
                  <c:v>0</c:v>
                </c:pt>
                <c:pt idx="177">
                  <c:v>0</c:v>
                </c:pt>
                <c:pt idx="178">
                  <c:v>0</c:v>
                </c:pt>
                <c:pt idx="179">
                  <c:v>0</c:v>
                </c:pt>
                <c:pt idx="180">
                  <c:v>1</c:v>
                </c:pt>
                <c:pt idx="181">
                  <c:v>0</c:v>
                </c:pt>
                <c:pt idx="182">
                  <c:v>0</c:v>
                </c:pt>
                <c:pt idx="183">
                  <c:v>0</c:v>
                </c:pt>
                <c:pt idx="184">
                  <c:v>0</c:v>
                </c:pt>
                <c:pt idx="185">
                  <c:v>0</c:v>
                </c:pt>
                <c:pt idx="186">
                  <c:v>1</c:v>
                </c:pt>
                <c:pt idx="187">
                  <c:v>0</c:v>
                </c:pt>
                <c:pt idx="188">
                  <c:v>0</c:v>
                </c:pt>
                <c:pt idx="189">
                  <c:v>0</c:v>
                </c:pt>
                <c:pt idx="190">
                  <c:v>0</c:v>
                </c:pt>
                <c:pt idx="191">
                  <c:v>0</c:v>
                </c:pt>
                <c:pt idx="192">
                  <c:v>0</c:v>
                </c:pt>
                <c:pt idx="193">
                  <c:v>0</c:v>
                </c:pt>
                <c:pt idx="194">
                  <c:v>0</c:v>
                </c:pt>
                <c:pt idx="195">
                  <c:v>1</c:v>
                </c:pt>
                <c:pt idx="196">
                  <c:v>0</c:v>
                </c:pt>
                <c:pt idx="197">
                  <c:v>1</c:v>
                </c:pt>
                <c:pt idx="198">
                  <c:v>1</c:v>
                </c:pt>
                <c:pt idx="199">
                  <c:v>0</c:v>
                </c:pt>
                <c:pt idx="200">
                  <c:v>0</c:v>
                </c:pt>
                <c:pt idx="201">
                  <c:v>0</c:v>
                </c:pt>
                <c:pt idx="202">
                  <c:v>1</c:v>
                </c:pt>
                <c:pt idx="203">
                  <c:v>1</c:v>
                </c:pt>
                <c:pt idx="204">
                  <c:v>0</c:v>
                </c:pt>
                <c:pt idx="205">
                  <c:v>0</c:v>
                </c:pt>
                <c:pt idx="206">
                  <c:v>0</c:v>
                </c:pt>
                <c:pt idx="207">
                  <c:v>0</c:v>
                </c:pt>
                <c:pt idx="208">
                  <c:v>0</c:v>
                </c:pt>
                <c:pt idx="209">
                  <c:v>1</c:v>
                </c:pt>
                <c:pt idx="210">
                  <c:v>0</c:v>
                </c:pt>
                <c:pt idx="211">
                  <c:v>0</c:v>
                </c:pt>
                <c:pt idx="212">
                  <c:v>0</c:v>
                </c:pt>
                <c:pt idx="213">
                  <c:v>0</c:v>
                </c:pt>
                <c:pt idx="214">
                  <c:v>0</c:v>
                </c:pt>
                <c:pt idx="215">
                  <c:v>1</c:v>
                </c:pt>
                <c:pt idx="216">
                  <c:v>1</c:v>
                </c:pt>
                <c:pt idx="217">
                  <c:v>0</c:v>
                </c:pt>
                <c:pt idx="218">
                  <c:v>0</c:v>
                </c:pt>
                <c:pt idx="219">
                  <c:v>0</c:v>
                </c:pt>
                <c:pt idx="220">
                  <c:v>0</c:v>
                </c:pt>
                <c:pt idx="221">
                  <c:v>1</c:v>
                </c:pt>
                <c:pt idx="222">
                  <c:v>1</c:v>
                </c:pt>
                <c:pt idx="223">
                  <c:v>0</c:v>
                </c:pt>
                <c:pt idx="224">
                  <c:v>0</c:v>
                </c:pt>
                <c:pt idx="225">
                  <c:v>0</c:v>
                </c:pt>
                <c:pt idx="226">
                  <c:v>0</c:v>
                </c:pt>
                <c:pt idx="227">
                  <c:v>0</c:v>
                </c:pt>
                <c:pt idx="228">
                  <c:v>1</c:v>
                </c:pt>
                <c:pt idx="229">
                  <c:v>0</c:v>
                </c:pt>
                <c:pt idx="230">
                  <c:v>0</c:v>
                </c:pt>
                <c:pt idx="231">
                  <c:v>0</c:v>
                </c:pt>
                <c:pt idx="232">
                  <c:v>0</c:v>
                </c:pt>
                <c:pt idx="233">
                  <c:v>1</c:v>
                </c:pt>
                <c:pt idx="234">
                  <c:v>0</c:v>
                </c:pt>
                <c:pt idx="235">
                  <c:v>0</c:v>
                </c:pt>
                <c:pt idx="236">
                  <c:v>0</c:v>
                </c:pt>
                <c:pt idx="237">
                  <c:v>0</c:v>
                </c:pt>
                <c:pt idx="238">
                  <c:v>0</c:v>
                </c:pt>
                <c:pt idx="239">
                  <c:v>1</c:v>
                </c:pt>
                <c:pt idx="240">
                  <c:v>1</c:v>
                </c:pt>
                <c:pt idx="241">
                  <c:v>0</c:v>
                </c:pt>
                <c:pt idx="242">
                  <c:v>0</c:v>
                </c:pt>
                <c:pt idx="243">
                  <c:v>0</c:v>
                </c:pt>
                <c:pt idx="244">
                  <c:v>0</c:v>
                </c:pt>
                <c:pt idx="245">
                  <c:v>0</c:v>
                </c:pt>
                <c:pt idx="246">
                  <c:v>1</c:v>
                </c:pt>
                <c:pt idx="247">
                  <c:v>0</c:v>
                </c:pt>
                <c:pt idx="248">
                  <c:v>0</c:v>
                </c:pt>
                <c:pt idx="249">
                  <c:v>0</c:v>
                </c:pt>
                <c:pt idx="250">
                  <c:v>0</c:v>
                </c:pt>
                <c:pt idx="251">
                  <c:v>1</c:v>
                </c:pt>
                <c:pt idx="252">
                  <c:v>0</c:v>
                </c:pt>
                <c:pt idx="253">
                  <c:v>0</c:v>
                </c:pt>
                <c:pt idx="254">
                  <c:v>0</c:v>
                </c:pt>
                <c:pt idx="255">
                  <c:v>0</c:v>
                </c:pt>
                <c:pt idx="256">
                  <c:v>0</c:v>
                </c:pt>
                <c:pt idx="257">
                  <c:v>1</c:v>
                </c:pt>
                <c:pt idx="258">
                  <c:v>1</c:v>
                </c:pt>
                <c:pt idx="259">
                  <c:v>0</c:v>
                </c:pt>
                <c:pt idx="260">
                  <c:v>0</c:v>
                </c:pt>
                <c:pt idx="261">
                  <c:v>0</c:v>
                </c:pt>
                <c:pt idx="262">
                  <c:v>0</c:v>
                </c:pt>
                <c:pt idx="263">
                  <c:v>1</c:v>
                </c:pt>
                <c:pt idx="264">
                  <c:v>0</c:v>
                </c:pt>
                <c:pt idx="265">
                  <c:v>0</c:v>
                </c:pt>
                <c:pt idx="266">
                  <c:v>0</c:v>
                </c:pt>
                <c:pt idx="267">
                  <c:v>0</c:v>
                </c:pt>
                <c:pt idx="268">
                  <c:v>0</c:v>
                </c:pt>
                <c:pt idx="269">
                  <c:v>0</c:v>
                </c:pt>
                <c:pt idx="270">
                  <c:v>0</c:v>
                </c:pt>
                <c:pt idx="271">
                  <c:v>0</c:v>
                </c:pt>
                <c:pt idx="272">
                  <c:v>0</c:v>
                </c:pt>
                <c:pt idx="273">
                  <c:v>0</c:v>
                </c:pt>
                <c:pt idx="274">
                  <c:v>0</c:v>
                </c:pt>
                <c:pt idx="275">
                  <c:v>0</c:v>
                </c:pt>
                <c:pt idx="276">
                  <c:v>1</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1</c:v>
                </c:pt>
                <c:pt idx="306">
                  <c:v>0</c:v>
                </c:pt>
                <c:pt idx="307">
                  <c:v>0</c:v>
                </c:pt>
                <c:pt idx="308">
                  <c:v>0</c:v>
                </c:pt>
                <c:pt idx="309">
                  <c:v>0</c:v>
                </c:pt>
                <c:pt idx="310">
                  <c:v>0</c:v>
                </c:pt>
                <c:pt idx="311">
                  <c:v>0</c:v>
                </c:pt>
              </c:numCache>
            </c:numRef>
          </c:yVal>
          <c:smooth val="0"/>
          <c:extLst>
            <c:ext xmlns:c16="http://schemas.microsoft.com/office/drawing/2014/chart" uri="{C3380CC4-5D6E-409C-BE32-E72D297353CC}">
              <c16:uniqueId val="{00000000-2ADD-2F4B-A832-A3AEBAA636EE}"/>
            </c:ext>
          </c:extLst>
        </c:ser>
        <c:dLbls>
          <c:showLegendKey val="0"/>
          <c:showVal val="0"/>
          <c:showCatName val="0"/>
          <c:showSerName val="0"/>
          <c:showPercent val="0"/>
          <c:showBubbleSize val="0"/>
        </c:dLbls>
        <c:axId val="2043135904"/>
        <c:axId val="2080690752"/>
      </c:scatterChart>
      <c:valAx>
        <c:axId val="204313590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netTotal_364</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0690752"/>
        <c:crosses val="autoZero"/>
        <c:crossBetween val="midCat"/>
      </c:valAx>
      <c:valAx>
        <c:axId val="20806907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above4k</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313590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logisticRegression!$C$1</c:f>
              <c:strCache>
                <c:ptCount val="1"/>
                <c:pt idx="0">
                  <c:v>above4k</c:v>
                </c:pt>
              </c:strCache>
            </c:strRef>
          </c:tx>
          <c:spPr>
            <a:ln w="25400" cap="rnd">
              <a:noFill/>
              <a:round/>
            </a:ln>
            <a:effectLst/>
          </c:spPr>
          <c:marker>
            <c:symbol val="circle"/>
            <c:size val="5"/>
            <c:spPr>
              <a:solidFill>
                <a:schemeClr val="accent1"/>
              </a:solidFill>
              <a:ln w="9525">
                <a:solidFill>
                  <a:schemeClr val="accent1"/>
                </a:solidFill>
              </a:ln>
              <a:effectLst/>
            </c:spPr>
          </c:marker>
          <c:xVal>
            <c:numRef>
              <c:f>logisticRegression!$B$2:$B$313</c:f>
              <c:numCache>
                <c:formatCode>General</c:formatCode>
                <c:ptCount val="312"/>
                <c:pt idx="0">
                  <c:v>1488</c:v>
                </c:pt>
                <c:pt idx="1">
                  <c:v>2292</c:v>
                </c:pt>
                <c:pt idx="2">
                  <c:v>2380</c:v>
                </c:pt>
                <c:pt idx="3">
                  <c:v>3180</c:v>
                </c:pt>
                <c:pt idx="4">
                  <c:v>3683</c:v>
                </c:pt>
                <c:pt idx="5">
                  <c:v>2206</c:v>
                </c:pt>
                <c:pt idx="6">
                  <c:v>2070</c:v>
                </c:pt>
                <c:pt idx="7">
                  <c:v>3232</c:v>
                </c:pt>
                <c:pt idx="8">
                  <c:v>3139</c:v>
                </c:pt>
                <c:pt idx="9">
                  <c:v>4369</c:v>
                </c:pt>
                <c:pt idx="10">
                  <c:v>3723</c:v>
                </c:pt>
                <c:pt idx="11">
                  <c:v>3256</c:v>
                </c:pt>
                <c:pt idx="12">
                  <c:v>2455</c:v>
                </c:pt>
                <c:pt idx="13">
                  <c:v>3252</c:v>
                </c:pt>
                <c:pt idx="14">
                  <c:v>2410</c:v>
                </c:pt>
                <c:pt idx="15">
                  <c:v>4513</c:v>
                </c:pt>
                <c:pt idx="16">
                  <c:v>3662</c:v>
                </c:pt>
                <c:pt idx="17">
                  <c:v>2668</c:v>
                </c:pt>
                <c:pt idx="18">
                  <c:v>2638</c:v>
                </c:pt>
                <c:pt idx="19">
                  <c:v>2308</c:v>
                </c:pt>
                <c:pt idx="20">
                  <c:v>2908</c:v>
                </c:pt>
                <c:pt idx="21">
                  <c:v>5640</c:v>
                </c:pt>
                <c:pt idx="22">
                  <c:v>4969</c:v>
                </c:pt>
                <c:pt idx="23">
                  <c:v>2527</c:v>
                </c:pt>
                <c:pt idx="24">
                  <c:v>2428</c:v>
                </c:pt>
                <c:pt idx="25">
                  <c:v>2900</c:v>
                </c:pt>
                <c:pt idx="26">
                  <c:v>4826</c:v>
                </c:pt>
                <c:pt idx="27">
                  <c:v>4914</c:v>
                </c:pt>
                <c:pt idx="28">
                  <c:v>4840</c:v>
                </c:pt>
                <c:pt idx="29">
                  <c:v>1921</c:v>
                </c:pt>
                <c:pt idx="30">
                  <c:v>2436</c:v>
                </c:pt>
                <c:pt idx="31">
                  <c:v>2838</c:v>
                </c:pt>
                <c:pt idx="32">
                  <c:v>3187</c:v>
                </c:pt>
                <c:pt idx="33">
                  <c:v>4366</c:v>
                </c:pt>
                <c:pt idx="34">
                  <c:v>4247</c:v>
                </c:pt>
                <c:pt idx="35">
                  <c:v>2308</c:v>
                </c:pt>
                <c:pt idx="36">
                  <c:v>4320</c:v>
                </c:pt>
                <c:pt idx="37">
                  <c:v>3214</c:v>
                </c:pt>
                <c:pt idx="38">
                  <c:v>3040</c:v>
                </c:pt>
                <c:pt idx="39">
                  <c:v>3646</c:v>
                </c:pt>
                <c:pt idx="40">
                  <c:v>5899</c:v>
                </c:pt>
                <c:pt idx="41">
                  <c:v>4701</c:v>
                </c:pt>
                <c:pt idx="42">
                  <c:v>3210</c:v>
                </c:pt>
                <c:pt idx="43">
                  <c:v>2579</c:v>
                </c:pt>
                <c:pt idx="44">
                  <c:v>3467</c:v>
                </c:pt>
                <c:pt idx="45">
                  <c:v>5530</c:v>
                </c:pt>
                <c:pt idx="46">
                  <c:v>5349</c:v>
                </c:pt>
                <c:pt idx="47">
                  <c:v>1976</c:v>
                </c:pt>
                <c:pt idx="48">
                  <c:v>2873</c:v>
                </c:pt>
                <c:pt idx="49">
                  <c:v>3162</c:v>
                </c:pt>
                <c:pt idx="50">
                  <c:v>3445</c:v>
                </c:pt>
                <c:pt idx="51">
                  <c:v>5333</c:v>
                </c:pt>
                <c:pt idx="52">
                  <c:v>4743</c:v>
                </c:pt>
                <c:pt idx="53">
                  <c:v>2802</c:v>
                </c:pt>
                <c:pt idx="54">
                  <c:v>3552</c:v>
                </c:pt>
                <c:pt idx="55">
                  <c:v>2961</c:v>
                </c:pt>
                <c:pt idx="56">
                  <c:v>3855</c:v>
                </c:pt>
                <c:pt idx="57">
                  <c:v>4848</c:v>
                </c:pt>
                <c:pt idx="58">
                  <c:v>5030</c:v>
                </c:pt>
                <c:pt idx="59">
                  <c:v>132</c:v>
                </c:pt>
                <c:pt idx="60">
                  <c:v>2739</c:v>
                </c:pt>
                <c:pt idx="61">
                  <c:v>3018</c:v>
                </c:pt>
                <c:pt idx="62">
                  <c:v>4080</c:v>
                </c:pt>
                <c:pt idx="63">
                  <c:v>3809</c:v>
                </c:pt>
                <c:pt idx="64">
                  <c:v>5001</c:v>
                </c:pt>
                <c:pt idx="65">
                  <c:v>4251</c:v>
                </c:pt>
                <c:pt idx="66">
                  <c:v>2769</c:v>
                </c:pt>
                <c:pt idx="67">
                  <c:v>2736</c:v>
                </c:pt>
                <c:pt idx="68">
                  <c:v>3854</c:v>
                </c:pt>
                <c:pt idx="69">
                  <c:v>3627</c:v>
                </c:pt>
                <c:pt idx="70">
                  <c:v>5075</c:v>
                </c:pt>
                <c:pt idx="71">
                  <c:v>6499</c:v>
                </c:pt>
                <c:pt idx="72">
                  <c:v>2406</c:v>
                </c:pt>
                <c:pt idx="73">
                  <c:v>3274</c:v>
                </c:pt>
                <c:pt idx="74">
                  <c:v>2957</c:v>
                </c:pt>
                <c:pt idx="75">
                  <c:v>4593</c:v>
                </c:pt>
                <c:pt idx="76">
                  <c:v>5252</c:v>
                </c:pt>
                <c:pt idx="77">
                  <c:v>4590</c:v>
                </c:pt>
                <c:pt idx="78">
                  <c:v>3064</c:v>
                </c:pt>
                <c:pt idx="79">
                  <c:v>2604</c:v>
                </c:pt>
                <c:pt idx="80">
                  <c:v>3254</c:v>
                </c:pt>
                <c:pt idx="81">
                  <c:v>3065</c:v>
                </c:pt>
                <c:pt idx="82">
                  <c:v>4901</c:v>
                </c:pt>
                <c:pt idx="83">
                  <c:v>5470</c:v>
                </c:pt>
                <c:pt idx="84">
                  <c:v>2671</c:v>
                </c:pt>
                <c:pt idx="85">
                  <c:v>2875</c:v>
                </c:pt>
                <c:pt idx="86">
                  <c:v>2407</c:v>
                </c:pt>
                <c:pt idx="87">
                  <c:v>3582</c:v>
                </c:pt>
                <c:pt idx="88">
                  <c:v>5005</c:v>
                </c:pt>
                <c:pt idx="89">
                  <c:v>5089</c:v>
                </c:pt>
                <c:pt idx="90">
                  <c:v>2178</c:v>
                </c:pt>
                <c:pt idx="91">
                  <c:v>2202</c:v>
                </c:pt>
                <c:pt idx="92">
                  <c:v>2697</c:v>
                </c:pt>
                <c:pt idx="93">
                  <c:v>3563</c:v>
                </c:pt>
                <c:pt idx="94">
                  <c:v>4991</c:v>
                </c:pt>
                <c:pt idx="95">
                  <c:v>4837</c:v>
                </c:pt>
                <c:pt idx="96">
                  <c:v>3218</c:v>
                </c:pt>
                <c:pt idx="97">
                  <c:v>3377</c:v>
                </c:pt>
                <c:pt idx="98">
                  <c:v>3321</c:v>
                </c:pt>
                <c:pt idx="99">
                  <c:v>5121</c:v>
                </c:pt>
                <c:pt idx="100">
                  <c:v>6213</c:v>
                </c:pt>
                <c:pt idx="101">
                  <c:v>5339</c:v>
                </c:pt>
                <c:pt idx="102">
                  <c:v>3142</c:v>
                </c:pt>
                <c:pt idx="103">
                  <c:v>2478</c:v>
                </c:pt>
                <c:pt idx="104">
                  <c:v>3410</c:v>
                </c:pt>
                <c:pt idx="105">
                  <c:v>3817</c:v>
                </c:pt>
                <c:pt idx="106">
                  <c:v>4262</c:v>
                </c:pt>
                <c:pt idx="107">
                  <c:v>5135</c:v>
                </c:pt>
                <c:pt idx="108">
                  <c:v>3159</c:v>
                </c:pt>
                <c:pt idx="109">
                  <c:v>3112</c:v>
                </c:pt>
                <c:pt idx="110">
                  <c:v>2969</c:v>
                </c:pt>
                <c:pt idx="111">
                  <c:v>3467</c:v>
                </c:pt>
                <c:pt idx="112">
                  <c:v>4978</c:v>
                </c:pt>
                <c:pt idx="113">
                  <c:v>4921</c:v>
                </c:pt>
                <c:pt idx="114">
                  <c:v>2625</c:v>
                </c:pt>
                <c:pt idx="115">
                  <c:v>2739</c:v>
                </c:pt>
                <c:pt idx="116">
                  <c:v>2785</c:v>
                </c:pt>
                <c:pt idx="117">
                  <c:v>2930</c:v>
                </c:pt>
                <c:pt idx="118">
                  <c:v>4160</c:v>
                </c:pt>
                <c:pt idx="119">
                  <c:v>4724</c:v>
                </c:pt>
                <c:pt idx="120">
                  <c:v>2929</c:v>
                </c:pt>
                <c:pt idx="121">
                  <c:v>3858</c:v>
                </c:pt>
                <c:pt idx="122">
                  <c:v>2356</c:v>
                </c:pt>
                <c:pt idx="123">
                  <c:v>3780</c:v>
                </c:pt>
                <c:pt idx="124">
                  <c:v>5311</c:v>
                </c:pt>
                <c:pt idx="125">
                  <c:v>4941</c:v>
                </c:pt>
                <c:pt idx="126">
                  <c:v>4573</c:v>
                </c:pt>
                <c:pt idx="127">
                  <c:v>2836</c:v>
                </c:pt>
                <c:pt idx="128">
                  <c:v>2813</c:v>
                </c:pt>
                <c:pt idx="129">
                  <c:v>6148</c:v>
                </c:pt>
                <c:pt idx="130">
                  <c:v>3484</c:v>
                </c:pt>
                <c:pt idx="131">
                  <c:v>4256</c:v>
                </c:pt>
                <c:pt idx="132">
                  <c:v>2117</c:v>
                </c:pt>
                <c:pt idx="133">
                  <c:v>2746</c:v>
                </c:pt>
                <c:pt idx="134">
                  <c:v>3401</c:v>
                </c:pt>
                <c:pt idx="135">
                  <c:v>3388</c:v>
                </c:pt>
                <c:pt idx="136">
                  <c:v>4920</c:v>
                </c:pt>
                <c:pt idx="137">
                  <c:v>4207</c:v>
                </c:pt>
                <c:pt idx="138">
                  <c:v>2969</c:v>
                </c:pt>
                <c:pt idx="139">
                  <c:v>3059</c:v>
                </c:pt>
                <c:pt idx="140">
                  <c:v>2728</c:v>
                </c:pt>
                <c:pt idx="141">
                  <c:v>3238</c:v>
                </c:pt>
                <c:pt idx="142">
                  <c:v>4155</c:v>
                </c:pt>
                <c:pt idx="143">
                  <c:v>5533</c:v>
                </c:pt>
                <c:pt idx="144">
                  <c:v>1694</c:v>
                </c:pt>
                <c:pt idx="145">
                  <c:v>3118</c:v>
                </c:pt>
                <c:pt idx="146">
                  <c:v>2697</c:v>
                </c:pt>
                <c:pt idx="147">
                  <c:v>4216</c:v>
                </c:pt>
                <c:pt idx="148">
                  <c:v>5498</c:v>
                </c:pt>
                <c:pt idx="149">
                  <c:v>5351</c:v>
                </c:pt>
                <c:pt idx="150">
                  <c:v>2412</c:v>
                </c:pt>
                <c:pt idx="151">
                  <c:v>2823</c:v>
                </c:pt>
                <c:pt idx="152">
                  <c:v>2874</c:v>
                </c:pt>
                <c:pt idx="153">
                  <c:v>4178</c:v>
                </c:pt>
                <c:pt idx="154">
                  <c:v>4330</c:v>
                </c:pt>
                <c:pt idx="155">
                  <c:v>5697</c:v>
                </c:pt>
                <c:pt idx="156">
                  <c:v>0</c:v>
                </c:pt>
                <c:pt idx="157">
                  <c:v>3741</c:v>
                </c:pt>
                <c:pt idx="158">
                  <c:v>5100</c:v>
                </c:pt>
                <c:pt idx="159">
                  <c:v>2932</c:v>
                </c:pt>
                <c:pt idx="160">
                  <c:v>3123</c:v>
                </c:pt>
                <c:pt idx="161">
                  <c:v>4089</c:v>
                </c:pt>
                <c:pt idx="162">
                  <c:v>3434</c:v>
                </c:pt>
                <c:pt idx="163">
                  <c:v>2327</c:v>
                </c:pt>
                <c:pt idx="164">
                  <c:v>2575</c:v>
                </c:pt>
                <c:pt idx="165">
                  <c:v>3497</c:v>
                </c:pt>
                <c:pt idx="166">
                  <c:v>3521</c:v>
                </c:pt>
                <c:pt idx="167">
                  <c:v>4122</c:v>
                </c:pt>
                <c:pt idx="168">
                  <c:v>4312</c:v>
                </c:pt>
                <c:pt idx="169">
                  <c:v>2970</c:v>
                </c:pt>
                <c:pt idx="170">
                  <c:v>2867</c:v>
                </c:pt>
                <c:pt idx="171">
                  <c:v>3362</c:v>
                </c:pt>
                <c:pt idx="172">
                  <c:v>3803</c:v>
                </c:pt>
                <c:pt idx="173">
                  <c:v>3607</c:v>
                </c:pt>
                <c:pt idx="174">
                  <c:v>4954</c:v>
                </c:pt>
                <c:pt idx="175">
                  <c:v>2641</c:v>
                </c:pt>
                <c:pt idx="176">
                  <c:v>3158</c:v>
                </c:pt>
                <c:pt idx="177">
                  <c:v>3703</c:v>
                </c:pt>
                <c:pt idx="178">
                  <c:v>4810</c:v>
                </c:pt>
                <c:pt idx="179">
                  <c:v>3704</c:v>
                </c:pt>
                <c:pt idx="180">
                  <c:v>3941</c:v>
                </c:pt>
                <c:pt idx="181">
                  <c:v>3119</c:v>
                </c:pt>
                <c:pt idx="182">
                  <c:v>3219</c:v>
                </c:pt>
                <c:pt idx="183">
                  <c:v>3174</c:v>
                </c:pt>
                <c:pt idx="184">
                  <c:v>3551</c:v>
                </c:pt>
                <c:pt idx="185">
                  <c:v>5297</c:v>
                </c:pt>
                <c:pt idx="186">
                  <c:v>5624</c:v>
                </c:pt>
                <c:pt idx="187">
                  <c:v>2515</c:v>
                </c:pt>
                <c:pt idx="188">
                  <c:v>3764</c:v>
                </c:pt>
                <c:pt idx="189">
                  <c:v>4068</c:v>
                </c:pt>
                <c:pt idx="190">
                  <c:v>3714</c:v>
                </c:pt>
                <c:pt idx="191">
                  <c:v>4507</c:v>
                </c:pt>
                <c:pt idx="192">
                  <c:v>5433</c:v>
                </c:pt>
                <c:pt idx="193">
                  <c:v>2808</c:v>
                </c:pt>
                <c:pt idx="194">
                  <c:v>2892</c:v>
                </c:pt>
                <c:pt idx="195">
                  <c:v>3642</c:v>
                </c:pt>
                <c:pt idx="196">
                  <c:v>3721</c:v>
                </c:pt>
                <c:pt idx="197">
                  <c:v>5929</c:v>
                </c:pt>
                <c:pt idx="198">
                  <c:v>4530</c:v>
                </c:pt>
                <c:pt idx="199">
                  <c:v>2349</c:v>
                </c:pt>
                <c:pt idx="200">
                  <c:v>2674</c:v>
                </c:pt>
                <c:pt idx="201">
                  <c:v>2120</c:v>
                </c:pt>
                <c:pt idx="202">
                  <c:v>3697</c:v>
                </c:pt>
                <c:pt idx="203">
                  <c:v>5048</c:v>
                </c:pt>
                <c:pt idx="204">
                  <c:v>5389</c:v>
                </c:pt>
                <c:pt idx="205">
                  <c:v>1898</c:v>
                </c:pt>
                <c:pt idx="206">
                  <c:v>3463</c:v>
                </c:pt>
                <c:pt idx="207">
                  <c:v>2889</c:v>
                </c:pt>
                <c:pt idx="208">
                  <c:v>3462</c:v>
                </c:pt>
                <c:pt idx="209">
                  <c:v>4321</c:v>
                </c:pt>
                <c:pt idx="210">
                  <c:v>4310</c:v>
                </c:pt>
                <c:pt idx="211">
                  <c:v>4512</c:v>
                </c:pt>
                <c:pt idx="212">
                  <c:v>2492</c:v>
                </c:pt>
                <c:pt idx="213">
                  <c:v>2678</c:v>
                </c:pt>
                <c:pt idx="214">
                  <c:v>3064</c:v>
                </c:pt>
                <c:pt idx="215">
                  <c:v>4321</c:v>
                </c:pt>
                <c:pt idx="216">
                  <c:v>7557</c:v>
                </c:pt>
                <c:pt idx="217">
                  <c:v>2073</c:v>
                </c:pt>
                <c:pt idx="218">
                  <c:v>2143</c:v>
                </c:pt>
                <c:pt idx="219">
                  <c:v>2099</c:v>
                </c:pt>
                <c:pt idx="220">
                  <c:v>3081</c:v>
                </c:pt>
                <c:pt idx="221">
                  <c:v>4540</c:v>
                </c:pt>
                <c:pt idx="222">
                  <c:v>6477</c:v>
                </c:pt>
                <c:pt idx="223">
                  <c:v>2369</c:v>
                </c:pt>
                <c:pt idx="224">
                  <c:v>1977</c:v>
                </c:pt>
                <c:pt idx="225">
                  <c:v>3131</c:v>
                </c:pt>
                <c:pt idx="226">
                  <c:v>2598</c:v>
                </c:pt>
                <c:pt idx="227">
                  <c:v>4611</c:v>
                </c:pt>
                <c:pt idx="228">
                  <c:v>4728</c:v>
                </c:pt>
                <c:pt idx="229">
                  <c:v>2241</c:v>
                </c:pt>
                <c:pt idx="230">
                  <c:v>2832</c:v>
                </c:pt>
                <c:pt idx="231">
                  <c:v>2808</c:v>
                </c:pt>
                <c:pt idx="232">
                  <c:v>3174</c:v>
                </c:pt>
                <c:pt idx="233">
                  <c:v>3749</c:v>
                </c:pt>
                <c:pt idx="234">
                  <c:v>4043</c:v>
                </c:pt>
                <c:pt idx="235">
                  <c:v>1950</c:v>
                </c:pt>
                <c:pt idx="236">
                  <c:v>2450</c:v>
                </c:pt>
                <c:pt idx="237">
                  <c:v>3221</c:v>
                </c:pt>
                <c:pt idx="238">
                  <c:v>2806</c:v>
                </c:pt>
                <c:pt idx="239">
                  <c:v>7249</c:v>
                </c:pt>
                <c:pt idx="240">
                  <c:v>6367</c:v>
                </c:pt>
                <c:pt idx="241">
                  <c:v>3009</c:v>
                </c:pt>
                <c:pt idx="242">
                  <c:v>2123</c:v>
                </c:pt>
                <c:pt idx="243">
                  <c:v>2958</c:v>
                </c:pt>
                <c:pt idx="244">
                  <c:v>3931</c:v>
                </c:pt>
                <c:pt idx="245">
                  <c:v>4868</c:v>
                </c:pt>
                <c:pt idx="246">
                  <c:v>4441</c:v>
                </c:pt>
                <c:pt idx="247">
                  <c:v>2808</c:v>
                </c:pt>
                <c:pt idx="248">
                  <c:v>3757</c:v>
                </c:pt>
                <c:pt idx="249">
                  <c:v>3063</c:v>
                </c:pt>
                <c:pt idx="250">
                  <c:v>3367</c:v>
                </c:pt>
                <c:pt idx="251">
                  <c:v>4186</c:v>
                </c:pt>
                <c:pt idx="252">
                  <c:v>3961</c:v>
                </c:pt>
                <c:pt idx="253">
                  <c:v>2137</c:v>
                </c:pt>
                <c:pt idx="254">
                  <c:v>2523</c:v>
                </c:pt>
                <c:pt idx="255">
                  <c:v>2725</c:v>
                </c:pt>
                <c:pt idx="256">
                  <c:v>2524</c:v>
                </c:pt>
                <c:pt idx="257">
                  <c:v>5534</c:v>
                </c:pt>
                <c:pt idx="258">
                  <c:v>5252</c:v>
                </c:pt>
                <c:pt idx="259">
                  <c:v>2808</c:v>
                </c:pt>
                <c:pt idx="260">
                  <c:v>1855</c:v>
                </c:pt>
                <c:pt idx="261">
                  <c:v>2528</c:v>
                </c:pt>
                <c:pt idx="262">
                  <c:v>2951</c:v>
                </c:pt>
                <c:pt idx="263">
                  <c:v>3732</c:v>
                </c:pt>
                <c:pt idx="264">
                  <c:v>4881</c:v>
                </c:pt>
                <c:pt idx="265">
                  <c:v>2792</c:v>
                </c:pt>
                <c:pt idx="266">
                  <c:v>2839</c:v>
                </c:pt>
                <c:pt idx="267">
                  <c:v>2036</c:v>
                </c:pt>
                <c:pt idx="268">
                  <c:v>3043</c:v>
                </c:pt>
                <c:pt idx="269">
                  <c:v>4294</c:v>
                </c:pt>
                <c:pt idx="270">
                  <c:v>3971</c:v>
                </c:pt>
                <c:pt idx="271">
                  <c:v>1876</c:v>
                </c:pt>
                <c:pt idx="272">
                  <c:v>2903</c:v>
                </c:pt>
                <c:pt idx="273">
                  <c:v>2526</c:v>
                </c:pt>
                <c:pt idx="274">
                  <c:v>2943</c:v>
                </c:pt>
                <c:pt idx="275">
                  <c:v>4805</c:v>
                </c:pt>
                <c:pt idx="276">
                  <c:v>5903</c:v>
                </c:pt>
                <c:pt idx="277">
                  <c:v>2788</c:v>
                </c:pt>
                <c:pt idx="278">
                  <c:v>3258</c:v>
                </c:pt>
                <c:pt idx="279">
                  <c:v>3160</c:v>
                </c:pt>
                <c:pt idx="280">
                  <c:v>0</c:v>
                </c:pt>
                <c:pt idx="281">
                  <c:v>1817</c:v>
                </c:pt>
                <c:pt idx="282">
                  <c:v>3118</c:v>
                </c:pt>
                <c:pt idx="283">
                  <c:v>1516</c:v>
                </c:pt>
                <c:pt idx="284">
                  <c:v>2072</c:v>
                </c:pt>
                <c:pt idx="285">
                  <c:v>2744</c:v>
                </c:pt>
                <c:pt idx="286">
                  <c:v>2349</c:v>
                </c:pt>
                <c:pt idx="287">
                  <c:v>3841</c:v>
                </c:pt>
                <c:pt idx="288">
                  <c:v>3466</c:v>
                </c:pt>
                <c:pt idx="289">
                  <c:v>2475</c:v>
                </c:pt>
                <c:pt idx="290">
                  <c:v>2941</c:v>
                </c:pt>
                <c:pt idx="291">
                  <c:v>3281</c:v>
                </c:pt>
                <c:pt idx="292">
                  <c:v>2652</c:v>
                </c:pt>
                <c:pt idx="293">
                  <c:v>4336</c:v>
                </c:pt>
                <c:pt idx="294">
                  <c:v>5165</c:v>
                </c:pt>
                <c:pt idx="295">
                  <c:v>2616</c:v>
                </c:pt>
                <c:pt idx="296">
                  <c:v>2422</c:v>
                </c:pt>
                <c:pt idx="297">
                  <c:v>3172</c:v>
                </c:pt>
                <c:pt idx="298">
                  <c:v>2849</c:v>
                </c:pt>
                <c:pt idx="299">
                  <c:v>5241</c:v>
                </c:pt>
                <c:pt idx="300">
                  <c:v>5195</c:v>
                </c:pt>
                <c:pt idx="301">
                  <c:v>2297</c:v>
                </c:pt>
                <c:pt idx="302">
                  <c:v>2951</c:v>
                </c:pt>
                <c:pt idx="303">
                  <c:v>3600</c:v>
                </c:pt>
                <c:pt idx="304">
                  <c:v>3953</c:v>
                </c:pt>
                <c:pt idx="305">
                  <c:v>3983</c:v>
                </c:pt>
                <c:pt idx="306">
                  <c:v>5320</c:v>
                </c:pt>
                <c:pt idx="307">
                  <c:v>0</c:v>
                </c:pt>
                <c:pt idx="308">
                  <c:v>3376</c:v>
                </c:pt>
                <c:pt idx="309">
                  <c:v>3837</c:v>
                </c:pt>
                <c:pt idx="310">
                  <c:v>4565</c:v>
                </c:pt>
                <c:pt idx="311">
                  <c:v>0</c:v>
                </c:pt>
              </c:numCache>
            </c:numRef>
          </c:xVal>
          <c:yVal>
            <c:numRef>
              <c:f>logisticRegression!$D$2:$D$313</c:f>
              <c:numCache>
                <c:formatCode>General</c:formatCode>
                <c:ptCount val="312"/>
                <c:pt idx="0">
                  <c:v>-5.6937720361533373</c:v>
                </c:pt>
                <c:pt idx="1">
                  <c:v>-4.2638828968868916</c:v>
                </c:pt>
                <c:pt idx="2">
                  <c:v>-4.1073776179622055</c:v>
                </c:pt>
                <c:pt idx="3">
                  <c:v>-2.6846023550105178</c:v>
                </c:pt>
                <c:pt idx="4">
                  <c:v>-1.790032408429644</c:v>
                </c:pt>
                <c:pt idx="5">
                  <c:v>-4.4168312376541978</c:v>
                </c:pt>
                <c:pt idx="6">
                  <c:v>-4.6587030323559855</c:v>
                </c:pt>
                <c:pt idx="7">
                  <c:v>-2.5921219629186583</c:v>
                </c:pt>
                <c:pt idx="8">
                  <c:v>-2.7575195872367919</c:v>
                </c:pt>
                <c:pt idx="9">
                  <c:v>-0.57000262044857131</c:v>
                </c:pt>
                <c:pt idx="10">
                  <c:v>-1.7188936452820593</c:v>
                </c:pt>
                <c:pt idx="11">
                  <c:v>-2.5494387050301075</c:v>
                </c:pt>
                <c:pt idx="12">
                  <c:v>-3.9739924370604855</c:v>
                </c:pt>
                <c:pt idx="13">
                  <c:v>-2.5565525813448664</c:v>
                </c:pt>
                <c:pt idx="14">
                  <c:v>-4.0540235456015177</c:v>
                </c:pt>
                <c:pt idx="15">
                  <c:v>-0.31390307311726851</c:v>
                </c:pt>
                <c:pt idx="16">
                  <c:v>-1.8273802590821262</c:v>
                </c:pt>
                <c:pt idx="17">
                  <c:v>-3.5951785232995981</c:v>
                </c:pt>
                <c:pt idx="18">
                  <c:v>-3.6485325956602868</c:v>
                </c:pt>
                <c:pt idx="19">
                  <c:v>-4.2354273916278578</c:v>
                </c:pt>
                <c:pt idx="20">
                  <c:v>-3.1683459444140922</c:v>
                </c:pt>
                <c:pt idx="21">
                  <c:v>1.6904315785659225</c:v>
                </c:pt>
                <c:pt idx="22">
                  <c:v>0.4970788267651951</c:v>
                </c:pt>
                <c:pt idx="23">
                  <c:v>-3.8459426633948333</c:v>
                </c:pt>
                <c:pt idx="24">
                  <c:v>-4.0220111021851048</c:v>
                </c:pt>
                <c:pt idx="25">
                  <c:v>-3.1825736970436083</c:v>
                </c:pt>
                <c:pt idx="26">
                  <c:v>0.24275774851257914</c:v>
                </c:pt>
                <c:pt idx="27">
                  <c:v>0.39926302743726616</c:v>
                </c:pt>
                <c:pt idx="28">
                  <c:v>0.26765631561423397</c:v>
                </c:pt>
                <c:pt idx="29">
                  <c:v>-4.9236949250807367</c:v>
                </c:pt>
                <c:pt idx="30">
                  <c:v>-4.0077833495555879</c:v>
                </c:pt>
                <c:pt idx="31">
                  <c:v>-3.2928387799223646</c:v>
                </c:pt>
                <c:pt idx="32">
                  <c:v>-2.6721530714596904</c:v>
                </c:pt>
                <c:pt idx="33">
                  <c:v>-0.57533802768464071</c:v>
                </c:pt>
                <c:pt idx="34">
                  <c:v>-0.78697584804870413</c:v>
                </c:pt>
                <c:pt idx="35">
                  <c:v>-4.2354273916278578</c:v>
                </c:pt>
                <c:pt idx="36">
                  <c:v>-0.65714760530436234</c:v>
                </c:pt>
                <c:pt idx="37">
                  <c:v>-2.6241344063350711</c:v>
                </c:pt>
                <c:pt idx="38">
                  <c:v>-2.9335880260270635</c:v>
                </c:pt>
                <c:pt idx="39">
                  <c:v>-1.85583576434116</c:v>
                </c:pt>
                <c:pt idx="40">
                  <c:v>2.1510550699465316</c:v>
                </c:pt>
                <c:pt idx="41">
                  <c:v>2.0449113676379582E-2</c:v>
                </c:pt>
                <c:pt idx="42">
                  <c:v>-2.63124828264983</c:v>
                </c:pt>
                <c:pt idx="43">
                  <c:v>-3.7534622713029737</c:v>
                </c:pt>
                <c:pt idx="44">
                  <c:v>-2.1741817294265999</c:v>
                </c:pt>
                <c:pt idx="45">
                  <c:v>1.4947999799100646</c:v>
                </c:pt>
                <c:pt idx="46">
                  <c:v>1.1728970766672457</c:v>
                </c:pt>
                <c:pt idx="47">
                  <c:v>-4.8258791257528078</c:v>
                </c:pt>
                <c:pt idx="48">
                  <c:v>-3.2305923621682284</c:v>
                </c:pt>
                <c:pt idx="49">
                  <c:v>-2.7166147984269307</c:v>
                </c:pt>
                <c:pt idx="50">
                  <c:v>-2.2133080491577717</c:v>
                </c:pt>
                <c:pt idx="51">
                  <c:v>1.1444415714082119</c:v>
                </c:pt>
                <c:pt idx="52">
                  <c:v>9.5144814981342307E-2</c:v>
                </c:pt>
                <c:pt idx="53">
                  <c:v>-3.3568636667551903</c:v>
                </c:pt>
                <c:pt idx="54">
                  <c:v>-2.0230118577379832</c:v>
                </c:pt>
                <c:pt idx="55">
                  <c:v>-3.0740870832435423</c:v>
                </c:pt>
                <c:pt idx="56">
                  <c:v>-1.4841357268950315</c:v>
                </c:pt>
                <c:pt idx="57">
                  <c:v>0.28188406824375178</c:v>
                </c:pt>
                <c:pt idx="58">
                  <c:v>0.60556544056526107</c:v>
                </c:pt>
                <c:pt idx="59">
                  <c:v>-8.1053761068564487</c:v>
                </c:pt>
                <c:pt idx="60">
                  <c:v>-3.4689072187126362</c:v>
                </c:pt>
                <c:pt idx="61">
                  <c:v>-2.9727143457582343</c:v>
                </c:pt>
                <c:pt idx="62">
                  <c:v>-1.0839801841898691</c:v>
                </c:pt>
                <c:pt idx="63">
                  <c:v>-1.5659453045147531</c:v>
                </c:pt>
                <c:pt idx="64">
                  <c:v>0.55398983728326101</c:v>
                </c:pt>
                <c:pt idx="65">
                  <c:v>-0.77986197173394611</c:v>
                </c:pt>
                <c:pt idx="66">
                  <c:v>-3.4155531463519475</c:v>
                </c:pt>
                <c:pt idx="67">
                  <c:v>-3.4742426259487047</c:v>
                </c:pt>
                <c:pt idx="68">
                  <c:v>-1.485914195973721</c:v>
                </c:pt>
                <c:pt idx="69">
                  <c:v>-1.8896266768362624</c:v>
                </c:pt>
                <c:pt idx="70">
                  <c:v>0.6855965491062932</c:v>
                </c:pt>
                <c:pt idx="71">
                  <c:v>3.218136517160298</c:v>
                </c:pt>
                <c:pt idx="72">
                  <c:v>-4.0611374219162757</c:v>
                </c:pt>
                <c:pt idx="73">
                  <c:v>-2.5174262616136946</c:v>
                </c:pt>
                <c:pt idx="74">
                  <c:v>-3.0812009595583012</c:v>
                </c:pt>
                <c:pt idx="75">
                  <c:v>-0.1716255468220993</c:v>
                </c:pt>
                <c:pt idx="76">
                  <c:v>1.0003855760343541</c:v>
                </c:pt>
                <c:pt idx="77">
                  <c:v>-0.1769609540581687</c:v>
                </c:pt>
                <c:pt idx="78">
                  <c:v>-2.8909047681385127</c:v>
                </c:pt>
                <c:pt idx="79">
                  <c:v>-3.7090005443357335</c:v>
                </c:pt>
                <c:pt idx="80">
                  <c:v>-2.5529956431874865</c:v>
                </c:pt>
                <c:pt idx="81">
                  <c:v>-2.8891262990598232</c:v>
                </c:pt>
                <c:pt idx="82">
                  <c:v>0.37614292941429994</c:v>
                </c:pt>
                <c:pt idx="83">
                  <c:v>1.3880918351886891</c:v>
                </c:pt>
                <c:pt idx="84">
                  <c:v>-3.5898431160635296</c:v>
                </c:pt>
                <c:pt idx="85">
                  <c:v>-3.2270354240108485</c:v>
                </c:pt>
                <c:pt idx="86">
                  <c:v>-4.0593589528375862</c:v>
                </c:pt>
                <c:pt idx="87">
                  <c:v>-1.9696577853772945</c:v>
                </c:pt>
                <c:pt idx="88">
                  <c:v>0.5611037135980208</c:v>
                </c:pt>
                <c:pt idx="89">
                  <c:v>0.71049511620794803</c:v>
                </c:pt>
                <c:pt idx="90">
                  <c:v>-4.4666283718575066</c:v>
                </c:pt>
                <c:pt idx="91">
                  <c:v>-4.4239451139689567</c:v>
                </c:pt>
                <c:pt idx="92">
                  <c:v>-3.5436029200175998</c:v>
                </c:pt>
                <c:pt idx="93">
                  <c:v>-2.0034486978723978</c:v>
                </c:pt>
                <c:pt idx="94">
                  <c:v>0.53620514649636597</c:v>
                </c:pt>
                <c:pt idx="95">
                  <c:v>0.26232090837816635</c:v>
                </c:pt>
                <c:pt idx="96">
                  <c:v>-2.6170205300203131</c:v>
                </c:pt>
                <c:pt idx="97">
                  <c:v>-2.3342439465086651</c:v>
                </c:pt>
                <c:pt idx="98">
                  <c:v>-2.4338382149152826</c:v>
                </c:pt>
                <c:pt idx="99">
                  <c:v>0.76740612672601571</c:v>
                </c:pt>
                <c:pt idx="100">
                  <c:v>2.7094943606550697</c:v>
                </c:pt>
                <c:pt idx="101">
                  <c:v>1.1551123858803507</c:v>
                </c:pt>
                <c:pt idx="102">
                  <c:v>-2.7521841800007234</c:v>
                </c:pt>
                <c:pt idx="103">
                  <c:v>-3.9330876482506243</c:v>
                </c:pt>
                <c:pt idx="104">
                  <c:v>-2.2755544669119079</c:v>
                </c:pt>
                <c:pt idx="105">
                  <c:v>-1.5517175518852362</c:v>
                </c:pt>
                <c:pt idx="106">
                  <c:v>-0.76029881186835979</c:v>
                </c:pt>
                <c:pt idx="107">
                  <c:v>0.79230469382766877</c:v>
                </c:pt>
                <c:pt idx="108">
                  <c:v>-2.7219502056630001</c:v>
                </c:pt>
                <c:pt idx="109">
                  <c:v>-2.8055382523614112</c:v>
                </c:pt>
                <c:pt idx="110">
                  <c:v>-3.0598593306140254</c:v>
                </c:pt>
                <c:pt idx="111">
                  <c:v>-2.1741817294265999</c:v>
                </c:pt>
                <c:pt idx="112">
                  <c:v>0.51308504847340153</c:v>
                </c:pt>
                <c:pt idx="113">
                  <c:v>0.41171231098809358</c:v>
                </c:pt>
                <c:pt idx="114">
                  <c:v>-3.6716526936832512</c:v>
                </c:pt>
                <c:pt idx="115">
                  <c:v>-3.4689072187126362</c:v>
                </c:pt>
                <c:pt idx="116">
                  <c:v>-3.3870976410929137</c:v>
                </c:pt>
                <c:pt idx="117">
                  <c:v>-3.1292196246829205</c:v>
                </c:pt>
                <c:pt idx="118">
                  <c:v>-0.94170265789469987</c:v>
                </c:pt>
                <c:pt idx="119">
                  <c:v>6.1353902486239065E-2</c:v>
                </c:pt>
                <c:pt idx="120">
                  <c:v>-3.13099809376161</c:v>
                </c:pt>
                <c:pt idx="121">
                  <c:v>-1.4788003196589621</c:v>
                </c:pt>
                <c:pt idx="122">
                  <c:v>-4.1500608758507562</c:v>
                </c:pt>
                <c:pt idx="123">
                  <c:v>-1.6175209077967523</c:v>
                </c:pt>
                <c:pt idx="124">
                  <c:v>1.105315251677041</c:v>
                </c:pt>
                <c:pt idx="125">
                  <c:v>0.44728169256188544</c:v>
                </c:pt>
                <c:pt idx="126">
                  <c:v>-0.20719492839589115</c:v>
                </c:pt>
                <c:pt idx="127">
                  <c:v>-3.2963957180797436</c:v>
                </c:pt>
                <c:pt idx="128">
                  <c:v>-3.3373005068896049</c:v>
                </c:pt>
                <c:pt idx="129">
                  <c:v>2.5938938705402439</c:v>
                </c:pt>
                <c:pt idx="130">
                  <c:v>-2.1439477550888766</c:v>
                </c:pt>
                <c:pt idx="131">
                  <c:v>-0.7709696263404977</c:v>
                </c:pt>
                <c:pt idx="132">
                  <c:v>-4.5751149856575735</c:v>
                </c:pt>
                <c:pt idx="133">
                  <c:v>-3.4564579351618088</c:v>
                </c:pt>
                <c:pt idx="134">
                  <c:v>-2.2915606886201143</c:v>
                </c:pt>
                <c:pt idx="135">
                  <c:v>-2.3146807866430787</c:v>
                </c:pt>
                <c:pt idx="136">
                  <c:v>0.40993384190940318</c:v>
                </c:pt>
                <c:pt idx="137">
                  <c:v>-0.85811461119628873</c:v>
                </c:pt>
                <c:pt idx="138">
                  <c:v>-3.0598593306140254</c:v>
                </c:pt>
                <c:pt idx="139">
                  <c:v>-2.8997971135319611</c:v>
                </c:pt>
                <c:pt idx="140">
                  <c:v>-3.4884703785782216</c:v>
                </c:pt>
                <c:pt idx="141">
                  <c:v>-2.5814511484465203</c:v>
                </c:pt>
                <c:pt idx="142">
                  <c:v>-0.95059500328814828</c:v>
                </c:pt>
                <c:pt idx="143">
                  <c:v>1.500135387146134</c:v>
                </c:pt>
                <c:pt idx="144">
                  <c:v>-5.3274074059432781</c:v>
                </c:pt>
                <c:pt idx="145">
                  <c:v>-2.7948674378892742</c:v>
                </c:pt>
                <c:pt idx="146">
                  <c:v>-3.5436029200175998</c:v>
                </c:pt>
                <c:pt idx="147">
                  <c:v>-0.84210838948808231</c:v>
                </c:pt>
                <c:pt idx="148">
                  <c:v>1.4378889693919987</c:v>
                </c:pt>
                <c:pt idx="149">
                  <c:v>1.1764540148246247</c:v>
                </c:pt>
                <c:pt idx="150">
                  <c:v>-4.0504666074441387</c:v>
                </c:pt>
                <c:pt idx="151">
                  <c:v>-3.319515816102709</c:v>
                </c:pt>
                <c:pt idx="152">
                  <c:v>-3.2288138930895389</c:v>
                </c:pt>
                <c:pt idx="153">
                  <c:v>-0.90969021447828702</c:v>
                </c:pt>
                <c:pt idx="154">
                  <c:v>-0.63936291451746641</c:v>
                </c:pt>
                <c:pt idx="155">
                  <c:v>1.7918043160512305</c:v>
                </c:pt>
                <c:pt idx="156">
                  <c:v>-8.3401340252434775</c:v>
                </c:pt>
                <c:pt idx="157">
                  <c:v>-1.6868812018656465</c:v>
                </c:pt>
                <c:pt idx="158">
                  <c:v>0.73005827607353346</c:v>
                </c:pt>
                <c:pt idx="159">
                  <c:v>-3.1256626865255415</c:v>
                </c:pt>
                <c:pt idx="160">
                  <c:v>-2.7859750924958258</c:v>
                </c:pt>
                <c:pt idx="161">
                  <c:v>-1.0679739624816627</c:v>
                </c:pt>
                <c:pt idx="162">
                  <c:v>-2.2328712090233571</c:v>
                </c:pt>
                <c:pt idx="163">
                  <c:v>-4.2016364791327554</c:v>
                </c:pt>
                <c:pt idx="164">
                  <c:v>-3.7605761476177317</c:v>
                </c:pt>
                <c:pt idx="165">
                  <c:v>-2.1208276570659113</c:v>
                </c:pt>
                <c:pt idx="166">
                  <c:v>-2.0781443991773614</c:v>
                </c:pt>
                <c:pt idx="167">
                  <c:v>-1.0092844828849055</c:v>
                </c:pt>
                <c:pt idx="168">
                  <c:v>-0.67137535793387926</c:v>
                </c:pt>
                <c:pt idx="169">
                  <c:v>-3.0580808615353359</c:v>
                </c:pt>
                <c:pt idx="170">
                  <c:v>-3.2412631766403655</c:v>
                </c:pt>
                <c:pt idx="171">
                  <c:v>-2.3609209826890085</c:v>
                </c:pt>
                <c:pt idx="172">
                  <c:v>-1.576616118986891</c:v>
                </c:pt>
                <c:pt idx="173">
                  <c:v>-1.9251960584100543</c:v>
                </c:pt>
                <c:pt idx="174">
                  <c:v>0.47040179058484988</c:v>
                </c:pt>
                <c:pt idx="175">
                  <c:v>-3.6431971884242174</c:v>
                </c:pt>
                <c:pt idx="176">
                  <c:v>-2.7237286747416896</c:v>
                </c:pt>
                <c:pt idx="177">
                  <c:v>-1.7544630268558521</c:v>
                </c:pt>
                <c:pt idx="178">
                  <c:v>0.21430224325354708</c:v>
                </c:pt>
                <c:pt idx="179">
                  <c:v>-1.7526845577771626</c:v>
                </c:pt>
                <c:pt idx="180">
                  <c:v>-1.3311873861277244</c:v>
                </c:pt>
                <c:pt idx="181">
                  <c:v>-2.7930889688105838</c:v>
                </c:pt>
                <c:pt idx="182">
                  <c:v>-2.6152420609416227</c:v>
                </c:pt>
                <c:pt idx="183">
                  <c:v>-2.6952731694826557</c:v>
                </c:pt>
                <c:pt idx="184">
                  <c:v>-2.0247903268166727</c:v>
                </c:pt>
                <c:pt idx="185">
                  <c:v>1.0804166845753862</c:v>
                </c:pt>
                <c:pt idx="186">
                  <c:v>1.6619760733068887</c:v>
                </c:pt>
                <c:pt idx="187">
                  <c:v>-3.8672842923391082</c:v>
                </c:pt>
                <c:pt idx="188">
                  <c:v>-1.6459764130557861</c:v>
                </c:pt>
                <c:pt idx="189">
                  <c:v>-1.105321813134144</c:v>
                </c:pt>
                <c:pt idx="190">
                  <c:v>-1.7348998669902667</c:v>
                </c:pt>
                <c:pt idx="191">
                  <c:v>-0.32457388758940553</c:v>
                </c:pt>
                <c:pt idx="192">
                  <c:v>1.322288479277173</c:v>
                </c:pt>
                <c:pt idx="193">
                  <c:v>-3.3461928522830524</c:v>
                </c:pt>
                <c:pt idx="194">
                  <c:v>-3.1968014496731252</c:v>
                </c:pt>
                <c:pt idx="195">
                  <c:v>-1.8629496406559181</c:v>
                </c:pt>
                <c:pt idx="196">
                  <c:v>-1.7224505834394392</c:v>
                </c:pt>
                <c:pt idx="197">
                  <c:v>2.2044091423072203</c:v>
                </c:pt>
                <c:pt idx="198">
                  <c:v>-0.28366909877954427</c:v>
                </c:pt>
                <c:pt idx="199">
                  <c:v>-4.1625101594015836</c:v>
                </c:pt>
                <c:pt idx="200">
                  <c:v>-3.5845077088274602</c:v>
                </c:pt>
                <c:pt idx="201">
                  <c:v>-4.569779578421505</c:v>
                </c:pt>
                <c:pt idx="202">
                  <c:v>-1.76513384132799</c:v>
                </c:pt>
                <c:pt idx="203">
                  <c:v>0.63757788398167392</c:v>
                </c:pt>
                <c:pt idx="204">
                  <c:v>1.2440358398148312</c:v>
                </c:pt>
                <c:pt idx="205">
                  <c:v>-4.964599713890598</c:v>
                </c:pt>
                <c:pt idx="206">
                  <c:v>-2.1812956057413579</c:v>
                </c:pt>
                <c:pt idx="207">
                  <c:v>-3.2021368569091946</c:v>
                </c:pt>
                <c:pt idx="208">
                  <c:v>-2.1830740748200483</c:v>
                </c:pt>
                <c:pt idx="209">
                  <c:v>-0.65536913622567283</c:v>
                </c:pt>
                <c:pt idx="210">
                  <c:v>-0.67493229609125915</c:v>
                </c:pt>
                <c:pt idx="211">
                  <c:v>-0.31568154219595712</c:v>
                </c:pt>
                <c:pt idx="212">
                  <c:v>-3.9081890811489695</c:v>
                </c:pt>
                <c:pt idx="213">
                  <c:v>-3.5773938325127022</c:v>
                </c:pt>
                <c:pt idx="214">
                  <c:v>-2.8909047681385127</c:v>
                </c:pt>
                <c:pt idx="215">
                  <c:v>-0.65536913622567283</c:v>
                </c:pt>
                <c:pt idx="216">
                  <c:v>5.0997568024139053</c:v>
                </c:pt>
                <c:pt idx="217">
                  <c:v>-4.6533676251199161</c:v>
                </c:pt>
                <c:pt idx="218">
                  <c:v>-4.5288747896116437</c:v>
                </c:pt>
                <c:pt idx="219">
                  <c:v>-4.6071274290739863</c:v>
                </c:pt>
                <c:pt idx="220">
                  <c:v>-2.8606707938007894</c:v>
                </c:pt>
                <c:pt idx="221">
                  <c:v>-0.26588440799264923</c:v>
                </c:pt>
                <c:pt idx="222">
                  <c:v>3.1790101974291254</c:v>
                </c:pt>
                <c:pt idx="223">
                  <c:v>-4.1269407778277918</c:v>
                </c:pt>
                <c:pt idx="224">
                  <c:v>-4.8241006566741191</c:v>
                </c:pt>
                <c:pt idx="225">
                  <c:v>-2.7717473398663088</c:v>
                </c:pt>
                <c:pt idx="226">
                  <c:v>-3.7196713588078705</c:v>
                </c:pt>
                <c:pt idx="227">
                  <c:v>-0.13961310340568645</c:v>
                </c:pt>
                <c:pt idx="228">
                  <c:v>6.8467778800998857E-2</c:v>
                </c:pt>
                <c:pt idx="229">
                  <c:v>-4.3545848199000616</c:v>
                </c:pt>
                <c:pt idx="230">
                  <c:v>-3.3035095943945025</c:v>
                </c:pt>
                <c:pt idx="231">
                  <c:v>-3.3461928522830524</c:v>
                </c:pt>
                <c:pt idx="232">
                  <c:v>-2.6952731694826557</c:v>
                </c:pt>
                <c:pt idx="233">
                  <c:v>-1.6726534492361296</c:v>
                </c:pt>
                <c:pt idx="234">
                  <c:v>-1.1497835401013843</c:v>
                </c:pt>
                <c:pt idx="235">
                  <c:v>-4.8721193217987384</c:v>
                </c:pt>
                <c:pt idx="236">
                  <c:v>-3.9828847824539331</c:v>
                </c:pt>
                <c:pt idx="237">
                  <c:v>-2.6116851227842437</c:v>
                </c:pt>
                <c:pt idx="238">
                  <c:v>-3.3497497904404323</c:v>
                </c:pt>
                <c:pt idx="239">
                  <c:v>4.5519883261775043</c:v>
                </c:pt>
                <c:pt idx="240">
                  <c:v>2.9833785987732693</c:v>
                </c:pt>
                <c:pt idx="241">
                  <c:v>-2.9887205674664417</c:v>
                </c:pt>
                <c:pt idx="242">
                  <c:v>-4.5644441711854356</c:v>
                </c:pt>
                <c:pt idx="243">
                  <c:v>-3.0794224904796117</c:v>
                </c:pt>
                <c:pt idx="244">
                  <c:v>-1.3489720769146212</c:v>
                </c:pt>
                <c:pt idx="245">
                  <c:v>0.31745344981754364</c:v>
                </c:pt>
                <c:pt idx="246">
                  <c:v>-0.44195284678291991</c:v>
                </c:pt>
                <c:pt idx="247">
                  <c:v>-3.3461928522830524</c:v>
                </c:pt>
                <c:pt idx="248">
                  <c:v>-1.6584256966066127</c:v>
                </c:pt>
                <c:pt idx="249">
                  <c:v>-2.8926832372172022</c:v>
                </c:pt>
                <c:pt idx="250">
                  <c:v>-2.352028637295561</c:v>
                </c:pt>
                <c:pt idx="251">
                  <c:v>-0.8954624618487701</c:v>
                </c:pt>
                <c:pt idx="252">
                  <c:v>-1.2956180045539325</c:v>
                </c:pt>
                <c:pt idx="253">
                  <c:v>-4.5395456040837807</c:v>
                </c:pt>
                <c:pt idx="254">
                  <c:v>-3.8530565397095913</c:v>
                </c:pt>
                <c:pt idx="255">
                  <c:v>-3.4938057858142901</c:v>
                </c:pt>
                <c:pt idx="256">
                  <c:v>-3.8512780706309018</c:v>
                </c:pt>
                <c:pt idx="257">
                  <c:v>1.5019138562248244</c:v>
                </c:pt>
                <c:pt idx="258">
                  <c:v>1.0003855760343541</c:v>
                </c:pt>
                <c:pt idx="259">
                  <c:v>-3.3461928522830524</c:v>
                </c:pt>
                <c:pt idx="260">
                  <c:v>-5.0410738842742511</c:v>
                </c:pt>
                <c:pt idx="261">
                  <c:v>-3.8441641943161438</c:v>
                </c:pt>
                <c:pt idx="262">
                  <c:v>-3.0918717740304382</c:v>
                </c:pt>
                <c:pt idx="263">
                  <c:v>-1.7028874235738529</c:v>
                </c:pt>
                <c:pt idx="264">
                  <c:v>0.34057354784050808</c:v>
                </c:pt>
                <c:pt idx="265">
                  <c:v>-3.3746483575420863</c:v>
                </c:pt>
                <c:pt idx="266">
                  <c:v>-3.2910603108436751</c:v>
                </c:pt>
                <c:pt idx="267">
                  <c:v>-4.7191709810314322</c:v>
                </c:pt>
                <c:pt idx="268">
                  <c:v>-2.9282526187909941</c:v>
                </c:pt>
                <c:pt idx="269">
                  <c:v>-0.70338780135029211</c:v>
                </c:pt>
                <c:pt idx="270">
                  <c:v>-1.2778333137670366</c:v>
                </c:pt>
                <c:pt idx="271">
                  <c:v>-5.0037260336217688</c:v>
                </c:pt>
                <c:pt idx="272">
                  <c:v>-3.1772382898075398</c:v>
                </c:pt>
                <c:pt idx="273">
                  <c:v>-3.8477211324735228</c:v>
                </c:pt>
                <c:pt idx="274">
                  <c:v>-3.1060995266599551</c:v>
                </c:pt>
                <c:pt idx="275">
                  <c:v>0.20540989786009867</c:v>
                </c:pt>
                <c:pt idx="276">
                  <c:v>2.1581689462612896</c:v>
                </c:pt>
                <c:pt idx="277">
                  <c:v>-3.3817622338568452</c:v>
                </c:pt>
                <c:pt idx="278">
                  <c:v>-2.5458817668727285</c:v>
                </c:pt>
                <c:pt idx="279">
                  <c:v>-2.7201717365843106</c:v>
                </c:pt>
                <c:pt idx="280">
                  <c:v>-8.3401340252434775</c:v>
                </c:pt>
                <c:pt idx="281">
                  <c:v>-5.1086557092644558</c:v>
                </c:pt>
                <c:pt idx="282">
                  <c:v>-2.7948674378892742</c:v>
                </c:pt>
                <c:pt idx="283">
                  <c:v>-5.6439749019500294</c:v>
                </c:pt>
                <c:pt idx="284">
                  <c:v>-4.6551460941986056</c:v>
                </c:pt>
                <c:pt idx="285">
                  <c:v>-3.4600148733191878</c:v>
                </c:pt>
                <c:pt idx="286">
                  <c:v>-4.1625101594015836</c:v>
                </c:pt>
                <c:pt idx="287">
                  <c:v>-1.5090342939966854</c:v>
                </c:pt>
                <c:pt idx="288">
                  <c:v>-2.1759601985052894</c:v>
                </c:pt>
                <c:pt idx="289">
                  <c:v>-3.9384230554866928</c:v>
                </c:pt>
                <c:pt idx="290">
                  <c:v>-3.109656464817335</c:v>
                </c:pt>
                <c:pt idx="291">
                  <c:v>-2.5049769780628672</c:v>
                </c:pt>
                <c:pt idx="292">
                  <c:v>-3.6236340285586319</c:v>
                </c:pt>
                <c:pt idx="293">
                  <c:v>-0.62869210004532849</c:v>
                </c:pt>
                <c:pt idx="294">
                  <c:v>0.84565876618835745</c:v>
                </c:pt>
                <c:pt idx="295">
                  <c:v>-3.6876589153914576</c:v>
                </c:pt>
                <c:pt idx="296">
                  <c:v>-4.0326819166572418</c:v>
                </c:pt>
                <c:pt idx="297">
                  <c:v>-2.6988301076400347</c:v>
                </c:pt>
                <c:pt idx="298">
                  <c:v>-3.2732756200567792</c:v>
                </c:pt>
                <c:pt idx="299">
                  <c:v>0.98082241616876864</c:v>
                </c:pt>
                <c:pt idx="300">
                  <c:v>0.89901283854904612</c:v>
                </c:pt>
                <c:pt idx="301">
                  <c:v>-4.2549905514934432</c:v>
                </c:pt>
                <c:pt idx="302">
                  <c:v>-3.0918717740304382</c:v>
                </c:pt>
                <c:pt idx="303">
                  <c:v>-1.9376453419608817</c:v>
                </c:pt>
                <c:pt idx="304">
                  <c:v>-1.3098457571834494</c:v>
                </c:pt>
                <c:pt idx="305">
                  <c:v>-1.2564916848227607</c:v>
                </c:pt>
                <c:pt idx="306">
                  <c:v>1.1213214733852475</c:v>
                </c:pt>
                <c:pt idx="307">
                  <c:v>-8.3401340252434775</c:v>
                </c:pt>
                <c:pt idx="308">
                  <c:v>-2.3360224155873546</c:v>
                </c:pt>
                <c:pt idx="309">
                  <c:v>-1.5161481703114443</c:v>
                </c:pt>
                <c:pt idx="310">
                  <c:v>-0.22142268102540896</c:v>
                </c:pt>
                <c:pt idx="311">
                  <c:v>-8.3401340252434775</c:v>
                </c:pt>
              </c:numCache>
            </c:numRef>
          </c:yVal>
          <c:smooth val="0"/>
          <c:extLst>
            <c:ext xmlns:c16="http://schemas.microsoft.com/office/drawing/2014/chart" uri="{C3380CC4-5D6E-409C-BE32-E72D297353CC}">
              <c16:uniqueId val="{00000000-3864-6B4A-964E-1C5C62CF5EEF}"/>
            </c:ext>
          </c:extLst>
        </c:ser>
        <c:dLbls>
          <c:showLegendKey val="0"/>
          <c:showVal val="0"/>
          <c:showCatName val="0"/>
          <c:showSerName val="0"/>
          <c:showPercent val="0"/>
          <c:showBubbleSize val="0"/>
        </c:dLbls>
        <c:axId val="2071881664"/>
        <c:axId val="2069714224"/>
      </c:scatterChart>
      <c:valAx>
        <c:axId val="20718816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9714224"/>
        <c:crosses val="autoZero"/>
        <c:crossBetween val="midCat"/>
      </c:valAx>
      <c:valAx>
        <c:axId val="20697142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188166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Sheet2!$Y$318</c:f>
              <c:strCache>
                <c:ptCount val="1"/>
                <c:pt idx="0">
                  <c:v>netTotal</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layout>
                <c:manualLayout>
                  <c:x val="0.14659689413823271"/>
                  <c:y val="-0.72666703120443277"/>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Sheet2!$X$319:$X$474</c:f>
              <c:numCache>
                <c:formatCode>General</c:formatCode>
                <c:ptCount val="156"/>
                <c:pt idx="0">
                  <c:v>6.4666666666666668</c:v>
                </c:pt>
                <c:pt idx="1">
                  <c:v>6.333333333333333</c:v>
                </c:pt>
                <c:pt idx="2">
                  <c:v>6.9333333333333336</c:v>
                </c:pt>
                <c:pt idx="3">
                  <c:v>6.7333333333333334</c:v>
                </c:pt>
                <c:pt idx="4">
                  <c:v>8.0666666666666664</c:v>
                </c:pt>
                <c:pt idx="5">
                  <c:v>6.5</c:v>
                </c:pt>
                <c:pt idx="6">
                  <c:v>6</c:v>
                </c:pt>
                <c:pt idx="7">
                  <c:v>7.6</c:v>
                </c:pt>
                <c:pt idx="8">
                  <c:v>6.6</c:v>
                </c:pt>
                <c:pt idx="9">
                  <c:v>5.8</c:v>
                </c:pt>
                <c:pt idx="10">
                  <c:v>6.333333333333333</c:v>
                </c:pt>
                <c:pt idx="11">
                  <c:v>6.333333333333333</c:v>
                </c:pt>
                <c:pt idx="12">
                  <c:v>7.2</c:v>
                </c:pt>
                <c:pt idx="13">
                  <c:v>6.2666666666666666</c:v>
                </c:pt>
                <c:pt idx="14">
                  <c:v>6.2666666666666666</c:v>
                </c:pt>
                <c:pt idx="15">
                  <c:v>6.7333333333333334</c:v>
                </c:pt>
                <c:pt idx="16">
                  <c:v>6.7333333333333334</c:v>
                </c:pt>
                <c:pt idx="17">
                  <c:v>6.2666666666666666</c:v>
                </c:pt>
                <c:pt idx="18">
                  <c:v>6.666666666666667</c:v>
                </c:pt>
                <c:pt idx="19">
                  <c:v>6.6</c:v>
                </c:pt>
                <c:pt idx="20">
                  <c:v>6.1333333333333337</c:v>
                </c:pt>
                <c:pt idx="21">
                  <c:v>6.4</c:v>
                </c:pt>
                <c:pt idx="22">
                  <c:v>6.2666666666666666</c:v>
                </c:pt>
                <c:pt idx="23">
                  <c:v>6.2</c:v>
                </c:pt>
                <c:pt idx="24">
                  <c:v>6.7333333333333334</c:v>
                </c:pt>
                <c:pt idx="25">
                  <c:v>7</c:v>
                </c:pt>
                <c:pt idx="26">
                  <c:v>6.4</c:v>
                </c:pt>
                <c:pt idx="27">
                  <c:v>6.2666666666666666</c:v>
                </c:pt>
                <c:pt idx="28">
                  <c:v>6.0666666666666664</c:v>
                </c:pt>
                <c:pt idx="29">
                  <c:v>6</c:v>
                </c:pt>
                <c:pt idx="30">
                  <c:v>6.4</c:v>
                </c:pt>
                <c:pt idx="31">
                  <c:v>6.0666666666666664</c:v>
                </c:pt>
                <c:pt idx="32">
                  <c:v>6.2666666666666666</c:v>
                </c:pt>
                <c:pt idx="33">
                  <c:v>21</c:v>
                </c:pt>
                <c:pt idx="34">
                  <c:v>7.0666666666666664</c:v>
                </c:pt>
                <c:pt idx="35">
                  <c:v>6.1333333333333337</c:v>
                </c:pt>
                <c:pt idx="36">
                  <c:v>6.2666666666666666</c:v>
                </c:pt>
                <c:pt idx="37">
                  <c:v>6.333333333333333</c:v>
                </c:pt>
                <c:pt idx="38">
                  <c:v>6.666666666666667</c:v>
                </c:pt>
                <c:pt idx="39">
                  <c:v>6.0666666666666664</c:v>
                </c:pt>
                <c:pt idx="40">
                  <c:v>7</c:v>
                </c:pt>
                <c:pt idx="41">
                  <c:v>6.8</c:v>
                </c:pt>
                <c:pt idx="42">
                  <c:v>6.7692307692307692</c:v>
                </c:pt>
                <c:pt idx="43">
                  <c:v>6.333333333333333</c:v>
                </c:pt>
                <c:pt idx="44">
                  <c:v>6.4666666666666668</c:v>
                </c:pt>
                <c:pt idx="45">
                  <c:v>6.4666666666666668</c:v>
                </c:pt>
                <c:pt idx="46">
                  <c:v>6.2666666666666666</c:v>
                </c:pt>
                <c:pt idx="47">
                  <c:v>6.6</c:v>
                </c:pt>
                <c:pt idx="48">
                  <c:v>7.2</c:v>
                </c:pt>
                <c:pt idx="49">
                  <c:v>9</c:v>
                </c:pt>
                <c:pt idx="50">
                  <c:v>7</c:v>
                </c:pt>
                <c:pt idx="51">
                  <c:v>6.4666666666666668</c:v>
                </c:pt>
                <c:pt idx="52">
                  <c:v>6.8</c:v>
                </c:pt>
                <c:pt idx="53">
                  <c:v>6.333333333333333</c:v>
                </c:pt>
                <c:pt idx="54">
                  <c:v>6.9333333333333336</c:v>
                </c:pt>
                <c:pt idx="55">
                  <c:v>6.2</c:v>
                </c:pt>
                <c:pt idx="56">
                  <c:v>6.333333333333333</c:v>
                </c:pt>
                <c:pt idx="57">
                  <c:v>6.4666666666666668</c:v>
                </c:pt>
                <c:pt idx="58">
                  <c:v>6.7333333333333334</c:v>
                </c:pt>
                <c:pt idx="59">
                  <c:v>6.1333333333333337</c:v>
                </c:pt>
                <c:pt idx="60">
                  <c:v>6.333333333333333</c:v>
                </c:pt>
                <c:pt idx="61">
                  <c:v>6.4</c:v>
                </c:pt>
                <c:pt idx="62">
                  <c:v>7</c:v>
                </c:pt>
                <c:pt idx="63">
                  <c:v>7</c:v>
                </c:pt>
                <c:pt idx="64">
                  <c:v>6.666666666666667</c:v>
                </c:pt>
                <c:pt idx="65">
                  <c:v>6.4666666666666668</c:v>
                </c:pt>
                <c:pt idx="66">
                  <c:v>6.4</c:v>
                </c:pt>
                <c:pt idx="67">
                  <c:v>6.5333333333333332</c:v>
                </c:pt>
                <c:pt idx="68">
                  <c:v>5.8666666666666663</c:v>
                </c:pt>
                <c:pt idx="69">
                  <c:v>6.5333333333333332</c:v>
                </c:pt>
                <c:pt idx="70">
                  <c:v>6.2666666666666666</c:v>
                </c:pt>
                <c:pt idx="71">
                  <c:v>6.2666666666666666</c:v>
                </c:pt>
                <c:pt idx="72">
                  <c:v>6.8</c:v>
                </c:pt>
                <c:pt idx="73">
                  <c:v>5.8666666666666663</c:v>
                </c:pt>
                <c:pt idx="74">
                  <c:v>5.9333333333333336</c:v>
                </c:pt>
                <c:pt idx="75">
                  <c:v>6.5333333333333332</c:v>
                </c:pt>
                <c:pt idx="76">
                  <c:v>20</c:v>
                </c:pt>
                <c:pt idx="77">
                  <c:v>9.1999999999999993</c:v>
                </c:pt>
                <c:pt idx="78">
                  <c:v>6.333333333333333</c:v>
                </c:pt>
                <c:pt idx="79">
                  <c:v>6.8</c:v>
                </c:pt>
                <c:pt idx="80">
                  <c:v>6.0666666666666664</c:v>
                </c:pt>
                <c:pt idx="81">
                  <c:v>6.7333333333333334</c:v>
                </c:pt>
                <c:pt idx="82">
                  <c:v>6.9333333333333336</c:v>
                </c:pt>
                <c:pt idx="83">
                  <c:v>7.4</c:v>
                </c:pt>
                <c:pt idx="84">
                  <c:v>7.8</c:v>
                </c:pt>
                <c:pt idx="85">
                  <c:v>5.7333333333333334</c:v>
                </c:pt>
                <c:pt idx="86">
                  <c:v>6.6</c:v>
                </c:pt>
                <c:pt idx="87">
                  <c:v>7.0666666666666664</c:v>
                </c:pt>
                <c:pt idx="88">
                  <c:v>7.1333333333333337</c:v>
                </c:pt>
                <c:pt idx="89">
                  <c:v>6.8</c:v>
                </c:pt>
                <c:pt idx="90">
                  <c:v>6.7333333333333334</c:v>
                </c:pt>
                <c:pt idx="91">
                  <c:v>6.2</c:v>
                </c:pt>
                <c:pt idx="92">
                  <c:v>7.2</c:v>
                </c:pt>
                <c:pt idx="93">
                  <c:v>6</c:v>
                </c:pt>
                <c:pt idx="94">
                  <c:v>6.5333333333333332</c:v>
                </c:pt>
                <c:pt idx="95">
                  <c:v>6.1333333333333337</c:v>
                </c:pt>
                <c:pt idx="96">
                  <c:v>8.0666666666666664</c:v>
                </c:pt>
                <c:pt idx="97">
                  <c:v>6.333333333333333</c:v>
                </c:pt>
                <c:pt idx="98">
                  <c:v>6.666666666666667</c:v>
                </c:pt>
                <c:pt idx="99">
                  <c:v>6.6</c:v>
                </c:pt>
                <c:pt idx="100">
                  <c:v>6.8</c:v>
                </c:pt>
                <c:pt idx="101">
                  <c:v>7.0666666666666664</c:v>
                </c:pt>
                <c:pt idx="102">
                  <c:v>6.5333333333333332</c:v>
                </c:pt>
                <c:pt idx="103">
                  <c:v>7.2666666666666666</c:v>
                </c:pt>
                <c:pt idx="104">
                  <c:v>6.7333333333333334</c:v>
                </c:pt>
                <c:pt idx="105">
                  <c:v>6.2</c:v>
                </c:pt>
                <c:pt idx="106">
                  <c:v>6.8666666666666663</c:v>
                </c:pt>
                <c:pt idx="107">
                  <c:v>6.1333333333333337</c:v>
                </c:pt>
                <c:pt idx="108">
                  <c:v>6.0666666666666664</c:v>
                </c:pt>
                <c:pt idx="109">
                  <c:v>6.4</c:v>
                </c:pt>
                <c:pt idx="110">
                  <c:v>7.1333333333333337</c:v>
                </c:pt>
                <c:pt idx="111">
                  <c:v>6.4</c:v>
                </c:pt>
                <c:pt idx="112">
                  <c:v>7.1333333333333337</c:v>
                </c:pt>
                <c:pt idx="113">
                  <c:v>7.0769230769230766</c:v>
                </c:pt>
                <c:pt idx="114">
                  <c:v>6.4666666666666668</c:v>
                </c:pt>
                <c:pt idx="115">
                  <c:v>7.0666666666666664</c:v>
                </c:pt>
                <c:pt idx="116">
                  <c:v>6.0666666666666664</c:v>
                </c:pt>
                <c:pt idx="117">
                  <c:v>7.1333333333333337</c:v>
                </c:pt>
                <c:pt idx="118">
                  <c:v>6.5333333333333332</c:v>
                </c:pt>
                <c:pt idx="119">
                  <c:v>6.333333333333333</c:v>
                </c:pt>
                <c:pt idx="120">
                  <c:v>6.7333333333333334</c:v>
                </c:pt>
                <c:pt idx="121">
                  <c:v>6.6</c:v>
                </c:pt>
                <c:pt idx="122">
                  <c:v>6.666666666666667</c:v>
                </c:pt>
                <c:pt idx="123">
                  <c:v>7</c:v>
                </c:pt>
                <c:pt idx="124">
                  <c:v>7.4666666666666668</c:v>
                </c:pt>
                <c:pt idx="125">
                  <c:v>6.6</c:v>
                </c:pt>
                <c:pt idx="126">
                  <c:v>6.5333333333333332</c:v>
                </c:pt>
                <c:pt idx="127">
                  <c:v>6.2</c:v>
                </c:pt>
                <c:pt idx="128">
                  <c:v>7.9230769230769234</c:v>
                </c:pt>
                <c:pt idx="129">
                  <c:v>6.0666666666666664</c:v>
                </c:pt>
                <c:pt idx="130">
                  <c:v>6.8666666666666663</c:v>
                </c:pt>
                <c:pt idx="131">
                  <c:v>6.4666666666666668</c:v>
                </c:pt>
                <c:pt idx="132">
                  <c:v>6.7142857142857144</c:v>
                </c:pt>
                <c:pt idx="133">
                  <c:v>6.1333333333333337</c:v>
                </c:pt>
                <c:pt idx="134">
                  <c:v>6.5333333333333332</c:v>
                </c:pt>
                <c:pt idx="135">
                  <c:v>6</c:v>
                </c:pt>
                <c:pt idx="136">
                  <c:v>6.7333333333333334</c:v>
                </c:pt>
                <c:pt idx="137">
                  <c:v>8.1999999999999993</c:v>
                </c:pt>
                <c:pt idx="138">
                  <c:v>50</c:v>
                </c:pt>
                <c:pt idx="139">
                  <c:v>7.4666666666666668</c:v>
                </c:pt>
                <c:pt idx="140">
                  <c:v>7.1333333333333337</c:v>
                </c:pt>
                <c:pt idx="141">
                  <c:v>6.333333333333333</c:v>
                </c:pt>
                <c:pt idx="142">
                  <c:v>6.333333333333333</c:v>
                </c:pt>
                <c:pt idx="143">
                  <c:v>6.9333333333333336</c:v>
                </c:pt>
                <c:pt idx="144">
                  <c:v>6.5333333333333332</c:v>
                </c:pt>
                <c:pt idx="145">
                  <c:v>6.7333333333333334</c:v>
                </c:pt>
                <c:pt idx="146">
                  <c:v>6</c:v>
                </c:pt>
                <c:pt idx="147">
                  <c:v>6.666666666666667</c:v>
                </c:pt>
                <c:pt idx="148">
                  <c:v>6.8</c:v>
                </c:pt>
                <c:pt idx="149">
                  <c:v>6.666666666666667</c:v>
                </c:pt>
                <c:pt idx="150">
                  <c:v>6.9333333333333336</c:v>
                </c:pt>
                <c:pt idx="151">
                  <c:v>6.6</c:v>
                </c:pt>
                <c:pt idx="152">
                  <c:v>7.8666666666666663</c:v>
                </c:pt>
                <c:pt idx="153">
                  <c:v>7.333333333333333</c:v>
                </c:pt>
                <c:pt idx="154">
                  <c:v>95.333333333333329</c:v>
                </c:pt>
                <c:pt idx="155">
                  <c:v>8.0666666666666664</c:v>
                </c:pt>
              </c:numCache>
            </c:numRef>
          </c:xVal>
          <c:yVal>
            <c:numRef>
              <c:f>Sheet2!$Y$319:$Y$474</c:f>
              <c:numCache>
                <c:formatCode>General</c:formatCode>
                <c:ptCount val="156"/>
                <c:pt idx="0">
                  <c:v>2189</c:v>
                </c:pt>
                <c:pt idx="1">
                  <c:v>2253</c:v>
                </c:pt>
                <c:pt idx="2">
                  <c:v>2864</c:v>
                </c:pt>
                <c:pt idx="3">
                  <c:v>3984</c:v>
                </c:pt>
                <c:pt idx="4">
                  <c:v>2841</c:v>
                </c:pt>
                <c:pt idx="5">
                  <c:v>2085</c:v>
                </c:pt>
                <c:pt idx="6">
                  <c:v>2380</c:v>
                </c:pt>
                <c:pt idx="7">
                  <c:v>3497</c:v>
                </c:pt>
                <c:pt idx="8">
                  <c:v>2756</c:v>
                </c:pt>
                <c:pt idx="9">
                  <c:v>2772</c:v>
                </c:pt>
                <c:pt idx="10">
                  <c:v>1706</c:v>
                </c:pt>
                <c:pt idx="11">
                  <c:v>2616</c:v>
                </c:pt>
                <c:pt idx="12">
                  <c:v>2523</c:v>
                </c:pt>
                <c:pt idx="13">
                  <c:v>2150</c:v>
                </c:pt>
                <c:pt idx="14">
                  <c:v>3379</c:v>
                </c:pt>
                <c:pt idx="15">
                  <c:v>3218</c:v>
                </c:pt>
                <c:pt idx="16">
                  <c:v>2522</c:v>
                </c:pt>
                <c:pt idx="17">
                  <c:v>2677</c:v>
                </c:pt>
                <c:pt idx="18">
                  <c:v>2272</c:v>
                </c:pt>
                <c:pt idx="19">
                  <c:v>2279</c:v>
                </c:pt>
                <c:pt idx="20">
                  <c:v>2273</c:v>
                </c:pt>
                <c:pt idx="21">
                  <c:v>2528</c:v>
                </c:pt>
                <c:pt idx="22">
                  <c:v>2630</c:v>
                </c:pt>
                <c:pt idx="23">
                  <c:v>1928</c:v>
                </c:pt>
                <c:pt idx="24">
                  <c:v>3399</c:v>
                </c:pt>
                <c:pt idx="25">
                  <c:v>3573</c:v>
                </c:pt>
                <c:pt idx="26">
                  <c:v>1984</c:v>
                </c:pt>
                <c:pt idx="27">
                  <c:v>2417</c:v>
                </c:pt>
                <c:pt idx="28">
                  <c:v>2119</c:v>
                </c:pt>
                <c:pt idx="29">
                  <c:v>2262</c:v>
                </c:pt>
                <c:pt idx="30">
                  <c:v>2794</c:v>
                </c:pt>
                <c:pt idx="31">
                  <c:v>2695</c:v>
                </c:pt>
                <c:pt idx="32">
                  <c:v>3162</c:v>
                </c:pt>
                <c:pt idx="33">
                  <c:v>21</c:v>
                </c:pt>
                <c:pt idx="34">
                  <c:v>2610</c:v>
                </c:pt>
                <c:pt idx="35">
                  <c:v>2235</c:v>
                </c:pt>
                <c:pt idx="36">
                  <c:v>2986</c:v>
                </c:pt>
                <c:pt idx="37">
                  <c:v>3460</c:v>
                </c:pt>
                <c:pt idx="38">
                  <c:v>2288</c:v>
                </c:pt>
                <c:pt idx="39">
                  <c:v>3077</c:v>
                </c:pt>
                <c:pt idx="40">
                  <c:v>3421</c:v>
                </c:pt>
                <c:pt idx="41">
                  <c:v>2865</c:v>
                </c:pt>
                <c:pt idx="42">
                  <c:v>2752</c:v>
                </c:pt>
                <c:pt idx="43">
                  <c:v>3623</c:v>
                </c:pt>
                <c:pt idx="44">
                  <c:v>2488</c:v>
                </c:pt>
                <c:pt idx="45">
                  <c:v>3102</c:v>
                </c:pt>
                <c:pt idx="46">
                  <c:v>3064</c:v>
                </c:pt>
                <c:pt idx="47">
                  <c:v>2592</c:v>
                </c:pt>
                <c:pt idx="48">
                  <c:v>3894</c:v>
                </c:pt>
                <c:pt idx="49">
                  <c:v>3096</c:v>
                </c:pt>
                <c:pt idx="50">
                  <c:v>3320</c:v>
                </c:pt>
                <c:pt idx="51">
                  <c:v>3190</c:v>
                </c:pt>
                <c:pt idx="52">
                  <c:v>2855</c:v>
                </c:pt>
                <c:pt idx="53">
                  <c:v>2703</c:v>
                </c:pt>
                <c:pt idx="54">
                  <c:v>3262</c:v>
                </c:pt>
                <c:pt idx="55">
                  <c:v>3046</c:v>
                </c:pt>
                <c:pt idx="56">
                  <c:v>2501</c:v>
                </c:pt>
                <c:pt idx="57">
                  <c:v>2560</c:v>
                </c:pt>
                <c:pt idx="58">
                  <c:v>3054</c:v>
                </c:pt>
                <c:pt idx="59">
                  <c:v>3163</c:v>
                </c:pt>
                <c:pt idx="60">
                  <c:v>2482</c:v>
                </c:pt>
                <c:pt idx="61">
                  <c:v>3107</c:v>
                </c:pt>
                <c:pt idx="62">
                  <c:v>2572</c:v>
                </c:pt>
                <c:pt idx="63">
                  <c:v>2879</c:v>
                </c:pt>
                <c:pt idx="64">
                  <c:v>2598</c:v>
                </c:pt>
                <c:pt idx="65">
                  <c:v>2141</c:v>
                </c:pt>
                <c:pt idx="66">
                  <c:v>2501</c:v>
                </c:pt>
                <c:pt idx="67">
                  <c:v>2703</c:v>
                </c:pt>
                <c:pt idx="68">
                  <c:v>2779</c:v>
                </c:pt>
                <c:pt idx="69">
                  <c:v>3120</c:v>
                </c:pt>
                <c:pt idx="70">
                  <c:v>2379</c:v>
                </c:pt>
                <c:pt idx="71">
                  <c:v>2718</c:v>
                </c:pt>
                <c:pt idx="72">
                  <c:v>3279</c:v>
                </c:pt>
                <c:pt idx="73">
                  <c:v>2188</c:v>
                </c:pt>
                <c:pt idx="74">
                  <c:v>2525</c:v>
                </c:pt>
                <c:pt idx="75">
                  <c:v>3243</c:v>
                </c:pt>
                <c:pt idx="76">
                  <c:v>20</c:v>
                </c:pt>
                <c:pt idx="77">
                  <c:v>5576</c:v>
                </c:pt>
                <c:pt idx="78">
                  <c:v>3101</c:v>
                </c:pt>
                <c:pt idx="79">
                  <c:v>2236</c:v>
                </c:pt>
                <c:pt idx="80">
                  <c:v>2614</c:v>
                </c:pt>
                <c:pt idx="81">
                  <c:v>4457</c:v>
                </c:pt>
                <c:pt idx="82">
                  <c:v>3338</c:v>
                </c:pt>
                <c:pt idx="83">
                  <c:v>2446</c:v>
                </c:pt>
                <c:pt idx="84">
                  <c:v>1729</c:v>
                </c:pt>
                <c:pt idx="85">
                  <c:v>1956</c:v>
                </c:pt>
                <c:pt idx="86">
                  <c:v>3000</c:v>
                </c:pt>
                <c:pt idx="87">
                  <c:v>3045</c:v>
                </c:pt>
                <c:pt idx="88">
                  <c:v>2837</c:v>
                </c:pt>
                <c:pt idx="89">
                  <c:v>2366</c:v>
                </c:pt>
                <c:pt idx="90">
                  <c:v>2184</c:v>
                </c:pt>
                <c:pt idx="91">
                  <c:v>3187</c:v>
                </c:pt>
                <c:pt idx="92">
                  <c:v>2637</c:v>
                </c:pt>
                <c:pt idx="93">
                  <c:v>2317</c:v>
                </c:pt>
                <c:pt idx="94">
                  <c:v>2207</c:v>
                </c:pt>
                <c:pt idx="95">
                  <c:v>2380</c:v>
                </c:pt>
                <c:pt idx="96">
                  <c:v>2851</c:v>
                </c:pt>
                <c:pt idx="97">
                  <c:v>2835</c:v>
                </c:pt>
                <c:pt idx="98">
                  <c:v>2873</c:v>
                </c:pt>
                <c:pt idx="99">
                  <c:v>1902</c:v>
                </c:pt>
                <c:pt idx="100">
                  <c:v>2523</c:v>
                </c:pt>
                <c:pt idx="101">
                  <c:v>2825</c:v>
                </c:pt>
                <c:pt idx="102">
                  <c:v>3191</c:v>
                </c:pt>
                <c:pt idx="103">
                  <c:v>2763</c:v>
                </c:pt>
                <c:pt idx="104">
                  <c:v>2325</c:v>
                </c:pt>
                <c:pt idx="105">
                  <c:v>3982</c:v>
                </c:pt>
                <c:pt idx="106">
                  <c:v>3272</c:v>
                </c:pt>
                <c:pt idx="107">
                  <c:v>2182</c:v>
                </c:pt>
                <c:pt idx="108">
                  <c:v>2461</c:v>
                </c:pt>
                <c:pt idx="109">
                  <c:v>2597</c:v>
                </c:pt>
                <c:pt idx="110">
                  <c:v>3474</c:v>
                </c:pt>
                <c:pt idx="111">
                  <c:v>1792</c:v>
                </c:pt>
                <c:pt idx="112">
                  <c:v>2236</c:v>
                </c:pt>
                <c:pt idx="113">
                  <c:v>3136</c:v>
                </c:pt>
                <c:pt idx="114">
                  <c:v>2790</c:v>
                </c:pt>
                <c:pt idx="115">
                  <c:v>2734</c:v>
                </c:pt>
                <c:pt idx="116">
                  <c:v>1981</c:v>
                </c:pt>
                <c:pt idx="117">
                  <c:v>3178</c:v>
                </c:pt>
                <c:pt idx="118">
                  <c:v>2860</c:v>
                </c:pt>
                <c:pt idx="119">
                  <c:v>2567</c:v>
                </c:pt>
                <c:pt idx="120">
                  <c:v>2218</c:v>
                </c:pt>
                <c:pt idx="121">
                  <c:v>2251</c:v>
                </c:pt>
                <c:pt idx="122">
                  <c:v>3043</c:v>
                </c:pt>
                <c:pt idx="123">
                  <c:v>2641</c:v>
                </c:pt>
                <c:pt idx="124">
                  <c:v>2813</c:v>
                </c:pt>
                <c:pt idx="125">
                  <c:v>2966</c:v>
                </c:pt>
                <c:pt idx="126">
                  <c:v>1539</c:v>
                </c:pt>
                <c:pt idx="127">
                  <c:v>2346</c:v>
                </c:pt>
                <c:pt idx="128">
                  <c:v>2426</c:v>
                </c:pt>
                <c:pt idx="129">
                  <c:v>1983</c:v>
                </c:pt>
                <c:pt idx="130">
                  <c:v>2446</c:v>
                </c:pt>
                <c:pt idx="131">
                  <c:v>2894</c:v>
                </c:pt>
                <c:pt idx="132">
                  <c:v>2279</c:v>
                </c:pt>
                <c:pt idx="133">
                  <c:v>1634</c:v>
                </c:pt>
                <c:pt idx="134">
                  <c:v>3218</c:v>
                </c:pt>
                <c:pt idx="135">
                  <c:v>2275</c:v>
                </c:pt>
                <c:pt idx="136">
                  <c:v>2629</c:v>
                </c:pt>
                <c:pt idx="137">
                  <c:v>3603</c:v>
                </c:pt>
                <c:pt idx="138">
                  <c:v>50</c:v>
                </c:pt>
                <c:pt idx="139">
                  <c:v>2310</c:v>
                </c:pt>
                <c:pt idx="140">
                  <c:v>2258</c:v>
                </c:pt>
                <c:pt idx="141">
                  <c:v>1636</c:v>
                </c:pt>
                <c:pt idx="142">
                  <c:v>2056</c:v>
                </c:pt>
                <c:pt idx="143">
                  <c:v>1650</c:v>
                </c:pt>
                <c:pt idx="144">
                  <c:v>2452</c:v>
                </c:pt>
                <c:pt idx="145">
                  <c:v>1951</c:v>
                </c:pt>
                <c:pt idx="146">
                  <c:v>1666</c:v>
                </c:pt>
                <c:pt idx="147">
                  <c:v>2911</c:v>
                </c:pt>
                <c:pt idx="148">
                  <c:v>1987</c:v>
                </c:pt>
                <c:pt idx="149">
                  <c:v>2570</c:v>
                </c:pt>
                <c:pt idx="150">
                  <c:v>2471</c:v>
                </c:pt>
                <c:pt idx="151">
                  <c:v>2264</c:v>
                </c:pt>
                <c:pt idx="152">
                  <c:v>1995</c:v>
                </c:pt>
                <c:pt idx="153">
                  <c:v>2985</c:v>
                </c:pt>
                <c:pt idx="154">
                  <c:v>238</c:v>
                </c:pt>
                <c:pt idx="155">
                  <c:v>3252</c:v>
                </c:pt>
              </c:numCache>
            </c:numRef>
          </c:yVal>
          <c:smooth val="0"/>
          <c:extLst>
            <c:ext xmlns:c16="http://schemas.microsoft.com/office/drawing/2014/chart" uri="{C3380CC4-5D6E-409C-BE32-E72D297353CC}">
              <c16:uniqueId val="{00000000-C359-9E43-963E-E5352FAA2F1B}"/>
            </c:ext>
          </c:extLst>
        </c:ser>
        <c:dLbls>
          <c:showLegendKey val="0"/>
          <c:showVal val="0"/>
          <c:showCatName val="0"/>
          <c:showSerName val="0"/>
          <c:showPercent val="0"/>
          <c:showBubbleSize val="0"/>
        </c:dLbls>
        <c:axId val="2040723232"/>
        <c:axId val="2040723616"/>
      </c:scatterChart>
      <c:valAx>
        <c:axId val="2040723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0723616"/>
        <c:crosses val="autoZero"/>
        <c:crossBetween val="midCat"/>
      </c:valAx>
      <c:valAx>
        <c:axId val="20407236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0723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Sheet2!$AF$318</c:f>
              <c:strCache>
                <c:ptCount val="1"/>
                <c:pt idx="0">
                  <c:v>netTotal</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layout>
                <c:manualLayout>
                  <c:x val="5.9134514435695541E-2"/>
                  <c:y val="-0.40247058609590658"/>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Sheet2!$AE$319:$AE$474</c:f>
              <c:numCache>
                <c:formatCode>General</c:formatCode>
                <c:ptCount val="156"/>
                <c:pt idx="0">
                  <c:v>6.333333333333333</c:v>
                </c:pt>
                <c:pt idx="1">
                  <c:v>6.5333333333333332</c:v>
                </c:pt>
                <c:pt idx="2">
                  <c:v>6.666666666666667</c:v>
                </c:pt>
                <c:pt idx="3">
                  <c:v>6.8666666666666663</c:v>
                </c:pt>
                <c:pt idx="4">
                  <c:v>7</c:v>
                </c:pt>
                <c:pt idx="5">
                  <c:v>8.2666666666666675</c:v>
                </c:pt>
                <c:pt idx="6">
                  <c:v>6.6</c:v>
                </c:pt>
                <c:pt idx="7">
                  <c:v>8.6666666666666661</c:v>
                </c:pt>
                <c:pt idx="8">
                  <c:v>6.4</c:v>
                </c:pt>
                <c:pt idx="9">
                  <c:v>7.7333333333333334</c:v>
                </c:pt>
                <c:pt idx="10">
                  <c:v>6.7333333333333334</c:v>
                </c:pt>
                <c:pt idx="11">
                  <c:v>7</c:v>
                </c:pt>
                <c:pt idx="12">
                  <c:v>7.5333333333333332</c:v>
                </c:pt>
                <c:pt idx="13">
                  <c:v>6.333333333333333</c:v>
                </c:pt>
                <c:pt idx="14">
                  <c:v>6.666666666666667</c:v>
                </c:pt>
                <c:pt idx="15">
                  <c:v>6.333333333333333</c:v>
                </c:pt>
                <c:pt idx="16">
                  <c:v>7.666666666666667</c:v>
                </c:pt>
                <c:pt idx="17">
                  <c:v>7.1333333333333337</c:v>
                </c:pt>
                <c:pt idx="18">
                  <c:v>6.2666666666666666</c:v>
                </c:pt>
                <c:pt idx="19">
                  <c:v>6.4666666666666668</c:v>
                </c:pt>
                <c:pt idx="20">
                  <c:v>6.8</c:v>
                </c:pt>
                <c:pt idx="21">
                  <c:v>6.2666666666666666</c:v>
                </c:pt>
                <c:pt idx="22">
                  <c:v>6.666666666666667</c:v>
                </c:pt>
                <c:pt idx="23">
                  <c:v>6.666666666666667</c:v>
                </c:pt>
                <c:pt idx="24">
                  <c:v>6.4666666666666668</c:v>
                </c:pt>
                <c:pt idx="25">
                  <c:v>7.333333333333333</c:v>
                </c:pt>
                <c:pt idx="26">
                  <c:v>5.7333333333333334</c:v>
                </c:pt>
                <c:pt idx="27">
                  <c:v>6.0666666666666664</c:v>
                </c:pt>
                <c:pt idx="28">
                  <c:v>6.6</c:v>
                </c:pt>
                <c:pt idx="29">
                  <c:v>6.7333333333333334</c:v>
                </c:pt>
                <c:pt idx="30">
                  <c:v>6.8</c:v>
                </c:pt>
                <c:pt idx="31">
                  <c:v>6.7333333333333334</c:v>
                </c:pt>
                <c:pt idx="32">
                  <c:v>6.666666666666667</c:v>
                </c:pt>
                <c:pt idx="33">
                  <c:v>6.7333333333333334</c:v>
                </c:pt>
                <c:pt idx="34">
                  <c:v>7.2</c:v>
                </c:pt>
                <c:pt idx="35">
                  <c:v>6.9333333333333336</c:v>
                </c:pt>
                <c:pt idx="36">
                  <c:v>6.4</c:v>
                </c:pt>
                <c:pt idx="37">
                  <c:v>7.2666666666666666</c:v>
                </c:pt>
                <c:pt idx="38">
                  <c:v>6</c:v>
                </c:pt>
                <c:pt idx="39">
                  <c:v>6.2</c:v>
                </c:pt>
                <c:pt idx="40">
                  <c:v>6.4</c:v>
                </c:pt>
                <c:pt idx="41">
                  <c:v>6.5333333333333332</c:v>
                </c:pt>
                <c:pt idx="42">
                  <c:v>6.7333333333333334</c:v>
                </c:pt>
                <c:pt idx="43">
                  <c:v>6.7333333333333334</c:v>
                </c:pt>
                <c:pt idx="44">
                  <c:v>6.4666666666666668</c:v>
                </c:pt>
                <c:pt idx="45">
                  <c:v>6.666666666666667</c:v>
                </c:pt>
                <c:pt idx="46">
                  <c:v>7.0714285714285712</c:v>
                </c:pt>
                <c:pt idx="47">
                  <c:v>6.4</c:v>
                </c:pt>
                <c:pt idx="48">
                  <c:v>6.8666666666666663</c:v>
                </c:pt>
                <c:pt idx="49">
                  <c:v>7.9333333333333336</c:v>
                </c:pt>
                <c:pt idx="50">
                  <c:v>6.666666666666667</c:v>
                </c:pt>
                <c:pt idx="51">
                  <c:v>6.2666666666666666</c:v>
                </c:pt>
                <c:pt idx="52">
                  <c:v>7.1428571428571432</c:v>
                </c:pt>
                <c:pt idx="53">
                  <c:v>6.8666666666666663</c:v>
                </c:pt>
                <c:pt idx="54">
                  <c:v>6.1333333333333337</c:v>
                </c:pt>
                <c:pt idx="55">
                  <c:v>7.8</c:v>
                </c:pt>
                <c:pt idx="56">
                  <c:v>6.2666666666666666</c:v>
                </c:pt>
                <c:pt idx="57">
                  <c:v>7.4666666666666668</c:v>
                </c:pt>
                <c:pt idx="58">
                  <c:v>6.333333333333333</c:v>
                </c:pt>
                <c:pt idx="59">
                  <c:v>6.9333333333333336</c:v>
                </c:pt>
                <c:pt idx="60">
                  <c:v>6.7333333333333334</c:v>
                </c:pt>
                <c:pt idx="61">
                  <c:v>6.666666666666667</c:v>
                </c:pt>
                <c:pt idx="62">
                  <c:v>6.4666666666666668</c:v>
                </c:pt>
                <c:pt idx="63">
                  <c:v>6.4</c:v>
                </c:pt>
                <c:pt idx="64">
                  <c:v>7.333333333333333</c:v>
                </c:pt>
                <c:pt idx="65">
                  <c:v>6.333333333333333</c:v>
                </c:pt>
                <c:pt idx="66">
                  <c:v>6.7333333333333334</c:v>
                </c:pt>
                <c:pt idx="67">
                  <c:v>6.666666666666667</c:v>
                </c:pt>
                <c:pt idx="68">
                  <c:v>6.2666666666666666</c:v>
                </c:pt>
                <c:pt idx="69">
                  <c:v>6.0666666666666664</c:v>
                </c:pt>
                <c:pt idx="70">
                  <c:v>6.2</c:v>
                </c:pt>
                <c:pt idx="71">
                  <c:v>6.4</c:v>
                </c:pt>
                <c:pt idx="72">
                  <c:v>6.4</c:v>
                </c:pt>
                <c:pt idx="73">
                  <c:v>8.1333333333333329</c:v>
                </c:pt>
                <c:pt idx="74">
                  <c:v>5.8666666666666663</c:v>
                </c:pt>
                <c:pt idx="75">
                  <c:v>6.9333333333333336</c:v>
                </c:pt>
                <c:pt idx="76">
                  <c:v>6.8666666666666663</c:v>
                </c:pt>
                <c:pt idx="77">
                  <c:v>7.2</c:v>
                </c:pt>
                <c:pt idx="78">
                  <c:v>7.5333333333333332</c:v>
                </c:pt>
                <c:pt idx="79">
                  <c:v>6.8</c:v>
                </c:pt>
                <c:pt idx="80">
                  <c:v>7.5333333333333332</c:v>
                </c:pt>
                <c:pt idx="81">
                  <c:v>7.1333333333333337</c:v>
                </c:pt>
                <c:pt idx="82">
                  <c:v>6.4</c:v>
                </c:pt>
                <c:pt idx="83">
                  <c:v>6.4666666666666668</c:v>
                </c:pt>
                <c:pt idx="84">
                  <c:v>6.2666666666666666</c:v>
                </c:pt>
                <c:pt idx="85">
                  <c:v>6.2666666666666666</c:v>
                </c:pt>
                <c:pt idx="86">
                  <c:v>6</c:v>
                </c:pt>
                <c:pt idx="87">
                  <c:v>7.666666666666667</c:v>
                </c:pt>
                <c:pt idx="88">
                  <c:v>6.4</c:v>
                </c:pt>
                <c:pt idx="89">
                  <c:v>6.2666666666666666</c:v>
                </c:pt>
                <c:pt idx="90">
                  <c:v>6.2666666666666666</c:v>
                </c:pt>
                <c:pt idx="91">
                  <c:v>6.9333333333333336</c:v>
                </c:pt>
                <c:pt idx="92">
                  <c:v>6.4666666666666668</c:v>
                </c:pt>
                <c:pt idx="93">
                  <c:v>6.666666666666667</c:v>
                </c:pt>
                <c:pt idx="94">
                  <c:v>6.4666666666666668</c:v>
                </c:pt>
                <c:pt idx="95">
                  <c:v>7</c:v>
                </c:pt>
                <c:pt idx="96">
                  <c:v>7.4</c:v>
                </c:pt>
                <c:pt idx="97">
                  <c:v>6.7333333333333334</c:v>
                </c:pt>
                <c:pt idx="98">
                  <c:v>7.6</c:v>
                </c:pt>
                <c:pt idx="99">
                  <c:v>7.4</c:v>
                </c:pt>
                <c:pt idx="100">
                  <c:v>6.7333333333333334</c:v>
                </c:pt>
                <c:pt idx="101">
                  <c:v>6.4</c:v>
                </c:pt>
                <c:pt idx="102">
                  <c:v>6.8</c:v>
                </c:pt>
                <c:pt idx="103">
                  <c:v>7</c:v>
                </c:pt>
                <c:pt idx="104">
                  <c:v>6.666666666666667</c:v>
                </c:pt>
                <c:pt idx="105">
                  <c:v>7.333333333333333</c:v>
                </c:pt>
                <c:pt idx="106">
                  <c:v>6.6</c:v>
                </c:pt>
                <c:pt idx="107">
                  <c:v>7.333333333333333</c:v>
                </c:pt>
                <c:pt idx="108">
                  <c:v>6.8666666666666663</c:v>
                </c:pt>
                <c:pt idx="109">
                  <c:v>6.666666666666667</c:v>
                </c:pt>
                <c:pt idx="110">
                  <c:v>7.1333333333333337</c:v>
                </c:pt>
                <c:pt idx="111">
                  <c:v>6.5333333333333332</c:v>
                </c:pt>
                <c:pt idx="112">
                  <c:v>6.2</c:v>
                </c:pt>
                <c:pt idx="113">
                  <c:v>6.8666666666666663</c:v>
                </c:pt>
                <c:pt idx="114">
                  <c:v>7.0666666666666664</c:v>
                </c:pt>
                <c:pt idx="115">
                  <c:v>7.1538461538461542</c:v>
                </c:pt>
                <c:pt idx="116">
                  <c:v>6.333333333333333</c:v>
                </c:pt>
                <c:pt idx="117">
                  <c:v>6.666666666666667</c:v>
                </c:pt>
                <c:pt idx="118">
                  <c:v>6.2666666666666666</c:v>
                </c:pt>
                <c:pt idx="119">
                  <c:v>7.4666666666666668</c:v>
                </c:pt>
                <c:pt idx="120">
                  <c:v>6.6</c:v>
                </c:pt>
                <c:pt idx="121">
                  <c:v>6.8</c:v>
                </c:pt>
                <c:pt idx="122">
                  <c:v>6.4</c:v>
                </c:pt>
                <c:pt idx="123">
                  <c:v>6.6428571428571432</c:v>
                </c:pt>
                <c:pt idx="124">
                  <c:v>6.5333333333333332</c:v>
                </c:pt>
                <c:pt idx="125">
                  <c:v>6.8666666666666663</c:v>
                </c:pt>
                <c:pt idx="126">
                  <c:v>6.666666666666667</c:v>
                </c:pt>
                <c:pt idx="127">
                  <c:v>6.5714285714285712</c:v>
                </c:pt>
                <c:pt idx="128">
                  <c:v>6.7333333333333334</c:v>
                </c:pt>
                <c:pt idx="129">
                  <c:v>8</c:v>
                </c:pt>
                <c:pt idx="130">
                  <c:v>6.2666666666666666</c:v>
                </c:pt>
                <c:pt idx="131">
                  <c:v>6.2666666666666666</c:v>
                </c:pt>
                <c:pt idx="132">
                  <c:v>6.7333333333333334</c:v>
                </c:pt>
                <c:pt idx="133">
                  <c:v>6.666666666666667</c:v>
                </c:pt>
                <c:pt idx="134">
                  <c:v>6.6</c:v>
                </c:pt>
                <c:pt idx="135">
                  <c:v>6.2666666666666666</c:v>
                </c:pt>
                <c:pt idx="136">
                  <c:v>6.1333333333333337</c:v>
                </c:pt>
                <c:pt idx="137">
                  <c:v>6.2666666666666666</c:v>
                </c:pt>
                <c:pt idx="138">
                  <c:v>6.333333333333333</c:v>
                </c:pt>
                <c:pt idx="139">
                  <c:v>6.6</c:v>
                </c:pt>
                <c:pt idx="140">
                  <c:v>6.8666666666666663</c:v>
                </c:pt>
                <c:pt idx="141">
                  <c:v>7.4666666666666668</c:v>
                </c:pt>
                <c:pt idx="142">
                  <c:v>6.1333333333333337</c:v>
                </c:pt>
                <c:pt idx="143">
                  <c:v>6.8666666666666663</c:v>
                </c:pt>
                <c:pt idx="144">
                  <c:v>6.7333333333333334</c:v>
                </c:pt>
                <c:pt idx="145">
                  <c:v>6.333333333333333</c:v>
                </c:pt>
                <c:pt idx="146">
                  <c:v>6.333333333333333</c:v>
                </c:pt>
                <c:pt idx="147">
                  <c:v>6.666666666666667</c:v>
                </c:pt>
                <c:pt idx="148">
                  <c:v>6.8666666666666663</c:v>
                </c:pt>
                <c:pt idx="149">
                  <c:v>7.0666666666666664</c:v>
                </c:pt>
                <c:pt idx="150">
                  <c:v>6.9333333333333336</c:v>
                </c:pt>
                <c:pt idx="151">
                  <c:v>7.2</c:v>
                </c:pt>
                <c:pt idx="152">
                  <c:v>6.8666666666666663</c:v>
                </c:pt>
                <c:pt idx="153">
                  <c:v>7</c:v>
                </c:pt>
                <c:pt idx="154">
                  <c:v>7.333333333333333</c:v>
                </c:pt>
                <c:pt idx="155">
                  <c:v>7.1333333333333337</c:v>
                </c:pt>
              </c:numCache>
            </c:numRef>
          </c:xVal>
          <c:yVal>
            <c:numRef>
              <c:f>Sheet2!$AF$319:$AF$474</c:f>
              <c:numCache>
                <c:formatCode>General</c:formatCode>
                <c:ptCount val="156"/>
                <c:pt idx="0">
                  <c:v>4437</c:v>
                </c:pt>
                <c:pt idx="1">
                  <c:v>4115</c:v>
                </c:pt>
                <c:pt idx="2">
                  <c:v>4227</c:v>
                </c:pt>
                <c:pt idx="3">
                  <c:v>4172</c:v>
                </c:pt>
                <c:pt idx="4">
                  <c:v>3415</c:v>
                </c:pt>
                <c:pt idx="5">
                  <c:v>5006</c:v>
                </c:pt>
                <c:pt idx="6">
                  <c:v>4811</c:v>
                </c:pt>
                <c:pt idx="7">
                  <c:v>3972</c:v>
                </c:pt>
                <c:pt idx="8">
                  <c:v>4103</c:v>
                </c:pt>
                <c:pt idx="9">
                  <c:v>5376</c:v>
                </c:pt>
                <c:pt idx="10">
                  <c:v>4767</c:v>
                </c:pt>
                <c:pt idx="11">
                  <c:v>5263</c:v>
                </c:pt>
                <c:pt idx="12">
                  <c:v>2708</c:v>
                </c:pt>
                <c:pt idx="13">
                  <c:v>3985</c:v>
                </c:pt>
                <c:pt idx="14">
                  <c:v>4355</c:v>
                </c:pt>
                <c:pt idx="15">
                  <c:v>2251</c:v>
                </c:pt>
                <c:pt idx="16">
                  <c:v>3051</c:v>
                </c:pt>
                <c:pt idx="17">
                  <c:v>4482</c:v>
                </c:pt>
                <c:pt idx="18">
                  <c:v>4861</c:v>
                </c:pt>
                <c:pt idx="19">
                  <c:v>3613</c:v>
                </c:pt>
                <c:pt idx="20">
                  <c:v>4516</c:v>
                </c:pt>
                <c:pt idx="21">
                  <c:v>4740</c:v>
                </c:pt>
                <c:pt idx="22">
                  <c:v>2824</c:v>
                </c:pt>
                <c:pt idx="23">
                  <c:v>3106</c:v>
                </c:pt>
                <c:pt idx="24">
                  <c:v>3908</c:v>
                </c:pt>
                <c:pt idx="25">
                  <c:v>5991</c:v>
                </c:pt>
                <c:pt idx="26">
                  <c:v>2994</c:v>
                </c:pt>
                <c:pt idx="27">
                  <c:v>2782</c:v>
                </c:pt>
                <c:pt idx="28">
                  <c:v>4665</c:v>
                </c:pt>
                <c:pt idx="29">
                  <c:v>3828</c:v>
                </c:pt>
                <c:pt idx="30">
                  <c:v>3518</c:v>
                </c:pt>
                <c:pt idx="31">
                  <c:v>3411</c:v>
                </c:pt>
                <c:pt idx="32">
                  <c:v>4534</c:v>
                </c:pt>
                <c:pt idx="33">
                  <c:v>4979</c:v>
                </c:pt>
                <c:pt idx="34">
                  <c:v>3895</c:v>
                </c:pt>
                <c:pt idx="35">
                  <c:v>3641</c:v>
                </c:pt>
                <c:pt idx="36">
                  <c:v>5780</c:v>
                </c:pt>
                <c:pt idx="37">
                  <c:v>4443</c:v>
                </c:pt>
                <c:pt idx="38">
                  <c:v>4171</c:v>
                </c:pt>
                <c:pt idx="39">
                  <c:v>4571</c:v>
                </c:pt>
                <c:pt idx="40">
                  <c:v>2725</c:v>
                </c:pt>
                <c:pt idx="41">
                  <c:v>4521</c:v>
                </c:pt>
                <c:pt idx="42">
                  <c:v>4642</c:v>
                </c:pt>
                <c:pt idx="43">
                  <c:v>3967</c:v>
                </c:pt>
                <c:pt idx="44">
                  <c:v>4857</c:v>
                </c:pt>
                <c:pt idx="45">
                  <c:v>4896</c:v>
                </c:pt>
                <c:pt idx="46">
                  <c:v>3261</c:v>
                </c:pt>
                <c:pt idx="47">
                  <c:v>4172</c:v>
                </c:pt>
                <c:pt idx="48">
                  <c:v>4813</c:v>
                </c:pt>
                <c:pt idx="49">
                  <c:v>7033</c:v>
                </c:pt>
                <c:pt idx="50">
                  <c:v>4669</c:v>
                </c:pt>
                <c:pt idx="51">
                  <c:v>3322</c:v>
                </c:pt>
                <c:pt idx="52">
                  <c:v>3123</c:v>
                </c:pt>
                <c:pt idx="53">
                  <c:v>4994</c:v>
                </c:pt>
                <c:pt idx="54">
                  <c:v>3868</c:v>
                </c:pt>
                <c:pt idx="55">
                  <c:v>3593</c:v>
                </c:pt>
                <c:pt idx="56">
                  <c:v>3333</c:v>
                </c:pt>
                <c:pt idx="57">
                  <c:v>5281</c:v>
                </c:pt>
                <c:pt idx="58">
                  <c:v>3858</c:v>
                </c:pt>
                <c:pt idx="59">
                  <c:v>4616</c:v>
                </c:pt>
                <c:pt idx="60">
                  <c:v>2609</c:v>
                </c:pt>
                <c:pt idx="61">
                  <c:v>2948</c:v>
                </c:pt>
                <c:pt idx="62">
                  <c:v>3981</c:v>
                </c:pt>
                <c:pt idx="63">
                  <c:v>4149</c:v>
                </c:pt>
                <c:pt idx="64">
                  <c:v>4242</c:v>
                </c:pt>
                <c:pt idx="65">
                  <c:v>3490</c:v>
                </c:pt>
                <c:pt idx="66">
                  <c:v>6076</c:v>
                </c:pt>
                <c:pt idx="67">
                  <c:v>3845</c:v>
                </c:pt>
                <c:pt idx="68">
                  <c:v>3238</c:v>
                </c:pt>
                <c:pt idx="69">
                  <c:v>2547</c:v>
                </c:pt>
                <c:pt idx="70">
                  <c:v>3629</c:v>
                </c:pt>
                <c:pt idx="71">
                  <c:v>4203</c:v>
                </c:pt>
                <c:pt idx="72">
                  <c:v>4503</c:v>
                </c:pt>
                <c:pt idx="73">
                  <c:v>4574</c:v>
                </c:pt>
                <c:pt idx="74">
                  <c:v>2644</c:v>
                </c:pt>
                <c:pt idx="75">
                  <c:v>4301</c:v>
                </c:pt>
                <c:pt idx="76">
                  <c:v>4441</c:v>
                </c:pt>
                <c:pt idx="77">
                  <c:v>2974</c:v>
                </c:pt>
                <c:pt idx="78">
                  <c:v>4727</c:v>
                </c:pt>
                <c:pt idx="79">
                  <c:v>4029</c:v>
                </c:pt>
                <c:pt idx="80">
                  <c:v>2852</c:v>
                </c:pt>
                <c:pt idx="81">
                  <c:v>3476</c:v>
                </c:pt>
                <c:pt idx="82">
                  <c:v>3844</c:v>
                </c:pt>
                <c:pt idx="83">
                  <c:v>3069</c:v>
                </c:pt>
                <c:pt idx="84">
                  <c:v>2702</c:v>
                </c:pt>
                <c:pt idx="85">
                  <c:v>2953</c:v>
                </c:pt>
                <c:pt idx="86">
                  <c:v>4090</c:v>
                </c:pt>
                <c:pt idx="87">
                  <c:v>3442</c:v>
                </c:pt>
                <c:pt idx="88">
                  <c:v>3072</c:v>
                </c:pt>
                <c:pt idx="89">
                  <c:v>3378</c:v>
                </c:pt>
                <c:pt idx="90">
                  <c:v>3538</c:v>
                </c:pt>
                <c:pt idx="91">
                  <c:v>3761</c:v>
                </c:pt>
                <c:pt idx="92">
                  <c:v>2575</c:v>
                </c:pt>
                <c:pt idx="93">
                  <c:v>2893</c:v>
                </c:pt>
                <c:pt idx="94">
                  <c:v>3859</c:v>
                </c:pt>
                <c:pt idx="95">
                  <c:v>4135</c:v>
                </c:pt>
                <c:pt idx="96">
                  <c:v>3705</c:v>
                </c:pt>
                <c:pt idx="97">
                  <c:v>3187</c:v>
                </c:pt>
                <c:pt idx="98">
                  <c:v>4175</c:v>
                </c:pt>
                <c:pt idx="99">
                  <c:v>3399</c:v>
                </c:pt>
                <c:pt idx="100">
                  <c:v>3020</c:v>
                </c:pt>
                <c:pt idx="101">
                  <c:v>2730</c:v>
                </c:pt>
                <c:pt idx="102">
                  <c:v>3672</c:v>
                </c:pt>
                <c:pt idx="103">
                  <c:v>3722</c:v>
                </c:pt>
                <c:pt idx="104">
                  <c:v>4653</c:v>
                </c:pt>
                <c:pt idx="105">
                  <c:v>3980</c:v>
                </c:pt>
                <c:pt idx="106">
                  <c:v>4103</c:v>
                </c:pt>
                <c:pt idx="107">
                  <c:v>4711</c:v>
                </c:pt>
                <c:pt idx="108">
                  <c:v>6290</c:v>
                </c:pt>
                <c:pt idx="109">
                  <c:v>4636</c:v>
                </c:pt>
                <c:pt idx="110">
                  <c:v>3968</c:v>
                </c:pt>
                <c:pt idx="111">
                  <c:v>2778</c:v>
                </c:pt>
                <c:pt idx="112">
                  <c:v>2962</c:v>
                </c:pt>
                <c:pt idx="113">
                  <c:v>4685</c:v>
                </c:pt>
                <c:pt idx="114">
                  <c:v>3690</c:v>
                </c:pt>
                <c:pt idx="115">
                  <c:v>1722</c:v>
                </c:pt>
                <c:pt idx="116">
                  <c:v>4096</c:v>
                </c:pt>
                <c:pt idx="117">
                  <c:v>6110</c:v>
                </c:pt>
                <c:pt idx="118">
                  <c:v>4088</c:v>
                </c:pt>
                <c:pt idx="119">
                  <c:v>5078</c:v>
                </c:pt>
                <c:pt idx="120">
                  <c:v>3498</c:v>
                </c:pt>
                <c:pt idx="121">
                  <c:v>5989</c:v>
                </c:pt>
                <c:pt idx="122">
                  <c:v>4100</c:v>
                </c:pt>
                <c:pt idx="123">
                  <c:v>3425</c:v>
                </c:pt>
                <c:pt idx="124">
                  <c:v>5754</c:v>
                </c:pt>
                <c:pt idx="125">
                  <c:v>4138</c:v>
                </c:pt>
                <c:pt idx="126">
                  <c:v>2924</c:v>
                </c:pt>
                <c:pt idx="127">
                  <c:v>3723</c:v>
                </c:pt>
                <c:pt idx="128">
                  <c:v>6735</c:v>
                </c:pt>
                <c:pt idx="129">
                  <c:v>2373</c:v>
                </c:pt>
                <c:pt idx="130">
                  <c:v>2393</c:v>
                </c:pt>
                <c:pt idx="131">
                  <c:v>4356</c:v>
                </c:pt>
                <c:pt idx="132">
                  <c:v>3366</c:v>
                </c:pt>
                <c:pt idx="133">
                  <c:v>4146</c:v>
                </c:pt>
                <c:pt idx="134">
                  <c:v>4551</c:v>
                </c:pt>
                <c:pt idx="135">
                  <c:v>4080</c:v>
                </c:pt>
                <c:pt idx="136">
                  <c:v>3456</c:v>
                </c:pt>
                <c:pt idx="137">
                  <c:v>3692</c:v>
                </c:pt>
                <c:pt idx="138">
                  <c:v>3660</c:v>
                </c:pt>
                <c:pt idx="139">
                  <c:v>2672</c:v>
                </c:pt>
                <c:pt idx="140">
                  <c:v>5286</c:v>
                </c:pt>
                <c:pt idx="141">
                  <c:v>2426</c:v>
                </c:pt>
                <c:pt idx="142">
                  <c:v>2132</c:v>
                </c:pt>
                <c:pt idx="143">
                  <c:v>2669</c:v>
                </c:pt>
                <c:pt idx="144">
                  <c:v>3398</c:v>
                </c:pt>
                <c:pt idx="145">
                  <c:v>3156</c:v>
                </c:pt>
                <c:pt idx="146">
                  <c:v>3111</c:v>
                </c:pt>
                <c:pt idx="147">
                  <c:v>3146</c:v>
                </c:pt>
                <c:pt idx="148">
                  <c:v>3550</c:v>
                </c:pt>
                <c:pt idx="149">
                  <c:v>3414</c:v>
                </c:pt>
                <c:pt idx="150">
                  <c:v>3488</c:v>
                </c:pt>
                <c:pt idx="151">
                  <c:v>4164</c:v>
                </c:pt>
                <c:pt idx="152">
                  <c:v>2464</c:v>
                </c:pt>
                <c:pt idx="153">
                  <c:v>2788</c:v>
                </c:pt>
                <c:pt idx="154">
                  <c:v>3037</c:v>
                </c:pt>
                <c:pt idx="155">
                  <c:v>2231</c:v>
                </c:pt>
              </c:numCache>
            </c:numRef>
          </c:yVal>
          <c:smooth val="0"/>
          <c:extLst>
            <c:ext xmlns:c16="http://schemas.microsoft.com/office/drawing/2014/chart" uri="{C3380CC4-5D6E-409C-BE32-E72D297353CC}">
              <c16:uniqueId val="{00000000-CBD8-DB4E-AA53-0F6D9039CEAA}"/>
            </c:ext>
          </c:extLst>
        </c:ser>
        <c:dLbls>
          <c:showLegendKey val="0"/>
          <c:showVal val="0"/>
          <c:showCatName val="0"/>
          <c:showSerName val="0"/>
          <c:showPercent val="0"/>
          <c:showBubbleSize val="0"/>
        </c:dLbls>
        <c:axId val="2000565472"/>
        <c:axId val="2042962304"/>
      </c:scatterChart>
      <c:valAx>
        <c:axId val="200056547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2962304"/>
        <c:crosses val="autoZero"/>
        <c:crossBetween val="midCat"/>
      </c:valAx>
      <c:valAx>
        <c:axId val="20429623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056547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_xlchart.v1.6</cx:f>
      </cx:numDim>
    </cx:data>
  </cx:chartData>
  <cx:chart>
    <cx:title pos="t" align="ctr" overlay="0">
      <cx:tx>
        <cx:txData>
          <cx:v>date</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date</a:t>
          </a:r>
        </a:p>
      </cx:txPr>
    </cx:title>
    <cx:plotArea>
      <cx:plotAreaRegion>
        <cx:series layoutId="clusteredColumn" uniqueId="{A0C27CA4-B72E-9041-8EE2-9B437422EAB3}">
          <cx:dataId val="0"/>
          <cx:layoutPr>
            <cx:binning intervalClosed="r"/>
          </cx:layoutPr>
        </cx:series>
      </cx:plotAreaRegion>
      <cx:axis id="0">
        <cx:catScaling gapWidth="0"/>
        <cx:tickLabels/>
      </cx:axis>
      <cx:axis id="1">
        <cx:valScaling/>
        <cx:majorGridlines/>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tx>
        <cx:txData>
          <cx:v>netTotal</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netTotal</a:t>
          </a:r>
        </a:p>
      </cx:txPr>
    </cx:title>
    <cx:plotArea>
      <cx:plotAreaRegion>
        <cx:series layoutId="clusteredColumn" uniqueId="{7F7F250F-6C19-2E4B-85F8-3789FEDF92C9}">
          <cx:dataId val="0"/>
          <cx:layoutPr>
            <cx:binning intervalClosed="r"/>
          </cx:layoutPr>
        </cx:series>
      </cx:plotAreaRegion>
      <cx:axis id="0">
        <cx:catScaling gapWidth="0"/>
        <cx:tickLabels/>
      </cx:axis>
      <cx:axis id="1">
        <cx:valScaling/>
        <cx:majorGridlines/>
        <cx:tickLabels/>
      </cx:axis>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_xlchart.v1.8</cx:f>
      </cx:numDim>
    </cx:data>
  </cx:chartData>
  <cx:chart>
    <cx:title pos="t" align="ctr" overlay="0">
      <cx:tx>
        <cx:txData>
          <cx:v>purchaseNumber</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purchaseNumber</a:t>
          </a:r>
        </a:p>
      </cx:txPr>
    </cx:title>
    <cx:plotArea>
      <cx:plotAreaRegion>
        <cx:series layoutId="clusteredColumn" uniqueId="{F80BE097-8EDC-A941-B8CF-7DF24C11C408}">
          <cx:dataId val="0"/>
          <cx:layoutPr>
            <cx:binning intervalClosed="r"/>
          </cx:layoutPr>
        </cx:series>
      </cx:plotAreaRegion>
      <cx:axis id="0">
        <cx:catScaling gapWidth="0"/>
        <cx:tickLabels/>
      </cx:axis>
      <cx:axis id="1">
        <cx:valScaling/>
        <cx:majorGridlines/>
        <cx:tickLabels/>
      </cx:axis>
    </cx:plotArea>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numDim type="val">
        <cx:f>_xlchart.v1.3</cx:f>
      </cx:numDim>
    </cx:data>
  </cx:chartData>
  <cx:chart>
    <cx:title pos="t" align="ctr" overlay="0">
      <cx:tx>
        <cx:txData>
          <cx:v>quantity</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quantity</a:t>
          </a:r>
        </a:p>
      </cx:txPr>
    </cx:title>
    <cx:plotArea>
      <cx:plotAreaRegion>
        <cx:series layoutId="clusteredColumn" uniqueId="{DCDE6246-B289-C243-8E09-B00FF54C1C4F}">
          <cx:dataId val="0"/>
          <cx:layoutPr>
            <cx:binning intervalClosed="r"/>
          </cx:layoutPr>
        </cx:series>
      </cx:plotAreaRegion>
      <cx:axis id="0">
        <cx:catScaling gapWidth="0"/>
        <cx:tickLabels/>
      </cx:axis>
      <cx:axis id="1">
        <cx:valScaling/>
        <cx:majorGridlines/>
        <cx:tickLabels/>
      </cx:axis>
    </cx:plotArea>
  </cx:chart>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numDim type="val">
        <cx:f>_xlchart.v1.5</cx:f>
      </cx:numDim>
    </cx:data>
  </cx:chartData>
  <cx:chart>
    <cx:title pos="t" align="ctr" overlay="0">
      <cx:tx>
        <cx:txData>
          <cx:v>price</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price</a:t>
          </a:r>
        </a:p>
      </cx:txPr>
    </cx:title>
    <cx:plotArea>
      <cx:plotAreaRegion>
        <cx:series layoutId="clusteredColumn" uniqueId="{E6446EBE-4C48-CC4B-AC8A-263037E2FE2C}">
          <cx:dataId val="0"/>
          <cx:layoutPr>
            <cx:binning intervalClosed="r"/>
          </cx:layoutPr>
        </cx:series>
      </cx:plotAreaRegion>
      <cx:axis id="0">
        <cx:catScaling gapWidth="0"/>
        <cx:tickLabels/>
      </cx:axis>
      <cx:axis id="1">
        <cx:valScaling/>
        <cx:majorGridlines/>
        <cx:tickLabels/>
      </cx:axis>
    </cx:plotArea>
  </cx:chart>
</cx:chartSpace>
</file>

<file path=xl/charts/chartEx6.xml><?xml version="1.0" encoding="utf-8"?>
<cx:chartSpace xmlns:a="http://schemas.openxmlformats.org/drawingml/2006/main" xmlns:r="http://schemas.openxmlformats.org/officeDocument/2006/relationships" xmlns:cx="http://schemas.microsoft.com/office/drawing/2014/chartex">
  <cx:chartData>
    <cx:data id="0">
      <cx:numDim type="val">
        <cx:f>_xlchart.v1.13</cx:f>
      </cx:numDim>
    </cx:data>
  </cx:chartData>
  <cx:chart>
    <cx:title pos="t" align="ctr" overlay="0">
      <cx:tx>
        <cx:txData>
          <cx:v>discounts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discounts</a:t>
          </a:r>
        </a:p>
      </cx:txPr>
    </cx:title>
    <cx:plotArea>
      <cx:plotAreaRegion>
        <cx:series layoutId="clusteredColumn" uniqueId="{90AB01D7-9975-1144-96EB-44F8010A93B3}">
          <cx:dataId val="0"/>
          <cx:layoutPr>
            <cx:binning intervalClosed="r"/>
          </cx:layoutPr>
        </cx:series>
      </cx:plotAreaRegion>
      <cx:axis id="0">
        <cx:catScaling gapWidth="0"/>
        <cx:tickLabels/>
      </cx:axis>
      <cx:axis id="1">
        <cx:valScaling/>
        <cx:majorGridlines/>
        <cx:tickLabels/>
      </cx:axis>
    </cx:plotArea>
  </cx:chart>
</cx:chartSpace>
</file>

<file path=xl/charts/chartEx7.xml><?xml version="1.0" encoding="utf-8"?>
<cx:chartSpace xmlns:a="http://schemas.openxmlformats.org/drawingml/2006/main" xmlns:r="http://schemas.openxmlformats.org/officeDocument/2006/relationships" xmlns:cx="http://schemas.microsoft.com/office/drawing/2014/chartex">
  <cx:chartData>
    <cx:data id="0">
      <cx:numDim type="val">
        <cx:f>_xlchart.v1.10</cx:f>
      </cx:numDim>
    </cx:data>
  </cx:chartData>
  <cx:chart>
    <cx:title pos="t" align="ctr" overlay="0">
      <cx:tx>
        <cx:txData>
          <cx:v>daysSinceLastPurchase</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daysSinceLastPurchase</a:t>
          </a:r>
        </a:p>
      </cx:txPr>
    </cx:title>
    <cx:plotArea>
      <cx:plotAreaRegion>
        <cx:series layoutId="clusteredColumn" uniqueId="{C18F083A-3585-0642-AA4A-3D3DFDA71F05}">
          <cx:dataId val="0"/>
          <cx:layoutPr>
            <cx:binning intervalClosed="r"/>
          </cx:layoutPr>
        </cx:series>
      </cx:plotAreaRegion>
      <cx:axis id="0">
        <cx:catScaling gapWidth="0"/>
        <cx:tickLabels/>
      </cx:axis>
      <cx:axis id="1">
        <cx:valScaling/>
        <cx:majorGridlines/>
        <cx:tickLabels/>
      </cx:axis>
    </cx:plotArea>
  </cx:chart>
</cx:chartSpace>
</file>

<file path=xl/charts/chartEx8.xml><?xml version="1.0" encoding="utf-8"?>
<cx:chartSpace xmlns:a="http://schemas.openxmlformats.org/drawingml/2006/main" xmlns:r="http://schemas.openxmlformats.org/officeDocument/2006/relationships" xmlns:cx="http://schemas.microsoft.com/office/drawing/2014/chartex">
  <cx:chartData>
    <cx:data id="0">
      <cx:numDim type="val">
        <cx:f>_xlchart.v1.12</cx:f>
      </cx:numDim>
    </cx:data>
  </cx:chartData>
  <cx:chart>
    <cx:title pos="t" align="ctr" overlay="0">
      <cx:tx>
        <cx:txData>
          <cx:v>netTotal_364</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netTotal_364</a:t>
          </a:r>
        </a:p>
      </cx:txPr>
    </cx:title>
    <cx:plotArea>
      <cx:plotAreaRegion>
        <cx:series layoutId="clusteredColumn" uniqueId="{52894A8D-CB8B-DF45-A750-6B1010592524}">
          <cx:dataId val="0"/>
          <cx:layoutPr>
            <cx:binning intervalClosed="r"/>
          </cx:layoutPr>
        </cx:series>
      </cx:plotAreaRegion>
      <cx:axis id="0">
        <cx:catScaling gapWidth="0"/>
        <cx:tickLabels/>
      </cx:axis>
      <cx:axis id="1">
        <cx:valScaling/>
        <cx:majorGridlines/>
        <cx:tickLabels/>
      </cx:axis>
    </cx:plotArea>
  </cx:chart>
</cx:chartSpace>
</file>

<file path=xl/charts/chartEx9.xml><?xml version="1.0" encoding="utf-8"?>
<cx:chartSpace xmlns:a="http://schemas.openxmlformats.org/drawingml/2006/main" xmlns:r="http://schemas.openxmlformats.org/officeDocument/2006/relationships" xmlns:cx="http://schemas.microsoft.com/office/drawing/2014/chartex">
  <cx:chartData>
    <cx:data id="0">
      <cx:numDim type="val">
        <cx:f>_xlchart.v1.2</cx:f>
      </cx:numDim>
    </cx:data>
  </cx:chartData>
  <cx:chart>
    <cx:title pos="t" align="ctr" overlay="0">
      <cx:tx>
        <cx:txData>
          <cx:v>netTotal_28</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netTotal_28</a:t>
          </a:r>
        </a:p>
      </cx:txPr>
    </cx:title>
    <cx:plotArea>
      <cx:plotAreaRegion>
        <cx:series layoutId="clusteredColumn" uniqueId="{2F9E4AB5-9E71-1447-B4C2-F1481FE292D5}">
          <cx:dataId val="0"/>
          <cx:layoutPr>
            <cx:binning intervalClosed="r"/>
          </cx:layoutPr>
        </cx:series>
      </cx:plotAreaRegion>
      <cx:axis id="0">
        <cx:catScaling gapWidth="0"/>
        <cx:tickLabels/>
      </cx:axis>
      <cx:axis id="1">
        <cx:valScaling/>
        <cx:majorGridlines/>
        <cx:tickLabels/>
      </cx:axis>
    </cx:plotArea>
  </cx:chart>
</cx:chartSpace>
</file>

<file path=xl/charts/chartEx10.xml><?xml version="1.0" encoding="utf-8"?>
<cx:chartSpace xmlns:a="http://schemas.openxmlformats.org/drawingml/2006/main" xmlns:r="http://schemas.openxmlformats.org/officeDocument/2006/relationships" xmlns:cx="http://schemas.microsoft.com/office/drawing/2014/chartex">
  <cx:chartData>
    <cx:data id="0">
      <cx:numDim type="val">
        <cx:f>_xlchart.v1.7</cx:f>
      </cx:numDim>
    </cx:data>
  </cx:chartData>
  <cx:chart>
    <cx:title pos="t" align="ctr" overlay="0">
      <cx:tx>
        <cx:txData>
          <cx:v>netTotal_7</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netTotal_7</a:t>
          </a:r>
        </a:p>
      </cx:txPr>
    </cx:title>
    <cx:plotArea>
      <cx:plotAreaRegion>
        <cx:series layoutId="clusteredColumn" uniqueId="{C37F72D5-A947-F840-9C86-885FD4020968}">
          <cx:dataId val="0"/>
          <cx:layoutPr>
            <cx:binning intervalClosed="r"/>
          </cx:layoutPr>
        </cx:series>
      </cx:plotAreaRegion>
      <cx:axis id="0">
        <cx:catScaling gapWidth="0"/>
        <cx:tickLabels/>
      </cx:axis>
      <cx:axis id="1">
        <cx:valScaling/>
        <cx:majorGridlines/>
        <cx:tickLabels/>
      </cx:axis>
    </cx:plotArea>
  </cx:chart>
</cx:chartSpace>
</file>

<file path=xl/charts/chartEx11.xml><?xml version="1.0" encoding="utf-8"?>
<cx:chartSpace xmlns:a="http://schemas.openxmlformats.org/drawingml/2006/main" xmlns:r="http://schemas.openxmlformats.org/officeDocument/2006/relationships" xmlns:cx="http://schemas.microsoft.com/office/drawing/2014/chartex">
  <cx:chartData>
    <cx:data id="0">
      <cx:numDim type="val">
        <cx:f>_xlchart.v1.9</cx:f>
      </cx:numDim>
    </cx:data>
  </cx:chartData>
  <cx:chart>
    <cx:title pos="t" align="ctr" overlay="0">
      <cx:tx>
        <cx:txData>
          <cx:v>prcp</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prcp</a:t>
          </a:r>
        </a:p>
      </cx:txPr>
    </cx:title>
    <cx:plotArea>
      <cx:plotAreaRegion>
        <cx:series layoutId="clusteredColumn" uniqueId="{7B0CC4F9-4DD0-FB48-9451-00BF40250887}">
          <cx:dataId val="0"/>
          <cx:layoutPr>
            <cx:binning intervalClosed="r"/>
          </cx:layoutPr>
        </cx:series>
      </cx:plotAreaRegion>
      <cx:axis id="0">
        <cx:catScaling gapWidth="0"/>
        <cx:tickLabels/>
      </cx:axis>
      <cx:axis id="1">
        <cx:valScaling/>
        <cx:majorGridlines/>
        <cx:tickLabels/>
      </cx:axis>
    </cx:plotArea>
  </cx:chart>
</cx:chartSpace>
</file>

<file path=xl/charts/chartEx12.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title pos="t" align="ctr" overlay="0">
      <cx:tx>
        <cx:txData>
          <cx:v>snow</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snow</a:t>
          </a:r>
        </a:p>
      </cx:txPr>
    </cx:title>
    <cx:plotArea>
      <cx:plotAreaRegion>
        <cx:series layoutId="clusteredColumn" uniqueId="{FE6A322F-8C0B-1F40-82A0-0B95A274DAF4}">
          <cx:dataId val="0"/>
          <cx:layoutPr>
            <cx:binning intervalClosed="r"/>
          </cx:layoutPr>
        </cx:series>
      </cx:plotAreaRegion>
      <cx:axis id="0">
        <cx:catScaling gapWidth="0"/>
        <cx:tickLabels/>
      </cx:axis>
      <cx:axis id="1">
        <cx:valScaling/>
        <cx:majorGridlines/>
        <cx:tickLabels/>
      </cx:axis>
    </cx:plotArea>
  </cx:chart>
</cx:chartSpace>
</file>

<file path=xl/charts/chartEx13.xml><?xml version="1.0" encoding="utf-8"?>
<cx:chartSpace xmlns:a="http://schemas.openxmlformats.org/drawingml/2006/main" xmlns:r="http://schemas.openxmlformats.org/officeDocument/2006/relationships" xmlns:cx="http://schemas.microsoft.com/office/drawing/2014/chartex">
  <cx:chartData>
    <cx:data id="0">
      <cx:numDim type="val">
        <cx:f>_xlchart.v1.11</cx:f>
      </cx:numDim>
    </cx:data>
  </cx:chartData>
  <cx:chart>
    <cx:title pos="t" align="ctr" overlay="0">
      <cx:tx>
        <cx:txData>
          <cx:v>tmax</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tmax</a:t>
          </a:r>
        </a:p>
      </cx:txPr>
    </cx:title>
    <cx:plotArea>
      <cx:plotAreaRegion>
        <cx:series layoutId="clusteredColumn" uniqueId="{DBE60BF6-714C-9B46-9F60-7189E2668E2B}">
          <cx:dataId val="0"/>
          <cx:layoutPr>
            <cx:binning intervalClosed="r"/>
          </cx:layoutPr>
        </cx:series>
      </cx:plotAreaRegion>
      <cx:axis id="0">
        <cx:catScaling gapWidth="0"/>
        <cx:tickLabels/>
      </cx:axis>
      <cx:axis id="1">
        <cx:valScaling/>
        <cx:majorGridlines/>
        <cx:tickLabels/>
      </cx:axis>
    </cx:plotArea>
  </cx:chart>
</cx:chartSpace>
</file>

<file path=xl/charts/chartEx14.xml><?xml version="1.0" encoding="utf-8"?>
<cx:chartSpace xmlns:a="http://schemas.openxmlformats.org/drawingml/2006/main" xmlns:r="http://schemas.openxmlformats.org/officeDocument/2006/relationships" xmlns:cx="http://schemas.microsoft.com/office/drawing/2014/chartex">
  <cx:chartData>
    <cx:data id="0">
      <cx:numDim type="val">
        <cx:f>_xlchart.v1.4</cx:f>
      </cx:numDim>
    </cx:data>
  </cx:chartData>
  <cx:chart>
    <cx:title pos="t" align="ctr" overlay="0">
      <cx:tx>
        <cx:txData>
          <cx:v>tmin</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tmin</a:t>
          </a:r>
        </a:p>
      </cx:txPr>
    </cx:title>
    <cx:plotArea>
      <cx:plotAreaRegion>
        <cx:series layoutId="clusteredColumn" uniqueId="{5D59B3FD-52C1-134C-BBAA-46C46B45EE5A}">
          <cx:dataId val="0"/>
          <cx:layoutPr>
            <cx:binning intervalClosed="r"/>
          </cx:layoutPr>
        </cx:series>
      </cx:plotAreaRegion>
      <cx:axis id="0">
        <cx:catScaling gapWidth="0"/>
        <cx:tickLabels/>
      </cx:axis>
      <cx:axis id="1">
        <cx:valScaling/>
        <cx:majorGridlines/>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microsoft.com/office/2014/relationships/chartEx" Target="../charts/chartEx8.xml"/><Relationship Id="rId13" Type="http://schemas.microsoft.com/office/2014/relationships/chartEx" Target="../charts/chartEx13.xml"/><Relationship Id="rId3" Type="http://schemas.microsoft.com/office/2014/relationships/chartEx" Target="../charts/chartEx3.xml"/><Relationship Id="rId7" Type="http://schemas.microsoft.com/office/2014/relationships/chartEx" Target="../charts/chartEx7.xml"/><Relationship Id="rId12" Type="http://schemas.microsoft.com/office/2014/relationships/chartEx" Target="../charts/chartEx12.xml"/><Relationship Id="rId2" Type="http://schemas.microsoft.com/office/2014/relationships/chartEx" Target="../charts/chartEx2.xml"/><Relationship Id="rId1" Type="http://schemas.microsoft.com/office/2014/relationships/chartEx" Target="../charts/chartEx1.xml"/><Relationship Id="rId6" Type="http://schemas.microsoft.com/office/2014/relationships/chartEx" Target="../charts/chartEx6.xml"/><Relationship Id="rId11" Type="http://schemas.microsoft.com/office/2014/relationships/chartEx" Target="../charts/chartEx11.xml"/><Relationship Id="rId5" Type="http://schemas.microsoft.com/office/2014/relationships/chartEx" Target="../charts/chartEx5.xml"/><Relationship Id="rId10" Type="http://schemas.microsoft.com/office/2014/relationships/chartEx" Target="../charts/chartEx10.xml"/><Relationship Id="rId4" Type="http://schemas.microsoft.com/office/2014/relationships/chartEx" Target="../charts/chartEx4.xml"/><Relationship Id="rId9" Type="http://schemas.microsoft.com/office/2014/relationships/chartEx" Target="../charts/chartEx9.xml"/><Relationship Id="rId14" Type="http://schemas.microsoft.com/office/2014/relationships/chartEx" Target="../charts/chartEx1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9.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drawing1.xml><?xml version="1.0" encoding="utf-8"?>
<xdr:wsDr xmlns:xdr="http://schemas.openxmlformats.org/drawingml/2006/spreadsheetDrawing" xmlns:a="http://schemas.openxmlformats.org/drawingml/2006/main">
  <xdr:twoCellAnchor>
    <xdr:from>
      <xdr:col>10</xdr:col>
      <xdr:colOff>698500</xdr:colOff>
      <xdr:row>30</xdr:row>
      <xdr:rowOff>25400</xdr:rowOff>
    </xdr:from>
    <xdr:to>
      <xdr:col>15</xdr:col>
      <xdr:colOff>533400</xdr:colOff>
      <xdr:row>43</xdr:row>
      <xdr:rowOff>127000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7FC72F9E-C731-504E-8766-0AB5445DF11D}"/>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1315700" y="6134100"/>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1193800</xdr:colOff>
      <xdr:row>30</xdr:row>
      <xdr:rowOff>101600</xdr:rowOff>
    </xdr:from>
    <xdr:to>
      <xdr:col>5</xdr:col>
      <xdr:colOff>457200</xdr:colOff>
      <xdr:row>44</xdr:row>
      <xdr:rowOff>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A4296F3F-78A2-164A-BE59-38F37E288584}"/>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193800" y="6210300"/>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0</xdr:colOff>
      <xdr:row>16</xdr:row>
      <xdr:rowOff>0</xdr:rowOff>
    </xdr:from>
    <xdr:to>
      <xdr:col>6</xdr:col>
      <xdr:colOff>596900</xdr:colOff>
      <xdr:row>29</xdr:row>
      <xdr:rowOff>101600</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5D99F72F-78B0-F744-B88C-9A6228CA9F0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2260600" y="3263900"/>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3</xdr:col>
      <xdr:colOff>0</xdr:colOff>
      <xdr:row>16</xdr:row>
      <xdr:rowOff>0</xdr:rowOff>
    </xdr:from>
    <xdr:to>
      <xdr:col>7</xdr:col>
      <xdr:colOff>596900</xdr:colOff>
      <xdr:row>29</xdr:row>
      <xdr:rowOff>101600</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9D3AEEE8-7A9E-2147-B268-42DB3DE90ED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3187700" y="3263900"/>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533400</xdr:colOff>
      <xdr:row>16</xdr:row>
      <xdr:rowOff>76200</xdr:rowOff>
    </xdr:from>
    <xdr:to>
      <xdr:col>4</xdr:col>
      <xdr:colOff>723900</xdr:colOff>
      <xdr:row>29</xdr:row>
      <xdr:rowOff>177800</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AEE9B479-7A4F-1D4C-9A88-6175C793F96D}"/>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533400" y="3340100"/>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5</xdr:col>
      <xdr:colOff>0</xdr:colOff>
      <xdr:row>16</xdr:row>
      <xdr:rowOff>0</xdr:rowOff>
    </xdr:from>
    <xdr:to>
      <xdr:col>9</xdr:col>
      <xdr:colOff>190500</xdr:colOff>
      <xdr:row>29</xdr:row>
      <xdr:rowOff>101600</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8A9DD657-EBF6-4C4F-A06F-2B2E8CB1ACAE}"/>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5308600" y="3263900"/>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165100</xdr:colOff>
      <xdr:row>31</xdr:row>
      <xdr:rowOff>0</xdr:rowOff>
    </xdr:from>
    <xdr:to>
      <xdr:col>10</xdr:col>
      <xdr:colOff>355600</xdr:colOff>
      <xdr:row>44</xdr:row>
      <xdr:rowOff>101600</xdr:rowOff>
    </xdr:to>
    <mc:AlternateContent xmlns:mc="http://schemas.openxmlformats.org/markup-compatibility/2006">
      <mc:Choice xmlns:cx1="http://schemas.microsoft.com/office/drawing/2015/9/8/chartex" Requires="cx1">
        <xdr:graphicFrame macro="">
          <xdr:nvGraphicFramePr>
            <xdr:cNvPr id="8" name="Chart 7">
              <a:extLst>
                <a:ext uri="{FF2B5EF4-FFF2-40B4-BE49-F238E27FC236}">
                  <a16:creationId xmlns:a16="http://schemas.microsoft.com/office/drawing/2014/main" id="{59D30D98-AA15-B549-9C5A-AE89636CBDF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6400800" y="6311900"/>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7</xdr:col>
      <xdr:colOff>0</xdr:colOff>
      <xdr:row>16</xdr:row>
      <xdr:rowOff>0</xdr:rowOff>
    </xdr:from>
    <xdr:to>
      <xdr:col>11</xdr:col>
      <xdr:colOff>190500</xdr:colOff>
      <xdr:row>29</xdr:row>
      <xdr:rowOff>101600</xdr:rowOff>
    </xdr:to>
    <mc:AlternateContent xmlns:mc="http://schemas.openxmlformats.org/markup-compatibility/2006">
      <mc:Choice xmlns:cx1="http://schemas.microsoft.com/office/drawing/2015/9/8/chartex" Requires="cx1">
        <xdr:graphicFrame macro="">
          <xdr:nvGraphicFramePr>
            <xdr:cNvPr id="9" name="Chart 8">
              <a:extLst>
                <a:ext uri="{FF2B5EF4-FFF2-40B4-BE49-F238E27FC236}">
                  <a16:creationId xmlns:a16="http://schemas.microsoft.com/office/drawing/2014/main" id="{17809C0C-C948-3043-BA0B-CA6FFFD4876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7162800" y="3263900"/>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8</xdr:col>
      <xdr:colOff>0</xdr:colOff>
      <xdr:row>16</xdr:row>
      <xdr:rowOff>0</xdr:rowOff>
    </xdr:from>
    <xdr:to>
      <xdr:col>12</xdr:col>
      <xdr:colOff>825500</xdr:colOff>
      <xdr:row>29</xdr:row>
      <xdr:rowOff>101600</xdr:rowOff>
    </xdr:to>
    <mc:AlternateContent xmlns:mc="http://schemas.openxmlformats.org/markup-compatibility/2006">
      <mc:Choice xmlns:cx1="http://schemas.microsoft.com/office/drawing/2015/9/8/chartex" Requires="cx1">
        <xdr:graphicFrame macro="">
          <xdr:nvGraphicFramePr>
            <xdr:cNvPr id="10" name="Chart 9">
              <a:extLst>
                <a:ext uri="{FF2B5EF4-FFF2-40B4-BE49-F238E27FC236}">
                  <a16:creationId xmlns:a16="http://schemas.microsoft.com/office/drawing/2014/main" id="{C930067D-BEA4-F945-8A12-E90B06BF35C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9"/>
            </a:graphicData>
          </a:graphic>
        </xdr:graphicFrame>
      </mc:Choice>
      <mc:Fallback>
        <xdr:sp macro="" textlink="">
          <xdr:nvSpPr>
            <xdr:cNvPr id="0" name=""/>
            <xdr:cNvSpPr>
              <a:spLocks noTextEdit="1"/>
            </xdr:cNvSpPr>
          </xdr:nvSpPr>
          <xdr:spPr>
            <a:xfrm>
              <a:off x="8724900" y="3263900"/>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0</xdr:colOff>
      <xdr:row>16</xdr:row>
      <xdr:rowOff>0</xdr:rowOff>
    </xdr:from>
    <xdr:to>
      <xdr:col>13</xdr:col>
      <xdr:colOff>863600</xdr:colOff>
      <xdr:row>29</xdr:row>
      <xdr:rowOff>101600</xdr:rowOff>
    </xdr:to>
    <mc:AlternateContent xmlns:mc="http://schemas.openxmlformats.org/markup-compatibility/2006">
      <mc:Choice xmlns:cx1="http://schemas.microsoft.com/office/drawing/2015/9/8/chartex" Requires="cx1">
        <xdr:graphicFrame macro="">
          <xdr:nvGraphicFramePr>
            <xdr:cNvPr id="11" name="Chart 10">
              <a:extLst>
                <a:ext uri="{FF2B5EF4-FFF2-40B4-BE49-F238E27FC236}">
                  <a16:creationId xmlns:a16="http://schemas.microsoft.com/office/drawing/2014/main" id="{48B14F14-A3BB-F143-8D70-D87CDF5E4D6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9690100" y="3263900"/>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0</xdr:colOff>
      <xdr:row>16</xdr:row>
      <xdr:rowOff>0</xdr:rowOff>
    </xdr:from>
    <xdr:to>
      <xdr:col>14</xdr:col>
      <xdr:colOff>812800</xdr:colOff>
      <xdr:row>29</xdr:row>
      <xdr:rowOff>101600</xdr:rowOff>
    </xdr:to>
    <mc:AlternateContent xmlns:mc="http://schemas.openxmlformats.org/markup-compatibility/2006">
      <mc:Choice xmlns:cx1="http://schemas.microsoft.com/office/drawing/2015/9/8/chartex" Requires="cx1">
        <xdr:graphicFrame macro="">
          <xdr:nvGraphicFramePr>
            <xdr:cNvPr id="12" name="Chart 11">
              <a:extLst>
                <a:ext uri="{FF2B5EF4-FFF2-40B4-BE49-F238E27FC236}">
                  <a16:creationId xmlns:a16="http://schemas.microsoft.com/office/drawing/2014/main" id="{EE1C40D2-ED61-4849-960B-8265E19A91F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1"/>
            </a:graphicData>
          </a:graphic>
        </xdr:graphicFrame>
      </mc:Choice>
      <mc:Fallback>
        <xdr:sp macro="" textlink="">
          <xdr:nvSpPr>
            <xdr:cNvPr id="0" name=""/>
            <xdr:cNvSpPr>
              <a:spLocks noTextEdit="1"/>
            </xdr:cNvSpPr>
          </xdr:nvSpPr>
          <xdr:spPr>
            <a:xfrm>
              <a:off x="10617200" y="3263900"/>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11</xdr:col>
      <xdr:colOff>0</xdr:colOff>
      <xdr:row>16</xdr:row>
      <xdr:rowOff>0</xdr:rowOff>
    </xdr:from>
    <xdr:to>
      <xdr:col>15</xdr:col>
      <xdr:colOff>762000</xdr:colOff>
      <xdr:row>29</xdr:row>
      <xdr:rowOff>101600</xdr:rowOff>
    </xdr:to>
    <mc:AlternateContent xmlns:mc="http://schemas.openxmlformats.org/markup-compatibility/2006">
      <mc:Choice xmlns:cx1="http://schemas.microsoft.com/office/drawing/2015/9/8/chartex" Requires="cx1">
        <xdr:graphicFrame macro="">
          <xdr:nvGraphicFramePr>
            <xdr:cNvPr id="13" name="Chart 12">
              <a:extLst>
                <a:ext uri="{FF2B5EF4-FFF2-40B4-BE49-F238E27FC236}">
                  <a16:creationId xmlns:a16="http://schemas.microsoft.com/office/drawing/2014/main" id="{0ABADDB3-30C2-D448-9B07-BBC9607D0D2D}"/>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2"/>
            </a:graphicData>
          </a:graphic>
        </xdr:graphicFrame>
      </mc:Choice>
      <mc:Fallback>
        <xdr:sp macro="" textlink="">
          <xdr:nvSpPr>
            <xdr:cNvPr id="0" name=""/>
            <xdr:cNvSpPr>
              <a:spLocks noTextEdit="1"/>
            </xdr:cNvSpPr>
          </xdr:nvSpPr>
          <xdr:spPr>
            <a:xfrm>
              <a:off x="11544300" y="3263900"/>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12</xdr:col>
      <xdr:colOff>0</xdr:colOff>
      <xdr:row>16</xdr:row>
      <xdr:rowOff>0</xdr:rowOff>
    </xdr:from>
    <xdr:to>
      <xdr:col>17</xdr:col>
      <xdr:colOff>38100</xdr:colOff>
      <xdr:row>29</xdr:row>
      <xdr:rowOff>101600</xdr:rowOff>
    </xdr:to>
    <mc:AlternateContent xmlns:mc="http://schemas.openxmlformats.org/markup-compatibility/2006">
      <mc:Choice xmlns:cx1="http://schemas.microsoft.com/office/drawing/2015/9/8/chartex" Requires="cx1">
        <xdr:graphicFrame macro="">
          <xdr:nvGraphicFramePr>
            <xdr:cNvPr id="14" name="Chart 13">
              <a:extLst>
                <a:ext uri="{FF2B5EF4-FFF2-40B4-BE49-F238E27FC236}">
                  <a16:creationId xmlns:a16="http://schemas.microsoft.com/office/drawing/2014/main" id="{C078A11E-908B-7443-BE7C-D7BA246814B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3"/>
            </a:graphicData>
          </a:graphic>
        </xdr:graphicFrame>
      </mc:Choice>
      <mc:Fallback>
        <xdr:sp macro="" textlink="">
          <xdr:nvSpPr>
            <xdr:cNvPr id="0" name=""/>
            <xdr:cNvSpPr>
              <a:spLocks noTextEdit="1"/>
            </xdr:cNvSpPr>
          </xdr:nvSpPr>
          <xdr:spPr>
            <a:xfrm>
              <a:off x="12471400" y="3263900"/>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13</xdr:col>
      <xdr:colOff>0</xdr:colOff>
      <xdr:row>16</xdr:row>
      <xdr:rowOff>0</xdr:rowOff>
    </xdr:from>
    <xdr:to>
      <xdr:col>18</xdr:col>
      <xdr:colOff>139700</xdr:colOff>
      <xdr:row>29</xdr:row>
      <xdr:rowOff>101600</xdr:rowOff>
    </xdr:to>
    <mc:AlternateContent xmlns:mc="http://schemas.openxmlformats.org/markup-compatibility/2006">
      <mc:Choice xmlns:cx1="http://schemas.microsoft.com/office/drawing/2015/9/8/chartex" Requires="cx1">
        <xdr:graphicFrame macro="">
          <xdr:nvGraphicFramePr>
            <xdr:cNvPr id="15" name="Chart 14">
              <a:extLst>
                <a:ext uri="{FF2B5EF4-FFF2-40B4-BE49-F238E27FC236}">
                  <a16:creationId xmlns:a16="http://schemas.microsoft.com/office/drawing/2014/main" id="{5D3F7E0B-A838-CF4C-B7D9-32EA64ACAD8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4"/>
            </a:graphicData>
          </a:graphic>
        </xdr:graphicFrame>
      </mc:Choice>
      <mc:Fallback>
        <xdr:sp macro="" textlink="">
          <xdr:nvSpPr>
            <xdr:cNvPr id="0" name=""/>
            <xdr:cNvSpPr>
              <a:spLocks noTextEdit="1"/>
            </xdr:cNvSpPr>
          </xdr:nvSpPr>
          <xdr:spPr>
            <a:xfrm>
              <a:off x="13398500" y="3263900"/>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17</xdr:col>
      <xdr:colOff>762000</xdr:colOff>
      <xdr:row>1</xdr:row>
      <xdr:rowOff>190500</xdr:rowOff>
    </xdr:from>
    <xdr:to>
      <xdr:col>27</xdr:col>
      <xdr:colOff>342900</xdr:colOff>
      <xdr:row>20</xdr:row>
      <xdr:rowOff>177800</xdr:rowOff>
    </xdr:to>
    <xdr:graphicFrame macro="">
      <xdr:nvGraphicFramePr>
        <xdr:cNvPr id="2" name="Chart 1">
          <a:extLst>
            <a:ext uri="{FF2B5EF4-FFF2-40B4-BE49-F238E27FC236}">
              <a16:creationId xmlns:a16="http://schemas.microsoft.com/office/drawing/2014/main" id="{D5A19720-7CDD-6C46-B4E3-F929F828BE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736600</xdr:colOff>
      <xdr:row>1</xdr:row>
      <xdr:rowOff>158750</xdr:rowOff>
    </xdr:from>
    <xdr:to>
      <xdr:col>37</xdr:col>
      <xdr:colOff>190500</xdr:colOff>
      <xdr:row>21</xdr:row>
      <xdr:rowOff>12700</xdr:rowOff>
    </xdr:to>
    <xdr:graphicFrame macro="">
      <xdr:nvGraphicFramePr>
        <xdr:cNvPr id="3" name="Chart 2">
          <a:extLst>
            <a:ext uri="{FF2B5EF4-FFF2-40B4-BE49-F238E27FC236}">
              <a16:creationId xmlns:a16="http://schemas.microsoft.com/office/drawing/2014/main" id="{F1A6587A-422B-E54A-A88B-CE425610625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596900</xdr:colOff>
      <xdr:row>44</xdr:row>
      <xdr:rowOff>171450</xdr:rowOff>
    </xdr:from>
    <xdr:to>
      <xdr:col>25</xdr:col>
      <xdr:colOff>685800</xdr:colOff>
      <xdr:row>60</xdr:row>
      <xdr:rowOff>63500</xdr:rowOff>
    </xdr:to>
    <xdr:graphicFrame macro="">
      <xdr:nvGraphicFramePr>
        <xdr:cNvPr id="4" name="Chart 3">
          <a:extLst>
            <a:ext uri="{FF2B5EF4-FFF2-40B4-BE49-F238E27FC236}">
              <a16:creationId xmlns:a16="http://schemas.microsoft.com/office/drawing/2014/main" id="{FF0BBB8C-2D0B-C842-A9FD-1D29A23ED41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127000</xdr:colOff>
      <xdr:row>44</xdr:row>
      <xdr:rowOff>158750</xdr:rowOff>
    </xdr:from>
    <xdr:to>
      <xdr:col>34</xdr:col>
      <xdr:colOff>787400</xdr:colOff>
      <xdr:row>65</xdr:row>
      <xdr:rowOff>0</xdr:rowOff>
    </xdr:to>
    <xdr:graphicFrame macro="">
      <xdr:nvGraphicFramePr>
        <xdr:cNvPr id="5" name="Chart 4">
          <a:extLst>
            <a:ext uri="{FF2B5EF4-FFF2-40B4-BE49-F238E27FC236}">
              <a16:creationId xmlns:a16="http://schemas.microsoft.com/office/drawing/2014/main" id="{3F60AE5C-26BC-8A4B-9BF6-ED6E0FC94E8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39</xdr:col>
      <xdr:colOff>412750</xdr:colOff>
      <xdr:row>1</xdr:row>
      <xdr:rowOff>82550</xdr:rowOff>
    </xdr:from>
    <xdr:to>
      <xdr:col>48</xdr:col>
      <xdr:colOff>241300</xdr:colOff>
      <xdr:row>20</xdr:row>
      <xdr:rowOff>114300</xdr:rowOff>
    </xdr:to>
    <xdr:graphicFrame macro="">
      <xdr:nvGraphicFramePr>
        <xdr:cNvPr id="6" name="Chart 5">
          <a:extLst>
            <a:ext uri="{FF2B5EF4-FFF2-40B4-BE49-F238E27FC236}">
              <a16:creationId xmlns:a16="http://schemas.microsoft.com/office/drawing/2014/main" id="{33280DFF-D809-C149-87DB-D458668A33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635000</xdr:colOff>
      <xdr:row>4</xdr:row>
      <xdr:rowOff>139700</xdr:rowOff>
    </xdr:from>
    <xdr:to>
      <xdr:col>26</xdr:col>
      <xdr:colOff>444500</xdr:colOff>
      <xdr:row>18</xdr:row>
      <xdr:rowOff>25400</xdr:rowOff>
    </xdr:to>
    <xdr:cxnSp macro="">
      <xdr:nvCxnSpPr>
        <xdr:cNvPr id="11" name="Straight Connector 10">
          <a:extLst>
            <a:ext uri="{FF2B5EF4-FFF2-40B4-BE49-F238E27FC236}">
              <a16:creationId xmlns:a16="http://schemas.microsoft.com/office/drawing/2014/main" id="{FAA09BD4-3BF3-5541-A2BC-C1732A9C6E32}"/>
            </a:ext>
          </a:extLst>
        </xdr:cNvPr>
        <xdr:cNvCxnSpPr/>
      </xdr:nvCxnSpPr>
      <xdr:spPr>
        <a:xfrm flipV="1">
          <a:off x="18402300" y="952500"/>
          <a:ext cx="6413500" cy="2743200"/>
        </a:xfrm>
        <a:prstGeom prst="line">
          <a:avLst/>
        </a:prstGeom>
      </xdr:spPr>
      <xdr:style>
        <a:lnRef idx="1">
          <a:schemeClr val="accent2"/>
        </a:lnRef>
        <a:fillRef idx="0">
          <a:schemeClr val="accent2"/>
        </a:fillRef>
        <a:effectRef idx="0">
          <a:schemeClr val="accent2"/>
        </a:effectRef>
        <a:fontRef idx="minor">
          <a:schemeClr val="tx1"/>
        </a:fontRef>
      </xdr:style>
    </xdr:cxnSp>
    <xdr:clientData/>
  </xdr:twoCellAnchor>
  <xdr:twoCellAnchor>
    <xdr:from>
      <xdr:col>28</xdr:col>
      <xdr:colOff>609600</xdr:colOff>
      <xdr:row>9</xdr:row>
      <xdr:rowOff>177800</xdr:rowOff>
    </xdr:from>
    <xdr:to>
      <xdr:col>36</xdr:col>
      <xdr:colOff>685800</xdr:colOff>
      <xdr:row>14</xdr:row>
      <xdr:rowOff>165100</xdr:rowOff>
    </xdr:to>
    <xdr:cxnSp macro="">
      <xdr:nvCxnSpPr>
        <xdr:cNvPr id="13" name="Straight Connector 12">
          <a:extLst>
            <a:ext uri="{FF2B5EF4-FFF2-40B4-BE49-F238E27FC236}">
              <a16:creationId xmlns:a16="http://schemas.microsoft.com/office/drawing/2014/main" id="{75B3FF9B-72B6-4C46-BA8D-EC1072FF4E55}"/>
            </a:ext>
          </a:extLst>
        </xdr:cNvPr>
        <xdr:cNvCxnSpPr/>
      </xdr:nvCxnSpPr>
      <xdr:spPr>
        <a:xfrm flipV="1">
          <a:off x="26631900" y="2006600"/>
          <a:ext cx="6680200" cy="1003300"/>
        </a:xfrm>
        <a:prstGeom prst="line">
          <a:avLst/>
        </a:prstGeom>
      </xdr:spPr>
      <xdr:style>
        <a:lnRef idx="1">
          <a:schemeClr val="accent2"/>
        </a:lnRef>
        <a:fillRef idx="0">
          <a:schemeClr val="accent2"/>
        </a:fillRef>
        <a:effectRef idx="0">
          <a:schemeClr val="accent2"/>
        </a:effectRef>
        <a:fontRef idx="minor">
          <a:schemeClr val="tx1"/>
        </a:fontRef>
      </xdr:style>
    </xdr:cxnSp>
    <xdr:clientData/>
  </xdr:twoCellAnchor>
  <xdr:twoCellAnchor>
    <xdr:from>
      <xdr:col>40</xdr:col>
      <xdr:colOff>203200</xdr:colOff>
      <xdr:row>5</xdr:row>
      <xdr:rowOff>50800</xdr:rowOff>
    </xdr:from>
    <xdr:to>
      <xdr:col>47</xdr:col>
      <xdr:colOff>330200</xdr:colOff>
      <xdr:row>17</xdr:row>
      <xdr:rowOff>152400</xdr:rowOff>
    </xdr:to>
    <xdr:cxnSp macro="">
      <xdr:nvCxnSpPr>
        <xdr:cNvPr id="16" name="Straight Connector 15">
          <a:extLst>
            <a:ext uri="{FF2B5EF4-FFF2-40B4-BE49-F238E27FC236}">
              <a16:creationId xmlns:a16="http://schemas.microsoft.com/office/drawing/2014/main" id="{0FA39E73-D470-7841-992A-1761A0B5AABE}"/>
            </a:ext>
          </a:extLst>
        </xdr:cNvPr>
        <xdr:cNvCxnSpPr/>
      </xdr:nvCxnSpPr>
      <xdr:spPr>
        <a:xfrm flipV="1">
          <a:off x="36131500" y="1066800"/>
          <a:ext cx="5905500" cy="2552700"/>
        </a:xfrm>
        <a:prstGeom prst="line">
          <a:avLst/>
        </a:prstGeom>
      </xdr:spPr>
      <xdr:style>
        <a:lnRef idx="1">
          <a:schemeClr val="accent2"/>
        </a:lnRef>
        <a:fillRef idx="0">
          <a:schemeClr val="accent2"/>
        </a:fillRef>
        <a:effectRef idx="0">
          <a:schemeClr val="accent2"/>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177800</xdr:colOff>
      <xdr:row>19</xdr:row>
      <xdr:rowOff>88900</xdr:rowOff>
    </xdr:from>
    <xdr:to>
      <xdr:col>7</xdr:col>
      <xdr:colOff>196850</xdr:colOff>
      <xdr:row>38</xdr:row>
      <xdr:rowOff>133350</xdr:rowOff>
    </xdr:to>
    <xdr:graphicFrame macro="">
      <xdr:nvGraphicFramePr>
        <xdr:cNvPr id="2" name="Chart 1">
          <a:extLst>
            <a:ext uri="{FF2B5EF4-FFF2-40B4-BE49-F238E27FC236}">
              <a16:creationId xmlns:a16="http://schemas.microsoft.com/office/drawing/2014/main" id="{D2E2EABC-D317-ED4A-9FED-972D251934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279400</xdr:colOff>
      <xdr:row>1</xdr:row>
      <xdr:rowOff>63500</xdr:rowOff>
    </xdr:from>
    <xdr:to>
      <xdr:col>19</xdr:col>
      <xdr:colOff>685800</xdr:colOff>
      <xdr:row>28</xdr:row>
      <xdr:rowOff>177800</xdr:rowOff>
    </xdr:to>
    <xdr:graphicFrame macro="">
      <xdr:nvGraphicFramePr>
        <xdr:cNvPr id="2" name="Chart 1">
          <a:extLst>
            <a:ext uri="{FF2B5EF4-FFF2-40B4-BE49-F238E27FC236}">
              <a16:creationId xmlns:a16="http://schemas.microsoft.com/office/drawing/2014/main" id="{ED1A295B-A6B3-0642-9BC9-C2FA6502689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114300</xdr:colOff>
      <xdr:row>30</xdr:row>
      <xdr:rowOff>38100</xdr:rowOff>
    </xdr:from>
    <xdr:to>
      <xdr:col>20</xdr:col>
      <xdr:colOff>50800</xdr:colOff>
      <xdr:row>52</xdr:row>
      <xdr:rowOff>114300</xdr:rowOff>
    </xdr:to>
    <xdr:graphicFrame macro="">
      <xdr:nvGraphicFramePr>
        <xdr:cNvPr id="3" name="Chart 2">
          <a:extLst>
            <a:ext uri="{FF2B5EF4-FFF2-40B4-BE49-F238E27FC236}">
              <a16:creationId xmlns:a16="http://schemas.microsoft.com/office/drawing/2014/main" id="{C18074C7-6232-D748-A722-026D2D8ABB6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1094153</xdr:colOff>
      <xdr:row>3</xdr:row>
      <xdr:rowOff>9769</xdr:rowOff>
    </xdr:from>
    <xdr:to>
      <xdr:col>6</xdr:col>
      <xdr:colOff>688730</xdr:colOff>
      <xdr:row>22</xdr:row>
      <xdr:rowOff>13677</xdr:rowOff>
    </xdr:to>
    <xdr:graphicFrame macro="">
      <xdr:nvGraphicFramePr>
        <xdr:cNvPr id="7" name="Chart 6">
          <a:extLst>
            <a:ext uri="{FF2B5EF4-FFF2-40B4-BE49-F238E27FC236}">
              <a16:creationId xmlns:a16="http://schemas.microsoft.com/office/drawing/2014/main" id="{BFD55B2A-F8E3-B741-BEBC-D530B37B3E3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196850</xdr:colOff>
      <xdr:row>23</xdr:row>
      <xdr:rowOff>63500</xdr:rowOff>
    </xdr:from>
    <xdr:to>
      <xdr:col>12</xdr:col>
      <xdr:colOff>558800</xdr:colOff>
      <xdr:row>41</xdr:row>
      <xdr:rowOff>6350</xdr:rowOff>
    </xdr:to>
    <xdr:graphicFrame macro="">
      <xdr:nvGraphicFramePr>
        <xdr:cNvPr id="2" name="Chart 1">
          <a:extLst>
            <a:ext uri="{FF2B5EF4-FFF2-40B4-BE49-F238E27FC236}">
              <a16:creationId xmlns:a16="http://schemas.microsoft.com/office/drawing/2014/main" id="{DB409219-41F3-DA49-A0CB-47D52CC87E0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7</xdr:col>
      <xdr:colOff>825500</xdr:colOff>
      <xdr:row>2</xdr:row>
      <xdr:rowOff>133350</xdr:rowOff>
    </xdr:from>
    <xdr:to>
      <xdr:col>15</xdr:col>
      <xdr:colOff>533400</xdr:colOff>
      <xdr:row>22</xdr:row>
      <xdr:rowOff>101600</xdr:rowOff>
    </xdr:to>
    <xdr:graphicFrame macro="">
      <xdr:nvGraphicFramePr>
        <xdr:cNvPr id="2" name="Chart 1">
          <a:extLst>
            <a:ext uri="{FF2B5EF4-FFF2-40B4-BE49-F238E27FC236}">
              <a16:creationId xmlns:a16="http://schemas.microsoft.com/office/drawing/2014/main" id="{8531615F-90F4-164C-9C60-523A7BCB03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927100</xdr:colOff>
      <xdr:row>23</xdr:row>
      <xdr:rowOff>69850</xdr:rowOff>
    </xdr:from>
    <xdr:to>
      <xdr:col>15</xdr:col>
      <xdr:colOff>723900</xdr:colOff>
      <xdr:row>43</xdr:row>
      <xdr:rowOff>0</xdr:rowOff>
    </xdr:to>
    <xdr:graphicFrame macro="">
      <xdr:nvGraphicFramePr>
        <xdr:cNvPr id="3" name="Chart 2">
          <a:extLst>
            <a:ext uri="{FF2B5EF4-FFF2-40B4-BE49-F238E27FC236}">
              <a16:creationId xmlns:a16="http://schemas.microsoft.com/office/drawing/2014/main" id="{B0BB630A-37AF-834C-BE72-9EF57C6D407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8</xdr:col>
      <xdr:colOff>958850</xdr:colOff>
      <xdr:row>0</xdr:row>
      <xdr:rowOff>171450</xdr:rowOff>
    </xdr:from>
    <xdr:to>
      <xdr:col>17</xdr:col>
      <xdr:colOff>571500</xdr:colOff>
      <xdr:row>19</xdr:row>
      <xdr:rowOff>63500</xdr:rowOff>
    </xdr:to>
    <xdr:graphicFrame macro="">
      <xdr:nvGraphicFramePr>
        <xdr:cNvPr id="2" name="Chart 1">
          <a:extLst>
            <a:ext uri="{FF2B5EF4-FFF2-40B4-BE49-F238E27FC236}">
              <a16:creationId xmlns:a16="http://schemas.microsoft.com/office/drawing/2014/main" id="{C393FEC2-BD9A-AD4C-AB1B-549258E83E7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6350</xdr:colOff>
      <xdr:row>21</xdr:row>
      <xdr:rowOff>44450</xdr:rowOff>
    </xdr:from>
    <xdr:to>
      <xdr:col>17</xdr:col>
      <xdr:colOff>546100</xdr:colOff>
      <xdr:row>40</xdr:row>
      <xdr:rowOff>127000</xdr:rowOff>
    </xdr:to>
    <xdr:graphicFrame macro="">
      <xdr:nvGraphicFramePr>
        <xdr:cNvPr id="3" name="Chart 2">
          <a:extLst>
            <a:ext uri="{FF2B5EF4-FFF2-40B4-BE49-F238E27FC236}">
              <a16:creationId xmlns:a16="http://schemas.microsoft.com/office/drawing/2014/main" id="{34A4AE64-D102-934E-88DE-3AC64E62D50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16</xdr:col>
      <xdr:colOff>179918</xdr:colOff>
      <xdr:row>4</xdr:row>
      <xdr:rowOff>95250</xdr:rowOff>
    </xdr:from>
    <xdr:to>
      <xdr:col>22</xdr:col>
      <xdr:colOff>566209</xdr:colOff>
      <xdr:row>26</xdr:row>
      <xdr:rowOff>106891</xdr:rowOff>
    </xdr:to>
    <xdr:graphicFrame macro="">
      <xdr:nvGraphicFramePr>
        <xdr:cNvPr id="13" name="Chart 12">
          <a:extLst>
            <a:ext uri="{FF2B5EF4-FFF2-40B4-BE49-F238E27FC236}">
              <a16:creationId xmlns:a16="http://schemas.microsoft.com/office/drawing/2014/main" id="{5987D28D-45BB-C94A-B096-BDA68E113B5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1195917</xdr:colOff>
      <xdr:row>13</xdr:row>
      <xdr:rowOff>84667</xdr:rowOff>
    </xdr:from>
    <xdr:to>
      <xdr:col>16</xdr:col>
      <xdr:colOff>1</xdr:colOff>
      <xdr:row>36</xdr:row>
      <xdr:rowOff>159808</xdr:rowOff>
    </xdr:to>
    <xdr:graphicFrame macro="">
      <xdr:nvGraphicFramePr>
        <xdr:cNvPr id="14" name="Chart 13">
          <a:extLst>
            <a:ext uri="{FF2B5EF4-FFF2-40B4-BE49-F238E27FC236}">
              <a16:creationId xmlns:a16="http://schemas.microsoft.com/office/drawing/2014/main" id="{A83FF8A4-8159-B74C-A790-F4369C3D00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26</xdr:col>
      <xdr:colOff>101600</xdr:colOff>
      <xdr:row>292</xdr:row>
      <xdr:rowOff>146050</xdr:rowOff>
    </xdr:from>
    <xdr:to>
      <xdr:col>30</xdr:col>
      <xdr:colOff>762000</xdr:colOff>
      <xdr:row>315</xdr:row>
      <xdr:rowOff>44450</xdr:rowOff>
    </xdr:to>
    <xdr:graphicFrame macro="">
      <xdr:nvGraphicFramePr>
        <xdr:cNvPr id="2" name="Chart 1">
          <a:extLst>
            <a:ext uri="{FF2B5EF4-FFF2-40B4-BE49-F238E27FC236}">
              <a16:creationId xmlns:a16="http://schemas.microsoft.com/office/drawing/2014/main" id="{6DC686CE-82C0-674E-9A63-041B0B66EC1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31</xdr:col>
      <xdr:colOff>133350</xdr:colOff>
      <xdr:row>293</xdr:row>
      <xdr:rowOff>6350</xdr:rowOff>
    </xdr:from>
    <xdr:to>
      <xdr:col>36</xdr:col>
      <xdr:colOff>120650</xdr:colOff>
      <xdr:row>315</xdr:row>
      <xdr:rowOff>107950</xdr:rowOff>
    </xdr:to>
    <xdr:graphicFrame macro="">
      <xdr:nvGraphicFramePr>
        <xdr:cNvPr id="3" name="Chart 2">
          <a:extLst>
            <a:ext uri="{FF2B5EF4-FFF2-40B4-BE49-F238E27FC236}">
              <a16:creationId xmlns:a16="http://schemas.microsoft.com/office/drawing/2014/main" id="{5FD991E5-452C-0E48-AD7F-D4CA19C80C5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uymon, Ronald Nathan" refreshedDate="43613.480977314815" createdVersion="6" refreshedVersion="6" minRefreshableVersion="3" recordCount="4610" xr:uid="{420679D1-E056-ED44-AC66-A75D186DD101}">
  <cacheSource type="worksheet">
    <worksheetSource ref="A1:T4611" sheet="salesData"/>
  </cacheSource>
  <cacheFields count="20">
    <cacheField name="date" numFmtId="14">
      <sharedItems containsSemiMixedTypes="0" containsNonDate="0" containsDate="1" containsString="0" minDate="2018-01-02T00:00:00" maxDate="2019-01-01T00:00:00" count="312">
        <d v="2018-01-02T00:00:00"/>
        <d v="2018-01-03T00:00:00"/>
        <d v="2018-01-04T00:00:00"/>
        <d v="2018-01-05T00:00:00"/>
        <d v="2018-01-06T00:00:00"/>
        <d v="2018-01-08T00:00:00"/>
        <d v="2018-01-09T00:00:00"/>
        <d v="2018-01-10T00:00:00"/>
        <d v="2018-01-11T00:00:00"/>
        <d v="2018-01-12T00:00:00"/>
        <d v="2018-01-13T00:00:00"/>
        <d v="2018-01-15T00:00:00"/>
        <d v="2018-01-16T00:00:00"/>
        <d v="2018-01-17T00:00:00"/>
        <d v="2018-01-18T00:00:00"/>
        <d v="2018-01-19T00:00:00"/>
        <d v="2018-01-20T00:00:00"/>
        <d v="2018-01-22T00:00:00"/>
        <d v="2018-01-23T00:00:00"/>
        <d v="2018-01-24T00:00:00"/>
        <d v="2018-01-25T00:00:00"/>
        <d v="2018-01-26T00:00:00"/>
        <d v="2018-01-27T00:00:00"/>
        <d v="2018-01-29T00:00:00"/>
        <d v="2018-01-30T00:00:00"/>
        <d v="2018-01-31T00:00:00"/>
        <d v="2018-02-01T00:00:00"/>
        <d v="2018-02-02T00:00:00"/>
        <d v="2018-02-03T00:00:00"/>
        <d v="2018-02-05T00:00:00"/>
        <d v="2018-02-06T00:00:00"/>
        <d v="2018-02-07T00:00:00"/>
        <d v="2018-02-08T00:00:00"/>
        <d v="2018-02-09T00:00:00"/>
        <d v="2018-02-10T00:00:00"/>
        <d v="2018-02-12T00:00:00"/>
        <d v="2018-02-13T00:00:00"/>
        <d v="2018-02-14T00:00:00"/>
        <d v="2018-02-15T00:00:00"/>
        <d v="2018-02-16T00:00:00"/>
        <d v="2018-02-17T00:00:00"/>
        <d v="2018-02-19T00:00:00"/>
        <d v="2018-02-20T00:00:00"/>
        <d v="2018-02-21T00:00:00"/>
        <d v="2018-02-22T00:00:00"/>
        <d v="2018-02-23T00:00:00"/>
        <d v="2018-02-24T00:00:00"/>
        <d v="2018-02-26T00:00:00"/>
        <d v="2018-02-27T00:00:00"/>
        <d v="2018-02-28T00:00:00"/>
        <d v="2018-03-01T00:00:00"/>
        <d v="2018-03-02T00:00:00"/>
        <d v="2018-03-03T00:00:00"/>
        <d v="2018-03-05T00:00:00"/>
        <d v="2018-03-06T00:00:00"/>
        <d v="2018-03-07T00:00:00"/>
        <d v="2018-03-08T00:00:00"/>
        <d v="2018-03-09T00:00:00"/>
        <d v="2018-03-10T00:00:00"/>
        <d v="2018-03-11T00:00:00"/>
        <d v="2018-03-12T00:00:00"/>
        <d v="2018-03-13T00:00:00"/>
        <d v="2018-03-14T00:00:00"/>
        <d v="2018-03-15T00:00:00"/>
        <d v="2018-03-16T00:00:00"/>
        <d v="2018-03-17T00:00:00"/>
        <d v="2018-03-19T00:00:00"/>
        <d v="2018-03-20T00:00:00"/>
        <d v="2018-03-21T00:00:00"/>
        <d v="2018-03-22T00:00:00"/>
        <d v="2018-03-23T00:00:00"/>
        <d v="2018-03-24T00:00:00"/>
        <d v="2018-03-26T00:00:00"/>
        <d v="2018-03-27T00:00:00"/>
        <d v="2018-03-28T00:00:00"/>
        <d v="2018-03-29T00:00:00"/>
        <d v="2018-03-30T00:00:00"/>
        <d v="2018-03-31T00:00:00"/>
        <d v="2018-04-02T00:00:00"/>
        <d v="2018-04-03T00:00:00"/>
        <d v="2018-04-04T00:00:00"/>
        <d v="2018-04-05T00:00:00"/>
        <d v="2018-04-06T00:00:00"/>
        <d v="2018-04-07T00:00:00"/>
        <d v="2018-04-09T00:00:00"/>
        <d v="2018-04-10T00:00:00"/>
        <d v="2018-04-11T00:00:00"/>
        <d v="2018-04-12T00:00:00"/>
        <d v="2018-04-13T00:00:00"/>
        <d v="2018-04-14T00:00:00"/>
        <d v="2018-04-16T00:00:00"/>
        <d v="2018-04-17T00:00:00"/>
        <d v="2018-04-18T00:00:00"/>
        <d v="2018-04-19T00:00:00"/>
        <d v="2018-04-20T00:00:00"/>
        <d v="2018-04-21T00:00:00"/>
        <d v="2018-04-23T00:00:00"/>
        <d v="2018-04-24T00:00:00"/>
        <d v="2018-04-25T00:00:00"/>
        <d v="2018-04-26T00:00:00"/>
        <d v="2018-04-27T00:00:00"/>
        <d v="2018-04-28T00:00:00"/>
        <d v="2018-04-30T00:00:00"/>
        <d v="2018-05-01T00:00:00"/>
        <d v="2018-05-02T00:00:00"/>
        <d v="2018-05-03T00:00:00"/>
        <d v="2018-05-04T00:00:00"/>
        <d v="2018-05-05T00:00:00"/>
        <d v="2018-05-07T00:00:00"/>
        <d v="2018-05-08T00:00:00"/>
        <d v="2018-05-09T00:00:00"/>
        <d v="2018-05-10T00:00:00"/>
        <d v="2018-05-11T00:00:00"/>
        <d v="2018-05-12T00:00:00"/>
        <d v="2018-05-14T00:00:00"/>
        <d v="2018-05-15T00:00:00"/>
        <d v="2018-05-16T00:00:00"/>
        <d v="2018-05-17T00:00:00"/>
        <d v="2018-05-18T00:00:00"/>
        <d v="2018-05-19T00:00:00"/>
        <d v="2018-05-21T00:00:00"/>
        <d v="2018-05-22T00:00:00"/>
        <d v="2018-05-23T00:00:00"/>
        <d v="2018-05-24T00:00:00"/>
        <d v="2018-05-25T00:00:00"/>
        <d v="2018-05-26T00:00:00"/>
        <d v="2018-05-28T00:00:00"/>
        <d v="2018-05-29T00:00:00"/>
        <d v="2018-05-30T00:00:00"/>
        <d v="2018-05-31T00:00:00"/>
        <d v="2018-06-01T00:00:00"/>
        <d v="2018-06-02T00:00:00"/>
        <d v="2018-06-04T00:00:00"/>
        <d v="2018-06-05T00:00:00"/>
        <d v="2018-06-06T00:00:00"/>
        <d v="2018-06-07T00:00:00"/>
        <d v="2018-06-08T00:00:00"/>
        <d v="2018-06-09T00:00:00"/>
        <d v="2018-06-11T00:00:00"/>
        <d v="2018-06-12T00:00:00"/>
        <d v="2018-06-13T00:00:00"/>
        <d v="2018-06-14T00:00:00"/>
        <d v="2018-06-15T00:00:00"/>
        <d v="2018-06-16T00:00:00"/>
        <d v="2018-06-18T00:00:00"/>
        <d v="2018-06-19T00:00:00"/>
        <d v="2018-06-20T00:00:00"/>
        <d v="2018-06-21T00:00:00"/>
        <d v="2018-06-22T00:00:00"/>
        <d v="2018-06-23T00:00:00"/>
        <d v="2018-06-25T00:00:00"/>
        <d v="2018-06-26T00:00:00"/>
        <d v="2018-06-27T00:00:00"/>
        <d v="2018-06-28T00:00:00"/>
        <d v="2018-06-29T00:00:00"/>
        <d v="2018-06-30T00:00:00"/>
        <d v="2018-07-01T00:00:00"/>
        <d v="2018-07-02T00:00:00"/>
        <d v="2018-07-03T00:00:00"/>
        <d v="2018-07-04T00:00:00"/>
        <d v="2018-07-05T00:00:00"/>
        <d v="2018-07-06T00:00:00"/>
        <d v="2018-07-07T00:00:00"/>
        <d v="2018-07-09T00:00:00"/>
        <d v="2018-07-10T00:00:00"/>
        <d v="2018-07-11T00:00:00"/>
        <d v="2018-07-12T00:00:00"/>
        <d v="2018-07-13T00:00:00"/>
        <d v="2018-07-14T00:00:00"/>
        <d v="2018-07-16T00:00:00"/>
        <d v="2018-07-17T00:00:00"/>
        <d v="2018-07-18T00:00:00"/>
        <d v="2018-07-19T00:00:00"/>
        <d v="2018-07-20T00:00:00"/>
        <d v="2018-07-21T00:00:00"/>
        <d v="2018-07-23T00:00:00"/>
        <d v="2018-07-24T00:00:00"/>
        <d v="2018-07-25T00:00:00"/>
        <d v="2018-07-26T00:00:00"/>
        <d v="2018-07-27T00:00:00"/>
        <d v="2018-07-28T00:00:00"/>
        <d v="2018-07-30T00:00:00"/>
        <d v="2018-07-31T00:00:00"/>
        <d v="2018-08-01T00:00:00"/>
        <d v="2018-08-02T00:00:00"/>
        <d v="2018-08-03T00:00:00"/>
        <d v="2018-08-04T00:00:00"/>
        <d v="2018-08-06T00:00:00"/>
        <d v="2018-08-07T00:00:00"/>
        <d v="2018-08-08T00:00:00"/>
        <d v="2018-08-09T00:00:00"/>
        <d v="2018-08-10T00:00:00"/>
        <d v="2018-08-11T00:00:00"/>
        <d v="2018-08-13T00:00:00"/>
        <d v="2018-08-14T00:00:00"/>
        <d v="2018-08-15T00:00:00"/>
        <d v="2018-08-16T00:00:00"/>
        <d v="2018-08-17T00:00:00"/>
        <d v="2018-08-18T00:00:00"/>
        <d v="2018-08-20T00:00:00"/>
        <d v="2018-08-21T00:00:00"/>
        <d v="2018-08-22T00:00:00"/>
        <d v="2018-08-23T00:00:00"/>
        <d v="2018-08-24T00:00:00"/>
        <d v="2018-08-25T00:00:00"/>
        <d v="2018-08-27T00:00:00"/>
        <d v="2018-08-28T00:00:00"/>
        <d v="2018-08-29T00:00:00"/>
        <d v="2018-08-30T00:00:00"/>
        <d v="2018-08-31T00:00:00"/>
        <d v="2018-09-01T00:00:00"/>
        <d v="2018-09-03T00:00:00"/>
        <d v="2018-09-04T00:00:00"/>
        <d v="2018-09-05T00:00:00"/>
        <d v="2018-09-06T00:00:00"/>
        <d v="2018-09-07T00:00:00"/>
        <d v="2018-09-08T00:00:00"/>
        <d v="2018-09-10T00:00:00"/>
        <d v="2018-09-11T00:00:00"/>
        <d v="2018-09-12T00:00:00"/>
        <d v="2018-09-13T00:00:00"/>
        <d v="2018-09-14T00:00:00"/>
        <d v="2018-09-15T00:00:00"/>
        <d v="2018-09-17T00:00:00"/>
        <d v="2018-09-18T00:00:00"/>
        <d v="2018-09-19T00:00:00"/>
        <d v="2018-09-20T00:00:00"/>
        <d v="2018-09-21T00:00:00"/>
        <d v="2018-09-22T00:00:00"/>
        <d v="2018-09-24T00:00:00"/>
        <d v="2018-09-25T00:00:00"/>
        <d v="2018-09-26T00:00:00"/>
        <d v="2018-09-27T00:00:00"/>
        <d v="2018-09-28T00:00:00"/>
        <d v="2018-09-29T00:00:00"/>
        <d v="2018-10-01T00:00:00"/>
        <d v="2018-10-02T00:00:00"/>
        <d v="2018-10-03T00:00:00"/>
        <d v="2018-10-04T00:00:00"/>
        <d v="2018-10-05T00:00:00"/>
        <d v="2018-10-06T00:00:00"/>
        <d v="2018-10-08T00:00:00"/>
        <d v="2018-10-09T00:00:00"/>
        <d v="2018-10-10T00:00:00"/>
        <d v="2018-10-11T00:00:00"/>
        <d v="2018-10-12T00:00:00"/>
        <d v="2018-10-13T00:00:00"/>
        <d v="2018-10-15T00:00:00"/>
        <d v="2018-10-16T00:00:00"/>
        <d v="2018-10-17T00:00:00"/>
        <d v="2018-10-18T00:00:00"/>
        <d v="2018-10-19T00:00:00"/>
        <d v="2018-10-20T00:00:00"/>
        <d v="2018-10-22T00:00:00"/>
        <d v="2018-10-23T00:00:00"/>
        <d v="2018-10-24T00:00:00"/>
        <d v="2018-10-25T00:00:00"/>
        <d v="2018-10-26T00:00:00"/>
        <d v="2018-10-27T00:00:00"/>
        <d v="2018-10-29T00:00:00"/>
        <d v="2018-10-30T00:00:00"/>
        <d v="2018-10-31T00:00:00"/>
        <d v="2018-11-01T00:00:00"/>
        <d v="2018-11-02T00:00:00"/>
        <d v="2018-11-03T00:00:00"/>
        <d v="2018-11-05T00:00:00"/>
        <d v="2018-11-06T00:00:00"/>
        <d v="2018-11-07T00:00:00"/>
        <d v="2018-11-08T00:00:00"/>
        <d v="2018-11-09T00:00:00"/>
        <d v="2018-11-10T00:00:00"/>
        <d v="2018-11-12T00:00:00"/>
        <d v="2018-11-13T00:00:00"/>
        <d v="2018-11-14T00:00:00"/>
        <d v="2018-11-15T00:00:00"/>
        <d v="2018-11-16T00:00:00"/>
        <d v="2018-11-17T00:00:00"/>
        <d v="2018-11-19T00:00:00"/>
        <d v="2018-11-20T00:00:00"/>
        <d v="2018-11-21T00:00:00"/>
        <d v="2018-11-22T00:00:00"/>
        <d v="2018-11-23T00:00:00"/>
        <d v="2018-11-24T00:00:00"/>
        <d v="2018-11-26T00:00:00"/>
        <d v="2018-11-27T00:00:00"/>
        <d v="2018-11-28T00:00:00"/>
        <d v="2018-11-29T00:00:00"/>
        <d v="2018-11-30T00:00:00"/>
        <d v="2018-12-01T00:00:00"/>
        <d v="2018-12-03T00:00:00"/>
        <d v="2018-12-04T00:00:00"/>
        <d v="2018-12-05T00:00:00"/>
        <d v="2018-12-06T00:00:00"/>
        <d v="2018-12-07T00:00:00"/>
        <d v="2018-12-08T00:00:00"/>
        <d v="2018-12-10T00:00:00"/>
        <d v="2018-12-11T00:00:00"/>
        <d v="2018-12-12T00:00:00"/>
        <d v="2018-12-13T00:00:00"/>
        <d v="2018-12-14T00:00:00"/>
        <d v="2018-12-15T00:00:00"/>
        <d v="2018-12-17T00:00:00"/>
        <d v="2018-12-18T00:00:00"/>
        <d v="2018-12-19T00:00:00"/>
        <d v="2018-12-20T00:00:00"/>
        <d v="2018-12-21T00:00:00"/>
        <d v="2018-12-22T00:00:00"/>
        <d v="2018-12-24T00:00:00"/>
        <d v="2018-12-27T00:00:00"/>
        <d v="2018-12-28T00:00:00"/>
        <d v="2018-12-29T00:00:00"/>
        <d v="2018-12-31T00:00:00"/>
      </sharedItems>
    </cacheField>
    <cacheField name="LineItem" numFmtId="0">
      <sharedItems/>
    </cacheField>
    <cacheField name="quantity" numFmtId="0">
      <sharedItems containsSemiMixedTypes="0" containsString="0" containsNumber="1" containsInteger="1" minValue="1" maxValue="183"/>
    </cacheField>
    <cacheField name="price" numFmtId="0">
      <sharedItems containsSemiMixedTypes="0" containsString="0" containsNumber="1" containsInteger="1" minValue="2" maxValue="115"/>
    </cacheField>
    <cacheField name="discounts" numFmtId="0">
      <sharedItems containsSemiMixedTypes="0" containsString="0" containsNumber="1" containsInteger="1" minValue="0" maxValue="48"/>
    </cacheField>
    <cacheField name="netTotal" numFmtId="0">
      <sharedItems containsSemiMixedTypes="0" containsString="0" containsNumber="1" containsInteger="1" minValue="0" maxValue="2839"/>
    </cacheField>
    <cacheField name="purchaseNumber" numFmtId="4">
      <sharedItems containsSemiMixedTypes="0" containsString="0" containsNumber="1" minValue="1" maxValue="70"/>
    </cacheField>
    <cacheField name="daysSinceLastPurch" numFmtId="4">
      <sharedItems containsSemiMixedTypes="0" containsString="0" containsNumber="1" minValue="0" maxValue="99999"/>
    </cacheField>
    <cacheField name="quantity_364" numFmtId="0">
      <sharedItems containsSemiMixedTypes="0" containsString="0" containsNumber="1" containsInteger="1" minValue="0" maxValue="225"/>
    </cacheField>
    <cacheField name="price_364" numFmtId="0">
      <sharedItems containsSemiMixedTypes="0" containsString="0" containsNumber="1" containsInteger="1" minValue="-5" maxValue="132"/>
    </cacheField>
    <cacheField name="discounts_364" numFmtId="0">
      <sharedItems containsSemiMixedTypes="0" containsString="0" containsNumber="1" containsInteger="1" minValue="0" maxValue="21"/>
    </cacheField>
    <cacheField name="netTotal_364" numFmtId="0">
      <sharedItems containsSemiMixedTypes="0" containsString="0" containsNumber="1" containsInteger="1" minValue="-47" maxValue="3176"/>
    </cacheField>
    <cacheField name="quantity_28" numFmtId="0">
      <sharedItems containsSemiMixedTypes="0" containsString="0" containsNumber="1" containsInteger="1" minValue="0" maxValue="183"/>
    </cacheField>
    <cacheField name="price_28" numFmtId="0">
      <sharedItems containsSemiMixedTypes="0" containsString="0" containsNumber="1" containsInteger="1" minValue="0" maxValue="50"/>
    </cacheField>
    <cacheField name="discounts_28" numFmtId="0">
      <sharedItems containsSemiMixedTypes="0" containsString="0" containsNumber="1" containsInteger="1" minValue="0" maxValue="17"/>
    </cacheField>
    <cacheField name="netTotal_28" numFmtId="0">
      <sharedItems containsSemiMixedTypes="0" containsString="0" containsNumber="1" containsInteger="1" minValue="0" maxValue="2839"/>
    </cacheField>
    <cacheField name="quantity_7" numFmtId="0">
      <sharedItems containsSemiMixedTypes="0" containsString="0" containsNumber="1" containsInteger="1" minValue="0" maxValue="183"/>
    </cacheField>
    <cacheField name="price_7" numFmtId="0">
      <sharedItems containsSemiMixedTypes="0" containsString="0" containsNumber="1" containsInteger="1" minValue="0" maxValue="115"/>
    </cacheField>
    <cacheField name="discounts_7" numFmtId="0">
      <sharedItems containsSemiMixedTypes="0" containsString="0" containsNumber="1" containsInteger="1" minValue="0" maxValue="48"/>
    </cacheField>
    <cacheField name="netTotal_7" numFmtId="0">
      <sharedItems containsSemiMixedTypes="0" containsString="0" containsNumber="1" containsInteger="1" minValue="0" maxValue="2839"/>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uymon, Ronald Nathan" refreshedDate="43614.562438310182" createdVersion="6" refreshedVersion="6" minRefreshableVersion="3" recordCount="312" xr:uid="{51D30E99-CA3B-B74A-B298-781A8EE4608C}">
  <cacheSource type="worksheet">
    <worksheetSource ref="A25:B337" sheet="categoricalRegression2"/>
  </cacheSource>
  <cacheFields count="2">
    <cacheField name="netTotal" numFmtId="0">
      <sharedItems containsSemiMixedTypes="0" containsString="0" containsNumber="1" containsInteger="1" minValue="20" maxValue="7033" count="298">
        <n v="2189"/>
        <n v="2253"/>
        <n v="2864"/>
        <n v="3984"/>
        <n v="4437"/>
        <n v="2841"/>
        <n v="2085"/>
        <n v="2380"/>
        <n v="3497"/>
        <n v="4115"/>
        <n v="4227"/>
        <n v="2756"/>
        <n v="2772"/>
        <n v="1706"/>
        <n v="2616"/>
        <n v="4172"/>
        <n v="3415"/>
        <n v="2523"/>
        <n v="2150"/>
        <n v="3379"/>
        <n v="3218"/>
        <n v="5006"/>
        <n v="4811"/>
        <n v="2522"/>
        <n v="2677"/>
        <n v="2272"/>
        <n v="3972"/>
        <n v="4103"/>
        <n v="5376"/>
        <n v="2279"/>
        <n v="2273"/>
        <n v="2528"/>
        <n v="2630"/>
        <n v="4767"/>
        <n v="5263"/>
        <n v="1928"/>
        <n v="2708"/>
        <n v="3399"/>
        <n v="3573"/>
        <n v="3985"/>
        <n v="4355"/>
        <n v="2251"/>
        <n v="1984"/>
        <n v="2417"/>
        <n v="3051"/>
        <n v="4482"/>
        <n v="4861"/>
        <n v="2119"/>
        <n v="2262"/>
        <n v="2794"/>
        <n v="3613"/>
        <n v="4516"/>
        <n v="4740"/>
        <n v="2695"/>
        <n v="2824"/>
        <n v="3162"/>
        <n v="3106"/>
        <n v="3908"/>
        <n v="5991"/>
        <n v="21"/>
        <n v="2610"/>
        <n v="2235"/>
        <n v="2994"/>
        <n v="2782"/>
        <n v="4665"/>
        <n v="3828"/>
        <n v="2986"/>
        <n v="3460"/>
        <n v="3518"/>
        <n v="3411"/>
        <n v="4534"/>
        <n v="4979"/>
        <n v="2288"/>
        <n v="3895"/>
        <n v="3077"/>
        <n v="3641"/>
        <n v="5780"/>
        <n v="4443"/>
        <n v="3421"/>
        <n v="2865"/>
        <n v="2752"/>
        <n v="3623"/>
        <n v="4171"/>
        <n v="4571"/>
        <n v="2488"/>
        <n v="3102"/>
        <n v="3064"/>
        <n v="2725"/>
        <n v="4521"/>
        <n v="4642"/>
        <n v="2592"/>
        <n v="3894"/>
        <n v="3096"/>
        <n v="3967"/>
        <n v="4857"/>
        <n v="4896"/>
        <n v="3320"/>
        <n v="3261"/>
        <n v="4813"/>
        <n v="7033"/>
        <n v="4669"/>
        <n v="3190"/>
        <n v="2855"/>
        <n v="3322"/>
        <n v="3123"/>
        <n v="4994"/>
        <n v="3868"/>
        <n v="2703"/>
        <n v="3262"/>
        <n v="3046"/>
        <n v="3593"/>
        <n v="3333"/>
        <n v="5281"/>
        <n v="2501"/>
        <n v="2560"/>
        <n v="3054"/>
        <n v="3163"/>
        <n v="3858"/>
        <n v="4616"/>
        <n v="2482"/>
        <n v="2609"/>
        <n v="3107"/>
        <n v="2948"/>
        <n v="3981"/>
        <n v="4149"/>
        <n v="4242"/>
        <n v="2572"/>
        <n v="2879"/>
        <n v="3490"/>
        <n v="6076"/>
        <n v="3845"/>
        <n v="2598"/>
        <n v="2141"/>
        <n v="3238"/>
        <n v="2547"/>
        <n v="3629"/>
        <n v="4203"/>
        <n v="2779"/>
        <n v="3120"/>
        <n v="4503"/>
        <n v="4574"/>
        <n v="2379"/>
        <n v="2718"/>
        <n v="3279"/>
        <n v="2644"/>
        <n v="4301"/>
        <n v="4441"/>
        <n v="2188"/>
        <n v="2525"/>
        <n v="3243"/>
        <n v="2974"/>
        <n v="4727"/>
        <n v="4029"/>
        <n v="20"/>
        <n v="2852"/>
        <n v="3476"/>
        <n v="5576"/>
        <n v="3101"/>
        <n v="3844"/>
        <n v="3069"/>
        <n v="2236"/>
        <n v="2614"/>
        <n v="2702"/>
        <n v="2953"/>
        <n v="4090"/>
        <n v="3442"/>
        <n v="4457"/>
        <n v="3338"/>
        <n v="3072"/>
        <n v="3378"/>
        <n v="3538"/>
        <n v="3761"/>
        <n v="2446"/>
        <n v="1729"/>
        <n v="2575"/>
        <n v="2893"/>
        <n v="3859"/>
        <n v="4135"/>
        <n v="1956"/>
        <n v="3000"/>
        <n v="3045"/>
        <n v="3705"/>
        <n v="3187"/>
        <n v="4175"/>
        <n v="2837"/>
        <n v="3020"/>
        <n v="2730"/>
        <n v="3672"/>
        <n v="3722"/>
        <n v="2366"/>
        <n v="2184"/>
        <n v="4653"/>
        <n v="3980"/>
        <n v="4711"/>
        <n v="2637"/>
        <n v="2317"/>
        <n v="6290"/>
        <n v="4636"/>
        <n v="3968"/>
        <n v="2207"/>
        <n v="2778"/>
        <n v="2962"/>
        <n v="4685"/>
        <n v="3690"/>
        <n v="1722"/>
        <n v="2851"/>
        <n v="2835"/>
        <n v="2873"/>
        <n v="4096"/>
        <n v="6110"/>
        <n v="1902"/>
        <n v="2825"/>
        <n v="3191"/>
        <n v="4088"/>
        <n v="5078"/>
        <n v="2763"/>
        <n v="2325"/>
        <n v="3982"/>
        <n v="3272"/>
        <n v="3498"/>
        <n v="5989"/>
        <n v="2182"/>
        <n v="2461"/>
        <n v="2597"/>
        <n v="3474"/>
        <n v="4100"/>
        <n v="3425"/>
        <n v="1792"/>
        <n v="3136"/>
        <n v="2790"/>
        <n v="5754"/>
        <n v="4138"/>
        <n v="2734"/>
        <n v="1981"/>
        <n v="3178"/>
        <n v="2924"/>
        <n v="3723"/>
        <n v="6735"/>
        <n v="2860"/>
        <n v="2373"/>
        <n v="2567"/>
        <n v="2393"/>
        <n v="4356"/>
        <n v="3366"/>
        <n v="2218"/>
        <n v="3043"/>
        <n v="2641"/>
        <n v="4146"/>
        <n v="4551"/>
        <n v="2813"/>
        <n v="2966"/>
        <n v="1539"/>
        <n v="2346"/>
        <n v="4080"/>
        <n v="3456"/>
        <n v="2426"/>
        <n v="1983"/>
        <n v="2894"/>
        <n v="3692"/>
        <n v="3660"/>
        <n v="1634"/>
        <n v="2275"/>
        <n v="2672"/>
        <n v="5286"/>
        <n v="2629"/>
        <n v="3603"/>
        <n v="50"/>
        <n v="2310"/>
        <n v="2258"/>
        <n v="1636"/>
        <n v="2056"/>
        <n v="1650"/>
        <n v="2452"/>
        <n v="2132"/>
        <n v="2669"/>
        <n v="1951"/>
        <n v="1666"/>
        <n v="3398"/>
        <n v="2911"/>
        <n v="3156"/>
        <n v="3111"/>
        <n v="1987"/>
        <n v="2570"/>
        <n v="2471"/>
        <n v="2264"/>
        <n v="3146"/>
        <n v="3550"/>
        <n v="1995"/>
        <n v="2985"/>
        <n v="3414"/>
        <n v="3488"/>
        <n v="4164"/>
        <n v="2464"/>
        <n v="238"/>
        <n v="2788"/>
        <n v="3037"/>
        <n v="2231"/>
        <n v="3252"/>
      </sharedItems>
    </cacheField>
    <cacheField name="dayOfWeek" numFmtId="0">
      <sharedItems count="7">
        <s v="Tue"/>
        <s v="Wed"/>
        <s v="Thu"/>
        <s v="Fri"/>
        <s v="Sat"/>
        <s v="Mon"/>
        <s v="Sun"/>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10">
  <r>
    <x v="0"/>
    <s v="Aubergine and Chickpea Vindaloo"/>
    <n v="10"/>
    <n v="4"/>
    <n v="0"/>
    <n v="32"/>
    <n v="19.1428571428571"/>
    <n v="43125.714285714203"/>
    <n v="2"/>
    <n v="4"/>
    <n v="0"/>
    <n v="7"/>
    <n v="10"/>
    <n v="4"/>
    <n v="0"/>
    <n v="33"/>
    <n v="0"/>
    <n v="0"/>
    <n v="0"/>
    <n v="0"/>
  </r>
  <r>
    <x v="0"/>
    <s v="Beef and Apple Burgers"/>
    <n v="28"/>
    <n v="13"/>
    <n v="0"/>
    <n v="367"/>
    <n v="2.7857142857142798"/>
    <n v="57288.142857142797"/>
    <n v="14"/>
    <n v="15"/>
    <n v="1"/>
    <n v="190"/>
    <n v="34"/>
    <n v="15"/>
    <n v="2"/>
    <n v="457"/>
    <n v="0"/>
    <n v="0"/>
    <n v="0"/>
    <n v="0"/>
  </r>
  <r>
    <x v="0"/>
    <s v="Beef and Broccoli"/>
    <n v="13"/>
    <n v="7"/>
    <n v="0"/>
    <n v="92"/>
    <n v="1.3846153846153799"/>
    <n v="84632.538461538395"/>
    <n v="8"/>
    <n v="7"/>
    <n v="1"/>
    <n v="46"/>
    <n v="12"/>
    <n v="14"/>
    <n v="0"/>
    <n v="172"/>
    <n v="0"/>
    <n v="0"/>
    <n v="0"/>
    <n v="0"/>
  </r>
  <r>
    <x v="0"/>
    <s v="Beef and Broccoli Stir Fry"/>
    <n v="8"/>
    <n v="10"/>
    <n v="0"/>
    <n v="77"/>
    <n v="2.875"/>
    <n v="62518"/>
    <n v="9"/>
    <n v="10"/>
    <n v="1"/>
    <n v="85"/>
    <n v="9"/>
    <n v="10"/>
    <n v="0"/>
    <n v="90"/>
    <n v="0"/>
    <n v="0"/>
    <n v="0"/>
    <n v="0"/>
  </r>
  <r>
    <x v="0"/>
    <s v="Beef and Squash Kabob"/>
    <n v="18"/>
    <n v="7"/>
    <n v="1"/>
    <n v="149"/>
    <n v="1.7777777777777699"/>
    <n v="72299.555555555504"/>
    <n v="34"/>
    <n v="7"/>
    <n v="1"/>
    <n v="269"/>
    <n v="35"/>
    <n v="7"/>
    <n v="1"/>
    <n v="275"/>
    <n v="0"/>
    <n v="0"/>
    <n v="0"/>
    <n v="0"/>
  </r>
  <r>
    <x v="0"/>
    <s v="Chicken and Onion Kabob"/>
    <n v="31"/>
    <n v="10"/>
    <n v="0"/>
    <n v="341"/>
    <n v="7.1153846153846096"/>
    <n v="53992.5769230769"/>
    <n v="33"/>
    <n v="10"/>
    <n v="1"/>
    <n v="344"/>
    <n v="45"/>
    <n v="10"/>
    <n v="0"/>
    <n v="488"/>
    <n v="0"/>
    <n v="0"/>
    <n v="0"/>
    <n v="0"/>
  </r>
  <r>
    <x v="0"/>
    <s v="Chutney"/>
    <n v="12"/>
    <n v="2"/>
    <n v="0"/>
    <n v="26"/>
    <n v="7.0833333333333304"/>
    <n v="41752.333333333299"/>
    <n v="10"/>
    <n v="1"/>
    <n v="0"/>
    <n v="12"/>
    <n v="16"/>
    <n v="2"/>
    <n v="0"/>
    <n v="50"/>
    <n v="0"/>
    <n v="0"/>
    <n v="0"/>
    <n v="0"/>
  </r>
  <r>
    <x v="0"/>
    <s v="Coconut and Beef Vindaloo"/>
    <n v="10"/>
    <n v="4"/>
    <n v="0"/>
    <n v="35"/>
    <n v="23.1666666666666"/>
    <n v="17080"/>
    <n v="3"/>
    <n v="4"/>
    <n v="0"/>
    <n v="10"/>
    <n v="10"/>
    <n v="4"/>
    <n v="0"/>
    <n v="35"/>
    <n v="0"/>
    <n v="0"/>
    <n v="0"/>
    <n v="0"/>
  </r>
  <r>
    <x v="0"/>
    <s v="Fountain Drink"/>
    <n v="28"/>
    <n v="2"/>
    <n v="0"/>
    <n v="56"/>
    <n v="3"/>
    <n v="55644.388888888803"/>
    <n v="14"/>
    <n v="2"/>
    <n v="0"/>
    <n v="28"/>
    <n v="40"/>
    <n v="2"/>
    <n v="0"/>
    <n v="79"/>
    <n v="0"/>
    <n v="0"/>
    <n v="0"/>
    <n v="0"/>
  </r>
  <r>
    <x v="0"/>
    <s v="Lamb and Veggie Kabob"/>
    <n v="8"/>
    <n v="8"/>
    <n v="1"/>
    <n v="75"/>
    <n v="3.375"/>
    <n v="37561.125"/>
    <n v="7"/>
    <n v="8"/>
    <n v="1"/>
    <n v="56"/>
    <n v="12"/>
    <n v="8"/>
    <n v="0"/>
    <n v="113"/>
    <n v="0"/>
    <n v="0"/>
    <n v="0"/>
    <n v="0"/>
  </r>
  <r>
    <x v="0"/>
    <s v="Lamb Chops"/>
    <n v="5"/>
    <n v="11"/>
    <n v="2"/>
    <n v="47"/>
    <n v="1.4"/>
    <n v="80280.800000000003"/>
    <n v="7"/>
    <n v="5"/>
    <n v="1"/>
    <n v="31"/>
    <n v="10"/>
    <n v="14"/>
    <n v="1"/>
    <n v="124"/>
    <n v="0"/>
    <n v="0"/>
    <n v="0"/>
    <n v="0"/>
  </r>
  <r>
    <x v="0"/>
    <s v="Naan"/>
    <n v="13"/>
    <n v="2"/>
    <n v="0"/>
    <n v="30"/>
    <n v="3.4615384615384599"/>
    <n v="61688.769230769198"/>
    <n v="13"/>
    <n v="2"/>
    <n v="0"/>
    <n v="21"/>
    <n v="12"/>
    <n v="2"/>
    <n v="0"/>
    <n v="36"/>
    <n v="0"/>
    <n v="0"/>
    <n v="0"/>
    <n v="0"/>
  </r>
  <r>
    <x v="0"/>
    <s v="Rice"/>
    <n v="8"/>
    <n v="2"/>
    <n v="0"/>
    <n v="24"/>
    <n v="2.5"/>
    <n v="50076.25"/>
    <n v="11"/>
    <n v="2"/>
    <n v="0"/>
    <n v="20"/>
    <n v="13"/>
    <n v="2"/>
    <n v="0"/>
    <n v="36"/>
    <n v="0"/>
    <n v="0"/>
    <n v="0"/>
    <n v="0"/>
  </r>
  <r>
    <x v="0"/>
    <s v="Salmon and Wheat Bran Salad"/>
    <n v="67"/>
    <n v="12"/>
    <n v="0"/>
    <n v="767"/>
    <n v="3.7910447761194002"/>
    <n v="52330.791044776102"/>
    <n v="35"/>
    <n v="10"/>
    <n v="1"/>
    <n v="327"/>
    <n v="54"/>
    <n v="17"/>
    <n v="0"/>
    <n v="883"/>
    <n v="0"/>
    <n v="0"/>
    <n v="0"/>
    <n v="0"/>
  </r>
  <r>
    <x v="0"/>
    <s v="Yogurt"/>
    <n v="22"/>
    <n v="3"/>
    <n v="0"/>
    <n v="71"/>
    <n v="3.15"/>
    <n v="55104.5"/>
    <n v="13"/>
    <n v="3"/>
    <n v="1"/>
    <n v="42"/>
    <n v="22"/>
    <n v="3"/>
    <n v="0"/>
    <n v="70"/>
    <n v="0"/>
    <n v="0"/>
    <n v="0"/>
    <n v="0"/>
  </r>
  <r>
    <x v="1"/>
    <s v="Aubergine and Chickpea Vindaloo"/>
    <n v="4"/>
    <n v="4"/>
    <n v="0"/>
    <n v="13"/>
    <n v="7.6666666666666599"/>
    <n v="66685.333333333299"/>
    <n v="12"/>
    <n v="4"/>
    <n v="0"/>
    <n v="42"/>
    <n v="12"/>
    <n v="4"/>
    <n v="0"/>
    <n v="42"/>
    <n v="5"/>
    <n v="4"/>
    <n v="0"/>
    <n v="18"/>
  </r>
  <r>
    <x v="1"/>
    <s v="Beef and Apple Burgers"/>
    <n v="23"/>
    <n v="10"/>
    <n v="1"/>
    <n v="211"/>
    <n v="4.4347826086956497"/>
    <n v="43596.869565217297"/>
    <n v="15"/>
    <n v="16"/>
    <n v="1"/>
    <n v="216"/>
    <n v="31"/>
    <n v="13"/>
    <n v="1"/>
    <n v="363"/>
    <n v="26"/>
    <n v="13"/>
    <n v="1"/>
    <n v="322"/>
  </r>
  <r>
    <x v="1"/>
    <s v="Beef and Broccoli"/>
    <n v="10"/>
    <n v="11"/>
    <n v="0"/>
    <n v="105"/>
    <n v="4.5"/>
    <n v="50085"/>
    <n v="16"/>
    <n v="6"/>
    <n v="0"/>
    <n v="101"/>
    <n v="17"/>
    <n v="13"/>
    <n v="0"/>
    <n v="212"/>
    <n v="18"/>
    <n v="10"/>
    <n v="2"/>
    <n v="156"/>
  </r>
  <r>
    <x v="1"/>
    <s v="Beef and Broccoli Stir Fry"/>
    <n v="5"/>
    <n v="10"/>
    <n v="0"/>
    <n v="50"/>
    <n v="1.4"/>
    <n v="80120.600000000006"/>
    <n v="6"/>
    <n v="10"/>
    <n v="0"/>
    <n v="60"/>
    <n v="12"/>
    <n v="10"/>
    <n v="2"/>
    <n v="101"/>
    <n v="12"/>
    <n v="10"/>
    <n v="0"/>
    <n v="120"/>
  </r>
  <r>
    <x v="1"/>
    <s v="Beef and Squash Kabob"/>
    <n v="21"/>
    <n v="7"/>
    <n v="1"/>
    <n v="156"/>
    <n v="1.55"/>
    <n v="70062.2"/>
    <n v="20"/>
    <n v="7"/>
    <n v="1"/>
    <n v="156"/>
    <n v="29"/>
    <n v="7"/>
    <n v="0"/>
    <n v="250"/>
    <n v="46"/>
    <n v="7"/>
    <n v="0"/>
    <n v="406"/>
  </r>
  <r>
    <x v="1"/>
    <s v="Chicken and Onion Kabob"/>
    <n v="48"/>
    <n v="10"/>
    <n v="0"/>
    <n v="540"/>
    <n v="2.9555555555555499"/>
    <n v="55620.244444444397"/>
    <n v="45"/>
    <n v="10"/>
    <n v="1"/>
    <n v="459"/>
    <n v="39"/>
    <n v="10"/>
    <n v="1"/>
    <n v="412"/>
    <n v="57"/>
    <n v="10"/>
    <n v="2"/>
    <n v="558"/>
  </r>
  <r>
    <x v="1"/>
    <s v="Chutney"/>
    <n v="6"/>
    <n v="2"/>
    <n v="0"/>
    <n v="14"/>
    <n v="6.1666666666666599"/>
    <n v="66685.5"/>
    <n v="21"/>
    <n v="2"/>
    <n v="0"/>
    <n v="44"/>
    <n v="18"/>
    <n v="2"/>
    <n v="0"/>
    <n v="48"/>
    <n v="12"/>
    <n v="2"/>
    <n v="2"/>
    <n v="34"/>
  </r>
  <r>
    <x v="1"/>
    <s v="Coconut and Beef Vindaloo"/>
    <n v="8"/>
    <n v="4"/>
    <n v="0"/>
    <n v="28"/>
    <n v="1"/>
    <n v="99999"/>
    <n v="2"/>
    <n v="4"/>
    <n v="0"/>
    <n v="7"/>
    <n v="10"/>
    <n v="4"/>
    <n v="0"/>
    <n v="35"/>
    <n v="14"/>
    <n v="4"/>
    <n v="0"/>
    <n v="49"/>
  </r>
  <r>
    <x v="1"/>
    <s v="Fountain Drink"/>
    <n v="33"/>
    <n v="2"/>
    <n v="0"/>
    <n v="65"/>
    <n v="6"/>
    <n v="42930.0952380952"/>
    <n v="30"/>
    <n v="2"/>
    <n v="0"/>
    <n v="57"/>
    <n v="58"/>
    <n v="2"/>
    <n v="0"/>
    <n v="109"/>
    <n v="36"/>
    <n v="2"/>
    <n v="0"/>
    <n v="66"/>
  </r>
  <r>
    <x v="1"/>
    <s v="Lamb and Veggie Kabob"/>
    <n v="3"/>
    <n v="8"/>
    <n v="0"/>
    <n v="28"/>
    <n v="5.3333333333333304"/>
    <n v="33393"/>
    <n v="10"/>
    <n v="8"/>
    <n v="2"/>
    <n v="73"/>
    <n v="7"/>
    <n v="8"/>
    <n v="0"/>
    <n v="65"/>
    <n v="10"/>
    <n v="8"/>
    <n v="0"/>
    <n v="98"/>
  </r>
  <r>
    <x v="1"/>
    <s v="Lamb Chops"/>
    <n v="9"/>
    <n v="8"/>
    <n v="0"/>
    <n v="72"/>
    <n v="1.7777777777777699"/>
    <n v="88889.777777777694"/>
    <n v="11"/>
    <n v="8"/>
    <n v="0"/>
    <n v="83"/>
    <n v="12"/>
    <n v="12"/>
    <n v="0"/>
    <n v="142"/>
    <n v="12"/>
    <n v="13"/>
    <n v="3"/>
    <n v="123"/>
  </r>
  <r>
    <x v="1"/>
    <s v="Naan"/>
    <n v="14"/>
    <n v="2"/>
    <n v="0"/>
    <n v="30"/>
    <n v="3.4166666666666599"/>
    <n v="58453.166666666599"/>
    <n v="12"/>
    <n v="2"/>
    <n v="0"/>
    <n v="26"/>
    <n v="9"/>
    <n v="2"/>
    <n v="0"/>
    <n v="20"/>
    <n v="11"/>
    <n v="2"/>
    <n v="0"/>
    <n v="22"/>
  </r>
  <r>
    <x v="1"/>
    <s v="Rice"/>
    <n v="8"/>
    <n v="2"/>
    <n v="0"/>
    <n v="16"/>
    <n v="1.5"/>
    <n v="75023.5"/>
    <n v="6"/>
    <n v="2"/>
    <n v="0"/>
    <n v="12"/>
    <n v="25"/>
    <n v="2"/>
    <n v="0"/>
    <n v="64"/>
    <n v="9"/>
    <n v="2"/>
    <n v="0"/>
    <n v="30"/>
  </r>
  <r>
    <x v="1"/>
    <s v="Salmon and Wheat Bran Salad"/>
    <n v="73"/>
    <n v="12"/>
    <n v="1"/>
    <n v="840"/>
    <n v="4.5833333333333304"/>
    <n v="52859.513888888803"/>
    <n v="83"/>
    <n v="11"/>
    <n v="0"/>
    <n v="886"/>
    <n v="89"/>
    <n v="15"/>
    <n v="1"/>
    <n v="1259"/>
    <n v="66"/>
    <n v="14"/>
    <n v="3"/>
    <n v="759"/>
  </r>
  <r>
    <x v="1"/>
    <s v="Yogurt"/>
    <n v="26"/>
    <n v="3"/>
    <n v="0"/>
    <n v="85"/>
    <n v="2"/>
    <n v="69685.304347825993"/>
    <n v="17"/>
    <n v="3"/>
    <n v="0"/>
    <n v="70"/>
    <n v="40"/>
    <n v="3"/>
    <n v="0"/>
    <n v="159"/>
    <n v="43"/>
    <n v="3"/>
    <n v="1"/>
    <n v="137"/>
  </r>
  <r>
    <x v="2"/>
    <s v="Aubergine and Chickpea Vindaloo"/>
    <n v="6"/>
    <n v="4"/>
    <n v="0"/>
    <n v="21"/>
    <n v="2.2000000000000002"/>
    <n v="60111.4"/>
    <n v="6"/>
    <n v="4"/>
    <n v="0"/>
    <n v="21"/>
    <n v="2"/>
    <n v="4"/>
    <n v="0"/>
    <n v="7"/>
    <n v="6"/>
    <n v="4"/>
    <n v="0"/>
    <n v="21"/>
  </r>
  <r>
    <x v="2"/>
    <s v="Beef and Apple Burgers"/>
    <n v="29"/>
    <n v="13"/>
    <n v="0"/>
    <n v="358"/>
    <n v="3.0689655172413701"/>
    <n v="62113.620689655101"/>
    <n v="16"/>
    <n v="23"/>
    <n v="0"/>
    <n v="373"/>
    <n v="28"/>
    <n v="13"/>
    <n v="2"/>
    <n v="311"/>
    <n v="29"/>
    <n v="15"/>
    <n v="1"/>
    <n v="416"/>
  </r>
  <r>
    <x v="2"/>
    <s v="Beef and Broccoli"/>
    <n v="14"/>
    <n v="15"/>
    <n v="0"/>
    <n v="207"/>
    <n v="5.2857142857142803"/>
    <n v="21559.071428571398"/>
    <n v="9"/>
    <n v="10"/>
    <n v="0"/>
    <n v="91"/>
    <n v="17"/>
    <n v="11"/>
    <n v="0"/>
    <n v="176"/>
    <n v="18"/>
    <n v="8"/>
    <n v="0"/>
    <n v="147"/>
  </r>
  <r>
    <x v="2"/>
    <s v="Beef and Broccoli Stir Fry"/>
    <n v="15"/>
    <n v="10"/>
    <n v="0"/>
    <n v="147"/>
    <n v="1.71428571428571"/>
    <n v="71579.071428571406"/>
    <n v="7"/>
    <n v="10"/>
    <n v="0"/>
    <n v="70"/>
    <n v="9"/>
    <n v="10"/>
    <n v="0"/>
    <n v="90"/>
    <n v="8"/>
    <n v="10"/>
    <n v="0"/>
    <n v="80"/>
  </r>
  <r>
    <x v="2"/>
    <s v="Beef and Squash Kabob"/>
    <n v="30"/>
    <n v="7"/>
    <n v="0"/>
    <n v="258"/>
    <n v="2"/>
    <n v="62185.344827586203"/>
    <n v="24"/>
    <n v="7"/>
    <n v="0"/>
    <n v="210"/>
    <n v="31"/>
    <n v="7"/>
    <n v="1"/>
    <n v="229"/>
    <n v="31"/>
    <n v="7"/>
    <n v="0"/>
    <n v="272"/>
  </r>
  <r>
    <x v="2"/>
    <s v="Chicken and Onion Kabob"/>
    <n v="37"/>
    <n v="10"/>
    <n v="0"/>
    <n v="414"/>
    <n v="3.19354838709677"/>
    <n v="42106.451612903198"/>
    <n v="42"/>
    <n v="10"/>
    <n v="1"/>
    <n v="444"/>
    <n v="56"/>
    <n v="10"/>
    <n v="1"/>
    <n v="580"/>
    <n v="42"/>
    <n v="10"/>
    <n v="0"/>
    <n v="468"/>
  </r>
  <r>
    <x v="2"/>
    <s v="Chutney"/>
    <n v="14"/>
    <n v="2"/>
    <n v="0"/>
    <n v="40"/>
    <n v="3.6923076923076898"/>
    <n v="69246.923076923005"/>
    <n v="10"/>
    <n v="2"/>
    <n v="0"/>
    <n v="48"/>
    <n v="13"/>
    <n v="2"/>
    <n v="0"/>
    <n v="37"/>
    <n v="16"/>
    <n v="2"/>
    <n v="0"/>
    <n v="38"/>
  </r>
  <r>
    <x v="2"/>
    <s v="Coconut and Beef Vindaloo"/>
    <n v="7"/>
    <n v="4"/>
    <n v="0"/>
    <n v="24"/>
    <n v="2.4"/>
    <n v="40186.199999999997"/>
    <n v="5"/>
    <n v="4"/>
    <n v="0"/>
    <n v="18"/>
    <n v="6"/>
    <n v="4"/>
    <n v="1"/>
    <n v="18"/>
    <n v="4"/>
    <n v="4"/>
    <n v="0"/>
    <n v="14"/>
  </r>
  <r>
    <x v="2"/>
    <s v="Fountain Drink"/>
    <n v="22"/>
    <n v="2"/>
    <n v="0"/>
    <n v="43"/>
    <n v="5.7692307692307603"/>
    <n v="30808.384615384599"/>
    <n v="41"/>
    <n v="2"/>
    <n v="0"/>
    <n v="79"/>
    <n v="43"/>
    <n v="2"/>
    <n v="0"/>
    <n v="78"/>
    <n v="50"/>
    <n v="2"/>
    <n v="0"/>
    <n v="98"/>
  </r>
  <r>
    <x v="2"/>
    <s v="Lamb and Veggie Kabob"/>
    <n v="12"/>
    <n v="8"/>
    <n v="1"/>
    <n v="104"/>
    <n v="2.2727272727272698"/>
    <n v="72767.818181818104"/>
    <n v="9"/>
    <n v="8"/>
    <n v="0"/>
    <n v="83"/>
    <n v="7"/>
    <n v="8"/>
    <n v="1"/>
    <n v="56"/>
    <n v="12"/>
    <n v="8"/>
    <n v="1"/>
    <n v="108"/>
  </r>
  <r>
    <x v="2"/>
    <s v="Lamb Chops"/>
    <n v="13"/>
    <n v="9"/>
    <n v="0"/>
    <n v="112"/>
    <n v="4.6153846153846096"/>
    <n v="38531.0769230769"/>
    <n v="11"/>
    <n v="6"/>
    <n v="1"/>
    <n v="53"/>
    <n v="11"/>
    <n v="9"/>
    <n v="0"/>
    <n v="97"/>
    <n v="9"/>
    <n v="18"/>
    <n v="1"/>
    <n v="158"/>
  </r>
  <r>
    <x v="2"/>
    <s v="Naan"/>
    <n v="18"/>
    <n v="2"/>
    <n v="0"/>
    <n v="48"/>
    <n v="4.2941176470588198"/>
    <n v="53001.058823529398"/>
    <n v="17"/>
    <n v="2"/>
    <n v="0"/>
    <n v="56"/>
    <n v="14"/>
    <n v="2"/>
    <n v="0"/>
    <n v="28"/>
    <n v="17"/>
    <n v="2"/>
    <n v="0"/>
    <n v="52"/>
  </r>
  <r>
    <x v="2"/>
    <s v="Rice"/>
    <n v="10"/>
    <n v="2"/>
    <n v="0"/>
    <n v="28"/>
    <n v="4.5999999999999996"/>
    <n v="20127.599999999999"/>
    <n v="7"/>
    <n v="2"/>
    <n v="0"/>
    <n v="20"/>
    <n v="13"/>
    <n v="2"/>
    <n v="0"/>
    <n v="30"/>
    <n v="20"/>
    <n v="2"/>
    <n v="0"/>
    <n v="52"/>
  </r>
  <r>
    <x v="2"/>
    <s v="Salmon and Wheat Bran Salad"/>
    <n v="75"/>
    <n v="13"/>
    <n v="0"/>
    <n v="968"/>
    <n v="3.4054054054053999"/>
    <n v="44732.310810810799"/>
    <n v="51"/>
    <n v="15"/>
    <n v="0"/>
    <n v="751"/>
    <n v="75"/>
    <n v="11"/>
    <n v="1"/>
    <n v="815"/>
    <n v="100"/>
    <n v="13"/>
    <n v="0"/>
    <n v="1310"/>
  </r>
  <r>
    <x v="2"/>
    <s v="Yogurt"/>
    <n v="24"/>
    <n v="3"/>
    <n v="0"/>
    <n v="92"/>
    <n v="2.625"/>
    <n v="50126.333333333299"/>
    <n v="21"/>
    <n v="3"/>
    <n v="0"/>
    <n v="63"/>
    <n v="31"/>
    <n v="3"/>
    <n v="0"/>
    <n v="100"/>
    <n v="39"/>
    <n v="3"/>
    <n v="0"/>
    <n v="156"/>
  </r>
  <r>
    <x v="3"/>
    <s v="Aubergine and Chickpea Vindaloo"/>
    <n v="10"/>
    <n v="4"/>
    <n v="0"/>
    <n v="35"/>
    <n v="2.8571428571428501"/>
    <n v="71450.142857142797"/>
    <n v="8"/>
    <n v="4"/>
    <n v="1"/>
    <n v="23"/>
    <n v="7"/>
    <n v="4"/>
    <n v="0"/>
    <n v="24"/>
    <n v="11"/>
    <n v="4"/>
    <n v="0"/>
    <n v="35"/>
  </r>
  <r>
    <x v="3"/>
    <s v="Beef and Apple Burgers"/>
    <n v="33"/>
    <n v="13"/>
    <n v="1"/>
    <n v="388"/>
    <n v="3.2121212121212102"/>
    <n v="48560.7878787878"/>
    <n v="19"/>
    <n v="13"/>
    <n v="3"/>
    <n v="202"/>
    <n v="51"/>
    <n v="11"/>
    <n v="1"/>
    <n v="533"/>
    <n v="35"/>
    <n v="12"/>
    <n v="0"/>
    <n v="416"/>
  </r>
  <r>
    <x v="3"/>
    <s v="Beef and Broccoli"/>
    <n v="25"/>
    <n v="9"/>
    <n v="0"/>
    <n v="214"/>
    <n v="2.2400000000000002"/>
    <n v="64098.92"/>
    <n v="15"/>
    <n v="22"/>
    <n v="0"/>
    <n v="335"/>
    <n v="28"/>
    <n v="9"/>
    <n v="0"/>
    <n v="263"/>
    <n v="25"/>
    <n v="9"/>
    <n v="0"/>
    <n v="227"/>
  </r>
  <r>
    <x v="3"/>
    <s v="Beef and Broccoli Stir Fry"/>
    <n v="25"/>
    <n v="10"/>
    <n v="0"/>
    <n v="240"/>
    <n v="3.2083333333333299"/>
    <n v="50102.083333333299"/>
    <n v="7"/>
    <n v="10"/>
    <n v="0"/>
    <n v="72"/>
    <n v="24"/>
    <n v="10"/>
    <n v="0"/>
    <n v="230"/>
    <n v="15"/>
    <n v="10"/>
    <n v="0"/>
    <n v="150"/>
  </r>
  <r>
    <x v="3"/>
    <s v="Beef and Squash Kabob"/>
    <n v="40"/>
    <n v="7"/>
    <n v="1"/>
    <n v="322"/>
    <n v="1.7222222222222201"/>
    <n v="61229.944444444402"/>
    <n v="27"/>
    <n v="7"/>
    <n v="0"/>
    <n v="232"/>
    <n v="40"/>
    <n v="7"/>
    <n v="0"/>
    <n v="344"/>
    <n v="38"/>
    <n v="7"/>
    <n v="0"/>
    <n v="336"/>
  </r>
  <r>
    <x v="3"/>
    <s v="Chicken and Onion Kabob"/>
    <n v="69"/>
    <n v="10"/>
    <n v="1"/>
    <n v="740"/>
    <n v="3.2878787878787801"/>
    <n v="53084.8939393939"/>
    <n v="67"/>
    <n v="9"/>
    <n v="1"/>
    <n v="661"/>
    <n v="68"/>
    <n v="9"/>
    <n v="0"/>
    <n v="722"/>
    <n v="28"/>
    <n v="10"/>
    <n v="0"/>
    <n v="309"/>
  </r>
  <r>
    <x v="3"/>
    <s v="Chutney"/>
    <n v="18"/>
    <n v="2"/>
    <n v="0"/>
    <n v="64"/>
    <n v="4.3571428571428497"/>
    <n v="42971.9285714285"/>
    <n v="22"/>
    <n v="2"/>
    <n v="1"/>
    <n v="65"/>
    <n v="11"/>
    <n v="2"/>
    <n v="0"/>
    <n v="32"/>
    <n v="16"/>
    <n v="2"/>
    <n v="0"/>
    <n v="50"/>
  </r>
  <r>
    <x v="3"/>
    <s v="Coconut and Beef Vindaloo"/>
    <n v="11"/>
    <n v="4"/>
    <n v="0"/>
    <n v="38"/>
    <n v="6.8888888888888804"/>
    <n v="11218.4444444444"/>
    <n v="11"/>
    <n v="4"/>
    <n v="1"/>
    <n v="31"/>
    <n v="13"/>
    <n v="4"/>
    <n v="0"/>
    <n v="46"/>
    <n v="16"/>
    <n v="4"/>
    <n v="1"/>
    <n v="49"/>
  </r>
  <r>
    <x v="3"/>
    <s v="Fountain Drink"/>
    <n v="58"/>
    <n v="2"/>
    <n v="0"/>
    <n v="108"/>
    <n v="2.4523809523809499"/>
    <n v="62007.452380952302"/>
    <n v="40"/>
    <n v="2"/>
    <n v="0"/>
    <n v="80"/>
    <n v="34"/>
    <n v="2"/>
    <n v="0"/>
    <n v="68"/>
    <n v="70"/>
    <n v="2"/>
    <n v="0"/>
    <n v="137"/>
  </r>
  <r>
    <x v="3"/>
    <s v="Lamb and Veggie Kabob"/>
    <n v="17"/>
    <n v="8"/>
    <n v="1"/>
    <n v="153"/>
    <n v="5.6875"/>
    <n v="31427.6875"/>
    <n v="11"/>
    <n v="8"/>
    <n v="2"/>
    <n v="78"/>
    <n v="4"/>
    <n v="8"/>
    <n v="0"/>
    <n v="39"/>
    <n v="11"/>
    <n v="8"/>
    <n v="2"/>
    <n v="79"/>
  </r>
  <r>
    <x v="3"/>
    <s v="Lamb Chops"/>
    <n v="16"/>
    <n v="13"/>
    <n v="0"/>
    <n v="210"/>
    <n v="3"/>
    <n v="62566.375"/>
    <n v="16"/>
    <n v="10"/>
    <n v="2"/>
    <n v="134"/>
    <n v="21"/>
    <n v="9"/>
    <n v="0"/>
    <n v="179"/>
    <n v="20"/>
    <n v="10"/>
    <n v="0"/>
    <n v="193"/>
  </r>
  <r>
    <x v="3"/>
    <s v="Naan"/>
    <n v="33"/>
    <n v="2"/>
    <n v="0"/>
    <n v="78"/>
    <n v="2.4193548387096699"/>
    <n v="71044"/>
    <n v="14"/>
    <n v="2"/>
    <n v="1"/>
    <n v="41"/>
    <n v="26"/>
    <n v="2"/>
    <n v="0"/>
    <n v="68"/>
    <n v="23"/>
    <n v="2"/>
    <n v="0"/>
    <n v="62"/>
  </r>
  <r>
    <x v="3"/>
    <s v="Rice"/>
    <n v="23"/>
    <n v="2"/>
    <n v="0"/>
    <n v="52"/>
    <n v="2.09523809523809"/>
    <n v="57265.714285714203"/>
    <n v="20"/>
    <n v="2"/>
    <n v="0"/>
    <n v="54"/>
    <n v="25"/>
    <n v="2"/>
    <n v="0"/>
    <n v="66"/>
    <n v="18"/>
    <n v="2"/>
    <n v="0"/>
    <n v="60"/>
  </r>
  <r>
    <x v="3"/>
    <s v="Salmon and Wheat Bran Salad"/>
    <n v="102"/>
    <n v="12"/>
    <n v="1"/>
    <n v="1185"/>
    <n v="3.9215686274509798"/>
    <n v="48151.392156862697"/>
    <n v="89"/>
    <n v="13"/>
    <n v="2"/>
    <n v="1004"/>
    <n v="126"/>
    <n v="13"/>
    <n v="0"/>
    <n v="1537"/>
    <n v="117"/>
    <n v="13"/>
    <n v="0"/>
    <n v="1529"/>
  </r>
  <r>
    <x v="3"/>
    <s v="Yogurt"/>
    <n v="43"/>
    <n v="3"/>
    <n v="0"/>
    <n v="157"/>
    <n v="2"/>
    <n v="65092.25"/>
    <n v="35"/>
    <n v="3"/>
    <n v="0"/>
    <n v="168"/>
    <n v="50"/>
    <n v="3"/>
    <n v="0"/>
    <n v="185"/>
    <n v="49"/>
    <n v="3"/>
    <n v="0"/>
    <n v="205"/>
  </r>
  <r>
    <x v="4"/>
    <s v="Aubergine and Chickpea Vindaloo"/>
    <n v="10"/>
    <n v="4"/>
    <n v="0"/>
    <n v="35"/>
    <n v="1.125"/>
    <n v="87541.625"/>
    <n v="18"/>
    <n v="4"/>
    <n v="0"/>
    <n v="61"/>
    <n v="6"/>
    <n v="4"/>
    <n v="0"/>
    <n v="21"/>
    <n v="9"/>
    <n v="4"/>
    <n v="2"/>
    <n v="18"/>
  </r>
  <r>
    <x v="4"/>
    <s v="Beef and Apple Burgers"/>
    <n v="38"/>
    <n v="12"/>
    <n v="1"/>
    <n v="426"/>
    <n v="2.5882352941176401"/>
    <n v="47125.5"/>
    <n v="30"/>
    <n v="15"/>
    <n v="0"/>
    <n v="456"/>
    <n v="50"/>
    <n v="12"/>
    <n v="1"/>
    <n v="558"/>
    <n v="31"/>
    <n v="15"/>
    <n v="0"/>
    <n v="471"/>
  </r>
  <r>
    <x v="4"/>
    <s v="Beef and Broccoli"/>
    <n v="25"/>
    <n v="8"/>
    <n v="0"/>
    <n v="233"/>
    <n v="2.5"/>
    <n v="62575.875"/>
    <n v="17"/>
    <n v="15"/>
    <n v="0"/>
    <n v="262"/>
    <n v="24"/>
    <n v="13"/>
    <n v="0"/>
    <n v="315"/>
    <n v="26"/>
    <n v="16"/>
    <n v="0"/>
    <n v="419"/>
  </r>
  <r>
    <x v="4"/>
    <s v="Beef and Broccoli Stir Fry"/>
    <n v="24"/>
    <n v="10"/>
    <n v="0"/>
    <n v="237"/>
    <n v="2"/>
    <n v="63681.9545454545"/>
    <n v="14"/>
    <n v="10"/>
    <n v="1"/>
    <n v="127"/>
    <n v="19"/>
    <n v="10"/>
    <n v="0"/>
    <n v="190"/>
    <n v="15"/>
    <n v="10"/>
    <n v="0"/>
    <n v="150"/>
  </r>
  <r>
    <x v="4"/>
    <s v="Beef and Squash Kabob"/>
    <n v="47"/>
    <n v="7"/>
    <n v="0"/>
    <n v="403"/>
    <n v="2.5476190476190399"/>
    <n v="66780.190476190401"/>
    <n v="59"/>
    <n v="7"/>
    <n v="0"/>
    <n v="494"/>
    <n v="66"/>
    <n v="7"/>
    <n v="0"/>
    <n v="544"/>
    <n v="49"/>
    <n v="7"/>
    <n v="0"/>
    <n v="417"/>
  </r>
  <r>
    <x v="4"/>
    <s v="Chicken and Onion Kabob"/>
    <n v="81"/>
    <n v="10"/>
    <n v="0"/>
    <n v="876"/>
    <n v="8.3698630136986303"/>
    <n v="53542.972602739697"/>
    <n v="62"/>
    <n v="9"/>
    <n v="1"/>
    <n v="651"/>
    <n v="77"/>
    <n v="10"/>
    <n v="0"/>
    <n v="863"/>
    <n v="41"/>
    <n v="10"/>
    <n v="0"/>
    <n v="460"/>
  </r>
  <r>
    <x v="4"/>
    <s v="Chutney"/>
    <n v="21"/>
    <n v="2"/>
    <n v="0"/>
    <n v="45"/>
    <n v="1.5714285714285701"/>
    <n v="66722.857142857101"/>
    <n v="14"/>
    <n v="2"/>
    <n v="0"/>
    <n v="46"/>
    <n v="27"/>
    <n v="2"/>
    <n v="0"/>
    <n v="68"/>
    <n v="24"/>
    <n v="2"/>
    <n v="0"/>
    <n v="68"/>
  </r>
  <r>
    <x v="4"/>
    <s v="Coconut and Beef Vindaloo"/>
    <n v="11"/>
    <n v="4"/>
    <n v="0"/>
    <n v="38"/>
    <n v="3.4444444444444402"/>
    <n v="33578.666666666599"/>
    <n v="12"/>
    <n v="4"/>
    <n v="0"/>
    <n v="42"/>
    <n v="12"/>
    <n v="4"/>
    <n v="0"/>
    <n v="40"/>
    <n v="12"/>
    <n v="4"/>
    <n v="0"/>
    <n v="42"/>
  </r>
  <r>
    <x v="4"/>
    <s v="Fountain Drink"/>
    <n v="40"/>
    <n v="2"/>
    <n v="0"/>
    <n v="79"/>
    <n v="2.5384615384615299"/>
    <n v="50106.769230769198"/>
    <n v="33"/>
    <n v="2"/>
    <n v="0"/>
    <n v="66"/>
    <n v="54"/>
    <n v="2"/>
    <n v="0"/>
    <n v="105"/>
    <n v="35"/>
    <n v="2"/>
    <n v="0"/>
    <n v="70"/>
  </r>
  <r>
    <x v="4"/>
    <s v="Lamb and Veggie Kabob"/>
    <n v="14"/>
    <n v="8"/>
    <n v="0"/>
    <n v="130"/>
    <n v="5.71428571428571"/>
    <n v="42975.571428571398"/>
    <n v="11"/>
    <n v="8"/>
    <n v="0"/>
    <n v="103"/>
    <n v="17"/>
    <n v="8"/>
    <n v="1"/>
    <n v="150"/>
    <n v="6"/>
    <n v="8"/>
    <n v="0"/>
    <n v="60"/>
  </r>
  <r>
    <x v="4"/>
    <s v="Lamb Chops"/>
    <n v="15"/>
    <n v="9"/>
    <n v="1"/>
    <n v="123"/>
    <n v="3.2"/>
    <n v="53449.333333333299"/>
    <n v="16"/>
    <n v="12"/>
    <n v="0"/>
    <n v="194"/>
    <n v="19"/>
    <n v="11"/>
    <n v="0"/>
    <n v="209"/>
    <n v="11"/>
    <n v="18"/>
    <n v="4"/>
    <n v="155"/>
  </r>
  <r>
    <x v="4"/>
    <s v="Naan"/>
    <n v="11"/>
    <n v="2"/>
    <n v="0"/>
    <n v="22"/>
    <n v="3.3636363636363602"/>
    <n v="63698.909090909001"/>
    <n v="17"/>
    <n v="2"/>
    <n v="0"/>
    <n v="58"/>
    <n v="23"/>
    <n v="2"/>
    <n v="0"/>
    <n v="54"/>
    <n v="22"/>
    <n v="2"/>
    <n v="0"/>
    <n v="58"/>
  </r>
  <r>
    <x v="4"/>
    <s v="Rice"/>
    <n v="35"/>
    <n v="2"/>
    <n v="0"/>
    <n v="82"/>
    <n v="2.0476190476190399"/>
    <n v="57287.0952380952"/>
    <n v="16"/>
    <n v="2"/>
    <n v="0"/>
    <n v="34"/>
    <n v="17"/>
    <n v="2"/>
    <n v="0"/>
    <n v="40"/>
    <n v="18"/>
    <n v="2"/>
    <n v="0"/>
    <n v="56"/>
  </r>
  <r>
    <x v="4"/>
    <s v="Salmon and Wheat Bran Salad"/>
    <n v="123"/>
    <n v="12"/>
    <n v="0"/>
    <n v="1571"/>
    <n v="4.9230769230769198"/>
    <n v="54887.0288461538"/>
    <n v="64"/>
    <n v="15"/>
    <n v="0"/>
    <n v="980"/>
    <n v="116"/>
    <n v="15"/>
    <n v="0"/>
    <n v="1705"/>
    <n v="111"/>
    <n v="18"/>
    <n v="1"/>
    <n v="1879"/>
  </r>
  <r>
    <x v="4"/>
    <s v="Yogurt"/>
    <n v="37"/>
    <n v="3"/>
    <n v="1"/>
    <n v="137"/>
    <n v="1.6060606060606"/>
    <n v="72803.878787878697"/>
    <n v="30"/>
    <n v="3"/>
    <n v="0"/>
    <n v="109"/>
    <n v="64"/>
    <n v="3"/>
    <n v="0"/>
    <n v="303"/>
    <n v="51"/>
    <n v="3"/>
    <n v="0"/>
    <n v="242"/>
  </r>
  <r>
    <x v="5"/>
    <s v="Aubergine and Chickpea Vindaloo"/>
    <n v="7"/>
    <n v="4"/>
    <n v="0"/>
    <n v="24"/>
    <n v="1"/>
    <n v="99999"/>
    <n v="7"/>
    <n v="4"/>
    <n v="0"/>
    <n v="24"/>
    <n v="12"/>
    <n v="4"/>
    <n v="0"/>
    <n v="42"/>
    <n v="0"/>
    <n v="0"/>
    <n v="0"/>
    <n v="0"/>
  </r>
  <r>
    <x v="5"/>
    <s v="Beef and Apple Burgers"/>
    <n v="20"/>
    <n v="17"/>
    <n v="0"/>
    <n v="336"/>
    <n v="5.0999999999999996"/>
    <n v="40162.15"/>
    <n v="12"/>
    <n v="22"/>
    <n v="0"/>
    <n v="265"/>
    <n v="23"/>
    <n v="12"/>
    <n v="1"/>
    <n v="256"/>
    <n v="0"/>
    <n v="0"/>
    <n v="0"/>
    <n v="0"/>
  </r>
  <r>
    <x v="5"/>
    <s v="Beef and Broccoli"/>
    <n v="18"/>
    <n v="10"/>
    <n v="0"/>
    <n v="168"/>
    <n v="1.5"/>
    <n v="68807.75"/>
    <n v="6"/>
    <n v="6"/>
    <n v="0"/>
    <n v="31"/>
    <n v="10"/>
    <n v="9"/>
    <n v="0"/>
    <n v="87"/>
    <n v="0"/>
    <n v="0"/>
    <n v="0"/>
    <n v="0"/>
  </r>
  <r>
    <x v="5"/>
    <s v="Beef and Broccoli Stir Fry"/>
    <n v="6"/>
    <n v="10"/>
    <n v="0"/>
    <n v="61"/>
    <n v="1.3333333333333299"/>
    <n v="66738.666666666599"/>
    <n v="11"/>
    <n v="10"/>
    <n v="0"/>
    <n v="108"/>
    <n v="7"/>
    <n v="10"/>
    <n v="0"/>
    <n v="67"/>
    <n v="0"/>
    <n v="0"/>
    <n v="0"/>
    <n v="0"/>
  </r>
  <r>
    <x v="5"/>
    <s v="Beef and Squash Kabob"/>
    <n v="43"/>
    <n v="7"/>
    <n v="0"/>
    <n v="367"/>
    <n v="1.87179487179487"/>
    <n v="69303.794871794802"/>
    <n v="20"/>
    <n v="7"/>
    <n v="0"/>
    <n v="165"/>
    <n v="23"/>
    <n v="7"/>
    <n v="1"/>
    <n v="185"/>
    <n v="0"/>
    <n v="0"/>
    <n v="0"/>
    <n v="0"/>
  </r>
  <r>
    <x v="5"/>
    <s v="Chicken and Onion Kabob"/>
    <n v="47"/>
    <n v="10"/>
    <n v="1"/>
    <n v="506"/>
    <n v="3.2558139534883699"/>
    <n v="60497.720930232499"/>
    <n v="37"/>
    <n v="10"/>
    <n v="2"/>
    <n v="360"/>
    <n v="43"/>
    <n v="10"/>
    <n v="1"/>
    <n v="467"/>
    <n v="0"/>
    <n v="0"/>
    <n v="0"/>
    <n v="0"/>
  </r>
  <r>
    <x v="5"/>
    <s v="Chutney"/>
    <n v="16"/>
    <n v="2"/>
    <n v="0"/>
    <n v="47"/>
    <n v="2.3571428571428501"/>
    <n v="64307"/>
    <n v="10"/>
    <n v="2"/>
    <n v="0"/>
    <n v="19"/>
    <n v="8"/>
    <n v="2"/>
    <n v="0"/>
    <n v="20"/>
    <n v="0"/>
    <n v="0"/>
    <n v="0"/>
    <n v="0"/>
  </r>
  <r>
    <x v="5"/>
    <s v="Coconut and Beef Vindaloo"/>
    <n v="9"/>
    <n v="4"/>
    <n v="0"/>
    <n v="32"/>
    <n v="5.25"/>
    <n v="25120"/>
    <n v="15"/>
    <n v="4"/>
    <n v="0"/>
    <n v="52"/>
    <n v="11"/>
    <n v="4"/>
    <n v="0"/>
    <n v="38"/>
    <n v="0"/>
    <n v="0"/>
    <n v="0"/>
    <n v="0"/>
  </r>
  <r>
    <x v="5"/>
    <s v="Fountain Drink"/>
    <n v="19"/>
    <n v="2"/>
    <n v="0"/>
    <n v="38"/>
    <n v="2.5"/>
    <n v="50066.9375"/>
    <n v="31"/>
    <n v="2"/>
    <n v="0"/>
    <n v="61"/>
    <n v="19"/>
    <n v="2"/>
    <n v="0"/>
    <n v="38"/>
    <n v="0"/>
    <n v="0"/>
    <n v="0"/>
    <n v="0"/>
  </r>
  <r>
    <x v="5"/>
    <s v="Lamb and Veggie Kabob"/>
    <n v="6"/>
    <n v="8"/>
    <n v="0"/>
    <n v="57"/>
    <n v="10.6"/>
    <n v="40011"/>
    <n v="7"/>
    <n v="8"/>
    <n v="0"/>
    <n v="59"/>
    <n v="4"/>
    <n v="8"/>
    <n v="0"/>
    <n v="39"/>
    <n v="0"/>
    <n v="0"/>
    <n v="0"/>
    <n v="0"/>
  </r>
  <r>
    <x v="5"/>
    <s v="Lamb Chops"/>
    <n v="5"/>
    <n v="26"/>
    <n v="0"/>
    <n v="132"/>
    <n v="2.2000000000000002"/>
    <n v="60275.199999999997"/>
    <n v="13"/>
    <n v="8"/>
    <n v="0"/>
    <n v="103"/>
    <n v="12"/>
    <n v="12"/>
    <n v="0"/>
    <n v="149"/>
    <n v="0"/>
    <n v="0"/>
    <n v="0"/>
    <n v="0"/>
  </r>
  <r>
    <x v="5"/>
    <s v="Naan"/>
    <n v="12"/>
    <n v="2"/>
    <n v="0"/>
    <n v="42"/>
    <n v="2.9090909090908998"/>
    <n v="63758.818181818096"/>
    <n v="8"/>
    <n v="2"/>
    <n v="0"/>
    <n v="18"/>
    <n v="16"/>
    <n v="2"/>
    <n v="0"/>
    <n v="38"/>
    <n v="0"/>
    <n v="0"/>
    <n v="0"/>
    <n v="0"/>
  </r>
  <r>
    <x v="5"/>
    <s v="Rice"/>
    <n v="17"/>
    <n v="2"/>
    <n v="0"/>
    <n v="55"/>
    <n v="2.6875"/>
    <n v="68866.625"/>
    <n v="9"/>
    <n v="2"/>
    <n v="0"/>
    <n v="18"/>
    <n v="10"/>
    <n v="2"/>
    <n v="0"/>
    <n v="19"/>
    <n v="0"/>
    <n v="0"/>
    <n v="0"/>
    <n v="0"/>
  </r>
  <r>
    <x v="5"/>
    <s v="Salmon and Wheat Bran Salad"/>
    <n v="61"/>
    <n v="14"/>
    <n v="0"/>
    <n v="842"/>
    <n v="4.55"/>
    <n v="56742.6"/>
    <n v="69"/>
    <n v="12"/>
    <n v="0"/>
    <n v="833"/>
    <n v="72"/>
    <n v="15"/>
    <n v="0"/>
    <n v="1062"/>
    <n v="0"/>
    <n v="0"/>
    <n v="0"/>
    <n v="0"/>
  </r>
  <r>
    <x v="5"/>
    <s v="Yogurt"/>
    <n v="26"/>
    <n v="3"/>
    <n v="0"/>
    <n v="134"/>
    <n v="2.3333333333333299"/>
    <n v="62556.208333333299"/>
    <n v="27"/>
    <n v="3"/>
    <n v="0"/>
    <n v="90"/>
    <n v="30"/>
    <n v="3"/>
    <n v="0"/>
    <n v="109"/>
    <n v="0"/>
    <n v="0"/>
    <n v="0"/>
    <n v="0"/>
  </r>
  <r>
    <x v="6"/>
    <s v="Aubergine and Chickpea Vindaloo"/>
    <n v="6"/>
    <n v="4"/>
    <n v="0"/>
    <n v="21"/>
    <n v="1"/>
    <n v="99999"/>
    <n v="4"/>
    <n v="4"/>
    <n v="0"/>
    <n v="14"/>
    <n v="8"/>
    <n v="4"/>
    <n v="0"/>
    <n v="28"/>
    <n v="10"/>
    <n v="4"/>
    <n v="0"/>
    <n v="32"/>
  </r>
  <r>
    <x v="6"/>
    <s v="Beef and Apple Burgers"/>
    <n v="24"/>
    <n v="15"/>
    <n v="2"/>
    <n v="309"/>
    <n v="2.125"/>
    <n v="75076"/>
    <n v="19"/>
    <n v="14"/>
    <n v="0"/>
    <n v="254"/>
    <n v="16"/>
    <n v="17"/>
    <n v="1"/>
    <n v="254"/>
    <n v="28"/>
    <n v="13"/>
    <n v="0"/>
    <n v="367"/>
  </r>
  <r>
    <x v="6"/>
    <s v="Beef and Broccoli"/>
    <n v="11"/>
    <n v="6"/>
    <n v="1"/>
    <n v="62"/>
    <n v="1.8181818181818099"/>
    <n v="72742.272727272706"/>
    <n v="13"/>
    <n v="8"/>
    <n v="0"/>
    <n v="102"/>
    <n v="13"/>
    <n v="6"/>
    <n v="0"/>
    <n v="84"/>
    <n v="13"/>
    <n v="7"/>
    <n v="0"/>
    <n v="92"/>
  </r>
  <r>
    <x v="6"/>
    <s v="Beef and Broccoli Stir Fry"/>
    <n v="9"/>
    <n v="10"/>
    <n v="0"/>
    <n v="92"/>
    <n v="1.44444444444444"/>
    <n v="88890.666666666599"/>
    <n v="6"/>
    <n v="10"/>
    <n v="4"/>
    <n v="39"/>
    <n v="5"/>
    <n v="10"/>
    <n v="0"/>
    <n v="50"/>
    <n v="8"/>
    <n v="10"/>
    <n v="0"/>
    <n v="77"/>
  </r>
  <r>
    <x v="6"/>
    <s v="Beef and Squash Kabob"/>
    <n v="20"/>
    <n v="7"/>
    <n v="1"/>
    <n v="142"/>
    <n v="1.35"/>
    <n v="80072.350000000006"/>
    <n v="22"/>
    <n v="7"/>
    <n v="0"/>
    <n v="188"/>
    <n v="32"/>
    <n v="7"/>
    <n v="0"/>
    <n v="270"/>
    <n v="18"/>
    <n v="7"/>
    <n v="1"/>
    <n v="149"/>
  </r>
  <r>
    <x v="6"/>
    <s v="Chicken and Onion Kabob"/>
    <n v="25"/>
    <n v="10"/>
    <n v="1"/>
    <n v="261"/>
    <n v="4.8333333333333304"/>
    <n v="54200.791666666599"/>
    <n v="41"/>
    <n v="10"/>
    <n v="1"/>
    <n v="439"/>
    <n v="46"/>
    <n v="10"/>
    <n v="0"/>
    <n v="509"/>
    <n v="31"/>
    <n v="10"/>
    <n v="0"/>
    <n v="341"/>
  </r>
  <r>
    <x v="6"/>
    <s v="Chutney"/>
    <n v="16"/>
    <n v="2"/>
    <n v="0"/>
    <n v="32"/>
    <n v="2.5384615384615299"/>
    <n v="76943.615384615303"/>
    <n v="14"/>
    <n v="2"/>
    <n v="0"/>
    <n v="26"/>
    <n v="11"/>
    <n v="2"/>
    <n v="0"/>
    <n v="32"/>
    <n v="12"/>
    <n v="2"/>
    <n v="0"/>
    <n v="26"/>
  </r>
  <r>
    <x v="6"/>
    <s v="Fountain Drink"/>
    <n v="31"/>
    <n v="2"/>
    <n v="0"/>
    <n v="58"/>
    <n v="2.9629629629629601"/>
    <n v="63020.296296296299"/>
    <n v="16"/>
    <n v="2"/>
    <n v="0"/>
    <n v="31"/>
    <n v="37"/>
    <n v="2"/>
    <n v="0"/>
    <n v="74"/>
    <n v="28"/>
    <n v="2"/>
    <n v="0"/>
    <n v="56"/>
  </r>
  <r>
    <x v="6"/>
    <s v="Lamb and Veggie Kabob"/>
    <n v="6"/>
    <n v="8"/>
    <n v="1"/>
    <n v="48"/>
    <n v="8.1666666666666607"/>
    <n v="66670.333333333299"/>
    <n v="11"/>
    <n v="8"/>
    <n v="3"/>
    <n v="69"/>
    <n v="13"/>
    <n v="8"/>
    <n v="2"/>
    <n v="95"/>
    <n v="8"/>
    <n v="8"/>
    <n v="1"/>
    <n v="75"/>
  </r>
  <r>
    <x v="6"/>
    <s v="Lamb Chops"/>
    <n v="13"/>
    <n v="8"/>
    <n v="0"/>
    <n v="103"/>
    <n v="1.7692307692307601"/>
    <n v="53916.923076922998"/>
    <n v="13"/>
    <n v="10"/>
    <n v="2"/>
    <n v="109"/>
    <n v="11"/>
    <n v="8"/>
    <n v="0"/>
    <n v="87"/>
    <n v="5"/>
    <n v="11"/>
    <n v="2"/>
    <n v="47"/>
  </r>
  <r>
    <x v="6"/>
    <s v="Naan"/>
    <n v="17"/>
    <n v="2"/>
    <n v="0"/>
    <n v="36"/>
    <n v="4.23529411764705"/>
    <n v="41286.588235294097"/>
    <n v="27"/>
    <n v="2"/>
    <n v="0"/>
    <n v="57"/>
    <n v="15"/>
    <n v="2"/>
    <n v="0"/>
    <n v="38"/>
    <n v="13"/>
    <n v="2"/>
    <n v="0"/>
    <n v="30"/>
  </r>
  <r>
    <x v="6"/>
    <s v="Rice"/>
    <n v="8"/>
    <n v="2"/>
    <n v="0"/>
    <n v="16"/>
    <n v="2.875"/>
    <n v="75020.875"/>
    <n v="16"/>
    <n v="2"/>
    <n v="0"/>
    <n v="39"/>
    <n v="11"/>
    <n v="2"/>
    <n v="0"/>
    <n v="22"/>
    <n v="8"/>
    <n v="2"/>
    <n v="0"/>
    <n v="24"/>
  </r>
  <r>
    <x v="6"/>
    <s v="Salmon and Wheat Bran Salad"/>
    <n v="72"/>
    <n v="12"/>
    <n v="1"/>
    <n v="836"/>
    <n v="8.0714285714285694"/>
    <n v="52923.057142857098"/>
    <n v="58"/>
    <n v="12"/>
    <n v="0"/>
    <n v="653"/>
    <n v="68"/>
    <n v="12"/>
    <n v="0"/>
    <n v="763"/>
    <n v="67"/>
    <n v="12"/>
    <n v="0"/>
    <n v="767"/>
  </r>
  <r>
    <x v="6"/>
    <s v="Yogurt"/>
    <n v="21"/>
    <n v="3"/>
    <n v="0"/>
    <n v="69"/>
    <n v="1.9523809523809501"/>
    <n v="71495.285714285696"/>
    <n v="15"/>
    <n v="3"/>
    <n v="0"/>
    <n v="50"/>
    <n v="25"/>
    <n v="3"/>
    <n v="0"/>
    <n v="98"/>
    <n v="22"/>
    <n v="3"/>
    <n v="0"/>
    <n v="71"/>
  </r>
  <r>
    <x v="7"/>
    <s v="Aubergine and Chickpea Vindaloo"/>
    <n v="1"/>
    <n v="4"/>
    <n v="0"/>
    <n v="4"/>
    <n v="2"/>
    <n v="442"/>
    <n v="4"/>
    <n v="4"/>
    <n v="0"/>
    <n v="14"/>
    <n v="3"/>
    <n v="4"/>
    <n v="0"/>
    <n v="10"/>
    <n v="4"/>
    <n v="4"/>
    <n v="0"/>
    <n v="13"/>
  </r>
  <r>
    <x v="7"/>
    <s v="Beef and Apple Burgers"/>
    <n v="24"/>
    <n v="10"/>
    <n v="1"/>
    <n v="217"/>
    <n v="3.75"/>
    <n v="41771.333333333299"/>
    <n v="21"/>
    <n v="12"/>
    <n v="1"/>
    <n v="222"/>
    <n v="21"/>
    <n v="16"/>
    <n v="2"/>
    <n v="292"/>
    <n v="23"/>
    <n v="10"/>
    <n v="1"/>
    <n v="211"/>
  </r>
  <r>
    <x v="7"/>
    <s v="Beef and Broccoli"/>
    <n v="31"/>
    <n v="7"/>
    <n v="2"/>
    <n v="188"/>
    <n v="3.3571428571428501"/>
    <n v="43016.571428571398"/>
    <n v="13"/>
    <n v="19"/>
    <n v="1"/>
    <n v="230"/>
    <n v="31"/>
    <n v="12"/>
    <n v="1"/>
    <n v="296"/>
    <n v="10"/>
    <n v="11"/>
    <n v="0"/>
    <n v="105"/>
  </r>
  <r>
    <x v="7"/>
    <s v="Beef and Broccoli Stir Fry"/>
    <n v="11"/>
    <n v="10"/>
    <n v="0"/>
    <n v="110"/>
    <n v="5.3"/>
    <n v="30076.400000000001"/>
    <n v="11"/>
    <n v="10"/>
    <n v="0"/>
    <n v="108"/>
    <n v="7"/>
    <n v="10"/>
    <n v="0"/>
    <n v="70"/>
    <n v="5"/>
    <n v="10"/>
    <n v="0"/>
    <n v="50"/>
  </r>
  <r>
    <x v="7"/>
    <s v="Beef and Squash Kabob"/>
    <n v="20"/>
    <n v="7"/>
    <n v="0"/>
    <n v="169"/>
    <n v="2.7222222222222201"/>
    <n v="83344.888888888803"/>
    <n v="28"/>
    <n v="7"/>
    <n v="0"/>
    <n v="242"/>
    <n v="31"/>
    <n v="7"/>
    <n v="0"/>
    <n v="265"/>
    <n v="21"/>
    <n v="7"/>
    <n v="1"/>
    <n v="156"/>
  </r>
  <r>
    <x v="7"/>
    <s v="Chicken and Onion Kabob"/>
    <n v="41"/>
    <n v="10"/>
    <n v="1"/>
    <n v="439"/>
    <n v="3.3846153846153801"/>
    <n v="51419.769230769198"/>
    <n v="49"/>
    <n v="10"/>
    <n v="0"/>
    <n v="541"/>
    <n v="47"/>
    <n v="10"/>
    <n v="1"/>
    <n v="482"/>
    <n v="48"/>
    <n v="10"/>
    <n v="0"/>
    <n v="540"/>
  </r>
  <r>
    <x v="7"/>
    <s v="Chutney"/>
    <n v="13"/>
    <n v="2"/>
    <n v="1"/>
    <n v="42"/>
    <n v="6.6363636363636296"/>
    <n v="63662.363636363603"/>
    <n v="18"/>
    <n v="2"/>
    <n v="0"/>
    <n v="54"/>
    <n v="9"/>
    <n v="2"/>
    <n v="1"/>
    <n v="32"/>
    <n v="6"/>
    <n v="2"/>
    <n v="0"/>
    <n v="14"/>
  </r>
  <r>
    <x v="7"/>
    <s v="Coconut and Beef Vindaloo"/>
    <n v="6"/>
    <n v="4"/>
    <n v="1"/>
    <n v="18"/>
    <n v="1.8"/>
    <n v="60032.800000000003"/>
    <n v="8"/>
    <n v="4"/>
    <n v="0"/>
    <n v="28"/>
    <n v="13"/>
    <n v="4"/>
    <n v="0"/>
    <n v="45"/>
    <n v="8"/>
    <n v="4"/>
    <n v="0"/>
    <n v="28"/>
  </r>
  <r>
    <x v="7"/>
    <s v="Fountain Drink"/>
    <n v="21"/>
    <n v="2"/>
    <n v="0"/>
    <n v="40"/>
    <n v="3.8235294117646998"/>
    <n v="29534.176470588201"/>
    <n v="29"/>
    <n v="2"/>
    <n v="0"/>
    <n v="56"/>
    <n v="41"/>
    <n v="2"/>
    <n v="1"/>
    <n v="67"/>
    <n v="33"/>
    <n v="2"/>
    <n v="0"/>
    <n v="65"/>
  </r>
  <r>
    <x v="7"/>
    <s v="Lamb and Veggie Kabob"/>
    <n v="5"/>
    <n v="8"/>
    <n v="2"/>
    <n v="39"/>
    <n v="3.6"/>
    <n v="40062.6"/>
    <n v="13"/>
    <n v="8"/>
    <n v="1"/>
    <n v="111"/>
    <n v="15"/>
    <n v="8"/>
    <n v="2"/>
    <n v="121"/>
    <n v="3"/>
    <n v="8"/>
    <n v="0"/>
    <n v="28"/>
  </r>
  <r>
    <x v="7"/>
    <s v="Lamb Chops"/>
    <n v="10"/>
    <n v="7"/>
    <n v="0"/>
    <n v="74"/>
    <n v="4.5"/>
    <n v="30270.799999999999"/>
    <n v="12"/>
    <n v="9"/>
    <n v="2"/>
    <n v="85"/>
    <n v="15"/>
    <n v="8"/>
    <n v="2"/>
    <n v="91"/>
    <n v="9"/>
    <n v="8"/>
    <n v="0"/>
    <n v="72"/>
  </r>
  <r>
    <x v="7"/>
    <s v="Naan"/>
    <n v="15"/>
    <n v="2"/>
    <n v="0"/>
    <n v="32"/>
    <n v="3.0833333333333299"/>
    <n v="25215.25"/>
    <n v="12"/>
    <n v="2"/>
    <n v="0"/>
    <n v="36"/>
    <n v="10"/>
    <n v="2"/>
    <n v="0"/>
    <n v="38"/>
    <n v="14"/>
    <n v="2"/>
    <n v="0"/>
    <n v="30"/>
  </r>
  <r>
    <x v="7"/>
    <s v="Rice"/>
    <n v="7"/>
    <n v="2"/>
    <n v="0"/>
    <n v="14"/>
    <n v="2.71428571428571"/>
    <n v="28772.4285714285"/>
    <n v="17"/>
    <n v="2"/>
    <n v="0"/>
    <n v="50"/>
    <n v="13"/>
    <n v="2"/>
    <n v="0"/>
    <n v="61"/>
    <n v="8"/>
    <n v="2"/>
    <n v="0"/>
    <n v="16"/>
  </r>
  <r>
    <x v="7"/>
    <s v="Salmon and Wheat Bran Salad"/>
    <n v="83"/>
    <n v="12"/>
    <n v="1"/>
    <n v="866"/>
    <n v="4.4461538461538401"/>
    <n v="44726.630769230702"/>
    <n v="92"/>
    <n v="14"/>
    <n v="1"/>
    <n v="1299"/>
    <n v="72"/>
    <n v="18"/>
    <n v="1"/>
    <n v="1151"/>
    <n v="73"/>
    <n v="12"/>
    <n v="1"/>
    <n v="840"/>
  </r>
  <r>
    <x v="7"/>
    <s v="Yogurt"/>
    <n v="32"/>
    <n v="3"/>
    <n v="0"/>
    <n v="128"/>
    <n v="3.5185185185185102"/>
    <n v="48224.407407407401"/>
    <n v="35"/>
    <n v="3"/>
    <n v="0"/>
    <n v="156"/>
    <n v="32"/>
    <n v="3"/>
    <n v="1"/>
    <n v="151"/>
    <n v="26"/>
    <n v="3"/>
    <n v="0"/>
    <n v="85"/>
  </r>
  <r>
    <x v="8"/>
    <s v="Aubergine and Chickpea Vindaloo"/>
    <n v="13"/>
    <n v="4"/>
    <n v="0"/>
    <n v="42"/>
    <n v="3.72727272727272"/>
    <n v="54631.818181818096"/>
    <n v="8"/>
    <n v="4"/>
    <n v="0"/>
    <n v="28"/>
    <n v="4"/>
    <n v="4"/>
    <n v="0"/>
    <n v="14"/>
    <n v="6"/>
    <n v="4"/>
    <n v="0"/>
    <n v="21"/>
  </r>
  <r>
    <x v="8"/>
    <s v="Beef and Apple Burgers"/>
    <n v="33"/>
    <n v="13"/>
    <n v="1"/>
    <n v="387"/>
    <n v="2.39393939393939"/>
    <n v="54615.666666666599"/>
    <n v="35"/>
    <n v="11"/>
    <n v="0"/>
    <n v="392"/>
    <n v="28"/>
    <n v="17"/>
    <n v="0"/>
    <n v="487"/>
    <n v="29"/>
    <n v="13"/>
    <n v="0"/>
    <n v="358"/>
  </r>
  <r>
    <x v="8"/>
    <s v="Beef and Broccoli"/>
    <n v="17"/>
    <n v="21"/>
    <n v="0"/>
    <n v="350"/>
    <n v="3.6470588235294099"/>
    <n v="41227.117647058803"/>
    <n v="22"/>
    <n v="18"/>
    <n v="12"/>
    <n v="145"/>
    <n v="20"/>
    <n v="12"/>
    <n v="0"/>
    <n v="191"/>
    <n v="14"/>
    <n v="15"/>
    <n v="0"/>
    <n v="207"/>
  </r>
  <r>
    <x v="8"/>
    <s v="Beef and Broccoli Stir Fry"/>
    <n v="15"/>
    <n v="10"/>
    <n v="0"/>
    <n v="150"/>
    <n v="2.2857142857142798"/>
    <n v="64315.785714285703"/>
    <n v="8"/>
    <n v="10"/>
    <n v="0"/>
    <n v="82"/>
    <n v="9"/>
    <n v="10"/>
    <n v="0"/>
    <n v="87"/>
    <n v="15"/>
    <n v="10"/>
    <n v="0"/>
    <n v="147"/>
  </r>
  <r>
    <x v="8"/>
    <s v="Beef and Squash Kabob"/>
    <n v="21"/>
    <n v="7"/>
    <n v="1"/>
    <n v="164"/>
    <n v="2.0499999999999998"/>
    <n v="60136.2"/>
    <n v="34"/>
    <n v="7"/>
    <n v="1"/>
    <n v="276"/>
    <n v="27"/>
    <n v="7"/>
    <n v="0"/>
    <n v="230"/>
    <n v="30"/>
    <n v="7"/>
    <n v="0"/>
    <n v="258"/>
  </r>
  <r>
    <x v="8"/>
    <s v="Chicken and Onion Kabob"/>
    <n v="50"/>
    <n v="10"/>
    <n v="1"/>
    <n v="523"/>
    <n v="8.4186046511627897"/>
    <n v="30343.534883720899"/>
    <n v="55"/>
    <n v="10"/>
    <n v="1"/>
    <n v="587"/>
    <n v="43"/>
    <n v="10"/>
    <n v="0"/>
    <n v="479"/>
    <n v="37"/>
    <n v="10"/>
    <n v="0"/>
    <n v="414"/>
  </r>
  <r>
    <x v="8"/>
    <s v="Chutney"/>
    <n v="19"/>
    <n v="2"/>
    <n v="0"/>
    <n v="56"/>
    <n v="2.4444444444444402"/>
    <n v="50053.111111111102"/>
    <n v="16"/>
    <n v="2"/>
    <n v="1"/>
    <n v="43"/>
    <n v="9"/>
    <n v="2"/>
    <n v="0"/>
    <n v="34"/>
    <n v="14"/>
    <n v="2"/>
    <n v="0"/>
    <n v="40"/>
  </r>
  <r>
    <x v="8"/>
    <s v="Coconut and Beef Vindaloo"/>
    <n v="6"/>
    <n v="4"/>
    <n v="0"/>
    <n v="19"/>
    <n v="1.8"/>
    <n v="40181.199999999997"/>
    <n v="14"/>
    <n v="4"/>
    <n v="0"/>
    <n v="45"/>
    <n v="2"/>
    <n v="4"/>
    <n v="0"/>
    <n v="7"/>
    <n v="7"/>
    <n v="4"/>
    <n v="0"/>
    <n v="24"/>
  </r>
  <r>
    <x v="8"/>
    <s v="Fountain Drink"/>
    <n v="43"/>
    <n v="2"/>
    <n v="0"/>
    <n v="84"/>
    <n v="3.17241379310344"/>
    <n v="41452.827586206899"/>
    <n v="48"/>
    <n v="2"/>
    <n v="0"/>
    <n v="94"/>
    <n v="36"/>
    <n v="2"/>
    <n v="0"/>
    <n v="72"/>
    <n v="22"/>
    <n v="2"/>
    <n v="0"/>
    <n v="43"/>
  </r>
  <r>
    <x v="8"/>
    <s v="Lamb and Veggie Kabob"/>
    <n v="8"/>
    <n v="8"/>
    <n v="0"/>
    <n v="78"/>
    <n v="7"/>
    <n v="37574.625"/>
    <n v="15"/>
    <n v="8"/>
    <n v="2"/>
    <n v="120"/>
    <n v="8"/>
    <n v="8"/>
    <n v="0"/>
    <n v="74"/>
    <n v="12"/>
    <n v="8"/>
    <n v="1"/>
    <n v="104"/>
  </r>
  <r>
    <x v="8"/>
    <s v="Lamb Chops"/>
    <n v="15"/>
    <n v="12"/>
    <n v="0"/>
    <n v="176"/>
    <n v="2.6"/>
    <n v="53381.8"/>
    <n v="13"/>
    <n v="11"/>
    <n v="0"/>
    <n v="146"/>
    <n v="12"/>
    <n v="11"/>
    <n v="0"/>
    <n v="121"/>
    <n v="13"/>
    <n v="9"/>
    <n v="0"/>
    <n v="112"/>
  </r>
  <r>
    <x v="8"/>
    <s v="Naan"/>
    <n v="13"/>
    <n v="2"/>
    <n v="0"/>
    <n v="36"/>
    <n v="1.7692307692307601"/>
    <n v="46251.538461538403"/>
    <n v="23"/>
    <n v="2"/>
    <n v="0"/>
    <n v="53"/>
    <n v="17"/>
    <n v="2"/>
    <n v="0"/>
    <n v="50"/>
    <n v="18"/>
    <n v="2"/>
    <n v="0"/>
    <n v="48"/>
  </r>
  <r>
    <x v="8"/>
    <s v="Rice"/>
    <n v="17"/>
    <n v="2"/>
    <n v="0"/>
    <n v="48"/>
    <n v="2"/>
    <n v="64750.647058823502"/>
    <n v="19"/>
    <n v="2"/>
    <n v="1"/>
    <n v="41"/>
    <n v="13"/>
    <n v="2"/>
    <n v="0"/>
    <n v="44"/>
    <n v="10"/>
    <n v="2"/>
    <n v="0"/>
    <n v="28"/>
  </r>
  <r>
    <x v="8"/>
    <s v="Salmon and Wheat Bran Salad"/>
    <n v="91"/>
    <n v="14"/>
    <n v="0"/>
    <n v="1221"/>
    <n v="3.74444444444444"/>
    <n v="45644.611111111102"/>
    <n v="86"/>
    <n v="12"/>
    <n v="1"/>
    <n v="960"/>
    <n v="68"/>
    <n v="13"/>
    <n v="0"/>
    <n v="852"/>
    <n v="75"/>
    <n v="13"/>
    <n v="0"/>
    <n v="968"/>
  </r>
  <r>
    <x v="8"/>
    <s v="Yogurt"/>
    <n v="37"/>
    <n v="3"/>
    <n v="0"/>
    <n v="163"/>
    <n v="3.3428571428571399"/>
    <n v="45829.771428571403"/>
    <n v="34"/>
    <n v="3"/>
    <n v="0"/>
    <n v="127"/>
    <n v="23"/>
    <n v="3"/>
    <n v="0"/>
    <n v="107"/>
    <n v="24"/>
    <n v="3"/>
    <n v="0"/>
    <n v="92"/>
  </r>
  <r>
    <x v="9"/>
    <s v="Aubergine and Chickpea Vindaloo"/>
    <n v="7"/>
    <n v="4"/>
    <n v="0"/>
    <n v="24"/>
    <n v="1.75"/>
    <n v="50090.25"/>
    <n v="12"/>
    <n v="4"/>
    <n v="0"/>
    <n v="38"/>
    <n v="20"/>
    <n v="4"/>
    <n v="0"/>
    <n v="70"/>
    <n v="10"/>
    <n v="4"/>
    <n v="0"/>
    <n v="35"/>
  </r>
  <r>
    <x v="9"/>
    <s v="Beef and Apple Burgers"/>
    <n v="41"/>
    <n v="11"/>
    <n v="1"/>
    <n v="427"/>
    <n v="5.7560975609755998"/>
    <n v="70864.097560975599"/>
    <n v="33"/>
    <n v="12"/>
    <n v="1"/>
    <n v="365"/>
    <n v="40"/>
    <n v="12"/>
    <n v="0"/>
    <n v="463"/>
    <n v="33"/>
    <n v="13"/>
    <n v="1"/>
    <n v="388"/>
  </r>
  <r>
    <x v="9"/>
    <s v="Beef and Broccoli"/>
    <n v="22"/>
    <n v="8"/>
    <n v="0"/>
    <n v="177"/>
    <n v="1.63636363636363"/>
    <n v="72826.681818181794"/>
    <n v="25"/>
    <n v="6"/>
    <n v="0"/>
    <n v="155"/>
    <n v="39"/>
    <n v="8"/>
    <n v="0"/>
    <n v="441"/>
    <n v="25"/>
    <n v="9"/>
    <n v="0"/>
    <n v="214"/>
  </r>
  <r>
    <x v="9"/>
    <s v="Beef and Broccoli Stir Fry"/>
    <n v="24"/>
    <n v="10"/>
    <n v="0"/>
    <n v="240"/>
    <n v="2.4583333333333299"/>
    <n v="41824.75"/>
    <n v="17"/>
    <n v="10"/>
    <n v="1"/>
    <n v="162"/>
    <n v="21"/>
    <n v="10"/>
    <n v="0"/>
    <n v="207"/>
    <n v="25"/>
    <n v="10"/>
    <n v="0"/>
    <n v="240"/>
  </r>
  <r>
    <x v="9"/>
    <s v="Beef and Squash Kabob"/>
    <n v="33"/>
    <n v="7"/>
    <n v="0"/>
    <n v="289"/>
    <n v="3.1290322580645098"/>
    <n v="61328.129032258003"/>
    <n v="57"/>
    <n v="7"/>
    <n v="0"/>
    <n v="478"/>
    <n v="38"/>
    <n v="7"/>
    <n v="0"/>
    <n v="328"/>
    <n v="40"/>
    <n v="7"/>
    <n v="1"/>
    <n v="322"/>
  </r>
  <r>
    <x v="9"/>
    <s v="Chicken and Onion Kabob"/>
    <n v="68"/>
    <n v="10"/>
    <n v="0"/>
    <n v="774"/>
    <n v="4.3620689655172402"/>
    <n v="50053.172413793101"/>
    <n v="76"/>
    <n v="10"/>
    <n v="0"/>
    <n v="832"/>
    <n v="62"/>
    <n v="10"/>
    <n v="0"/>
    <n v="690"/>
    <n v="69"/>
    <n v="10"/>
    <n v="1"/>
    <n v="740"/>
  </r>
  <r>
    <x v="9"/>
    <s v="Chutney"/>
    <n v="18"/>
    <n v="2"/>
    <n v="0"/>
    <n v="46"/>
    <n v="2.7647058823529398"/>
    <n v="58994.470588235199"/>
    <n v="23"/>
    <n v="2"/>
    <n v="0"/>
    <n v="44"/>
    <n v="17"/>
    <n v="2"/>
    <n v="0"/>
    <n v="47"/>
    <n v="18"/>
    <n v="2"/>
    <n v="0"/>
    <n v="64"/>
  </r>
  <r>
    <x v="9"/>
    <s v="Coconut and Beef Vindaloo"/>
    <n v="21"/>
    <n v="4"/>
    <n v="0"/>
    <n v="66"/>
    <n v="2.4444444444444402"/>
    <n v="66705.055555555504"/>
    <n v="7"/>
    <n v="4"/>
    <n v="0"/>
    <n v="24"/>
    <n v="8"/>
    <n v="4"/>
    <n v="0"/>
    <n v="28"/>
    <n v="11"/>
    <n v="4"/>
    <n v="0"/>
    <n v="38"/>
  </r>
  <r>
    <x v="9"/>
    <s v="Fountain Drink"/>
    <n v="41"/>
    <n v="2"/>
    <n v="0"/>
    <n v="77"/>
    <n v="11.037037037037001"/>
    <n v="48272.629629629599"/>
    <n v="60"/>
    <n v="2"/>
    <n v="0"/>
    <n v="117"/>
    <n v="42"/>
    <n v="2"/>
    <n v="0"/>
    <n v="83"/>
    <n v="58"/>
    <n v="2"/>
    <n v="0"/>
    <n v="108"/>
  </r>
  <r>
    <x v="9"/>
    <s v="Lamb and Veggie Kabob"/>
    <n v="10"/>
    <n v="8"/>
    <n v="0"/>
    <n v="92"/>
    <n v="6.2"/>
    <n v="20172.3"/>
    <n v="19"/>
    <n v="8"/>
    <n v="1"/>
    <n v="158"/>
    <n v="17"/>
    <n v="8"/>
    <n v="0"/>
    <n v="161"/>
    <n v="17"/>
    <n v="8"/>
    <n v="1"/>
    <n v="153"/>
  </r>
  <r>
    <x v="9"/>
    <s v="Lamb Chops"/>
    <n v="23"/>
    <n v="13"/>
    <n v="0"/>
    <n v="288"/>
    <n v="6.1739130434782599"/>
    <n v="30671.913043478198"/>
    <n v="18"/>
    <n v="7"/>
    <n v="0"/>
    <n v="129"/>
    <n v="38"/>
    <n v="10"/>
    <n v="0"/>
    <n v="522"/>
    <n v="16"/>
    <n v="13"/>
    <n v="0"/>
    <n v="210"/>
  </r>
  <r>
    <x v="9"/>
    <s v="Naan"/>
    <n v="24"/>
    <n v="2"/>
    <n v="0"/>
    <n v="68"/>
    <n v="2.9047619047619002"/>
    <n v="28795.904761904701"/>
    <n v="24"/>
    <n v="2"/>
    <n v="0"/>
    <n v="50"/>
    <n v="28"/>
    <n v="2"/>
    <n v="0"/>
    <n v="76"/>
    <n v="33"/>
    <n v="2"/>
    <n v="0"/>
    <n v="78"/>
  </r>
  <r>
    <x v="9"/>
    <s v="Rice"/>
    <n v="29"/>
    <n v="2"/>
    <n v="0"/>
    <n v="72"/>
    <n v="2.56"/>
    <n v="52118.559999999998"/>
    <n v="26"/>
    <n v="2"/>
    <n v="0"/>
    <n v="55"/>
    <n v="20"/>
    <n v="2"/>
    <n v="0"/>
    <n v="54"/>
    <n v="23"/>
    <n v="2"/>
    <n v="0"/>
    <n v="52"/>
  </r>
  <r>
    <x v="9"/>
    <s v="Salmon and Wheat Bran Salad"/>
    <n v="113"/>
    <n v="12"/>
    <n v="1"/>
    <n v="1319"/>
    <n v="5.9724770642201799"/>
    <n v="47809.954128440302"/>
    <n v="145"/>
    <n v="12"/>
    <n v="1"/>
    <n v="1595"/>
    <n v="141"/>
    <n v="12"/>
    <n v="0"/>
    <n v="1949"/>
    <n v="102"/>
    <n v="12"/>
    <n v="1"/>
    <n v="1185"/>
  </r>
  <r>
    <x v="9"/>
    <s v="Yogurt"/>
    <n v="43"/>
    <n v="3"/>
    <n v="0"/>
    <n v="156"/>
    <n v="8.2093023255813904"/>
    <n v="62909.790697674398"/>
    <n v="44"/>
    <n v="3"/>
    <n v="0"/>
    <n v="167"/>
    <n v="28"/>
    <n v="3"/>
    <n v="0"/>
    <n v="122"/>
    <n v="43"/>
    <n v="3"/>
    <n v="0"/>
    <n v="157"/>
  </r>
  <r>
    <x v="10"/>
    <s v="Aubergine and Chickpea Vindaloo"/>
    <n v="7"/>
    <n v="4"/>
    <n v="0"/>
    <n v="24"/>
    <n v="3.6"/>
    <n v="40243.800000000003"/>
    <n v="13"/>
    <n v="4"/>
    <n v="0"/>
    <n v="46"/>
    <n v="15"/>
    <n v="4"/>
    <n v="0"/>
    <n v="52"/>
    <n v="10"/>
    <n v="4"/>
    <n v="0"/>
    <n v="35"/>
  </r>
  <r>
    <x v="10"/>
    <s v="Beef and Apple Burgers"/>
    <n v="26"/>
    <n v="15"/>
    <n v="0"/>
    <n v="386"/>
    <n v="4.7307692307692299"/>
    <n v="50137.038461538403"/>
    <n v="29"/>
    <n v="14"/>
    <n v="1"/>
    <n v="360"/>
    <n v="40"/>
    <n v="13"/>
    <n v="0"/>
    <n v="519"/>
    <n v="38"/>
    <n v="12"/>
    <n v="1"/>
    <n v="426"/>
  </r>
  <r>
    <x v="10"/>
    <s v="Beef and Broccoli"/>
    <n v="17"/>
    <n v="9"/>
    <n v="0"/>
    <n v="148"/>
    <n v="2.52941176470588"/>
    <n v="64771.352941176403"/>
    <n v="27"/>
    <n v="8"/>
    <n v="0"/>
    <n v="211"/>
    <n v="17"/>
    <n v="24"/>
    <n v="0"/>
    <n v="407"/>
    <n v="25"/>
    <n v="8"/>
    <n v="0"/>
    <n v="233"/>
  </r>
  <r>
    <x v="10"/>
    <s v="Beef and Broccoli Stir Fry"/>
    <n v="20"/>
    <n v="10"/>
    <n v="0"/>
    <n v="200"/>
    <n v="2"/>
    <n v="70038.7"/>
    <n v="18"/>
    <n v="10"/>
    <n v="1"/>
    <n v="168"/>
    <n v="20"/>
    <n v="10"/>
    <n v="1"/>
    <n v="191"/>
    <n v="24"/>
    <n v="10"/>
    <n v="0"/>
    <n v="237"/>
  </r>
  <r>
    <x v="10"/>
    <s v="Beef and Squash Kabob"/>
    <n v="52"/>
    <n v="7"/>
    <n v="0"/>
    <n v="431"/>
    <n v="2.2884615384615299"/>
    <n v="73146.519230769205"/>
    <n v="32"/>
    <n v="7"/>
    <n v="0"/>
    <n v="273"/>
    <n v="53"/>
    <n v="7"/>
    <n v="0"/>
    <n v="462"/>
    <n v="47"/>
    <n v="7"/>
    <n v="0"/>
    <n v="403"/>
  </r>
  <r>
    <x v="10"/>
    <s v="Chicken and Onion Kabob"/>
    <n v="69"/>
    <n v="10"/>
    <n v="1"/>
    <n v="717"/>
    <n v="2.265625"/>
    <n v="68819.65625"/>
    <n v="64"/>
    <n v="10"/>
    <n v="0"/>
    <n v="705"/>
    <n v="51"/>
    <n v="10"/>
    <n v="0"/>
    <n v="552"/>
    <n v="81"/>
    <n v="10"/>
    <n v="0"/>
    <n v="876"/>
  </r>
  <r>
    <x v="10"/>
    <s v="Chutney"/>
    <n v="18"/>
    <n v="2"/>
    <n v="0"/>
    <n v="52"/>
    <n v="4.0588235294117601"/>
    <n v="70700.764705882306"/>
    <n v="21"/>
    <n v="2"/>
    <n v="0"/>
    <n v="56"/>
    <n v="22"/>
    <n v="2"/>
    <n v="0"/>
    <n v="60"/>
    <n v="21"/>
    <n v="2"/>
    <n v="0"/>
    <n v="45"/>
  </r>
  <r>
    <x v="10"/>
    <s v="Coconut and Beef Vindaloo"/>
    <n v="6"/>
    <n v="4"/>
    <n v="0"/>
    <n v="21"/>
    <n v="2.2000000000000002"/>
    <n v="80124.2"/>
    <n v="12"/>
    <n v="4"/>
    <n v="0"/>
    <n v="38"/>
    <n v="11"/>
    <n v="4"/>
    <n v="0"/>
    <n v="38"/>
    <n v="11"/>
    <n v="4"/>
    <n v="0"/>
    <n v="38"/>
  </r>
  <r>
    <x v="10"/>
    <s v="Fountain Drink"/>
    <n v="52"/>
    <n v="2"/>
    <n v="0"/>
    <n v="103"/>
    <n v="3.1428571428571401"/>
    <n v="57231.714285714203"/>
    <n v="57"/>
    <n v="2"/>
    <n v="0"/>
    <n v="113"/>
    <n v="58"/>
    <n v="2"/>
    <n v="0"/>
    <n v="115"/>
    <n v="40"/>
    <n v="2"/>
    <n v="0"/>
    <n v="79"/>
  </r>
  <r>
    <x v="10"/>
    <s v="Lamb and Veggie Kabob"/>
    <n v="13"/>
    <n v="8"/>
    <n v="0"/>
    <n v="119"/>
    <n v="2.2307692307692299"/>
    <n v="53916.0769230769"/>
    <n v="6"/>
    <n v="8"/>
    <n v="0"/>
    <n v="55"/>
    <n v="17"/>
    <n v="8"/>
    <n v="0"/>
    <n v="162"/>
    <n v="14"/>
    <n v="8"/>
    <n v="0"/>
    <n v="130"/>
  </r>
  <r>
    <x v="10"/>
    <s v="Lamb Chops"/>
    <n v="29"/>
    <n v="9"/>
    <n v="0"/>
    <n v="263"/>
    <n v="5.2413793103448203"/>
    <n v="48456.413793103398"/>
    <n v="19"/>
    <n v="10"/>
    <n v="0"/>
    <n v="174"/>
    <n v="16"/>
    <n v="14"/>
    <n v="0"/>
    <n v="229"/>
    <n v="15"/>
    <n v="9"/>
    <n v="1"/>
    <n v="123"/>
  </r>
  <r>
    <x v="10"/>
    <s v="Naan"/>
    <n v="16"/>
    <n v="2"/>
    <n v="0"/>
    <n v="38"/>
    <n v="6.3125"/>
    <n v="31440.75"/>
    <n v="23"/>
    <n v="2"/>
    <n v="0"/>
    <n v="55"/>
    <n v="36"/>
    <n v="2"/>
    <n v="0"/>
    <n v="112"/>
    <n v="11"/>
    <n v="2"/>
    <n v="0"/>
    <n v="22"/>
  </r>
  <r>
    <x v="10"/>
    <s v="Rice"/>
    <n v="23"/>
    <n v="2"/>
    <n v="0"/>
    <n v="64"/>
    <n v="3.1739130434782599"/>
    <n v="56651"/>
    <n v="22"/>
    <n v="2"/>
    <n v="0"/>
    <n v="54"/>
    <n v="21"/>
    <n v="2"/>
    <n v="0"/>
    <n v="62"/>
    <n v="35"/>
    <n v="2"/>
    <n v="0"/>
    <n v="82"/>
  </r>
  <r>
    <x v="10"/>
    <s v="Salmon and Wheat Bran Salad"/>
    <n v="110"/>
    <n v="13"/>
    <n v="0"/>
    <n v="1428"/>
    <n v="5.0747663551401798"/>
    <n v="55239.579439252302"/>
    <n v="103"/>
    <n v="13"/>
    <n v="1"/>
    <n v="1238"/>
    <n v="120"/>
    <n v="17"/>
    <n v="0"/>
    <n v="2043"/>
    <n v="123"/>
    <n v="12"/>
    <n v="0"/>
    <n v="1571"/>
  </r>
  <r>
    <x v="10"/>
    <s v="Yogurt"/>
    <n v="58"/>
    <n v="3"/>
    <n v="0"/>
    <n v="233"/>
    <n v="3.05555555555555"/>
    <n v="64930.870370370299"/>
    <n v="45"/>
    <n v="3"/>
    <n v="0"/>
    <n v="177"/>
    <n v="44"/>
    <n v="3"/>
    <n v="0"/>
    <n v="191"/>
    <n v="37"/>
    <n v="3"/>
    <n v="1"/>
    <n v="137"/>
  </r>
  <r>
    <x v="11"/>
    <s v="Aubergine and Chickpea Vindaloo"/>
    <n v="4"/>
    <n v="4"/>
    <n v="0"/>
    <n v="14"/>
    <n v="2.3333333333333299"/>
    <n v="33366.666666666599"/>
    <n v="9"/>
    <n v="4"/>
    <n v="0"/>
    <n v="28"/>
    <n v="1"/>
    <n v="4"/>
    <n v="0"/>
    <n v="4"/>
    <n v="7"/>
    <n v="4"/>
    <n v="0"/>
    <n v="24"/>
  </r>
  <r>
    <x v="11"/>
    <s v="Beef and Apple Burgers"/>
    <n v="23"/>
    <n v="13"/>
    <n v="1"/>
    <n v="285"/>
    <n v="2.4347826086956501"/>
    <n v="56582.956521739099"/>
    <n v="30"/>
    <n v="15"/>
    <n v="0"/>
    <n v="433"/>
    <n v="25"/>
    <n v="15"/>
    <n v="2"/>
    <n v="345"/>
    <n v="20"/>
    <n v="17"/>
    <n v="0"/>
    <n v="336"/>
  </r>
  <r>
    <x v="11"/>
    <s v="Beef and Broccoli"/>
    <n v="18"/>
    <n v="9"/>
    <n v="0"/>
    <n v="197"/>
    <n v="1.3076923076922999"/>
    <n v="76956.230769230693"/>
    <n v="15"/>
    <n v="12"/>
    <n v="0"/>
    <n v="174"/>
    <n v="13"/>
    <n v="9"/>
    <n v="0"/>
    <n v="112"/>
    <n v="18"/>
    <n v="10"/>
    <n v="0"/>
    <n v="168"/>
  </r>
  <r>
    <x v="11"/>
    <s v="Beef and Broccoli Stir Fry"/>
    <n v="15"/>
    <n v="10"/>
    <n v="0"/>
    <n v="150"/>
    <n v="4.9285714285714199"/>
    <n v="35838.714285714203"/>
    <n v="10"/>
    <n v="10"/>
    <n v="0"/>
    <n v="98"/>
    <n v="10"/>
    <n v="10"/>
    <n v="0"/>
    <n v="100"/>
    <n v="6"/>
    <n v="10"/>
    <n v="0"/>
    <n v="61"/>
  </r>
  <r>
    <x v="11"/>
    <s v="Beef and Squash Kabob"/>
    <n v="35"/>
    <n v="7"/>
    <n v="0"/>
    <n v="290"/>
    <n v="2.03125"/>
    <n v="68787.28125"/>
    <n v="26"/>
    <n v="7"/>
    <n v="0"/>
    <n v="219"/>
    <n v="18"/>
    <n v="7"/>
    <n v="0"/>
    <n v="156"/>
    <n v="43"/>
    <n v="7"/>
    <n v="0"/>
    <n v="367"/>
  </r>
  <r>
    <x v="11"/>
    <s v="Chicken and Onion Kabob"/>
    <n v="42"/>
    <n v="10"/>
    <n v="0"/>
    <n v="465"/>
    <n v="9.4499999999999993"/>
    <n v="57561.574999999997"/>
    <n v="45"/>
    <n v="10"/>
    <n v="0"/>
    <n v="487"/>
    <n v="26"/>
    <n v="10"/>
    <n v="0"/>
    <n v="280"/>
    <n v="47"/>
    <n v="10"/>
    <n v="1"/>
    <n v="506"/>
  </r>
  <r>
    <x v="11"/>
    <s v="Chutney"/>
    <n v="16"/>
    <n v="2"/>
    <n v="0"/>
    <n v="48"/>
    <n v="2.3333333333333299"/>
    <n v="73379"/>
    <n v="10"/>
    <n v="2"/>
    <n v="0"/>
    <n v="27"/>
    <n v="15"/>
    <n v="2"/>
    <n v="0"/>
    <n v="34"/>
    <n v="16"/>
    <n v="2"/>
    <n v="0"/>
    <n v="47"/>
  </r>
  <r>
    <x v="11"/>
    <s v="Coconut and Beef Vindaloo"/>
    <n v="9"/>
    <n v="4"/>
    <n v="0"/>
    <n v="32"/>
    <n v="2"/>
    <n v="50024.833333333299"/>
    <n v="13"/>
    <n v="4"/>
    <n v="0"/>
    <n v="42"/>
    <n v="5"/>
    <n v="4"/>
    <n v="0"/>
    <n v="18"/>
    <n v="9"/>
    <n v="4"/>
    <n v="0"/>
    <n v="32"/>
  </r>
  <r>
    <x v="11"/>
    <s v="Fountain Drink"/>
    <n v="22"/>
    <n v="2"/>
    <n v="0"/>
    <n v="44"/>
    <n v="3.55"/>
    <n v="60078.15"/>
    <n v="41"/>
    <n v="2"/>
    <n v="0"/>
    <n v="81"/>
    <n v="33"/>
    <n v="2"/>
    <n v="0"/>
    <n v="60"/>
    <n v="19"/>
    <n v="2"/>
    <n v="0"/>
    <n v="38"/>
  </r>
  <r>
    <x v="11"/>
    <s v="Lamb and Veggie Kabob"/>
    <n v="12"/>
    <n v="8"/>
    <n v="0"/>
    <n v="113"/>
    <n v="3.4166666666666599"/>
    <n v="50071.416666666599"/>
    <n v="9"/>
    <n v="8"/>
    <n v="1"/>
    <n v="75"/>
    <n v="5"/>
    <n v="8"/>
    <n v="0"/>
    <n v="45"/>
    <n v="6"/>
    <n v="8"/>
    <n v="0"/>
    <n v="57"/>
  </r>
  <r>
    <x v="11"/>
    <s v="Lamb Chops"/>
    <n v="16"/>
    <n v="10"/>
    <n v="1"/>
    <n v="195"/>
    <n v="2.1"/>
    <n v="60063.8"/>
    <n v="17"/>
    <n v="9"/>
    <n v="0"/>
    <n v="151"/>
    <n v="15"/>
    <n v="9"/>
    <n v="0"/>
    <n v="131"/>
    <n v="5"/>
    <n v="26"/>
    <n v="0"/>
    <n v="132"/>
  </r>
  <r>
    <x v="11"/>
    <s v="Naan"/>
    <n v="10"/>
    <n v="2"/>
    <n v="0"/>
    <n v="36"/>
    <n v="4.55555555555555"/>
    <n v="55574.777777777701"/>
    <n v="16"/>
    <n v="2"/>
    <n v="0"/>
    <n v="38"/>
    <n v="18"/>
    <n v="2"/>
    <n v="0"/>
    <n v="44"/>
    <n v="12"/>
    <n v="2"/>
    <n v="0"/>
    <n v="42"/>
  </r>
  <r>
    <x v="11"/>
    <s v="Rice"/>
    <n v="13"/>
    <n v="2"/>
    <n v="0"/>
    <n v="46"/>
    <n v="2.8333333333333299"/>
    <n v="58389.333333333299"/>
    <n v="21"/>
    <n v="2"/>
    <n v="0"/>
    <n v="60"/>
    <n v="13"/>
    <n v="2"/>
    <n v="0"/>
    <n v="34"/>
    <n v="17"/>
    <n v="2"/>
    <n v="0"/>
    <n v="55"/>
  </r>
  <r>
    <x v="11"/>
    <s v="Salmon and Wheat Bran Salad"/>
    <n v="62"/>
    <n v="13"/>
    <n v="2"/>
    <n v="752"/>
    <n v="3.5660377358490498"/>
    <n v="54794.358490566003"/>
    <n v="93"/>
    <n v="13"/>
    <n v="0"/>
    <n v="1194"/>
    <n v="63"/>
    <n v="14"/>
    <n v="0"/>
    <n v="841"/>
    <n v="61"/>
    <n v="14"/>
    <n v="0"/>
    <n v="842"/>
  </r>
  <r>
    <x v="11"/>
    <s v="Yogurt"/>
    <n v="19"/>
    <n v="3"/>
    <n v="0"/>
    <n v="89"/>
    <n v="1.9375"/>
    <n v="56273.8125"/>
    <n v="33"/>
    <n v="3"/>
    <n v="0"/>
    <n v="149"/>
    <n v="27"/>
    <n v="3"/>
    <n v="0"/>
    <n v="93"/>
    <n v="26"/>
    <n v="3"/>
    <n v="0"/>
    <n v="134"/>
  </r>
  <r>
    <x v="12"/>
    <s v="Aubergine and Chickpea Vindaloo"/>
    <n v="7"/>
    <n v="4"/>
    <n v="0"/>
    <n v="24"/>
    <n v="1.5"/>
    <n v="50002"/>
    <n v="9"/>
    <n v="4"/>
    <n v="0"/>
    <n v="32"/>
    <n v="6"/>
    <n v="4"/>
    <n v="0"/>
    <n v="21"/>
    <n v="6"/>
    <n v="4"/>
    <n v="0"/>
    <n v="21"/>
  </r>
  <r>
    <x v="12"/>
    <s v="Beef and Apple Burgers"/>
    <n v="30"/>
    <n v="10"/>
    <n v="1"/>
    <n v="256"/>
    <n v="2.4"/>
    <n v="53369.1"/>
    <n v="24"/>
    <n v="12"/>
    <n v="1"/>
    <n v="263"/>
    <n v="17"/>
    <n v="12"/>
    <n v="0"/>
    <n v="210"/>
    <n v="24"/>
    <n v="15"/>
    <n v="2"/>
    <n v="309"/>
  </r>
  <r>
    <x v="12"/>
    <s v="Beef and Broccoli"/>
    <n v="9"/>
    <n v="5"/>
    <n v="0"/>
    <n v="42"/>
    <n v="9"/>
    <n v="44489.111111111102"/>
    <n v="14"/>
    <n v="18"/>
    <n v="0"/>
    <n v="246"/>
    <n v="17"/>
    <n v="12"/>
    <n v="0"/>
    <n v="198"/>
    <n v="11"/>
    <n v="6"/>
    <n v="1"/>
    <n v="62"/>
  </r>
  <r>
    <x v="12"/>
    <s v="Beef and Broccoli Stir Fry"/>
    <n v="14"/>
    <n v="10"/>
    <n v="0"/>
    <n v="140"/>
    <n v="1.72727272727272"/>
    <n v="63646.272727272699"/>
    <n v="8"/>
    <n v="10"/>
    <n v="0"/>
    <n v="80"/>
    <n v="13"/>
    <n v="10"/>
    <n v="0"/>
    <n v="130"/>
    <n v="9"/>
    <n v="10"/>
    <n v="0"/>
    <n v="92"/>
  </r>
  <r>
    <x v="12"/>
    <s v="Beef and Squash Kabob"/>
    <n v="37"/>
    <n v="7"/>
    <n v="1"/>
    <n v="280"/>
    <n v="1.79411764705882"/>
    <n v="61830.411764705801"/>
    <n v="22"/>
    <n v="7"/>
    <n v="1"/>
    <n v="169"/>
    <n v="32"/>
    <n v="7"/>
    <n v="0"/>
    <n v="280"/>
    <n v="20"/>
    <n v="7"/>
    <n v="1"/>
    <n v="142"/>
  </r>
  <r>
    <x v="12"/>
    <s v="Chicken and Onion Kabob"/>
    <n v="47"/>
    <n v="10"/>
    <n v="1"/>
    <n v="505"/>
    <n v="9.8048780487804805"/>
    <n v="43981.5365853658"/>
    <n v="34"/>
    <n v="10"/>
    <n v="1"/>
    <n v="351"/>
    <n v="41"/>
    <n v="10"/>
    <n v="0"/>
    <n v="448"/>
    <n v="25"/>
    <n v="10"/>
    <n v="1"/>
    <n v="261"/>
  </r>
  <r>
    <x v="12"/>
    <s v="Chutney"/>
    <n v="11"/>
    <n v="2"/>
    <n v="0"/>
    <n v="23"/>
    <n v="6.3333333333333304"/>
    <n v="66711.777777777694"/>
    <n v="8"/>
    <n v="2"/>
    <n v="0"/>
    <n v="19"/>
    <n v="9"/>
    <n v="2"/>
    <n v="0"/>
    <n v="22"/>
    <n v="16"/>
    <n v="2"/>
    <n v="0"/>
    <n v="32"/>
  </r>
  <r>
    <x v="12"/>
    <s v="Coconut and Beef Vindaloo"/>
    <n v="18"/>
    <n v="4"/>
    <n v="0"/>
    <n v="62"/>
    <n v="2.0714285714285698"/>
    <n v="57215.357142857101"/>
    <n v="6"/>
    <n v="4"/>
    <n v="0"/>
    <n v="21"/>
    <n v="7"/>
    <n v="4"/>
    <n v="0"/>
    <n v="24"/>
    <n v="0"/>
    <n v="0"/>
    <n v="0"/>
    <n v="0"/>
  </r>
  <r>
    <x v="12"/>
    <s v="Fountain Drink"/>
    <n v="32"/>
    <n v="2"/>
    <n v="0"/>
    <n v="63"/>
    <n v="6.6153846153846096"/>
    <n v="34678.5769230769"/>
    <n v="22"/>
    <n v="2"/>
    <n v="0"/>
    <n v="42"/>
    <n v="34"/>
    <n v="2"/>
    <n v="0"/>
    <n v="68"/>
    <n v="31"/>
    <n v="2"/>
    <n v="0"/>
    <n v="58"/>
  </r>
  <r>
    <x v="12"/>
    <s v="Lamb and Veggie Kabob"/>
    <n v="14"/>
    <n v="8"/>
    <n v="1"/>
    <n v="124"/>
    <n v="2.5714285714285698"/>
    <n v="57150.214285714203"/>
    <n v="11"/>
    <n v="8"/>
    <n v="4"/>
    <n v="58"/>
    <n v="5"/>
    <n v="8"/>
    <n v="0"/>
    <n v="48"/>
    <n v="6"/>
    <n v="8"/>
    <n v="1"/>
    <n v="48"/>
  </r>
  <r>
    <x v="12"/>
    <s v="Lamb Chops"/>
    <n v="14"/>
    <n v="7"/>
    <n v="1"/>
    <n v="89"/>
    <n v="3.7857142857142798"/>
    <n v="28736.785714285699"/>
    <n v="11"/>
    <n v="7"/>
    <n v="3"/>
    <n v="43"/>
    <n v="17"/>
    <n v="12"/>
    <n v="0"/>
    <n v="212"/>
    <n v="13"/>
    <n v="8"/>
    <n v="0"/>
    <n v="103"/>
  </r>
  <r>
    <x v="12"/>
    <s v="Naan"/>
    <n v="14"/>
    <n v="2"/>
    <n v="0"/>
    <n v="29"/>
    <n v="6.2857142857142803"/>
    <n v="42904.642857142797"/>
    <n v="12"/>
    <n v="2"/>
    <n v="0"/>
    <n v="24"/>
    <n v="11"/>
    <n v="2"/>
    <n v="0"/>
    <n v="30"/>
    <n v="17"/>
    <n v="2"/>
    <n v="0"/>
    <n v="36"/>
  </r>
  <r>
    <x v="12"/>
    <s v="Rice"/>
    <n v="12"/>
    <n v="2"/>
    <n v="0"/>
    <n v="23"/>
    <n v="4.4545454545454497"/>
    <n v="63768"/>
    <n v="8"/>
    <n v="2"/>
    <n v="0"/>
    <n v="16"/>
    <n v="17"/>
    <n v="2"/>
    <n v="0"/>
    <n v="56"/>
    <n v="8"/>
    <n v="2"/>
    <n v="0"/>
    <n v="16"/>
  </r>
  <r>
    <x v="12"/>
    <s v="Salmon and Wheat Bran Salad"/>
    <n v="94"/>
    <n v="11"/>
    <n v="0"/>
    <n v="976"/>
    <n v="6.9361702127659504"/>
    <n v="47947.382978723399"/>
    <n v="84"/>
    <n v="11"/>
    <n v="0"/>
    <n v="997"/>
    <n v="83"/>
    <n v="13"/>
    <n v="0"/>
    <n v="1088"/>
    <n v="72"/>
    <n v="12"/>
    <n v="1"/>
    <n v="836"/>
  </r>
  <r>
    <x v="12"/>
    <s v="Yogurt"/>
    <n v="39"/>
    <n v="3"/>
    <n v="0"/>
    <n v="136"/>
    <n v="2.1818181818181799"/>
    <n v="51566.727272727199"/>
    <n v="25"/>
    <n v="3"/>
    <n v="0"/>
    <n v="94"/>
    <n v="31"/>
    <n v="3"/>
    <n v="0"/>
    <n v="116"/>
    <n v="21"/>
    <n v="3"/>
    <n v="0"/>
    <n v="69"/>
  </r>
  <r>
    <x v="13"/>
    <s v="Aubergine and Chickpea Vindaloo"/>
    <n v="3"/>
    <n v="4"/>
    <n v="0"/>
    <n v="10"/>
    <n v="1.6666666666666601"/>
    <n v="66712"/>
    <n v="8"/>
    <n v="4"/>
    <n v="0"/>
    <n v="28"/>
    <n v="5"/>
    <n v="4"/>
    <n v="0"/>
    <n v="18"/>
    <n v="1"/>
    <n v="4"/>
    <n v="0"/>
    <n v="4"/>
  </r>
  <r>
    <x v="13"/>
    <s v="Beef and Apple Burgers"/>
    <n v="19"/>
    <n v="14"/>
    <n v="2"/>
    <n v="220"/>
    <n v="13.684210526315701"/>
    <n v="52707.8947368421"/>
    <n v="20"/>
    <n v="15"/>
    <n v="1"/>
    <n v="277"/>
    <n v="32"/>
    <n v="14"/>
    <n v="0"/>
    <n v="442"/>
    <n v="24"/>
    <n v="10"/>
    <n v="1"/>
    <n v="217"/>
  </r>
  <r>
    <x v="13"/>
    <s v="Beef and Broccoli"/>
    <n v="7"/>
    <n v="7"/>
    <n v="1"/>
    <n v="41"/>
    <n v="32.857142857142797"/>
    <n v="28795.714285714199"/>
    <n v="11"/>
    <n v="13"/>
    <n v="0"/>
    <n v="148"/>
    <n v="19"/>
    <n v="9"/>
    <n v="0"/>
    <n v="153"/>
    <n v="31"/>
    <n v="7"/>
    <n v="2"/>
    <n v="188"/>
  </r>
  <r>
    <x v="13"/>
    <s v="Beef and Broccoli Stir Fry"/>
    <n v="11"/>
    <n v="10"/>
    <n v="0"/>
    <n v="110"/>
    <n v="21.636363636363601"/>
    <n v="72736.272727272706"/>
    <n v="9"/>
    <n v="10"/>
    <n v="0"/>
    <n v="89"/>
    <n v="14"/>
    <n v="10"/>
    <n v="0"/>
    <n v="140"/>
    <n v="11"/>
    <n v="10"/>
    <n v="0"/>
    <n v="110"/>
  </r>
  <r>
    <x v="13"/>
    <s v="Beef and Squash Kabob"/>
    <n v="13"/>
    <n v="7"/>
    <n v="0"/>
    <n v="111"/>
    <n v="1.5384615384615301"/>
    <n v="69283.1538461538"/>
    <n v="26"/>
    <n v="7"/>
    <n v="0"/>
    <n v="218"/>
    <n v="38"/>
    <n v="7"/>
    <n v="0"/>
    <n v="334"/>
    <n v="20"/>
    <n v="7"/>
    <n v="0"/>
    <n v="169"/>
  </r>
  <r>
    <x v="13"/>
    <s v="Chicken and Onion Kabob"/>
    <n v="33"/>
    <n v="10"/>
    <n v="0"/>
    <n v="369"/>
    <n v="2.8125"/>
    <n v="75048"/>
    <n v="59"/>
    <n v="10"/>
    <n v="1"/>
    <n v="613"/>
    <n v="50"/>
    <n v="10"/>
    <n v="0"/>
    <n v="559"/>
    <n v="41"/>
    <n v="10"/>
    <n v="1"/>
    <n v="439"/>
  </r>
  <r>
    <x v="13"/>
    <s v="Chutney"/>
    <n v="5"/>
    <n v="2"/>
    <n v="0"/>
    <n v="8"/>
    <n v="6.4"/>
    <n v="60262.2"/>
    <n v="16"/>
    <n v="2"/>
    <n v="0"/>
    <n v="54"/>
    <n v="22"/>
    <n v="2"/>
    <n v="0"/>
    <n v="54"/>
    <n v="13"/>
    <n v="2"/>
    <n v="1"/>
    <n v="42"/>
  </r>
  <r>
    <x v="13"/>
    <s v="Coconut and Beef Vindaloo"/>
    <n v="5"/>
    <n v="4"/>
    <n v="0"/>
    <n v="18"/>
    <n v="4"/>
    <n v="20320"/>
    <n v="15"/>
    <n v="4"/>
    <n v="0"/>
    <n v="52"/>
    <n v="0"/>
    <n v="0"/>
    <n v="0"/>
    <n v="0"/>
    <n v="6"/>
    <n v="4"/>
    <n v="1"/>
    <n v="18"/>
  </r>
  <r>
    <x v="13"/>
    <s v="Fountain Drink"/>
    <n v="16"/>
    <n v="2"/>
    <n v="0"/>
    <n v="27"/>
    <n v="4.5714285714285703"/>
    <n v="50116.571428571398"/>
    <n v="45"/>
    <n v="2"/>
    <n v="0"/>
    <n v="88"/>
    <n v="40"/>
    <n v="2"/>
    <n v="0"/>
    <n v="79"/>
    <n v="21"/>
    <n v="2"/>
    <n v="0"/>
    <n v="40"/>
  </r>
  <r>
    <x v="13"/>
    <s v="Lamb and Veggie Kabob"/>
    <n v="4"/>
    <n v="8"/>
    <n v="5"/>
    <n v="19"/>
    <n v="1"/>
    <n v="99999"/>
    <n v="4"/>
    <n v="8"/>
    <n v="1"/>
    <n v="36"/>
    <n v="10"/>
    <n v="8"/>
    <n v="0"/>
    <n v="90"/>
    <n v="5"/>
    <n v="8"/>
    <n v="2"/>
    <n v="39"/>
  </r>
  <r>
    <x v="13"/>
    <s v="Lamb Chops"/>
    <n v="10"/>
    <n v="8"/>
    <n v="0"/>
    <n v="83"/>
    <n v="3.5"/>
    <n v="70138.3"/>
    <n v="23"/>
    <n v="10"/>
    <n v="0"/>
    <n v="227"/>
    <n v="18"/>
    <n v="8"/>
    <n v="0"/>
    <n v="134"/>
    <n v="10"/>
    <n v="7"/>
    <n v="0"/>
    <n v="74"/>
  </r>
  <r>
    <x v="13"/>
    <s v="Naan"/>
    <n v="6"/>
    <n v="2"/>
    <n v="0"/>
    <n v="14"/>
    <n v="2.1666666666666599"/>
    <n v="33448.333333333299"/>
    <n v="18"/>
    <n v="2"/>
    <n v="0"/>
    <n v="58"/>
    <n v="17"/>
    <n v="2"/>
    <n v="0"/>
    <n v="37"/>
    <n v="15"/>
    <n v="2"/>
    <n v="0"/>
    <n v="32"/>
  </r>
  <r>
    <x v="13"/>
    <s v="Rice"/>
    <n v="5"/>
    <n v="2"/>
    <n v="0"/>
    <n v="12"/>
    <n v="1.6"/>
    <n v="80005.600000000006"/>
    <n v="17"/>
    <n v="2"/>
    <n v="0"/>
    <n v="64"/>
    <n v="16"/>
    <n v="2"/>
    <n v="0"/>
    <n v="42"/>
    <n v="7"/>
    <n v="2"/>
    <n v="0"/>
    <n v="14"/>
  </r>
  <r>
    <x v="13"/>
    <s v="Salmon and Wheat Bran Salad"/>
    <n v="51"/>
    <n v="12"/>
    <n v="1"/>
    <n v="573"/>
    <n v="8.0204081632652997"/>
    <n v="42952.755102040799"/>
    <n v="89"/>
    <n v="13"/>
    <n v="0"/>
    <n v="1173"/>
    <n v="110"/>
    <n v="13"/>
    <n v="0"/>
    <n v="1396"/>
    <n v="83"/>
    <n v="12"/>
    <n v="1"/>
    <n v="866"/>
  </r>
  <r>
    <x v="13"/>
    <s v="Yogurt"/>
    <n v="24"/>
    <n v="3"/>
    <n v="0"/>
    <n v="91"/>
    <n v="1.9130434782608601"/>
    <n v="47965.0869565217"/>
    <n v="32"/>
    <n v="3"/>
    <n v="0"/>
    <n v="127"/>
    <n v="28"/>
    <n v="3"/>
    <n v="0"/>
    <n v="122"/>
    <n v="32"/>
    <n v="3"/>
    <n v="0"/>
    <n v="128"/>
  </r>
  <r>
    <x v="14"/>
    <s v="Aubergine and Chickpea Vindaloo"/>
    <n v="8"/>
    <n v="4"/>
    <n v="0"/>
    <n v="27"/>
    <n v="5"/>
    <n v="66682.666666666599"/>
    <n v="8"/>
    <n v="4"/>
    <n v="0"/>
    <n v="27"/>
    <n v="19"/>
    <n v="4"/>
    <n v="0"/>
    <n v="66"/>
    <n v="13"/>
    <n v="4"/>
    <n v="0"/>
    <n v="42"/>
  </r>
  <r>
    <x v="14"/>
    <s v="Beef and Apple Burgers"/>
    <n v="21"/>
    <n v="13"/>
    <n v="0"/>
    <n v="261"/>
    <n v="3.2857142857142798"/>
    <n v="43012.285714285703"/>
    <n v="13"/>
    <n v="12"/>
    <n v="1"/>
    <n v="142"/>
    <n v="30"/>
    <n v="16"/>
    <n v="1"/>
    <n v="447"/>
    <n v="33"/>
    <n v="13"/>
    <n v="1"/>
    <n v="387"/>
  </r>
  <r>
    <x v="14"/>
    <s v="Beef and Broccoli"/>
    <n v="20"/>
    <n v="7"/>
    <n v="0"/>
    <n v="131"/>
    <n v="3.05"/>
    <n v="45076.2"/>
    <n v="9"/>
    <n v="6"/>
    <n v="0"/>
    <n v="58"/>
    <n v="33"/>
    <n v="10"/>
    <n v="3"/>
    <n v="266"/>
    <n v="17"/>
    <n v="21"/>
    <n v="0"/>
    <n v="350"/>
  </r>
  <r>
    <x v="14"/>
    <s v="Beef and Broccoli Stir Fry"/>
    <n v="8"/>
    <n v="10"/>
    <n v="0"/>
    <n v="80"/>
    <n v="1.625"/>
    <n v="75044.5"/>
    <n v="11"/>
    <n v="10"/>
    <n v="0"/>
    <n v="110"/>
    <n v="17"/>
    <n v="10"/>
    <n v="0"/>
    <n v="170"/>
    <n v="15"/>
    <n v="10"/>
    <n v="0"/>
    <n v="150"/>
  </r>
  <r>
    <x v="14"/>
    <s v="Beef and Squash Kabob"/>
    <n v="30"/>
    <n v="7"/>
    <n v="0"/>
    <n v="249"/>
    <n v="2.3846153846153801"/>
    <n v="61611.461538461503"/>
    <n v="30"/>
    <n v="7"/>
    <n v="0"/>
    <n v="258"/>
    <n v="48"/>
    <n v="7"/>
    <n v="0"/>
    <n v="398"/>
    <n v="21"/>
    <n v="7"/>
    <n v="1"/>
    <n v="164"/>
  </r>
  <r>
    <x v="14"/>
    <s v="Chicken and Onion Kabob"/>
    <n v="44"/>
    <n v="10"/>
    <n v="1"/>
    <n v="449"/>
    <n v="3.2558139534883699"/>
    <n v="62842"/>
    <n v="43"/>
    <n v="10"/>
    <n v="0"/>
    <n v="466"/>
    <n v="42"/>
    <n v="10"/>
    <n v="0"/>
    <n v="468"/>
    <n v="50"/>
    <n v="10"/>
    <n v="1"/>
    <n v="523"/>
  </r>
  <r>
    <x v="14"/>
    <s v="Chutney"/>
    <n v="16"/>
    <n v="2"/>
    <n v="0"/>
    <n v="44"/>
    <n v="1.86666666666666"/>
    <n v="66754.533333333296"/>
    <n v="12"/>
    <n v="2"/>
    <n v="0"/>
    <n v="40"/>
    <n v="17"/>
    <n v="2"/>
    <n v="0"/>
    <n v="42"/>
    <n v="19"/>
    <n v="2"/>
    <n v="0"/>
    <n v="56"/>
  </r>
  <r>
    <x v="14"/>
    <s v="Coconut and Beef Vindaloo"/>
    <n v="6"/>
    <n v="4"/>
    <n v="0"/>
    <n v="21"/>
    <n v="1.4"/>
    <n v="60268"/>
    <n v="13"/>
    <n v="4"/>
    <n v="0"/>
    <n v="43"/>
    <n v="6"/>
    <n v="4"/>
    <n v="1"/>
    <n v="18"/>
    <n v="6"/>
    <n v="4"/>
    <n v="0"/>
    <n v="19"/>
  </r>
  <r>
    <x v="14"/>
    <s v="Fountain Drink"/>
    <n v="39"/>
    <n v="2"/>
    <n v="0"/>
    <n v="77"/>
    <n v="6.6666666666666599"/>
    <n v="52007.074074074"/>
    <n v="34"/>
    <n v="2"/>
    <n v="0"/>
    <n v="62"/>
    <n v="49"/>
    <n v="2"/>
    <n v="0"/>
    <n v="96"/>
    <n v="43"/>
    <n v="2"/>
    <n v="0"/>
    <n v="84"/>
  </r>
  <r>
    <x v="14"/>
    <s v="Lamb and Veggie Kabob"/>
    <n v="11"/>
    <n v="8"/>
    <n v="1"/>
    <n v="94"/>
    <n v="26.181818181818102"/>
    <n v="54570.181818181802"/>
    <n v="14"/>
    <n v="8"/>
    <n v="1"/>
    <n v="110"/>
    <n v="17"/>
    <n v="8"/>
    <n v="1"/>
    <n v="147"/>
    <n v="8"/>
    <n v="8"/>
    <n v="0"/>
    <n v="78"/>
  </r>
  <r>
    <x v="14"/>
    <s v="Lamb Chops"/>
    <n v="20"/>
    <n v="10"/>
    <n v="0"/>
    <n v="193"/>
    <n v="5.05"/>
    <n v="70080.25"/>
    <n v="12"/>
    <n v="12"/>
    <n v="1"/>
    <n v="136"/>
    <n v="30"/>
    <n v="10"/>
    <n v="4"/>
    <n v="231"/>
    <n v="15"/>
    <n v="12"/>
    <n v="0"/>
    <n v="176"/>
  </r>
  <r>
    <x v="14"/>
    <s v="Naan"/>
    <n v="12"/>
    <n v="2"/>
    <n v="0"/>
    <n v="30"/>
    <n v="2.5"/>
    <n v="58438.5"/>
    <n v="16"/>
    <n v="2"/>
    <n v="0"/>
    <n v="36"/>
    <n v="16"/>
    <n v="2"/>
    <n v="0"/>
    <n v="40"/>
    <n v="13"/>
    <n v="2"/>
    <n v="0"/>
    <n v="36"/>
  </r>
  <r>
    <x v="14"/>
    <s v="Rice"/>
    <n v="11"/>
    <n v="2"/>
    <n v="0"/>
    <n v="23"/>
    <n v="4.0909090909090899"/>
    <n v="54665.545454545398"/>
    <n v="16"/>
    <n v="2"/>
    <n v="0"/>
    <n v="44"/>
    <n v="19"/>
    <n v="2"/>
    <n v="0"/>
    <n v="66"/>
    <n v="17"/>
    <n v="2"/>
    <n v="0"/>
    <n v="48"/>
  </r>
  <r>
    <x v="14"/>
    <s v="Salmon and Wheat Bran Salad"/>
    <n v="76"/>
    <n v="11"/>
    <n v="0"/>
    <n v="834"/>
    <n v="5.1973684210526301"/>
    <n v="47473.552631578903"/>
    <n v="55"/>
    <n v="15"/>
    <n v="1"/>
    <n v="775"/>
    <n v="95"/>
    <n v="18"/>
    <n v="5"/>
    <n v="1293"/>
    <n v="91"/>
    <n v="14"/>
    <n v="0"/>
    <n v="1221"/>
  </r>
  <r>
    <x v="14"/>
    <s v="Yogurt"/>
    <n v="28"/>
    <n v="3"/>
    <n v="0"/>
    <n v="103"/>
    <n v="4.4444444444444402"/>
    <n v="40838.555555555497"/>
    <n v="26"/>
    <n v="3"/>
    <n v="0"/>
    <n v="103"/>
    <n v="46"/>
    <n v="3"/>
    <n v="0"/>
    <n v="205"/>
    <n v="37"/>
    <n v="3"/>
    <n v="0"/>
    <n v="163"/>
  </r>
  <r>
    <x v="15"/>
    <s v="Aubergine and Chickpea Vindaloo"/>
    <n v="10"/>
    <n v="4"/>
    <n v="0"/>
    <n v="35"/>
    <n v="2.55555555555555"/>
    <n v="44653"/>
    <n v="14"/>
    <n v="4"/>
    <n v="0"/>
    <n v="46"/>
    <n v="4"/>
    <n v="4"/>
    <n v="0"/>
    <n v="14"/>
    <n v="7"/>
    <n v="4"/>
    <n v="0"/>
    <n v="24"/>
  </r>
  <r>
    <x v="15"/>
    <s v="Beef and Apple Burgers"/>
    <n v="31"/>
    <n v="16"/>
    <n v="1"/>
    <n v="478"/>
    <n v="3"/>
    <n v="61426"/>
    <n v="23"/>
    <n v="12"/>
    <n v="1"/>
    <n v="245"/>
    <n v="26"/>
    <n v="22"/>
    <n v="1"/>
    <n v="547"/>
    <n v="41"/>
    <n v="11"/>
    <n v="1"/>
    <n v="427"/>
  </r>
  <r>
    <x v="15"/>
    <s v="Beef and Broccoli"/>
    <n v="19"/>
    <n v="7"/>
    <n v="0"/>
    <n v="133"/>
    <n v="2.6111111111111098"/>
    <n v="55666.944444444402"/>
    <n v="21"/>
    <n v="11"/>
    <n v="0"/>
    <n v="226"/>
    <n v="25"/>
    <n v="9"/>
    <n v="0"/>
    <n v="229"/>
    <n v="22"/>
    <n v="8"/>
    <n v="0"/>
    <n v="177"/>
  </r>
  <r>
    <x v="15"/>
    <s v="Beef and Broccoli Stir Fry"/>
    <n v="15"/>
    <n v="10"/>
    <n v="1"/>
    <n v="140"/>
    <n v="3.5714285714285698"/>
    <n v="57197.071428571398"/>
    <n v="20"/>
    <n v="10"/>
    <n v="0"/>
    <n v="197"/>
    <n v="19"/>
    <n v="10"/>
    <n v="0"/>
    <n v="190"/>
    <n v="24"/>
    <n v="10"/>
    <n v="0"/>
    <n v="240"/>
  </r>
  <r>
    <x v="15"/>
    <s v="Beef and Squash Kabob"/>
    <n v="38"/>
    <n v="7"/>
    <n v="1"/>
    <n v="314"/>
    <n v="1.72727272727272"/>
    <n v="69784.181818181794"/>
    <n v="42"/>
    <n v="7"/>
    <n v="0"/>
    <n v="355"/>
    <n v="31"/>
    <n v="7"/>
    <n v="0"/>
    <n v="265"/>
    <n v="33"/>
    <n v="7"/>
    <n v="0"/>
    <n v="289"/>
  </r>
  <r>
    <x v="15"/>
    <s v="Chicken and Onion Kabob"/>
    <n v="62"/>
    <n v="10"/>
    <n v="1"/>
    <n v="640"/>
    <n v="2.8039215686274499"/>
    <n v="47152.098039215598"/>
    <n v="98"/>
    <n v="10"/>
    <n v="0"/>
    <n v="1074"/>
    <n v="49"/>
    <n v="10"/>
    <n v="0"/>
    <n v="529"/>
    <n v="68"/>
    <n v="10"/>
    <n v="0"/>
    <n v="774"/>
  </r>
  <r>
    <x v="15"/>
    <s v="Chutney"/>
    <n v="17"/>
    <n v="2"/>
    <n v="0"/>
    <n v="36"/>
    <n v="3.4117647058823501"/>
    <n v="47225.529411764699"/>
    <n v="20"/>
    <n v="2"/>
    <n v="0"/>
    <n v="58"/>
    <n v="15"/>
    <n v="2"/>
    <n v="0"/>
    <n v="60"/>
    <n v="18"/>
    <n v="2"/>
    <n v="0"/>
    <n v="46"/>
  </r>
  <r>
    <x v="15"/>
    <s v="Coconut and Beef Vindaloo"/>
    <n v="17"/>
    <n v="4"/>
    <n v="0"/>
    <n v="60"/>
    <n v="3.6666666666666599"/>
    <n v="58428.833333333299"/>
    <n v="7"/>
    <n v="4"/>
    <n v="0"/>
    <n v="24"/>
    <n v="15"/>
    <n v="4"/>
    <n v="0"/>
    <n v="52"/>
    <n v="21"/>
    <n v="4"/>
    <n v="0"/>
    <n v="66"/>
  </r>
  <r>
    <x v="15"/>
    <s v="Fountain Drink"/>
    <n v="37"/>
    <n v="2"/>
    <n v="0"/>
    <n v="70"/>
    <n v="2.6666666666666599"/>
    <n v="58436.125"/>
    <n v="47"/>
    <n v="2"/>
    <n v="0"/>
    <n v="93"/>
    <n v="35"/>
    <n v="2"/>
    <n v="0"/>
    <n v="64"/>
    <n v="41"/>
    <n v="2"/>
    <n v="0"/>
    <n v="77"/>
  </r>
  <r>
    <x v="15"/>
    <s v="Lamb and Veggie Kabob"/>
    <n v="16"/>
    <n v="8"/>
    <n v="0"/>
    <n v="149"/>
    <n v="2.6428571428571401"/>
    <n v="35879.714285714203"/>
    <n v="15"/>
    <n v="8"/>
    <n v="1"/>
    <n v="123"/>
    <n v="7"/>
    <n v="8"/>
    <n v="1"/>
    <n v="54"/>
    <n v="10"/>
    <n v="8"/>
    <n v="0"/>
    <n v="92"/>
  </r>
  <r>
    <x v="15"/>
    <s v="Lamb Chops"/>
    <n v="24"/>
    <n v="12"/>
    <n v="0"/>
    <n v="284"/>
    <n v="2.6666666666666599"/>
    <n v="62622.125"/>
    <n v="23"/>
    <n v="9"/>
    <n v="0"/>
    <n v="205"/>
    <n v="17"/>
    <n v="16"/>
    <n v="0"/>
    <n v="252"/>
    <n v="23"/>
    <n v="13"/>
    <n v="0"/>
    <n v="288"/>
  </r>
  <r>
    <x v="15"/>
    <s v="Naan"/>
    <n v="27"/>
    <n v="2"/>
    <n v="0"/>
    <n v="76"/>
    <n v="2.68"/>
    <n v="60128.4"/>
    <n v="24"/>
    <n v="2"/>
    <n v="0"/>
    <n v="67"/>
    <n v="27"/>
    <n v="2"/>
    <n v="0"/>
    <n v="72"/>
    <n v="24"/>
    <n v="2"/>
    <n v="0"/>
    <n v="68"/>
  </r>
  <r>
    <x v="15"/>
    <s v="Rice"/>
    <n v="18"/>
    <n v="2"/>
    <n v="0"/>
    <n v="45"/>
    <n v="1.94117647058823"/>
    <n v="82408.235294117607"/>
    <n v="21"/>
    <n v="2"/>
    <n v="0"/>
    <n v="64"/>
    <n v="21"/>
    <n v="2"/>
    <n v="0"/>
    <n v="48"/>
    <n v="29"/>
    <n v="2"/>
    <n v="0"/>
    <n v="72"/>
  </r>
  <r>
    <x v="15"/>
    <s v="Salmon and Wheat Bran Salad"/>
    <n v="116"/>
    <n v="14"/>
    <n v="0"/>
    <n v="1511"/>
    <n v="3.2831858407079602"/>
    <n v="49702.389380530898"/>
    <n v="115"/>
    <n v="14"/>
    <n v="1"/>
    <n v="1527"/>
    <n v="100"/>
    <n v="15"/>
    <n v="0"/>
    <n v="1449"/>
    <n v="113"/>
    <n v="12"/>
    <n v="1"/>
    <n v="1319"/>
  </r>
  <r>
    <x v="15"/>
    <s v="Yogurt"/>
    <n v="44"/>
    <n v="3"/>
    <n v="0"/>
    <n v="201"/>
    <n v="2.9444444444444402"/>
    <n v="63964.666666666599"/>
    <n v="58"/>
    <n v="3"/>
    <n v="0"/>
    <n v="209"/>
    <n v="39"/>
    <n v="3"/>
    <n v="0"/>
    <n v="158"/>
    <n v="43"/>
    <n v="3"/>
    <n v="0"/>
    <n v="156"/>
  </r>
  <r>
    <x v="16"/>
    <s v="Aubergine and Chickpea Vindaloo"/>
    <n v="8"/>
    <n v="4"/>
    <n v="0"/>
    <n v="27"/>
    <n v="2.6666666666666599"/>
    <n v="50113.5"/>
    <n v="15"/>
    <n v="4"/>
    <n v="0"/>
    <n v="48"/>
    <n v="11"/>
    <n v="4"/>
    <n v="0"/>
    <n v="38"/>
    <n v="7"/>
    <n v="4"/>
    <n v="0"/>
    <n v="24"/>
  </r>
  <r>
    <x v="16"/>
    <s v="Beef and Apple Burgers"/>
    <n v="33"/>
    <n v="14"/>
    <n v="0"/>
    <n v="448"/>
    <n v="3.39393939393939"/>
    <n v="48566.333333333299"/>
    <n v="20"/>
    <n v="13"/>
    <n v="0"/>
    <n v="259"/>
    <n v="24"/>
    <n v="18"/>
    <n v="0"/>
    <n v="431"/>
    <n v="26"/>
    <n v="15"/>
    <n v="0"/>
    <n v="386"/>
  </r>
  <r>
    <x v="16"/>
    <s v="Beef and Broccoli"/>
    <n v="16"/>
    <n v="9"/>
    <n v="2"/>
    <n v="108"/>
    <n v="2.4375"/>
    <n v="62590.6875"/>
    <n v="28"/>
    <n v="7"/>
    <n v="1"/>
    <n v="184"/>
    <n v="17"/>
    <n v="17"/>
    <n v="0"/>
    <n v="284"/>
    <n v="17"/>
    <n v="9"/>
    <n v="0"/>
    <n v="148"/>
  </r>
  <r>
    <x v="16"/>
    <s v="Beef and Broccoli Stir Fry"/>
    <n v="18"/>
    <n v="10"/>
    <n v="0"/>
    <n v="180"/>
    <n v="16.705882352941099"/>
    <n v="47120.117647058803"/>
    <n v="16"/>
    <n v="10"/>
    <n v="0"/>
    <n v="161"/>
    <n v="18"/>
    <n v="10"/>
    <n v="0"/>
    <n v="180"/>
    <n v="20"/>
    <n v="10"/>
    <n v="0"/>
    <n v="200"/>
  </r>
  <r>
    <x v="16"/>
    <s v="Beef and Squash Kabob"/>
    <n v="39"/>
    <n v="7"/>
    <n v="0"/>
    <n v="339"/>
    <n v="2.7297297297297298"/>
    <n v="54154.135135135097"/>
    <n v="60"/>
    <n v="7"/>
    <n v="0"/>
    <n v="502"/>
    <n v="31"/>
    <n v="7"/>
    <n v="0"/>
    <n v="268"/>
    <n v="52"/>
    <n v="7"/>
    <n v="0"/>
    <n v="431"/>
  </r>
  <r>
    <x v="16"/>
    <s v="Chicken and Onion Kabob"/>
    <n v="65"/>
    <n v="10"/>
    <n v="0"/>
    <n v="711"/>
    <n v="3.7704918032786798"/>
    <n v="59084.688524590099"/>
    <n v="58"/>
    <n v="10"/>
    <n v="0"/>
    <n v="629"/>
    <n v="49"/>
    <n v="10"/>
    <n v="0"/>
    <n v="545"/>
    <n v="69"/>
    <n v="10"/>
    <n v="1"/>
    <n v="717"/>
  </r>
  <r>
    <x v="16"/>
    <s v="Chutney"/>
    <n v="12"/>
    <n v="2"/>
    <n v="0"/>
    <n v="26"/>
    <n v="1.9166666666666601"/>
    <n v="66759.5"/>
    <n v="34"/>
    <n v="2"/>
    <n v="0"/>
    <n v="91"/>
    <n v="11"/>
    <n v="2"/>
    <n v="0"/>
    <n v="46"/>
    <n v="18"/>
    <n v="2"/>
    <n v="0"/>
    <n v="52"/>
  </r>
  <r>
    <x v="16"/>
    <s v="Fountain Drink"/>
    <n v="40"/>
    <n v="2"/>
    <n v="0"/>
    <n v="79"/>
    <n v="3.0384615384615299"/>
    <n v="46262"/>
    <n v="48"/>
    <n v="2"/>
    <n v="0"/>
    <n v="91"/>
    <n v="49"/>
    <n v="2"/>
    <n v="0"/>
    <n v="97"/>
    <n v="52"/>
    <n v="2"/>
    <n v="0"/>
    <n v="103"/>
  </r>
  <r>
    <x v="16"/>
    <s v="Lamb and Veggie Kabob"/>
    <n v="9"/>
    <n v="8"/>
    <n v="1"/>
    <n v="74"/>
    <n v="5.3333333333333304"/>
    <n v="44538"/>
    <n v="16"/>
    <n v="8"/>
    <n v="1"/>
    <n v="139"/>
    <n v="9"/>
    <n v="8"/>
    <n v="0"/>
    <n v="82"/>
    <n v="13"/>
    <n v="8"/>
    <n v="0"/>
    <n v="119"/>
  </r>
  <r>
    <x v="16"/>
    <s v="Lamb Chops"/>
    <n v="10"/>
    <n v="10"/>
    <n v="0"/>
    <n v="96"/>
    <n v="5.8"/>
    <n v="40047.800000000003"/>
    <n v="23"/>
    <n v="7"/>
    <n v="0"/>
    <n v="163"/>
    <n v="15"/>
    <n v="25"/>
    <n v="0"/>
    <n v="371"/>
    <n v="29"/>
    <n v="9"/>
    <n v="0"/>
    <n v="263"/>
  </r>
  <r>
    <x v="16"/>
    <s v="Naan"/>
    <n v="15"/>
    <n v="2"/>
    <n v="0"/>
    <n v="34"/>
    <n v="2.6153846153846101"/>
    <n v="46238.615384615303"/>
    <n v="22"/>
    <n v="2"/>
    <n v="0"/>
    <n v="51"/>
    <n v="8"/>
    <n v="2"/>
    <n v="0"/>
    <n v="22"/>
    <n v="16"/>
    <n v="2"/>
    <n v="0"/>
    <n v="38"/>
  </r>
  <r>
    <x v="16"/>
    <s v="Rice"/>
    <n v="12"/>
    <n v="2"/>
    <n v="0"/>
    <n v="26"/>
    <n v="1.8181818181818099"/>
    <n v="45566.4545454545"/>
    <n v="16"/>
    <n v="2"/>
    <n v="0"/>
    <n v="40"/>
    <n v="11"/>
    <n v="2"/>
    <n v="0"/>
    <n v="40"/>
    <n v="23"/>
    <n v="2"/>
    <n v="0"/>
    <n v="64"/>
  </r>
  <r>
    <x v="16"/>
    <s v="Salmon and Wheat Bran Salad"/>
    <n v="87"/>
    <n v="15"/>
    <n v="2"/>
    <n v="1120"/>
    <n v="3.4117647058823501"/>
    <n v="51850.9294117647"/>
    <n v="99"/>
    <n v="12"/>
    <n v="0"/>
    <n v="1163"/>
    <n v="99"/>
    <n v="27"/>
    <n v="0"/>
    <n v="2672"/>
    <n v="110"/>
    <n v="13"/>
    <n v="0"/>
    <n v="1428"/>
  </r>
  <r>
    <x v="16"/>
    <s v="Yogurt"/>
    <n v="35"/>
    <n v="3"/>
    <n v="0"/>
    <n v="147"/>
    <n v="2.23529411764705"/>
    <n v="50099.058823529398"/>
    <n v="40"/>
    <n v="3"/>
    <n v="0"/>
    <n v="141"/>
    <n v="51"/>
    <n v="3"/>
    <n v="0"/>
    <n v="226"/>
    <n v="58"/>
    <n v="3"/>
    <n v="0"/>
    <n v="233"/>
  </r>
  <r>
    <x v="17"/>
    <s v="Aubergine and Chickpea Vindaloo"/>
    <n v="3"/>
    <n v="4"/>
    <n v="0"/>
    <n v="10"/>
    <n v="1.6666666666666601"/>
    <n v="33361.666666666599"/>
    <n v="9"/>
    <n v="4"/>
    <n v="0"/>
    <n v="32"/>
    <n v="0"/>
    <n v="0"/>
    <n v="0"/>
    <n v="0"/>
    <n v="4"/>
    <n v="4"/>
    <n v="0"/>
    <n v="14"/>
  </r>
  <r>
    <x v="17"/>
    <s v="Beef and Apple Burgers"/>
    <n v="20"/>
    <n v="17"/>
    <n v="1"/>
    <n v="319"/>
    <n v="4.95"/>
    <n v="50102.7"/>
    <n v="23"/>
    <n v="16"/>
    <n v="0"/>
    <n v="373"/>
    <n v="0"/>
    <n v="0"/>
    <n v="0"/>
    <n v="0"/>
    <n v="23"/>
    <n v="13"/>
    <n v="1"/>
    <n v="285"/>
  </r>
  <r>
    <x v="17"/>
    <s v="Beef and Broccoli"/>
    <n v="13"/>
    <n v="10"/>
    <n v="0"/>
    <n v="123"/>
    <n v="4.75"/>
    <n v="16858.916666666599"/>
    <n v="15"/>
    <n v="9"/>
    <n v="1"/>
    <n v="131"/>
    <n v="0"/>
    <n v="0"/>
    <n v="0"/>
    <n v="0"/>
    <n v="18"/>
    <n v="9"/>
    <n v="0"/>
    <n v="197"/>
  </r>
  <r>
    <x v="17"/>
    <s v="Beef and Broccoli Stir Fry"/>
    <n v="10"/>
    <n v="10"/>
    <n v="0"/>
    <n v="100"/>
    <n v="2.9"/>
    <n v="80077.3"/>
    <n v="4"/>
    <n v="10"/>
    <n v="0"/>
    <n v="40"/>
    <n v="0"/>
    <n v="0"/>
    <n v="0"/>
    <n v="0"/>
    <n v="15"/>
    <n v="10"/>
    <n v="0"/>
    <n v="150"/>
  </r>
  <r>
    <x v="17"/>
    <s v="Beef and Squash Kabob"/>
    <n v="44"/>
    <n v="6"/>
    <n v="1"/>
    <n v="289"/>
    <n v="2.4249999999999998"/>
    <n v="62607.5"/>
    <n v="18"/>
    <n v="7"/>
    <n v="0"/>
    <n v="156"/>
    <n v="0"/>
    <n v="0"/>
    <n v="0"/>
    <n v="0"/>
    <n v="35"/>
    <n v="7"/>
    <n v="0"/>
    <n v="290"/>
  </r>
  <r>
    <x v="17"/>
    <s v="Chicken and Onion Kabob"/>
    <n v="34"/>
    <n v="10"/>
    <n v="2"/>
    <n v="334"/>
    <n v="3.3333333333333299"/>
    <n v="44530.962962962898"/>
    <n v="51"/>
    <n v="10"/>
    <n v="1"/>
    <n v="543"/>
    <n v="0"/>
    <n v="0"/>
    <n v="0"/>
    <n v="0"/>
    <n v="42"/>
    <n v="10"/>
    <n v="0"/>
    <n v="465"/>
  </r>
  <r>
    <x v="17"/>
    <s v="Chutney"/>
    <n v="9"/>
    <n v="2"/>
    <n v="0"/>
    <n v="22"/>
    <n v="6"/>
    <n v="22454.222222222201"/>
    <n v="12"/>
    <n v="2"/>
    <n v="0"/>
    <n v="48"/>
    <n v="0"/>
    <n v="0"/>
    <n v="0"/>
    <n v="0"/>
    <n v="16"/>
    <n v="2"/>
    <n v="0"/>
    <n v="48"/>
  </r>
  <r>
    <x v="17"/>
    <s v="Coconut and Beef Vindaloo"/>
    <n v="6"/>
    <n v="4"/>
    <n v="0"/>
    <n v="21"/>
    <n v="3.1666666666666599"/>
    <n v="66747.833333333299"/>
    <n v="9"/>
    <n v="4"/>
    <n v="0"/>
    <n v="32"/>
    <n v="0"/>
    <n v="0"/>
    <n v="0"/>
    <n v="0"/>
    <n v="9"/>
    <n v="4"/>
    <n v="0"/>
    <n v="32"/>
  </r>
  <r>
    <x v="17"/>
    <s v="Fountain Drink"/>
    <n v="24"/>
    <n v="2"/>
    <n v="0"/>
    <n v="48"/>
    <n v="5.35"/>
    <n v="45222.3"/>
    <n v="35"/>
    <n v="2"/>
    <n v="0"/>
    <n v="66"/>
    <n v="0"/>
    <n v="0"/>
    <n v="0"/>
    <n v="0"/>
    <n v="22"/>
    <n v="2"/>
    <n v="0"/>
    <n v="44"/>
  </r>
  <r>
    <x v="17"/>
    <s v="Lamb and Veggie Kabob"/>
    <n v="9"/>
    <n v="8"/>
    <n v="2"/>
    <n v="63"/>
    <n v="1.55555555555555"/>
    <n v="77787.777777777694"/>
    <n v="10"/>
    <n v="8"/>
    <n v="2"/>
    <n v="84"/>
    <n v="0"/>
    <n v="0"/>
    <n v="0"/>
    <n v="0"/>
    <n v="12"/>
    <n v="8"/>
    <n v="0"/>
    <n v="113"/>
  </r>
  <r>
    <x v="17"/>
    <s v="Lamb Chops"/>
    <n v="16"/>
    <n v="11"/>
    <n v="1"/>
    <n v="170"/>
    <n v="3.25"/>
    <n v="56311.6875"/>
    <n v="18"/>
    <n v="10"/>
    <n v="1"/>
    <n v="167"/>
    <n v="0"/>
    <n v="0"/>
    <n v="0"/>
    <n v="0"/>
    <n v="16"/>
    <n v="10"/>
    <n v="1"/>
    <n v="195"/>
  </r>
  <r>
    <x v="17"/>
    <s v="Naan"/>
    <n v="11"/>
    <n v="2"/>
    <n v="0"/>
    <n v="32"/>
    <n v="8.5454545454545396"/>
    <n v="36495.909090909001"/>
    <n v="19"/>
    <n v="2"/>
    <n v="0"/>
    <n v="57"/>
    <n v="0"/>
    <n v="0"/>
    <n v="0"/>
    <n v="0"/>
    <n v="10"/>
    <n v="2"/>
    <n v="0"/>
    <n v="36"/>
  </r>
  <r>
    <x v="17"/>
    <s v="Rice"/>
    <n v="16"/>
    <n v="2"/>
    <n v="0"/>
    <n v="42"/>
    <n v="5.1875"/>
    <n v="31430"/>
    <n v="12"/>
    <n v="2"/>
    <n v="0"/>
    <n v="32"/>
    <n v="0"/>
    <n v="0"/>
    <n v="0"/>
    <n v="0"/>
    <n v="13"/>
    <n v="2"/>
    <n v="0"/>
    <n v="46"/>
  </r>
  <r>
    <x v="17"/>
    <s v="Salmon and Wheat Bran Salad"/>
    <n v="51"/>
    <n v="17"/>
    <n v="0"/>
    <n v="857"/>
    <n v="5.08"/>
    <n v="34182.339999999997"/>
    <n v="55"/>
    <n v="15"/>
    <n v="0"/>
    <n v="830"/>
    <n v="0"/>
    <n v="0"/>
    <n v="0"/>
    <n v="0"/>
    <n v="62"/>
    <n v="13"/>
    <n v="2"/>
    <n v="752"/>
  </r>
  <r>
    <x v="17"/>
    <s v="Yogurt"/>
    <n v="23"/>
    <n v="3"/>
    <n v="0"/>
    <n v="93"/>
    <n v="4.7272727272727204"/>
    <n v="32058"/>
    <n v="17"/>
    <n v="3"/>
    <n v="0"/>
    <n v="77"/>
    <n v="0"/>
    <n v="0"/>
    <n v="0"/>
    <n v="0"/>
    <n v="19"/>
    <n v="3"/>
    <n v="0"/>
    <n v="89"/>
  </r>
  <r>
    <x v="18"/>
    <s v="Aubergine and Chickpea Vindaloo"/>
    <n v="6"/>
    <n v="4"/>
    <n v="0"/>
    <n v="21"/>
    <n v="4.8"/>
    <n v="60134.8"/>
    <n v="12"/>
    <n v="4"/>
    <n v="0"/>
    <n v="41"/>
    <n v="0"/>
    <n v="0"/>
    <n v="0"/>
    <n v="0"/>
    <n v="7"/>
    <n v="4"/>
    <n v="0"/>
    <n v="24"/>
  </r>
  <r>
    <x v="18"/>
    <s v="Beef and Apple Burgers"/>
    <n v="28"/>
    <n v="11"/>
    <n v="1"/>
    <n v="258"/>
    <n v="5"/>
    <n v="50118.714285714203"/>
    <n v="20"/>
    <n v="14"/>
    <n v="1"/>
    <n v="266"/>
    <n v="0"/>
    <n v="0"/>
    <n v="0"/>
    <n v="0"/>
    <n v="30"/>
    <n v="10"/>
    <n v="1"/>
    <n v="256"/>
  </r>
  <r>
    <x v="18"/>
    <s v="Beef and Broccoli"/>
    <n v="11"/>
    <n v="7"/>
    <n v="0"/>
    <n v="72"/>
    <n v="1.9090909090909001"/>
    <n v="63641.090909090897"/>
    <n v="18"/>
    <n v="6"/>
    <n v="1"/>
    <n v="89"/>
    <n v="0"/>
    <n v="0"/>
    <n v="0"/>
    <n v="0"/>
    <n v="9"/>
    <n v="5"/>
    <n v="0"/>
    <n v="42"/>
  </r>
  <r>
    <x v="18"/>
    <s v="Beef and Broccoli Stir Fry"/>
    <n v="4"/>
    <n v="10"/>
    <n v="0"/>
    <n v="40"/>
    <n v="2.25"/>
    <n v="25320.5"/>
    <n v="9"/>
    <n v="10"/>
    <n v="2"/>
    <n v="72"/>
    <n v="0"/>
    <n v="0"/>
    <n v="0"/>
    <n v="0"/>
    <n v="14"/>
    <n v="10"/>
    <n v="0"/>
    <n v="140"/>
  </r>
  <r>
    <x v="18"/>
    <s v="Beef and Squash Kabob"/>
    <n v="13"/>
    <n v="7"/>
    <n v="0"/>
    <n v="109"/>
    <n v="4"/>
    <n v="53940"/>
    <n v="39"/>
    <n v="7"/>
    <n v="1"/>
    <n v="310"/>
    <n v="0"/>
    <n v="0"/>
    <n v="0"/>
    <n v="0"/>
    <n v="37"/>
    <n v="7"/>
    <n v="1"/>
    <n v="280"/>
  </r>
  <r>
    <x v="18"/>
    <s v="Chicken and Onion Kabob"/>
    <n v="33"/>
    <n v="10"/>
    <n v="0"/>
    <n v="371"/>
    <n v="6.9629629629629601"/>
    <n v="44474.185185185102"/>
    <n v="52"/>
    <n v="10"/>
    <n v="1"/>
    <n v="528"/>
    <n v="0"/>
    <n v="0"/>
    <n v="0"/>
    <n v="0"/>
    <n v="47"/>
    <n v="10"/>
    <n v="1"/>
    <n v="505"/>
  </r>
  <r>
    <x v="18"/>
    <s v="Chutney"/>
    <n v="17"/>
    <n v="2"/>
    <n v="0"/>
    <n v="42"/>
    <n v="1.625"/>
    <n v="68871"/>
    <n v="11"/>
    <n v="2"/>
    <n v="0"/>
    <n v="46"/>
    <n v="0"/>
    <n v="0"/>
    <n v="0"/>
    <n v="0"/>
    <n v="11"/>
    <n v="2"/>
    <n v="0"/>
    <n v="23"/>
  </r>
  <r>
    <x v="18"/>
    <s v="Coconut and Beef Vindaloo"/>
    <n v="9"/>
    <n v="4"/>
    <n v="0"/>
    <n v="32"/>
    <n v="5.25"/>
    <n v="25047.625"/>
    <n v="5"/>
    <n v="4"/>
    <n v="0"/>
    <n v="18"/>
    <n v="0"/>
    <n v="0"/>
    <n v="0"/>
    <n v="0"/>
    <n v="18"/>
    <n v="4"/>
    <n v="0"/>
    <n v="62"/>
  </r>
  <r>
    <x v="18"/>
    <s v="Fountain Drink"/>
    <n v="32"/>
    <n v="2"/>
    <n v="0"/>
    <n v="60"/>
    <n v="6.6538461538461497"/>
    <n v="30905"/>
    <n v="39"/>
    <n v="2"/>
    <n v="0"/>
    <n v="76"/>
    <n v="0"/>
    <n v="0"/>
    <n v="0"/>
    <n v="0"/>
    <n v="32"/>
    <n v="2"/>
    <n v="0"/>
    <n v="63"/>
  </r>
  <r>
    <x v="18"/>
    <s v="Lamb and Veggie Kabob"/>
    <n v="7"/>
    <n v="8"/>
    <n v="0"/>
    <n v="66"/>
    <n v="5.71428571428571"/>
    <n v="85714.142857142797"/>
    <n v="13"/>
    <n v="8"/>
    <n v="1"/>
    <n v="105"/>
    <n v="0"/>
    <n v="0"/>
    <n v="0"/>
    <n v="0"/>
    <n v="14"/>
    <n v="8"/>
    <n v="1"/>
    <n v="124"/>
  </r>
  <r>
    <x v="18"/>
    <s v="Lamb Chops"/>
    <n v="17"/>
    <n v="11"/>
    <n v="3"/>
    <n v="122"/>
    <n v="2.52941176470588"/>
    <n v="64750.529411764699"/>
    <n v="15"/>
    <n v="9"/>
    <n v="3"/>
    <n v="93"/>
    <n v="0"/>
    <n v="0"/>
    <n v="0"/>
    <n v="0"/>
    <n v="14"/>
    <n v="7"/>
    <n v="1"/>
    <n v="89"/>
  </r>
  <r>
    <x v="18"/>
    <s v="Naan"/>
    <n v="12"/>
    <n v="2"/>
    <n v="0"/>
    <n v="27"/>
    <n v="2.5833333333333299"/>
    <n v="41874.666666666599"/>
    <n v="14"/>
    <n v="2"/>
    <n v="0"/>
    <n v="54"/>
    <n v="0"/>
    <n v="0"/>
    <n v="0"/>
    <n v="0"/>
    <n v="14"/>
    <n v="2"/>
    <n v="0"/>
    <n v="29"/>
  </r>
  <r>
    <x v="18"/>
    <s v="Rice"/>
    <n v="11"/>
    <n v="2"/>
    <n v="0"/>
    <n v="24"/>
    <n v="1.2"/>
    <n v="80115.3"/>
    <n v="12"/>
    <n v="2"/>
    <n v="0"/>
    <n v="29"/>
    <n v="0"/>
    <n v="0"/>
    <n v="0"/>
    <n v="0"/>
    <n v="12"/>
    <n v="2"/>
    <n v="0"/>
    <n v="23"/>
  </r>
  <r>
    <x v="18"/>
    <s v="Salmon and Wheat Bran Salad"/>
    <n v="90"/>
    <n v="11"/>
    <n v="1"/>
    <n v="845"/>
    <n v="4.98850574712643"/>
    <n v="50658.517241379297"/>
    <n v="65"/>
    <n v="14"/>
    <n v="1"/>
    <n v="830"/>
    <n v="0"/>
    <n v="0"/>
    <n v="0"/>
    <n v="0"/>
    <n v="94"/>
    <n v="11"/>
    <n v="0"/>
    <n v="976"/>
  </r>
  <r>
    <x v="18"/>
    <s v="Yogurt"/>
    <n v="18"/>
    <n v="3"/>
    <n v="1"/>
    <n v="61"/>
    <n v="2.52941176470588"/>
    <n v="53027.882352941102"/>
    <n v="28"/>
    <n v="3"/>
    <n v="1"/>
    <n v="81"/>
    <n v="0"/>
    <n v="0"/>
    <n v="0"/>
    <n v="0"/>
    <n v="39"/>
    <n v="3"/>
    <n v="0"/>
    <n v="136"/>
  </r>
  <r>
    <x v="19"/>
    <s v="Aubergine and Chickpea Vindaloo"/>
    <n v="10"/>
    <n v="4"/>
    <n v="0"/>
    <n v="35"/>
    <n v="8"/>
    <n v="29.4"/>
    <n v="5"/>
    <n v="4"/>
    <n v="0"/>
    <n v="18"/>
    <n v="5"/>
    <n v="4"/>
    <n v="0"/>
    <n v="18"/>
    <n v="3"/>
    <n v="4"/>
    <n v="0"/>
    <n v="10"/>
  </r>
  <r>
    <x v="19"/>
    <s v="Beef and Apple Burgers"/>
    <n v="31"/>
    <n v="12"/>
    <n v="0"/>
    <n v="365"/>
    <n v="4.1612903225806397"/>
    <n v="25861.354838709602"/>
    <n v="22"/>
    <n v="16"/>
    <n v="1"/>
    <n v="346"/>
    <n v="26"/>
    <n v="13"/>
    <n v="1"/>
    <n v="322"/>
    <n v="19"/>
    <n v="14"/>
    <n v="2"/>
    <n v="220"/>
  </r>
  <r>
    <x v="19"/>
    <s v="Beef and Broccoli"/>
    <n v="26"/>
    <n v="9"/>
    <n v="0"/>
    <n v="272"/>
    <n v="2"/>
    <n v="65099.95"/>
    <n v="13"/>
    <n v="9"/>
    <n v="2"/>
    <n v="85"/>
    <n v="18"/>
    <n v="10"/>
    <n v="2"/>
    <n v="156"/>
    <n v="7"/>
    <n v="7"/>
    <n v="1"/>
    <n v="41"/>
  </r>
  <r>
    <x v="19"/>
    <s v="Beef and Broccoli Stir Fry"/>
    <n v="11"/>
    <n v="10"/>
    <n v="0"/>
    <n v="107"/>
    <n v="4.5"/>
    <n v="70069.7"/>
    <n v="6"/>
    <n v="10"/>
    <n v="0"/>
    <n v="60"/>
    <n v="12"/>
    <n v="10"/>
    <n v="0"/>
    <n v="120"/>
    <n v="11"/>
    <n v="10"/>
    <n v="0"/>
    <n v="110"/>
  </r>
  <r>
    <x v="19"/>
    <s v="Beef and Squash Kabob"/>
    <n v="33"/>
    <n v="7"/>
    <n v="0"/>
    <n v="272"/>
    <n v="1.54838709677419"/>
    <n v="71035.290322580593"/>
    <n v="25"/>
    <n v="7"/>
    <n v="1"/>
    <n v="194"/>
    <n v="46"/>
    <n v="7"/>
    <n v="0"/>
    <n v="406"/>
    <n v="13"/>
    <n v="7"/>
    <n v="0"/>
    <n v="111"/>
  </r>
  <r>
    <x v="19"/>
    <s v="Chicken and Onion Kabob"/>
    <n v="36"/>
    <n v="10"/>
    <n v="0"/>
    <n v="388"/>
    <n v="6.1714285714285699"/>
    <n v="48630.8"/>
    <n v="42"/>
    <n v="10"/>
    <n v="1"/>
    <n v="446"/>
    <n v="57"/>
    <n v="10"/>
    <n v="2"/>
    <n v="558"/>
    <n v="33"/>
    <n v="10"/>
    <n v="0"/>
    <n v="369"/>
  </r>
  <r>
    <x v="19"/>
    <s v="Chutney"/>
    <n v="16"/>
    <n v="2"/>
    <n v="0"/>
    <n v="58"/>
    <n v="21.5"/>
    <n v="58352.833333333299"/>
    <n v="11"/>
    <n v="2"/>
    <n v="1"/>
    <n v="22"/>
    <n v="12"/>
    <n v="2"/>
    <n v="2"/>
    <n v="34"/>
    <n v="5"/>
    <n v="2"/>
    <n v="0"/>
    <n v="8"/>
  </r>
  <r>
    <x v="19"/>
    <s v="Coconut and Beef Vindaloo"/>
    <n v="10"/>
    <n v="4"/>
    <n v="0"/>
    <n v="35"/>
    <n v="2.2857142857142798"/>
    <n v="42975.571428571398"/>
    <n v="0"/>
    <n v="0"/>
    <n v="0"/>
    <n v="0"/>
    <n v="14"/>
    <n v="4"/>
    <n v="0"/>
    <n v="49"/>
    <n v="5"/>
    <n v="4"/>
    <n v="0"/>
    <n v="18"/>
  </r>
  <r>
    <x v="19"/>
    <s v="Fountain Drink"/>
    <n v="46"/>
    <n v="2"/>
    <n v="0"/>
    <n v="89"/>
    <n v="4.4838709677419297"/>
    <n v="48473.5483870967"/>
    <n v="29"/>
    <n v="2"/>
    <n v="0"/>
    <n v="56"/>
    <n v="36"/>
    <n v="2"/>
    <n v="0"/>
    <n v="66"/>
    <n v="16"/>
    <n v="2"/>
    <n v="0"/>
    <n v="27"/>
  </r>
  <r>
    <x v="19"/>
    <s v="Lamb and Veggie Kabob"/>
    <n v="5"/>
    <n v="8"/>
    <n v="0"/>
    <n v="48"/>
    <n v="1.8"/>
    <n v="60183.8"/>
    <n v="11"/>
    <n v="8"/>
    <n v="2"/>
    <n v="83"/>
    <n v="10"/>
    <n v="8"/>
    <n v="0"/>
    <n v="98"/>
    <n v="4"/>
    <n v="8"/>
    <n v="5"/>
    <n v="19"/>
  </r>
  <r>
    <x v="19"/>
    <s v="Lamb Chops"/>
    <n v="22"/>
    <n v="7"/>
    <n v="0"/>
    <n v="150"/>
    <n v="4.0454545454545396"/>
    <n v="59127.727272727199"/>
    <n v="14"/>
    <n v="10"/>
    <n v="2"/>
    <n v="113"/>
    <n v="12"/>
    <n v="13"/>
    <n v="3"/>
    <n v="123"/>
    <n v="10"/>
    <n v="8"/>
    <n v="0"/>
    <n v="83"/>
  </r>
  <r>
    <x v="19"/>
    <s v="Naan"/>
    <n v="23"/>
    <n v="2"/>
    <n v="0"/>
    <n v="86"/>
    <n v="14.4761904761904"/>
    <n v="38222.285714285703"/>
    <n v="13"/>
    <n v="2"/>
    <n v="1"/>
    <n v="28"/>
    <n v="11"/>
    <n v="2"/>
    <n v="0"/>
    <n v="22"/>
    <n v="6"/>
    <n v="2"/>
    <n v="0"/>
    <n v="14"/>
  </r>
  <r>
    <x v="19"/>
    <s v="Rice"/>
    <n v="14"/>
    <n v="2"/>
    <n v="0"/>
    <n v="32"/>
    <n v="2.6666666666666599"/>
    <n v="58465"/>
    <n v="15"/>
    <n v="2"/>
    <n v="0"/>
    <n v="32"/>
    <n v="9"/>
    <n v="2"/>
    <n v="0"/>
    <n v="30"/>
    <n v="5"/>
    <n v="2"/>
    <n v="0"/>
    <n v="12"/>
  </r>
  <r>
    <x v="19"/>
    <s v="Salmon and Wheat Bran Salad"/>
    <n v="100"/>
    <n v="12"/>
    <n v="0"/>
    <n v="1274"/>
    <n v="9.0752688172043001"/>
    <n v="50605.204301075202"/>
    <n v="69"/>
    <n v="12"/>
    <n v="1"/>
    <n v="765"/>
    <n v="66"/>
    <n v="14"/>
    <n v="3"/>
    <n v="759"/>
    <n v="51"/>
    <n v="12"/>
    <n v="1"/>
    <n v="573"/>
  </r>
  <r>
    <x v="19"/>
    <s v="Yogurt"/>
    <n v="34"/>
    <n v="3"/>
    <n v="0"/>
    <n v="168"/>
    <n v="3.5862068965517202"/>
    <n v="58647.758620689601"/>
    <n v="19"/>
    <n v="3"/>
    <n v="0"/>
    <n v="60"/>
    <n v="43"/>
    <n v="3"/>
    <n v="1"/>
    <n v="137"/>
    <n v="24"/>
    <n v="3"/>
    <n v="0"/>
    <n v="91"/>
  </r>
  <r>
    <x v="20"/>
    <s v="Aubergine and Chickpea Vindaloo"/>
    <n v="6"/>
    <n v="4"/>
    <n v="0"/>
    <n v="21"/>
    <n v="2.5"/>
    <n v="25232.5"/>
    <n v="11"/>
    <n v="4"/>
    <n v="0"/>
    <n v="38"/>
    <n v="6"/>
    <n v="4"/>
    <n v="0"/>
    <n v="21"/>
    <n v="8"/>
    <n v="4"/>
    <n v="0"/>
    <n v="27"/>
  </r>
  <r>
    <x v="20"/>
    <s v="Beef and Apple Burgers"/>
    <n v="16"/>
    <n v="17"/>
    <n v="0"/>
    <n v="267"/>
    <n v="1.8125"/>
    <n v="75029.1875"/>
    <n v="17"/>
    <n v="18"/>
    <n v="3"/>
    <n v="255"/>
    <n v="29"/>
    <n v="15"/>
    <n v="1"/>
    <n v="416"/>
    <n v="21"/>
    <n v="13"/>
    <n v="0"/>
    <n v="261"/>
  </r>
  <r>
    <x v="20"/>
    <s v="Beef and Broccoli"/>
    <n v="24"/>
    <n v="9"/>
    <n v="0"/>
    <n v="220"/>
    <n v="1.9583333333333299"/>
    <n v="58412.5"/>
    <n v="18"/>
    <n v="8"/>
    <n v="1"/>
    <n v="120"/>
    <n v="18"/>
    <n v="8"/>
    <n v="0"/>
    <n v="147"/>
    <n v="20"/>
    <n v="7"/>
    <n v="0"/>
    <n v="131"/>
  </r>
  <r>
    <x v="20"/>
    <s v="Beef and Broccoli Stir Fry"/>
    <n v="11"/>
    <n v="10"/>
    <n v="0"/>
    <n v="110"/>
    <n v="2.2727272727272698"/>
    <n v="36495.363636363603"/>
    <n v="13"/>
    <n v="10"/>
    <n v="0"/>
    <n v="127"/>
    <n v="8"/>
    <n v="10"/>
    <n v="0"/>
    <n v="80"/>
    <n v="8"/>
    <n v="10"/>
    <n v="0"/>
    <n v="80"/>
  </r>
  <r>
    <x v="20"/>
    <s v="Beef and Squash Kabob"/>
    <n v="29"/>
    <n v="7"/>
    <n v="0"/>
    <n v="244"/>
    <n v="2"/>
    <n v="71461.821428571406"/>
    <n v="24"/>
    <n v="7"/>
    <n v="0"/>
    <n v="208"/>
    <n v="31"/>
    <n v="7"/>
    <n v="0"/>
    <n v="272"/>
    <n v="30"/>
    <n v="7"/>
    <n v="0"/>
    <n v="249"/>
  </r>
  <r>
    <x v="20"/>
    <s v="Chicken and Onion Kabob"/>
    <n v="42"/>
    <n v="10"/>
    <n v="0"/>
    <n v="453"/>
    <n v="4.5750000000000002"/>
    <n v="47583.824999999997"/>
    <n v="35"/>
    <n v="10"/>
    <n v="0"/>
    <n v="385"/>
    <n v="42"/>
    <n v="10"/>
    <n v="0"/>
    <n v="468"/>
    <n v="44"/>
    <n v="10"/>
    <n v="1"/>
    <n v="449"/>
  </r>
  <r>
    <x v="20"/>
    <s v="Chutney"/>
    <n v="16"/>
    <n v="2"/>
    <n v="0"/>
    <n v="55"/>
    <n v="4.6428571428571397"/>
    <n v="71453.642857142797"/>
    <n v="13"/>
    <n v="2"/>
    <n v="0"/>
    <n v="26"/>
    <n v="16"/>
    <n v="2"/>
    <n v="0"/>
    <n v="38"/>
    <n v="16"/>
    <n v="2"/>
    <n v="0"/>
    <n v="44"/>
  </r>
  <r>
    <x v="20"/>
    <s v="Coconut and Beef Vindaloo"/>
    <n v="4"/>
    <n v="4"/>
    <n v="0"/>
    <n v="14"/>
    <n v="2.5"/>
    <n v="50039"/>
    <n v="13"/>
    <n v="4"/>
    <n v="0"/>
    <n v="42"/>
    <n v="4"/>
    <n v="4"/>
    <n v="0"/>
    <n v="14"/>
    <n v="6"/>
    <n v="4"/>
    <n v="0"/>
    <n v="21"/>
  </r>
  <r>
    <x v="20"/>
    <s v="Fountain Drink"/>
    <n v="38"/>
    <n v="2"/>
    <n v="0"/>
    <n v="75"/>
    <n v="3.0909090909090899"/>
    <n v="41038.090909090897"/>
    <n v="49"/>
    <n v="2"/>
    <n v="0"/>
    <n v="97"/>
    <n v="50"/>
    <n v="2"/>
    <n v="0"/>
    <n v="98"/>
    <n v="39"/>
    <n v="2"/>
    <n v="0"/>
    <n v="77"/>
  </r>
  <r>
    <x v="20"/>
    <s v="Lamb and Veggie Kabob"/>
    <n v="12"/>
    <n v="8"/>
    <n v="0"/>
    <n v="108"/>
    <n v="3.6666666666666599"/>
    <n v="41862.333333333299"/>
    <n v="16"/>
    <n v="8"/>
    <n v="1"/>
    <n v="139"/>
    <n v="12"/>
    <n v="8"/>
    <n v="1"/>
    <n v="108"/>
    <n v="11"/>
    <n v="8"/>
    <n v="1"/>
    <n v="94"/>
  </r>
  <r>
    <x v="20"/>
    <s v="Lamb Chops"/>
    <n v="15"/>
    <n v="8"/>
    <n v="1"/>
    <n v="114"/>
    <n v="2.5"/>
    <n v="57215.357142857101"/>
    <n v="19"/>
    <n v="8"/>
    <n v="2"/>
    <n v="128"/>
    <n v="9"/>
    <n v="18"/>
    <n v="1"/>
    <n v="158"/>
    <n v="20"/>
    <n v="10"/>
    <n v="0"/>
    <n v="193"/>
  </r>
  <r>
    <x v="20"/>
    <s v="Naan"/>
    <n v="12"/>
    <n v="2"/>
    <n v="0"/>
    <n v="32"/>
    <n v="3.3333333333333299"/>
    <n v="41781.75"/>
    <n v="24"/>
    <n v="2"/>
    <n v="0"/>
    <n v="68"/>
    <n v="17"/>
    <n v="2"/>
    <n v="0"/>
    <n v="52"/>
    <n v="12"/>
    <n v="2"/>
    <n v="0"/>
    <n v="30"/>
  </r>
  <r>
    <x v="20"/>
    <s v="Rice"/>
    <n v="17"/>
    <n v="2"/>
    <n v="0"/>
    <n v="47"/>
    <n v="5.6428571428571397"/>
    <n v="42948.071428571398"/>
    <n v="21"/>
    <n v="2"/>
    <n v="0"/>
    <n v="63"/>
    <n v="20"/>
    <n v="2"/>
    <n v="0"/>
    <n v="52"/>
    <n v="11"/>
    <n v="2"/>
    <n v="0"/>
    <n v="23"/>
  </r>
  <r>
    <x v="20"/>
    <s v="Salmon and Wheat Bran Salad"/>
    <n v="109"/>
    <n v="13"/>
    <n v="2"/>
    <n v="1325"/>
    <n v="4.6021505376344001"/>
    <n v="52769.645161290297"/>
    <n v="91"/>
    <n v="13"/>
    <n v="1"/>
    <n v="1098"/>
    <n v="100"/>
    <n v="13"/>
    <n v="0"/>
    <n v="1310"/>
    <n v="76"/>
    <n v="11"/>
    <n v="0"/>
    <n v="834"/>
  </r>
  <r>
    <x v="20"/>
    <s v="Yogurt"/>
    <n v="32"/>
    <n v="3"/>
    <n v="0"/>
    <n v="133"/>
    <n v="2.57692307692307"/>
    <n v="65415.307692307601"/>
    <n v="32"/>
    <n v="3"/>
    <n v="1"/>
    <n v="114"/>
    <n v="39"/>
    <n v="3"/>
    <n v="0"/>
    <n v="156"/>
    <n v="28"/>
    <n v="3"/>
    <n v="0"/>
    <n v="103"/>
  </r>
  <r>
    <x v="21"/>
    <s v="Aubergine and Chickpea Vindaloo"/>
    <n v="12"/>
    <n v="4"/>
    <n v="0"/>
    <n v="41"/>
    <n v="3.8"/>
    <n v="60041.7"/>
    <n v="21"/>
    <n v="4"/>
    <n v="1"/>
    <n v="66"/>
    <n v="11"/>
    <n v="4"/>
    <n v="0"/>
    <n v="35"/>
    <n v="10"/>
    <n v="4"/>
    <n v="0"/>
    <n v="35"/>
  </r>
  <r>
    <x v="21"/>
    <s v="Beef and Apple Burgers"/>
    <n v="42"/>
    <n v="15"/>
    <n v="4"/>
    <n v="463"/>
    <n v="3.4047619047619002"/>
    <n v="54911.904761904698"/>
    <n v="26"/>
    <n v="21"/>
    <n v="0"/>
    <n v="532"/>
    <n v="35"/>
    <n v="12"/>
    <n v="0"/>
    <n v="416"/>
    <n v="31"/>
    <n v="16"/>
    <n v="1"/>
    <n v="478"/>
  </r>
  <r>
    <x v="21"/>
    <s v="Beef and Broccoli"/>
    <n v="24"/>
    <n v="21"/>
    <n v="8"/>
    <n v="302"/>
    <n v="2.125"/>
    <n v="66699.833333333299"/>
    <n v="38"/>
    <n v="9"/>
    <n v="0"/>
    <n v="358"/>
    <n v="25"/>
    <n v="9"/>
    <n v="0"/>
    <n v="227"/>
    <n v="19"/>
    <n v="7"/>
    <n v="0"/>
    <n v="133"/>
  </r>
  <r>
    <x v="21"/>
    <s v="Beef and Broccoli Stir Fry"/>
    <n v="24"/>
    <n v="10"/>
    <n v="0"/>
    <n v="240"/>
    <n v="3.9473684210526301"/>
    <n v="57982.526315789401"/>
    <n v="30"/>
    <n v="10"/>
    <n v="0"/>
    <n v="286"/>
    <n v="15"/>
    <n v="10"/>
    <n v="0"/>
    <n v="150"/>
    <n v="15"/>
    <n v="10"/>
    <n v="1"/>
    <n v="140"/>
  </r>
  <r>
    <x v="21"/>
    <s v="Beef and Squash Kabob"/>
    <n v="44"/>
    <n v="7"/>
    <n v="0"/>
    <n v="373"/>
    <n v="2.34146341463414"/>
    <n v="58647.048780487799"/>
    <n v="58"/>
    <n v="7"/>
    <n v="0"/>
    <n v="497"/>
    <n v="38"/>
    <n v="7"/>
    <n v="0"/>
    <n v="336"/>
    <n v="38"/>
    <n v="7"/>
    <n v="1"/>
    <n v="314"/>
  </r>
  <r>
    <x v="21"/>
    <s v="Chicken and Onion Kabob"/>
    <n v="58"/>
    <n v="10"/>
    <n v="0"/>
    <n v="638"/>
    <n v="3.40350877192982"/>
    <n v="64954.649122807001"/>
    <n v="74"/>
    <n v="10"/>
    <n v="0"/>
    <n v="797"/>
    <n v="28"/>
    <n v="10"/>
    <n v="0"/>
    <n v="309"/>
    <n v="62"/>
    <n v="10"/>
    <n v="1"/>
    <n v="640"/>
  </r>
  <r>
    <x v="21"/>
    <s v="Chutney"/>
    <n v="34"/>
    <n v="2"/>
    <n v="0"/>
    <n v="79"/>
    <n v="4.125"/>
    <n v="50195.46875"/>
    <n v="30"/>
    <n v="2"/>
    <n v="0"/>
    <n v="104"/>
    <n v="16"/>
    <n v="2"/>
    <n v="0"/>
    <n v="50"/>
    <n v="17"/>
    <n v="2"/>
    <n v="0"/>
    <n v="36"/>
  </r>
  <r>
    <x v="21"/>
    <s v="Coconut and Beef Vindaloo"/>
    <n v="18"/>
    <n v="4"/>
    <n v="0"/>
    <n v="63"/>
    <n v="2"/>
    <n v="69281.846153846098"/>
    <n v="14"/>
    <n v="4"/>
    <n v="1"/>
    <n v="38"/>
    <n v="16"/>
    <n v="4"/>
    <n v="1"/>
    <n v="49"/>
    <n v="17"/>
    <n v="4"/>
    <n v="0"/>
    <n v="60"/>
  </r>
  <r>
    <x v="21"/>
    <s v="Fountain Drink"/>
    <n v="51"/>
    <n v="2"/>
    <n v="0"/>
    <n v="100"/>
    <n v="2.8974358974358898"/>
    <n v="53954.358974358896"/>
    <n v="49"/>
    <n v="2"/>
    <n v="0"/>
    <n v="97"/>
    <n v="70"/>
    <n v="2"/>
    <n v="0"/>
    <n v="137"/>
    <n v="37"/>
    <n v="2"/>
    <n v="0"/>
    <n v="70"/>
  </r>
  <r>
    <x v="21"/>
    <s v="Lamb and Veggie Kabob"/>
    <n v="15"/>
    <n v="8"/>
    <n v="0"/>
    <n v="146"/>
    <n v="2.9230769230769198"/>
    <n v="46273.769230769198"/>
    <n v="15"/>
    <n v="8"/>
    <n v="0"/>
    <n v="146"/>
    <n v="11"/>
    <n v="8"/>
    <n v="2"/>
    <n v="79"/>
    <n v="16"/>
    <n v="8"/>
    <n v="0"/>
    <n v="149"/>
  </r>
  <r>
    <x v="21"/>
    <s v="Lamb Chops"/>
    <n v="36"/>
    <n v="17"/>
    <n v="8"/>
    <n v="327"/>
    <n v="2.3333333333333299"/>
    <n v="61232.527777777701"/>
    <n v="29"/>
    <n v="10"/>
    <n v="1"/>
    <n v="270"/>
    <n v="20"/>
    <n v="10"/>
    <n v="0"/>
    <n v="193"/>
    <n v="24"/>
    <n v="12"/>
    <n v="0"/>
    <n v="284"/>
  </r>
  <r>
    <x v="21"/>
    <s v="Naan"/>
    <n v="33"/>
    <n v="2"/>
    <n v="1"/>
    <n v="75"/>
    <n v="2.59375"/>
    <n v="68907.34375"/>
    <n v="38"/>
    <n v="2"/>
    <n v="0"/>
    <n v="111"/>
    <n v="23"/>
    <n v="2"/>
    <n v="0"/>
    <n v="62"/>
    <n v="27"/>
    <n v="2"/>
    <n v="0"/>
    <n v="76"/>
  </r>
  <r>
    <x v="21"/>
    <s v="Rice"/>
    <n v="27"/>
    <n v="2"/>
    <n v="0"/>
    <n v="59"/>
    <n v="2.7037037037037002"/>
    <n v="59365.444444444402"/>
    <n v="34"/>
    <n v="2"/>
    <n v="0"/>
    <n v="88"/>
    <n v="18"/>
    <n v="2"/>
    <n v="0"/>
    <n v="60"/>
    <n v="18"/>
    <n v="2"/>
    <n v="0"/>
    <n v="45"/>
  </r>
  <r>
    <x v="21"/>
    <s v="Salmon and Wheat Bran Salad"/>
    <n v="143"/>
    <n v="17"/>
    <n v="4"/>
    <n v="1873"/>
    <n v="3.23943661971831"/>
    <n v="55057.7887323943"/>
    <n v="137"/>
    <n v="16"/>
    <n v="0"/>
    <n v="2077"/>
    <n v="117"/>
    <n v="13"/>
    <n v="0"/>
    <n v="1529"/>
    <n v="116"/>
    <n v="14"/>
    <n v="0"/>
    <n v="1511"/>
  </r>
  <r>
    <x v="21"/>
    <s v="Yogurt"/>
    <n v="65"/>
    <n v="3"/>
    <n v="0"/>
    <n v="227"/>
    <n v="2.7666666666666599"/>
    <n v="56756.283333333296"/>
    <n v="43"/>
    <n v="3"/>
    <n v="0"/>
    <n v="173"/>
    <n v="49"/>
    <n v="3"/>
    <n v="0"/>
    <n v="205"/>
    <n v="44"/>
    <n v="3"/>
    <n v="0"/>
    <n v="201"/>
  </r>
  <r>
    <x v="22"/>
    <s v="Aubergine and Chickpea Vindaloo"/>
    <n v="14"/>
    <n v="4"/>
    <n v="0"/>
    <n v="49"/>
    <n v="3.4"/>
    <n v="50118.1"/>
    <n v="21"/>
    <n v="4"/>
    <n v="0"/>
    <n v="74"/>
    <n v="9"/>
    <n v="4"/>
    <n v="2"/>
    <n v="18"/>
    <n v="8"/>
    <n v="4"/>
    <n v="0"/>
    <n v="27"/>
  </r>
  <r>
    <x v="22"/>
    <s v="Beef and Apple Burgers"/>
    <n v="39"/>
    <n v="14"/>
    <n v="0"/>
    <n v="538"/>
    <n v="2.07692307692307"/>
    <n v="59030.820512820501"/>
    <n v="27"/>
    <n v="14"/>
    <n v="1"/>
    <n v="350"/>
    <n v="31"/>
    <n v="15"/>
    <n v="0"/>
    <n v="471"/>
    <n v="33"/>
    <n v="14"/>
    <n v="0"/>
    <n v="448"/>
  </r>
  <r>
    <x v="22"/>
    <s v="Beef and Broccoli"/>
    <n v="26"/>
    <n v="9"/>
    <n v="0"/>
    <n v="236"/>
    <n v="1.92307692307692"/>
    <n v="61573.038461538403"/>
    <n v="37"/>
    <n v="8"/>
    <n v="1"/>
    <n v="327"/>
    <n v="26"/>
    <n v="16"/>
    <n v="0"/>
    <n v="419"/>
    <n v="16"/>
    <n v="9"/>
    <n v="2"/>
    <n v="108"/>
  </r>
  <r>
    <x v="22"/>
    <s v="Beef and Broccoli Stir Fry"/>
    <n v="35"/>
    <n v="10"/>
    <n v="0"/>
    <n v="347"/>
    <n v="1.84375"/>
    <n v="59513.28125"/>
    <n v="24"/>
    <n v="10"/>
    <n v="0"/>
    <n v="241"/>
    <n v="15"/>
    <n v="10"/>
    <n v="0"/>
    <n v="150"/>
    <n v="18"/>
    <n v="10"/>
    <n v="0"/>
    <n v="180"/>
  </r>
  <r>
    <x v="22"/>
    <s v="Beef and Squash Kabob"/>
    <n v="39"/>
    <n v="7"/>
    <n v="0"/>
    <n v="336"/>
    <n v="1.5945945945945901"/>
    <n v="70299.567567567501"/>
    <n v="73"/>
    <n v="7"/>
    <n v="0"/>
    <n v="593"/>
    <n v="49"/>
    <n v="7"/>
    <n v="0"/>
    <n v="417"/>
    <n v="39"/>
    <n v="7"/>
    <n v="0"/>
    <n v="339"/>
  </r>
  <r>
    <x v="22"/>
    <s v="Chicken and Onion Kabob"/>
    <n v="74"/>
    <n v="10"/>
    <n v="0"/>
    <n v="827"/>
    <n v="6.2794117647058796"/>
    <n v="44233.720588235199"/>
    <n v="83"/>
    <n v="10"/>
    <n v="1"/>
    <n v="855"/>
    <n v="41"/>
    <n v="10"/>
    <n v="0"/>
    <n v="460"/>
    <n v="65"/>
    <n v="10"/>
    <n v="0"/>
    <n v="711"/>
  </r>
  <r>
    <x v="22"/>
    <s v="Chutney"/>
    <n v="23"/>
    <n v="2"/>
    <n v="0"/>
    <n v="65"/>
    <n v="1.7826086956521701"/>
    <n v="78283.043478260806"/>
    <n v="22"/>
    <n v="2"/>
    <n v="1"/>
    <n v="61"/>
    <n v="24"/>
    <n v="2"/>
    <n v="0"/>
    <n v="68"/>
    <n v="12"/>
    <n v="2"/>
    <n v="0"/>
    <n v="26"/>
  </r>
  <r>
    <x v="22"/>
    <s v="Coconut and Beef Vindaloo"/>
    <n v="15"/>
    <n v="4"/>
    <n v="0"/>
    <n v="52"/>
    <n v="20.5"/>
    <n v="50068.642857142797"/>
    <n v="18"/>
    <n v="4"/>
    <n v="0"/>
    <n v="63"/>
    <n v="12"/>
    <n v="4"/>
    <n v="0"/>
    <n v="42"/>
    <n v="0"/>
    <n v="0"/>
    <n v="0"/>
    <n v="0"/>
  </r>
  <r>
    <x v="22"/>
    <s v="Fountain Drink"/>
    <n v="68"/>
    <n v="2"/>
    <n v="0"/>
    <n v="135"/>
    <n v="2.9767441860465098"/>
    <n v="51258.465116279003"/>
    <n v="64"/>
    <n v="2"/>
    <n v="0"/>
    <n v="127"/>
    <n v="35"/>
    <n v="2"/>
    <n v="0"/>
    <n v="70"/>
    <n v="40"/>
    <n v="2"/>
    <n v="0"/>
    <n v="79"/>
  </r>
  <r>
    <x v="22"/>
    <s v="Lamb and Veggie Kabob"/>
    <n v="10"/>
    <n v="8"/>
    <n v="0"/>
    <n v="92"/>
    <n v="2.1"/>
    <n v="60212.1"/>
    <n v="14"/>
    <n v="8"/>
    <n v="2"/>
    <n v="110"/>
    <n v="6"/>
    <n v="8"/>
    <n v="0"/>
    <n v="60"/>
    <n v="9"/>
    <n v="8"/>
    <n v="1"/>
    <n v="74"/>
  </r>
  <r>
    <x v="22"/>
    <s v="Lamb Chops"/>
    <n v="21"/>
    <n v="9"/>
    <n v="0"/>
    <n v="198"/>
    <n v="2.9047619047619002"/>
    <n v="52453.904761904698"/>
    <n v="25"/>
    <n v="10"/>
    <n v="1"/>
    <n v="230"/>
    <n v="11"/>
    <n v="18"/>
    <n v="4"/>
    <n v="155"/>
    <n v="10"/>
    <n v="10"/>
    <n v="0"/>
    <n v="96"/>
  </r>
  <r>
    <x v="22"/>
    <s v="Naan"/>
    <n v="26"/>
    <n v="2"/>
    <n v="0"/>
    <n v="59"/>
    <n v="2.2083333333333299"/>
    <n v="50098.125"/>
    <n v="27"/>
    <n v="2"/>
    <n v="0"/>
    <n v="79"/>
    <n v="22"/>
    <n v="2"/>
    <n v="0"/>
    <n v="58"/>
    <n v="15"/>
    <n v="2"/>
    <n v="0"/>
    <n v="34"/>
  </r>
  <r>
    <x v="22"/>
    <s v="Rice"/>
    <n v="26"/>
    <n v="2"/>
    <n v="0"/>
    <n v="58"/>
    <n v="2.44"/>
    <n v="64070.64"/>
    <n v="24"/>
    <n v="2"/>
    <n v="0"/>
    <n v="55"/>
    <n v="18"/>
    <n v="2"/>
    <n v="0"/>
    <n v="56"/>
    <n v="12"/>
    <n v="2"/>
    <n v="0"/>
    <n v="26"/>
  </r>
  <r>
    <x v="22"/>
    <s v="Salmon and Wheat Bran Salad"/>
    <n v="120"/>
    <n v="13"/>
    <n v="0"/>
    <n v="1535"/>
    <n v="4.7833333333333297"/>
    <n v="57573.9416666666"/>
    <n v="128"/>
    <n v="13"/>
    <n v="1"/>
    <n v="1578"/>
    <n v="111"/>
    <n v="18"/>
    <n v="1"/>
    <n v="1879"/>
    <n v="87"/>
    <n v="15"/>
    <n v="2"/>
    <n v="1120"/>
  </r>
  <r>
    <x v="22"/>
    <s v="Yogurt"/>
    <n v="63"/>
    <n v="3"/>
    <n v="0"/>
    <n v="284"/>
    <n v="2.0333333333333301"/>
    <n v="66737.033333333296"/>
    <n v="61"/>
    <n v="3"/>
    <n v="0"/>
    <n v="226"/>
    <n v="51"/>
    <n v="3"/>
    <n v="0"/>
    <n v="242"/>
    <n v="35"/>
    <n v="3"/>
    <n v="0"/>
    <n v="147"/>
  </r>
  <r>
    <x v="23"/>
    <s v="Aubergine and Chickpea Vindaloo"/>
    <n v="10"/>
    <n v="4"/>
    <n v="0"/>
    <n v="35"/>
    <n v="3.125"/>
    <n v="50183.5"/>
    <n v="3"/>
    <n v="4"/>
    <n v="0"/>
    <n v="10"/>
    <n v="0"/>
    <n v="0"/>
    <n v="0"/>
    <n v="0"/>
    <n v="3"/>
    <n v="4"/>
    <n v="0"/>
    <n v="10"/>
  </r>
  <r>
    <x v="23"/>
    <s v="Beef and Apple Burgers"/>
    <n v="22"/>
    <n v="16"/>
    <n v="0"/>
    <n v="336"/>
    <n v="2.8636363636363602"/>
    <n v="63758.636363636302"/>
    <n v="19"/>
    <n v="15"/>
    <n v="2"/>
    <n v="241"/>
    <n v="0"/>
    <n v="0"/>
    <n v="0"/>
    <n v="0"/>
    <n v="20"/>
    <n v="17"/>
    <n v="1"/>
    <n v="319"/>
  </r>
  <r>
    <x v="23"/>
    <s v="Beef and Broccoli"/>
    <n v="18"/>
    <n v="9"/>
    <n v="0"/>
    <n v="152"/>
    <n v="17.857142857142801"/>
    <n v="57234.571428571398"/>
    <n v="20"/>
    <n v="8"/>
    <n v="0"/>
    <n v="158"/>
    <n v="0"/>
    <n v="0"/>
    <n v="0"/>
    <n v="0"/>
    <n v="13"/>
    <n v="10"/>
    <n v="0"/>
    <n v="123"/>
  </r>
  <r>
    <x v="23"/>
    <s v="Beef and Broccoli Stir Fry"/>
    <n v="7"/>
    <n v="10"/>
    <n v="0"/>
    <n v="71"/>
    <n v="2"/>
    <n v="66761.833333333299"/>
    <n v="11"/>
    <n v="10"/>
    <n v="1"/>
    <n v="98"/>
    <n v="0"/>
    <n v="0"/>
    <n v="0"/>
    <n v="0"/>
    <n v="10"/>
    <n v="10"/>
    <n v="0"/>
    <n v="100"/>
  </r>
  <r>
    <x v="23"/>
    <s v="Beef and Squash Kabob"/>
    <n v="17"/>
    <n v="7"/>
    <n v="0"/>
    <n v="145"/>
    <n v="3.1764705882352899"/>
    <n v="35485"/>
    <n v="34"/>
    <n v="7"/>
    <n v="0"/>
    <n v="284"/>
    <n v="0"/>
    <n v="0"/>
    <n v="0"/>
    <n v="0"/>
    <n v="44"/>
    <n v="6"/>
    <n v="1"/>
    <n v="289"/>
  </r>
  <r>
    <x v="23"/>
    <s v="Chicken and Onion Kabob"/>
    <n v="47"/>
    <n v="10"/>
    <n v="0"/>
    <n v="520"/>
    <n v="4.07317073170731"/>
    <n v="34261.414634146298"/>
    <n v="30"/>
    <n v="10"/>
    <n v="0"/>
    <n v="332"/>
    <n v="0"/>
    <n v="0"/>
    <n v="0"/>
    <n v="0"/>
    <n v="34"/>
    <n v="10"/>
    <n v="2"/>
    <n v="334"/>
  </r>
  <r>
    <x v="23"/>
    <s v="Chutney"/>
    <n v="13"/>
    <n v="2"/>
    <n v="0"/>
    <n v="44"/>
    <n v="3.4545454545454501"/>
    <n v="54676.727272727199"/>
    <n v="13"/>
    <n v="2"/>
    <n v="0"/>
    <n v="34"/>
    <n v="0"/>
    <n v="0"/>
    <n v="0"/>
    <n v="0"/>
    <n v="9"/>
    <n v="2"/>
    <n v="0"/>
    <n v="22"/>
  </r>
  <r>
    <x v="23"/>
    <s v="Coconut and Beef Vindaloo"/>
    <n v="10"/>
    <n v="4"/>
    <n v="0"/>
    <n v="35"/>
    <n v="4.5"/>
    <n v="50043.125"/>
    <n v="15"/>
    <n v="4"/>
    <n v="0"/>
    <n v="52"/>
    <n v="0"/>
    <n v="0"/>
    <n v="0"/>
    <n v="0"/>
    <n v="6"/>
    <n v="4"/>
    <n v="0"/>
    <n v="21"/>
  </r>
  <r>
    <x v="23"/>
    <s v="Fountain Drink"/>
    <n v="30"/>
    <n v="2"/>
    <n v="0"/>
    <n v="60"/>
    <n v="5.9473684210526301"/>
    <n v="31647.473684210501"/>
    <n v="37"/>
    <n v="2"/>
    <n v="0"/>
    <n v="68"/>
    <n v="0"/>
    <n v="0"/>
    <n v="0"/>
    <n v="0"/>
    <n v="24"/>
    <n v="2"/>
    <n v="0"/>
    <n v="48"/>
  </r>
  <r>
    <x v="23"/>
    <s v="Lamb and Veggie Kabob"/>
    <n v="10"/>
    <n v="8"/>
    <n v="0"/>
    <n v="97"/>
    <n v="3.7"/>
    <n v="30129.4"/>
    <n v="8"/>
    <n v="8"/>
    <n v="1"/>
    <n v="67"/>
    <n v="0"/>
    <n v="0"/>
    <n v="0"/>
    <n v="0"/>
    <n v="9"/>
    <n v="8"/>
    <n v="2"/>
    <n v="63"/>
  </r>
  <r>
    <x v="23"/>
    <s v="Lamb Chops"/>
    <n v="15"/>
    <n v="11"/>
    <n v="0"/>
    <n v="161"/>
    <n v="4.4000000000000004"/>
    <n v="33505.333333333299"/>
    <n v="14"/>
    <n v="11"/>
    <n v="2"/>
    <n v="126"/>
    <n v="0"/>
    <n v="0"/>
    <n v="0"/>
    <n v="0"/>
    <n v="16"/>
    <n v="11"/>
    <n v="1"/>
    <n v="170"/>
  </r>
  <r>
    <x v="23"/>
    <s v="Naan"/>
    <n v="16"/>
    <n v="2"/>
    <n v="0"/>
    <n v="52"/>
    <n v="3.86666666666666"/>
    <n v="60114.2"/>
    <n v="17"/>
    <n v="2"/>
    <n v="0"/>
    <n v="42"/>
    <n v="0"/>
    <n v="0"/>
    <n v="0"/>
    <n v="0"/>
    <n v="11"/>
    <n v="2"/>
    <n v="0"/>
    <n v="32"/>
  </r>
  <r>
    <x v="23"/>
    <s v="Rice"/>
    <n v="5"/>
    <n v="2"/>
    <n v="0"/>
    <n v="16"/>
    <n v="2.4"/>
    <n v="60194.400000000001"/>
    <n v="17"/>
    <n v="2"/>
    <n v="0"/>
    <n v="42"/>
    <n v="0"/>
    <n v="0"/>
    <n v="0"/>
    <n v="0"/>
    <n v="16"/>
    <n v="2"/>
    <n v="0"/>
    <n v="42"/>
  </r>
  <r>
    <x v="23"/>
    <s v="Salmon and Wheat Bran Salad"/>
    <n v="66"/>
    <n v="11"/>
    <n v="0"/>
    <n v="727"/>
    <n v="5.8852459016393404"/>
    <n v="44405.327868852401"/>
    <n v="72"/>
    <n v="13"/>
    <n v="1"/>
    <n v="885"/>
    <n v="0"/>
    <n v="0"/>
    <n v="0"/>
    <n v="0"/>
    <n v="51"/>
    <n v="17"/>
    <n v="0"/>
    <n v="857"/>
  </r>
  <r>
    <x v="23"/>
    <s v="Yogurt"/>
    <n v="17"/>
    <n v="3"/>
    <n v="0"/>
    <n v="71"/>
    <n v="17.933333333333302"/>
    <n v="40066.466666666602"/>
    <n v="23"/>
    <n v="3"/>
    <n v="1"/>
    <n v="88"/>
    <n v="0"/>
    <n v="0"/>
    <n v="0"/>
    <n v="0"/>
    <n v="23"/>
    <n v="3"/>
    <n v="0"/>
    <n v="93"/>
  </r>
  <r>
    <x v="24"/>
    <s v="Aubergine and Chickpea Vindaloo"/>
    <n v="8"/>
    <n v="4"/>
    <n v="0"/>
    <n v="28"/>
    <n v="1.4"/>
    <n v="60030.8"/>
    <n v="14"/>
    <n v="4"/>
    <n v="1"/>
    <n v="44"/>
    <n v="10"/>
    <n v="4"/>
    <n v="0"/>
    <n v="32"/>
    <n v="6"/>
    <n v="4"/>
    <n v="0"/>
    <n v="21"/>
  </r>
  <r>
    <x v="24"/>
    <s v="Beef and Apple Burgers"/>
    <n v="23"/>
    <n v="13"/>
    <n v="1"/>
    <n v="269"/>
    <n v="1.8181818181818099"/>
    <n v="72776.318181818104"/>
    <n v="21"/>
    <n v="12"/>
    <n v="1"/>
    <n v="245"/>
    <n v="28"/>
    <n v="13"/>
    <n v="0"/>
    <n v="367"/>
    <n v="28"/>
    <n v="11"/>
    <n v="1"/>
    <n v="258"/>
  </r>
  <r>
    <x v="24"/>
    <s v="Beef and Broccoli"/>
    <n v="17"/>
    <n v="7"/>
    <n v="1"/>
    <n v="106"/>
    <n v="8.2352941176470509"/>
    <n v="47096.470588235199"/>
    <n v="16"/>
    <n v="6"/>
    <n v="0"/>
    <n v="93"/>
    <n v="13"/>
    <n v="7"/>
    <n v="0"/>
    <n v="92"/>
    <n v="11"/>
    <n v="7"/>
    <n v="0"/>
    <n v="72"/>
  </r>
  <r>
    <x v="24"/>
    <s v="Beef and Broccoli Stir Fry"/>
    <n v="8"/>
    <n v="10"/>
    <n v="2"/>
    <n v="60"/>
    <n v="2.25"/>
    <n v="50138.25"/>
    <n v="3"/>
    <n v="10"/>
    <n v="0"/>
    <n v="30"/>
    <n v="8"/>
    <n v="10"/>
    <n v="0"/>
    <n v="77"/>
    <n v="4"/>
    <n v="10"/>
    <n v="0"/>
    <n v="40"/>
  </r>
  <r>
    <x v="24"/>
    <s v="Beef and Squash Kabob"/>
    <n v="31"/>
    <n v="7"/>
    <n v="3"/>
    <n v="173"/>
    <n v="8.7931034482758594"/>
    <n v="82804.172413793101"/>
    <n v="27"/>
    <n v="7"/>
    <n v="0"/>
    <n v="224"/>
    <n v="18"/>
    <n v="7"/>
    <n v="1"/>
    <n v="149"/>
    <n v="13"/>
    <n v="7"/>
    <n v="0"/>
    <n v="109"/>
  </r>
  <r>
    <x v="24"/>
    <s v="Chicken and Onion Kabob"/>
    <n v="46"/>
    <n v="10"/>
    <n v="2"/>
    <n v="440"/>
    <n v="2.86046511627907"/>
    <n v="60547.976744186002"/>
    <n v="38"/>
    <n v="10"/>
    <n v="0"/>
    <n v="424"/>
    <n v="31"/>
    <n v="10"/>
    <n v="0"/>
    <n v="341"/>
    <n v="33"/>
    <n v="10"/>
    <n v="0"/>
    <n v="371"/>
  </r>
  <r>
    <x v="24"/>
    <s v="Chutney"/>
    <n v="17"/>
    <n v="2"/>
    <n v="0"/>
    <n v="40"/>
    <n v="2.1764705882352899"/>
    <n v="70595.764705882306"/>
    <n v="12"/>
    <n v="2"/>
    <n v="0"/>
    <n v="28"/>
    <n v="12"/>
    <n v="2"/>
    <n v="0"/>
    <n v="26"/>
    <n v="17"/>
    <n v="2"/>
    <n v="0"/>
    <n v="42"/>
  </r>
  <r>
    <x v="24"/>
    <s v="Coconut and Beef Vindaloo"/>
    <n v="5"/>
    <n v="4"/>
    <n v="0"/>
    <n v="18"/>
    <n v="3.5"/>
    <n v="96.75"/>
    <n v="15"/>
    <n v="4"/>
    <n v="0"/>
    <n v="51"/>
    <n v="10"/>
    <n v="4"/>
    <n v="0"/>
    <n v="35"/>
    <n v="9"/>
    <n v="4"/>
    <n v="0"/>
    <n v="32"/>
  </r>
  <r>
    <x v="24"/>
    <s v="Fountain Drink"/>
    <n v="45"/>
    <n v="2"/>
    <n v="0"/>
    <n v="90"/>
    <n v="2.5714285714285698"/>
    <n v="46507.321428571398"/>
    <n v="42"/>
    <n v="2"/>
    <n v="0"/>
    <n v="80"/>
    <n v="28"/>
    <n v="2"/>
    <n v="0"/>
    <n v="56"/>
    <n v="32"/>
    <n v="2"/>
    <n v="0"/>
    <n v="60"/>
  </r>
  <r>
    <x v="24"/>
    <s v="Lamb and Veggie Kabob"/>
    <n v="9"/>
    <n v="8"/>
    <n v="0"/>
    <n v="83"/>
    <n v="2"/>
    <n v="66697.222222222204"/>
    <n v="7"/>
    <n v="8"/>
    <n v="2"/>
    <n v="53"/>
    <n v="8"/>
    <n v="8"/>
    <n v="1"/>
    <n v="75"/>
    <n v="7"/>
    <n v="8"/>
    <n v="0"/>
    <n v="66"/>
  </r>
  <r>
    <x v="24"/>
    <s v="Lamb Chops"/>
    <n v="14"/>
    <n v="8"/>
    <n v="0"/>
    <n v="104"/>
    <n v="2.8571428571428501"/>
    <n v="57171.071428571398"/>
    <n v="15"/>
    <n v="7"/>
    <n v="1"/>
    <n v="86"/>
    <n v="5"/>
    <n v="11"/>
    <n v="2"/>
    <n v="47"/>
    <n v="17"/>
    <n v="11"/>
    <n v="3"/>
    <n v="122"/>
  </r>
  <r>
    <x v="24"/>
    <s v="Naan"/>
    <n v="17"/>
    <n v="2"/>
    <n v="0"/>
    <n v="36"/>
    <n v="1.625"/>
    <n v="81297.6875"/>
    <n v="10"/>
    <n v="2"/>
    <n v="0"/>
    <n v="24"/>
    <n v="13"/>
    <n v="2"/>
    <n v="0"/>
    <n v="30"/>
    <n v="12"/>
    <n v="2"/>
    <n v="0"/>
    <n v="27"/>
  </r>
  <r>
    <x v="24"/>
    <s v="Rice"/>
    <n v="17"/>
    <n v="2"/>
    <n v="0"/>
    <n v="34"/>
    <n v="1.29411764705882"/>
    <n v="82378.647058823495"/>
    <n v="18"/>
    <n v="2"/>
    <n v="0"/>
    <n v="39"/>
    <n v="8"/>
    <n v="2"/>
    <n v="0"/>
    <n v="24"/>
    <n v="11"/>
    <n v="2"/>
    <n v="0"/>
    <n v="24"/>
  </r>
  <r>
    <x v="24"/>
    <s v="Salmon and Wheat Bran Salad"/>
    <n v="96"/>
    <n v="12"/>
    <n v="1"/>
    <n v="1068"/>
    <n v="3.6489361702127598"/>
    <n v="49033.3723404255"/>
    <n v="80"/>
    <n v="12"/>
    <n v="0"/>
    <n v="912"/>
    <n v="67"/>
    <n v="12"/>
    <n v="0"/>
    <n v="767"/>
    <n v="90"/>
    <n v="11"/>
    <n v="1"/>
    <n v="845"/>
  </r>
  <r>
    <x v="24"/>
    <s v="Yogurt"/>
    <n v="35"/>
    <n v="3"/>
    <n v="0"/>
    <n v="128"/>
    <n v="2.9666666666666601"/>
    <n v="63428.533333333296"/>
    <n v="26"/>
    <n v="3"/>
    <n v="0"/>
    <n v="95"/>
    <n v="22"/>
    <n v="3"/>
    <n v="0"/>
    <n v="71"/>
    <n v="18"/>
    <n v="3"/>
    <n v="1"/>
    <n v="61"/>
  </r>
  <r>
    <x v="25"/>
    <s v="Aubergine and Chickpea Vindaloo"/>
    <n v="7"/>
    <n v="4"/>
    <n v="0"/>
    <n v="24"/>
    <n v="3.71428571428571"/>
    <n v="71480"/>
    <n v="8"/>
    <n v="4"/>
    <n v="1"/>
    <n v="24"/>
    <n v="4"/>
    <n v="4"/>
    <n v="0"/>
    <n v="13"/>
    <n v="10"/>
    <n v="4"/>
    <n v="0"/>
    <n v="35"/>
  </r>
  <r>
    <x v="25"/>
    <s v="Beef and Apple Burgers"/>
    <n v="26"/>
    <n v="14"/>
    <n v="1"/>
    <n v="358"/>
    <n v="2"/>
    <n v="61582.538461538403"/>
    <n v="26"/>
    <n v="14"/>
    <n v="1"/>
    <n v="335"/>
    <n v="23"/>
    <n v="10"/>
    <n v="1"/>
    <n v="211"/>
    <n v="31"/>
    <n v="12"/>
    <n v="0"/>
    <n v="365"/>
  </r>
  <r>
    <x v="25"/>
    <s v="Beef and Broccoli"/>
    <n v="12"/>
    <n v="8"/>
    <n v="0"/>
    <n v="100"/>
    <n v="5.8333333333333304"/>
    <n v="58441.5"/>
    <n v="21"/>
    <n v="7"/>
    <n v="0"/>
    <n v="146"/>
    <n v="10"/>
    <n v="11"/>
    <n v="0"/>
    <n v="105"/>
    <n v="26"/>
    <n v="9"/>
    <n v="0"/>
    <n v="272"/>
  </r>
  <r>
    <x v="25"/>
    <s v="Beef and Broccoli Stir Fry"/>
    <n v="13"/>
    <n v="10"/>
    <n v="0"/>
    <n v="125"/>
    <n v="1.5833333333333299"/>
    <n v="75023.166666666599"/>
    <n v="19"/>
    <n v="10"/>
    <n v="0"/>
    <n v="185"/>
    <n v="5"/>
    <n v="10"/>
    <n v="0"/>
    <n v="50"/>
    <n v="11"/>
    <n v="10"/>
    <n v="0"/>
    <n v="107"/>
  </r>
  <r>
    <x v="25"/>
    <s v="Beef and Squash Kabob"/>
    <n v="34"/>
    <n v="7"/>
    <n v="0"/>
    <n v="288"/>
    <n v="2.15151515151515"/>
    <n v="72793.090909090897"/>
    <n v="27"/>
    <n v="7"/>
    <n v="1"/>
    <n v="217"/>
    <n v="21"/>
    <n v="7"/>
    <n v="1"/>
    <n v="156"/>
    <n v="33"/>
    <n v="7"/>
    <n v="0"/>
    <n v="272"/>
  </r>
  <r>
    <x v="25"/>
    <s v="Chicken and Onion Kabob"/>
    <n v="32"/>
    <n v="10"/>
    <n v="0"/>
    <n v="361"/>
    <n v="2.8"/>
    <n v="53489.1"/>
    <n v="36"/>
    <n v="10"/>
    <n v="1"/>
    <n v="371"/>
    <n v="48"/>
    <n v="10"/>
    <n v="0"/>
    <n v="540"/>
    <n v="36"/>
    <n v="10"/>
    <n v="0"/>
    <n v="388"/>
  </r>
  <r>
    <x v="25"/>
    <s v="Chutney"/>
    <n v="10"/>
    <n v="2"/>
    <n v="0"/>
    <n v="30"/>
    <n v="3.1"/>
    <n v="60047.199999999997"/>
    <n v="21"/>
    <n v="2"/>
    <n v="0"/>
    <n v="52"/>
    <n v="6"/>
    <n v="2"/>
    <n v="0"/>
    <n v="14"/>
    <n v="16"/>
    <n v="2"/>
    <n v="0"/>
    <n v="58"/>
  </r>
  <r>
    <x v="25"/>
    <s v="Coconut and Beef Vindaloo"/>
    <n v="6"/>
    <n v="4"/>
    <n v="1"/>
    <n v="18"/>
    <n v="4.4000000000000004"/>
    <n v="40202.6"/>
    <n v="14"/>
    <n v="4"/>
    <n v="0"/>
    <n v="49"/>
    <n v="8"/>
    <n v="4"/>
    <n v="0"/>
    <n v="28"/>
    <n v="10"/>
    <n v="4"/>
    <n v="0"/>
    <n v="35"/>
  </r>
  <r>
    <x v="25"/>
    <s v="Fountain Drink"/>
    <n v="18"/>
    <n v="2"/>
    <n v="0"/>
    <n v="35"/>
    <n v="3.6923076923076898"/>
    <n v="53886.923076922998"/>
    <n v="49"/>
    <n v="2"/>
    <n v="0"/>
    <n v="97"/>
    <n v="33"/>
    <n v="2"/>
    <n v="0"/>
    <n v="65"/>
    <n v="46"/>
    <n v="2"/>
    <n v="0"/>
    <n v="89"/>
  </r>
  <r>
    <x v="25"/>
    <s v="Lamb and Veggie Kabob"/>
    <n v="7"/>
    <n v="8"/>
    <n v="0"/>
    <n v="61"/>
    <n v="1.28571428571428"/>
    <n v="85944"/>
    <n v="17"/>
    <n v="8"/>
    <n v="2"/>
    <n v="129"/>
    <n v="3"/>
    <n v="8"/>
    <n v="0"/>
    <n v="28"/>
    <n v="5"/>
    <n v="8"/>
    <n v="0"/>
    <n v="48"/>
  </r>
  <r>
    <x v="25"/>
    <s v="Lamb Chops"/>
    <n v="5"/>
    <n v="10"/>
    <n v="0"/>
    <n v="48"/>
    <n v="2.4"/>
    <n v="40064.800000000003"/>
    <n v="16"/>
    <n v="7"/>
    <n v="1"/>
    <n v="107"/>
    <n v="9"/>
    <n v="8"/>
    <n v="0"/>
    <n v="72"/>
    <n v="22"/>
    <n v="7"/>
    <n v="0"/>
    <n v="150"/>
  </r>
  <r>
    <x v="25"/>
    <s v="Naan"/>
    <n v="10"/>
    <n v="2"/>
    <n v="0"/>
    <n v="22"/>
    <n v="5.55555555555555"/>
    <n v="55683.666666666599"/>
    <n v="24"/>
    <n v="2"/>
    <n v="0"/>
    <n v="59"/>
    <n v="14"/>
    <n v="2"/>
    <n v="0"/>
    <n v="30"/>
    <n v="23"/>
    <n v="2"/>
    <n v="0"/>
    <n v="86"/>
  </r>
  <r>
    <x v="25"/>
    <s v="Rice"/>
    <n v="8"/>
    <n v="2"/>
    <n v="0"/>
    <n v="34"/>
    <n v="2.71428571428571"/>
    <n v="28629.1428571428"/>
    <n v="13"/>
    <n v="2"/>
    <n v="0"/>
    <n v="26"/>
    <n v="8"/>
    <n v="2"/>
    <n v="0"/>
    <n v="16"/>
    <n v="14"/>
    <n v="2"/>
    <n v="0"/>
    <n v="32"/>
  </r>
  <r>
    <x v="25"/>
    <s v="Salmon and Wheat Bran Salad"/>
    <n v="51"/>
    <n v="14"/>
    <n v="1"/>
    <n v="676"/>
    <n v="3.9375"/>
    <n v="56315.916666666599"/>
    <n v="85"/>
    <n v="12"/>
    <n v="0"/>
    <n v="1017"/>
    <n v="73"/>
    <n v="12"/>
    <n v="1"/>
    <n v="840"/>
    <n v="100"/>
    <n v="12"/>
    <n v="0"/>
    <n v="1274"/>
  </r>
  <r>
    <x v="25"/>
    <s v="Yogurt"/>
    <n v="18"/>
    <n v="3"/>
    <n v="0"/>
    <n v="92"/>
    <n v="2.2000000000000002"/>
    <n v="66684.800000000003"/>
    <n v="24"/>
    <n v="3"/>
    <n v="0"/>
    <n v="86"/>
    <n v="26"/>
    <n v="3"/>
    <n v="0"/>
    <n v="85"/>
    <n v="34"/>
    <n v="3"/>
    <n v="0"/>
    <n v="168"/>
  </r>
  <r>
    <x v="26"/>
    <s v="Aubergine and Chickpea Vindaloo"/>
    <n v="7"/>
    <n v="4"/>
    <n v="0"/>
    <n v="24"/>
    <n v="7"/>
    <n v="66667"/>
    <n v="10"/>
    <n v="4"/>
    <n v="0"/>
    <n v="35"/>
    <n v="6"/>
    <n v="4"/>
    <n v="0"/>
    <n v="21"/>
    <n v="6"/>
    <n v="4"/>
    <n v="0"/>
    <n v="21"/>
  </r>
  <r>
    <x v="26"/>
    <s v="Beef and Apple Burgers"/>
    <n v="21"/>
    <n v="21"/>
    <n v="0"/>
    <n v="437"/>
    <n v="22.238095238095202"/>
    <n v="42882.333333333299"/>
    <n v="34"/>
    <n v="12"/>
    <n v="1"/>
    <n v="379"/>
    <n v="29"/>
    <n v="13"/>
    <n v="0"/>
    <n v="358"/>
    <n v="16"/>
    <n v="17"/>
    <n v="0"/>
    <n v="267"/>
  </r>
  <r>
    <x v="26"/>
    <s v="Beef and Broccoli"/>
    <n v="14"/>
    <n v="20"/>
    <n v="0"/>
    <n v="283"/>
    <n v="2.7857142857142798"/>
    <n v="50119.785714285703"/>
    <n v="58"/>
    <n v="7"/>
    <n v="4"/>
    <n v="666"/>
    <n v="14"/>
    <n v="15"/>
    <n v="0"/>
    <n v="207"/>
    <n v="24"/>
    <n v="9"/>
    <n v="0"/>
    <n v="220"/>
  </r>
  <r>
    <x v="26"/>
    <s v="Beef and Broccoli Stir Fry"/>
    <n v="11"/>
    <n v="10"/>
    <n v="0"/>
    <n v="113"/>
    <n v="2.2727272727272698"/>
    <n v="54608.909090909001"/>
    <n v="17"/>
    <n v="10"/>
    <n v="0"/>
    <n v="166"/>
    <n v="15"/>
    <n v="10"/>
    <n v="0"/>
    <n v="147"/>
    <n v="11"/>
    <n v="10"/>
    <n v="0"/>
    <n v="110"/>
  </r>
  <r>
    <x v="26"/>
    <s v="Beef and Squash Kabob"/>
    <n v="58"/>
    <n v="7"/>
    <n v="2"/>
    <n v="403"/>
    <n v="2.1489361702127598"/>
    <n v="76651.489361702101"/>
    <n v="36"/>
    <n v="7"/>
    <n v="0"/>
    <n v="304"/>
    <n v="30"/>
    <n v="7"/>
    <n v="0"/>
    <n v="258"/>
    <n v="29"/>
    <n v="7"/>
    <n v="0"/>
    <n v="244"/>
  </r>
  <r>
    <x v="26"/>
    <s v="Chicken and Onion Kabob"/>
    <n v="33"/>
    <n v="10"/>
    <n v="0"/>
    <n v="371"/>
    <n v="3.3333333333333299"/>
    <n v="54648.757575757503"/>
    <n v="85"/>
    <n v="10"/>
    <n v="0"/>
    <n v="935"/>
    <n v="37"/>
    <n v="10"/>
    <n v="0"/>
    <n v="414"/>
    <n v="42"/>
    <n v="10"/>
    <n v="0"/>
    <n v="453"/>
  </r>
  <r>
    <x v="26"/>
    <s v="Chutney"/>
    <n v="21"/>
    <n v="2"/>
    <n v="0"/>
    <n v="82"/>
    <n v="12.736842105263101"/>
    <n v="63182.8947368421"/>
    <n v="32"/>
    <n v="2"/>
    <n v="0"/>
    <n v="73"/>
    <n v="14"/>
    <n v="2"/>
    <n v="0"/>
    <n v="40"/>
    <n v="16"/>
    <n v="2"/>
    <n v="0"/>
    <n v="55"/>
  </r>
  <r>
    <x v="26"/>
    <s v="Coconut and Beef Vindaloo"/>
    <n v="11"/>
    <n v="4"/>
    <n v="0"/>
    <n v="38"/>
    <n v="2.5"/>
    <n v="60046.5"/>
    <n v="14"/>
    <n v="4"/>
    <n v="0"/>
    <n v="49"/>
    <n v="7"/>
    <n v="4"/>
    <n v="0"/>
    <n v="24"/>
    <n v="4"/>
    <n v="4"/>
    <n v="0"/>
    <n v="14"/>
  </r>
  <r>
    <x v="26"/>
    <s v="Fountain Drink"/>
    <n v="50"/>
    <n v="2"/>
    <n v="0"/>
    <n v="99"/>
    <n v="3.3103448275862002"/>
    <n v="41468.620689655101"/>
    <n v="42"/>
    <n v="2"/>
    <n v="0"/>
    <n v="83"/>
    <n v="22"/>
    <n v="2"/>
    <n v="0"/>
    <n v="43"/>
    <n v="38"/>
    <n v="2"/>
    <n v="0"/>
    <n v="75"/>
  </r>
  <r>
    <x v="26"/>
    <s v="Lamb and Veggie Kabob"/>
    <n v="9"/>
    <n v="8"/>
    <n v="0"/>
    <n v="84"/>
    <n v="4.8888888888888804"/>
    <n v="55607.444444444402"/>
    <n v="9"/>
    <n v="8"/>
    <n v="2"/>
    <n v="69"/>
    <n v="12"/>
    <n v="8"/>
    <n v="1"/>
    <n v="104"/>
    <n v="12"/>
    <n v="8"/>
    <n v="0"/>
    <n v="108"/>
  </r>
  <r>
    <x v="26"/>
    <s v="Lamb Chops"/>
    <n v="17"/>
    <n v="17"/>
    <n v="0"/>
    <n v="285"/>
    <n v="2.9411764705882302"/>
    <n v="64816.2352941176"/>
    <n v="22"/>
    <n v="11"/>
    <n v="1"/>
    <n v="211"/>
    <n v="13"/>
    <n v="9"/>
    <n v="0"/>
    <n v="112"/>
    <n v="15"/>
    <n v="8"/>
    <n v="1"/>
    <n v="114"/>
  </r>
  <r>
    <x v="26"/>
    <s v="Naan"/>
    <n v="23"/>
    <n v="2"/>
    <n v="0"/>
    <n v="76"/>
    <n v="1.7"/>
    <n v="65095.7"/>
    <n v="18"/>
    <n v="2"/>
    <n v="0"/>
    <n v="39"/>
    <n v="18"/>
    <n v="2"/>
    <n v="0"/>
    <n v="48"/>
    <n v="12"/>
    <n v="2"/>
    <n v="0"/>
    <n v="32"/>
  </r>
  <r>
    <x v="26"/>
    <s v="Rice"/>
    <n v="20"/>
    <n v="2"/>
    <n v="0"/>
    <n v="69"/>
    <n v="2.1666666666666599"/>
    <n v="50051.777777777701"/>
    <n v="18"/>
    <n v="2"/>
    <n v="0"/>
    <n v="46"/>
    <n v="10"/>
    <n v="2"/>
    <n v="0"/>
    <n v="28"/>
    <n v="17"/>
    <n v="2"/>
    <n v="0"/>
    <n v="47"/>
  </r>
  <r>
    <x v="26"/>
    <s v="Salmon and Wheat Bran Salad"/>
    <n v="88"/>
    <n v="18"/>
    <n v="0"/>
    <n v="1507"/>
    <n v="8.0470588235294098"/>
    <n v="48334.7764705882"/>
    <n v="125"/>
    <n v="13"/>
    <n v="0"/>
    <n v="1616"/>
    <n v="75"/>
    <n v="13"/>
    <n v="0"/>
    <n v="968"/>
    <n v="109"/>
    <n v="13"/>
    <n v="2"/>
    <n v="1325"/>
  </r>
  <r>
    <x v="26"/>
    <s v="Yogurt"/>
    <n v="30"/>
    <n v="3"/>
    <n v="0"/>
    <n v="101"/>
    <n v="2.8571428571428501"/>
    <n v="46558.535714285703"/>
    <n v="37"/>
    <n v="3"/>
    <n v="0"/>
    <n v="155"/>
    <n v="24"/>
    <n v="3"/>
    <n v="0"/>
    <n v="92"/>
    <n v="32"/>
    <n v="3"/>
    <n v="0"/>
    <n v="133"/>
  </r>
  <r>
    <x v="27"/>
    <s v="Aubergine and Chickpea Vindaloo"/>
    <n v="8"/>
    <n v="4"/>
    <n v="0"/>
    <n v="27"/>
    <n v="4.2857142857142803"/>
    <n v="42987.285714285703"/>
    <n v="9"/>
    <n v="4"/>
    <n v="0"/>
    <n v="32"/>
    <n v="10"/>
    <n v="4"/>
    <n v="0"/>
    <n v="35"/>
    <n v="12"/>
    <n v="4"/>
    <n v="0"/>
    <n v="41"/>
  </r>
  <r>
    <x v="27"/>
    <s v="Beef and Apple Burgers"/>
    <n v="36"/>
    <n v="12"/>
    <n v="1"/>
    <n v="411"/>
    <n v="2.55555555555555"/>
    <n v="50099.027777777701"/>
    <n v="29"/>
    <n v="11"/>
    <n v="0"/>
    <n v="322"/>
    <n v="33"/>
    <n v="13"/>
    <n v="1"/>
    <n v="388"/>
    <n v="42"/>
    <n v="15"/>
    <n v="4"/>
    <n v="463"/>
  </r>
  <r>
    <x v="27"/>
    <s v="Beef and Broccoli"/>
    <n v="27"/>
    <n v="9"/>
    <n v="0"/>
    <n v="230"/>
    <n v="10.7407407407407"/>
    <n v="55626.666666666599"/>
    <n v="32"/>
    <n v="9"/>
    <n v="0"/>
    <n v="273"/>
    <n v="25"/>
    <n v="9"/>
    <n v="0"/>
    <n v="214"/>
    <n v="24"/>
    <n v="21"/>
    <n v="8"/>
    <n v="302"/>
  </r>
  <r>
    <x v="27"/>
    <s v="Beef and Broccoli Stir Fry"/>
    <n v="19"/>
    <n v="10"/>
    <n v="0"/>
    <n v="187"/>
    <n v="10.6315789473684"/>
    <n v="63231.368421052597"/>
    <n v="33"/>
    <n v="10"/>
    <n v="1"/>
    <n v="309"/>
    <n v="25"/>
    <n v="10"/>
    <n v="0"/>
    <n v="240"/>
    <n v="24"/>
    <n v="10"/>
    <n v="0"/>
    <n v="240"/>
  </r>
  <r>
    <x v="27"/>
    <s v="Beef and Squash Kabob"/>
    <n v="36"/>
    <n v="7"/>
    <n v="0"/>
    <n v="308"/>
    <n v="2.05555555555555"/>
    <n v="66742.361111111095"/>
    <n v="65"/>
    <n v="7"/>
    <n v="0"/>
    <n v="558"/>
    <n v="40"/>
    <n v="7"/>
    <n v="1"/>
    <n v="322"/>
    <n v="44"/>
    <n v="7"/>
    <n v="0"/>
    <n v="373"/>
  </r>
  <r>
    <x v="27"/>
    <s v="Chicken and Onion Kabob"/>
    <n v="52"/>
    <n v="10"/>
    <n v="0"/>
    <n v="578"/>
    <n v="7.9347826086956497"/>
    <n v="58786.913043478198"/>
    <n v="80"/>
    <n v="10"/>
    <n v="1"/>
    <n v="856"/>
    <n v="69"/>
    <n v="10"/>
    <n v="1"/>
    <n v="740"/>
    <n v="58"/>
    <n v="10"/>
    <n v="0"/>
    <n v="638"/>
  </r>
  <r>
    <x v="27"/>
    <s v="Chutney"/>
    <n v="31"/>
    <n v="2"/>
    <n v="0"/>
    <n v="70"/>
    <n v="1.7096774193548301"/>
    <n v="64601.322580645101"/>
    <n v="28"/>
    <n v="2"/>
    <n v="0"/>
    <n v="66"/>
    <n v="18"/>
    <n v="2"/>
    <n v="0"/>
    <n v="64"/>
    <n v="34"/>
    <n v="2"/>
    <n v="0"/>
    <n v="79"/>
  </r>
  <r>
    <x v="27"/>
    <s v="Coconut and Beef Vindaloo"/>
    <n v="19"/>
    <n v="4"/>
    <n v="1"/>
    <n v="56"/>
    <n v="2.7333333333333298"/>
    <n v="40135.666666666599"/>
    <n v="18"/>
    <n v="4"/>
    <n v="0"/>
    <n v="61"/>
    <n v="11"/>
    <n v="4"/>
    <n v="0"/>
    <n v="38"/>
    <n v="18"/>
    <n v="4"/>
    <n v="0"/>
    <n v="63"/>
  </r>
  <r>
    <x v="27"/>
    <s v="Fountain Drink"/>
    <n v="53"/>
    <n v="2"/>
    <n v="0"/>
    <n v="88"/>
    <n v="3.38888888888888"/>
    <n v="41787.25"/>
    <n v="65"/>
    <n v="2"/>
    <n v="0"/>
    <n v="129"/>
    <n v="58"/>
    <n v="2"/>
    <n v="0"/>
    <n v="108"/>
    <n v="51"/>
    <n v="2"/>
    <n v="0"/>
    <n v="100"/>
  </r>
  <r>
    <x v="27"/>
    <s v="Lamb and Veggie Kabob"/>
    <n v="13"/>
    <n v="8"/>
    <n v="0"/>
    <n v="121"/>
    <n v="3.2307692307692299"/>
    <n v="76951.615384615303"/>
    <n v="12"/>
    <n v="8"/>
    <n v="0"/>
    <n v="108"/>
    <n v="17"/>
    <n v="8"/>
    <n v="1"/>
    <n v="153"/>
    <n v="15"/>
    <n v="8"/>
    <n v="0"/>
    <n v="146"/>
  </r>
  <r>
    <x v="27"/>
    <s v="Lamb Chops"/>
    <n v="21"/>
    <n v="7"/>
    <n v="1"/>
    <n v="124"/>
    <n v="2.7619047619047601"/>
    <n v="57224.285714285703"/>
    <n v="16"/>
    <n v="8"/>
    <n v="0"/>
    <n v="132"/>
    <n v="16"/>
    <n v="13"/>
    <n v="0"/>
    <n v="210"/>
    <n v="36"/>
    <n v="17"/>
    <n v="8"/>
    <n v="327"/>
  </r>
  <r>
    <x v="27"/>
    <s v="Naan"/>
    <n v="38"/>
    <n v="2"/>
    <n v="0"/>
    <n v="98"/>
    <n v="3.2972972972972898"/>
    <n v="48737.891891891799"/>
    <n v="44"/>
    <n v="2"/>
    <n v="0"/>
    <n v="103"/>
    <n v="33"/>
    <n v="2"/>
    <n v="0"/>
    <n v="78"/>
    <n v="33"/>
    <n v="2"/>
    <n v="1"/>
    <n v="75"/>
  </r>
  <r>
    <x v="27"/>
    <s v="Rice"/>
    <n v="22"/>
    <n v="2"/>
    <n v="0"/>
    <n v="60"/>
    <n v="2.2999999999999998"/>
    <n v="50067.7"/>
    <n v="32"/>
    <n v="2"/>
    <n v="0"/>
    <n v="73"/>
    <n v="23"/>
    <n v="2"/>
    <n v="0"/>
    <n v="52"/>
    <n v="27"/>
    <n v="2"/>
    <n v="0"/>
    <n v="59"/>
  </r>
  <r>
    <x v="27"/>
    <s v="Salmon and Wheat Bran Salad"/>
    <n v="122"/>
    <n v="14"/>
    <n v="1"/>
    <n v="1571"/>
    <n v="4.6776859504132204"/>
    <n v="44730.694214875999"/>
    <n v="136"/>
    <n v="13"/>
    <n v="0"/>
    <n v="1722"/>
    <n v="102"/>
    <n v="12"/>
    <n v="1"/>
    <n v="1185"/>
    <n v="143"/>
    <n v="17"/>
    <n v="4"/>
    <n v="1873"/>
  </r>
  <r>
    <x v="27"/>
    <s v="Yogurt"/>
    <n v="42"/>
    <n v="3"/>
    <n v="0"/>
    <n v="174"/>
    <n v="3.1666666666666599"/>
    <n v="52493.452380952302"/>
    <n v="41"/>
    <n v="3"/>
    <n v="0"/>
    <n v="170"/>
    <n v="43"/>
    <n v="3"/>
    <n v="0"/>
    <n v="157"/>
    <n v="65"/>
    <n v="3"/>
    <n v="0"/>
    <n v="227"/>
  </r>
  <r>
    <x v="28"/>
    <s v="Aubergine and Chickpea Vindaloo"/>
    <n v="21"/>
    <n v="4"/>
    <n v="0"/>
    <n v="74"/>
    <n v="5.1818181818181799"/>
    <n v="36419.727272727199"/>
    <n v="28"/>
    <n v="4"/>
    <n v="0"/>
    <n v="93"/>
    <n v="10"/>
    <n v="4"/>
    <n v="0"/>
    <n v="35"/>
    <n v="14"/>
    <n v="4"/>
    <n v="0"/>
    <n v="49"/>
  </r>
  <r>
    <x v="28"/>
    <s v="Beef and Apple Burgers"/>
    <n v="31"/>
    <n v="20"/>
    <n v="3"/>
    <n v="525"/>
    <n v="4.1071428571428497"/>
    <n v="64353.107142857101"/>
    <n v="32"/>
    <n v="20"/>
    <n v="3"/>
    <n v="550"/>
    <n v="38"/>
    <n v="12"/>
    <n v="1"/>
    <n v="426"/>
    <n v="39"/>
    <n v="14"/>
    <n v="0"/>
    <n v="538"/>
  </r>
  <r>
    <x v="28"/>
    <s v="Beef and Broccoli"/>
    <n v="28"/>
    <n v="12"/>
    <n v="2"/>
    <n v="292"/>
    <n v="3.07407407407407"/>
    <n v="44588.777777777701"/>
    <n v="23"/>
    <n v="15"/>
    <n v="7"/>
    <n v="204"/>
    <n v="25"/>
    <n v="8"/>
    <n v="0"/>
    <n v="233"/>
    <n v="26"/>
    <n v="9"/>
    <n v="0"/>
    <n v="236"/>
  </r>
  <r>
    <x v="28"/>
    <s v="Beef and Broccoli Stir Fry"/>
    <n v="20"/>
    <n v="10"/>
    <n v="0"/>
    <n v="200"/>
    <n v="1.7894736842105201"/>
    <n v="63296.947368421002"/>
    <n v="17"/>
    <n v="10"/>
    <n v="1"/>
    <n v="155"/>
    <n v="24"/>
    <n v="10"/>
    <n v="0"/>
    <n v="237"/>
    <n v="35"/>
    <n v="10"/>
    <n v="0"/>
    <n v="347"/>
  </r>
  <r>
    <x v="28"/>
    <s v="Beef and Squash Kabob"/>
    <n v="54"/>
    <n v="7"/>
    <n v="0"/>
    <n v="454"/>
    <n v="2.4782608695652102"/>
    <n v="63120.5"/>
    <n v="46"/>
    <n v="7"/>
    <n v="0"/>
    <n v="378"/>
    <n v="47"/>
    <n v="7"/>
    <n v="0"/>
    <n v="403"/>
    <n v="39"/>
    <n v="7"/>
    <n v="0"/>
    <n v="336"/>
  </r>
  <r>
    <x v="28"/>
    <s v="Chicken and Onion Kabob"/>
    <n v="81"/>
    <n v="10"/>
    <n v="0"/>
    <n v="908"/>
    <n v="3.62025316455696"/>
    <n v="60837.177215189797"/>
    <n v="58"/>
    <n v="10"/>
    <n v="0"/>
    <n v="644"/>
    <n v="81"/>
    <n v="10"/>
    <n v="0"/>
    <n v="876"/>
    <n v="74"/>
    <n v="10"/>
    <n v="0"/>
    <n v="827"/>
  </r>
  <r>
    <x v="28"/>
    <s v="Chutney"/>
    <n v="26"/>
    <n v="2"/>
    <n v="1"/>
    <n v="92"/>
    <n v="13.2173913043478"/>
    <n v="39236.260869565202"/>
    <n v="25"/>
    <n v="2"/>
    <n v="0"/>
    <n v="67"/>
    <n v="21"/>
    <n v="2"/>
    <n v="0"/>
    <n v="45"/>
    <n v="23"/>
    <n v="2"/>
    <n v="0"/>
    <n v="65"/>
  </r>
  <r>
    <x v="28"/>
    <s v="Coconut and Beef Vindaloo"/>
    <n v="22"/>
    <n v="4"/>
    <n v="0"/>
    <n v="77"/>
    <n v="5.5294117647058796"/>
    <n v="47190.176470588201"/>
    <n v="18"/>
    <n v="4"/>
    <n v="0"/>
    <n v="62"/>
    <n v="11"/>
    <n v="4"/>
    <n v="0"/>
    <n v="38"/>
    <n v="15"/>
    <n v="4"/>
    <n v="0"/>
    <n v="52"/>
  </r>
  <r>
    <x v="28"/>
    <s v="Fountain Drink"/>
    <n v="58"/>
    <n v="2"/>
    <n v="0"/>
    <n v="113"/>
    <n v="2.9024390243902398"/>
    <n v="53785.146341463398"/>
    <n v="86"/>
    <n v="2"/>
    <n v="0"/>
    <n v="165"/>
    <n v="40"/>
    <n v="2"/>
    <n v="0"/>
    <n v="79"/>
    <n v="68"/>
    <n v="2"/>
    <n v="0"/>
    <n v="135"/>
  </r>
  <r>
    <x v="28"/>
    <s v="Lamb and Veggie Kabob"/>
    <n v="30"/>
    <n v="8"/>
    <n v="0"/>
    <n v="273"/>
    <n v="1.5"/>
    <n v="71489.785714285696"/>
    <n v="22"/>
    <n v="8"/>
    <n v="2"/>
    <n v="171"/>
    <n v="14"/>
    <n v="8"/>
    <n v="0"/>
    <n v="130"/>
    <n v="10"/>
    <n v="8"/>
    <n v="0"/>
    <n v="92"/>
  </r>
  <r>
    <x v="28"/>
    <s v="Lamb Chops"/>
    <n v="22"/>
    <n v="13"/>
    <n v="4"/>
    <n v="198"/>
    <n v="2.2727272727272698"/>
    <n v="54671"/>
    <n v="30"/>
    <n v="10"/>
    <n v="0"/>
    <n v="276"/>
    <n v="15"/>
    <n v="9"/>
    <n v="1"/>
    <n v="123"/>
    <n v="21"/>
    <n v="9"/>
    <n v="0"/>
    <n v="198"/>
  </r>
  <r>
    <x v="28"/>
    <s v="Naan"/>
    <n v="28"/>
    <n v="2"/>
    <n v="1"/>
    <n v="74"/>
    <n v="2.52173913043478"/>
    <n v="43635.347826086901"/>
    <n v="33"/>
    <n v="2"/>
    <n v="0"/>
    <n v="83"/>
    <n v="11"/>
    <n v="2"/>
    <n v="0"/>
    <n v="22"/>
    <n v="26"/>
    <n v="2"/>
    <n v="0"/>
    <n v="59"/>
  </r>
  <r>
    <x v="28"/>
    <s v="Rice"/>
    <n v="14"/>
    <n v="2"/>
    <n v="0"/>
    <n v="36"/>
    <n v="1.3571428571428501"/>
    <n v="78590.571428571406"/>
    <n v="22"/>
    <n v="2"/>
    <n v="0"/>
    <n v="67"/>
    <n v="35"/>
    <n v="2"/>
    <n v="0"/>
    <n v="82"/>
    <n v="26"/>
    <n v="2"/>
    <n v="0"/>
    <n v="58"/>
  </r>
  <r>
    <x v="28"/>
    <s v="Salmon and Wheat Bran Salad"/>
    <n v="112"/>
    <n v="17"/>
    <n v="1"/>
    <n v="1805"/>
    <n v="5.1261261261261204"/>
    <n v="53247.045045045001"/>
    <n v="119"/>
    <n v="16"/>
    <n v="1"/>
    <n v="1712"/>
    <n v="123"/>
    <n v="12"/>
    <n v="0"/>
    <n v="1571"/>
    <n v="120"/>
    <n v="13"/>
    <n v="0"/>
    <n v="1535"/>
  </r>
  <r>
    <x v="28"/>
    <s v="Yogurt"/>
    <n v="55"/>
    <n v="3"/>
    <n v="0"/>
    <n v="255"/>
    <n v="3.4"/>
    <n v="46112.84"/>
    <n v="49"/>
    <n v="3"/>
    <n v="0"/>
    <n v="213"/>
    <n v="37"/>
    <n v="3"/>
    <n v="1"/>
    <n v="137"/>
    <n v="63"/>
    <n v="3"/>
    <n v="0"/>
    <n v="284"/>
  </r>
  <r>
    <x v="29"/>
    <s v="Aubergine and Chickpea Vindaloo"/>
    <n v="5"/>
    <n v="4"/>
    <n v="0"/>
    <n v="18"/>
    <n v="1"/>
    <n v="99999"/>
    <n v="9"/>
    <n v="4"/>
    <n v="0"/>
    <n v="32"/>
    <n v="7"/>
    <n v="4"/>
    <n v="0"/>
    <n v="24"/>
    <n v="10"/>
    <n v="4"/>
    <n v="0"/>
    <n v="35"/>
  </r>
  <r>
    <x v="29"/>
    <s v="Beef and Apple Burgers"/>
    <n v="17"/>
    <n v="14"/>
    <n v="0"/>
    <n v="239"/>
    <n v="4.4117647058823497"/>
    <n v="47103.882352941102"/>
    <n v="14"/>
    <n v="13"/>
    <n v="0"/>
    <n v="178"/>
    <n v="20"/>
    <n v="17"/>
    <n v="0"/>
    <n v="336"/>
    <n v="22"/>
    <n v="16"/>
    <n v="0"/>
    <n v="336"/>
  </r>
  <r>
    <x v="29"/>
    <s v="Beef and Broccoli"/>
    <n v="23"/>
    <n v="6"/>
    <n v="1"/>
    <n v="124"/>
    <n v="11.869565217391299"/>
    <n v="60922.869565217297"/>
    <n v="11"/>
    <n v="8"/>
    <n v="0"/>
    <n v="83"/>
    <n v="18"/>
    <n v="10"/>
    <n v="0"/>
    <n v="168"/>
    <n v="18"/>
    <n v="9"/>
    <n v="0"/>
    <n v="152"/>
  </r>
  <r>
    <x v="29"/>
    <s v="Beef and Broccoli Stir Fry"/>
    <n v="9"/>
    <n v="10"/>
    <n v="1"/>
    <n v="80"/>
    <n v="3.2222222222222201"/>
    <n v="44590.555555555497"/>
    <n v="6"/>
    <n v="10"/>
    <n v="0"/>
    <n v="59"/>
    <n v="6"/>
    <n v="10"/>
    <n v="0"/>
    <n v="61"/>
    <n v="7"/>
    <n v="10"/>
    <n v="0"/>
    <n v="71"/>
  </r>
  <r>
    <x v="29"/>
    <s v="Beef and Squash Kabob"/>
    <n v="29"/>
    <n v="7"/>
    <n v="0"/>
    <n v="246"/>
    <n v="3.1538461538461502"/>
    <n v="57854.692307692298"/>
    <n v="23"/>
    <n v="7"/>
    <n v="0"/>
    <n v="194"/>
    <n v="43"/>
    <n v="7"/>
    <n v="0"/>
    <n v="367"/>
    <n v="17"/>
    <n v="7"/>
    <n v="0"/>
    <n v="145"/>
  </r>
  <r>
    <x v="29"/>
    <s v="Chicken and Onion Kabob"/>
    <n v="35"/>
    <n v="10"/>
    <n v="0"/>
    <n v="392"/>
    <n v="4.8125"/>
    <n v="46934.40625"/>
    <n v="28"/>
    <n v="10"/>
    <n v="1"/>
    <n v="298"/>
    <n v="47"/>
    <n v="10"/>
    <n v="1"/>
    <n v="506"/>
    <n v="47"/>
    <n v="10"/>
    <n v="0"/>
    <n v="520"/>
  </r>
  <r>
    <x v="29"/>
    <s v="Chutney"/>
    <n v="2"/>
    <n v="2"/>
    <n v="0"/>
    <n v="5"/>
    <n v="11"/>
    <n v="50004.5"/>
    <n v="11"/>
    <n v="2"/>
    <n v="0"/>
    <n v="26"/>
    <n v="16"/>
    <n v="2"/>
    <n v="0"/>
    <n v="47"/>
    <n v="13"/>
    <n v="2"/>
    <n v="0"/>
    <n v="44"/>
  </r>
  <r>
    <x v="29"/>
    <s v="Coconut and Beef Vindaloo"/>
    <n v="6"/>
    <n v="4"/>
    <n v="0"/>
    <n v="19"/>
    <n v="6.8"/>
    <n v="40196.800000000003"/>
    <n v="4"/>
    <n v="4"/>
    <n v="0"/>
    <n v="14"/>
    <n v="9"/>
    <n v="4"/>
    <n v="0"/>
    <n v="32"/>
    <n v="10"/>
    <n v="4"/>
    <n v="0"/>
    <n v="35"/>
  </r>
  <r>
    <x v="29"/>
    <s v="Fountain Drink"/>
    <n v="30"/>
    <n v="2"/>
    <n v="0"/>
    <n v="60"/>
    <n v="3.52941176470588"/>
    <n v="64772.647058823502"/>
    <n v="33"/>
    <n v="2"/>
    <n v="0"/>
    <n v="62"/>
    <n v="19"/>
    <n v="2"/>
    <n v="0"/>
    <n v="38"/>
    <n v="30"/>
    <n v="2"/>
    <n v="0"/>
    <n v="60"/>
  </r>
  <r>
    <x v="29"/>
    <s v="Lamb and Veggie Kabob"/>
    <n v="5"/>
    <n v="8"/>
    <n v="3"/>
    <n v="28"/>
    <n v="3.4"/>
    <n v="80021.600000000006"/>
    <n v="8"/>
    <n v="8"/>
    <n v="1"/>
    <n v="65"/>
    <n v="6"/>
    <n v="8"/>
    <n v="0"/>
    <n v="57"/>
    <n v="10"/>
    <n v="8"/>
    <n v="0"/>
    <n v="97"/>
  </r>
  <r>
    <x v="29"/>
    <s v="Lamb Chops"/>
    <n v="9"/>
    <n v="12"/>
    <n v="0"/>
    <n v="109"/>
    <n v="5.6666666666666599"/>
    <n v="55684.555555555497"/>
    <n v="12"/>
    <n v="8"/>
    <n v="1"/>
    <n v="84"/>
    <n v="5"/>
    <n v="26"/>
    <n v="0"/>
    <n v="132"/>
    <n v="15"/>
    <n v="11"/>
    <n v="0"/>
    <n v="161"/>
  </r>
  <r>
    <x v="29"/>
    <s v="Naan"/>
    <n v="13"/>
    <n v="2"/>
    <n v="0"/>
    <n v="50"/>
    <n v="3.3076923076922999"/>
    <n v="53920.2307692307"/>
    <n v="10"/>
    <n v="2"/>
    <n v="0"/>
    <n v="22"/>
    <n v="12"/>
    <n v="2"/>
    <n v="0"/>
    <n v="42"/>
    <n v="16"/>
    <n v="2"/>
    <n v="0"/>
    <n v="52"/>
  </r>
  <r>
    <x v="29"/>
    <s v="Rice"/>
    <n v="14"/>
    <n v="2"/>
    <n v="0"/>
    <n v="46"/>
    <n v="3.71428571428571"/>
    <n v="50039.571428571398"/>
    <n v="10"/>
    <n v="2"/>
    <n v="0"/>
    <n v="28"/>
    <n v="17"/>
    <n v="2"/>
    <n v="0"/>
    <n v="55"/>
    <n v="5"/>
    <n v="2"/>
    <n v="0"/>
    <n v="16"/>
  </r>
  <r>
    <x v="29"/>
    <s v="Salmon and Wheat Bran Salad"/>
    <n v="67"/>
    <n v="13"/>
    <n v="1"/>
    <n v="801"/>
    <n v="6.9242424242424203"/>
    <n v="51548.560606060601"/>
    <n v="57"/>
    <n v="13"/>
    <n v="1"/>
    <n v="696"/>
    <n v="61"/>
    <n v="14"/>
    <n v="0"/>
    <n v="842"/>
    <n v="66"/>
    <n v="11"/>
    <n v="0"/>
    <n v="727"/>
  </r>
  <r>
    <x v="29"/>
    <s v="Yogurt"/>
    <n v="15"/>
    <n v="3"/>
    <n v="0"/>
    <n v="62"/>
    <n v="5.21428571428571"/>
    <n v="50064.571428571398"/>
    <n v="23"/>
    <n v="3"/>
    <n v="0"/>
    <n v="80"/>
    <n v="26"/>
    <n v="3"/>
    <n v="0"/>
    <n v="134"/>
    <n v="17"/>
    <n v="3"/>
    <n v="0"/>
    <n v="71"/>
  </r>
  <r>
    <x v="30"/>
    <s v="Aubergine and Chickpea Vindaloo"/>
    <n v="7"/>
    <n v="4"/>
    <n v="1"/>
    <n v="19"/>
    <n v="3.4"/>
    <n v="40089.599999999999"/>
    <n v="8"/>
    <n v="4"/>
    <n v="1"/>
    <n v="21"/>
    <n v="6"/>
    <n v="4"/>
    <n v="0"/>
    <n v="21"/>
    <n v="8"/>
    <n v="4"/>
    <n v="0"/>
    <n v="28"/>
  </r>
  <r>
    <x v="30"/>
    <s v="Beef and Apple Burgers"/>
    <n v="17"/>
    <n v="11"/>
    <n v="0"/>
    <n v="186"/>
    <n v="12.3529411764705"/>
    <n v="53085"/>
    <n v="24"/>
    <n v="11"/>
    <n v="0"/>
    <n v="262"/>
    <n v="24"/>
    <n v="15"/>
    <n v="2"/>
    <n v="309"/>
    <n v="23"/>
    <n v="13"/>
    <n v="1"/>
    <n v="269"/>
  </r>
  <r>
    <x v="30"/>
    <s v="Beef and Broccoli"/>
    <n v="20"/>
    <n v="7"/>
    <n v="1"/>
    <n v="124"/>
    <n v="11.55"/>
    <n v="50031.15"/>
    <n v="20"/>
    <n v="12"/>
    <n v="1"/>
    <n v="238"/>
    <n v="11"/>
    <n v="6"/>
    <n v="1"/>
    <n v="62"/>
    <n v="17"/>
    <n v="7"/>
    <n v="1"/>
    <n v="106"/>
  </r>
  <r>
    <x v="30"/>
    <s v="Beef and Broccoli Stir Fry"/>
    <n v="9"/>
    <n v="10"/>
    <n v="0"/>
    <n v="87"/>
    <n v="20.5555555555555"/>
    <n v="33390.555555555497"/>
    <n v="12"/>
    <n v="10"/>
    <n v="1"/>
    <n v="107"/>
    <n v="9"/>
    <n v="10"/>
    <n v="0"/>
    <n v="92"/>
    <n v="8"/>
    <n v="10"/>
    <n v="2"/>
    <n v="60"/>
  </r>
  <r>
    <x v="30"/>
    <s v="Beef and Squash Kabob"/>
    <n v="23"/>
    <n v="7"/>
    <n v="0"/>
    <n v="191"/>
    <n v="2.7391304347826"/>
    <n v="69611.1739130434"/>
    <n v="26"/>
    <n v="7"/>
    <n v="1"/>
    <n v="211"/>
    <n v="20"/>
    <n v="7"/>
    <n v="1"/>
    <n v="142"/>
    <n v="31"/>
    <n v="7"/>
    <n v="3"/>
    <n v="173"/>
  </r>
  <r>
    <x v="30"/>
    <s v="Chicken and Onion Kabob"/>
    <n v="24"/>
    <n v="10"/>
    <n v="0"/>
    <n v="263"/>
    <n v="2.6521739130434701"/>
    <n v="56626.043478260799"/>
    <n v="43"/>
    <n v="10"/>
    <n v="0"/>
    <n v="473"/>
    <n v="25"/>
    <n v="10"/>
    <n v="1"/>
    <n v="261"/>
    <n v="46"/>
    <n v="10"/>
    <n v="2"/>
    <n v="440"/>
  </r>
  <r>
    <x v="30"/>
    <s v="Chutney"/>
    <n v="15"/>
    <n v="2"/>
    <n v="0"/>
    <n v="34"/>
    <n v="1.8571428571428501"/>
    <n v="50187.5"/>
    <n v="14"/>
    <n v="2"/>
    <n v="0"/>
    <n v="39"/>
    <n v="16"/>
    <n v="2"/>
    <n v="0"/>
    <n v="32"/>
    <n v="17"/>
    <n v="2"/>
    <n v="0"/>
    <n v="40"/>
  </r>
  <r>
    <x v="30"/>
    <s v="Coconut and Beef Vindaloo"/>
    <n v="7"/>
    <n v="4"/>
    <n v="0"/>
    <n v="24"/>
    <n v="2"/>
    <n v="50132.666666666599"/>
    <n v="10"/>
    <n v="4"/>
    <n v="0"/>
    <n v="32"/>
    <n v="0"/>
    <n v="0"/>
    <n v="0"/>
    <n v="0"/>
    <n v="5"/>
    <n v="4"/>
    <n v="0"/>
    <n v="18"/>
  </r>
  <r>
    <x v="30"/>
    <s v="Fountain Drink"/>
    <n v="35"/>
    <n v="2"/>
    <n v="0"/>
    <n v="70"/>
    <n v="3.16"/>
    <n v="56059.199999999997"/>
    <n v="28"/>
    <n v="2"/>
    <n v="0"/>
    <n v="49"/>
    <n v="31"/>
    <n v="2"/>
    <n v="0"/>
    <n v="58"/>
    <n v="45"/>
    <n v="2"/>
    <n v="0"/>
    <n v="90"/>
  </r>
  <r>
    <x v="30"/>
    <s v="Lamb and Veggie Kabob"/>
    <n v="5"/>
    <n v="8"/>
    <n v="0"/>
    <n v="48"/>
    <n v="3.8"/>
    <n v="60000.6"/>
    <n v="9"/>
    <n v="8"/>
    <n v="0"/>
    <n v="87"/>
    <n v="6"/>
    <n v="8"/>
    <n v="1"/>
    <n v="48"/>
    <n v="9"/>
    <n v="8"/>
    <n v="0"/>
    <n v="83"/>
  </r>
  <r>
    <x v="30"/>
    <s v="Lamb Chops"/>
    <n v="20"/>
    <n v="9"/>
    <n v="1"/>
    <n v="163"/>
    <n v="3.15"/>
    <n v="40189"/>
    <n v="14"/>
    <n v="9"/>
    <n v="1"/>
    <n v="104"/>
    <n v="13"/>
    <n v="8"/>
    <n v="0"/>
    <n v="103"/>
    <n v="14"/>
    <n v="8"/>
    <n v="0"/>
    <n v="104"/>
  </r>
  <r>
    <x v="30"/>
    <s v="Naan"/>
    <n v="18"/>
    <n v="2"/>
    <n v="0"/>
    <n v="50"/>
    <n v="11.588235294117601"/>
    <n v="64812.9411764705"/>
    <n v="16"/>
    <n v="2"/>
    <n v="0"/>
    <n v="36"/>
    <n v="17"/>
    <n v="2"/>
    <n v="0"/>
    <n v="36"/>
    <n v="17"/>
    <n v="2"/>
    <n v="0"/>
    <n v="36"/>
  </r>
  <r>
    <x v="30"/>
    <s v="Rice"/>
    <n v="19"/>
    <n v="2"/>
    <n v="0"/>
    <n v="38"/>
    <n v="2.8421052631578898"/>
    <n v="42166.631578947301"/>
    <n v="13"/>
    <n v="2"/>
    <n v="0"/>
    <n v="31"/>
    <n v="8"/>
    <n v="2"/>
    <n v="0"/>
    <n v="16"/>
    <n v="17"/>
    <n v="2"/>
    <n v="0"/>
    <n v="34"/>
  </r>
  <r>
    <x v="30"/>
    <s v="Salmon and Wheat Bran Salad"/>
    <n v="85"/>
    <n v="11"/>
    <n v="1"/>
    <n v="860"/>
    <n v="5.4457831325301198"/>
    <n v="54325.578313252998"/>
    <n v="61"/>
    <n v="11"/>
    <n v="0"/>
    <n v="635"/>
    <n v="72"/>
    <n v="12"/>
    <n v="1"/>
    <n v="836"/>
    <n v="96"/>
    <n v="12"/>
    <n v="1"/>
    <n v="1068"/>
  </r>
  <r>
    <x v="30"/>
    <s v="Yogurt"/>
    <n v="34"/>
    <n v="3"/>
    <n v="0"/>
    <n v="116"/>
    <n v="9.87878787878787"/>
    <n v="48529.909090909001"/>
    <n v="29"/>
    <n v="3"/>
    <n v="0"/>
    <n v="111"/>
    <n v="21"/>
    <n v="3"/>
    <n v="0"/>
    <n v="69"/>
    <n v="35"/>
    <n v="3"/>
    <n v="0"/>
    <n v="128"/>
  </r>
  <r>
    <x v="31"/>
    <s v="Aubergine and Chickpea Vindaloo"/>
    <n v="7"/>
    <n v="4"/>
    <n v="0"/>
    <n v="24"/>
    <n v="2.3333333333333299"/>
    <n v="50039.666666666599"/>
    <n v="7"/>
    <n v="4"/>
    <n v="0"/>
    <n v="24"/>
    <n v="1"/>
    <n v="4"/>
    <n v="0"/>
    <n v="4"/>
    <n v="7"/>
    <n v="4"/>
    <n v="0"/>
    <n v="24"/>
  </r>
  <r>
    <x v="31"/>
    <s v="Beef and Apple Burgers"/>
    <n v="30"/>
    <n v="12"/>
    <n v="0"/>
    <n v="354"/>
    <n v="4.9000000000000004"/>
    <n v="53464.1"/>
    <n v="19"/>
    <n v="15"/>
    <n v="0"/>
    <n v="269"/>
    <n v="24"/>
    <n v="10"/>
    <n v="1"/>
    <n v="217"/>
    <n v="26"/>
    <n v="14"/>
    <n v="1"/>
    <n v="358"/>
  </r>
  <r>
    <x v="31"/>
    <s v="Beef and Broccoli"/>
    <n v="15"/>
    <n v="8"/>
    <n v="0"/>
    <n v="115"/>
    <n v="3.0666666666666602"/>
    <n v="60089.133333333302"/>
    <n v="19"/>
    <n v="12"/>
    <n v="0"/>
    <n v="219"/>
    <n v="31"/>
    <n v="7"/>
    <n v="2"/>
    <n v="188"/>
    <n v="12"/>
    <n v="8"/>
    <n v="0"/>
    <n v="100"/>
  </r>
  <r>
    <x v="31"/>
    <s v="Beef and Broccoli Stir Fry"/>
    <n v="11"/>
    <n v="10"/>
    <n v="0"/>
    <n v="110"/>
    <n v="2.9"/>
    <n v="50038.3"/>
    <n v="7"/>
    <n v="10"/>
    <n v="0"/>
    <n v="68"/>
    <n v="11"/>
    <n v="10"/>
    <n v="0"/>
    <n v="110"/>
    <n v="13"/>
    <n v="10"/>
    <n v="0"/>
    <n v="125"/>
  </r>
  <r>
    <x v="31"/>
    <s v="Beef and Squash Kabob"/>
    <n v="21"/>
    <n v="7"/>
    <n v="0"/>
    <n v="176"/>
    <n v="2.35"/>
    <n v="65041.5"/>
    <n v="28"/>
    <n v="7"/>
    <n v="0"/>
    <n v="240"/>
    <n v="20"/>
    <n v="7"/>
    <n v="0"/>
    <n v="169"/>
    <n v="34"/>
    <n v="7"/>
    <n v="0"/>
    <n v="288"/>
  </r>
  <r>
    <x v="31"/>
    <s v="Chicken and Onion Kabob"/>
    <n v="43"/>
    <n v="10"/>
    <n v="0"/>
    <n v="480"/>
    <n v="4.2894736842105203"/>
    <n v="60573.236842105202"/>
    <n v="54"/>
    <n v="10"/>
    <n v="1"/>
    <n v="574"/>
    <n v="41"/>
    <n v="10"/>
    <n v="1"/>
    <n v="439"/>
    <n v="32"/>
    <n v="10"/>
    <n v="0"/>
    <n v="361"/>
  </r>
  <r>
    <x v="31"/>
    <s v="Chutney"/>
    <n v="7"/>
    <n v="2"/>
    <n v="0"/>
    <n v="16"/>
    <n v="6.8571428571428497"/>
    <n v="57171.142857142797"/>
    <n v="12"/>
    <n v="2"/>
    <n v="0"/>
    <n v="32"/>
    <n v="13"/>
    <n v="2"/>
    <n v="1"/>
    <n v="42"/>
    <n v="10"/>
    <n v="2"/>
    <n v="0"/>
    <n v="30"/>
  </r>
  <r>
    <x v="31"/>
    <s v="Coconut and Beef Vindaloo"/>
    <n v="11"/>
    <n v="4"/>
    <n v="0"/>
    <n v="38"/>
    <n v="9.5"/>
    <n v="25113.75"/>
    <n v="8"/>
    <n v="4"/>
    <n v="0"/>
    <n v="28"/>
    <n v="6"/>
    <n v="4"/>
    <n v="1"/>
    <n v="18"/>
    <n v="6"/>
    <n v="4"/>
    <n v="1"/>
    <n v="18"/>
  </r>
  <r>
    <x v="31"/>
    <s v="Fountain Drink"/>
    <n v="33"/>
    <n v="2"/>
    <n v="0"/>
    <n v="66"/>
    <n v="5.2258064516129004"/>
    <n v="54945.580645161201"/>
    <n v="38"/>
    <n v="2"/>
    <n v="0"/>
    <n v="69"/>
    <n v="21"/>
    <n v="2"/>
    <n v="0"/>
    <n v="40"/>
    <n v="18"/>
    <n v="2"/>
    <n v="0"/>
    <n v="35"/>
  </r>
  <r>
    <x v="31"/>
    <s v="Lamb and Veggie Kabob"/>
    <n v="9"/>
    <n v="8"/>
    <n v="1"/>
    <n v="71"/>
    <n v="4.2222222222222197"/>
    <n v="33398.222222222197"/>
    <n v="11"/>
    <n v="8"/>
    <n v="2"/>
    <n v="88"/>
    <n v="5"/>
    <n v="8"/>
    <n v="2"/>
    <n v="39"/>
    <n v="7"/>
    <n v="8"/>
    <n v="0"/>
    <n v="61"/>
  </r>
  <r>
    <x v="31"/>
    <s v="Lamb Chops"/>
    <n v="10"/>
    <n v="11"/>
    <n v="0"/>
    <n v="108"/>
    <n v="2.8"/>
    <n v="60060.2"/>
    <n v="16"/>
    <n v="8"/>
    <n v="2"/>
    <n v="99"/>
    <n v="10"/>
    <n v="7"/>
    <n v="0"/>
    <n v="74"/>
    <n v="5"/>
    <n v="10"/>
    <n v="0"/>
    <n v="48"/>
  </r>
  <r>
    <x v="31"/>
    <s v="Naan"/>
    <n v="14"/>
    <n v="2"/>
    <n v="0"/>
    <n v="32"/>
    <n v="3"/>
    <n v="69288.307692307601"/>
    <n v="14"/>
    <n v="2"/>
    <n v="0"/>
    <n v="37"/>
    <n v="15"/>
    <n v="2"/>
    <n v="0"/>
    <n v="32"/>
    <n v="10"/>
    <n v="2"/>
    <n v="0"/>
    <n v="22"/>
  </r>
  <r>
    <x v="31"/>
    <s v="Rice"/>
    <n v="21"/>
    <n v="2"/>
    <n v="0"/>
    <n v="42"/>
    <n v="2.6315789473684199"/>
    <n v="68499.263157894704"/>
    <n v="11"/>
    <n v="2"/>
    <n v="0"/>
    <n v="44"/>
    <n v="7"/>
    <n v="2"/>
    <n v="0"/>
    <n v="14"/>
    <n v="8"/>
    <n v="2"/>
    <n v="0"/>
    <n v="34"/>
  </r>
  <r>
    <x v="31"/>
    <s v="Salmon and Wheat Bran Salad"/>
    <n v="78"/>
    <n v="11"/>
    <n v="1"/>
    <n v="821"/>
    <n v="4.2162162162162096"/>
    <n v="51461.216216216199"/>
    <n v="68"/>
    <n v="15"/>
    <n v="1"/>
    <n v="943"/>
    <n v="83"/>
    <n v="12"/>
    <n v="1"/>
    <n v="866"/>
    <n v="51"/>
    <n v="14"/>
    <n v="1"/>
    <n v="676"/>
  </r>
  <r>
    <x v="31"/>
    <s v="Yogurt"/>
    <n v="23"/>
    <n v="3"/>
    <n v="0"/>
    <n v="75"/>
    <n v="4.1739130434782599"/>
    <n v="65248.347826086901"/>
    <n v="27"/>
    <n v="3"/>
    <n v="0"/>
    <n v="104"/>
    <n v="32"/>
    <n v="3"/>
    <n v="0"/>
    <n v="128"/>
    <n v="18"/>
    <n v="3"/>
    <n v="0"/>
    <n v="92"/>
  </r>
  <r>
    <x v="32"/>
    <s v="Aubergine and Chickpea Vindaloo"/>
    <n v="2"/>
    <n v="4"/>
    <n v="0"/>
    <n v="7"/>
    <n v="1.5"/>
    <n v="50017"/>
    <n v="10"/>
    <n v="4"/>
    <n v="0"/>
    <n v="34"/>
    <n v="13"/>
    <n v="4"/>
    <n v="0"/>
    <n v="42"/>
    <n v="7"/>
    <n v="4"/>
    <n v="0"/>
    <n v="24"/>
  </r>
  <r>
    <x v="32"/>
    <s v="Beef and Apple Burgers"/>
    <n v="18"/>
    <n v="14"/>
    <n v="1"/>
    <n v="228"/>
    <n v="5.05555555555555"/>
    <n v="39081.444444444402"/>
    <n v="25"/>
    <n v="15"/>
    <n v="0"/>
    <n v="373"/>
    <n v="33"/>
    <n v="13"/>
    <n v="1"/>
    <n v="387"/>
    <n v="21"/>
    <n v="21"/>
    <n v="0"/>
    <n v="437"/>
  </r>
  <r>
    <x v="32"/>
    <s v="Beef and Broccoli"/>
    <n v="12"/>
    <n v="7"/>
    <n v="0"/>
    <n v="85"/>
    <n v="2.9166666666666599"/>
    <n v="33601.083333333299"/>
    <n v="16"/>
    <n v="8"/>
    <n v="1"/>
    <n v="119"/>
    <n v="17"/>
    <n v="21"/>
    <n v="0"/>
    <n v="350"/>
    <n v="14"/>
    <n v="20"/>
    <n v="0"/>
    <n v="283"/>
  </r>
  <r>
    <x v="32"/>
    <s v="Beef and Broccoli Stir Fry"/>
    <n v="20"/>
    <n v="10"/>
    <n v="0"/>
    <n v="200"/>
    <n v="2.0833333333333299"/>
    <n v="41808.416666666599"/>
    <n v="12"/>
    <n v="10"/>
    <n v="0"/>
    <n v="115"/>
    <n v="15"/>
    <n v="10"/>
    <n v="0"/>
    <n v="150"/>
    <n v="11"/>
    <n v="10"/>
    <n v="0"/>
    <n v="113"/>
  </r>
  <r>
    <x v="32"/>
    <s v="Beef and Squash Kabob"/>
    <n v="36"/>
    <n v="7"/>
    <n v="0"/>
    <n v="302"/>
    <n v="3.1333333333333302"/>
    <n v="43427.133333333302"/>
    <n v="27"/>
    <n v="7"/>
    <n v="0"/>
    <n v="231"/>
    <n v="21"/>
    <n v="7"/>
    <n v="1"/>
    <n v="164"/>
    <n v="58"/>
    <n v="7"/>
    <n v="2"/>
    <n v="403"/>
  </r>
  <r>
    <x v="32"/>
    <s v="Chicken and Onion Kabob"/>
    <n v="61"/>
    <n v="10"/>
    <n v="0"/>
    <n v="685"/>
    <n v="3.3076923076922999"/>
    <n v="57850.173076922998"/>
    <n v="59"/>
    <n v="10"/>
    <n v="0"/>
    <n v="642"/>
    <n v="50"/>
    <n v="10"/>
    <n v="1"/>
    <n v="523"/>
    <n v="33"/>
    <n v="10"/>
    <n v="0"/>
    <n v="371"/>
  </r>
  <r>
    <x v="32"/>
    <s v="Chutney"/>
    <n v="9"/>
    <n v="2"/>
    <n v="0"/>
    <n v="19"/>
    <n v="9.125"/>
    <n v="37769.125"/>
    <n v="18"/>
    <n v="2"/>
    <n v="0"/>
    <n v="46"/>
    <n v="19"/>
    <n v="2"/>
    <n v="0"/>
    <n v="56"/>
    <n v="21"/>
    <n v="2"/>
    <n v="0"/>
    <n v="82"/>
  </r>
  <r>
    <x v="32"/>
    <s v="Coconut and Beef Vindaloo"/>
    <n v="6"/>
    <n v="4"/>
    <n v="0"/>
    <n v="21"/>
    <n v="7.5"/>
    <n v="33408.333333333299"/>
    <n v="18"/>
    <n v="4"/>
    <n v="0"/>
    <n v="59"/>
    <n v="6"/>
    <n v="4"/>
    <n v="0"/>
    <n v="19"/>
    <n v="11"/>
    <n v="4"/>
    <n v="0"/>
    <n v="38"/>
  </r>
  <r>
    <x v="32"/>
    <s v="Fountain Drink"/>
    <n v="30"/>
    <n v="2"/>
    <n v="0"/>
    <n v="60"/>
    <n v="3"/>
    <n v="43060"/>
    <n v="42"/>
    <n v="2"/>
    <n v="0"/>
    <n v="80"/>
    <n v="43"/>
    <n v="2"/>
    <n v="0"/>
    <n v="84"/>
    <n v="50"/>
    <n v="2"/>
    <n v="0"/>
    <n v="99"/>
  </r>
  <r>
    <x v="32"/>
    <s v="Lamb and Veggie Kabob"/>
    <n v="19"/>
    <n v="8"/>
    <n v="2"/>
    <n v="140"/>
    <n v="4"/>
    <n v="50107.1875"/>
    <n v="19"/>
    <n v="8"/>
    <n v="3"/>
    <n v="122"/>
    <n v="8"/>
    <n v="8"/>
    <n v="0"/>
    <n v="78"/>
    <n v="9"/>
    <n v="8"/>
    <n v="0"/>
    <n v="84"/>
  </r>
  <r>
    <x v="32"/>
    <s v="Lamb Chops"/>
    <n v="12"/>
    <n v="7"/>
    <n v="1"/>
    <n v="78"/>
    <n v="4.4166666666666599"/>
    <n v="50055.333333333299"/>
    <n v="18"/>
    <n v="6"/>
    <n v="1"/>
    <n v="95"/>
    <n v="15"/>
    <n v="12"/>
    <n v="0"/>
    <n v="176"/>
    <n v="17"/>
    <n v="17"/>
    <n v="0"/>
    <n v="285"/>
  </r>
  <r>
    <x v="32"/>
    <s v="Naan"/>
    <n v="11"/>
    <n v="2"/>
    <n v="0"/>
    <n v="24"/>
    <n v="4.1818181818181799"/>
    <n v="54636.909090909001"/>
    <n v="18"/>
    <n v="2"/>
    <n v="0"/>
    <n v="39"/>
    <n v="13"/>
    <n v="2"/>
    <n v="0"/>
    <n v="36"/>
    <n v="23"/>
    <n v="2"/>
    <n v="0"/>
    <n v="76"/>
  </r>
  <r>
    <x v="32"/>
    <s v="Rice"/>
    <n v="4"/>
    <n v="2"/>
    <n v="0"/>
    <n v="8"/>
    <n v="3"/>
    <n v="25264.5"/>
    <n v="12"/>
    <n v="2"/>
    <n v="0"/>
    <n v="29"/>
    <n v="17"/>
    <n v="2"/>
    <n v="0"/>
    <n v="48"/>
    <n v="20"/>
    <n v="2"/>
    <n v="0"/>
    <n v="69"/>
  </r>
  <r>
    <x v="32"/>
    <s v="Salmon and Wheat Bran Salad"/>
    <n v="60"/>
    <n v="12"/>
    <n v="1"/>
    <n v="694"/>
    <n v="6.45"/>
    <n v="38457.983333333301"/>
    <n v="97"/>
    <n v="12"/>
    <n v="0"/>
    <n v="1095"/>
    <n v="91"/>
    <n v="14"/>
    <n v="0"/>
    <n v="1221"/>
    <n v="88"/>
    <n v="18"/>
    <n v="0"/>
    <n v="1507"/>
  </r>
  <r>
    <x v="32"/>
    <s v="Yogurt"/>
    <n v="19"/>
    <n v="3"/>
    <n v="0"/>
    <n v="79"/>
    <n v="3.3157894736842102"/>
    <n v="37026.368421052597"/>
    <n v="32"/>
    <n v="3"/>
    <n v="0"/>
    <n v="108"/>
    <n v="37"/>
    <n v="3"/>
    <n v="0"/>
    <n v="163"/>
    <n v="30"/>
    <n v="3"/>
    <n v="0"/>
    <n v="101"/>
  </r>
  <r>
    <x v="33"/>
    <s v="Aubergine and Chickpea Vindaloo"/>
    <n v="14"/>
    <n v="4"/>
    <n v="0"/>
    <n v="49"/>
    <n v="1.7777777777777699"/>
    <n v="55591.111111111102"/>
    <n v="13"/>
    <n v="4"/>
    <n v="0"/>
    <n v="45"/>
    <n v="7"/>
    <n v="4"/>
    <n v="0"/>
    <n v="24"/>
    <n v="8"/>
    <n v="4"/>
    <n v="0"/>
    <n v="27"/>
  </r>
  <r>
    <x v="33"/>
    <s v="Beef and Apple Burgers"/>
    <n v="37"/>
    <n v="11"/>
    <n v="0"/>
    <n v="397"/>
    <n v="2.63888888888888"/>
    <n v="63982.194444444402"/>
    <n v="38"/>
    <n v="13"/>
    <n v="0"/>
    <n v="489"/>
    <n v="41"/>
    <n v="11"/>
    <n v="1"/>
    <n v="427"/>
    <n v="36"/>
    <n v="12"/>
    <n v="1"/>
    <n v="411"/>
  </r>
  <r>
    <x v="33"/>
    <s v="Beef and Broccoli"/>
    <n v="20"/>
    <n v="10"/>
    <n v="0"/>
    <n v="198"/>
    <n v="3.3"/>
    <n v="50134"/>
    <n v="16"/>
    <n v="10"/>
    <n v="0"/>
    <n v="156"/>
    <n v="22"/>
    <n v="8"/>
    <n v="0"/>
    <n v="177"/>
    <n v="27"/>
    <n v="9"/>
    <n v="0"/>
    <n v="230"/>
  </r>
  <r>
    <x v="33"/>
    <s v="Beef and Broccoli Stir Fry"/>
    <n v="16"/>
    <n v="10"/>
    <n v="0"/>
    <n v="160"/>
    <n v="2.2857142857142798"/>
    <n v="57234.357142857101"/>
    <n v="21"/>
    <n v="10"/>
    <n v="0"/>
    <n v="201"/>
    <n v="24"/>
    <n v="10"/>
    <n v="0"/>
    <n v="240"/>
    <n v="19"/>
    <n v="10"/>
    <n v="0"/>
    <n v="187"/>
  </r>
  <r>
    <x v="33"/>
    <s v="Beef and Squash Kabob"/>
    <n v="42"/>
    <n v="7"/>
    <n v="0"/>
    <n v="345"/>
    <n v="2.3250000000000002"/>
    <n v="67586.649999999994"/>
    <n v="66"/>
    <n v="7"/>
    <n v="0"/>
    <n v="559"/>
    <n v="33"/>
    <n v="7"/>
    <n v="0"/>
    <n v="289"/>
    <n v="36"/>
    <n v="7"/>
    <n v="0"/>
    <n v="308"/>
  </r>
  <r>
    <x v="33"/>
    <s v="Chicken and Onion Kabob"/>
    <n v="79"/>
    <n v="10"/>
    <n v="0"/>
    <n v="847"/>
    <n v="2.8108108108108101"/>
    <n v="43378.054054054002"/>
    <n v="61"/>
    <n v="10"/>
    <n v="0"/>
    <n v="673"/>
    <n v="68"/>
    <n v="10"/>
    <n v="0"/>
    <n v="774"/>
    <n v="52"/>
    <n v="10"/>
    <n v="0"/>
    <n v="578"/>
  </r>
  <r>
    <x v="33"/>
    <s v="Chutney"/>
    <n v="18"/>
    <n v="2"/>
    <n v="0"/>
    <n v="54"/>
    <n v="2.2000000000000002"/>
    <n v="53539.133333333302"/>
    <n v="36"/>
    <n v="2"/>
    <n v="0"/>
    <n v="98"/>
    <n v="18"/>
    <n v="2"/>
    <n v="0"/>
    <n v="46"/>
    <n v="31"/>
    <n v="2"/>
    <n v="0"/>
    <n v="70"/>
  </r>
  <r>
    <x v="33"/>
    <s v="Coconut and Beef Vindaloo"/>
    <n v="13"/>
    <n v="4"/>
    <n v="0"/>
    <n v="51"/>
    <n v="8.0909090909090899"/>
    <n v="63667.272727272699"/>
    <n v="23"/>
    <n v="4"/>
    <n v="0"/>
    <n v="77"/>
    <n v="21"/>
    <n v="4"/>
    <n v="0"/>
    <n v="66"/>
    <n v="19"/>
    <n v="4"/>
    <n v="1"/>
    <n v="56"/>
  </r>
  <r>
    <x v="33"/>
    <s v="Fountain Drink"/>
    <n v="54"/>
    <n v="2"/>
    <n v="0"/>
    <n v="106"/>
    <n v="4.2631578947368398"/>
    <n v="60596.052631578903"/>
    <n v="60"/>
    <n v="2"/>
    <n v="0"/>
    <n v="116"/>
    <n v="41"/>
    <n v="2"/>
    <n v="0"/>
    <n v="77"/>
    <n v="53"/>
    <n v="2"/>
    <n v="0"/>
    <n v="88"/>
  </r>
  <r>
    <x v="33"/>
    <s v="Lamb and Veggie Kabob"/>
    <n v="15"/>
    <n v="8"/>
    <n v="1"/>
    <n v="130"/>
    <n v="2.4666666666666601"/>
    <n v="66744.733333333294"/>
    <n v="16"/>
    <n v="8"/>
    <n v="3"/>
    <n v="101"/>
    <n v="10"/>
    <n v="8"/>
    <n v="0"/>
    <n v="92"/>
    <n v="13"/>
    <n v="8"/>
    <n v="0"/>
    <n v="121"/>
  </r>
  <r>
    <x v="33"/>
    <s v="Lamb Chops"/>
    <n v="21"/>
    <n v="11"/>
    <n v="0"/>
    <n v="213"/>
    <n v="6.8571428571428497"/>
    <n v="42986"/>
    <n v="26"/>
    <n v="7"/>
    <n v="0"/>
    <n v="187"/>
    <n v="23"/>
    <n v="13"/>
    <n v="0"/>
    <n v="288"/>
    <n v="21"/>
    <n v="7"/>
    <n v="1"/>
    <n v="124"/>
  </r>
  <r>
    <x v="33"/>
    <s v="Naan"/>
    <n v="22"/>
    <n v="2"/>
    <n v="0"/>
    <n v="54"/>
    <n v="3.9047619047619002"/>
    <n v="47729.809523809497"/>
    <n v="25"/>
    <n v="2"/>
    <n v="0"/>
    <n v="78"/>
    <n v="24"/>
    <n v="2"/>
    <n v="0"/>
    <n v="68"/>
    <n v="38"/>
    <n v="2"/>
    <n v="0"/>
    <n v="98"/>
  </r>
  <r>
    <x v="33"/>
    <s v="Rice"/>
    <n v="18"/>
    <n v="2"/>
    <n v="0"/>
    <n v="52"/>
    <n v="3"/>
    <n v="61209.222222222197"/>
    <n v="20"/>
    <n v="2"/>
    <n v="0"/>
    <n v="48"/>
    <n v="29"/>
    <n v="2"/>
    <n v="0"/>
    <n v="72"/>
    <n v="22"/>
    <n v="2"/>
    <n v="0"/>
    <n v="60"/>
  </r>
  <r>
    <x v="33"/>
    <s v="Salmon and Wheat Bran Salad"/>
    <n v="133"/>
    <n v="15"/>
    <n v="0"/>
    <n v="1936"/>
    <n v="4.8449612403100701"/>
    <n v="48948.899224806199"/>
    <n v="108"/>
    <n v="13"/>
    <n v="0"/>
    <n v="1351"/>
    <n v="113"/>
    <n v="12"/>
    <n v="1"/>
    <n v="1319"/>
    <n v="122"/>
    <n v="14"/>
    <n v="1"/>
    <n v="1571"/>
  </r>
  <r>
    <x v="33"/>
    <s v="Yogurt"/>
    <n v="42"/>
    <n v="3"/>
    <n v="0"/>
    <n v="175"/>
    <n v="4.9393939393939297"/>
    <n v="57643.969696969602"/>
    <n v="45"/>
    <n v="3"/>
    <n v="0"/>
    <n v="187"/>
    <n v="43"/>
    <n v="3"/>
    <n v="0"/>
    <n v="156"/>
    <n v="42"/>
    <n v="3"/>
    <n v="0"/>
    <n v="174"/>
  </r>
  <r>
    <x v="34"/>
    <s v="Aubergine and Chickpea Vindaloo"/>
    <n v="21"/>
    <n v="4"/>
    <n v="0"/>
    <n v="70"/>
    <n v="3.6"/>
    <n v="60069.4"/>
    <n v="13"/>
    <n v="4"/>
    <n v="1"/>
    <n v="38"/>
    <n v="7"/>
    <n v="4"/>
    <n v="0"/>
    <n v="24"/>
    <n v="21"/>
    <n v="4"/>
    <n v="0"/>
    <n v="74"/>
  </r>
  <r>
    <x v="34"/>
    <s v="Beef and Apple Burgers"/>
    <n v="40"/>
    <n v="13"/>
    <n v="0"/>
    <n v="520"/>
    <n v="4.4749999999999996"/>
    <n v="60052.375"/>
    <n v="20"/>
    <n v="21"/>
    <n v="1"/>
    <n v="408"/>
    <n v="26"/>
    <n v="15"/>
    <n v="0"/>
    <n v="386"/>
    <n v="31"/>
    <n v="20"/>
    <n v="3"/>
    <n v="525"/>
  </r>
  <r>
    <x v="34"/>
    <s v="Beef and Broccoli"/>
    <n v="30"/>
    <n v="11"/>
    <n v="0"/>
    <n v="339"/>
    <n v="1.5"/>
    <n v="78612.678571428507"/>
    <n v="22"/>
    <n v="10"/>
    <n v="1"/>
    <n v="195"/>
    <n v="17"/>
    <n v="9"/>
    <n v="0"/>
    <n v="148"/>
    <n v="28"/>
    <n v="12"/>
    <n v="2"/>
    <n v="292"/>
  </r>
  <r>
    <x v="34"/>
    <s v="Beef and Broccoli Stir Fry"/>
    <n v="22"/>
    <n v="10"/>
    <n v="0"/>
    <n v="223"/>
    <n v="2.15"/>
    <n v="65057.1"/>
    <n v="14"/>
    <n v="10"/>
    <n v="0"/>
    <n v="140"/>
    <n v="20"/>
    <n v="10"/>
    <n v="0"/>
    <n v="200"/>
    <n v="20"/>
    <n v="10"/>
    <n v="0"/>
    <n v="200"/>
  </r>
  <r>
    <x v="34"/>
    <s v="Beef and Squash Kabob"/>
    <n v="40"/>
    <n v="7"/>
    <n v="0"/>
    <n v="347"/>
    <n v="2"/>
    <n v="75714.864864864794"/>
    <n v="81"/>
    <n v="7"/>
    <n v="0"/>
    <n v="674"/>
    <n v="52"/>
    <n v="7"/>
    <n v="0"/>
    <n v="431"/>
    <n v="54"/>
    <n v="7"/>
    <n v="0"/>
    <n v="454"/>
  </r>
  <r>
    <x v="34"/>
    <s v="Chicken and Onion Kabob"/>
    <n v="73"/>
    <n v="10"/>
    <n v="0"/>
    <n v="778"/>
    <n v="2.6865671641790998"/>
    <n v="68715.104477611894"/>
    <n v="73"/>
    <n v="10"/>
    <n v="1"/>
    <n v="752"/>
    <n v="69"/>
    <n v="10"/>
    <n v="1"/>
    <n v="717"/>
    <n v="81"/>
    <n v="10"/>
    <n v="0"/>
    <n v="908"/>
  </r>
  <r>
    <x v="34"/>
    <s v="Chutney"/>
    <n v="32"/>
    <n v="2"/>
    <n v="0"/>
    <n v="112"/>
    <n v="2.8387096774193501"/>
    <n v="71062.5483870967"/>
    <n v="20"/>
    <n v="2"/>
    <n v="0"/>
    <n v="58"/>
    <n v="18"/>
    <n v="2"/>
    <n v="0"/>
    <n v="52"/>
    <n v="26"/>
    <n v="2"/>
    <n v="1"/>
    <n v="92"/>
  </r>
  <r>
    <x v="34"/>
    <s v="Coconut and Beef Vindaloo"/>
    <n v="25"/>
    <n v="4"/>
    <n v="0"/>
    <n v="99"/>
    <n v="3.6470588235294099"/>
    <n v="70618.470588235301"/>
    <n v="9"/>
    <n v="4"/>
    <n v="0"/>
    <n v="32"/>
    <n v="6"/>
    <n v="4"/>
    <n v="0"/>
    <n v="21"/>
    <n v="22"/>
    <n v="4"/>
    <n v="0"/>
    <n v="77"/>
  </r>
  <r>
    <x v="34"/>
    <s v="Fountain Drink"/>
    <n v="59"/>
    <n v="2"/>
    <n v="0"/>
    <n v="113"/>
    <n v="2.8378378378378302"/>
    <n v="56835.513513513499"/>
    <n v="41"/>
    <n v="2"/>
    <n v="0"/>
    <n v="82"/>
    <n v="52"/>
    <n v="2"/>
    <n v="0"/>
    <n v="103"/>
    <n v="58"/>
    <n v="2"/>
    <n v="0"/>
    <n v="113"/>
  </r>
  <r>
    <x v="34"/>
    <s v="Lamb and Veggie Kabob"/>
    <n v="15"/>
    <n v="8"/>
    <n v="1"/>
    <n v="132"/>
    <n v="18.133333333333301"/>
    <n v="73355.933333333305"/>
    <n v="18"/>
    <n v="8"/>
    <n v="3"/>
    <n v="124"/>
    <n v="13"/>
    <n v="8"/>
    <n v="0"/>
    <n v="119"/>
    <n v="30"/>
    <n v="8"/>
    <n v="0"/>
    <n v="273"/>
  </r>
  <r>
    <x v="34"/>
    <s v="Lamb Chops"/>
    <n v="22"/>
    <n v="12"/>
    <n v="0"/>
    <n v="259"/>
    <n v="2"/>
    <n v="60205.8"/>
    <n v="24"/>
    <n v="9"/>
    <n v="1"/>
    <n v="194"/>
    <n v="29"/>
    <n v="9"/>
    <n v="0"/>
    <n v="263"/>
    <n v="22"/>
    <n v="13"/>
    <n v="4"/>
    <n v="198"/>
  </r>
  <r>
    <x v="34"/>
    <s v="Naan"/>
    <n v="30"/>
    <n v="2"/>
    <n v="0"/>
    <n v="82"/>
    <n v="1.6785714285714199"/>
    <n v="71489.571428571406"/>
    <n v="20"/>
    <n v="2"/>
    <n v="0"/>
    <n v="68"/>
    <n v="16"/>
    <n v="2"/>
    <n v="0"/>
    <n v="38"/>
    <n v="28"/>
    <n v="2"/>
    <n v="1"/>
    <n v="74"/>
  </r>
  <r>
    <x v="34"/>
    <s v="Rice"/>
    <n v="34"/>
    <n v="2"/>
    <n v="0"/>
    <n v="102"/>
    <n v="1.6875"/>
    <n v="78152.4375"/>
    <n v="22"/>
    <n v="2"/>
    <n v="0"/>
    <n v="56"/>
    <n v="23"/>
    <n v="2"/>
    <n v="0"/>
    <n v="64"/>
    <n v="14"/>
    <n v="2"/>
    <n v="0"/>
    <n v="36"/>
  </r>
  <r>
    <x v="34"/>
    <s v="Salmon and Wheat Bran Salad"/>
    <n v="125"/>
    <n v="15"/>
    <n v="0"/>
    <n v="1865"/>
    <n v="3.2711864406779601"/>
    <n v="64476.661016949103"/>
    <n v="104"/>
    <n v="13"/>
    <n v="1"/>
    <n v="1234"/>
    <n v="110"/>
    <n v="13"/>
    <n v="0"/>
    <n v="1428"/>
    <n v="112"/>
    <n v="17"/>
    <n v="1"/>
    <n v="1805"/>
  </r>
  <r>
    <x v="34"/>
    <s v="Yogurt"/>
    <n v="50"/>
    <n v="3"/>
    <n v="0"/>
    <n v="222"/>
    <n v="2.2380952380952301"/>
    <n v="54881.404761904698"/>
    <n v="46"/>
    <n v="3"/>
    <n v="0"/>
    <n v="192"/>
    <n v="58"/>
    <n v="3"/>
    <n v="0"/>
    <n v="233"/>
    <n v="55"/>
    <n v="3"/>
    <n v="0"/>
    <n v="255"/>
  </r>
  <r>
    <x v="35"/>
    <s v="Aubergine and Chickpea Vindaloo"/>
    <n v="10"/>
    <n v="4"/>
    <n v="1"/>
    <n v="24"/>
    <n v="2.4"/>
    <n v="80018.7"/>
    <n v="9"/>
    <n v="4"/>
    <n v="0"/>
    <n v="32"/>
    <n v="4"/>
    <n v="4"/>
    <n v="0"/>
    <n v="14"/>
    <n v="5"/>
    <n v="4"/>
    <n v="0"/>
    <n v="18"/>
  </r>
  <r>
    <x v="35"/>
    <s v="Beef and Apple Burgers"/>
    <n v="28"/>
    <n v="11"/>
    <n v="2"/>
    <n v="257"/>
    <n v="4.4285714285714199"/>
    <n v="67905.428571428507"/>
    <n v="23"/>
    <n v="12"/>
    <n v="2"/>
    <n v="223"/>
    <n v="23"/>
    <n v="13"/>
    <n v="1"/>
    <n v="285"/>
    <n v="17"/>
    <n v="14"/>
    <n v="0"/>
    <n v="239"/>
  </r>
  <r>
    <x v="35"/>
    <s v="Beef and Broccoli"/>
    <n v="13"/>
    <n v="9"/>
    <n v="0"/>
    <n v="114"/>
    <n v="7.6923076923076898"/>
    <n v="30848.384615384599"/>
    <n v="9"/>
    <n v="9"/>
    <n v="0"/>
    <n v="77"/>
    <n v="18"/>
    <n v="9"/>
    <n v="0"/>
    <n v="197"/>
    <n v="23"/>
    <n v="6"/>
    <n v="1"/>
    <n v="124"/>
  </r>
  <r>
    <x v="35"/>
    <s v="Beef and Broccoli Stir Fry"/>
    <n v="5"/>
    <n v="10"/>
    <n v="0"/>
    <n v="51"/>
    <n v="6"/>
    <n v="40020.400000000001"/>
    <n v="5"/>
    <n v="10"/>
    <n v="0"/>
    <n v="52"/>
    <n v="15"/>
    <n v="10"/>
    <n v="0"/>
    <n v="150"/>
    <n v="9"/>
    <n v="10"/>
    <n v="1"/>
    <n v="80"/>
  </r>
  <r>
    <x v="35"/>
    <s v="Beef and Squash Kabob"/>
    <n v="16"/>
    <n v="7"/>
    <n v="1"/>
    <n v="128"/>
    <n v="2.5"/>
    <n v="62551.25"/>
    <n v="23"/>
    <n v="7"/>
    <n v="0"/>
    <n v="200"/>
    <n v="35"/>
    <n v="7"/>
    <n v="0"/>
    <n v="290"/>
    <n v="29"/>
    <n v="7"/>
    <n v="0"/>
    <n v="246"/>
  </r>
  <r>
    <x v="35"/>
    <s v="Chicken and Onion Kabob"/>
    <n v="37"/>
    <n v="10"/>
    <n v="1"/>
    <n v="378"/>
    <n v="2.8529411764705799"/>
    <n v="64727.4411764705"/>
    <n v="53"/>
    <n v="10"/>
    <n v="1"/>
    <n v="564"/>
    <n v="42"/>
    <n v="10"/>
    <n v="0"/>
    <n v="465"/>
    <n v="35"/>
    <n v="10"/>
    <n v="0"/>
    <n v="392"/>
  </r>
  <r>
    <x v="35"/>
    <s v="Chutney"/>
    <n v="15"/>
    <n v="2"/>
    <n v="0"/>
    <n v="34"/>
    <n v="4.8571428571428497"/>
    <n v="71537.142857142797"/>
    <n v="13"/>
    <n v="2"/>
    <n v="0"/>
    <n v="35"/>
    <n v="16"/>
    <n v="2"/>
    <n v="0"/>
    <n v="48"/>
    <n v="2"/>
    <n v="2"/>
    <n v="0"/>
    <n v="5"/>
  </r>
  <r>
    <x v="35"/>
    <s v="Coconut and Beef Vindaloo"/>
    <n v="6"/>
    <n v="4"/>
    <n v="0"/>
    <n v="24"/>
    <n v="2.6"/>
    <n v="20102"/>
    <n v="11"/>
    <n v="4"/>
    <n v="1"/>
    <n v="33"/>
    <n v="9"/>
    <n v="4"/>
    <n v="0"/>
    <n v="32"/>
    <n v="6"/>
    <n v="4"/>
    <n v="0"/>
    <n v="19"/>
  </r>
  <r>
    <x v="35"/>
    <s v="Fountain Drink"/>
    <n v="18"/>
    <n v="2"/>
    <n v="0"/>
    <n v="33"/>
    <n v="4.3125"/>
    <n v="56280.6875"/>
    <n v="27"/>
    <n v="2"/>
    <n v="0"/>
    <n v="52"/>
    <n v="22"/>
    <n v="2"/>
    <n v="0"/>
    <n v="44"/>
    <n v="30"/>
    <n v="2"/>
    <n v="0"/>
    <n v="60"/>
  </r>
  <r>
    <x v="35"/>
    <s v="Lamb and Veggie Kabob"/>
    <n v="2"/>
    <n v="8"/>
    <n v="0"/>
    <n v="19"/>
    <n v="2"/>
    <n v="50344"/>
    <n v="14"/>
    <n v="8"/>
    <n v="1"/>
    <n v="116"/>
    <n v="12"/>
    <n v="8"/>
    <n v="0"/>
    <n v="113"/>
    <n v="5"/>
    <n v="8"/>
    <n v="3"/>
    <n v="28"/>
  </r>
  <r>
    <x v="35"/>
    <s v="Lamb Chops"/>
    <n v="4"/>
    <n v="6"/>
    <n v="0"/>
    <n v="23"/>
    <n v="1.5"/>
    <n v="50072"/>
    <n v="12"/>
    <n v="9"/>
    <n v="1"/>
    <n v="98"/>
    <n v="16"/>
    <n v="10"/>
    <n v="1"/>
    <n v="195"/>
    <n v="9"/>
    <n v="12"/>
    <n v="0"/>
    <n v="109"/>
  </r>
  <r>
    <x v="35"/>
    <s v="Naan"/>
    <n v="12"/>
    <n v="2"/>
    <n v="0"/>
    <n v="38"/>
    <n v="5.75"/>
    <n v="33485.75"/>
    <n v="15"/>
    <n v="2"/>
    <n v="0"/>
    <n v="29"/>
    <n v="10"/>
    <n v="2"/>
    <n v="0"/>
    <n v="36"/>
    <n v="13"/>
    <n v="2"/>
    <n v="0"/>
    <n v="50"/>
  </r>
  <r>
    <x v="35"/>
    <s v="Rice"/>
    <n v="12"/>
    <n v="2"/>
    <n v="0"/>
    <n v="37"/>
    <n v="2.0909090909090899"/>
    <n v="72729.090909090897"/>
    <n v="6"/>
    <n v="2"/>
    <n v="0"/>
    <n v="12"/>
    <n v="13"/>
    <n v="2"/>
    <n v="0"/>
    <n v="46"/>
    <n v="14"/>
    <n v="2"/>
    <n v="0"/>
    <n v="46"/>
  </r>
  <r>
    <x v="35"/>
    <s v="Salmon and Wheat Bran Salad"/>
    <n v="59"/>
    <n v="13"/>
    <n v="1"/>
    <n v="703"/>
    <n v="4.8947368421052602"/>
    <n v="56227.964912280702"/>
    <n v="56"/>
    <n v="13"/>
    <n v="0"/>
    <n v="702"/>
    <n v="62"/>
    <n v="13"/>
    <n v="2"/>
    <n v="752"/>
    <n v="67"/>
    <n v="13"/>
    <n v="1"/>
    <n v="801"/>
  </r>
  <r>
    <x v="35"/>
    <s v="Yogurt"/>
    <n v="16"/>
    <n v="3"/>
    <n v="0"/>
    <n v="65"/>
    <n v="5.6875"/>
    <n v="50058.3125"/>
    <n v="23"/>
    <n v="3"/>
    <n v="0"/>
    <n v="83"/>
    <n v="19"/>
    <n v="3"/>
    <n v="0"/>
    <n v="89"/>
    <n v="15"/>
    <n v="3"/>
    <n v="0"/>
    <n v="62"/>
  </r>
  <r>
    <x v="36"/>
    <s v="Aubergine and Chickpea Vindaloo"/>
    <n v="9"/>
    <n v="4"/>
    <n v="0"/>
    <n v="32"/>
    <n v="5"/>
    <n v="50039.833333333299"/>
    <n v="15"/>
    <n v="4"/>
    <n v="0"/>
    <n v="52"/>
    <n v="7"/>
    <n v="4"/>
    <n v="0"/>
    <n v="24"/>
    <n v="7"/>
    <n v="4"/>
    <n v="1"/>
    <n v="19"/>
  </r>
  <r>
    <x v="36"/>
    <s v="Beef and Apple Burgers"/>
    <n v="22"/>
    <n v="17"/>
    <n v="0"/>
    <n v="366"/>
    <n v="5.5454545454545396"/>
    <n v="36484.590909090897"/>
    <n v="39"/>
    <n v="14"/>
    <n v="0"/>
    <n v="517"/>
    <n v="30"/>
    <n v="10"/>
    <n v="1"/>
    <n v="256"/>
    <n v="17"/>
    <n v="11"/>
    <n v="0"/>
    <n v="186"/>
  </r>
  <r>
    <x v="36"/>
    <s v="Beef and Broccoli"/>
    <n v="25"/>
    <n v="15"/>
    <n v="5"/>
    <n v="245"/>
    <n v="2.84"/>
    <n v="32111.84"/>
    <n v="21"/>
    <n v="8"/>
    <n v="0"/>
    <n v="171"/>
    <n v="9"/>
    <n v="5"/>
    <n v="0"/>
    <n v="42"/>
    <n v="20"/>
    <n v="7"/>
    <n v="1"/>
    <n v="124"/>
  </r>
  <r>
    <x v="36"/>
    <s v="Beef and Broccoli Stir Fry"/>
    <n v="11"/>
    <n v="10"/>
    <n v="0"/>
    <n v="111"/>
    <n v="3"/>
    <n v="54652.363636363603"/>
    <n v="13"/>
    <n v="10"/>
    <n v="0"/>
    <n v="129"/>
    <n v="14"/>
    <n v="10"/>
    <n v="0"/>
    <n v="140"/>
    <n v="9"/>
    <n v="10"/>
    <n v="0"/>
    <n v="87"/>
  </r>
  <r>
    <x v="36"/>
    <s v="Beef and Squash Kabob"/>
    <n v="20"/>
    <n v="7"/>
    <n v="0"/>
    <n v="173"/>
    <n v="15.736842105263101"/>
    <n v="57972.105263157799"/>
    <n v="47"/>
    <n v="7"/>
    <n v="0"/>
    <n v="400"/>
    <n v="37"/>
    <n v="7"/>
    <n v="1"/>
    <n v="280"/>
    <n v="23"/>
    <n v="7"/>
    <n v="0"/>
    <n v="191"/>
  </r>
  <r>
    <x v="36"/>
    <s v="Chicken and Onion Kabob"/>
    <n v="37"/>
    <n v="10"/>
    <n v="0"/>
    <n v="396"/>
    <n v="3.2333333333333298"/>
    <n v="53401.866666666603"/>
    <n v="57"/>
    <n v="10"/>
    <n v="0"/>
    <n v="619"/>
    <n v="47"/>
    <n v="10"/>
    <n v="1"/>
    <n v="505"/>
    <n v="24"/>
    <n v="10"/>
    <n v="0"/>
    <n v="263"/>
  </r>
  <r>
    <x v="36"/>
    <s v="Chutney"/>
    <n v="18"/>
    <n v="2"/>
    <n v="2"/>
    <n v="38"/>
    <n v="1.9285714285714199"/>
    <n v="42956.642857142797"/>
    <n v="27"/>
    <n v="2"/>
    <n v="0"/>
    <n v="77"/>
    <n v="11"/>
    <n v="2"/>
    <n v="0"/>
    <n v="23"/>
    <n v="15"/>
    <n v="2"/>
    <n v="0"/>
    <n v="34"/>
  </r>
  <r>
    <x v="36"/>
    <s v="Coconut and Beef Vindaloo"/>
    <n v="9"/>
    <n v="4"/>
    <n v="0"/>
    <n v="36"/>
    <n v="4.75"/>
    <n v="50025.25"/>
    <n v="13"/>
    <n v="4"/>
    <n v="0"/>
    <n v="45"/>
    <n v="18"/>
    <n v="4"/>
    <n v="0"/>
    <n v="62"/>
    <n v="7"/>
    <n v="4"/>
    <n v="0"/>
    <n v="24"/>
  </r>
  <r>
    <x v="36"/>
    <s v="Fountain Drink"/>
    <n v="45"/>
    <n v="2"/>
    <n v="0"/>
    <n v="90"/>
    <n v="5.16"/>
    <n v="32124.84"/>
    <n v="47"/>
    <n v="2"/>
    <n v="0"/>
    <n v="94"/>
    <n v="32"/>
    <n v="2"/>
    <n v="0"/>
    <n v="63"/>
    <n v="35"/>
    <n v="2"/>
    <n v="0"/>
    <n v="70"/>
  </r>
  <r>
    <x v="36"/>
    <s v="Lamb and Veggie Kabob"/>
    <n v="6"/>
    <n v="8"/>
    <n v="0"/>
    <n v="57"/>
    <n v="2.1666666666666599"/>
    <n v="66698.5"/>
    <n v="19"/>
    <n v="8"/>
    <n v="2"/>
    <n v="141"/>
    <n v="14"/>
    <n v="8"/>
    <n v="1"/>
    <n v="124"/>
    <n v="5"/>
    <n v="8"/>
    <n v="0"/>
    <n v="48"/>
  </r>
  <r>
    <x v="36"/>
    <s v="Lamb Chops"/>
    <n v="15"/>
    <n v="13"/>
    <n v="7"/>
    <n v="91"/>
    <n v="2.6"/>
    <n v="66724.133333333302"/>
    <n v="23"/>
    <n v="12"/>
    <n v="1"/>
    <n v="247"/>
    <n v="14"/>
    <n v="7"/>
    <n v="1"/>
    <n v="89"/>
    <n v="20"/>
    <n v="9"/>
    <n v="1"/>
    <n v="163"/>
  </r>
  <r>
    <x v="36"/>
    <s v="Naan"/>
    <n v="13"/>
    <n v="2"/>
    <n v="0"/>
    <n v="38"/>
    <n v="6.5"/>
    <n v="41735.083333333299"/>
    <n v="25"/>
    <n v="2"/>
    <n v="0"/>
    <n v="81"/>
    <n v="14"/>
    <n v="2"/>
    <n v="0"/>
    <n v="29"/>
    <n v="18"/>
    <n v="2"/>
    <n v="0"/>
    <n v="50"/>
  </r>
  <r>
    <x v="36"/>
    <s v="Rice"/>
    <n v="11"/>
    <n v="2"/>
    <n v="0"/>
    <n v="24"/>
    <n v="3"/>
    <n v="50152.4"/>
    <n v="29"/>
    <n v="2"/>
    <n v="0"/>
    <n v="83"/>
    <n v="12"/>
    <n v="2"/>
    <n v="0"/>
    <n v="23"/>
    <n v="19"/>
    <n v="2"/>
    <n v="0"/>
    <n v="38"/>
  </r>
  <r>
    <x v="36"/>
    <s v="Salmon and Wheat Bran Salad"/>
    <n v="74"/>
    <n v="14"/>
    <n v="2"/>
    <n v="896"/>
    <n v="4.2567567567567499"/>
    <n v="44661.189189189099"/>
    <n v="123"/>
    <n v="13"/>
    <n v="0"/>
    <n v="1510"/>
    <n v="94"/>
    <n v="11"/>
    <n v="0"/>
    <n v="976"/>
    <n v="85"/>
    <n v="11"/>
    <n v="1"/>
    <n v="860"/>
  </r>
  <r>
    <x v="36"/>
    <s v="Yogurt"/>
    <n v="35"/>
    <n v="3"/>
    <n v="2"/>
    <n v="115"/>
    <n v="3.4285714285714199"/>
    <n v="46503.4285714285"/>
    <n v="37"/>
    <n v="3"/>
    <n v="0"/>
    <n v="154"/>
    <n v="39"/>
    <n v="3"/>
    <n v="0"/>
    <n v="136"/>
    <n v="34"/>
    <n v="3"/>
    <n v="0"/>
    <n v="116"/>
  </r>
  <r>
    <x v="37"/>
    <s v="Aubergine and Chickpea Vindaloo"/>
    <n v="13"/>
    <n v="4"/>
    <n v="0"/>
    <n v="42"/>
    <n v="3.2"/>
    <n v="40075"/>
    <n v="10"/>
    <n v="4"/>
    <n v="0"/>
    <n v="33"/>
    <n v="3"/>
    <n v="4"/>
    <n v="0"/>
    <n v="10"/>
    <n v="7"/>
    <n v="4"/>
    <n v="0"/>
    <n v="24"/>
  </r>
  <r>
    <x v="37"/>
    <s v="Beef and Apple Burgers"/>
    <n v="31"/>
    <n v="16"/>
    <n v="1"/>
    <n v="486"/>
    <n v="22.709677419354801"/>
    <n v="41984.5483870967"/>
    <n v="23"/>
    <n v="12"/>
    <n v="0"/>
    <n v="282"/>
    <n v="19"/>
    <n v="14"/>
    <n v="2"/>
    <n v="220"/>
    <n v="30"/>
    <n v="12"/>
    <n v="0"/>
    <n v="354"/>
  </r>
  <r>
    <x v="37"/>
    <s v="Beef and Broccoli"/>
    <n v="19"/>
    <n v="8"/>
    <n v="0"/>
    <n v="153"/>
    <n v="2.5263157894736801"/>
    <n v="57942.473684210498"/>
    <n v="22"/>
    <n v="14"/>
    <n v="0"/>
    <n v="304"/>
    <n v="7"/>
    <n v="7"/>
    <n v="1"/>
    <n v="41"/>
    <n v="15"/>
    <n v="8"/>
    <n v="0"/>
    <n v="115"/>
  </r>
  <r>
    <x v="37"/>
    <s v="Beef and Broccoli Stir Fry"/>
    <n v="11"/>
    <n v="10"/>
    <n v="0"/>
    <n v="109"/>
    <n v="2.5454545454545401"/>
    <n v="45556.818181818096"/>
    <n v="14"/>
    <n v="10"/>
    <n v="0"/>
    <n v="141"/>
    <n v="11"/>
    <n v="10"/>
    <n v="0"/>
    <n v="110"/>
    <n v="11"/>
    <n v="10"/>
    <n v="0"/>
    <n v="110"/>
  </r>
  <r>
    <x v="37"/>
    <s v="Beef and Squash Kabob"/>
    <n v="30"/>
    <n v="7"/>
    <n v="0"/>
    <n v="260"/>
    <n v="4.2758620689655098"/>
    <n v="65541.931034482695"/>
    <n v="23"/>
    <n v="7"/>
    <n v="0"/>
    <n v="196"/>
    <n v="13"/>
    <n v="7"/>
    <n v="0"/>
    <n v="111"/>
    <n v="21"/>
    <n v="7"/>
    <n v="0"/>
    <n v="176"/>
  </r>
  <r>
    <x v="37"/>
    <s v="Chicken and Onion Kabob"/>
    <n v="57"/>
    <n v="10"/>
    <n v="1"/>
    <n v="600"/>
    <n v="4.1296296296296298"/>
    <n v="50076.814814814803"/>
    <n v="52"/>
    <n v="10"/>
    <n v="0"/>
    <n v="587"/>
    <n v="33"/>
    <n v="10"/>
    <n v="0"/>
    <n v="369"/>
    <n v="43"/>
    <n v="10"/>
    <n v="0"/>
    <n v="480"/>
  </r>
  <r>
    <x v="37"/>
    <s v="Chutney"/>
    <n v="12"/>
    <n v="2"/>
    <n v="0"/>
    <n v="33"/>
    <n v="18.5833333333333"/>
    <n v="33409.416666666599"/>
    <n v="22"/>
    <n v="2"/>
    <n v="0"/>
    <n v="48"/>
    <n v="5"/>
    <n v="2"/>
    <n v="0"/>
    <n v="8"/>
    <n v="7"/>
    <n v="2"/>
    <n v="0"/>
    <n v="16"/>
  </r>
  <r>
    <x v="37"/>
    <s v="Coconut and Beef Vindaloo"/>
    <n v="17"/>
    <n v="4"/>
    <n v="0"/>
    <n v="63"/>
    <n v="3.4285714285714199"/>
    <n v="57187.642857142797"/>
    <n v="8"/>
    <n v="4"/>
    <n v="0"/>
    <n v="27"/>
    <n v="5"/>
    <n v="4"/>
    <n v="0"/>
    <n v="18"/>
    <n v="11"/>
    <n v="4"/>
    <n v="0"/>
    <n v="38"/>
  </r>
  <r>
    <x v="37"/>
    <s v="Fountain Drink"/>
    <n v="37"/>
    <n v="2"/>
    <n v="0"/>
    <n v="74"/>
    <n v="16.7586206896551"/>
    <n v="44907.172413793101"/>
    <n v="40"/>
    <n v="2"/>
    <n v="0"/>
    <n v="78"/>
    <n v="16"/>
    <n v="2"/>
    <n v="0"/>
    <n v="27"/>
    <n v="33"/>
    <n v="2"/>
    <n v="0"/>
    <n v="66"/>
  </r>
  <r>
    <x v="37"/>
    <s v="Lamb and Veggie Kabob"/>
    <n v="10"/>
    <n v="8"/>
    <n v="1"/>
    <n v="82"/>
    <n v="28.6666666666666"/>
    <n v="44480.777777777701"/>
    <n v="7"/>
    <n v="8"/>
    <n v="2"/>
    <n v="51"/>
    <n v="4"/>
    <n v="8"/>
    <n v="5"/>
    <n v="19"/>
    <n v="9"/>
    <n v="8"/>
    <n v="1"/>
    <n v="71"/>
  </r>
  <r>
    <x v="37"/>
    <s v="Lamb Chops"/>
    <n v="15"/>
    <n v="10"/>
    <n v="0"/>
    <n v="147"/>
    <n v="2.4666666666666601"/>
    <n v="40092.533333333296"/>
    <n v="20"/>
    <n v="9"/>
    <n v="1"/>
    <n v="157"/>
    <n v="10"/>
    <n v="8"/>
    <n v="0"/>
    <n v="83"/>
    <n v="10"/>
    <n v="11"/>
    <n v="0"/>
    <n v="108"/>
  </r>
  <r>
    <x v="37"/>
    <s v="Naan"/>
    <n v="12"/>
    <n v="2"/>
    <n v="0"/>
    <n v="34"/>
    <n v="18.5833333333333"/>
    <n v="50027.25"/>
    <n v="24"/>
    <n v="2"/>
    <n v="0"/>
    <n v="54"/>
    <n v="6"/>
    <n v="2"/>
    <n v="0"/>
    <n v="14"/>
    <n v="14"/>
    <n v="2"/>
    <n v="0"/>
    <n v="32"/>
  </r>
  <r>
    <x v="37"/>
    <s v="Rice"/>
    <n v="16"/>
    <n v="2"/>
    <n v="0"/>
    <n v="37"/>
    <n v="2.6875"/>
    <n v="50114.625"/>
    <n v="21"/>
    <n v="2"/>
    <n v="0"/>
    <n v="46"/>
    <n v="5"/>
    <n v="2"/>
    <n v="0"/>
    <n v="12"/>
    <n v="21"/>
    <n v="2"/>
    <n v="0"/>
    <n v="42"/>
  </r>
  <r>
    <x v="37"/>
    <s v="Salmon and Wheat Bran Salad"/>
    <n v="88"/>
    <n v="13"/>
    <n v="0"/>
    <n v="1129"/>
    <n v="11.476744186046499"/>
    <n v="37322.918604651102"/>
    <n v="79"/>
    <n v="15"/>
    <n v="1"/>
    <n v="1078"/>
    <n v="51"/>
    <n v="12"/>
    <n v="1"/>
    <n v="573"/>
    <n v="78"/>
    <n v="11"/>
    <n v="1"/>
    <n v="821"/>
  </r>
  <r>
    <x v="37"/>
    <s v="Yogurt"/>
    <n v="38"/>
    <n v="3"/>
    <n v="0"/>
    <n v="150"/>
    <n v="9.3611111111111107"/>
    <n v="47324.722222222197"/>
    <n v="38"/>
    <n v="3"/>
    <n v="0"/>
    <n v="132"/>
    <n v="24"/>
    <n v="3"/>
    <n v="0"/>
    <n v="91"/>
    <n v="23"/>
    <n v="3"/>
    <n v="0"/>
    <n v="75"/>
  </r>
  <r>
    <x v="38"/>
    <s v="Aubergine and Chickpea Vindaloo"/>
    <n v="6"/>
    <n v="4"/>
    <n v="0"/>
    <n v="21"/>
    <n v="9"/>
    <n v="140.5"/>
    <n v="3"/>
    <n v="4"/>
    <n v="0"/>
    <n v="10"/>
    <n v="8"/>
    <n v="4"/>
    <n v="0"/>
    <n v="27"/>
    <n v="2"/>
    <n v="4"/>
    <n v="0"/>
    <n v="7"/>
  </r>
  <r>
    <x v="38"/>
    <s v="Beef and Apple Burgers"/>
    <n v="33"/>
    <n v="13"/>
    <n v="0"/>
    <n v="414"/>
    <n v="3.1818181818181799"/>
    <n v="51658.8484848484"/>
    <n v="28"/>
    <n v="11"/>
    <n v="0"/>
    <n v="312"/>
    <n v="21"/>
    <n v="13"/>
    <n v="0"/>
    <n v="261"/>
    <n v="18"/>
    <n v="14"/>
    <n v="1"/>
    <n v="228"/>
  </r>
  <r>
    <x v="38"/>
    <s v="Beef and Broccoli"/>
    <n v="17"/>
    <n v="13"/>
    <n v="1"/>
    <n v="204"/>
    <n v="3.1764705882352899"/>
    <n v="64835.588235294097"/>
    <n v="12"/>
    <n v="9"/>
    <n v="0"/>
    <n v="111"/>
    <n v="20"/>
    <n v="7"/>
    <n v="0"/>
    <n v="131"/>
    <n v="12"/>
    <n v="7"/>
    <n v="0"/>
    <n v="85"/>
  </r>
  <r>
    <x v="38"/>
    <s v="Beef and Broccoli Stir Fry"/>
    <n v="15"/>
    <n v="10"/>
    <n v="0"/>
    <n v="151"/>
    <n v="2.5"/>
    <n v="42947.4285714285"/>
    <n v="5"/>
    <n v="10"/>
    <n v="0"/>
    <n v="50"/>
    <n v="8"/>
    <n v="10"/>
    <n v="0"/>
    <n v="80"/>
    <n v="20"/>
    <n v="10"/>
    <n v="0"/>
    <n v="200"/>
  </r>
  <r>
    <x v="38"/>
    <s v="Beef and Squash Kabob"/>
    <n v="40"/>
    <n v="7"/>
    <n v="3"/>
    <n v="288"/>
    <n v="4.25"/>
    <n v="55058.2"/>
    <n v="28"/>
    <n v="7"/>
    <n v="0"/>
    <n v="235"/>
    <n v="30"/>
    <n v="7"/>
    <n v="0"/>
    <n v="249"/>
    <n v="36"/>
    <n v="7"/>
    <n v="0"/>
    <n v="302"/>
  </r>
  <r>
    <x v="38"/>
    <s v="Chicken and Onion Kabob"/>
    <n v="53"/>
    <n v="10"/>
    <n v="0"/>
    <n v="597"/>
    <n v="5.1428571428571397"/>
    <n v="50066.142857142797"/>
    <n v="69"/>
    <n v="10"/>
    <n v="1"/>
    <n v="720"/>
    <n v="44"/>
    <n v="10"/>
    <n v="1"/>
    <n v="449"/>
    <n v="61"/>
    <n v="10"/>
    <n v="0"/>
    <n v="685"/>
  </r>
  <r>
    <x v="38"/>
    <s v="Chutney"/>
    <n v="9"/>
    <n v="2"/>
    <n v="0"/>
    <n v="19"/>
    <n v="2.2222222222222201"/>
    <n v="77792.777777777694"/>
    <n v="16"/>
    <n v="2"/>
    <n v="0"/>
    <n v="40"/>
    <n v="16"/>
    <n v="2"/>
    <n v="0"/>
    <n v="44"/>
    <n v="9"/>
    <n v="2"/>
    <n v="0"/>
    <n v="19"/>
  </r>
  <r>
    <x v="38"/>
    <s v="Coconut and Beef Vindaloo"/>
    <n v="13"/>
    <n v="4"/>
    <n v="0"/>
    <n v="52"/>
    <n v="5"/>
    <n v="33460.166666666599"/>
    <n v="11"/>
    <n v="4"/>
    <n v="0"/>
    <n v="38"/>
    <n v="6"/>
    <n v="4"/>
    <n v="0"/>
    <n v="21"/>
    <n v="6"/>
    <n v="4"/>
    <n v="0"/>
    <n v="21"/>
  </r>
  <r>
    <x v="38"/>
    <s v="Fountain Drink"/>
    <n v="51"/>
    <n v="2"/>
    <n v="0"/>
    <n v="101"/>
    <n v="2.9310344827586201"/>
    <n v="55326.275862068898"/>
    <n v="37"/>
    <n v="2"/>
    <n v="0"/>
    <n v="67"/>
    <n v="39"/>
    <n v="2"/>
    <n v="0"/>
    <n v="77"/>
    <n v="30"/>
    <n v="2"/>
    <n v="0"/>
    <n v="60"/>
  </r>
  <r>
    <x v="38"/>
    <s v="Lamb and Veggie Kabob"/>
    <n v="15"/>
    <n v="8"/>
    <n v="1"/>
    <n v="127"/>
    <n v="3.6666666666666599"/>
    <n v="46856.6"/>
    <n v="8"/>
    <n v="8"/>
    <n v="0"/>
    <n v="77"/>
    <n v="11"/>
    <n v="8"/>
    <n v="1"/>
    <n v="94"/>
    <n v="19"/>
    <n v="8"/>
    <n v="2"/>
    <n v="140"/>
  </r>
  <r>
    <x v="38"/>
    <s v="Lamb Chops"/>
    <n v="16"/>
    <n v="10"/>
    <n v="0"/>
    <n v="160"/>
    <n v="2.375"/>
    <n v="68851.5625"/>
    <n v="22"/>
    <n v="11"/>
    <n v="1"/>
    <n v="216"/>
    <n v="20"/>
    <n v="10"/>
    <n v="0"/>
    <n v="193"/>
    <n v="12"/>
    <n v="7"/>
    <n v="1"/>
    <n v="78"/>
  </r>
  <r>
    <x v="38"/>
    <s v="Naan"/>
    <n v="27"/>
    <n v="2"/>
    <n v="0"/>
    <n v="68"/>
    <n v="3.6923076923076898"/>
    <n v="61617.5769230769"/>
    <n v="19"/>
    <n v="2"/>
    <n v="0"/>
    <n v="46"/>
    <n v="12"/>
    <n v="2"/>
    <n v="0"/>
    <n v="30"/>
    <n v="11"/>
    <n v="2"/>
    <n v="0"/>
    <n v="24"/>
  </r>
  <r>
    <x v="38"/>
    <s v="Rice"/>
    <n v="15"/>
    <n v="2"/>
    <n v="0"/>
    <n v="33"/>
    <n v="2.3571428571428501"/>
    <n v="71580.357142857101"/>
    <n v="3"/>
    <n v="2"/>
    <n v="0"/>
    <n v="14"/>
    <n v="11"/>
    <n v="2"/>
    <n v="0"/>
    <n v="23"/>
    <n v="4"/>
    <n v="2"/>
    <n v="0"/>
    <n v="8"/>
  </r>
  <r>
    <x v="38"/>
    <s v="Salmon and Wheat Bran Salad"/>
    <n v="85"/>
    <n v="15"/>
    <n v="1"/>
    <n v="1187"/>
    <n v="4.1111111111111098"/>
    <n v="54442.444444444402"/>
    <n v="83"/>
    <n v="12"/>
    <n v="0"/>
    <n v="973"/>
    <n v="76"/>
    <n v="11"/>
    <n v="0"/>
    <n v="834"/>
    <n v="60"/>
    <n v="12"/>
    <n v="1"/>
    <n v="694"/>
  </r>
  <r>
    <x v="38"/>
    <s v="Yogurt"/>
    <n v="35"/>
    <n v="3"/>
    <n v="0"/>
    <n v="151"/>
    <n v="2.96969696969696"/>
    <n v="60707.878787878697"/>
    <n v="34"/>
    <n v="3"/>
    <n v="0"/>
    <n v="131"/>
    <n v="28"/>
    <n v="3"/>
    <n v="0"/>
    <n v="103"/>
    <n v="19"/>
    <n v="3"/>
    <n v="0"/>
    <n v="79"/>
  </r>
  <r>
    <x v="39"/>
    <s v="Aubergine and Chickpea Vindaloo"/>
    <n v="7"/>
    <n v="4"/>
    <n v="0"/>
    <n v="24"/>
    <n v="1.6666666666666601"/>
    <n v="66673.166666666599"/>
    <n v="8"/>
    <n v="4"/>
    <n v="0"/>
    <n v="28"/>
    <n v="10"/>
    <n v="4"/>
    <n v="0"/>
    <n v="35"/>
    <n v="14"/>
    <n v="4"/>
    <n v="0"/>
    <n v="49"/>
  </r>
  <r>
    <x v="39"/>
    <s v="Beef and Apple Burgers"/>
    <n v="35"/>
    <n v="12"/>
    <n v="0"/>
    <n v="420"/>
    <n v="10.6571428571428"/>
    <n v="48707.685714285697"/>
    <n v="31"/>
    <n v="13"/>
    <n v="0"/>
    <n v="401"/>
    <n v="31"/>
    <n v="16"/>
    <n v="1"/>
    <n v="478"/>
    <n v="37"/>
    <n v="11"/>
    <n v="0"/>
    <n v="397"/>
  </r>
  <r>
    <x v="39"/>
    <s v="Beef and Broccoli"/>
    <n v="28"/>
    <n v="8"/>
    <n v="0"/>
    <n v="219"/>
    <n v="4.0714285714285703"/>
    <n v="50154.214285714203"/>
    <n v="22"/>
    <n v="12"/>
    <n v="0"/>
    <n v="258"/>
    <n v="19"/>
    <n v="7"/>
    <n v="0"/>
    <n v="133"/>
    <n v="20"/>
    <n v="10"/>
    <n v="0"/>
    <n v="198"/>
  </r>
  <r>
    <x v="39"/>
    <s v="Beef and Broccoli Stir Fry"/>
    <n v="28"/>
    <n v="9"/>
    <n v="0"/>
    <n v="243"/>
    <n v="2.2083333333333299"/>
    <n v="54217.541666666599"/>
    <n v="10"/>
    <n v="10"/>
    <n v="0"/>
    <n v="98"/>
    <n v="15"/>
    <n v="10"/>
    <n v="1"/>
    <n v="140"/>
    <n v="16"/>
    <n v="10"/>
    <n v="0"/>
    <n v="160"/>
  </r>
  <r>
    <x v="39"/>
    <s v="Beef and Squash Kabob"/>
    <n v="42"/>
    <n v="7"/>
    <n v="0"/>
    <n v="358"/>
    <n v="2.9210526315789398"/>
    <n v="47454.657894736803"/>
    <n v="36"/>
    <n v="7"/>
    <n v="0"/>
    <n v="311"/>
    <n v="38"/>
    <n v="7"/>
    <n v="1"/>
    <n v="314"/>
    <n v="42"/>
    <n v="7"/>
    <n v="0"/>
    <n v="345"/>
  </r>
  <r>
    <x v="39"/>
    <s v="Chicken and Onion Kabob"/>
    <n v="49"/>
    <n v="10"/>
    <n v="1"/>
    <n v="521"/>
    <n v="2.8"/>
    <n v="57855.733333333301"/>
    <n v="58"/>
    <n v="10"/>
    <n v="1"/>
    <n v="595"/>
    <n v="62"/>
    <n v="10"/>
    <n v="1"/>
    <n v="640"/>
    <n v="79"/>
    <n v="10"/>
    <n v="0"/>
    <n v="847"/>
  </r>
  <r>
    <x v="39"/>
    <s v="Chutney"/>
    <n v="23"/>
    <n v="2"/>
    <n v="0"/>
    <n v="64"/>
    <n v="2.8260869565217299"/>
    <n v="47951.608695652103"/>
    <n v="18"/>
    <n v="2"/>
    <n v="0"/>
    <n v="39"/>
    <n v="17"/>
    <n v="2"/>
    <n v="0"/>
    <n v="36"/>
    <n v="18"/>
    <n v="2"/>
    <n v="0"/>
    <n v="54"/>
  </r>
  <r>
    <x v="39"/>
    <s v="Coconut and Beef Vindaloo"/>
    <n v="13"/>
    <n v="4"/>
    <n v="0"/>
    <n v="52"/>
    <n v="3.0833333333333299"/>
    <n v="66763.5"/>
    <n v="7"/>
    <n v="4"/>
    <n v="0"/>
    <n v="24"/>
    <n v="17"/>
    <n v="4"/>
    <n v="0"/>
    <n v="60"/>
    <n v="13"/>
    <n v="4"/>
    <n v="0"/>
    <n v="51"/>
  </r>
  <r>
    <x v="39"/>
    <s v="Fountain Drink"/>
    <n v="41"/>
    <n v="2"/>
    <n v="0"/>
    <n v="82"/>
    <n v="3.7"/>
    <n v="56797.0666666666"/>
    <n v="48"/>
    <n v="2"/>
    <n v="0"/>
    <n v="94"/>
    <n v="37"/>
    <n v="2"/>
    <n v="0"/>
    <n v="70"/>
    <n v="54"/>
    <n v="2"/>
    <n v="0"/>
    <n v="106"/>
  </r>
  <r>
    <x v="39"/>
    <s v="Lamb and Veggie Kabob"/>
    <n v="8"/>
    <n v="8"/>
    <n v="0"/>
    <n v="77"/>
    <n v="3.75"/>
    <n v="50038"/>
    <n v="15"/>
    <n v="8"/>
    <n v="0"/>
    <n v="134"/>
    <n v="16"/>
    <n v="8"/>
    <n v="0"/>
    <n v="149"/>
    <n v="15"/>
    <n v="8"/>
    <n v="1"/>
    <n v="130"/>
  </r>
  <r>
    <x v="39"/>
    <s v="Lamb Chops"/>
    <n v="23"/>
    <n v="9"/>
    <n v="0"/>
    <n v="209"/>
    <n v="2.1739130434782599"/>
    <n v="48062.0869565217"/>
    <n v="16"/>
    <n v="8"/>
    <n v="0"/>
    <n v="136"/>
    <n v="24"/>
    <n v="12"/>
    <n v="0"/>
    <n v="284"/>
    <n v="21"/>
    <n v="11"/>
    <n v="0"/>
    <n v="213"/>
  </r>
  <r>
    <x v="39"/>
    <s v="Naan"/>
    <n v="36"/>
    <n v="2"/>
    <n v="0"/>
    <n v="98"/>
    <n v="3.4516129032257998"/>
    <n v="61371.129032258003"/>
    <n v="26"/>
    <n v="2"/>
    <n v="0"/>
    <n v="64"/>
    <n v="27"/>
    <n v="2"/>
    <n v="0"/>
    <n v="76"/>
    <n v="22"/>
    <n v="2"/>
    <n v="0"/>
    <n v="54"/>
  </r>
  <r>
    <x v="39"/>
    <s v="Rice"/>
    <n v="22"/>
    <n v="2"/>
    <n v="0"/>
    <n v="68"/>
    <n v="2.3636363636363602"/>
    <n v="59271.409090909001"/>
    <n v="22"/>
    <n v="2"/>
    <n v="0"/>
    <n v="62"/>
    <n v="18"/>
    <n v="2"/>
    <n v="0"/>
    <n v="45"/>
    <n v="18"/>
    <n v="2"/>
    <n v="0"/>
    <n v="52"/>
  </r>
  <r>
    <x v="39"/>
    <s v="Salmon and Wheat Bran Salad"/>
    <n v="112"/>
    <n v="13"/>
    <n v="0"/>
    <n v="1439"/>
    <n v="6.4495412844036597"/>
    <n v="46002.844036697199"/>
    <n v="100"/>
    <n v="13"/>
    <n v="0"/>
    <n v="1258"/>
    <n v="116"/>
    <n v="14"/>
    <n v="0"/>
    <n v="1511"/>
    <n v="133"/>
    <n v="15"/>
    <n v="0"/>
    <n v="1936"/>
  </r>
  <r>
    <x v="39"/>
    <s v="Yogurt"/>
    <n v="31"/>
    <n v="3"/>
    <n v="0"/>
    <n v="111"/>
    <n v="2.2758620689655098"/>
    <n v="51906.034482758601"/>
    <n v="35"/>
    <n v="3"/>
    <n v="0"/>
    <n v="144"/>
    <n v="44"/>
    <n v="3"/>
    <n v="0"/>
    <n v="201"/>
    <n v="42"/>
    <n v="3"/>
    <n v="0"/>
    <n v="175"/>
  </r>
  <r>
    <x v="40"/>
    <s v="Aubergine and Chickpea Vindaloo"/>
    <n v="23"/>
    <n v="4"/>
    <n v="0"/>
    <n v="80"/>
    <n v="4.6923076923076898"/>
    <n v="53940.2307692307"/>
    <n v="14"/>
    <n v="4"/>
    <n v="0"/>
    <n v="46"/>
    <n v="8"/>
    <n v="4"/>
    <n v="0"/>
    <n v="27"/>
    <n v="21"/>
    <n v="4"/>
    <n v="0"/>
    <n v="70"/>
  </r>
  <r>
    <x v="40"/>
    <s v="Beef and Apple Burgers"/>
    <n v="30"/>
    <n v="14"/>
    <n v="0"/>
    <n v="400"/>
    <n v="3.4"/>
    <n v="60077.7"/>
    <n v="38"/>
    <n v="16"/>
    <n v="1"/>
    <n v="569"/>
    <n v="33"/>
    <n v="14"/>
    <n v="0"/>
    <n v="448"/>
    <n v="40"/>
    <n v="13"/>
    <n v="0"/>
    <n v="520"/>
  </r>
  <r>
    <x v="40"/>
    <s v="Beef and Broccoli"/>
    <n v="20"/>
    <n v="7"/>
    <n v="1"/>
    <n v="136"/>
    <n v="2.4500000000000002"/>
    <n v="55146"/>
    <n v="19"/>
    <n v="10"/>
    <n v="0"/>
    <n v="180"/>
    <n v="16"/>
    <n v="9"/>
    <n v="2"/>
    <n v="108"/>
    <n v="30"/>
    <n v="11"/>
    <n v="0"/>
    <n v="339"/>
  </r>
  <r>
    <x v="40"/>
    <s v="Beef and Broccoli Stir Fry"/>
    <n v="29"/>
    <n v="10"/>
    <n v="0"/>
    <n v="296"/>
    <n v="2.5"/>
    <n v="53951.1538461538"/>
    <n v="27"/>
    <n v="10"/>
    <n v="1"/>
    <n v="251"/>
    <n v="18"/>
    <n v="10"/>
    <n v="0"/>
    <n v="180"/>
    <n v="22"/>
    <n v="10"/>
    <n v="0"/>
    <n v="223"/>
  </r>
  <r>
    <x v="40"/>
    <s v="Beef and Squash Kabob"/>
    <n v="46"/>
    <n v="7"/>
    <n v="0"/>
    <n v="386"/>
    <n v="2.1860465116279002"/>
    <n v="60579.8837209302"/>
    <n v="63"/>
    <n v="7"/>
    <n v="1"/>
    <n v="516"/>
    <n v="39"/>
    <n v="7"/>
    <n v="0"/>
    <n v="339"/>
    <n v="40"/>
    <n v="7"/>
    <n v="0"/>
    <n v="347"/>
  </r>
  <r>
    <x v="40"/>
    <s v="Chicken and Onion Kabob"/>
    <n v="65"/>
    <n v="10"/>
    <n v="0"/>
    <n v="713"/>
    <n v="3.9649122807017498"/>
    <n v="59688.4385964912"/>
    <n v="123"/>
    <n v="10"/>
    <n v="1"/>
    <n v="1309"/>
    <n v="65"/>
    <n v="10"/>
    <n v="0"/>
    <n v="711"/>
    <n v="73"/>
    <n v="10"/>
    <n v="0"/>
    <n v="778"/>
  </r>
  <r>
    <x v="40"/>
    <s v="Chutney"/>
    <n v="12"/>
    <n v="2"/>
    <n v="0"/>
    <n v="28"/>
    <n v="3.3333333333333299"/>
    <n v="58413.916666666599"/>
    <n v="35"/>
    <n v="2"/>
    <n v="0"/>
    <n v="79"/>
    <n v="12"/>
    <n v="2"/>
    <n v="0"/>
    <n v="26"/>
    <n v="32"/>
    <n v="2"/>
    <n v="0"/>
    <n v="112"/>
  </r>
  <r>
    <x v="40"/>
    <s v="Coconut and Beef Vindaloo"/>
    <n v="18"/>
    <n v="4"/>
    <n v="0"/>
    <n v="72"/>
    <n v="3.6153846153846101"/>
    <n v="46268.384615384603"/>
    <n v="18"/>
    <n v="4"/>
    <n v="0"/>
    <n v="61"/>
    <n v="0"/>
    <n v="0"/>
    <n v="0"/>
    <n v="0"/>
    <n v="25"/>
    <n v="4"/>
    <n v="0"/>
    <n v="99"/>
  </r>
  <r>
    <x v="40"/>
    <s v="Fountain Drink"/>
    <n v="55"/>
    <n v="2"/>
    <n v="0"/>
    <n v="108"/>
    <n v="3.4"/>
    <n v="52631.525000000001"/>
    <n v="75"/>
    <n v="2"/>
    <n v="0"/>
    <n v="145"/>
    <n v="40"/>
    <n v="2"/>
    <n v="0"/>
    <n v="79"/>
    <n v="59"/>
    <n v="2"/>
    <n v="0"/>
    <n v="113"/>
  </r>
  <r>
    <x v="40"/>
    <s v="Lamb and Veggie Kabob"/>
    <n v="13"/>
    <n v="8"/>
    <n v="0"/>
    <n v="119"/>
    <n v="1.92307692307692"/>
    <n v="69284.307692307601"/>
    <n v="21"/>
    <n v="8"/>
    <n v="0"/>
    <n v="192"/>
    <n v="9"/>
    <n v="8"/>
    <n v="1"/>
    <n v="74"/>
    <n v="15"/>
    <n v="8"/>
    <n v="1"/>
    <n v="132"/>
  </r>
  <r>
    <x v="40"/>
    <s v="Lamb Chops"/>
    <n v="25"/>
    <n v="12"/>
    <n v="1"/>
    <n v="276"/>
    <n v="2.36"/>
    <n v="40162.68"/>
    <n v="33"/>
    <n v="8"/>
    <n v="0"/>
    <n v="265"/>
    <n v="10"/>
    <n v="10"/>
    <n v="0"/>
    <n v="96"/>
    <n v="22"/>
    <n v="12"/>
    <n v="0"/>
    <n v="259"/>
  </r>
  <r>
    <x v="40"/>
    <s v="Naan"/>
    <n v="21"/>
    <n v="2"/>
    <n v="0"/>
    <n v="52"/>
    <n v="3.09523809523809"/>
    <n v="71481.761904761894"/>
    <n v="42"/>
    <n v="2"/>
    <n v="0"/>
    <n v="102"/>
    <n v="15"/>
    <n v="2"/>
    <n v="0"/>
    <n v="34"/>
    <n v="30"/>
    <n v="2"/>
    <n v="0"/>
    <n v="82"/>
  </r>
  <r>
    <x v="40"/>
    <s v="Rice"/>
    <n v="20"/>
    <n v="2"/>
    <n v="0"/>
    <n v="50"/>
    <n v="2.25"/>
    <n v="55147.199999999997"/>
    <n v="29"/>
    <n v="2"/>
    <n v="0"/>
    <n v="88"/>
    <n v="12"/>
    <n v="2"/>
    <n v="0"/>
    <n v="26"/>
    <n v="34"/>
    <n v="2"/>
    <n v="0"/>
    <n v="102"/>
  </r>
  <r>
    <x v="40"/>
    <s v="Salmon and Wheat Bran Salad"/>
    <n v="109"/>
    <n v="13"/>
    <n v="1"/>
    <n v="1402"/>
    <n v="2.9626168224298999"/>
    <n v="49648.345794392502"/>
    <n v="158"/>
    <n v="13"/>
    <n v="0"/>
    <n v="1927"/>
    <n v="87"/>
    <n v="15"/>
    <n v="2"/>
    <n v="1120"/>
    <n v="125"/>
    <n v="15"/>
    <n v="0"/>
    <n v="1865"/>
  </r>
  <r>
    <x v="40"/>
    <s v="Yogurt"/>
    <n v="61"/>
    <n v="3"/>
    <n v="0"/>
    <n v="237"/>
    <n v="2.8448275862068901"/>
    <n v="53537.603448275797"/>
    <n v="50"/>
    <n v="3"/>
    <n v="0"/>
    <n v="169"/>
    <n v="35"/>
    <n v="3"/>
    <n v="0"/>
    <n v="147"/>
    <n v="50"/>
    <n v="3"/>
    <n v="0"/>
    <n v="222"/>
  </r>
  <r>
    <x v="41"/>
    <s v="Aubergine and Chickpea Vindaloo"/>
    <n v="6"/>
    <n v="4"/>
    <n v="0"/>
    <n v="21"/>
    <n v="2.6"/>
    <n v="60031.6"/>
    <n v="23"/>
    <n v="4"/>
    <n v="0"/>
    <n v="80"/>
    <n v="3"/>
    <n v="4"/>
    <n v="0"/>
    <n v="10"/>
    <n v="10"/>
    <n v="4"/>
    <n v="1"/>
    <n v="24"/>
  </r>
  <r>
    <x v="41"/>
    <s v="Beef and Apple Burgers"/>
    <n v="22"/>
    <n v="12"/>
    <n v="1"/>
    <n v="232"/>
    <n v="13.4545454545454"/>
    <n v="50088.4545454545"/>
    <n v="37"/>
    <n v="19"/>
    <n v="0"/>
    <n v="679"/>
    <n v="20"/>
    <n v="17"/>
    <n v="1"/>
    <n v="319"/>
    <n v="28"/>
    <n v="11"/>
    <n v="2"/>
    <n v="257"/>
  </r>
  <r>
    <x v="41"/>
    <s v="Beef and Broccoli"/>
    <n v="9"/>
    <n v="8"/>
    <n v="0"/>
    <n v="75"/>
    <n v="28.6666666666666"/>
    <n v="55590.444444444402"/>
    <n v="22"/>
    <n v="7"/>
    <n v="0"/>
    <n v="150"/>
    <n v="13"/>
    <n v="10"/>
    <n v="0"/>
    <n v="123"/>
    <n v="13"/>
    <n v="9"/>
    <n v="0"/>
    <n v="114"/>
  </r>
  <r>
    <x v="41"/>
    <s v="Beef and Broccoli Stir Fry"/>
    <n v="7"/>
    <n v="10"/>
    <n v="0"/>
    <n v="68"/>
    <n v="2.2857142857142798"/>
    <n v="42948.571428571398"/>
    <n v="11"/>
    <n v="10"/>
    <n v="0"/>
    <n v="111"/>
    <n v="10"/>
    <n v="10"/>
    <n v="0"/>
    <n v="100"/>
    <n v="5"/>
    <n v="10"/>
    <n v="0"/>
    <n v="51"/>
  </r>
  <r>
    <x v="41"/>
    <s v="Beef and Squash Kabob"/>
    <n v="27"/>
    <n v="7"/>
    <n v="0"/>
    <n v="232"/>
    <n v="2.3076923076922999"/>
    <n v="53916.538461538403"/>
    <n v="67"/>
    <n v="7"/>
    <n v="0"/>
    <n v="554"/>
    <n v="44"/>
    <n v="6"/>
    <n v="1"/>
    <n v="289"/>
    <n v="16"/>
    <n v="7"/>
    <n v="1"/>
    <n v="128"/>
  </r>
  <r>
    <x v="41"/>
    <s v="Chicken and Onion Kabob"/>
    <n v="43"/>
    <n v="10"/>
    <n v="0"/>
    <n v="472"/>
    <n v="3.4210526315789398"/>
    <n v="50057.973684210498"/>
    <n v="61"/>
    <n v="10"/>
    <n v="0"/>
    <n v="675"/>
    <n v="34"/>
    <n v="10"/>
    <n v="2"/>
    <n v="334"/>
    <n v="37"/>
    <n v="10"/>
    <n v="1"/>
    <n v="378"/>
  </r>
  <r>
    <x v="41"/>
    <s v="Chutney"/>
    <n v="16"/>
    <n v="2"/>
    <n v="0"/>
    <n v="33"/>
    <n v="21.6"/>
    <n v="46756.0666666666"/>
    <n v="25"/>
    <n v="2"/>
    <n v="0"/>
    <n v="71"/>
    <n v="9"/>
    <n v="2"/>
    <n v="0"/>
    <n v="22"/>
    <n v="15"/>
    <n v="2"/>
    <n v="0"/>
    <n v="34"/>
  </r>
  <r>
    <x v="41"/>
    <s v="Coconut and Beef Vindaloo"/>
    <n v="4"/>
    <n v="4"/>
    <n v="0"/>
    <n v="16"/>
    <n v="7"/>
    <n v="33402.666666666599"/>
    <n v="12"/>
    <n v="4"/>
    <n v="1"/>
    <n v="40"/>
    <n v="6"/>
    <n v="4"/>
    <n v="0"/>
    <n v="21"/>
    <n v="6"/>
    <n v="4"/>
    <n v="0"/>
    <n v="24"/>
  </r>
  <r>
    <x v="41"/>
    <s v="Fountain Drink"/>
    <n v="30"/>
    <n v="2"/>
    <n v="0"/>
    <n v="56"/>
    <n v="4.7647058823529402"/>
    <n v="35426.529411764699"/>
    <n v="53"/>
    <n v="2"/>
    <n v="0"/>
    <n v="102"/>
    <n v="24"/>
    <n v="2"/>
    <n v="0"/>
    <n v="48"/>
    <n v="18"/>
    <n v="2"/>
    <n v="0"/>
    <n v="33"/>
  </r>
  <r>
    <x v="41"/>
    <s v="Lamb and Veggie Kabob"/>
    <n v="9"/>
    <n v="8"/>
    <n v="1"/>
    <n v="78"/>
    <n v="12.3333333333333"/>
    <n v="33442.888888888803"/>
    <n v="18"/>
    <n v="8"/>
    <n v="0"/>
    <n v="167"/>
    <n v="9"/>
    <n v="8"/>
    <n v="2"/>
    <n v="63"/>
    <n v="2"/>
    <n v="8"/>
    <n v="0"/>
    <n v="19"/>
  </r>
  <r>
    <x v="41"/>
    <s v="Lamb Chops"/>
    <n v="11"/>
    <n v="9"/>
    <n v="0"/>
    <n v="94"/>
    <n v="3.4545454545454501"/>
    <n v="45486"/>
    <n v="20"/>
    <n v="13"/>
    <n v="0"/>
    <n v="257"/>
    <n v="16"/>
    <n v="11"/>
    <n v="1"/>
    <n v="170"/>
    <n v="4"/>
    <n v="6"/>
    <n v="0"/>
    <n v="23"/>
  </r>
  <r>
    <x v="41"/>
    <s v="Naan"/>
    <n v="10"/>
    <n v="2"/>
    <n v="0"/>
    <n v="24"/>
    <n v="6.5"/>
    <n v="50010.1"/>
    <n v="25"/>
    <n v="2"/>
    <n v="0"/>
    <n v="66"/>
    <n v="11"/>
    <n v="2"/>
    <n v="0"/>
    <n v="32"/>
    <n v="12"/>
    <n v="2"/>
    <n v="0"/>
    <n v="38"/>
  </r>
  <r>
    <x v="41"/>
    <s v="Rice"/>
    <n v="13"/>
    <n v="2"/>
    <n v="0"/>
    <n v="24"/>
    <n v="20.4615384615384"/>
    <n v="53873"/>
    <n v="18"/>
    <n v="2"/>
    <n v="0"/>
    <n v="47"/>
    <n v="16"/>
    <n v="2"/>
    <n v="0"/>
    <n v="42"/>
    <n v="12"/>
    <n v="2"/>
    <n v="0"/>
    <n v="37"/>
  </r>
  <r>
    <x v="41"/>
    <s v="Salmon and Wheat Bran Salad"/>
    <n v="65"/>
    <n v="12"/>
    <n v="0"/>
    <n v="755"/>
    <n v="9.4761904761904692"/>
    <n v="46124.523809523802"/>
    <n v="120"/>
    <n v="13"/>
    <n v="0"/>
    <n v="1481"/>
    <n v="51"/>
    <n v="17"/>
    <n v="0"/>
    <n v="857"/>
    <n v="59"/>
    <n v="13"/>
    <n v="1"/>
    <n v="703"/>
  </r>
  <r>
    <x v="41"/>
    <s v="Yogurt"/>
    <n v="17"/>
    <n v="3"/>
    <n v="0"/>
    <n v="71"/>
    <n v="2.0588235294117601"/>
    <n v="76482.764705882306"/>
    <n v="59"/>
    <n v="3"/>
    <n v="0"/>
    <n v="221"/>
    <n v="23"/>
    <n v="3"/>
    <n v="0"/>
    <n v="93"/>
    <n v="16"/>
    <n v="3"/>
    <n v="0"/>
    <n v="65"/>
  </r>
  <r>
    <x v="42"/>
    <s v="Aubergine and Chickpea Vindaloo"/>
    <n v="9"/>
    <n v="4"/>
    <n v="0"/>
    <n v="28"/>
    <n v="3"/>
    <n v="57290.857142857101"/>
    <n v="4"/>
    <n v="4"/>
    <n v="0"/>
    <n v="14"/>
    <n v="6"/>
    <n v="4"/>
    <n v="0"/>
    <n v="21"/>
    <n v="9"/>
    <n v="4"/>
    <n v="0"/>
    <n v="32"/>
  </r>
  <r>
    <x v="42"/>
    <s v="Beef and Apple Burgers"/>
    <n v="19"/>
    <n v="13"/>
    <n v="0"/>
    <n v="238"/>
    <n v="3.4736842105263102"/>
    <n v="52707.052631578903"/>
    <n v="24"/>
    <n v="14"/>
    <n v="1"/>
    <n v="315"/>
    <n v="28"/>
    <n v="11"/>
    <n v="1"/>
    <n v="258"/>
    <n v="22"/>
    <n v="17"/>
    <n v="0"/>
    <n v="366"/>
  </r>
  <r>
    <x v="42"/>
    <s v="Beef and Broccoli"/>
    <n v="11"/>
    <n v="10"/>
    <n v="0"/>
    <n v="105"/>
    <n v="5.8181818181818103"/>
    <n v="54581.545454545398"/>
    <n v="11"/>
    <n v="13"/>
    <n v="0"/>
    <n v="138"/>
    <n v="11"/>
    <n v="7"/>
    <n v="0"/>
    <n v="72"/>
    <n v="25"/>
    <n v="15"/>
    <n v="5"/>
    <n v="245"/>
  </r>
  <r>
    <x v="42"/>
    <s v="Beef and Broccoli Stir Fry"/>
    <n v="3"/>
    <n v="10"/>
    <n v="0"/>
    <n v="31"/>
    <n v="1"/>
    <n v="99999"/>
    <n v="11"/>
    <n v="10"/>
    <n v="1"/>
    <n v="100"/>
    <n v="4"/>
    <n v="10"/>
    <n v="0"/>
    <n v="40"/>
    <n v="11"/>
    <n v="10"/>
    <n v="0"/>
    <n v="111"/>
  </r>
  <r>
    <x v="42"/>
    <s v="Beef and Squash Kabob"/>
    <n v="11"/>
    <n v="7"/>
    <n v="0"/>
    <n v="95"/>
    <n v="3.4545454545454501"/>
    <n v="45583.090909090897"/>
    <n v="25"/>
    <n v="7"/>
    <n v="0"/>
    <n v="211"/>
    <n v="13"/>
    <n v="7"/>
    <n v="0"/>
    <n v="109"/>
    <n v="20"/>
    <n v="7"/>
    <n v="0"/>
    <n v="173"/>
  </r>
  <r>
    <x v="42"/>
    <s v="Chicken and Onion Kabob"/>
    <n v="27"/>
    <n v="10"/>
    <n v="1"/>
    <n v="292"/>
    <n v="3.44"/>
    <n v="44123.44"/>
    <n v="64"/>
    <n v="10"/>
    <n v="1"/>
    <n v="668"/>
    <n v="33"/>
    <n v="10"/>
    <n v="0"/>
    <n v="371"/>
    <n v="37"/>
    <n v="10"/>
    <n v="0"/>
    <n v="396"/>
  </r>
  <r>
    <x v="42"/>
    <s v="Chutney"/>
    <n v="16"/>
    <n v="2"/>
    <n v="0"/>
    <n v="44"/>
    <n v="2.9375"/>
    <n v="62613.5"/>
    <n v="14"/>
    <n v="2"/>
    <n v="0"/>
    <n v="40"/>
    <n v="17"/>
    <n v="2"/>
    <n v="0"/>
    <n v="42"/>
    <n v="18"/>
    <n v="2"/>
    <n v="2"/>
    <n v="38"/>
  </r>
  <r>
    <x v="42"/>
    <s v="Coconut and Beef Vindaloo"/>
    <n v="13"/>
    <n v="4"/>
    <n v="0"/>
    <n v="52"/>
    <n v="3.8"/>
    <n v="40205.9"/>
    <n v="18"/>
    <n v="4"/>
    <n v="0"/>
    <n v="57"/>
    <n v="9"/>
    <n v="4"/>
    <n v="0"/>
    <n v="32"/>
    <n v="9"/>
    <n v="4"/>
    <n v="0"/>
    <n v="36"/>
  </r>
  <r>
    <x v="42"/>
    <s v="Fountain Drink"/>
    <n v="27"/>
    <n v="2"/>
    <n v="0"/>
    <n v="54"/>
    <n v="7.6190476190476097"/>
    <n v="33458.333333333299"/>
    <n v="46"/>
    <n v="2"/>
    <n v="0"/>
    <n v="90"/>
    <n v="32"/>
    <n v="2"/>
    <n v="0"/>
    <n v="60"/>
    <n v="45"/>
    <n v="2"/>
    <n v="0"/>
    <n v="90"/>
  </r>
  <r>
    <x v="42"/>
    <s v="Lamb and Veggie Kabob"/>
    <n v="3"/>
    <n v="8"/>
    <n v="0"/>
    <n v="28"/>
    <n v="4.3333333333333304"/>
    <n v="33395.333333333299"/>
    <n v="11"/>
    <n v="8"/>
    <n v="1"/>
    <n v="92"/>
    <n v="7"/>
    <n v="8"/>
    <n v="0"/>
    <n v="66"/>
    <n v="6"/>
    <n v="8"/>
    <n v="0"/>
    <n v="57"/>
  </r>
  <r>
    <x v="42"/>
    <s v="Lamb Chops"/>
    <n v="11"/>
    <n v="7"/>
    <n v="0"/>
    <n v="75"/>
    <n v="3.1818181818181799"/>
    <n v="45701.727272727199"/>
    <n v="14"/>
    <n v="10"/>
    <n v="0"/>
    <n v="144"/>
    <n v="17"/>
    <n v="11"/>
    <n v="3"/>
    <n v="122"/>
    <n v="15"/>
    <n v="13"/>
    <n v="7"/>
    <n v="91"/>
  </r>
  <r>
    <x v="42"/>
    <s v="Naan"/>
    <n v="10"/>
    <n v="2"/>
    <n v="0"/>
    <n v="28"/>
    <n v="6.2"/>
    <n v="60017.2"/>
    <n v="21"/>
    <n v="2"/>
    <n v="0"/>
    <n v="54"/>
    <n v="12"/>
    <n v="2"/>
    <n v="0"/>
    <n v="27"/>
    <n v="13"/>
    <n v="2"/>
    <n v="0"/>
    <n v="38"/>
  </r>
  <r>
    <x v="42"/>
    <s v="Rice"/>
    <n v="11"/>
    <n v="2"/>
    <n v="0"/>
    <n v="24"/>
    <n v="2.63636363636363"/>
    <n v="45571.909090909001"/>
    <n v="15"/>
    <n v="2"/>
    <n v="0"/>
    <n v="42"/>
    <n v="11"/>
    <n v="2"/>
    <n v="0"/>
    <n v="24"/>
    <n v="11"/>
    <n v="2"/>
    <n v="0"/>
    <n v="24"/>
  </r>
  <r>
    <x v="42"/>
    <s v="Salmon and Wheat Bran Salad"/>
    <n v="68"/>
    <n v="12"/>
    <n v="0"/>
    <n v="818"/>
    <n v="6.0294117647058796"/>
    <n v="41311.779411764699"/>
    <n v="88"/>
    <n v="14"/>
    <n v="1"/>
    <n v="1179"/>
    <n v="90"/>
    <n v="11"/>
    <n v="1"/>
    <n v="845"/>
    <n v="74"/>
    <n v="14"/>
    <n v="2"/>
    <n v="896"/>
  </r>
  <r>
    <x v="42"/>
    <s v="Yogurt"/>
    <n v="18"/>
    <n v="3"/>
    <n v="0"/>
    <n v="72"/>
    <n v="4.1666666666666599"/>
    <n v="39051"/>
    <n v="20"/>
    <n v="3"/>
    <n v="0"/>
    <n v="66"/>
    <n v="18"/>
    <n v="3"/>
    <n v="1"/>
    <n v="61"/>
    <n v="35"/>
    <n v="3"/>
    <n v="2"/>
    <n v="115"/>
  </r>
  <r>
    <x v="43"/>
    <s v="Aubergine and Chickpea Vindaloo"/>
    <n v="11"/>
    <n v="4"/>
    <n v="0"/>
    <n v="38"/>
    <n v="3"/>
    <n v="50133.3"/>
    <n v="14"/>
    <n v="4"/>
    <n v="0"/>
    <n v="49"/>
    <n v="10"/>
    <n v="4"/>
    <n v="0"/>
    <n v="35"/>
    <n v="13"/>
    <n v="4"/>
    <n v="0"/>
    <n v="42"/>
  </r>
  <r>
    <x v="43"/>
    <s v="Beef and Apple Burgers"/>
    <n v="38"/>
    <n v="11"/>
    <n v="0"/>
    <n v="393"/>
    <n v="3.4473684210526301"/>
    <n v="58008.5"/>
    <n v="23"/>
    <n v="16"/>
    <n v="0"/>
    <n v="355"/>
    <n v="31"/>
    <n v="12"/>
    <n v="0"/>
    <n v="365"/>
    <n v="31"/>
    <n v="16"/>
    <n v="1"/>
    <n v="486"/>
  </r>
  <r>
    <x v="43"/>
    <s v="Beef and Broccoli"/>
    <n v="19"/>
    <n v="9"/>
    <n v="0"/>
    <n v="172"/>
    <n v="11.3157894736842"/>
    <n v="52777.052631578903"/>
    <n v="23"/>
    <n v="6"/>
    <n v="0"/>
    <n v="124"/>
    <n v="26"/>
    <n v="9"/>
    <n v="0"/>
    <n v="272"/>
    <n v="19"/>
    <n v="8"/>
    <n v="0"/>
    <n v="153"/>
  </r>
  <r>
    <x v="43"/>
    <s v="Beef and Broccoli Stir Fry"/>
    <n v="3"/>
    <n v="10"/>
    <n v="0"/>
    <n v="30"/>
    <n v="2.6666666666666599"/>
    <n v="33499"/>
    <n v="11"/>
    <n v="10"/>
    <n v="0"/>
    <n v="110"/>
    <n v="11"/>
    <n v="10"/>
    <n v="0"/>
    <n v="107"/>
    <n v="11"/>
    <n v="10"/>
    <n v="0"/>
    <n v="109"/>
  </r>
  <r>
    <x v="43"/>
    <s v="Beef and Squash Kabob"/>
    <n v="21"/>
    <n v="7"/>
    <n v="1"/>
    <n v="164"/>
    <n v="3.5"/>
    <n v="60055.35"/>
    <n v="15"/>
    <n v="7"/>
    <n v="0"/>
    <n v="123"/>
    <n v="33"/>
    <n v="7"/>
    <n v="0"/>
    <n v="272"/>
    <n v="30"/>
    <n v="7"/>
    <n v="0"/>
    <n v="260"/>
  </r>
  <r>
    <x v="43"/>
    <s v="Chicken and Onion Kabob"/>
    <n v="21"/>
    <n v="10"/>
    <n v="0"/>
    <n v="227"/>
    <n v="4.0952380952380896"/>
    <n v="57161.333333333299"/>
    <n v="35"/>
    <n v="10"/>
    <n v="0"/>
    <n v="388"/>
    <n v="36"/>
    <n v="10"/>
    <n v="0"/>
    <n v="388"/>
    <n v="57"/>
    <n v="10"/>
    <n v="1"/>
    <n v="600"/>
  </r>
  <r>
    <x v="43"/>
    <s v="Chutney"/>
    <n v="18"/>
    <n v="2"/>
    <n v="0"/>
    <n v="34"/>
    <n v="3.8571428571428501"/>
    <n v="78596.785714285696"/>
    <n v="17"/>
    <n v="2"/>
    <n v="0"/>
    <n v="42"/>
    <n v="16"/>
    <n v="2"/>
    <n v="0"/>
    <n v="58"/>
    <n v="12"/>
    <n v="2"/>
    <n v="0"/>
    <n v="33"/>
  </r>
  <r>
    <x v="43"/>
    <s v="Coconut and Beef Vindaloo"/>
    <n v="13"/>
    <n v="4"/>
    <n v="0"/>
    <n v="52"/>
    <n v="2.625"/>
    <n v="62523.75"/>
    <n v="13"/>
    <n v="4"/>
    <n v="0"/>
    <n v="46"/>
    <n v="10"/>
    <n v="4"/>
    <n v="0"/>
    <n v="35"/>
    <n v="17"/>
    <n v="4"/>
    <n v="0"/>
    <n v="63"/>
  </r>
  <r>
    <x v="43"/>
    <s v="Fountain Drink"/>
    <n v="44"/>
    <n v="2"/>
    <n v="0"/>
    <n v="88"/>
    <n v="3.1428571428571401"/>
    <n v="64387.642857142797"/>
    <n v="50"/>
    <n v="2"/>
    <n v="0"/>
    <n v="100"/>
    <n v="46"/>
    <n v="2"/>
    <n v="0"/>
    <n v="89"/>
    <n v="37"/>
    <n v="2"/>
    <n v="0"/>
    <n v="74"/>
  </r>
  <r>
    <x v="43"/>
    <s v="Lamb and Veggie Kabob"/>
    <n v="7"/>
    <n v="8"/>
    <n v="2"/>
    <n v="54"/>
    <n v="2.1666666666666599"/>
    <n v="50191.333333333299"/>
    <n v="5"/>
    <n v="8"/>
    <n v="3"/>
    <n v="33"/>
    <n v="5"/>
    <n v="8"/>
    <n v="0"/>
    <n v="48"/>
    <n v="10"/>
    <n v="8"/>
    <n v="1"/>
    <n v="82"/>
  </r>
  <r>
    <x v="43"/>
    <s v="Lamb Chops"/>
    <n v="9"/>
    <n v="8"/>
    <n v="0"/>
    <n v="76"/>
    <n v="2"/>
    <n v="55656.444444444402"/>
    <n v="18"/>
    <n v="6"/>
    <n v="0"/>
    <n v="116"/>
    <n v="22"/>
    <n v="7"/>
    <n v="0"/>
    <n v="150"/>
    <n v="15"/>
    <n v="10"/>
    <n v="0"/>
    <n v="147"/>
  </r>
  <r>
    <x v="43"/>
    <s v="Naan"/>
    <n v="14"/>
    <n v="2"/>
    <n v="0"/>
    <n v="35"/>
    <n v="14.9285714285714"/>
    <n v="50090.214285714203"/>
    <n v="21"/>
    <n v="2"/>
    <n v="0"/>
    <n v="60"/>
    <n v="23"/>
    <n v="2"/>
    <n v="0"/>
    <n v="86"/>
    <n v="12"/>
    <n v="2"/>
    <n v="0"/>
    <n v="34"/>
  </r>
  <r>
    <x v="43"/>
    <s v="Rice"/>
    <n v="10"/>
    <n v="2"/>
    <n v="0"/>
    <n v="22"/>
    <n v="5.8888888888888804"/>
    <n v="44522.222222222197"/>
    <n v="11"/>
    <n v="2"/>
    <n v="0"/>
    <n v="34"/>
    <n v="14"/>
    <n v="2"/>
    <n v="0"/>
    <n v="32"/>
    <n v="16"/>
    <n v="2"/>
    <n v="0"/>
    <n v="37"/>
  </r>
  <r>
    <x v="43"/>
    <s v="Salmon and Wheat Bran Salad"/>
    <n v="77"/>
    <n v="12"/>
    <n v="0"/>
    <n v="916"/>
    <n v="5.7368421052631504"/>
    <n v="65852.289473684199"/>
    <n v="85"/>
    <n v="11"/>
    <n v="1"/>
    <n v="922"/>
    <n v="100"/>
    <n v="12"/>
    <n v="0"/>
    <n v="1274"/>
    <n v="88"/>
    <n v="13"/>
    <n v="0"/>
    <n v="1129"/>
  </r>
  <r>
    <x v="43"/>
    <s v="Yogurt"/>
    <n v="32"/>
    <n v="3"/>
    <n v="0"/>
    <n v="116"/>
    <n v="1.9285714285714199"/>
    <n v="71505.321428571406"/>
    <n v="21"/>
    <n v="3"/>
    <n v="0"/>
    <n v="77"/>
    <n v="34"/>
    <n v="3"/>
    <n v="0"/>
    <n v="168"/>
    <n v="38"/>
    <n v="3"/>
    <n v="0"/>
    <n v="150"/>
  </r>
  <r>
    <x v="44"/>
    <s v="Aubergine and Chickpea Vindaloo"/>
    <n v="3"/>
    <n v="4"/>
    <n v="0"/>
    <n v="10"/>
    <n v="1.6666666666666601"/>
    <n v="34016.666666666599"/>
    <n v="7"/>
    <n v="4"/>
    <n v="0"/>
    <n v="24"/>
    <n v="6"/>
    <n v="4"/>
    <n v="0"/>
    <n v="21"/>
    <n v="6"/>
    <n v="4"/>
    <n v="0"/>
    <n v="21"/>
  </r>
  <r>
    <x v="44"/>
    <s v="Beef and Apple Burgers"/>
    <n v="22"/>
    <n v="12"/>
    <n v="2"/>
    <n v="231"/>
    <n v="7.9090909090909003"/>
    <n v="54668.681818181802"/>
    <n v="32"/>
    <n v="12"/>
    <n v="0"/>
    <n v="380"/>
    <n v="16"/>
    <n v="17"/>
    <n v="0"/>
    <n v="267"/>
    <n v="33"/>
    <n v="13"/>
    <n v="0"/>
    <n v="414"/>
  </r>
  <r>
    <x v="44"/>
    <s v="Beef and Broccoli"/>
    <n v="11"/>
    <n v="31"/>
    <n v="6"/>
    <n v="275"/>
    <n v="1.9090909090909001"/>
    <n v="63731.909090909001"/>
    <n v="15"/>
    <n v="8"/>
    <n v="0"/>
    <n v="124"/>
    <n v="24"/>
    <n v="9"/>
    <n v="0"/>
    <n v="220"/>
    <n v="17"/>
    <n v="13"/>
    <n v="1"/>
    <n v="204"/>
  </r>
  <r>
    <x v="44"/>
    <s v="Beef and Broccoli Stir Fry"/>
    <n v="20"/>
    <n v="9"/>
    <n v="0"/>
    <n v="176"/>
    <n v="6.95"/>
    <n v="25118.15"/>
    <n v="16"/>
    <n v="10"/>
    <n v="0"/>
    <n v="160"/>
    <n v="11"/>
    <n v="10"/>
    <n v="0"/>
    <n v="110"/>
    <n v="15"/>
    <n v="10"/>
    <n v="0"/>
    <n v="151"/>
  </r>
  <r>
    <x v="44"/>
    <s v="Beef and Squash Kabob"/>
    <n v="26"/>
    <n v="7"/>
    <n v="0"/>
    <n v="214"/>
    <n v="6.84"/>
    <n v="60072.72"/>
    <n v="35"/>
    <n v="7"/>
    <n v="0"/>
    <n v="299"/>
    <n v="29"/>
    <n v="7"/>
    <n v="0"/>
    <n v="244"/>
    <n v="40"/>
    <n v="7"/>
    <n v="3"/>
    <n v="288"/>
  </r>
  <r>
    <x v="44"/>
    <s v="Chicken and Onion Kabob"/>
    <n v="42"/>
    <n v="9"/>
    <n v="0"/>
    <n v="420"/>
    <n v="4.3250000000000002"/>
    <n v="45164.65"/>
    <n v="53"/>
    <n v="10"/>
    <n v="1"/>
    <n v="544"/>
    <n v="42"/>
    <n v="10"/>
    <n v="0"/>
    <n v="453"/>
    <n v="53"/>
    <n v="10"/>
    <n v="0"/>
    <n v="597"/>
  </r>
  <r>
    <x v="44"/>
    <s v="Chutney"/>
    <n v="11"/>
    <n v="2"/>
    <n v="0"/>
    <n v="27"/>
    <n v="4"/>
    <n v="54866.181818181802"/>
    <n v="20"/>
    <n v="2"/>
    <n v="0"/>
    <n v="57"/>
    <n v="16"/>
    <n v="2"/>
    <n v="0"/>
    <n v="55"/>
    <n v="9"/>
    <n v="2"/>
    <n v="0"/>
    <n v="19"/>
  </r>
  <r>
    <x v="44"/>
    <s v="Coconut and Beef Vindaloo"/>
    <n v="9"/>
    <n v="4"/>
    <n v="0"/>
    <n v="36"/>
    <n v="4.375"/>
    <n v="25469.875"/>
    <n v="0"/>
    <n v="0"/>
    <n v="0"/>
    <n v="0"/>
    <n v="4"/>
    <n v="4"/>
    <n v="0"/>
    <n v="14"/>
    <n v="13"/>
    <n v="4"/>
    <n v="0"/>
    <n v="52"/>
  </r>
  <r>
    <x v="44"/>
    <s v="Fountain Drink"/>
    <n v="37"/>
    <n v="2"/>
    <n v="0"/>
    <n v="73"/>
    <n v="6.1481481481481399"/>
    <n v="48231.222222222197"/>
    <n v="32"/>
    <n v="2"/>
    <n v="0"/>
    <n v="64"/>
    <n v="38"/>
    <n v="2"/>
    <n v="0"/>
    <n v="75"/>
    <n v="51"/>
    <n v="2"/>
    <n v="0"/>
    <n v="101"/>
  </r>
  <r>
    <x v="44"/>
    <s v="Lamb and Veggie Kabob"/>
    <n v="10"/>
    <n v="8"/>
    <n v="1"/>
    <n v="82"/>
    <n v="2.7"/>
    <n v="60147.8"/>
    <n v="20"/>
    <n v="8"/>
    <n v="1"/>
    <n v="170"/>
    <n v="12"/>
    <n v="8"/>
    <n v="0"/>
    <n v="108"/>
    <n v="15"/>
    <n v="8"/>
    <n v="1"/>
    <n v="127"/>
  </r>
  <r>
    <x v="44"/>
    <s v="Lamb Chops"/>
    <n v="15"/>
    <n v="8"/>
    <n v="0"/>
    <n v="119"/>
    <n v="2.86666666666666"/>
    <n v="46759.199999999997"/>
    <n v="13"/>
    <n v="10"/>
    <n v="0"/>
    <n v="134"/>
    <n v="15"/>
    <n v="8"/>
    <n v="1"/>
    <n v="114"/>
    <n v="16"/>
    <n v="10"/>
    <n v="0"/>
    <n v="160"/>
  </r>
  <r>
    <x v="44"/>
    <s v="Naan"/>
    <n v="20"/>
    <n v="2"/>
    <n v="0"/>
    <n v="52"/>
    <n v="1.8947368421052599"/>
    <n v="63353.631578947301"/>
    <n v="26"/>
    <n v="2"/>
    <n v="0"/>
    <n v="67"/>
    <n v="12"/>
    <n v="2"/>
    <n v="0"/>
    <n v="32"/>
    <n v="27"/>
    <n v="2"/>
    <n v="0"/>
    <n v="68"/>
  </r>
  <r>
    <x v="44"/>
    <s v="Rice"/>
    <n v="20"/>
    <n v="2"/>
    <n v="1"/>
    <n v="59"/>
    <n v="4.7647058823529402"/>
    <n v="53008.352941176403"/>
    <n v="19"/>
    <n v="2"/>
    <n v="0"/>
    <n v="56"/>
    <n v="17"/>
    <n v="2"/>
    <n v="0"/>
    <n v="47"/>
    <n v="15"/>
    <n v="2"/>
    <n v="0"/>
    <n v="33"/>
  </r>
  <r>
    <x v="44"/>
    <s v="Salmon and Wheat Bran Salad"/>
    <n v="94"/>
    <n v="12"/>
    <n v="0"/>
    <n v="1127"/>
    <n v="5.0322580645161201"/>
    <n v="36764.032258064501"/>
    <n v="96"/>
    <n v="13"/>
    <n v="0"/>
    <n v="1269"/>
    <n v="109"/>
    <n v="13"/>
    <n v="2"/>
    <n v="1325"/>
    <n v="85"/>
    <n v="15"/>
    <n v="1"/>
    <n v="1187"/>
  </r>
  <r>
    <x v="44"/>
    <s v="Yogurt"/>
    <n v="38"/>
    <n v="3"/>
    <n v="0"/>
    <n v="150"/>
    <n v="7.0882352941176396"/>
    <n v="47170.088235294097"/>
    <n v="31"/>
    <n v="3"/>
    <n v="0"/>
    <n v="119"/>
    <n v="32"/>
    <n v="3"/>
    <n v="0"/>
    <n v="133"/>
    <n v="35"/>
    <n v="3"/>
    <n v="0"/>
    <n v="151"/>
  </r>
  <r>
    <x v="45"/>
    <s v="Aubergine and Chickpea Vindaloo"/>
    <n v="12"/>
    <n v="4"/>
    <n v="0"/>
    <n v="42"/>
    <n v="6.55555555555555"/>
    <n v="22323.777777777701"/>
    <n v="4"/>
    <n v="4"/>
    <n v="0"/>
    <n v="14"/>
    <n v="12"/>
    <n v="4"/>
    <n v="0"/>
    <n v="41"/>
    <n v="7"/>
    <n v="4"/>
    <n v="0"/>
    <n v="24"/>
  </r>
  <r>
    <x v="45"/>
    <s v="Beef and Apple Burgers"/>
    <n v="29"/>
    <n v="15"/>
    <n v="1"/>
    <n v="418"/>
    <n v="3.5517241379310298"/>
    <n v="62192.793103448203"/>
    <n v="39"/>
    <n v="15"/>
    <n v="0"/>
    <n v="595"/>
    <n v="42"/>
    <n v="15"/>
    <n v="4"/>
    <n v="463"/>
    <n v="35"/>
    <n v="12"/>
    <n v="0"/>
    <n v="420"/>
  </r>
  <r>
    <x v="45"/>
    <s v="Beef and Broccoli"/>
    <n v="20"/>
    <n v="13"/>
    <n v="0"/>
    <n v="253"/>
    <n v="5.8"/>
    <n v="55108.85"/>
    <n v="42"/>
    <n v="8"/>
    <n v="0"/>
    <n v="302"/>
    <n v="24"/>
    <n v="21"/>
    <n v="8"/>
    <n v="302"/>
    <n v="28"/>
    <n v="8"/>
    <n v="0"/>
    <n v="219"/>
  </r>
  <r>
    <x v="45"/>
    <s v="Beef and Broccoli Stir Fry"/>
    <n v="19"/>
    <n v="10"/>
    <n v="0"/>
    <n v="192"/>
    <n v="3.55555555555555"/>
    <n v="50065.333333333299"/>
    <n v="22"/>
    <n v="10"/>
    <n v="0"/>
    <n v="219"/>
    <n v="24"/>
    <n v="10"/>
    <n v="0"/>
    <n v="240"/>
    <n v="28"/>
    <n v="9"/>
    <n v="0"/>
    <n v="243"/>
  </r>
  <r>
    <x v="45"/>
    <s v="Beef and Squash Kabob"/>
    <n v="33"/>
    <n v="7"/>
    <n v="1"/>
    <n v="267"/>
    <n v="17.870967741935399"/>
    <n v="80660.483870967699"/>
    <n v="39"/>
    <n v="7"/>
    <n v="0"/>
    <n v="323"/>
    <n v="44"/>
    <n v="7"/>
    <n v="0"/>
    <n v="373"/>
    <n v="42"/>
    <n v="7"/>
    <n v="0"/>
    <n v="358"/>
  </r>
  <r>
    <x v="45"/>
    <s v="Chicken and Onion Kabob"/>
    <n v="61"/>
    <n v="10"/>
    <n v="0"/>
    <n v="688"/>
    <n v="5.4901960784313699"/>
    <n v="47139.078431372502"/>
    <n v="76"/>
    <n v="10"/>
    <n v="1"/>
    <n v="818"/>
    <n v="58"/>
    <n v="10"/>
    <n v="0"/>
    <n v="638"/>
    <n v="49"/>
    <n v="10"/>
    <n v="1"/>
    <n v="521"/>
  </r>
  <r>
    <x v="45"/>
    <s v="Chutney"/>
    <n v="20"/>
    <n v="2"/>
    <n v="0"/>
    <n v="44"/>
    <n v="3.2"/>
    <n v="50234.85"/>
    <n v="24"/>
    <n v="2"/>
    <n v="0"/>
    <n v="60"/>
    <n v="34"/>
    <n v="2"/>
    <n v="0"/>
    <n v="79"/>
    <n v="23"/>
    <n v="2"/>
    <n v="0"/>
    <n v="64"/>
  </r>
  <r>
    <x v="45"/>
    <s v="Coconut and Beef Vindaloo"/>
    <n v="12"/>
    <n v="4"/>
    <n v="0"/>
    <n v="48"/>
    <n v="4.5"/>
    <n v="40048"/>
    <n v="13"/>
    <n v="4"/>
    <n v="0"/>
    <n v="46"/>
    <n v="18"/>
    <n v="4"/>
    <n v="0"/>
    <n v="63"/>
    <n v="13"/>
    <n v="4"/>
    <n v="0"/>
    <n v="52"/>
  </r>
  <r>
    <x v="45"/>
    <s v="Fountain Drink"/>
    <n v="47"/>
    <n v="2"/>
    <n v="0"/>
    <n v="94"/>
    <n v="6.59375"/>
    <n v="53178.34375"/>
    <n v="83"/>
    <n v="2"/>
    <n v="0"/>
    <n v="163"/>
    <n v="51"/>
    <n v="2"/>
    <n v="0"/>
    <n v="100"/>
    <n v="41"/>
    <n v="2"/>
    <n v="0"/>
    <n v="82"/>
  </r>
  <r>
    <x v="45"/>
    <s v="Lamb and Veggie Kabob"/>
    <n v="11"/>
    <n v="8"/>
    <n v="1"/>
    <n v="92"/>
    <n v="8.6363636363636296"/>
    <n v="18518"/>
    <n v="12"/>
    <n v="8"/>
    <n v="0"/>
    <n v="115"/>
    <n v="15"/>
    <n v="8"/>
    <n v="0"/>
    <n v="146"/>
    <n v="8"/>
    <n v="8"/>
    <n v="0"/>
    <n v="77"/>
  </r>
  <r>
    <x v="45"/>
    <s v="Lamb Chops"/>
    <n v="22"/>
    <n v="9"/>
    <n v="0"/>
    <n v="190"/>
    <n v="4.2272727272727204"/>
    <n v="41017.772727272699"/>
    <n v="31"/>
    <n v="8"/>
    <n v="0"/>
    <n v="258"/>
    <n v="36"/>
    <n v="17"/>
    <n v="8"/>
    <n v="327"/>
    <n v="23"/>
    <n v="9"/>
    <n v="0"/>
    <n v="209"/>
  </r>
  <r>
    <x v="45"/>
    <s v="Naan"/>
    <n v="18"/>
    <n v="2"/>
    <n v="0"/>
    <n v="64"/>
    <n v="5.3529411764705799"/>
    <n v="53145.882352941102"/>
    <n v="27"/>
    <n v="2"/>
    <n v="0"/>
    <n v="83"/>
    <n v="33"/>
    <n v="2"/>
    <n v="1"/>
    <n v="75"/>
    <n v="36"/>
    <n v="2"/>
    <n v="0"/>
    <n v="98"/>
  </r>
  <r>
    <x v="45"/>
    <s v="Rice"/>
    <n v="17"/>
    <n v="2"/>
    <n v="0"/>
    <n v="48"/>
    <n v="2.25"/>
    <n v="68786.4375"/>
    <n v="26"/>
    <n v="2"/>
    <n v="0"/>
    <n v="62"/>
    <n v="27"/>
    <n v="2"/>
    <n v="0"/>
    <n v="59"/>
    <n v="22"/>
    <n v="2"/>
    <n v="0"/>
    <n v="68"/>
  </r>
  <r>
    <x v="45"/>
    <s v="Salmon and Wheat Bran Salad"/>
    <n v="124"/>
    <n v="16"/>
    <n v="1"/>
    <n v="1861"/>
    <n v="3.8442622950819598"/>
    <n v="54197.721311475398"/>
    <n v="175"/>
    <n v="13"/>
    <n v="0"/>
    <n v="2172"/>
    <n v="143"/>
    <n v="17"/>
    <n v="4"/>
    <n v="1873"/>
    <n v="112"/>
    <n v="13"/>
    <n v="0"/>
    <n v="1439"/>
  </r>
  <r>
    <x v="45"/>
    <s v="Yogurt"/>
    <n v="51"/>
    <n v="3"/>
    <n v="0"/>
    <n v="181"/>
    <n v="2.8297872340425498"/>
    <n v="70262.829787234004"/>
    <n v="75"/>
    <n v="3"/>
    <n v="0"/>
    <n v="300"/>
    <n v="65"/>
    <n v="3"/>
    <n v="0"/>
    <n v="227"/>
    <n v="31"/>
    <n v="3"/>
    <n v="0"/>
    <n v="111"/>
  </r>
  <r>
    <x v="46"/>
    <s v="Aubergine and Chickpea Vindaloo"/>
    <n v="14"/>
    <n v="4"/>
    <n v="0"/>
    <n v="49"/>
    <n v="2.07692307692307"/>
    <n v="53922.0769230769"/>
    <n v="14"/>
    <n v="4"/>
    <n v="0"/>
    <n v="46"/>
    <n v="14"/>
    <n v="4"/>
    <n v="0"/>
    <n v="49"/>
    <n v="23"/>
    <n v="4"/>
    <n v="0"/>
    <n v="80"/>
  </r>
  <r>
    <x v="46"/>
    <s v="Beef and Apple Burgers"/>
    <n v="41"/>
    <n v="12"/>
    <n v="0"/>
    <n v="491"/>
    <n v="4.3170731707316996"/>
    <n v="58574.975609756097"/>
    <n v="37"/>
    <n v="13"/>
    <n v="0"/>
    <n v="475"/>
    <n v="39"/>
    <n v="14"/>
    <n v="0"/>
    <n v="538"/>
    <n v="30"/>
    <n v="14"/>
    <n v="0"/>
    <n v="400"/>
  </r>
  <r>
    <x v="46"/>
    <s v="Beef and Broccoli"/>
    <n v="31"/>
    <n v="8"/>
    <n v="0"/>
    <n v="253"/>
    <n v="2.74193548387096"/>
    <n v="64576.580645161201"/>
    <n v="32"/>
    <n v="10"/>
    <n v="1"/>
    <n v="277"/>
    <n v="26"/>
    <n v="9"/>
    <n v="0"/>
    <n v="236"/>
    <n v="20"/>
    <n v="7"/>
    <n v="1"/>
    <n v="136"/>
  </r>
  <r>
    <x v="46"/>
    <s v="Beef and Broccoli Stir Fry"/>
    <n v="27"/>
    <n v="10"/>
    <n v="0"/>
    <n v="273"/>
    <n v="3.5"/>
    <n v="54208.75"/>
    <n v="26"/>
    <n v="10"/>
    <n v="1"/>
    <n v="235"/>
    <n v="35"/>
    <n v="10"/>
    <n v="0"/>
    <n v="347"/>
    <n v="29"/>
    <n v="10"/>
    <n v="0"/>
    <n v="296"/>
  </r>
  <r>
    <x v="46"/>
    <s v="Beef and Squash Kabob"/>
    <n v="54"/>
    <n v="7"/>
    <n v="1"/>
    <n v="437"/>
    <n v="3.125"/>
    <n v="60467.5"/>
    <n v="57"/>
    <n v="7"/>
    <n v="0"/>
    <n v="477"/>
    <n v="39"/>
    <n v="7"/>
    <n v="0"/>
    <n v="336"/>
    <n v="46"/>
    <n v="7"/>
    <n v="0"/>
    <n v="386"/>
  </r>
  <r>
    <x v="46"/>
    <s v="Chicken and Onion Kabob"/>
    <n v="59"/>
    <n v="10"/>
    <n v="0"/>
    <n v="636"/>
    <n v="2.7592592592592502"/>
    <n v="57482.796296296299"/>
    <n v="96"/>
    <n v="10"/>
    <n v="0"/>
    <n v="1057"/>
    <n v="74"/>
    <n v="10"/>
    <n v="0"/>
    <n v="827"/>
    <n v="65"/>
    <n v="10"/>
    <n v="0"/>
    <n v="713"/>
  </r>
  <r>
    <x v="46"/>
    <s v="Chutney"/>
    <n v="25"/>
    <n v="2"/>
    <n v="0"/>
    <n v="74"/>
    <n v="3.52"/>
    <n v="44176.32"/>
    <n v="30"/>
    <n v="2"/>
    <n v="0"/>
    <n v="87"/>
    <n v="23"/>
    <n v="2"/>
    <n v="0"/>
    <n v="65"/>
    <n v="12"/>
    <n v="2"/>
    <n v="0"/>
    <n v="28"/>
  </r>
  <r>
    <x v="46"/>
    <s v="Coconut and Beef Vindaloo"/>
    <n v="8"/>
    <n v="4"/>
    <n v="0"/>
    <n v="32"/>
    <n v="3"/>
    <n v="14426.857142857099"/>
    <n v="16"/>
    <n v="4"/>
    <n v="0"/>
    <n v="55"/>
    <n v="15"/>
    <n v="4"/>
    <n v="0"/>
    <n v="52"/>
    <n v="18"/>
    <n v="4"/>
    <n v="0"/>
    <n v="72"/>
  </r>
  <r>
    <x v="46"/>
    <s v="Fountain Drink"/>
    <n v="60"/>
    <n v="2"/>
    <n v="0"/>
    <n v="119"/>
    <n v="4.9444444444444402"/>
    <n v="41775.777777777701"/>
    <n v="58"/>
    <n v="2"/>
    <n v="0"/>
    <n v="115"/>
    <n v="68"/>
    <n v="2"/>
    <n v="0"/>
    <n v="135"/>
    <n v="55"/>
    <n v="2"/>
    <n v="0"/>
    <n v="108"/>
  </r>
  <r>
    <x v="46"/>
    <s v="Lamb and Veggie Kabob"/>
    <n v="21"/>
    <n v="8"/>
    <n v="1"/>
    <n v="174"/>
    <n v="2.8947368421052602"/>
    <n v="47447.368421052597"/>
    <n v="24"/>
    <n v="8"/>
    <n v="0"/>
    <n v="214"/>
    <n v="10"/>
    <n v="8"/>
    <n v="0"/>
    <n v="92"/>
    <n v="13"/>
    <n v="8"/>
    <n v="0"/>
    <n v="119"/>
  </r>
  <r>
    <x v="46"/>
    <s v="Lamb Chops"/>
    <n v="28"/>
    <n v="8"/>
    <n v="0"/>
    <n v="211"/>
    <n v="4.8214285714285703"/>
    <n v="39398.25"/>
    <n v="19"/>
    <n v="13"/>
    <n v="0"/>
    <n v="240"/>
    <n v="21"/>
    <n v="9"/>
    <n v="0"/>
    <n v="198"/>
    <n v="25"/>
    <n v="12"/>
    <n v="1"/>
    <n v="276"/>
  </r>
  <r>
    <x v="46"/>
    <s v="Naan"/>
    <n v="31"/>
    <n v="2"/>
    <n v="0"/>
    <n v="83"/>
    <n v="4.6129032258064502"/>
    <n v="55019.2580645161"/>
    <n v="27"/>
    <n v="2"/>
    <n v="0"/>
    <n v="67"/>
    <n v="26"/>
    <n v="2"/>
    <n v="0"/>
    <n v="59"/>
    <n v="21"/>
    <n v="2"/>
    <n v="0"/>
    <n v="52"/>
  </r>
  <r>
    <x v="46"/>
    <s v="Rice"/>
    <n v="25"/>
    <n v="2"/>
    <n v="0"/>
    <n v="80"/>
    <n v="3.04"/>
    <n v="52164.160000000003"/>
    <n v="27"/>
    <n v="2"/>
    <n v="0"/>
    <n v="73"/>
    <n v="26"/>
    <n v="2"/>
    <n v="0"/>
    <n v="58"/>
    <n v="20"/>
    <n v="2"/>
    <n v="0"/>
    <n v="50"/>
  </r>
  <r>
    <x v="46"/>
    <s v="Salmon and Wheat Bran Salad"/>
    <n v="132"/>
    <n v="12"/>
    <n v="0"/>
    <n v="1625"/>
    <n v="4.9457364341085199"/>
    <n v="49720.465116279003"/>
    <n v="128"/>
    <n v="14"/>
    <n v="0"/>
    <n v="1721"/>
    <n v="120"/>
    <n v="13"/>
    <n v="0"/>
    <n v="1535"/>
    <n v="109"/>
    <n v="13"/>
    <n v="1"/>
    <n v="1402"/>
  </r>
  <r>
    <x v="46"/>
    <s v="Yogurt"/>
    <n v="75"/>
    <n v="3"/>
    <n v="0"/>
    <n v="324"/>
    <n v="3.1714285714285699"/>
    <n v="55787.9"/>
    <n v="52"/>
    <n v="3"/>
    <n v="0"/>
    <n v="210"/>
    <n v="63"/>
    <n v="3"/>
    <n v="0"/>
    <n v="284"/>
    <n v="61"/>
    <n v="3"/>
    <n v="0"/>
    <n v="237"/>
  </r>
  <r>
    <x v="47"/>
    <s v="Aubergine and Chickpea Vindaloo"/>
    <n v="9"/>
    <n v="4"/>
    <n v="0"/>
    <n v="31"/>
    <n v="7.875"/>
    <n v="62503.375"/>
    <n v="10"/>
    <n v="4"/>
    <n v="0"/>
    <n v="35"/>
    <n v="10"/>
    <n v="4"/>
    <n v="0"/>
    <n v="35"/>
    <n v="6"/>
    <n v="4"/>
    <n v="0"/>
    <n v="21"/>
  </r>
  <r>
    <x v="47"/>
    <s v="Beef and Apple Burgers"/>
    <n v="20"/>
    <n v="12"/>
    <n v="0"/>
    <n v="244"/>
    <n v="3.1"/>
    <n v="50114.15"/>
    <n v="14"/>
    <n v="13"/>
    <n v="0"/>
    <n v="182"/>
    <n v="22"/>
    <n v="16"/>
    <n v="0"/>
    <n v="336"/>
    <n v="22"/>
    <n v="12"/>
    <n v="1"/>
    <n v="232"/>
  </r>
  <r>
    <x v="47"/>
    <s v="Beef and Broccoli"/>
    <n v="12"/>
    <n v="6"/>
    <n v="0"/>
    <n v="67"/>
    <n v="7.4166666666666599"/>
    <n v="25108.5"/>
    <n v="16"/>
    <n v="11"/>
    <n v="0"/>
    <n v="172"/>
    <n v="18"/>
    <n v="9"/>
    <n v="0"/>
    <n v="152"/>
    <n v="9"/>
    <n v="8"/>
    <n v="0"/>
    <n v="75"/>
  </r>
  <r>
    <x v="47"/>
    <s v="Beef and Broccoli Stir Fry"/>
    <n v="4"/>
    <n v="10"/>
    <n v="0"/>
    <n v="40"/>
    <n v="6"/>
    <n v="50092.75"/>
    <n v="3"/>
    <n v="10"/>
    <n v="3"/>
    <n v="20"/>
    <n v="7"/>
    <n v="10"/>
    <n v="0"/>
    <n v="71"/>
    <n v="7"/>
    <n v="10"/>
    <n v="0"/>
    <n v="68"/>
  </r>
  <r>
    <x v="47"/>
    <s v="Beef and Squash Kabob"/>
    <n v="23"/>
    <n v="7"/>
    <n v="0"/>
    <n v="199"/>
    <n v="6.4782608695652097"/>
    <n v="52326.826086956498"/>
    <n v="17"/>
    <n v="7"/>
    <n v="0"/>
    <n v="140"/>
    <n v="17"/>
    <n v="7"/>
    <n v="0"/>
    <n v="145"/>
    <n v="27"/>
    <n v="7"/>
    <n v="0"/>
    <n v="232"/>
  </r>
  <r>
    <x v="47"/>
    <s v="Chicken and Onion Kabob"/>
    <n v="38"/>
    <n v="10"/>
    <n v="0"/>
    <n v="417"/>
    <n v="4.6571428571428504"/>
    <n v="54337.628571428497"/>
    <n v="29"/>
    <n v="10"/>
    <n v="1"/>
    <n v="310"/>
    <n v="47"/>
    <n v="10"/>
    <n v="0"/>
    <n v="520"/>
    <n v="43"/>
    <n v="10"/>
    <n v="0"/>
    <n v="472"/>
  </r>
  <r>
    <x v="47"/>
    <s v="Chutney"/>
    <n v="8"/>
    <n v="2"/>
    <n v="0"/>
    <n v="20"/>
    <n v="3"/>
    <n v="50198"/>
    <n v="6"/>
    <n v="2"/>
    <n v="0"/>
    <n v="20"/>
    <n v="13"/>
    <n v="2"/>
    <n v="0"/>
    <n v="44"/>
    <n v="16"/>
    <n v="2"/>
    <n v="0"/>
    <n v="33"/>
  </r>
  <r>
    <x v="47"/>
    <s v="Coconut and Beef Vindaloo"/>
    <n v="10"/>
    <n v="4"/>
    <n v="0"/>
    <n v="40"/>
    <n v="2.2222222222222201"/>
    <n v="44663.555555555497"/>
    <n v="15"/>
    <n v="4"/>
    <n v="0"/>
    <n v="51"/>
    <n v="10"/>
    <n v="4"/>
    <n v="0"/>
    <n v="35"/>
    <n v="4"/>
    <n v="4"/>
    <n v="0"/>
    <n v="16"/>
  </r>
  <r>
    <x v="47"/>
    <s v="Fountain Drink"/>
    <n v="27"/>
    <n v="2"/>
    <n v="0"/>
    <n v="53"/>
    <n v="10.5714285714285"/>
    <n v="47699.666666666599"/>
    <n v="17"/>
    <n v="2"/>
    <n v="0"/>
    <n v="32"/>
    <n v="30"/>
    <n v="2"/>
    <n v="0"/>
    <n v="60"/>
    <n v="30"/>
    <n v="2"/>
    <n v="0"/>
    <n v="56"/>
  </r>
  <r>
    <x v="47"/>
    <s v="Lamb and Veggie Kabob"/>
    <n v="14"/>
    <n v="8"/>
    <n v="1"/>
    <n v="122"/>
    <n v="3.07692307692307"/>
    <n v="61582.692307692298"/>
    <n v="5"/>
    <n v="8"/>
    <n v="0"/>
    <n v="44"/>
    <n v="10"/>
    <n v="8"/>
    <n v="0"/>
    <n v="97"/>
    <n v="9"/>
    <n v="8"/>
    <n v="1"/>
    <n v="78"/>
  </r>
  <r>
    <x v="47"/>
    <s v="Lamb Chops"/>
    <n v="8"/>
    <n v="6"/>
    <n v="1"/>
    <n v="41"/>
    <n v="54"/>
    <n v="25101.375"/>
    <n v="13"/>
    <n v="11"/>
    <n v="0"/>
    <n v="136"/>
    <n v="15"/>
    <n v="11"/>
    <n v="0"/>
    <n v="161"/>
    <n v="11"/>
    <n v="9"/>
    <n v="0"/>
    <n v="94"/>
  </r>
  <r>
    <x v="47"/>
    <s v="Naan"/>
    <n v="11"/>
    <n v="2"/>
    <n v="0"/>
    <n v="33"/>
    <n v="22.090909090909001"/>
    <n v="54610.363636363603"/>
    <n v="13"/>
    <n v="2"/>
    <n v="0"/>
    <n v="32"/>
    <n v="16"/>
    <n v="2"/>
    <n v="0"/>
    <n v="52"/>
    <n v="10"/>
    <n v="2"/>
    <n v="0"/>
    <n v="24"/>
  </r>
  <r>
    <x v="47"/>
    <s v="Rice"/>
    <n v="7"/>
    <n v="2"/>
    <n v="0"/>
    <n v="16"/>
    <n v="2.1428571428571401"/>
    <n v="57231"/>
    <n v="12"/>
    <n v="2"/>
    <n v="0"/>
    <n v="44"/>
    <n v="5"/>
    <n v="2"/>
    <n v="0"/>
    <n v="16"/>
    <n v="13"/>
    <n v="2"/>
    <n v="0"/>
    <n v="24"/>
  </r>
  <r>
    <x v="47"/>
    <s v="Salmon and Wheat Bran Salad"/>
    <n v="57"/>
    <n v="13"/>
    <n v="1"/>
    <n v="696"/>
    <n v="7.5964912280701702"/>
    <n v="50957.017543859598"/>
    <n v="54"/>
    <n v="13"/>
    <n v="1"/>
    <n v="685"/>
    <n v="66"/>
    <n v="11"/>
    <n v="0"/>
    <n v="727"/>
    <n v="65"/>
    <n v="12"/>
    <n v="0"/>
    <n v="755"/>
  </r>
  <r>
    <x v="47"/>
    <s v="Yogurt"/>
    <n v="25"/>
    <n v="3"/>
    <n v="0"/>
    <n v="100"/>
    <n v="12.68"/>
    <n v="48127.16"/>
    <n v="19"/>
    <n v="3"/>
    <n v="0"/>
    <n v="73"/>
    <n v="17"/>
    <n v="3"/>
    <n v="0"/>
    <n v="71"/>
    <n v="17"/>
    <n v="3"/>
    <n v="0"/>
    <n v="71"/>
  </r>
  <r>
    <x v="48"/>
    <s v="Aubergine and Chickpea Vindaloo"/>
    <n v="11"/>
    <n v="4"/>
    <n v="0"/>
    <n v="38"/>
    <n v="4"/>
    <n v="40156.5"/>
    <n v="8"/>
    <n v="4"/>
    <n v="0"/>
    <n v="27"/>
    <n v="8"/>
    <n v="4"/>
    <n v="0"/>
    <n v="28"/>
    <n v="9"/>
    <n v="4"/>
    <n v="0"/>
    <n v="28"/>
  </r>
  <r>
    <x v="48"/>
    <s v="Beef and Apple Burgers"/>
    <n v="16"/>
    <n v="9"/>
    <n v="1"/>
    <n v="124"/>
    <n v="4.0625"/>
    <n v="62602"/>
    <n v="31"/>
    <n v="12"/>
    <n v="1"/>
    <n v="366"/>
    <n v="23"/>
    <n v="13"/>
    <n v="1"/>
    <n v="269"/>
    <n v="19"/>
    <n v="13"/>
    <n v="0"/>
    <n v="238"/>
  </r>
  <r>
    <x v="48"/>
    <s v="Beef and Broccoli"/>
    <n v="11"/>
    <n v="7"/>
    <n v="0"/>
    <n v="80"/>
    <n v="2.1818181818181799"/>
    <n v="45598"/>
    <n v="13"/>
    <n v="17"/>
    <n v="0"/>
    <n v="218"/>
    <n v="17"/>
    <n v="7"/>
    <n v="1"/>
    <n v="106"/>
    <n v="11"/>
    <n v="10"/>
    <n v="0"/>
    <n v="105"/>
  </r>
  <r>
    <x v="48"/>
    <s v="Beef and Broccoli Stir Fry"/>
    <n v="12"/>
    <n v="10"/>
    <n v="0"/>
    <n v="123"/>
    <n v="2.9166666666666599"/>
    <n v="83355.25"/>
    <n v="6"/>
    <n v="10"/>
    <n v="0"/>
    <n v="60"/>
    <n v="8"/>
    <n v="10"/>
    <n v="2"/>
    <n v="60"/>
    <n v="3"/>
    <n v="10"/>
    <n v="0"/>
    <n v="31"/>
  </r>
  <r>
    <x v="48"/>
    <s v="Beef and Squash Kabob"/>
    <n v="17"/>
    <n v="7"/>
    <n v="0"/>
    <n v="137"/>
    <n v="1.94117647058823"/>
    <n v="53086.647058823502"/>
    <n v="21"/>
    <n v="7"/>
    <n v="0"/>
    <n v="179"/>
    <n v="31"/>
    <n v="7"/>
    <n v="3"/>
    <n v="173"/>
    <n v="11"/>
    <n v="7"/>
    <n v="0"/>
    <n v="95"/>
  </r>
  <r>
    <x v="48"/>
    <s v="Chicken and Onion Kabob"/>
    <n v="45"/>
    <n v="10"/>
    <n v="1"/>
    <n v="449"/>
    <n v="2.8372093023255802"/>
    <n v="58212.627906976697"/>
    <n v="39"/>
    <n v="10"/>
    <n v="0"/>
    <n v="438"/>
    <n v="46"/>
    <n v="10"/>
    <n v="2"/>
    <n v="440"/>
    <n v="27"/>
    <n v="10"/>
    <n v="1"/>
    <n v="292"/>
  </r>
  <r>
    <x v="48"/>
    <s v="Chutney"/>
    <n v="11"/>
    <n v="2"/>
    <n v="0"/>
    <n v="24"/>
    <n v="2.5454545454545401"/>
    <n v="36513.545454545398"/>
    <n v="16"/>
    <n v="2"/>
    <n v="0"/>
    <n v="32"/>
    <n v="17"/>
    <n v="2"/>
    <n v="0"/>
    <n v="40"/>
    <n v="16"/>
    <n v="2"/>
    <n v="0"/>
    <n v="44"/>
  </r>
  <r>
    <x v="48"/>
    <s v="Coconut and Beef Vindaloo"/>
    <n v="6"/>
    <n v="4"/>
    <n v="0"/>
    <n v="24"/>
    <n v="8"/>
    <n v="20013.599999999999"/>
    <n v="14"/>
    <n v="4"/>
    <n v="0"/>
    <n v="48"/>
    <n v="5"/>
    <n v="4"/>
    <n v="0"/>
    <n v="18"/>
    <n v="13"/>
    <n v="4"/>
    <n v="0"/>
    <n v="52"/>
  </r>
  <r>
    <x v="48"/>
    <s v="Fountain Drink"/>
    <n v="34"/>
    <n v="2"/>
    <n v="0"/>
    <n v="64"/>
    <n v="3.3703703703703698"/>
    <n v="37209.407407407401"/>
    <n v="46"/>
    <n v="2"/>
    <n v="0"/>
    <n v="91"/>
    <n v="45"/>
    <n v="2"/>
    <n v="0"/>
    <n v="90"/>
    <n v="27"/>
    <n v="2"/>
    <n v="0"/>
    <n v="54"/>
  </r>
  <r>
    <x v="48"/>
    <s v="Lamb and Veggie Kabob"/>
    <n v="13"/>
    <n v="8"/>
    <n v="0"/>
    <n v="119"/>
    <n v="2.1538461538461502"/>
    <n v="61575.1538461538"/>
    <n v="7"/>
    <n v="8"/>
    <n v="0"/>
    <n v="62"/>
    <n v="9"/>
    <n v="8"/>
    <n v="0"/>
    <n v="83"/>
    <n v="3"/>
    <n v="8"/>
    <n v="0"/>
    <n v="28"/>
  </r>
  <r>
    <x v="48"/>
    <s v="Lamb Chops"/>
    <n v="13"/>
    <n v="8"/>
    <n v="1"/>
    <n v="97"/>
    <n v="2"/>
    <n v="54075.769230769198"/>
    <n v="20"/>
    <n v="8"/>
    <n v="0"/>
    <n v="161"/>
    <n v="14"/>
    <n v="8"/>
    <n v="0"/>
    <n v="104"/>
    <n v="11"/>
    <n v="7"/>
    <n v="0"/>
    <n v="75"/>
  </r>
  <r>
    <x v="48"/>
    <s v="Naan"/>
    <n v="14"/>
    <n v="2"/>
    <n v="0"/>
    <n v="32"/>
    <n v="2.7857142857142798"/>
    <n v="35835.642857142797"/>
    <n v="14"/>
    <n v="2"/>
    <n v="0"/>
    <n v="33"/>
    <n v="17"/>
    <n v="2"/>
    <n v="0"/>
    <n v="36"/>
    <n v="10"/>
    <n v="2"/>
    <n v="0"/>
    <n v="28"/>
  </r>
  <r>
    <x v="48"/>
    <s v="Rice"/>
    <n v="11"/>
    <n v="2"/>
    <n v="0"/>
    <n v="28"/>
    <n v="2.5454545454545401"/>
    <n v="45713.4545454545"/>
    <n v="11"/>
    <n v="2"/>
    <n v="0"/>
    <n v="23"/>
    <n v="17"/>
    <n v="2"/>
    <n v="0"/>
    <n v="34"/>
    <n v="11"/>
    <n v="2"/>
    <n v="0"/>
    <n v="24"/>
  </r>
  <r>
    <x v="48"/>
    <s v="Salmon and Wheat Bran Salad"/>
    <n v="71"/>
    <n v="12"/>
    <n v="0"/>
    <n v="841"/>
    <n v="5.0857142857142801"/>
    <n v="37217.885714285701"/>
    <n v="86"/>
    <n v="12"/>
    <n v="0"/>
    <n v="1035"/>
    <n v="96"/>
    <n v="12"/>
    <n v="1"/>
    <n v="1068"/>
    <n v="68"/>
    <n v="12"/>
    <n v="0"/>
    <n v="818"/>
  </r>
  <r>
    <x v="48"/>
    <s v="Yogurt"/>
    <n v="19"/>
    <n v="3"/>
    <n v="0"/>
    <n v="82"/>
    <n v="2.0526315789473601"/>
    <n v="52769.631578947301"/>
    <n v="29"/>
    <n v="3"/>
    <n v="0"/>
    <n v="100"/>
    <n v="35"/>
    <n v="3"/>
    <n v="0"/>
    <n v="128"/>
    <n v="18"/>
    <n v="3"/>
    <n v="0"/>
    <n v="72"/>
  </r>
  <r>
    <x v="49"/>
    <s v="Aubergine and Chickpea Vindaloo"/>
    <n v="6"/>
    <n v="4"/>
    <n v="0"/>
    <n v="21"/>
    <n v="45.4"/>
    <n v="20038.2"/>
    <n v="6"/>
    <n v="4"/>
    <n v="0"/>
    <n v="21"/>
    <n v="7"/>
    <n v="4"/>
    <n v="0"/>
    <n v="24"/>
    <n v="11"/>
    <n v="4"/>
    <n v="0"/>
    <n v="38"/>
  </r>
  <r>
    <x v="49"/>
    <s v="Beef and Apple Burgers"/>
    <n v="23"/>
    <n v="15"/>
    <n v="0"/>
    <n v="342"/>
    <n v="11.9565217391304"/>
    <n v="56604.217391304301"/>
    <n v="35"/>
    <n v="12"/>
    <n v="1"/>
    <n v="408"/>
    <n v="26"/>
    <n v="14"/>
    <n v="1"/>
    <n v="358"/>
    <n v="38"/>
    <n v="11"/>
    <n v="0"/>
    <n v="393"/>
  </r>
  <r>
    <x v="49"/>
    <s v="Beef and Broccoli"/>
    <n v="16"/>
    <n v="9"/>
    <n v="0"/>
    <n v="144"/>
    <n v="15.5"/>
    <n v="43992.8125"/>
    <n v="10"/>
    <n v="23"/>
    <n v="17"/>
    <n v="57"/>
    <n v="12"/>
    <n v="8"/>
    <n v="0"/>
    <n v="100"/>
    <n v="19"/>
    <n v="9"/>
    <n v="0"/>
    <n v="172"/>
  </r>
  <r>
    <x v="49"/>
    <s v="Beef and Broccoli Stir Fry"/>
    <n v="18"/>
    <n v="10"/>
    <n v="1"/>
    <n v="173"/>
    <n v="3.0625"/>
    <n v="50026.5625"/>
    <n v="19"/>
    <n v="10"/>
    <n v="0"/>
    <n v="185"/>
    <n v="13"/>
    <n v="10"/>
    <n v="0"/>
    <n v="125"/>
    <n v="3"/>
    <n v="10"/>
    <n v="0"/>
    <n v="30"/>
  </r>
  <r>
    <x v="49"/>
    <s v="Beef and Squash Kabob"/>
    <n v="28"/>
    <n v="7"/>
    <n v="1"/>
    <n v="212"/>
    <n v="2.4"/>
    <n v="64100.24"/>
    <n v="38"/>
    <n v="7"/>
    <n v="0"/>
    <n v="330"/>
    <n v="34"/>
    <n v="7"/>
    <n v="0"/>
    <n v="288"/>
    <n v="21"/>
    <n v="7"/>
    <n v="1"/>
    <n v="164"/>
  </r>
  <r>
    <x v="49"/>
    <s v="Chicken and Onion Kabob"/>
    <n v="54"/>
    <n v="10"/>
    <n v="0"/>
    <n v="586"/>
    <n v="4.1568627450980298"/>
    <n v="49102.588235294097"/>
    <n v="42"/>
    <n v="10"/>
    <n v="1"/>
    <n v="452"/>
    <n v="32"/>
    <n v="10"/>
    <n v="0"/>
    <n v="361"/>
    <n v="21"/>
    <n v="10"/>
    <n v="0"/>
    <n v="227"/>
  </r>
  <r>
    <x v="49"/>
    <s v="Chutney"/>
    <n v="13"/>
    <n v="2"/>
    <n v="0"/>
    <n v="26"/>
    <n v="1.84615384615384"/>
    <n v="69263.615384615303"/>
    <n v="15"/>
    <n v="2"/>
    <n v="0"/>
    <n v="32"/>
    <n v="10"/>
    <n v="2"/>
    <n v="0"/>
    <n v="30"/>
    <n v="18"/>
    <n v="2"/>
    <n v="0"/>
    <n v="34"/>
  </r>
  <r>
    <x v="49"/>
    <s v="Coconut and Beef Vindaloo"/>
    <n v="11"/>
    <n v="4"/>
    <n v="0"/>
    <n v="42"/>
    <n v="6"/>
    <n v="28639.4285714285"/>
    <n v="11"/>
    <n v="4"/>
    <n v="0"/>
    <n v="37"/>
    <n v="6"/>
    <n v="4"/>
    <n v="1"/>
    <n v="18"/>
    <n v="13"/>
    <n v="4"/>
    <n v="0"/>
    <n v="52"/>
  </r>
  <r>
    <x v="49"/>
    <s v="Fountain Drink"/>
    <n v="42"/>
    <n v="2"/>
    <n v="0"/>
    <n v="84"/>
    <n v="4.2333333333333298"/>
    <n v="46795.7"/>
    <n v="40"/>
    <n v="2"/>
    <n v="0"/>
    <n v="74"/>
    <n v="18"/>
    <n v="2"/>
    <n v="0"/>
    <n v="35"/>
    <n v="44"/>
    <n v="2"/>
    <n v="0"/>
    <n v="88"/>
  </r>
  <r>
    <x v="49"/>
    <s v="Lamb and Veggie Kabob"/>
    <n v="8"/>
    <n v="8"/>
    <n v="0"/>
    <n v="73"/>
    <n v="2.125"/>
    <n v="62567.5"/>
    <n v="7"/>
    <n v="8"/>
    <n v="1"/>
    <n v="63"/>
    <n v="7"/>
    <n v="8"/>
    <n v="0"/>
    <n v="61"/>
    <n v="7"/>
    <n v="8"/>
    <n v="2"/>
    <n v="54"/>
  </r>
  <r>
    <x v="49"/>
    <s v="Lamb Chops"/>
    <n v="16"/>
    <n v="6"/>
    <n v="0"/>
    <n v="100"/>
    <n v="15.75"/>
    <n v="56431.25"/>
    <n v="18"/>
    <n v="9"/>
    <n v="0"/>
    <n v="157"/>
    <n v="5"/>
    <n v="10"/>
    <n v="0"/>
    <n v="48"/>
    <n v="9"/>
    <n v="8"/>
    <n v="0"/>
    <n v="76"/>
  </r>
  <r>
    <x v="49"/>
    <s v="Naan"/>
    <n v="16"/>
    <n v="2"/>
    <n v="0"/>
    <n v="38"/>
    <n v="2.2666666666666599"/>
    <n v="60149.333333333299"/>
    <n v="20"/>
    <n v="2"/>
    <n v="0"/>
    <n v="41"/>
    <n v="10"/>
    <n v="2"/>
    <n v="0"/>
    <n v="22"/>
    <n v="14"/>
    <n v="2"/>
    <n v="0"/>
    <n v="35"/>
  </r>
  <r>
    <x v="49"/>
    <s v="Rice"/>
    <n v="17"/>
    <n v="2"/>
    <n v="0"/>
    <n v="34"/>
    <n v="2.0666666666666602"/>
    <n v="66747.333333333299"/>
    <n v="9"/>
    <n v="2"/>
    <n v="0"/>
    <n v="26"/>
    <n v="8"/>
    <n v="2"/>
    <n v="0"/>
    <n v="34"/>
    <n v="10"/>
    <n v="2"/>
    <n v="0"/>
    <n v="22"/>
  </r>
  <r>
    <x v="49"/>
    <s v="Salmon and Wheat Bran Salad"/>
    <n v="70"/>
    <n v="12"/>
    <n v="0"/>
    <n v="841"/>
    <n v="13.9285714285714"/>
    <n v="45796.157142857097"/>
    <n v="93"/>
    <n v="14"/>
    <n v="2"/>
    <n v="1142"/>
    <n v="51"/>
    <n v="14"/>
    <n v="1"/>
    <n v="676"/>
    <n v="77"/>
    <n v="12"/>
    <n v="0"/>
    <n v="916"/>
  </r>
  <r>
    <x v="49"/>
    <s v="Yogurt"/>
    <n v="24"/>
    <n v="3"/>
    <n v="0"/>
    <n v="78"/>
    <n v="13.1818181818181"/>
    <n v="54702.9545454545"/>
    <n v="30"/>
    <n v="3"/>
    <n v="0"/>
    <n v="137"/>
    <n v="18"/>
    <n v="3"/>
    <n v="0"/>
    <n v="92"/>
    <n v="32"/>
    <n v="3"/>
    <n v="0"/>
    <n v="116"/>
  </r>
  <r>
    <x v="50"/>
    <s v="Aubergine and Chickpea Vindaloo"/>
    <n v="4"/>
    <n v="4"/>
    <n v="0"/>
    <n v="14"/>
    <n v="2"/>
    <n v="66845"/>
    <n v="9"/>
    <n v="4"/>
    <n v="0"/>
    <n v="32"/>
    <n v="7"/>
    <n v="4"/>
    <n v="0"/>
    <n v="24"/>
    <n v="3"/>
    <n v="4"/>
    <n v="0"/>
    <n v="10"/>
  </r>
  <r>
    <x v="50"/>
    <s v="Beef and Apple Burgers"/>
    <n v="28"/>
    <n v="10"/>
    <n v="0"/>
    <n v="278"/>
    <n v="5.1071428571428497"/>
    <n v="42991.75"/>
    <n v="44"/>
    <n v="13"/>
    <n v="0"/>
    <n v="536"/>
    <n v="21"/>
    <n v="21"/>
    <n v="0"/>
    <n v="437"/>
    <n v="22"/>
    <n v="12"/>
    <n v="2"/>
    <n v="231"/>
  </r>
  <r>
    <x v="50"/>
    <s v="Beef and Broccoli"/>
    <n v="16"/>
    <n v="10"/>
    <n v="0"/>
    <n v="161"/>
    <n v="2.5625"/>
    <n v="43867.625"/>
    <n v="18"/>
    <n v="8"/>
    <n v="0"/>
    <n v="141"/>
    <n v="14"/>
    <n v="20"/>
    <n v="0"/>
    <n v="283"/>
    <n v="11"/>
    <n v="31"/>
    <n v="6"/>
    <n v="275"/>
  </r>
  <r>
    <x v="50"/>
    <s v="Beef and Broccoli Stir Fry"/>
    <n v="13"/>
    <n v="10"/>
    <n v="0"/>
    <n v="132"/>
    <n v="1.92307692307692"/>
    <n v="61631.538461538403"/>
    <n v="11"/>
    <n v="10"/>
    <n v="0"/>
    <n v="110"/>
    <n v="11"/>
    <n v="10"/>
    <n v="0"/>
    <n v="113"/>
    <n v="20"/>
    <n v="9"/>
    <n v="0"/>
    <n v="176"/>
  </r>
  <r>
    <x v="50"/>
    <s v="Beef and Squash Kabob"/>
    <n v="32"/>
    <n v="7"/>
    <n v="0"/>
    <n v="266"/>
    <n v="3.96428571428571"/>
    <n v="71449.464285714203"/>
    <n v="29"/>
    <n v="7"/>
    <n v="0"/>
    <n v="240"/>
    <n v="58"/>
    <n v="7"/>
    <n v="2"/>
    <n v="403"/>
    <n v="26"/>
    <n v="7"/>
    <n v="0"/>
    <n v="214"/>
  </r>
  <r>
    <x v="50"/>
    <s v="Chicken and Onion Kabob"/>
    <n v="47"/>
    <n v="10"/>
    <n v="0"/>
    <n v="509"/>
    <n v="4.7058823529411704"/>
    <n v="50040.264705882299"/>
    <n v="33"/>
    <n v="10"/>
    <n v="1"/>
    <n v="351"/>
    <n v="33"/>
    <n v="10"/>
    <n v="0"/>
    <n v="371"/>
    <n v="42"/>
    <n v="9"/>
    <n v="0"/>
    <n v="420"/>
  </r>
  <r>
    <x v="50"/>
    <s v="Chutney"/>
    <n v="14"/>
    <n v="2"/>
    <n v="0"/>
    <n v="48"/>
    <n v="4.6666666666666599"/>
    <n v="41759.083333333299"/>
    <n v="16"/>
    <n v="2"/>
    <n v="0"/>
    <n v="58"/>
    <n v="21"/>
    <n v="2"/>
    <n v="0"/>
    <n v="82"/>
    <n v="11"/>
    <n v="2"/>
    <n v="0"/>
    <n v="27"/>
  </r>
  <r>
    <x v="50"/>
    <s v="Coconut and Beef Vindaloo"/>
    <n v="4"/>
    <n v="4"/>
    <n v="0"/>
    <n v="16"/>
    <n v="1"/>
    <n v="99999"/>
    <n v="9"/>
    <n v="4"/>
    <n v="1"/>
    <n v="24"/>
    <n v="11"/>
    <n v="4"/>
    <n v="0"/>
    <n v="38"/>
    <n v="9"/>
    <n v="4"/>
    <n v="0"/>
    <n v="36"/>
  </r>
  <r>
    <x v="50"/>
    <s v="Fountain Drink"/>
    <n v="42"/>
    <n v="2"/>
    <n v="0"/>
    <n v="84"/>
    <n v="4.5416666666666599"/>
    <n v="50093"/>
    <n v="50"/>
    <n v="2"/>
    <n v="0"/>
    <n v="95"/>
    <n v="50"/>
    <n v="2"/>
    <n v="0"/>
    <n v="99"/>
    <n v="37"/>
    <n v="2"/>
    <n v="0"/>
    <n v="73"/>
  </r>
  <r>
    <x v="50"/>
    <s v="Lamb and Veggie Kabob"/>
    <n v="17"/>
    <n v="8"/>
    <n v="1"/>
    <n v="143"/>
    <n v="5.1428571428571397"/>
    <n v="35796.714285714203"/>
    <n v="11"/>
    <n v="8"/>
    <n v="2"/>
    <n v="79"/>
    <n v="9"/>
    <n v="8"/>
    <n v="0"/>
    <n v="84"/>
    <n v="10"/>
    <n v="8"/>
    <n v="1"/>
    <n v="82"/>
  </r>
  <r>
    <x v="50"/>
    <s v="Lamb Chops"/>
    <n v="21"/>
    <n v="8"/>
    <n v="0"/>
    <n v="170"/>
    <n v="5.2380952380952301"/>
    <n v="47694.476190476104"/>
    <n v="21"/>
    <n v="9"/>
    <n v="0"/>
    <n v="187"/>
    <n v="17"/>
    <n v="17"/>
    <n v="0"/>
    <n v="285"/>
    <n v="15"/>
    <n v="8"/>
    <n v="0"/>
    <n v="119"/>
  </r>
  <r>
    <x v="50"/>
    <s v="Naan"/>
    <n v="21"/>
    <n v="2"/>
    <n v="0"/>
    <n v="57"/>
    <n v="2.7894736842105199"/>
    <n v="63249.842105263102"/>
    <n v="24"/>
    <n v="2"/>
    <n v="0"/>
    <n v="62"/>
    <n v="23"/>
    <n v="2"/>
    <n v="0"/>
    <n v="76"/>
    <n v="20"/>
    <n v="2"/>
    <n v="0"/>
    <n v="52"/>
  </r>
  <r>
    <x v="50"/>
    <s v="Rice"/>
    <n v="13"/>
    <n v="2"/>
    <n v="0"/>
    <n v="38"/>
    <n v="2.6923076923076898"/>
    <n v="61593.846153846098"/>
    <n v="15"/>
    <n v="2"/>
    <n v="0"/>
    <n v="43"/>
    <n v="20"/>
    <n v="2"/>
    <n v="0"/>
    <n v="69"/>
    <n v="20"/>
    <n v="2"/>
    <n v="1"/>
    <n v="59"/>
  </r>
  <r>
    <x v="50"/>
    <s v="Salmon and Wheat Bran Salad"/>
    <n v="110"/>
    <n v="15"/>
    <n v="0"/>
    <n v="1545"/>
    <n v="8.4444444444444393"/>
    <n v="44555.7171717171"/>
    <n v="106"/>
    <n v="13"/>
    <n v="0"/>
    <n v="1321"/>
    <n v="88"/>
    <n v="18"/>
    <n v="0"/>
    <n v="1507"/>
    <n v="94"/>
    <n v="12"/>
    <n v="0"/>
    <n v="1127"/>
  </r>
  <r>
    <x v="50"/>
    <s v="Yogurt"/>
    <n v="34"/>
    <n v="3"/>
    <n v="0"/>
    <n v="152"/>
    <n v="7"/>
    <n v="33422.424242424197"/>
    <n v="42"/>
    <n v="3"/>
    <n v="0"/>
    <n v="166"/>
    <n v="30"/>
    <n v="3"/>
    <n v="0"/>
    <n v="101"/>
    <n v="38"/>
    <n v="3"/>
    <n v="0"/>
    <n v="150"/>
  </r>
  <r>
    <x v="51"/>
    <s v="Aubergine and Chickpea Vindaloo"/>
    <n v="9"/>
    <n v="4"/>
    <n v="0"/>
    <n v="30"/>
    <n v="2.25"/>
    <n v="50086"/>
    <n v="9"/>
    <n v="4"/>
    <n v="0"/>
    <n v="32"/>
    <n v="8"/>
    <n v="4"/>
    <n v="0"/>
    <n v="27"/>
    <n v="12"/>
    <n v="4"/>
    <n v="0"/>
    <n v="42"/>
  </r>
  <r>
    <x v="51"/>
    <s v="Beef and Apple Burgers"/>
    <n v="46"/>
    <n v="13"/>
    <n v="2"/>
    <n v="499"/>
    <n v="2.5"/>
    <n v="69604.782608695605"/>
    <n v="37"/>
    <n v="13"/>
    <n v="0"/>
    <n v="461"/>
    <n v="36"/>
    <n v="12"/>
    <n v="1"/>
    <n v="411"/>
    <n v="29"/>
    <n v="15"/>
    <n v="1"/>
    <n v="418"/>
  </r>
  <r>
    <x v="51"/>
    <s v="Beef and Broccoli"/>
    <n v="18"/>
    <n v="12"/>
    <n v="0"/>
    <n v="213"/>
    <n v="3.1111111111111098"/>
    <n v="61204"/>
    <n v="30"/>
    <n v="10"/>
    <n v="0"/>
    <n v="293"/>
    <n v="27"/>
    <n v="9"/>
    <n v="0"/>
    <n v="230"/>
    <n v="20"/>
    <n v="13"/>
    <n v="0"/>
    <n v="253"/>
  </r>
  <r>
    <x v="51"/>
    <s v="Beef and Broccoli Stir Fry"/>
    <n v="21"/>
    <n v="10"/>
    <n v="0"/>
    <n v="203"/>
    <n v="3.95"/>
    <n v="50119.25"/>
    <n v="28"/>
    <n v="10"/>
    <n v="0"/>
    <n v="270"/>
    <n v="19"/>
    <n v="10"/>
    <n v="0"/>
    <n v="187"/>
    <n v="19"/>
    <n v="10"/>
    <n v="0"/>
    <n v="192"/>
  </r>
  <r>
    <x v="51"/>
    <s v="Beef and Squash Kabob"/>
    <n v="47"/>
    <n v="7"/>
    <n v="0"/>
    <n v="396"/>
    <n v="2.4102564102564101"/>
    <n v="71866.948717948704"/>
    <n v="62"/>
    <n v="7"/>
    <n v="0"/>
    <n v="539"/>
    <n v="36"/>
    <n v="7"/>
    <n v="0"/>
    <n v="308"/>
    <n v="33"/>
    <n v="7"/>
    <n v="1"/>
    <n v="267"/>
  </r>
  <r>
    <x v="51"/>
    <s v="Chicken and Onion Kabob"/>
    <n v="65"/>
    <n v="10"/>
    <n v="0"/>
    <n v="724"/>
    <n v="3.87096774193548"/>
    <n v="53356.145161290297"/>
    <n v="100"/>
    <n v="10"/>
    <n v="0"/>
    <n v="1119"/>
    <n v="52"/>
    <n v="10"/>
    <n v="0"/>
    <n v="578"/>
    <n v="61"/>
    <n v="10"/>
    <n v="0"/>
    <n v="688"/>
  </r>
  <r>
    <x v="51"/>
    <s v="Chutney"/>
    <n v="27"/>
    <n v="2"/>
    <n v="0"/>
    <n v="80"/>
    <n v="2.75"/>
    <n v="58428.041666666599"/>
    <n v="20"/>
    <n v="2"/>
    <n v="0"/>
    <n v="60"/>
    <n v="31"/>
    <n v="2"/>
    <n v="0"/>
    <n v="70"/>
    <n v="20"/>
    <n v="2"/>
    <n v="0"/>
    <n v="44"/>
  </r>
  <r>
    <x v="51"/>
    <s v="Coconut and Beef Vindaloo"/>
    <n v="16"/>
    <n v="4"/>
    <n v="0"/>
    <n v="63"/>
    <n v="2.84615384615384"/>
    <n v="38523.615384615303"/>
    <n v="17"/>
    <n v="4"/>
    <n v="0"/>
    <n v="56"/>
    <n v="19"/>
    <n v="4"/>
    <n v="1"/>
    <n v="56"/>
    <n v="12"/>
    <n v="4"/>
    <n v="0"/>
    <n v="48"/>
  </r>
  <r>
    <x v="51"/>
    <s v="Fountain Drink"/>
    <n v="52"/>
    <n v="2"/>
    <n v="0"/>
    <n v="98"/>
    <n v="3.23684210526315"/>
    <n v="55365.973684210498"/>
    <n v="55"/>
    <n v="2"/>
    <n v="0"/>
    <n v="101"/>
    <n v="53"/>
    <n v="2"/>
    <n v="0"/>
    <n v="88"/>
    <n v="47"/>
    <n v="2"/>
    <n v="0"/>
    <n v="94"/>
  </r>
  <r>
    <x v="51"/>
    <s v="Lamb and Veggie Kabob"/>
    <n v="15"/>
    <n v="8"/>
    <n v="0"/>
    <n v="143"/>
    <n v="4.5714285714285703"/>
    <n v="28773.285714285699"/>
    <n v="14"/>
    <n v="8"/>
    <n v="1"/>
    <n v="122"/>
    <n v="13"/>
    <n v="8"/>
    <n v="0"/>
    <n v="121"/>
    <n v="11"/>
    <n v="8"/>
    <n v="1"/>
    <n v="92"/>
  </r>
  <r>
    <x v="51"/>
    <s v="Lamb Chops"/>
    <n v="14"/>
    <n v="9"/>
    <n v="0"/>
    <n v="130"/>
    <n v="3.5"/>
    <n v="57190.214285714203"/>
    <n v="25"/>
    <n v="9"/>
    <n v="0"/>
    <n v="232"/>
    <n v="21"/>
    <n v="7"/>
    <n v="1"/>
    <n v="124"/>
    <n v="22"/>
    <n v="9"/>
    <n v="0"/>
    <n v="190"/>
  </r>
  <r>
    <x v="51"/>
    <s v="Naan"/>
    <n v="16"/>
    <n v="2"/>
    <n v="0"/>
    <n v="40"/>
    <n v="3"/>
    <n v="56356.1875"/>
    <n v="26"/>
    <n v="2"/>
    <n v="0"/>
    <n v="88"/>
    <n v="38"/>
    <n v="2"/>
    <n v="0"/>
    <n v="98"/>
    <n v="18"/>
    <n v="2"/>
    <n v="0"/>
    <n v="64"/>
  </r>
  <r>
    <x v="51"/>
    <s v="Rice"/>
    <n v="18"/>
    <n v="2"/>
    <n v="0"/>
    <n v="41"/>
    <n v="1.6666666666666601"/>
    <n v="77802.888888888803"/>
    <n v="24"/>
    <n v="2"/>
    <n v="0"/>
    <n v="72"/>
    <n v="22"/>
    <n v="2"/>
    <n v="0"/>
    <n v="60"/>
    <n v="17"/>
    <n v="2"/>
    <n v="0"/>
    <n v="48"/>
  </r>
  <r>
    <x v="51"/>
    <s v="Salmon and Wheat Bran Salad"/>
    <n v="129"/>
    <n v="14"/>
    <n v="1"/>
    <n v="1713"/>
    <n v="3.4677419354838701"/>
    <n v="50111.475806451599"/>
    <n v="132"/>
    <n v="13"/>
    <n v="0"/>
    <n v="1709"/>
    <n v="122"/>
    <n v="14"/>
    <n v="1"/>
    <n v="1571"/>
    <n v="124"/>
    <n v="16"/>
    <n v="1"/>
    <n v="1861"/>
  </r>
  <r>
    <x v="51"/>
    <s v="Yogurt"/>
    <n v="37"/>
    <n v="3"/>
    <n v="0"/>
    <n v="143"/>
    <n v="2.8108108108108101"/>
    <n v="56838.351351351303"/>
    <n v="44"/>
    <n v="3"/>
    <n v="0"/>
    <n v="179"/>
    <n v="42"/>
    <n v="3"/>
    <n v="0"/>
    <n v="174"/>
    <n v="51"/>
    <n v="3"/>
    <n v="0"/>
    <n v="181"/>
  </r>
  <r>
    <x v="52"/>
    <s v="Aubergine and Chickpea Vindaloo"/>
    <n v="19"/>
    <n v="4"/>
    <n v="0"/>
    <n v="65"/>
    <n v="1.6666666666666601"/>
    <n v="80014.600000000006"/>
    <n v="22"/>
    <n v="4"/>
    <n v="0"/>
    <n v="76"/>
    <n v="21"/>
    <n v="4"/>
    <n v="0"/>
    <n v="74"/>
    <n v="14"/>
    <n v="4"/>
    <n v="0"/>
    <n v="49"/>
  </r>
  <r>
    <x v="52"/>
    <s v="Beef and Apple Burgers"/>
    <n v="44"/>
    <n v="11"/>
    <n v="1"/>
    <n v="431"/>
    <n v="3.3181818181818099"/>
    <n v="61478.25"/>
    <n v="33"/>
    <n v="13"/>
    <n v="0"/>
    <n v="431"/>
    <n v="31"/>
    <n v="20"/>
    <n v="3"/>
    <n v="525"/>
    <n v="41"/>
    <n v="12"/>
    <n v="0"/>
    <n v="491"/>
  </r>
  <r>
    <x v="52"/>
    <s v="Beef and Broccoli"/>
    <n v="22"/>
    <n v="10"/>
    <n v="0"/>
    <n v="218"/>
    <n v="3.4545454545454501"/>
    <n v="45619.227272727199"/>
    <n v="26"/>
    <n v="9"/>
    <n v="0"/>
    <n v="221"/>
    <n v="28"/>
    <n v="12"/>
    <n v="2"/>
    <n v="292"/>
    <n v="31"/>
    <n v="8"/>
    <n v="0"/>
    <n v="253"/>
  </r>
  <r>
    <x v="52"/>
    <s v="Beef and Broccoli Stir Fry"/>
    <n v="18"/>
    <n v="10"/>
    <n v="1"/>
    <n v="170"/>
    <n v="16.3888888888888"/>
    <n v="44503.166666666599"/>
    <n v="23"/>
    <n v="10"/>
    <n v="0"/>
    <n v="229"/>
    <n v="20"/>
    <n v="10"/>
    <n v="0"/>
    <n v="200"/>
    <n v="27"/>
    <n v="10"/>
    <n v="0"/>
    <n v="273"/>
  </r>
  <r>
    <x v="52"/>
    <s v="Beef and Squash Kabob"/>
    <n v="36"/>
    <n v="7"/>
    <n v="0"/>
    <n v="303"/>
    <n v="3.09375"/>
    <n v="59487.96875"/>
    <n v="49"/>
    <n v="7"/>
    <n v="0"/>
    <n v="407"/>
    <n v="54"/>
    <n v="7"/>
    <n v="0"/>
    <n v="454"/>
    <n v="54"/>
    <n v="7"/>
    <n v="1"/>
    <n v="437"/>
  </r>
  <r>
    <x v="52"/>
    <s v="Chicken and Onion Kabob"/>
    <n v="79"/>
    <n v="10"/>
    <n v="0"/>
    <n v="875"/>
    <n v="5.3698630136986303"/>
    <n v="67192.136986301295"/>
    <n v="73"/>
    <n v="10"/>
    <n v="0"/>
    <n v="804"/>
    <n v="81"/>
    <n v="10"/>
    <n v="0"/>
    <n v="908"/>
    <n v="59"/>
    <n v="10"/>
    <n v="0"/>
    <n v="636"/>
  </r>
  <r>
    <x v="52"/>
    <s v="Chutney"/>
    <n v="28"/>
    <n v="2"/>
    <n v="0"/>
    <n v="70"/>
    <n v="2.3333333333333299"/>
    <n v="66720.185185185095"/>
    <n v="25"/>
    <n v="2"/>
    <n v="0"/>
    <n v="58"/>
    <n v="26"/>
    <n v="2"/>
    <n v="1"/>
    <n v="92"/>
    <n v="25"/>
    <n v="2"/>
    <n v="0"/>
    <n v="74"/>
  </r>
  <r>
    <x v="52"/>
    <s v="Coconut and Beef Vindaloo"/>
    <n v="15"/>
    <n v="3"/>
    <n v="0"/>
    <n v="52"/>
    <n v="2.0714285714285698"/>
    <n v="50179.9285714285"/>
    <n v="18"/>
    <n v="4"/>
    <n v="0"/>
    <n v="63"/>
    <n v="22"/>
    <n v="4"/>
    <n v="0"/>
    <n v="77"/>
    <n v="8"/>
    <n v="4"/>
    <n v="0"/>
    <n v="32"/>
  </r>
  <r>
    <x v="52"/>
    <s v="Fountain Drink"/>
    <n v="66"/>
    <n v="2"/>
    <n v="0"/>
    <n v="131"/>
    <n v="2.3571428571428501"/>
    <n v="76244.904761904705"/>
    <n v="62"/>
    <n v="2"/>
    <n v="0"/>
    <n v="122"/>
    <n v="58"/>
    <n v="2"/>
    <n v="0"/>
    <n v="113"/>
    <n v="60"/>
    <n v="2"/>
    <n v="0"/>
    <n v="119"/>
  </r>
  <r>
    <x v="52"/>
    <s v="Lamb and Veggie Kabob"/>
    <n v="12"/>
    <n v="8"/>
    <n v="0"/>
    <n v="113"/>
    <n v="1.6666666666666601"/>
    <n v="75039.166666666599"/>
    <n v="17"/>
    <n v="8"/>
    <n v="0"/>
    <n v="160"/>
    <n v="30"/>
    <n v="8"/>
    <n v="0"/>
    <n v="273"/>
    <n v="21"/>
    <n v="8"/>
    <n v="1"/>
    <n v="174"/>
  </r>
  <r>
    <x v="52"/>
    <s v="Lamb Chops"/>
    <n v="28"/>
    <n v="8"/>
    <n v="0"/>
    <n v="226"/>
    <n v="3.4285714285714199"/>
    <n v="42946.1785714285"/>
    <n v="26"/>
    <n v="10"/>
    <n v="0"/>
    <n v="247"/>
    <n v="22"/>
    <n v="13"/>
    <n v="4"/>
    <n v="198"/>
    <n v="28"/>
    <n v="8"/>
    <n v="0"/>
    <n v="211"/>
  </r>
  <r>
    <x v="52"/>
    <s v="Naan"/>
    <n v="24"/>
    <n v="2"/>
    <n v="0"/>
    <n v="50"/>
    <n v="1.9545454545454499"/>
    <n v="68207.863636363603"/>
    <n v="26"/>
    <n v="2"/>
    <n v="0"/>
    <n v="68"/>
    <n v="28"/>
    <n v="2"/>
    <n v="1"/>
    <n v="74"/>
    <n v="31"/>
    <n v="2"/>
    <n v="0"/>
    <n v="83"/>
  </r>
  <r>
    <x v="52"/>
    <s v="Rice"/>
    <n v="26"/>
    <n v="2"/>
    <n v="0"/>
    <n v="54"/>
    <n v="1.7692307692307601"/>
    <n v="65468.307692307601"/>
    <n v="31"/>
    <n v="2"/>
    <n v="0"/>
    <n v="71"/>
    <n v="14"/>
    <n v="2"/>
    <n v="0"/>
    <n v="36"/>
    <n v="25"/>
    <n v="2"/>
    <n v="0"/>
    <n v="80"/>
  </r>
  <r>
    <x v="52"/>
    <s v="Salmon and Wheat Bran Salad"/>
    <n v="146"/>
    <n v="12"/>
    <n v="0"/>
    <n v="1778"/>
    <n v="2.5694444444444402"/>
    <n v="61173.833333333299"/>
    <n v="123"/>
    <n v="13"/>
    <n v="0"/>
    <n v="1585"/>
    <n v="112"/>
    <n v="17"/>
    <n v="1"/>
    <n v="1805"/>
    <n v="132"/>
    <n v="12"/>
    <n v="0"/>
    <n v="1625"/>
  </r>
  <r>
    <x v="52"/>
    <s v="Yogurt"/>
    <n v="58"/>
    <n v="3"/>
    <n v="0"/>
    <n v="204"/>
    <n v="2.9629629629629601"/>
    <n v="59336.888888888803"/>
    <n v="52"/>
    <n v="3"/>
    <n v="0"/>
    <n v="201"/>
    <n v="55"/>
    <n v="3"/>
    <n v="0"/>
    <n v="255"/>
    <n v="75"/>
    <n v="3"/>
    <n v="0"/>
    <n v="324"/>
  </r>
  <r>
    <x v="53"/>
    <s v="Aubergine and Chickpea Vindaloo"/>
    <n v="8"/>
    <n v="4"/>
    <n v="0"/>
    <n v="27"/>
    <n v="5.5"/>
    <n v="25208.5"/>
    <n v="12"/>
    <n v="4"/>
    <n v="0"/>
    <n v="42"/>
    <n v="5"/>
    <n v="4"/>
    <n v="0"/>
    <n v="18"/>
    <n v="9"/>
    <n v="4"/>
    <n v="0"/>
    <n v="31"/>
  </r>
  <r>
    <x v="53"/>
    <s v="Beef and Apple Burgers"/>
    <n v="24"/>
    <n v="11"/>
    <n v="0"/>
    <n v="260"/>
    <n v="3.5833333333333299"/>
    <n v="50094.666666666599"/>
    <n v="22"/>
    <n v="14"/>
    <n v="3"/>
    <n v="233"/>
    <n v="17"/>
    <n v="14"/>
    <n v="0"/>
    <n v="239"/>
    <n v="20"/>
    <n v="12"/>
    <n v="0"/>
    <n v="244"/>
  </r>
  <r>
    <x v="53"/>
    <s v="Beef and Broccoli"/>
    <n v="10"/>
    <n v="8"/>
    <n v="0"/>
    <n v="73"/>
    <n v="2.4"/>
    <n v="70050.899999999994"/>
    <n v="19"/>
    <n v="8"/>
    <n v="0"/>
    <n v="152"/>
    <n v="23"/>
    <n v="6"/>
    <n v="1"/>
    <n v="124"/>
    <n v="12"/>
    <n v="6"/>
    <n v="0"/>
    <n v="67"/>
  </r>
  <r>
    <x v="53"/>
    <s v="Beef and Broccoli Stir Fry"/>
    <n v="17"/>
    <n v="10"/>
    <n v="1"/>
    <n v="157"/>
    <n v="3.8823529411764701"/>
    <n v="52979.9411764705"/>
    <n v="13"/>
    <n v="10"/>
    <n v="1"/>
    <n v="117"/>
    <n v="9"/>
    <n v="10"/>
    <n v="1"/>
    <n v="80"/>
    <n v="4"/>
    <n v="10"/>
    <n v="0"/>
    <n v="40"/>
  </r>
  <r>
    <x v="53"/>
    <s v="Beef and Squash Kabob"/>
    <n v="35"/>
    <n v="7"/>
    <n v="0"/>
    <n v="297"/>
    <n v="2.3428571428571399"/>
    <n v="71483.771428571403"/>
    <n v="31"/>
    <n v="7"/>
    <n v="1"/>
    <n v="251"/>
    <n v="29"/>
    <n v="7"/>
    <n v="0"/>
    <n v="246"/>
    <n v="23"/>
    <n v="7"/>
    <n v="0"/>
    <n v="199"/>
  </r>
  <r>
    <x v="53"/>
    <s v="Chicken and Onion Kabob"/>
    <n v="38"/>
    <n v="10"/>
    <n v="0"/>
    <n v="415"/>
    <n v="2.2972972972972898"/>
    <n v="62254.027027026998"/>
    <n v="48"/>
    <n v="10"/>
    <n v="1"/>
    <n v="514"/>
    <n v="35"/>
    <n v="10"/>
    <n v="0"/>
    <n v="392"/>
    <n v="38"/>
    <n v="10"/>
    <n v="0"/>
    <n v="417"/>
  </r>
  <r>
    <x v="53"/>
    <s v="Chutney"/>
    <n v="8"/>
    <n v="2"/>
    <n v="0"/>
    <n v="16"/>
    <n v="3.75"/>
    <n v="62504.75"/>
    <n v="16"/>
    <n v="2"/>
    <n v="0"/>
    <n v="42"/>
    <n v="2"/>
    <n v="2"/>
    <n v="0"/>
    <n v="5"/>
    <n v="8"/>
    <n v="2"/>
    <n v="0"/>
    <n v="20"/>
  </r>
  <r>
    <x v="53"/>
    <s v="Coconut and Beef Vindaloo"/>
    <n v="15"/>
    <n v="4"/>
    <n v="1"/>
    <n v="52"/>
    <n v="3.1666666666666599"/>
    <n v="58398.333333333299"/>
    <n v="14"/>
    <n v="4"/>
    <n v="0"/>
    <n v="47"/>
    <n v="6"/>
    <n v="4"/>
    <n v="0"/>
    <n v="19"/>
    <n v="10"/>
    <n v="4"/>
    <n v="0"/>
    <n v="40"/>
  </r>
  <r>
    <x v="53"/>
    <s v="Fountain Drink"/>
    <n v="34"/>
    <n v="2"/>
    <n v="0"/>
    <n v="66"/>
    <n v="3.8333333333333299"/>
    <n v="50043.958333333299"/>
    <n v="27"/>
    <n v="2"/>
    <n v="0"/>
    <n v="54"/>
    <n v="30"/>
    <n v="2"/>
    <n v="0"/>
    <n v="60"/>
    <n v="27"/>
    <n v="2"/>
    <n v="0"/>
    <n v="53"/>
  </r>
  <r>
    <x v="53"/>
    <s v="Lamb and Veggie Kabob"/>
    <n v="8"/>
    <n v="8"/>
    <n v="2"/>
    <n v="61"/>
    <n v="1.75"/>
    <n v="87501.625"/>
    <n v="8"/>
    <n v="8"/>
    <n v="0"/>
    <n v="77"/>
    <n v="5"/>
    <n v="8"/>
    <n v="3"/>
    <n v="28"/>
    <n v="14"/>
    <n v="8"/>
    <n v="1"/>
    <n v="122"/>
  </r>
  <r>
    <x v="53"/>
    <s v="Lamb Chops"/>
    <n v="11"/>
    <n v="7"/>
    <n v="1"/>
    <n v="67"/>
    <n v="2.3636363636363602"/>
    <n v="54693.090909090897"/>
    <n v="17"/>
    <n v="9"/>
    <n v="1"/>
    <n v="146"/>
    <n v="9"/>
    <n v="12"/>
    <n v="0"/>
    <n v="109"/>
    <n v="8"/>
    <n v="6"/>
    <n v="1"/>
    <n v="41"/>
  </r>
  <r>
    <x v="53"/>
    <s v="Naan"/>
    <n v="21"/>
    <n v="2"/>
    <n v="0"/>
    <n v="48"/>
    <n v="4.6111111111111098"/>
    <n v="50119.222222222197"/>
    <n v="15"/>
    <n v="2"/>
    <n v="0"/>
    <n v="28"/>
    <n v="13"/>
    <n v="2"/>
    <n v="0"/>
    <n v="50"/>
    <n v="11"/>
    <n v="2"/>
    <n v="0"/>
    <n v="33"/>
  </r>
  <r>
    <x v="53"/>
    <s v="Rice"/>
    <n v="16"/>
    <n v="2"/>
    <n v="0"/>
    <n v="33"/>
    <n v="3.75"/>
    <n v="56358.9375"/>
    <n v="10"/>
    <n v="2"/>
    <n v="0"/>
    <n v="26"/>
    <n v="14"/>
    <n v="2"/>
    <n v="0"/>
    <n v="46"/>
    <n v="7"/>
    <n v="2"/>
    <n v="0"/>
    <n v="16"/>
  </r>
  <r>
    <x v="53"/>
    <s v="Salmon and Wheat Bran Salad"/>
    <n v="96"/>
    <n v="11"/>
    <n v="1"/>
    <n v="1013"/>
    <n v="4.25"/>
    <n v="52263.782608695597"/>
    <n v="75"/>
    <n v="13"/>
    <n v="0"/>
    <n v="931"/>
    <n v="67"/>
    <n v="13"/>
    <n v="1"/>
    <n v="801"/>
    <n v="57"/>
    <n v="13"/>
    <n v="1"/>
    <n v="696"/>
  </r>
  <r>
    <x v="53"/>
    <s v="Yogurt"/>
    <n v="29"/>
    <n v="3"/>
    <n v="0"/>
    <n v="110"/>
    <n v="3.8928571428571401"/>
    <n v="57206.6785714285"/>
    <n v="31"/>
    <n v="3"/>
    <n v="0"/>
    <n v="142"/>
    <n v="15"/>
    <n v="3"/>
    <n v="0"/>
    <n v="62"/>
    <n v="25"/>
    <n v="3"/>
    <n v="0"/>
    <n v="100"/>
  </r>
  <r>
    <x v="54"/>
    <s v="Aubergine and Chickpea Vindaloo"/>
    <n v="8"/>
    <n v="4"/>
    <n v="0"/>
    <n v="28"/>
    <n v="4.1428571428571397"/>
    <n v="57236"/>
    <n v="17"/>
    <n v="4"/>
    <n v="0"/>
    <n v="60"/>
    <n v="7"/>
    <n v="4"/>
    <n v="1"/>
    <n v="19"/>
    <n v="11"/>
    <n v="4"/>
    <n v="0"/>
    <n v="38"/>
  </r>
  <r>
    <x v="54"/>
    <s v="Beef and Apple Burgers"/>
    <n v="24"/>
    <n v="16"/>
    <n v="1"/>
    <n v="359"/>
    <n v="1.6666666666666601"/>
    <n v="79199.041666666599"/>
    <n v="35"/>
    <n v="15"/>
    <n v="1"/>
    <n v="485"/>
    <n v="17"/>
    <n v="11"/>
    <n v="0"/>
    <n v="186"/>
    <n v="16"/>
    <n v="9"/>
    <n v="1"/>
    <n v="124"/>
  </r>
  <r>
    <x v="54"/>
    <s v="Beef and Broccoli"/>
    <n v="18"/>
    <n v="10"/>
    <n v="1"/>
    <n v="174"/>
    <n v="3.1666666666666599"/>
    <n v="39060.444444444402"/>
    <n v="23"/>
    <n v="8"/>
    <n v="0"/>
    <n v="187"/>
    <n v="20"/>
    <n v="7"/>
    <n v="1"/>
    <n v="124"/>
    <n v="11"/>
    <n v="7"/>
    <n v="0"/>
    <n v="80"/>
  </r>
  <r>
    <x v="54"/>
    <s v="Beef and Broccoli Stir Fry"/>
    <n v="12"/>
    <n v="10"/>
    <n v="0"/>
    <n v="122"/>
    <n v="2.75"/>
    <n v="41829.583333333299"/>
    <n v="9"/>
    <n v="10"/>
    <n v="0"/>
    <n v="89"/>
    <n v="9"/>
    <n v="10"/>
    <n v="0"/>
    <n v="87"/>
    <n v="12"/>
    <n v="10"/>
    <n v="0"/>
    <n v="123"/>
  </r>
  <r>
    <x v="54"/>
    <s v="Beef and Squash Kabob"/>
    <n v="22"/>
    <n v="7"/>
    <n v="0"/>
    <n v="188"/>
    <n v="2.8095238095238"/>
    <n v="52507.523809523802"/>
    <n v="40"/>
    <n v="7"/>
    <n v="0"/>
    <n v="350"/>
    <n v="23"/>
    <n v="7"/>
    <n v="0"/>
    <n v="191"/>
    <n v="17"/>
    <n v="7"/>
    <n v="0"/>
    <n v="137"/>
  </r>
  <r>
    <x v="54"/>
    <s v="Chicken and Onion Kabob"/>
    <n v="47"/>
    <n v="10"/>
    <n v="1"/>
    <n v="495"/>
    <n v="3.34883720930232"/>
    <n v="67488.162790697606"/>
    <n v="34"/>
    <n v="10"/>
    <n v="0"/>
    <n v="385"/>
    <n v="24"/>
    <n v="10"/>
    <n v="0"/>
    <n v="263"/>
    <n v="45"/>
    <n v="10"/>
    <n v="1"/>
    <n v="449"/>
  </r>
  <r>
    <x v="54"/>
    <s v="Chutney"/>
    <n v="7"/>
    <n v="2"/>
    <n v="0"/>
    <n v="29"/>
    <n v="9.8333333333333304"/>
    <n v="50046"/>
    <n v="25"/>
    <n v="2"/>
    <n v="0"/>
    <n v="63"/>
    <n v="15"/>
    <n v="2"/>
    <n v="0"/>
    <n v="34"/>
    <n v="11"/>
    <n v="2"/>
    <n v="0"/>
    <n v="24"/>
  </r>
  <r>
    <x v="54"/>
    <s v="Coconut and Beef Vindaloo"/>
    <n v="8"/>
    <n v="4"/>
    <n v="0"/>
    <n v="32"/>
    <n v="6"/>
    <n v="33410.666666666599"/>
    <n v="24"/>
    <n v="4"/>
    <n v="0"/>
    <n v="83"/>
    <n v="7"/>
    <n v="4"/>
    <n v="0"/>
    <n v="24"/>
    <n v="6"/>
    <n v="4"/>
    <n v="0"/>
    <n v="24"/>
  </r>
  <r>
    <x v="54"/>
    <s v="Fountain Drink"/>
    <n v="32"/>
    <n v="2"/>
    <n v="0"/>
    <n v="64"/>
    <n v="3.5"/>
    <n v="59192.227272727199"/>
    <n v="57"/>
    <n v="2"/>
    <n v="0"/>
    <n v="113"/>
    <n v="35"/>
    <n v="2"/>
    <n v="0"/>
    <n v="70"/>
    <n v="34"/>
    <n v="2"/>
    <n v="0"/>
    <n v="64"/>
  </r>
  <r>
    <x v="54"/>
    <s v="Lamb and Veggie Kabob"/>
    <n v="10"/>
    <n v="8"/>
    <n v="0"/>
    <n v="93"/>
    <n v="1.8"/>
    <n v="70015.3"/>
    <n v="17"/>
    <n v="8"/>
    <n v="1"/>
    <n v="150"/>
    <n v="5"/>
    <n v="8"/>
    <n v="0"/>
    <n v="48"/>
    <n v="13"/>
    <n v="8"/>
    <n v="0"/>
    <n v="119"/>
  </r>
  <r>
    <x v="54"/>
    <s v="Lamb Chops"/>
    <n v="19"/>
    <n v="8"/>
    <n v="0"/>
    <n v="149"/>
    <n v="2.6315789473684199"/>
    <n v="57959.210526315699"/>
    <n v="22"/>
    <n v="8"/>
    <n v="0"/>
    <n v="162"/>
    <n v="20"/>
    <n v="9"/>
    <n v="1"/>
    <n v="163"/>
    <n v="13"/>
    <n v="8"/>
    <n v="1"/>
    <n v="97"/>
  </r>
  <r>
    <x v="54"/>
    <s v="Naan"/>
    <n v="17"/>
    <n v="2"/>
    <n v="0"/>
    <n v="37"/>
    <n v="3.2941176470588198"/>
    <n v="41302.2352941176"/>
    <n v="35"/>
    <n v="2"/>
    <n v="0"/>
    <n v="80"/>
    <n v="18"/>
    <n v="2"/>
    <n v="0"/>
    <n v="50"/>
    <n v="14"/>
    <n v="2"/>
    <n v="0"/>
    <n v="32"/>
  </r>
  <r>
    <x v="54"/>
    <s v="Rice"/>
    <n v="19"/>
    <n v="2"/>
    <n v="0"/>
    <n v="38"/>
    <n v="3.625"/>
    <n v="56290"/>
    <n v="17"/>
    <n v="2"/>
    <n v="0"/>
    <n v="37"/>
    <n v="19"/>
    <n v="2"/>
    <n v="0"/>
    <n v="38"/>
    <n v="11"/>
    <n v="2"/>
    <n v="0"/>
    <n v="28"/>
  </r>
  <r>
    <x v="54"/>
    <s v="Salmon and Wheat Bran Salad"/>
    <n v="81"/>
    <n v="12"/>
    <n v="1"/>
    <n v="912"/>
    <n v="3.2469135802469098"/>
    <n v="60576"/>
    <n v="102"/>
    <n v="12"/>
    <n v="0"/>
    <n v="1191"/>
    <n v="85"/>
    <n v="11"/>
    <n v="1"/>
    <n v="860"/>
    <n v="71"/>
    <n v="12"/>
    <n v="0"/>
    <n v="841"/>
  </r>
  <r>
    <x v="54"/>
    <s v="Yogurt"/>
    <n v="27"/>
    <n v="3"/>
    <n v="0"/>
    <n v="104"/>
    <n v="2.7391304347826"/>
    <n v="56574.956521739099"/>
    <n v="27"/>
    <n v="3"/>
    <n v="0"/>
    <n v="117"/>
    <n v="34"/>
    <n v="3"/>
    <n v="0"/>
    <n v="116"/>
    <n v="19"/>
    <n v="3"/>
    <n v="0"/>
    <n v="82"/>
  </r>
  <r>
    <x v="55"/>
    <s v="Aubergine and Chickpea Vindaloo"/>
    <n v="16"/>
    <n v="4"/>
    <n v="0"/>
    <n v="56"/>
    <n v="3.9090909090908998"/>
    <n v="45564.727272727199"/>
    <n v="13"/>
    <n v="4"/>
    <n v="0"/>
    <n v="42"/>
    <n v="7"/>
    <n v="4"/>
    <n v="0"/>
    <n v="24"/>
    <n v="6"/>
    <n v="4"/>
    <n v="0"/>
    <n v="21"/>
  </r>
  <r>
    <x v="55"/>
    <s v="Beef and Apple Burgers"/>
    <n v="33"/>
    <n v="11"/>
    <n v="1"/>
    <n v="326"/>
    <n v="9.1818181818181799"/>
    <n v="54685.696969696903"/>
    <n v="25"/>
    <n v="13"/>
    <n v="2"/>
    <n v="289"/>
    <n v="30"/>
    <n v="12"/>
    <n v="0"/>
    <n v="354"/>
    <n v="23"/>
    <n v="15"/>
    <n v="0"/>
    <n v="342"/>
  </r>
  <r>
    <x v="55"/>
    <s v="Beef and Broccoli"/>
    <n v="11"/>
    <n v="9"/>
    <n v="0"/>
    <n v="97"/>
    <n v="1.8181818181818099"/>
    <n v="54651.909090909001"/>
    <n v="10"/>
    <n v="6"/>
    <n v="1"/>
    <n v="53"/>
    <n v="15"/>
    <n v="8"/>
    <n v="0"/>
    <n v="115"/>
    <n v="16"/>
    <n v="9"/>
    <n v="0"/>
    <n v="144"/>
  </r>
  <r>
    <x v="55"/>
    <s v="Beef and Broccoli Stir Fry"/>
    <n v="15"/>
    <n v="10"/>
    <n v="0"/>
    <n v="152"/>
    <n v="3.7333333333333298"/>
    <n v="53376.466666666602"/>
    <n v="11"/>
    <n v="10"/>
    <n v="1"/>
    <n v="95"/>
    <n v="11"/>
    <n v="10"/>
    <n v="0"/>
    <n v="110"/>
    <n v="18"/>
    <n v="10"/>
    <n v="1"/>
    <n v="173"/>
  </r>
  <r>
    <x v="55"/>
    <s v="Beef and Squash Kabob"/>
    <n v="24"/>
    <n v="7"/>
    <n v="0"/>
    <n v="200"/>
    <n v="2.60869565217391"/>
    <n v="65252.695652173898"/>
    <n v="32"/>
    <n v="7"/>
    <n v="0"/>
    <n v="267"/>
    <n v="21"/>
    <n v="7"/>
    <n v="0"/>
    <n v="176"/>
    <n v="28"/>
    <n v="7"/>
    <n v="1"/>
    <n v="212"/>
  </r>
  <r>
    <x v="55"/>
    <s v="Chicken and Onion Kabob"/>
    <n v="37"/>
    <n v="10"/>
    <n v="0"/>
    <n v="412"/>
    <n v="13.3611111111111"/>
    <n v="44536.222222222197"/>
    <n v="69"/>
    <n v="10"/>
    <n v="1"/>
    <n v="738"/>
    <n v="43"/>
    <n v="10"/>
    <n v="0"/>
    <n v="480"/>
    <n v="54"/>
    <n v="10"/>
    <n v="0"/>
    <n v="586"/>
  </r>
  <r>
    <x v="55"/>
    <s v="Chutney"/>
    <n v="15"/>
    <n v="2"/>
    <n v="1"/>
    <n v="30"/>
    <n v="1.8"/>
    <n v="73466.266666666605"/>
    <n v="13"/>
    <n v="2"/>
    <n v="0"/>
    <n v="29"/>
    <n v="7"/>
    <n v="2"/>
    <n v="0"/>
    <n v="16"/>
    <n v="13"/>
    <n v="2"/>
    <n v="0"/>
    <n v="26"/>
  </r>
  <r>
    <x v="55"/>
    <s v="Coconut and Beef Vindaloo"/>
    <n v="8"/>
    <n v="4"/>
    <n v="0"/>
    <n v="32"/>
    <n v="19.428571428571399"/>
    <n v="42935.142857142797"/>
    <n v="12"/>
    <n v="4"/>
    <n v="0"/>
    <n v="42"/>
    <n v="11"/>
    <n v="4"/>
    <n v="0"/>
    <n v="38"/>
    <n v="11"/>
    <n v="4"/>
    <n v="0"/>
    <n v="42"/>
  </r>
  <r>
    <x v="55"/>
    <s v="Fountain Drink"/>
    <n v="49"/>
    <n v="2"/>
    <n v="0"/>
    <n v="98"/>
    <n v="7.2903225806451601"/>
    <n v="48520.741935483798"/>
    <n v="27"/>
    <n v="2"/>
    <n v="0"/>
    <n v="53"/>
    <n v="33"/>
    <n v="2"/>
    <n v="0"/>
    <n v="66"/>
    <n v="42"/>
    <n v="2"/>
    <n v="0"/>
    <n v="84"/>
  </r>
  <r>
    <x v="55"/>
    <s v="Lamb and Veggie Kabob"/>
    <n v="11"/>
    <n v="8"/>
    <n v="0"/>
    <n v="99"/>
    <n v="6.2"/>
    <n v="70010.7"/>
    <n v="13"/>
    <n v="8"/>
    <n v="2"/>
    <n v="99"/>
    <n v="9"/>
    <n v="8"/>
    <n v="1"/>
    <n v="71"/>
    <n v="8"/>
    <n v="8"/>
    <n v="0"/>
    <n v="73"/>
  </r>
  <r>
    <x v="55"/>
    <s v="Lamb Chops"/>
    <n v="17"/>
    <n v="7"/>
    <n v="0"/>
    <n v="115"/>
    <n v="4.0588235294117601"/>
    <n v="35448.352941176403"/>
    <n v="11"/>
    <n v="8"/>
    <n v="0"/>
    <n v="89"/>
    <n v="10"/>
    <n v="11"/>
    <n v="0"/>
    <n v="108"/>
    <n v="16"/>
    <n v="6"/>
    <n v="0"/>
    <n v="100"/>
  </r>
  <r>
    <x v="55"/>
    <s v="Naan"/>
    <n v="20"/>
    <n v="2"/>
    <n v="0"/>
    <n v="46"/>
    <n v="3.1111111111111098"/>
    <n v="61151.5"/>
    <n v="17"/>
    <n v="2"/>
    <n v="0"/>
    <n v="37"/>
    <n v="14"/>
    <n v="2"/>
    <n v="0"/>
    <n v="32"/>
    <n v="16"/>
    <n v="2"/>
    <n v="0"/>
    <n v="38"/>
  </r>
  <r>
    <x v="55"/>
    <s v="Rice"/>
    <n v="12"/>
    <n v="2"/>
    <n v="0"/>
    <n v="34"/>
    <n v="3.0833333333333299"/>
    <n v="50110.333333333299"/>
    <n v="9"/>
    <n v="2"/>
    <n v="0"/>
    <n v="22"/>
    <n v="21"/>
    <n v="2"/>
    <n v="0"/>
    <n v="42"/>
    <n v="17"/>
    <n v="2"/>
    <n v="0"/>
    <n v="34"/>
  </r>
  <r>
    <x v="55"/>
    <s v="Salmon and Wheat Bran Salad"/>
    <n v="105"/>
    <n v="13"/>
    <n v="0"/>
    <n v="1278"/>
    <n v="5.54"/>
    <n v="46094.61"/>
    <n v="82"/>
    <n v="13"/>
    <n v="1"/>
    <n v="994"/>
    <n v="78"/>
    <n v="11"/>
    <n v="1"/>
    <n v="821"/>
    <n v="70"/>
    <n v="12"/>
    <n v="0"/>
    <n v="841"/>
  </r>
  <r>
    <x v="55"/>
    <s v="Yogurt"/>
    <n v="42"/>
    <n v="3"/>
    <n v="0"/>
    <n v="187"/>
    <n v="3.9166666666666599"/>
    <n v="41794.444444444402"/>
    <n v="32"/>
    <n v="3"/>
    <n v="0"/>
    <n v="112"/>
    <n v="23"/>
    <n v="3"/>
    <n v="0"/>
    <n v="75"/>
    <n v="24"/>
    <n v="3"/>
    <n v="0"/>
    <n v="78"/>
  </r>
  <r>
    <x v="56"/>
    <s v="Aubergine and Chickpea Vindaloo"/>
    <n v="1"/>
    <n v="4"/>
    <n v="0"/>
    <n v="4"/>
    <n v="2"/>
    <n v="117"/>
    <n v="12"/>
    <n v="4"/>
    <n v="0"/>
    <n v="42"/>
    <n v="2"/>
    <n v="4"/>
    <n v="0"/>
    <n v="7"/>
    <n v="4"/>
    <n v="4"/>
    <n v="0"/>
    <n v="14"/>
  </r>
  <r>
    <x v="56"/>
    <s v="Beef and Apple Burgers"/>
    <n v="19"/>
    <n v="12"/>
    <n v="0"/>
    <n v="223"/>
    <n v="4"/>
    <n v="37133.368421052597"/>
    <n v="21"/>
    <n v="16"/>
    <n v="0"/>
    <n v="338"/>
    <n v="18"/>
    <n v="14"/>
    <n v="1"/>
    <n v="228"/>
    <n v="28"/>
    <n v="10"/>
    <n v="0"/>
    <n v="278"/>
  </r>
  <r>
    <x v="56"/>
    <s v="Beef and Broccoli"/>
    <n v="13"/>
    <n v="8"/>
    <n v="0"/>
    <n v="97"/>
    <n v="1.3846153846153799"/>
    <n v="76994"/>
    <n v="15"/>
    <n v="9"/>
    <n v="0"/>
    <n v="128"/>
    <n v="12"/>
    <n v="7"/>
    <n v="0"/>
    <n v="85"/>
    <n v="16"/>
    <n v="10"/>
    <n v="0"/>
    <n v="161"/>
  </r>
  <r>
    <x v="56"/>
    <s v="Beef and Broccoli Stir Fry"/>
    <n v="7"/>
    <n v="10"/>
    <n v="0"/>
    <n v="71"/>
    <n v="2"/>
    <n v="57261.4285714285"/>
    <n v="12"/>
    <n v="10"/>
    <n v="0"/>
    <n v="115"/>
    <n v="20"/>
    <n v="10"/>
    <n v="0"/>
    <n v="200"/>
    <n v="13"/>
    <n v="10"/>
    <n v="0"/>
    <n v="132"/>
  </r>
  <r>
    <x v="56"/>
    <s v="Beef and Squash Kabob"/>
    <n v="36"/>
    <n v="7"/>
    <n v="0"/>
    <n v="310"/>
    <n v="2.53125"/>
    <n v="59439.59375"/>
    <n v="41"/>
    <n v="7"/>
    <n v="0"/>
    <n v="342"/>
    <n v="36"/>
    <n v="7"/>
    <n v="0"/>
    <n v="302"/>
    <n v="32"/>
    <n v="7"/>
    <n v="0"/>
    <n v="266"/>
  </r>
  <r>
    <x v="56"/>
    <s v="Chicken and Onion Kabob"/>
    <n v="56"/>
    <n v="10"/>
    <n v="0"/>
    <n v="614"/>
    <n v="3.0204081632653001"/>
    <n v="55157.857142857101"/>
    <n v="67"/>
    <n v="10"/>
    <n v="0"/>
    <n v="746"/>
    <n v="61"/>
    <n v="10"/>
    <n v="0"/>
    <n v="685"/>
    <n v="47"/>
    <n v="10"/>
    <n v="0"/>
    <n v="509"/>
  </r>
  <r>
    <x v="56"/>
    <s v="Chutney"/>
    <n v="17"/>
    <n v="2"/>
    <n v="0"/>
    <n v="38"/>
    <n v="1.8235294117647001"/>
    <n v="59111.882352941102"/>
    <n v="16"/>
    <n v="2"/>
    <n v="0"/>
    <n v="48"/>
    <n v="9"/>
    <n v="2"/>
    <n v="0"/>
    <n v="19"/>
    <n v="14"/>
    <n v="2"/>
    <n v="0"/>
    <n v="48"/>
  </r>
  <r>
    <x v="56"/>
    <s v="Coconut and Beef Vindaloo"/>
    <n v="1"/>
    <n v="4"/>
    <n v="1"/>
    <n v="3"/>
    <n v="1"/>
    <n v="99999"/>
    <n v="18"/>
    <n v="4"/>
    <n v="0"/>
    <n v="63"/>
    <n v="6"/>
    <n v="4"/>
    <n v="0"/>
    <n v="21"/>
    <n v="4"/>
    <n v="4"/>
    <n v="0"/>
    <n v="16"/>
  </r>
  <r>
    <x v="56"/>
    <s v="Fountain Drink"/>
    <n v="36"/>
    <n v="2"/>
    <n v="0"/>
    <n v="72"/>
    <n v="2.8965517241379302"/>
    <n v="51855.241379310297"/>
    <n v="51"/>
    <n v="2"/>
    <n v="0"/>
    <n v="101"/>
    <n v="30"/>
    <n v="2"/>
    <n v="0"/>
    <n v="60"/>
    <n v="42"/>
    <n v="2"/>
    <n v="0"/>
    <n v="84"/>
  </r>
  <r>
    <x v="56"/>
    <s v="Lamb and Veggie Kabob"/>
    <n v="9"/>
    <n v="8"/>
    <n v="1"/>
    <n v="73"/>
    <n v="2.1111111111111098"/>
    <n v="66684.333333333299"/>
    <n v="10"/>
    <n v="8"/>
    <n v="0"/>
    <n v="94"/>
    <n v="19"/>
    <n v="8"/>
    <n v="2"/>
    <n v="140"/>
    <n v="17"/>
    <n v="8"/>
    <n v="1"/>
    <n v="143"/>
  </r>
  <r>
    <x v="56"/>
    <s v="Lamb Chops"/>
    <n v="14"/>
    <n v="11"/>
    <n v="0"/>
    <n v="149"/>
    <n v="2.5"/>
    <n v="43168.214285714203"/>
    <n v="14"/>
    <n v="8"/>
    <n v="0"/>
    <n v="108"/>
    <n v="12"/>
    <n v="7"/>
    <n v="1"/>
    <n v="78"/>
    <n v="21"/>
    <n v="8"/>
    <n v="0"/>
    <n v="170"/>
  </r>
  <r>
    <x v="56"/>
    <s v="Naan"/>
    <n v="17"/>
    <n v="2"/>
    <n v="0"/>
    <n v="46"/>
    <n v="5.4117647058823497"/>
    <n v="53038"/>
    <n v="20"/>
    <n v="2"/>
    <n v="0"/>
    <n v="56"/>
    <n v="11"/>
    <n v="2"/>
    <n v="0"/>
    <n v="24"/>
    <n v="21"/>
    <n v="2"/>
    <n v="0"/>
    <n v="57"/>
  </r>
  <r>
    <x v="56"/>
    <s v="Rice"/>
    <n v="13"/>
    <n v="2"/>
    <n v="0"/>
    <n v="32"/>
    <n v="3.5833333333333299"/>
    <n v="66673.666666666599"/>
    <n v="18"/>
    <n v="2"/>
    <n v="0"/>
    <n v="74"/>
    <n v="4"/>
    <n v="2"/>
    <n v="0"/>
    <n v="8"/>
    <n v="13"/>
    <n v="2"/>
    <n v="0"/>
    <n v="38"/>
  </r>
  <r>
    <x v="56"/>
    <s v="Salmon and Wheat Bran Salad"/>
    <n v="87"/>
    <n v="15"/>
    <n v="0"/>
    <n v="1290"/>
    <n v="6.7325581395348797"/>
    <n v="48929.965116279003"/>
    <n v="91"/>
    <n v="16"/>
    <n v="0"/>
    <n v="1458"/>
    <n v="60"/>
    <n v="12"/>
    <n v="1"/>
    <n v="694"/>
    <n v="110"/>
    <n v="15"/>
    <n v="0"/>
    <n v="1545"/>
  </r>
  <r>
    <x v="56"/>
    <s v="Yogurt"/>
    <n v="16"/>
    <n v="3"/>
    <n v="0"/>
    <n v="84"/>
    <n v="5.25"/>
    <n v="43817.6875"/>
    <n v="38"/>
    <n v="3"/>
    <n v="0"/>
    <n v="142"/>
    <n v="19"/>
    <n v="3"/>
    <n v="0"/>
    <n v="79"/>
    <n v="34"/>
    <n v="3"/>
    <n v="0"/>
    <n v="152"/>
  </r>
  <r>
    <x v="57"/>
    <s v="Aubergine and Chickpea Vindaloo"/>
    <n v="10"/>
    <n v="4"/>
    <n v="0"/>
    <n v="32"/>
    <n v="2.25"/>
    <n v="37715.375"/>
    <n v="17"/>
    <n v="4"/>
    <n v="0"/>
    <n v="52"/>
    <n v="14"/>
    <n v="4"/>
    <n v="0"/>
    <n v="49"/>
    <n v="9"/>
    <n v="4"/>
    <n v="0"/>
    <n v="30"/>
  </r>
  <r>
    <x v="57"/>
    <s v="Beef and Apple Burgers"/>
    <n v="29"/>
    <n v="15"/>
    <n v="2"/>
    <n v="367"/>
    <n v="1.55172413793103"/>
    <n v="69059.275862068898"/>
    <n v="37"/>
    <n v="14"/>
    <n v="0"/>
    <n v="507"/>
    <n v="37"/>
    <n v="11"/>
    <n v="0"/>
    <n v="397"/>
    <n v="46"/>
    <n v="13"/>
    <n v="2"/>
    <n v="499"/>
  </r>
  <r>
    <x v="57"/>
    <s v="Beef and Broccoli"/>
    <n v="24"/>
    <n v="8"/>
    <n v="1"/>
    <n v="160"/>
    <n v="3.5833333333333299"/>
    <n v="46040.041666666599"/>
    <n v="26"/>
    <n v="8"/>
    <n v="0"/>
    <n v="207"/>
    <n v="20"/>
    <n v="10"/>
    <n v="0"/>
    <n v="198"/>
    <n v="18"/>
    <n v="12"/>
    <n v="0"/>
    <n v="213"/>
  </r>
  <r>
    <x v="57"/>
    <s v="Beef and Broccoli Stir Fry"/>
    <n v="18"/>
    <n v="10"/>
    <n v="0"/>
    <n v="182"/>
    <n v="1.76470588235294"/>
    <n v="64727.764705882299"/>
    <n v="28"/>
    <n v="10"/>
    <n v="0"/>
    <n v="280"/>
    <n v="16"/>
    <n v="10"/>
    <n v="0"/>
    <n v="160"/>
    <n v="21"/>
    <n v="10"/>
    <n v="0"/>
    <n v="203"/>
  </r>
  <r>
    <x v="57"/>
    <s v="Beef and Squash Kabob"/>
    <n v="61"/>
    <n v="7"/>
    <n v="0"/>
    <n v="506"/>
    <n v="2.7833333333333301"/>
    <n v="63479.85"/>
    <n v="70"/>
    <n v="7"/>
    <n v="0"/>
    <n v="620"/>
    <n v="42"/>
    <n v="7"/>
    <n v="0"/>
    <n v="345"/>
    <n v="47"/>
    <n v="7"/>
    <n v="0"/>
    <n v="396"/>
  </r>
  <r>
    <x v="57"/>
    <s v="Chicken and Onion Kabob"/>
    <n v="65"/>
    <n v="10"/>
    <n v="1"/>
    <n v="675"/>
    <n v="2.4126984126984099"/>
    <n v="60434.555555555497"/>
    <n v="85"/>
    <n v="10"/>
    <n v="0"/>
    <n v="934"/>
    <n v="79"/>
    <n v="10"/>
    <n v="0"/>
    <n v="847"/>
    <n v="65"/>
    <n v="10"/>
    <n v="0"/>
    <n v="724"/>
  </r>
  <r>
    <x v="57"/>
    <s v="Chutney"/>
    <n v="18"/>
    <n v="2"/>
    <n v="0"/>
    <n v="44"/>
    <n v="3.7222222222222201"/>
    <n v="39234.166666666599"/>
    <n v="33"/>
    <n v="2"/>
    <n v="0"/>
    <n v="77"/>
    <n v="18"/>
    <n v="2"/>
    <n v="0"/>
    <n v="54"/>
    <n v="27"/>
    <n v="2"/>
    <n v="0"/>
    <n v="80"/>
  </r>
  <r>
    <x v="57"/>
    <s v="Coconut and Beef Vindaloo"/>
    <n v="13"/>
    <n v="4"/>
    <n v="1"/>
    <n v="44"/>
    <n v="3.2727272727272698"/>
    <n v="54578.545454545398"/>
    <n v="14"/>
    <n v="4"/>
    <n v="0"/>
    <n v="47"/>
    <n v="13"/>
    <n v="4"/>
    <n v="0"/>
    <n v="51"/>
    <n v="16"/>
    <n v="4"/>
    <n v="0"/>
    <n v="63"/>
  </r>
  <r>
    <x v="57"/>
    <s v="Fountain Drink"/>
    <n v="41"/>
    <n v="2"/>
    <n v="0"/>
    <n v="80"/>
    <n v="3.2777777777777701"/>
    <n v="69524.722222222204"/>
    <n v="50"/>
    <n v="2"/>
    <n v="0"/>
    <n v="98"/>
    <n v="54"/>
    <n v="2"/>
    <n v="0"/>
    <n v="106"/>
    <n v="52"/>
    <n v="2"/>
    <n v="0"/>
    <n v="98"/>
  </r>
  <r>
    <x v="57"/>
    <s v="Lamb and Veggie Kabob"/>
    <n v="25"/>
    <n v="8"/>
    <n v="1"/>
    <n v="203"/>
    <n v="3.8"/>
    <n v="56053.599999999999"/>
    <n v="16"/>
    <n v="8"/>
    <n v="2"/>
    <n v="124"/>
    <n v="15"/>
    <n v="8"/>
    <n v="1"/>
    <n v="130"/>
    <n v="15"/>
    <n v="8"/>
    <n v="0"/>
    <n v="143"/>
  </r>
  <r>
    <x v="57"/>
    <s v="Lamb Chops"/>
    <n v="19"/>
    <n v="7"/>
    <n v="1"/>
    <n v="119"/>
    <n v="2.3157894736842102"/>
    <n v="63223.947368421002"/>
    <n v="31"/>
    <n v="9"/>
    <n v="0"/>
    <n v="259"/>
    <n v="21"/>
    <n v="11"/>
    <n v="0"/>
    <n v="213"/>
    <n v="14"/>
    <n v="9"/>
    <n v="0"/>
    <n v="130"/>
  </r>
  <r>
    <x v="57"/>
    <s v="Naan"/>
    <n v="25"/>
    <n v="2"/>
    <n v="0"/>
    <n v="72"/>
    <n v="2.7826086956521698"/>
    <n v="52317.608695652103"/>
    <n v="23"/>
    <n v="2"/>
    <n v="0"/>
    <n v="47"/>
    <n v="22"/>
    <n v="2"/>
    <n v="0"/>
    <n v="54"/>
    <n v="16"/>
    <n v="2"/>
    <n v="0"/>
    <n v="40"/>
  </r>
  <r>
    <x v="57"/>
    <s v="Rice"/>
    <n v="10"/>
    <n v="2"/>
    <n v="0"/>
    <n v="22"/>
    <n v="1.4"/>
    <n v="70173.7"/>
    <n v="25"/>
    <n v="2"/>
    <n v="0"/>
    <n v="58"/>
    <n v="18"/>
    <n v="2"/>
    <n v="0"/>
    <n v="52"/>
    <n v="18"/>
    <n v="2"/>
    <n v="0"/>
    <n v="41"/>
  </r>
  <r>
    <x v="57"/>
    <s v="Salmon and Wheat Bran Salad"/>
    <n v="100"/>
    <n v="13"/>
    <n v="1"/>
    <n v="1239"/>
    <n v="2.7959183673469301"/>
    <n v="56279.153061224402"/>
    <n v="112"/>
    <n v="12"/>
    <n v="1"/>
    <n v="1331"/>
    <n v="133"/>
    <n v="15"/>
    <n v="0"/>
    <n v="1936"/>
    <n v="129"/>
    <n v="14"/>
    <n v="1"/>
    <n v="1713"/>
  </r>
  <r>
    <x v="57"/>
    <s v="Yogurt"/>
    <n v="39"/>
    <n v="3"/>
    <n v="1"/>
    <n v="163"/>
    <n v="2.2000000000000002"/>
    <n v="54391.171428571397"/>
    <n v="52"/>
    <n v="3"/>
    <n v="0"/>
    <n v="207"/>
    <n v="42"/>
    <n v="3"/>
    <n v="0"/>
    <n v="175"/>
    <n v="37"/>
    <n v="3"/>
    <n v="0"/>
    <n v="143"/>
  </r>
  <r>
    <x v="58"/>
    <s v="Aubergine and Chickpea Vindaloo"/>
    <n v="19"/>
    <n v="4"/>
    <n v="0"/>
    <n v="60"/>
    <n v="4.93333333333333"/>
    <n v="40127"/>
    <n v="15"/>
    <n v="4"/>
    <n v="0"/>
    <n v="52"/>
    <n v="21"/>
    <n v="4"/>
    <n v="0"/>
    <n v="70"/>
    <n v="19"/>
    <n v="4"/>
    <n v="0"/>
    <n v="65"/>
  </r>
  <r>
    <x v="58"/>
    <s v="Beef and Apple Burgers"/>
    <n v="58"/>
    <n v="10"/>
    <n v="1"/>
    <n v="510"/>
    <n v="2.9310344827586201"/>
    <n v="67322.241379310304"/>
    <n v="39"/>
    <n v="13"/>
    <n v="0"/>
    <n v="496"/>
    <n v="40"/>
    <n v="13"/>
    <n v="0"/>
    <n v="520"/>
    <n v="44"/>
    <n v="11"/>
    <n v="1"/>
    <n v="431"/>
  </r>
  <r>
    <x v="58"/>
    <s v="Beef and Broccoli"/>
    <n v="37"/>
    <n v="10"/>
    <n v="0"/>
    <n v="453"/>
    <n v="2.2999999999999998"/>
    <n v="75054.850000000006"/>
    <n v="18"/>
    <n v="13"/>
    <n v="0"/>
    <n v="229"/>
    <n v="30"/>
    <n v="11"/>
    <n v="0"/>
    <n v="339"/>
    <n v="22"/>
    <n v="10"/>
    <n v="0"/>
    <n v="218"/>
  </r>
  <r>
    <x v="58"/>
    <s v="Beef and Broccoli Stir Fry"/>
    <n v="24"/>
    <n v="10"/>
    <n v="1"/>
    <n v="233"/>
    <n v="1.88888888888888"/>
    <n v="66768.111111111095"/>
    <n v="18"/>
    <n v="10"/>
    <n v="0"/>
    <n v="180"/>
    <n v="22"/>
    <n v="10"/>
    <n v="0"/>
    <n v="223"/>
    <n v="18"/>
    <n v="10"/>
    <n v="1"/>
    <n v="170"/>
  </r>
  <r>
    <x v="58"/>
    <s v="Beef and Squash Kabob"/>
    <n v="43"/>
    <n v="7"/>
    <n v="0"/>
    <n v="367"/>
    <n v="1.7619047619047601"/>
    <n v="78651.357142857101"/>
    <n v="50"/>
    <n v="7"/>
    <n v="0"/>
    <n v="429"/>
    <n v="40"/>
    <n v="7"/>
    <n v="0"/>
    <n v="347"/>
    <n v="36"/>
    <n v="7"/>
    <n v="0"/>
    <n v="303"/>
  </r>
  <r>
    <x v="58"/>
    <s v="Chicken and Onion Kabob"/>
    <n v="89"/>
    <n v="10"/>
    <n v="0"/>
    <n v="988"/>
    <n v="2.6867469879517998"/>
    <n v="67541.5542168674"/>
    <n v="82"/>
    <n v="10"/>
    <n v="0"/>
    <n v="915"/>
    <n v="73"/>
    <n v="10"/>
    <n v="0"/>
    <n v="778"/>
    <n v="79"/>
    <n v="10"/>
    <n v="0"/>
    <n v="875"/>
  </r>
  <r>
    <x v="58"/>
    <s v="Chutney"/>
    <n v="24"/>
    <n v="2"/>
    <n v="0"/>
    <n v="78"/>
    <n v="1.3333333333333299"/>
    <n v="85729.142857142797"/>
    <n v="26"/>
    <n v="2"/>
    <n v="0"/>
    <n v="73"/>
    <n v="32"/>
    <n v="2"/>
    <n v="0"/>
    <n v="112"/>
    <n v="28"/>
    <n v="2"/>
    <n v="0"/>
    <n v="70"/>
  </r>
  <r>
    <x v="58"/>
    <s v="Coconut and Beef Vindaloo"/>
    <n v="13"/>
    <n v="4"/>
    <n v="0"/>
    <n v="51"/>
    <n v="3"/>
    <n v="50165.25"/>
    <n v="16"/>
    <n v="4"/>
    <n v="0"/>
    <n v="55"/>
    <n v="25"/>
    <n v="4"/>
    <n v="0"/>
    <n v="99"/>
    <n v="15"/>
    <n v="3"/>
    <n v="0"/>
    <n v="52"/>
  </r>
  <r>
    <x v="58"/>
    <s v="Fountain Drink"/>
    <n v="69"/>
    <n v="2"/>
    <n v="0"/>
    <n v="134"/>
    <n v="3"/>
    <n v="72951.604166666599"/>
    <n v="71"/>
    <n v="2"/>
    <n v="0"/>
    <n v="141"/>
    <n v="59"/>
    <n v="2"/>
    <n v="0"/>
    <n v="113"/>
    <n v="66"/>
    <n v="2"/>
    <n v="0"/>
    <n v="131"/>
  </r>
  <r>
    <x v="58"/>
    <s v="Lamb and Veggie Kabob"/>
    <n v="9"/>
    <n v="8"/>
    <n v="1"/>
    <n v="78"/>
    <n v="2.3333333333333299"/>
    <n v="66737.333333333299"/>
    <n v="15"/>
    <n v="8"/>
    <n v="0"/>
    <n v="141"/>
    <n v="15"/>
    <n v="8"/>
    <n v="1"/>
    <n v="132"/>
    <n v="12"/>
    <n v="8"/>
    <n v="0"/>
    <n v="113"/>
  </r>
  <r>
    <x v="58"/>
    <s v="Lamb Chops"/>
    <n v="20"/>
    <n v="23"/>
    <n v="0"/>
    <n v="459"/>
    <n v="2.7"/>
    <n v="60132.75"/>
    <n v="26"/>
    <n v="8"/>
    <n v="0"/>
    <n v="214"/>
    <n v="22"/>
    <n v="12"/>
    <n v="0"/>
    <n v="259"/>
    <n v="28"/>
    <n v="8"/>
    <n v="0"/>
    <n v="226"/>
  </r>
  <r>
    <x v="58"/>
    <s v="Naan"/>
    <n v="43"/>
    <n v="2"/>
    <n v="0"/>
    <n v="115"/>
    <n v="3.6756756756756701"/>
    <n v="64984.108108108099"/>
    <n v="22"/>
    <n v="2"/>
    <n v="0"/>
    <n v="56"/>
    <n v="30"/>
    <n v="2"/>
    <n v="0"/>
    <n v="82"/>
    <n v="24"/>
    <n v="2"/>
    <n v="0"/>
    <n v="50"/>
  </r>
  <r>
    <x v="58"/>
    <s v="Rice"/>
    <n v="25"/>
    <n v="2"/>
    <n v="0"/>
    <n v="51"/>
    <n v="2.5"/>
    <n v="72833.181818181794"/>
    <n v="30"/>
    <n v="2"/>
    <n v="0"/>
    <n v="67"/>
    <n v="34"/>
    <n v="2"/>
    <n v="0"/>
    <n v="102"/>
    <n v="26"/>
    <n v="2"/>
    <n v="0"/>
    <n v="54"/>
  </r>
  <r>
    <x v="58"/>
    <s v="Salmon and Wheat Bran Salad"/>
    <n v="159"/>
    <n v="13"/>
    <n v="0"/>
    <n v="2086"/>
    <n v="3.4166666666666599"/>
    <n v="66100.839743589706"/>
    <n v="128"/>
    <n v="14"/>
    <n v="0"/>
    <n v="1730"/>
    <n v="125"/>
    <n v="15"/>
    <n v="0"/>
    <n v="1865"/>
    <n v="146"/>
    <n v="12"/>
    <n v="0"/>
    <n v="1778"/>
  </r>
  <r>
    <x v="58"/>
    <s v="Yogurt"/>
    <n v="81"/>
    <n v="3"/>
    <n v="0"/>
    <n v="328"/>
    <n v="3.24657534246575"/>
    <n v="69946.506849315003"/>
    <n v="59"/>
    <n v="3"/>
    <n v="0"/>
    <n v="252"/>
    <n v="50"/>
    <n v="3"/>
    <n v="0"/>
    <n v="222"/>
    <n v="58"/>
    <n v="3"/>
    <n v="0"/>
    <n v="204"/>
  </r>
  <r>
    <x v="59"/>
    <s v="Salmon and Wheat Bran Salad"/>
    <n v="1"/>
    <n v="21"/>
    <n v="0"/>
    <n v="21"/>
    <n v="2"/>
    <n v="113"/>
    <n v="1"/>
    <n v="132"/>
    <n v="0"/>
    <n v="132"/>
    <n v="0"/>
    <n v="0"/>
    <n v="0"/>
    <n v="0"/>
    <n v="0"/>
    <n v="0"/>
    <n v="0"/>
    <n v="0"/>
  </r>
  <r>
    <x v="60"/>
    <s v="Aubergine and Chickpea Vindaloo"/>
    <n v="8"/>
    <n v="4"/>
    <n v="0"/>
    <n v="28"/>
    <n v="2.125"/>
    <n v="75010.75"/>
    <n v="6"/>
    <n v="4"/>
    <n v="0"/>
    <n v="21"/>
    <n v="10"/>
    <n v="4"/>
    <n v="1"/>
    <n v="24"/>
    <n v="8"/>
    <n v="4"/>
    <n v="0"/>
    <n v="27"/>
  </r>
  <r>
    <x v="60"/>
    <s v="Beef and Apple Burgers"/>
    <n v="30"/>
    <n v="13"/>
    <n v="0"/>
    <n v="368"/>
    <n v="3.9"/>
    <n v="50061.933333333298"/>
    <n v="26"/>
    <n v="16"/>
    <n v="1"/>
    <n v="370"/>
    <n v="28"/>
    <n v="11"/>
    <n v="2"/>
    <n v="257"/>
    <n v="24"/>
    <n v="11"/>
    <n v="0"/>
    <n v="260"/>
  </r>
  <r>
    <x v="60"/>
    <s v="Beef and Broccoli"/>
    <n v="26"/>
    <n v="8"/>
    <n v="0"/>
    <n v="213"/>
    <n v="2.2916666666666599"/>
    <n v="75024.375"/>
    <n v="11"/>
    <n v="13"/>
    <n v="1"/>
    <n v="132"/>
    <n v="13"/>
    <n v="9"/>
    <n v="0"/>
    <n v="114"/>
    <n v="10"/>
    <n v="8"/>
    <n v="0"/>
    <n v="73"/>
  </r>
  <r>
    <x v="60"/>
    <s v="Beef and Broccoli Stir Fry"/>
    <n v="7"/>
    <n v="10"/>
    <n v="1"/>
    <n v="61"/>
    <n v="2.8571428571428501"/>
    <n v="85722.428571428507"/>
    <n v="12"/>
    <n v="10"/>
    <n v="0"/>
    <n v="121"/>
    <n v="5"/>
    <n v="10"/>
    <n v="0"/>
    <n v="51"/>
    <n v="17"/>
    <n v="10"/>
    <n v="1"/>
    <n v="157"/>
  </r>
  <r>
    <x v="60"/>
    <s v="Beef and Squash Kabob"/>
    <n v="27"/>
    <n v="7"/>
    <n v="0"/>
    <n v="222"/>
    <n v="1.8076923076922999"/>
    <n v="73144.692307692298"/>
    <n v="31"/>
    <n v="7"/>
    <n v="0"/>
    <n v="273"/>
    <n v="16"/>
    <n v="7"/>
    <n v="1"/>
    <n v="128"/>
    <n v="35"/>
    <n v="7"/>
    <n v="0"/>
    <n v="297"/>
  </r>
  <r>
    <x v="60"/>
    <s v="Chicken and Onion Kabob"/>
    <n v="33"/>
    <n v="10"/>
    <n v="0"/>
    <n v="369"/>
    <n v="1.93548387096774"/>
    <n v="67813.354838709594"/>
    <n v="36"/>
    <n v="10"/>
    <n v="0"/>
    <n v="406"/>
    <n v="37"/>
    <n v="10"/>
    <n v="1"/>
    <n v="378"/>
    <n v="38"/>
    <n v="10"/>
    <n v="0"/>
    <n v="415"/>
  </r>
  <r>
    <x v="60"/>
    <s v="Chutney"/>
    <n v="15"/>
    <n v="2"/>
    <n v="0"/>
    <n v="44"/>
    <n v="2.3846153846153801"/>
    <n v="76955.076923076893"/>
    <n v="13"/>
    <n v="2"/>
    <n v="0"/>
    <n v="42"/>
    <n v="15"/>
    <n v="2"/>
    <n v="0"/>
    <n v="34"/>
    <n v="8"/>
    <n v="2"/>
    <n v="0"/>
    <n v="16"/>
  </r>
  <r>
    <x v="60"/>
    <s v="Coconut and Beef Vindaloo"/>
    <n v="6"/>
    <n v="4"/>
    <n v="0"/>
    <n v="24"/>
    <n v="3"/>
    <n v="20061.400000000001"/>
    <n v="7"/>
    <n v="4"/>
    <n v="0"/>
    <n v="24"/>
    <n v="6"/>
    <n v="4"/>
    <n v="0"/>
    <n v="24"/>
    <n v="15"/>
    <n v="4"/>
    <n v="1"/>
    <n v="52"/>
  </r>
  <r>
    <x v="60"/>
    <s v="Fountain Drink"/>
    <n v="41"/>
    <n v="2"/>
    <n v="0"/>
    <n v="82"/>
    <n v="3.3703703703703698"/>
    <n v="59292.592592592497"/>
    <n v="17"/>
    <n v="2"/>
    <n v="0"/>
    <n v="33"/>
    <n v="18"/>
    <n v="2"/>
    <n v="0"/>
    <n v="33"/>
    <n v="34"/>
    <n v="2"/>
    <n v="0"/>
    <n v="66"/>
  </r>
  <r>
    <x v="60"/>
    <s v="Lamb and Veggie Kabob"/>
    <n v="5"/>
    <n v="8"/>
    <n v="2"/>
    <n v="38"/>
    <n v="5.4"/>
    <n v="60154.6"/>
    <n v="9"/>
    <n v="8"/>
    <n v="1"/>
    <n v="73"/>
    <n v="2"/>
    <n v="8"/>
    <n v="0"/>
    <n v="19"/>
    <n v="8"/>
    <n v="8"/>
    <n v="2"/>
    <n v="61"/>
  </r>
  <r>
    <x v="60"/>
    <s v="Lamb Chops"/>
    <n v="4"/>
    <n v="19"/>
    <n v="1"/>
    <n v="74"/>
    <n v="2.75"/>
    <n v="50056.5"/>
    <n v="11"/>
    <n v="16"/>
    <n v="0"/>
    <n v="168"/>
    <n v="4"/>
    <n v="6"/>
    <n v="0"/>
    <n v="23"/>
    <n v="11"/>
    <n v="7"/>
    <n v="1"/>
    <n v="67"/>
  </r>
  <r>
    <x v="60"/>
    <s v="Naan"/>
    <n v="14"/>
    <n v="2"/>
    <n v="0"/>
    <n v="30"/>
    <n v="5.6153846153846096"/>
    <n v="69249.384615384595"/>
    <n v="13"/>
    <n v="2"/>
    <n v="0"/>
    <n v="43"/>
    <n v="12"/>
    <n v="2"/>
    <n v="0"/>
    <n v="38"/>
    <n v="21"/>
    <n v="2"/>
    <n v="0"/>
    <n v="48"/>
  </r>
  <r>
    <x v="60"/>
    <s v="Rice"/>
    <n v="10"/>
    <n v="2"/>
    <n v="0"/>
    <n v="26"/>
    <n v="2.2999999999999998"/>
    <n v="90005.4"/>
    <n v="11"/>
    <n v="2"/>
    <n v="0"/>
    <n v="42"/>
    <n v="12"/>
    <n v="2"/>
    <n v="0"/>
    <n v="37"/>
    <n v="16"/>
    <n v="2"/>
    <n v="0"/>
    <n v="33"/>
  </r>
  <r>
    <x v="60"/>
    <s v="Salmon and Wheat Bran Salad"/>
    <n v="77"/>
    <n v="12"/>
    <n v="1"/>
    <n v="910"/>
    <n v="4.5342465753424603"/>
    <n v="52108.068493150597"/>
    <n v="64"/>
    <n v="14"/>
    <n v="1"/>
    <n v="882"/>
    <n v="59"/>
    <n v="13"/>
    <n v="1"/>
    <n v="703"/>
    <n v="96"/>
    <n v="11"/>
    <n v="1"/>
    <n v="1013"/>
  </r>
  <r>
    <x v="60"/>
    <s v="Yogurt"/>
    <n v="32"/>
    <n v="3"/>
    <n v="0"/>
    <n v="121"/>
    <n v="3.8214285714285698"/>
    <n v="57173.714285714203"/>
    <n v="26"/>
    <n v="3"/>
    <n v="1"/>
    <n v="109"/>
    <n v="16"/>
    <n v="3"/>
    <n v="0"/>
    <n v="65"/>
    <n v="29"/>
    <n v="3"/>
    <n v="0"/>
    <n v="110"/>
  </r>
  <r>
    <x v="61"/>
    <s v="Aubergine and Chickpea Vindaloo"/>
    <n v="10"/>
    <n v="4"/>
    <n v="1"/>
    <n v="30"/>
    <n v="2"/>
    <n v="66725.222222222204"/>
    <n v="12"/>
    <n v="4"/>
    <n v="0"/>
    <n v="41"/>
    <n v="9"/>
    <n v="4"/>
    <n v="0"/>
    <n v="32"/>
    <n v="8"/>
    <n v="4"/>
    <n v="0"/>
    <n v="28"/>
  </r>
  <r>
    <x v="61"/>
    <s v="Beef and Apple Burgers"/>
    <n v="29"/>
    <n v="8"/>
    <n v="1"/>
    <n v="215"/>
    <n v="5.1724137931034404"/>
    <n v="34613.793103448203"/>
    <n v="26"/>
    <n v="15"/>
    <n v="1"/>
    <n v="376"/>
    <n v="22"/>
    <n v="17"/>
    <n v="0"/>
    <n v="366"/>
    <n v="24"/>
    <n v="16"/>
    <n v="1"/>
    <n v="359"/>
  </r>
  <r>
    <x v="61"/>
    <s v="Beef and Broccoli"/>
    <n v="14"/>
    <n v="8"/>
    <n v="1"/>
    <n v="108"/>
    <n v="2.9285714285714199"/>
    <n v="43106.714285714203"/>
    <n v="21"/>
    <n v="9"/>
    <n v="0"/>
    <n v="171"/>
    <n v="25"/>
    <n v="15"/>
    <n v="5"/>
    <n v="245"/>
    <n v="18"/>
    <n v="10"/>
    <n v="1"/>
    <n v="174"/>
  </r>
  <r>
    <x v="61"/>
    <s v="Beef and Broccoli Stir Fry"/>
    <n v="3"/>
    <n v="10"/>
    <n v="0"/>
    <n v="31"/>
    <n v="2.6666666666666599"/>
    <n v="57"/>
    <n v="15"/>
    <n v="10"/>
    <n v="2"/>
    <n v="127"/>
    <n v="11"/>
    <n v="10"/>
    <n v="0"/>
    <n v="111"/>
    <n v="12"/>
    <n v="10"/>
    <n v="0"/>
    <n v="122"/>
  </r>
  <r>
    <x v="61"/>
    <s v="Beef and Squash Kabob"/>
    <n v="19"/>
    <n v="7"/>
    <n v="0"/>
    <n v="152"/>
    <n v="3.1111111111111098"/>
    <n v="55609.722222222197"/>
    <n v="46"/>
    <n v="7"/>
    <n v="0"/>
    <n v="394"/>
    <n v="20"/>
    <n v="7"/>
    <n v="0"/>
    <n v="173"/>
    <n v="22"/>
    <n v="7"/>
    <n v="0"/>
    <n v="188"/>
  </r>
  <r>
    <x v="61"/>
    <s v="Chicken and Onion Kabob"/>
    <n v="46"/>
    <n v="10"/>
    <n v="0"/>
    <n v="504"/>
    <n v="3.1190476190476102"/>
    <n v="57245.142857142797"/>
    <n v="36"/>
    <n v="10"/>
    <n v="0"/>
    <n v="397"/>
    <n v="37"/>
    <n v="10"/>
    <n v="0"/>
    <n v="396"/>
    <n v="47"/>
    <n v="10"/>
    <n v="1"/>
    <n v="495"/>
  </r>
  <r>
    <x v="61"/>
    <s v="Chutney"/>
    <n v="13"/>
    <n v="2"/>
    <n v="0"/>
    <n v="31"/>
    <n v="1.8333333333333299"/>
    <n v="75081.166666666599"/>
    <n v="16"/>
    <n v="2"/>
    <n v="0"/>
    <n v="45"/>
    <n v="18"/>
    <n v="2"/>
    <n v="2"/>
    <n v="38"/>
    <n v="7"/>
    <n v="2"/>
    <n v="0"/>
    <n v="29"/>
  </r>
  <r>
    <x v="61"/>
    <s v="Coconut and Beef Vindaloo"/>
    <n v="12"/>
    <n v="4"/>
    <n v="0"/>
    <n v="44"/>
    <n v="1.55555555555555"/>
    <n v="66724.666666666599"/>
    <n v="11"/>
    <n v="4"/>
    <n v="0"/>
    <n v="35"/>
    <n v="9"/>
    <n v="4"/>
    <n v="0"/>
    <n v="36"/>
    <n v="8"/>
    <n v="4"/>
    <n v="0"/>
    <n v="32"/>
  </r>
  <r>
    <x v="61"/>
    <s v="Fountain Drink"/>
    <n v="31"/>
    <n v="2"/>
    <n v="0"/>
    <n v="61"/>
    <n v="3.0434782608695601"/>
    <n v="43639.739130434697"/>
    <n v="22"/>
    <n v="2"/>
    <n v="0"/>
    <n v="42"/>
    <n v="45"/>
    <n v="2"/>
    <n v="0"/>
    <n v="90"/>
    <n v="32"/>
    <n v="2"/>
    <n v="0"/>
    <n v="64"/>
  </r>
  <r>
    <x v="61"/>
    <s v="Lamb and Veggie Kabob"/>
    <n v="9"/>
    <n v="8"/>
    <n v="3"/>
    <n v="52"/>
    <n v="2.6666666666666599"/>
    <n v="66751"/>
    <n v="10"/>
    <n v="8"/>
    <n v="0"/>
    <n v="90"/>
    <n v="6"/>
    <n v="8"/>
    <n v="0"/>
    <n v="57"/>
    <n v="10"/>
    <n v="8"/>
    <n v="0"/>
    <n v="93"/>
  </r>
  <r>
    <x v="61"/>
    <s v="Lamb Chops"/>
    <n v="13"/>
    <n v="9"/>
    <n v="0"/>
    <n v="108"/>
    <n v="3.07692307692307"/>
    <n v="61603.692307692298"/>
    <n v="15"/>
    <n v="8"/>
    <n v="1"/>
    <n v="105"/>
    <n v="15"/>
    <n v="13"/>
    <n v="7"/>
    <n v="91"/>
    <n v="19"/>
    <n v="8"/>
    <n v="0"/>
    <n v="149"/>
  </r>
  <r>
    <x v="61"/>
    <s v="Naan"/>
    <n v="20"/>
    <n v="2"/>
    <n v="0"/>
    <n v="51"/>
    <n v="3.2222222222222201"/>
    <n v="55694.833333333299"/>
    <n v="15"/>
    <n v="2"/>
    <n v="0"/>
    <n v="41"/>
    <n v="13"/>
    <n v="2"/>
    <n v="0"/>
    <n v="38"/>
    <n v="17"/>
    <n v="2"/>
    <n v="0"/>
    <n v="37"/>
  </r>
  <r>
    <x v="61"/>
    <s v="Rice"/>
    <n v="8"/>
    <n v="2"/>
    <n v="0"/>
    <n v="18"/>
    <n v="1.875"/>
    <n v="50266.375"/>
    <n v="15"/>
    <n v="2"/>
    <n v="0"/>
    <n v="39"/>
    <n v="11"/>
    <n v="2"/>
    <n v="0"/>
    <n v="24"/>
    <n v="19"/>
    <n v="2"/>
    <n v="0"/>
    <n v="38"/>
  </r>
  <r>
    <x v="61"/>
    <s v="Salmon and Wheat Bran Salad"/>
    <n v="62"/>
    <n v="13"/>
    <n v="0"/>
    <n v="774"/>
    <n v="4.1475409836065502"/>
    <n v="44403.409836065497"/>
    <n v="81"/>
    <n v="13"/>
    <n v="0"/>
    <n v="1018"/>
    <n v="74"/>
    <n v="14"/>
    <n v="2"/>
    <n v="896"/>
    <n v="81"/>
    <n v="12"/>
    <n v="1"/>
    <n v="912"/>
  </r>
  <r>
    <x v="61"/>
    <s v="Yogurt"/>
    <n v="16"/>
    <n v="3"/>
    <n v="1"/>
    <n v="56"/>
    <n v="1.8125"/>
    <n v="56301.1875"/>
    <n v="28"/>
    <n v="3"/>
    <n v="0"/>
    <n v="97"/>
    <n v="35"/>
    <n v="3"/>
    <n v="2"/>
    <n v="115"/>
    <n v="27"/>
    <n v="3"/>
    <n v="0"/>
    <n v="104"/>
  </r>
  <r>
    <x v="62"/>
    <s v="Aubergine and Chickpea Vindaloo"/>
    <n v="13"/>
    <n v="4"/>
    <n v="0"/>
    <n v="42"/>
    <n v="4.6153846153846096"/>
    <n v="61567.0769230769"/>
    <n v="13"/>
    <n v="4"/>
    <n v="0"/>
    <n v="44"/>
    <n v="13"/>
    <n v="4"/>
    <n v="0"/>
    <n v="42"/>
    <n v="16"/>
    <n v="4"/>
    <n v="0"/>
    <n v="56"/>
  </r>
  <r>
    <x v="62"/>
    <s v="Beef and Apple Burgers"/>
    <n v="39"/>
    <n v="8"/>
    <n v="1"/>
    <n v="303"/>
    <n v="5.6153846153846096"/>
    <n v="51376.205128205103"/>
    <n v="32"/>
    <n v="13"/>
    <n v="1"/>
    <n v="382"/>
    <n v="31"/>
    <n v="16"/>
    <n v="1"/>
    <n v="486"/>
    <n v="33"/>
    <n v="11"/>
    <n v="1"/>
    <n v="326"/>
  </r>
  <r>
    <x v="62"/>
    <s v="Beef and Broccoli"/>
    <n v="8"/>
    <n v="6"/>
    <n v="0"/>
    <n v="47"/>
    <n v="8.71428571428571"/>
    <n v="57175"/>
    <n v="22"/>
    <n v="8"/>
    <n v="0"/>
    <n v="180"/>
    <n v="19"/>
    <n v="8"/>
    <n v="0"/>
    <n v="153"/>
    <n v="11"/>
    <n v="9"/>
    <n v="0"/>
    <n v="97"/>
  </r>
  <r>
    <x v="62"/>
    <s v="Beef and Broccoli Stir Fry"/>
    <n v="10"/>
    <n v="10"/>
    <n v="1"/>
    <n v="94"/>
    <n v="1.7777777777777699"/>
    <n v="77801.666666666599"/>
    <n v="27"/>
    <n v="10"/>
    <n v="0"/>
    <n v="267"/>
    <n v="11"/>
    <n v="10"/>
    <n v="0"/>
    <n v="109"/>
    <n v="15"/>
    <n v="10"/>
    <n v="0"/>
    <n v="152"/>
  </r>
  <r>
    <x v="62"/>
    <s v="Beef and Squash Kabob"/>
    <n v="44"/>
    <n v="7"/>
    <n v="0"/>
    <n v="380"/>
    <n v="2.2619047619047601"/>
    <n v="69069.547619047604"/>
    <n v="38"/>
    <n v="7"/>
    <n v="0"/>
    <n v="328"/>
    <n v="30"/>
    <n v="7"/>
    <n v="0"/>
    <n v="260"/>
    <n v="24"/>
    <n v="7"/>
    <n v="0"/>
    <n v="200"/>
  </r>
  <r>
    <x v="62"/>
    <s v="Chicken and Onion Kabob"/>
    <n v="51"/>
    <n v="10"/>
    <n v="1"/>
    <n v="538"/>
    <n v="4.17777777777777"/>
    <n v="48953.4"/>
    <n v="65"/>
    <n v="10"/>
    <n v="0"/>
    <n v="696"/>
    <n v="57"/>
    <n v="10"/>
    <n v="1"/>
    <n v="600"/>
    <n v="37"/>
    <n v="10"/>
    <n v="0"/>
    <n v="412"/>
  </r>
  <r>
    <x v="62"/>
    <s v="Chutney"/>
    <n v="12"/>
    <n v="2"/>
    <n v="0"/>
    <n v="28"/>
    <n v="4.9166666666666599"/>
    <n v="58414.75"/>
    <n v="24"/>
    <n v="2"/>
    <n v="0"/>
    <n v="53"/>
    <n v="12"/>
    <n v="2"/>
    <n v="0"/>
    <n v="33"/>
    <n v="15"/>
    <n v="2"/>
    <n v="1"/>
    <n v="30"/>
  </r>
  <r>
    <x v="62"/>
    <s v="Coconut and Beef Vindaloo"/>
    <n v="7"/>
    <n v="4"/>
    <n v="0"/>
    <n v="28"/>
    <n v="1.5"/>
    <n v="50072.25"/>
    <n v="20"/>
    <n v="4"/>
    <n v="0"/>
    <n v="67"/>
    <n v="17"/>
    <n v="4"/>
    <n v="0"/>
    <n v="63"/>
    <n v="8"/>
    <n v="4"/>
    <n v="0"/>
    <n v="32"/>
  </r>
  <r>
    <x v="62"/>
    <s v="Fountain Drink"/>
    <n v="33"/>
    <n v="2"/>
    <n v="0"/>
    <n v="65"/>
    <n v="4.1333333333333302"/>
    <n v="53379.0666666666"/>
    <n v="57"/>
    <n v="2"/>
    <n v="0"/>
    <n v="112"/>
    <n v="37"/>
    <n v="2"/>
    <n v="0"/>
    <n v="74"/>
    <n v="49"/>
    <n v="2"/>
    <n v="0"/>
    <n v="98"/>
  </r>
  <r>
    <x v="62"/>
    <s v="Lamb and Veggie Kabob"/>
    <n v="14"/>
    <n v="8"/>
    <n v="2"/>
    <n v="112"/>
    <n v="5.0769230769230704"/>
    <n v="69293.538461538395"/>
    <n v="6"/>
    <n v="8"/>
    <n v="1"/>
    <n v="48"/>
    <n v="10"/>
    <n v="8"/>
    <n v="1"/>
    <n v="82"/>
    <n v="11"/>
    <n v="8"/>
    <n v="0"/>
    <n v="99"/>
  </r>
  <r>
    <x v="62"/>
    <s v="Lamb Chops"/>
    <n v="11"/>
    <n v="7"/>
    <n v="0"/>
    <n v="79"/>
    <n v="4.3636363636363598"/>
    <n v="36464.545454545398"/>
    <n v="22"/>
    <n v="9"/>
    <n v="0"/>
    <n v="203"/>
    <n v="15"/>
    <n v="10"/>
    <n v="0"/>
    <n v="147"/>
    <n v="17"/>
    <n v="7"/>
    <n v="0"/>
    <n v="115"/>
  </r>
  <r>
    <x v="62"/>
    <s v="Naan"/>
    <n v="19"/>
    <n v="2"/>
    <n v="0"/>
    <n v="40"/>
    <n v="2.8947368421052602"/>
    <n v="63174.210526315699"/>
    <n v="25"/>
    <n v="2"/>
    <n v="0"/>
    <n v="71"/>
    <n v="12"/>
    <n v="2"/>
    <n v="0"/>
    <n v="34"/>
    <n v="20"/>
    <n v="2"/>
    <n v="0"/>
    <n v="46"/>
  </r>
  <r>
    <x v="62"/>
    <s v="Rice"/>
    <n v="13"/>
    <n v="2"/>
    <n v="0"/>
    <n v="32"/>
    <n v="1.5384615384615301"/>
    <n v="69388.923076923005"/>
    <n v="14"/>
    <n v="2"/>
    <n v="0"/>
    <n v="27"/>
    <n v="16"/>
    <n v="2"/>
    <n v="0"/>
    <n v="37"/>
    <n v="12"/>
    <n v="2"/>
    <n v="0"/>
    <n v="34"/>
  </r>
  <r>
    <x v="62"/>
    <s v="Salmon and Wheat Bran Salad"/>
    <n v="101"/>
    <n v="11"/>
    <n v="0"/>
    <n v="1109"/>
    <n v="4.6526315789473598"/>
    <n v="50601.221052631503"/>
    <n v="121"/>
    <n v="12"/>
    <n v="0"/>
    <n v="1450"/>
    <n v="88"/>
    <n v="13"/>
    <n v="0"/>
    <n v="1129"/>
    <n v="105"/>
    <n v="13"/>
    <n v="0"/>
    <n v="1278"/>
  </r>
  <r>
    <x v="62"/>
    <s v="Yogurt"/>
    <n v="30"/>
    <n v="3"/>
    <n v="0"/>
    <n v="97"/>
    <n v="2.5517241379310298"/>
    <n v="55253.137931034398"/>
    <n v="36"/>
    <n v="3"/>
    <n v="0"/>
    <n v="152"/>
    <n v="38"/>
    <n v="3"/>
    <n v="0"/>
    <n v="150"/>
    <n v="42"/>
    <n v="3"/>
    <n v="0"/>
    <n v="187"/>
  </r>
  <r>
    <x v="63"/>
    <s v="Aubergine and Chickpea Vindaloo"/>
    <n v="7"/>
    <n v="4"/>
    <n v="0"/>
    <n v="24"/>
    <n v="2.5"/>
    <n v="66680.166666666599"/>
    <n v="12"/>
    <n v="4"/>
    <n v="0"/>
    <n v="38"/>
    <n v="6"/>
    <n v="4"/>
    <n v="0"/>
    <n v="21"/>
    <n v="1"/>
    <n v="4"/>
    <n v="0"/>
    <n v="4"/>
  </r>
  <r>
    <x v="63"/>
    <s v="Beef and Apple Burgers"/>
    <n v="35"/>
    <n v="9"/>
    <n v="1"/>
    <n v="275"/>
    <n v="4"/>
    <n v="45821.599999999999"/>
    <n v="26"/>
    <n v="16"/>
    <n v="1"/>
    <n v="413"/>
    <n v="33"/>
    <n v="13"/>
    <n v="0"/>
    <n v="414"/>
    <n v="19"/>
    <n v="12"/>
    <n v="0"/>
    <n v="223"/>
  </r>
  <r>
    <x v="63"/>
    <s v="Beef and Broccoli"/>
    <n v="7"/>
    <n v="7"/>
    <n v="0"/>
    <n v="46"/>
    <n v="7"/>
    <n v="57158.714285714203"/>
    <n v="21"/>
    <n v="10"/>
    <n v="0"/>
    <n v="217"/>
    <n v="17"/>
    <n v="13"/>
    <n v="1"/>
    <n v="204"/>
    <n v="13"/>
    <n v="8"/>
    <n v="0"/>
    <n v="97"/>
  </r>
  <r>
    <x v="63"/>
    <s v="Beef and Broccoli Stir Fry"/>
    <n v="18"/>
    <n v="10"/>
    <n v="0"/>
    <n v="180"/>
    <n v="15.7777777777777"/>
    <n v="50063.277777777701"/>
    <n v="16"/>
    <n v="10"/>
    <n v="0"/>
    <n v="160"/>
    <n v="15"/>
    <n v="10"/>
    <n v="0"/>
    <n v="151"/>
    <n v="7"/>
    <n v="10"/>
    <n v="0"/>
    <n v="71"/>
  </r>
  <r>
    <x v="63"/>
    <s v="Beef and Squash Kabob"/>
    <n v="32"/>
    <n v="7"/>
    <n v="0"/>
    <n v="280"/>
    <n v="3.125"/>
    <n v="56338.5625"/>
    <n v="37"/>
    <n v="7"/>
    <n v="0"/>
    <n v="318"/>
    <n v="40"/>
    <n v="7"/>
    <n v="3"/>
    <n v="288"/>
    <n v="36"/>
    <n v="7"/>
    <n v="0"/>
    <n v="310"/>
  </r>
  <r>
    <x v="63"/>
    <s v="Chicken and Onion Kabob"/>
    <n v="34"/>
    <n v="10"/>
    <n v="0"/>
    <n v="371"/>
    <n v="3.90625"/>
    <n v="53204.90625"/>
    <n v="43"/>
    <n v="10"/>
    <n v="0"/>
    <n v="464"/>
    <n v="53"/>
    <n v="10"/>
    <n v="0"/>
    <n v="597"/>
    <n v="56"/>
    <n v="10"/>
    <n v="0"/>
    <n v="614"/>
  </r>
  <r>
    <x v="63"/>
    <s v="Chutney"/>
    <n v="19"/>
    <n v="2"/>
    <n v="0"/>
    <n v="46"/>
    <n v="3.7894736842105199"/>
    <n v="57949.368421052597"/>
    <n v="21"/>
    <n v="2"/>
    <n v="0"/>
    <n v="56"/>
    <n v="9"/>
    <n v="2"/>
    <n v="0"/>
    <n v="19"/>
    <n v="17"/>
    <n v="2"/>
    <n v="0"/>
    <n v="38"/>
  </r>
  <r>
    <x v="63"/>
    <s v="Coconut and Beef Vindaloo"/>
    <n v="8"/>
    <n v="4"/>
    <n v="0"/>
    <n v="32"/>
    <n v="3.25"/>
    <n v="75043"/>
    <n v="11"/>
    <n v="4"/>
    <n v="0"/>
    <n v="38"/>
    <n v="13"/>
    <n v="4"/>
    <n v="0"/>
    <n v="52"/>
    <n v="1"/>
    <n v="4"/>
    <n v="1"/>
    <n v="3"/>
  </r>
  <r>
    <x v="63"/>
    <s v="Fountain Drink"/>
    <n v="43"/>
    <n v="2"/>
    <n v="0"/>
    <n v="82"/>
    <n v="5.9565217391304301"/>
    <n v="39215.913043478198"/>
    <n v="44"/>
    <n v="2"/>
    <n v="0"/>
    <n v="86"/>
    <n v="51"/>
    <n v="2"/>
    <n v="0"/>
    <n v="101"/>
    <n v="36"/>
    <n v="2"/>
    <n v="0"/>
    <n v="72"/>
  </r>
  <r>
    <x v="63"/>
    <s v="Lamb and Veggie Kabob"/>
    <n v="7"/>
    <n v="8"/>
    <n v="0"/>
    <n v="65"/>
    <n v="2"/>
    <n v="71452"/>
    <n v="11"/>
    <n v="8"/>
    <n v="1"/>
    <n v="92"/>
    <n v="15"/>
    <n v="8"/>
    <n v="1"/>
    <n v="127"/>
    <n v="9"/>
    <n v="8"/>
    <n v="1"/>
    <n v="73"/>
  </r>
  <r>
    <x v="63"/>
    <s v="Lamb Chops"/>
    <n v="24"/>
    <n v="8"/>
    <n v="1"/>
    <n v="163"/>
    <n v="3.6666666666666599"/>
    <n v="50112.958333333299"/>
    <n v="15"/>
    <n v="10"/>
    <n v="2"/>
    <n v="122"/>
    <n v="16"/>
    <n v="10"/>
    <n v="0"/>
    <n v="160"/>
    <n v="14"/>
    <n v="11"/>
    <n v="0"/>
    <n v="149"/>
  </r>
  <r>
    <x v="63"/>
    <s v="Naan"/>
    <n v="20"/>
    <n v="2"/>
    <n v="0"/>
    <n v="44"/>
    <n v="2.6842105263157801"/>
    <n v="52778.210526315699"/>
    <n v="26"/>
    <n v="2"/>
    <n v="0"/>
    <n v="68"/>
    <n v="27"/>
    <n v="2"/>
    <n v="0"/>
    <n v="68"/>
    <n v="17"/>
    <n v="2"/>
    <n v="0"/>
    <n v="46"/>
  </r>
  <r>
    <x v="63"/>
    <s v="Rice"/>
    <n v="16"/>
    <n v="2"/>
    <n v="0"/>
    <n v="34"/>
    <n v="2.3333333333333299"/>
    <n v="53516.133333333302"/>
    <n v="11"/>
    <n v="2"/>
    <n v="0"/>
    <n v="38"/>
    <n v="15"/>
    <n v="2"/>
    <n v="0"/>
    <n v="33"/>
    <n v="13"/>
    <n v="2"/>
    <n v="0"/>
    <n v="32"/>
  </r>
  <r>
    <x v="63"/>
    <s v="Salmon and Wheat Bran Salad"/>
    <n v="80"/>
    <n v="13"/>
    <n v="0"/>
    <n v="989"/>
    <n v="4.1168831168831099"/>
    <n v="48170"/>
    <n v="114"/>
    <n v="14"/>
    <n v="0"/>
    <n v="1585"/>
    <n v="85"/>
    <n v="15"/>
    <n v="1"/>
    <n v="1187"/>
    <n v="87"/>
    <n v="15"/>
    <n v="0"/>
    <n v="1290"/>
  </r>
  <r>
    <x v="63"/>
    <s v="Yogurt"/>
    <n v="40"/>
    <n v="3"/>
    <n v="0"/>
    <n v="151"/>
    <n v="2.51351351351351"/>
    <n v="62248.027027026998"/>
    <n v="30"/>
    <n v="3"/>
    <n v="0"/>
    <n v="114"/>
    <n v="35"/>
    <n v="3"/>
    <n v="0"/>
    <n v="151"/>
    <n v="16"/>
    <n v="3"/>
    <n v="0"/>
    <n v="84"/>
  </r>
  <r>
    <x v="64"/>
    <s v="Aubergine and Chickpea Vindaloo"/>
    <n v="13"/>
    <n v="4"/>
    <n v="0"/>
    <n v="42"/>
    <n v="1.9090909090909001"/>
    <n v="72903.4545454545"/>
    <n v="15"/>
    <n v="4"/>
    <n v="0"/>
    <n v="52"/>
    <n v="7"/>
    <n v="4"/>
    <n v="0"/>
    <n v="24"/>
    <n v="10"/>
    <n v="4"/>
    <n v="0"/>
    <n v="32"/>
  </r>
  <r>
    <x v="64"/>
    <s v="Beef and Apple Burgers"/>
    <n v="53"/>
    <n v="13"/>
    <n v="1"/>
    <n v="615"/>
    <n v="3.0566037735849001"/>
    <n v="73730.943396226401"/>
    <n v="35"/>
    <n v="13"/>
    <n v="0"/>
    <n v="470"/>
    <n v="35"/>
    <n v="12"/>
    <n v="0"/>
    <n v="420"/>
    <n v="29"/>
    <n v="15"/>
    <n v="2"/>
    <n v="367"/>
  </r>
  <r>
    <x v="64"/>
    <s v="Beef and Broccoli"/>
    <n v="27"/>
    <n v="9"/>
    <n v="1"/>
    <n v="204"/>
    <n v="2.3703703703703698"/>
    <n v="63021.925925925898"/>
    <n v="14"/>
    <n v="8"/>
    <n v="0"/>
    <n v="111"/>
    <n v="28"/>
    <n v="8"/>
    <n v="0"/>
    <n v="219"/>
    <n v="24"/>
    <n v="8"/>
    <n v="1"/>
    <n v="160"/>
  </r>
  <r>
    <x v="64"/>
    <s v="Beef and Broccoli Stir Fry"/>
    <n v="12"/>
    <n v="10"/>
    <n v="0"/>
    <n v="122"/>
    <n v="2.8333333333333299"/>
    <n v="50090.333333333299"/>
    <n v="22"/>
    <n v="10"/>
    <n v="0"/>
    <n v="222"/>
    <n v="28"/>
    <n v="9"/>
    <n v="0"/>
    <n v="243"/>
    <n v="18"/>
    <n v="10"/>
    <n v="0"/>
    <n v="182"/>
  </r>
  <r>
    <x v="64"/>
    <s v="Beef and Squash Kabob"/>
    <n v="58"/>
    <n v="7"/>
    <n v="0"/>
    <n v="500"/>
    <n v="2.6607142857142798"/>
    <n v="62570.142857142797"/>
    <n v="46"/>
    <n v="7"/>
    <n v="1"/>
    <n v="370"/>
    <n v="42"/>
    <n v="7"/>
    <n v="0"/>
    <n v="358"/>
    <n v="61"/>
    <n v="7"/>
    <n v="0"/>
    <n v="506"/>
  </r>
  <r>
    <x v="64"/>
    <s v="Chicken and Onion Kabob"/>
    <n v="54"/>
    <n v="10"/>
    <n v="0"/>
    <n v="606"/>
    <n v="3.4901960784313699"/>
    <n v="62820"/>
    <n v="94"/>
    <n v="10"/>
    <n v="1"/>
    <n v="989"/>
    <n v="49"/>
    <n v="10"/>
    <n v="1"/>
    <n v="521"/>
    <n v="65"/>
    <n v="10"/>
    <n v="1"/>
    <n v="675"/>
  </r>
  <r>
    <x v="64"/>
    <s v="Chutney"/>
    <n v="16"/>
    <n v="2"/>
    <n v="0"/>
    <n v="43"/>
    <n v="3"/>
    <n v="53452.4"/>
    <n v="31"/>
    <n v="2"/>
    <n v="0"/>
    <n v="75"/>
    <n v="23"/>
    <n v="2"/>
    <n v="0"/>
    <n v="64"/>
    <n v="18"/>
    <n v="2"/>
    <n v="0"/>
    <n v="44"/>
  </r>
  <r>
    <x v="64"/>
    <s v="Coconut and Beef Vindaloo"/>
    <n v="18"/>
    <n v="4"/>
    <n v="1"/>
    <n v="60"/>
    <n v="2"/>
    <n v="76975.307692307601"/>
    <n v="11"/>
    <n v="4"/>
    <n v="0"/>
    <n v="38"/>
    <n v="13"/>
    <n v="4"/>
    <n v="0"/>
    <n v="52"/>
    <n v="13"/>
    <n v="4"/>
    <n v="1"/>
    <n v="44"/>
  </r>
  <r>
    <x v="64"/>
    <s v="Fountain Drink"/>
    <n v="66"/>
    <n v="2"/>
    <n v="0"/>
    <n v="123"/>
    <n v="3.24444444444444"/>
    <n v="53443.533333333296"/>
    <n v="69"/>
    <n v="2"/>
    <n v="0"/>
    <n v="137"/>
    <n v="41"/>
    <n v="2"/>
    <n v="0"/>
    <n v="82"/>
    <n v="41"/>
    <n v="2"/>
    <n v="0"/>
    <n v="80"/>
  </r>
  <r>
    <x v="64"/>
    <s v="Lamb and Veggie Kabob"/>
    <n v="12"/>
    <n v="8"/>
    <n v="1"/>
    <n v="104"/>
    <n v="5.0833333333333304"/>
    <n v="58369.583333333299"/>
    <n v="21"/>
    <n v="8"/>
    <n v="0"/>
    <n v="191"/>
    <n v="8"/>
    <n v="8"/>
    <n v="0"/>
    <n v="77"/>
    <n v="25"/>
    <n v="8"/>
    <n v="1"/>
    <n v="203"/>
  </r>
  <r>
    <x v="64"/>
    <s v="Lamb Chops"/>
    <n v="22"/>
    <n v="8"/>
    <n v="1"/>
    <n v="146"/>
    <n v="2.3636363636363602"/>
    <n v="72794.818181818104"/>
    <n v="22"/>
    <n v="9"/>
    <n v="0"/>
    <n v="199"/>
    <n v="23"/>
    <n v="9"/>
    <n v="0"/>
    <n v="209"/>
    <n v="19"/>
    <n v="7"/>
    <n v="1"/>
    <n v="119"/>
  </r>
  <r>
    <x v="64"/>
    <s v="Naan"/>
    <n v="29"/>
    <n v="2"/>
    <n v="0"/>
    <n v="59"/>
    <n v="2.4444444444444402"/>
    <n v="63036.666666666599"/>
    <n v="31"/>
    <n v="2"/>
    <n v="0"/>
    <n v="72"/>
    <n v="36"/>
    <n v="2"/>
    <n v="0"/>
    <n v="98"/>
    <n v="25"/>
    <n v="2"/>
    <n v="0"/>
    <n v="72"/>
  </r>
  <r>
    <x v="64"/>
    <s v="Rice"/>
    <n v="28"/>
    <n v="2"/>
    <n v="0"/>
    <n v="71"/>
    <n v="1.5925925925925899"/>
    <n v="70426.370370370307"/>
    <n v="29"/>
    <n v="2"/>
    <n v="0"/>
    <n v="64"/>
    <n v="22"/>
    <n v="2"/>
    <n v="0"/>
    <n v="68"/>
    <n v="10"/>
    <n v="2"/>
    <n v="0"/>
    <n v="22"/>
  </r>
  <r>
    <x v="64"/>
    <s v="Salmon and Wheat Bran Salad"/>
    <n v="125"/>
    <n v="15"/>
    <n v="1"/>
    <n v="1833"/>
    <n v="4.1935483870967696"/>
    <n v="49328"/>
    <n v="138"/>
    <n v="13"/>
    <n v="0"/>
    <n v="1730"/>
    <n v="112"/>
    <n v="13"/>
    <n v="0"/>
    <n v="1439"/>
    <n v="100"/>
    <n v="13"/>
    <n v="1"/>
    <n v="1239"/>
  </r>
  <r>
    <x v="64"/>
    <s v="Yogurt"/>
    <n v="41"/>
    <n v="3"/>
    <n v="1"/>
    <n v="137"/>
    <n v="2.0512820512820502"/>
    <n v="69331.743589743593"/>
    <n v="74"/>
    <n v="3"/>
    <n v="0"/>
    <n v="281"/>
    <n v="31"/>
    <n v="3"/>
    <n v="0"/>
    <n v="111"/>
    <n v="39"/>
    <n v="3"/>
    <n v="1"/>
    <n v="163"/>
  </r>
  <r>
    <x v="65"/>
    <s v="Aubergine and Chickpea Vindaloo"/>
    <n v="7"/>
    <n v="4"/>
    <n v="0"/>
    <n v="24"/>
    <n v="1.1666666666666601"/>
    <n v="83603.333333333299"/>
    <n v="16"/>
    <n v="4"/>
    <n v="0"/>
    <n v="52"/>
    <n v="23"/>
    <n v="4"/>
    <n v="0"/>
    <n v="80"/>
    <n v="19"/>
    <n v="4"/>
    <n v="0"/>
    <n v="60"/>
  </r>
  <r>
    <x v="65"/>
    <s v="Beef and Apple Burgers"/>
    <n v="29"/>
    <n v="14"/>
    <n v="1"/>
    <n v="375"/>
    <n v="2"/>
    <n v="79350.344827586203"/>
    <n v="34"/>
    <n v="11"/>
    <n v="1"/>
    <n v="369"/>
    <n v="30"/>
    <n v="14"/>
    <n v="0"/>
    <n v="400"/>
    <n v="58"/>
    <n v="10"/>
    <n v="1"/>
    <n v="510"/>
  </r>
  <r>
    <x v="65"/>
    <s v="Beef and Broccoli"/>
    <n v="23"/>
    <n v="10"/>
    <n v="0"/>
    <n v="223"/>
    <n v="1.5909090909090899"/>
    <n v="63772.863636363603"/>
    <n v="15"/>
    <n v="8"/>
    <n v="0"/>
    <n v="117"/>
    <n v="20"/>
    <n v="7"/>
    <n v="1"/>
    <n v="136"/>
    <n v="37"/>
    <n v="10"/>
    <n v="0"/>
    <n v="453"/>
  </r>
  <r>
    <x v="65"/>
    <s v="Beef and Broccoli Stir Fry"/>
    <n v="23"/>
    <n v="10"/>
    <n v="0"/>
    <n v="232"/>
    <n v="2.8260869565217299"/>
    <n v="47907.869565217297"/>
    <n v="11"/>
    <n v="10"/>
    <n v="0"/>
    <n v="111"/>
    <n v="29"/>
    <n v="10"/>
    <n v="0"/>
    <n v="296"/>
    <n v="24"/>
    <n v="10"/>
    <n v="1"/>
    <n v="233"/>
  </r>
  <r>
    <x v="65"/>
    <s v="Beef and Squash Kabob"/>
    <n v="55"/>
    <n v="7"/>
    <n v="0"/>
    <n v="460"/>
    <n v="1.82692307692307"/>
    <n v="80813.634615384595"/>
    <n v="60"/>
    <n v="7"/>
    <n v="0"/>
    <n v="522"/>
    <n v="46"/>
    <n v="7"/>
    <n v="0"/>
    <n v="386"/>
    <n v="43"/>
    <n v="7"/>
    <n v="0"/>
    <n v="367"/>
  </r>
  <r>
    <x v="65"/>
    <s v="Chicken and Onion Kabob"/>
    <n v="66"/>
    <n v="10"/>
    <n v="0"/>
    <n v="732"/>
    <n v="3.8"/>
    <n v="58391.199999999997"/>
    <n v="81"/>
    <n v="10"/>
    <n v="0"/>
    <n v="899"/>
    <n v="65"/>
    <n v="10"/>
    <n v="0"/>
    <n v="713"/>
    <n v="89"/>
    <n v="10"/>
    <n v="0"/>
    <n v="988"/>
  </r>
  <r>
    <x v="65"/>
    <s v="Chutney"/>
    <n v="17"/>
    <n v="2"/>
    <n v="0"/>
    <n v="36"/>
    <n v="2.3125"/>
    <n v="68860"/>
    <n v="26"/>
    <n v="2"/>
    <n v="0"/>
    <n v="79"/>
    <n v="12"/>
    <n v="2"/>
    <n v="0"/>
    <n v="28"/>
    <n v="24"/>
    <n v="2"/>
    <n v="0"/>
    <n v="78"/>
  </r>
  <r>
    <x v="65"/>
    <s v="Coconut and Beef Vindaloo"/>
    <n v="22"/>
    <n v="4"/>
    <n v="0"/>
    <n v="88"/>
    <n v="2.93333333333333"/>
    <n v="66710.399999999994"/>
    <n v="16"/>
    <n v="4"/>
    <n v="0"/>
    <n v="52"/>
    <n v="18"/>
    <n v="4"/>
    <n v="0"/>
    <n v="72"/>
    <n v="13"/>
    <n v="4"/>
    <n v="0"/>
    <n v="51"/>
  </r>
  <r>
    <x v="65"/>
    <s v="Fountain Drink"/>
    <n v="55"/>
    <n v="2"/>
    <n v="0"/>
    <n v="101"/>
    <n v="1.86666666666666"/>
    <n v="66743.733333333294"/>
    <n v="60"/>
    <n v="2"/>
    <n v="0"/>
    <n v="119"/>
    <n v="55"/>
    <n v="2"/>
    <n v="0"/>
    <n v="108"/>
    <n v="69"/>
    <n v="2"/>
    <n v="0"/>
    <n v="134"/>
  </r>
  <r>
    <x v="65"/>
    <s v="Lamb and Veggie Kabob"/>
    <n v="16"/>
    <n v="8"/>
    <n v="0"/>
    <n v="153"/>
    <n v="11.3125"/>
    <n v="25036.6875"/>
    <n v="17"/>
    <n v="8"/>
    <n v="0"/>
    <n v="161"/>
    <n v="13"/>
    <n v="8"/>
    <n v="0"/>
    <n v="119"/>
    <n v="9"/>
    <n v="8"/>
    <n v="1"/>
    <n v="78"/>
  </r>
  <r>
    <x v="65"/>
    <s v="Lamb Chops"/>
    <n v="23"/>
    <n v="9"/>
    <n v="1"/>
    <n v="181"/>
    <n v="4.4347826086956497"/>
    <n v="52337.608695652103"/>
    <n v="20"/>
    <n v="10"/>
    <n v="0"/>
    <n v="189"/>
    <n v="25"/>
    <n v="12"/>
    <n v="1"/>
    <n v="276"/>
    <n v="20"/>
    <n v="23"/>
    <n v="0"/>
    <n v="459"/>
  </r>
  <r>
    <x v="65"/>
    <s v="Naan"/>
    <n v="22"/>
    <n v="2"/>
    <n v="0"/>
    <n v="54"/>
    <n v="1.5454545454545401"/>
    <n v="63769.909090909001"/>
    <n v="26"/>
    <n v="2"/>
    <n v="0"/>
    <n v="63"/>
    <n v="21"/>
    <n v="2"/>
    <n v="0"/>
    <n v="52"/>
    <n v="43"/>
    <n v="2"/>
    <n v="0"/>
    <n v="115"/>
  </r>
  <r>
    <x v="65"/>
    <s v="Rice"/>
    <n v="15"/>
    <n v="2"/>
    <n v="0"/>
    <n v="42"/>
    <n v="4.5333333333333297"/>
    <n v="66788.933333333305"/>
    <n v="20"/>
    <n v="2"/>
    <n v="0"/>
    <n v="48"/>
    <n v="20"/>
    <n v="2"/>
    <n v="0"/>
    <n v="50"/>
    <n v="25"/>
    <n v="2"/>
    <n v="0"/>
    <n v="51"/>
  </r>
  <r>
    <x v="65"/>
    <s v="Salmon and Wheat Bran Salad"/>
    <n v="72"/>
    <n v="14"/>
    <n v="1"/>
    <n v="964"/>
    <n v="3.1111111111111098"/>
    <n v="55660.263888888803"/>
    <n v="101"/>
    <n v="13"/>
    <n v="0"/>
    <n v="1309"/>
    <n v="109"/>
    <n v="13"/>
    <n v="1"/>
    <n v="1402"/>
    <n v="159"/>
    <n v="13"/>
    <n v="0"/>
    <n v="2086"/>
  </r>
  <r>
    <x v="65"/>
    <s v="Yogurt"/>
    <n v="39"/>
    <n v="3"/>
    <n v="0"/>
    <n v="163"/>
    <n v="2.4864864864864802"/>
    <n v="59584.810810810799"/>
    <n v="40"/>
    <n v="3"/>
    <n v="0"/>
    <n v="161"/>
    <n v="61"/>
    <n v="3"/>
    <n v="0"/>
    <n v="237"/>
    <n v="81"/>
    <n v="3"/>
    <n v="0"/>
    <n v="328"/>
  </r>
  <r>
    <x v="66"/>
    <s v="Aubergine and Chickpea Vindaloo"/>
    <n v="7"/>
    <n v="4"/>
    <n v="0"/>
    <n v="24"/>
    <n v="4"/>
    <n v="42976.857142857101"/>
    <n v="18"/>
    <n v="4"/>
    <n v="0"/>
    <n v="63"/>
    <n v="6"/>
    <n v="4"/>
    <n v="0"/>
    <n v="21"/>
    <n v="8"/>
    <n v="4"/>
    <n v="0"/>
    <n v="28"/>
  </r>
  <r>
    <x v="66"/>
    <s v="Beef and Apple Burgers"/>
    <n v="37"/>
    <n v="12"/>
    <n v="1"/>
    <n v="414"/>
    <n v="3.6756756756756701"/>
    <n v="54196.108108108099"/>
    <n v="22"/>
    <n v="14"/>
    <n v="1"/>
    <n v="283"/>
    <n v="22"/>
    <n v="12"/>
    <n v="1"/>
    <n v="232"/>
    <n v="30"/>
    <n v="13"/>
    <n v="0"/>
    <n v="368"/>
  </r>
  <r>
    <x v="66"/>
    <s v="Beef and Broccoli"/>
    <n v="24"/>
    <n v="8"/>
    <n v="5"/>
    <n v="145"/>
    <n v="2.6315789473684199"/>
    <n v="57994.4210526315"/>
    <n v="11"/>
    <n v="9"/>
    <n v="0"/>
    <n v="95"/>
    <n v="9"/>
    <n v="8"/>
    <n v="0"/>
    <n v="75"/>
    <n v="26"/>
    <n v="8"/>
    <n v="0"/>
    <n v="213"/>
  </r>
  <r>
    <x v="66"/>
    <s v="Beef and Broccoli Stir Fry"/>
    <n v="13"/>
    <n v="10"/>
    <n v="0"/>
    <n v="128"/>
    <n v="4.4166666666666599"/>
    <n v="25272.083333333299"/>
    <n v="12"/>
    <n v="10"/>
    <n v="0"/>
    <n v="120"/>
    <n v="7"/>
    <n v="10"/>
    <n v="0"/>
    <n v="68"/>
    <n v="7"/>
    <n v="10"/>
    <n v="1"/>
    <n v="61"/>
  </r>
  <r>
    <x v="66"/>
    <s v="Beef and Squash Kabob"/>
    <n v="33"/>
    <n v="7"/>
    <n v="0"/>
    <n v="274"/>
    <n v="3.75"/>
    <n v="59411.25"/>
    <n v="33"/>
    <n v="7"/>
    <n v="0"/>
    <n v="273"/>
    <n v="27"/>
    <n v="7"/>
    <n v="0"/>
    <n v="232"/>
    <n v="27"/>
    <n v="7"/>
    <n v="0"/>
    <n v="222"/>
  </r>
  <r>
    <x v="66"/>
    <s v="Chicken and Onion Kabob"/>
    <n v="51"/>
    <n v="10"/>
    <n v="0"/>
    <n v="550"/>
    <n v="8.7872340425531892"/>
    <n v="51116.638297872298"/>
    <n v="53"/>
    <n v="10"/>
    <n v="0"/>
    <n v="583"/>
    <n v="43"/>
    <n v="10"/>
    <n v="0"/>
    <n v="472"/>
    <n v="33"/>
    <n v="10"/>
    <n v="0"/>
    <n v="369"/>
  </r>
  <r>
    <x v="66"/>
    <s v="Chutney"/>
    <n v="26"/>
    <n v="2"/>
    <n v="1"/>
    <n v="58"/>
    <n v="7.6956521739130404"/>
    <n v="56714.869565217297"/>
    <n v="14"/>
    <n v="2"/>
    <n v="0"/>
    <n v="46"/>
    <n v="16"/>
    <n v="2"/>
    <n v="0"/>
    <n v="33"/>
    <n v="15"/>
    <n v="2"/>
    <n v="0"/>
    <n v="44"/>
  </r>
  <r>
    <x v="66"/>
    <s v="Coconut and Beef Vindaloo"/>
    <n v="8"/>
    <n v="4"/>
    <n v="0"/>
    <n v="32"/>
    <n v="19.857142857142801"/>
    <n v="28600"/>
    <n v="14"/>
    <n v="4"/>
    <n v="0"/>
    <n v="49"/>
    <n v="4"/>
    <n v="4"/>
    <n v="0"/>
    <n v="16"/>
    <n v="6"/>
    <n v="4"/>
    <n v="0"/>
    <n v="24"/>
  </r>
  <r>
    <x v="66"/>
    <s v="Fountain Drink"/>
    <n v="39"/>
    <n v="2"/>
    <n v="0"/>
    <n v="74"/>
    <n v="3.25"/>
    <n v="56362.96875"/>
    <n v="44"/>
    <n v="2"/>
    <n v="0"/>
    <n v="81"/>
    <n v="30"/>
    <n v="2"/>
    <n v="0"/>
    <n v="56"/>
    <n v="41"/>
    <n v="2"/>
    <n v="0"/>
    <n v="82"/>
  </r>
  <r>
    <x v="66"/>
    <s v="Lamb and Veggie Kabob"/>
    <n v="16"/>
    <n v="8"/>
    <n v="1"/>
    <n v="129"/>
    <n v="9.6153846153846096"/>
    <n v="30881.384615384599"/>
    <n v="16"/>
    <n v="8"/>
    <n v="1"/>
    <n v="139"/>
    <n v="9"/>
    <n v="8"/>
    <n v="1"/>
    <n v="78"/>
    <n v="5"/>
    <n v="8"/>
    <n v="2"/>
    <n v="38"/>
  </r>
  <r>
    <x v="66"/>
    <s v="Lamb Chops"/>
    <n v="15"/>
    <n v="8"/>
    <n v="6"/>
    <n v="78"/>
    <n v="2.5833333333333299"/>
    <n v="83466.583333333299"/>
    <n v="8"/>
    <n v="12"/>
    <n v="1"/>
    <n v="82"/>
    <n v="11"/>
    <n v="9"/>
    <n v="0"/>
    <n v="94"/>
    <n v="4"/>
    <n v="19"/>
    <n v="1"/>
    <n v="74"/>
  </r>
  <r>
    <x v="66"/>
    <s v="Naan"/>
    <n v="22"/>
    <n v="2"/>
    <n v="0"/>
    <n v="52"/>
    <n v="1.86363636363636"/>
    <n v="59205.909090909001"/>
    <n v="20"/>
    <n v="2"/>
    <n v="0"/>
    <n v="52"/>
    <n v="10"/>
    <n v="2"/>
    <n v="0"/>
    <n v="24"/>
    <n v="14"/>
    <n v="2"/>
    <n v="0"/>
    <n v="30"/>
  </r>
  <r>
    <x v="66"/>
    <s v="Rice"/>
    <n v="19"/>
    <n v="2"/>
    <n v="0"/>
    <n v="44"/>
    <n v="1.4736842105263099"/>
    <n v="63304.263157894697"/>
    <n v="10"/>
    <n v="2"/>
    <n v="0"/>
    <n v="26"/>
    <n v="13"/>
    <n v="2"/>
    <n v="0"/>
    <n v="24"/>
    <n v="10"/>
    <n v="2"/>
    <n v="0"/>
    <n v="26"/>
  </r>
  <r>
    <x v="66"/>
    <s v="Salmon and Wheat Bran Salad"/>
    <n v="83"/>
    <n v="12"/>
    <n v="2"/>
    <n v="898"/>
    <n v="4.8974358974358898"/>
    <n v="52669.602564102497"/>
    <n v="69"/>
    <n v="12"/>
    <n v="1"/>
    <n v="803"/>
    <n v="65"/>
    <n v="12"/>
    <n v="0"/>
    <n v="755"/>
    <n v="77"/>
    <n v="12"/>
    <n v="1"/>
    <n v="910"/>
  </r>
  <r>
    <x v="66"/>
    <s v="Yogurt"/>
    <n v="25"/>
    <n v="3"/>
    <n v="2"/>
    <n v="86"/>
    <n v="2.71428571428571"/>
    <n v="38266.714285714203"/>
    <n v="21"/>
    <n v="3"/>
    <n v="0"/>
    <n v="74"/>
    <n v="17"/>
    <n v="3"/>
    <n v="0"/>
    <n v="71"/>
    <n v="32"/>
    <n v="3"/>
    <n v="0"/>
    <n v="121"/>
  </r>
  <r>
    <x v="67"/>
    <s v="Aubergine and Chickpea Vindaloo"/>
    <n v="4"/>
    <n v="4"/>
    <n v="0"/>
    <n v="14"/>
    <n v="2"/>
    <n v="50162.5"/>
    <n v="9"/>
    <n v="4"/>
    <n v="0"/>
    <n v="32"/>
    <n v="9"/>
    <n v="4"/>
    <n v="0"/>
    <n v="28"/>
    <n v="10"/>
    <n v="4"/>
    <n v="1"/>
    <n v="30"/>
  </r>
  <r>
    <x v="67"/>
    <s v="Beef and Apple Burgers"/>
    <n v="42"/>
    <n v="13"/>
    <n v="1"/>
    <n v="516"/>
    <n v="3.5714285714285698"/>
    <n v="69175"/>
    <n v="23"/>
    <n v="9"/>
    <n v="0"/>
    <n v="213"/>
    <n v="19"/>
    <n v="13"/>
    <n v="0"/>
    <n v="238"/>
    <n v="29"/>
    <n v="8"/>
    <n v="1"/>
    <n v="215"/>
  </r>
  <r>
    <x v="67"/>
    <s v="Beef and Broccoli"/>
    <n v="12"/>
    <n v="7"/>
    <n v="0"/>
    <n v="83"/>
    <n v="3.8333333333333299"/>
    <n v="50166.416666666599"/>
    <n v="18"/>
    <n v="13"/>
    <n v="1"/>
    <n v="226"/>
    <n v="11"/>
    <n v="10"/>
    <n v="0"/>
    <n v="105"/>
    <n v="14"/>
    <n v="8"/>
    <n v="1"/>
    <n v="108"/>
  </r>
  <r>
    <x v="67"/>
    <s v="Beef and Broccoli Stir Fry"/>
    <n v="14"/>
    <n v="10"/>
    <n v="0"/>
    <n v="146"/>
    <n v="2.3571428571428501"/>
    <n v="42921.357142857101"/>
    <n v="9"/>
    <n v="10"/>
    <n v="0"/>
    <n v="87"/>
    <n v="3"/>
    <n v="10"/>
    <n v="0"/>
    <n v="31"/>
    <n v="3"/>
    <n v="10"/>
    <n v="0"/>
    <n v="31"/>
  </r>
  <r>
    <x v="67"/>
    <s v="Beef and Squash Kabob"/>
    <n v="38"/>
    <n v="7"/>
    <n v="0"/>
    <n v="328"/>
    <n v="2.55555555555555"/>
    <n v="55640.583333333299"/>
    <n v="36"/>
    <n v="7"/>
    <n v="0"/>
    <n v="308"/>
    <n v="11"/>
    <n v="7"/>
    <n v="0"/>
    <n v="95"/>
    <n v="19"/>
    <n v="7"/>
    <n v="0"/>
    <n v="152"/>
  </r>
  <r>
    <x v="67"/>
    <s v="Chicken and Onion Kabob"/>
    <n v="51"/>
    <n v="10"/>
    <n v="1"/>
    <n v="537"/>
    <n v="2.9583333333333299"/>
    <n v="60509.3125"/>
    <n v="30"/>
    <n v="10"/>
    <n v="0"/>
    <n v="341"/>
    <n v="27"/>
    <n v="10"/>
    <n v="1"/>
    <n v="292"/>
    <n v="46"/>
    <n v="10"/>
    <n v="0"/>
    <n v="504"/>
  </r>
  <r>
    <x v="67"/>
    <s v="Chutney"/>
    <n v="10"/>
    <n v="2"/>
    <n v="0"/>
    <n v="31"/>
    <n v="1.3333333333333299"/>
    <n v="88890.111111111095"/>
    <n v="20"/>
    <n v="2"/>
    <n v="0"/>
    <n v="58"/>
    <n v="16"/>
    <n v="2"/>
    <n v="0"/>
    <n v="44"/>
    <n v="13"/>
    <n v="2"/>
    <n v="0"/>
    <n v="31"/>
  </r>
  <r>
    <x v="67"/>
    <s v="Coconut and Beef Vindaloo"/>
    <n v="12"/>
    <n v="4"/>
    <n v="0"/>
    <n v="48"/>
    <n v="3"/>
    <n v="45649.090909090897"/>
    <n v="6"/>
    <n v="4"/>
    <n v="0"/>
    <n v="21"/>
    <n v="13"/>
    <n v="4"/>
    <n v="0"/>
    <n v="52"/>
    <n v="12"/>
    <n v="4"/>
    <n v="0"/>
    <n v="44"/>
  </r>
  <r>
    <x v="67"/>
    <s v="Fountain Drink"/>
    <n v="26"/>
    <n v="2"/>
    <n v="0"/>
    <n v="52"/>
    <n v="3.15"/>
    <n v="60062.55"/>
    <n v="28"/>
    <n v="2"/>
    <n v="0"/>
    <n v="56"/>
    <n v="27"/>
    <n v="2"/>
    <n v="0"/>
    <n v="54"/>
    <n v="31"/>
    <n v="2"/>
    <n v="0"/>
    <n v="61"/>
  </r>
  <r>
    <x v="67"/>
    <s v="Lamb and Veggie Kabob"/>
    <n v="14"/>
    <n v="8"/>
    <n v="0"/>
    <n v="137"/>
    <n v="7"/>
    <n v="8467.5"/>
    <n v="6"/>
    <n v="8"/>
    <n v="0"/>
    <n v="56"/>
    <n v="3"/>
    <n v="8"/>
    <n v="0"/>
    <n v="28"/>
    <n v="9"/>
    <n v="8"/>
    <n v="3"/>
    <n v="52"/>
  </r>
  <r>
    <x v="67"/>
    <s v="Lamb Chops"/>
    <n v="19"/>
    <n v="7"/>
    <n v="0"/>
    <n v="138"/>
    <n v="2.9473684210526301"/>
    <n v="52782.684210526299"/>
    <n v="17"/>
    <n v="8"/>
    <n v="1"/>
    <n v="119"/>
    <n v="11"/>
    <n v="7"/>
    <n v="0"/>
    <n v="75"/>
    <n v="13"/>
    <n v="9"/>
    <n v="0"/>
    <n v="108"/>
  </r>
  <r>
    <x v="67"/>
    <s v="Naan"/>
    <n v="22"/>
    <n v="2"/>
    <n v="0"/>
    <n v="58"/>
    <n v="2.72727272727272"/>
    <n v="63698.590909090897"/>
    <n v="16"/>
    <n v="2"/>
    <n v="0"/>
    <n v="40"/>
    <n v="10"/>
    <n v="2"/>
    <n v="0"/>
    <n v="28"/>
    <n v="20"/>
    <n v="2"/>
    <n v="0"/>
    <n v="51"/>
  </r>
  <r>
    <x v="67"/>
    <s v="Rice"/>
    <n v="22"/>
    <n v="2"/>
    <n v="0"/>
    <n v="50"/>
    <n v="2.1"/>
    <n v="55178.85"/>
    <n v="17"/>
    <n v="2"/>
    <n v="0"/>
    <n v="52"/>
    <n v="11"/>
    <n v="2"/>
    <n v="0"/>
    <n v="24"/>
    <n v="8"/>
    <n v="2"/>
    <n v="0"/>
    <n v="18"/>
  </r>
  <r>
    <x v="67"/>
    <s v="Salmon and Wheat Bran Salad"/>
    <n v="89"/>
    <n v="14"/>
    <n v="0"/>
    <n v="1209"/>
    <n v="3.1477272727272698"/>
    <n v="56925.170454545398"/>
    <n v="76"/>
    <n v="14"/>
    <n v="0"/>
    <n v="1010"/>
    <n v="68"/>
    <n v="12"/>
    <n v="0"/>
    <n v="818"/>
    <n v="62"/>
    <n v="13"/>
    <n v="0"/>
    <n v="774"/>
  </r>
  <r>
    <x v="67"/>
    <s v="Yogurt"/>
    <n v="34"/>
    <n v="3"/>
    <n v="0"/>
    <n v="113"/>
    <n v="2.2413793103448199"/>
    <n v="55304.8620689655"/>
    <n v="29"/>
    <n v="3"/>
    <n v="0"/>
    <n v="117"/>
    <n v="18"/>
    <n v="3"/>
    <n v="0"/>
    <n v="72"/>
    <n v="16"/>
    <n v="3"/>
    <n v="1"/>
    <n v="56"/>
  </r>
  <r>
    <x v="68"/>
    <s v="Aubergine and Chickpea Vindaloo"/>
    <n v="14"/>
    <n v="4"/>
    <n v="0"/>
    <n v="46"/>
    <n v="2.5"/>
    <n v="58347.666666666599"/>
    <n v="17"/>
    <n v="4"/>
    <n v="0"/>
    <n v="60"/>
    <n v="11"/>
    <n v="4"/>
    <n v="0"/>
    <n v="38"/>
    <n v="13"/>
    <n v="4"/>
    <n v="0"/>
    <n v="42"/>
  </r>
  <r>
    <x v="68"/>
    <s v="Beef and Apple Burgers"/>
    <n v="31"/>
    <n v="11"/>
    <n v="1"/>
    <n v="301"/>
    <n v="3.4516129032257998"/>
    <n v="71006"/>
    <n v="35"/>
    <n v="14"/>
    <n v="1"/>
    <n v="482"/>
    <n v="38"/>
    <n v="11"/>
    <n v="0"/>
    <n v="393"/>
    <n v="39"/>
    <n v="8"/>
    <n v="1"/>
    <n v="303"/>
  </r>
  <r>
    <x v="68"/>
    <s v="Beef and Broccoli"/>
    <n v="16"/>
    <n v="14"/>
    <n v="0"/>
    <n v="224"/>
    <n v="1.9375"/>
    <n v="81295.0625"/>
    <n v="17"/>
    <n v="8"/>
    <n v="0"/>
    <n v="129"/>
    <n v="19"/>
    <n v="9"/>
    <n v="0"/>
    <n v="172"/>
    <n v="8"/>
    <n v="6"/>
    <n v="0"/>
    <n v="47"/>
  </r>
  <r>
    <x v="68"/>
    <s v="Beef and Broccoli Stir Fry"/>
    <n v="20"/>
    <n v="10"/>
    <n v="1"/>
    <n v="186"/>
    <n v="2.0499999999999998"/>
    <n v="55118.6"/>
    <n v="11"/>
    <n v="10"/>
    <n v="1"/>
    <n v="100"/>
    <n v="3"/>
    <n v="10"/>
    <n v="0"/>
    <n v="30"/>
    <n v="10"/>
    <n v="10"/>
    <n v="1"/>
    <n v="94"/>
  </r>
  <r>
    <x v="68"/>
    <s v="Beef and Squash Kabob"/>
    <n v="33"/>
    <n v="7"/>
    <n v="0"/>
    <n v="283"/>
    <n v="1.65625"/>
    <n v="68791.03125"/>
    <n v="34"/>
    <n v="7"/>
    <n v="0"/>
    <n v="287"/>
    <n v="21"/>
    <n v="7"/>
    <n v="1"/>
    <n v="164"/>
    <n v="44"/>
    <n v="7"/>
    <n v="0"/>
    <n v="380"/>
  </r>
  <r>
    <x v="68"/>
    <s v="Chicken and Onion Kabob"/>
    <n v="39"/>
    <n v="10"/>
    <n v="0"/>
    <n v="431"/>
    <n v="4.8421052631578902"/>
    <n v="50082.473684210498"/>
    <n v="67"/>
    <n v="10"/>
    <n v="0"/>
    <n v="752"/>
    <n v="21"/>
    <n v="10"/>
    <n v="0"/>
    <n v="227"/>
    <n v="51"/>
    <n v="10"/>
    <n v="1"/>
    <n v="538"/>
  </r>
  <r>
    <x v="68"/>
    <s v="Chutney"/>
    <n v="20"/>
    <n v="2"/>
    <n v="0"/>
    <n v="68"/>
    <n v="2.3529411764705799"/>
    <n v="76497.705882352893"/>
    <n v="22"/>
    <n v="2"/>
    <n v="0"/>
    <n v="62"/>
    <n v="18"/>
    <n v="2"/>
    <n v="0"/>
    <n v="34"/>
    <n v="12"/>
    <n v="2"/>
    <n v="0"/>
    <n v="28"/>
  </r>
  <r>
    <x v="68"/>
    <s v="Coconut and Beef Vindaloo"/>
    <n v="11"/>
    <n v="4"/>
    <n v="0"/>
    <n v="44"/>
    <n v="3.4"/>
    <n v="60039"/>
    <n v="11"/>
    <n v="4"/>
    <n v="0"/>
    <n v="38"/>
    <n v="13"/>
    <n v="4"/>
    <n v="0"/>
    <n v="52"/>
    <n v="7"/>
    <n v="4"/>
    <n v="0"/>
    <n v="28"/>
  </r>
  <r>
    <x v="68"/>
    <s v="Fountain Drink"/>
    <n v="45"/>
    <n v="2"/>
    <n v="0"/>
    <n v="86"/>
    <n v="3.6315789473684199"/>
    <n v="65845.9210526315"/>
    <n v="42"/>
    <n v="2"/>
    <n v="0"/>
    <n v="82"/>
    <n v="44"/>
    <n v="2"/>
    <n v="0"/>
    <n v="88"/>
    <n v="33"/>
    <n v="2"/>
    <n v="0"/>
    <n v="65"/>
  </r>
  <r>
    <x v="68"/>
    <s v="Lamb and Veggie Kabob"/>
    <n v="11"/>
    <n v="8"/>
    <n v="0"/>
    <n v="96"/>
    <n v="2.1"/>
    <n v="60023.199999999997"/>
    <n v="18"/>
    <n v="8"/>
    <n v="0"/>
    <n v="167"/>
    <n v="7"/>
    <n v="8"/>
    <n v="2"/>
    <n v="54"/>
    <n v="14"/>
    <n v="8"/>
    <n v="2"/>
    <n v="112"/>
  </r>
  <r>
    <x v="68"/>
    <s v="Lamb Chops"/>
    <n v="18"/>
    <n v="9"/>
    <n v="1"/>
    <n v="146"/>
    <n v="1.6111111111111101"/>
    <n v="72315.555555555504"/>
    <n v="8"/>
    <n v="14"/>
    <n v="0"/>
    <n v="112"/>
    <n v="9"/>
    <n v="8"/>
    <n v="0"/>
    <n v="76"/>
    <n v="11"/>
    <n v="7"/>
    <n v="0"/>
    <n v="79"/>
  </r>
  <r>
    <x v="68"/>
    <s v="Naan"/>
    <n v="26"/>
    <n v="2"/>
    <n v="0"/>
    <n v="66"/>
    <n v="2.7307692307692299"/>
    <n v="53922.6538461538"/>
    <n v="17"/>
    <n v="2"/>
    <n v="0"/>
    <n v="58"/>
    <n v="14"/>
    <n v="2"/>
    <n v="0"/>
    <n v="35"/>
    <n v="19"/>
    <n v="2"/>
    <n v="0"/>
    <n v="40"/>
  </r>
  <r>
    <x v="68"/>
    <s v="Rice"/>
    <n v="17"/>
    <n v="2"/>
    <n v="0"/>
    <n v="43"/>
    <n v="2.8125"/>
    <n v="68866.8125"/>
    <n v="17"/>
    <n v="2"/>
    <n v="0"/>
    <n v="46"/>
    <n v="10"/>
    <n v="2"/>
    <n v="0"/>
    <n v="22"/>
    <n v="13"/>
    <n v="2"/>
    <n v="0"/>
    <n v="32"/>
  </r>
  <r>
    <x v="68"/>
    <s v="Salmon and Wheat Bran Salad"/>
    <n v="101"/>
    <n v="14"/>
    <n v="0"/>
    <n v="1365"/>
    <n v="4.3960396039603902"/>
    <n v="49598.881188118801"/>
    <n v="94"/>
    <n v="14"/>
    <n v="0"/>
    <n v="1309"/>
    <n v="77"/>
    <n v="12"/>
    <n v="0"/>
    <n v="916"/>
    <n v="101"/>
    <n v="11"/>
    <n v="0"/>
    <n v="1109"/>
  </r>
  <r>
    <x v="68"/>
    <s v="Yogurt"/>
    <n v="32"/>
    <n v="3"/>
    <n v="0"/>
    <n v="133"/>
    <n v="2.87096774193548"/>
    <n v="74247.967741935397"/>
    <n v="46"/>
    <n v="3"/>
    <n v="0"/>
    <n v="170"/>
    <n v="32"/>
    <n v="3"/>
    <n v="0"/>
    <n v="116"/>
    <n v="30"/>
    <n v="3"/>
    <n v="0"/>
    <n v="97"/>
  </r>
  <r>
    <x v="69"/>
    <s v="Aubergine and Chickpea Vindaloo"/>
    <n v="12"/>
    <n v="4"/>
    <n v="0"/>
    <n v="42"/>
    <n v="3.9"/>
    <n v="40167.800000000003"/>
    <n v="14"/>
    <n v="4"/>
    <n v="0"/>
    <n v="49"/>
    <n v="3"/>
    <n v="4"/>
    <n v="0"/>
    <n v="10"/>
    <n v="7"/>
    <n v="4"/>
    <n v="0"/>
    <n v="24"/>
  </r>
  <r>
    <x v="69"/>
    <s v="Beef and Apple Burgers"/>
    <n v="49"/>
    <n v="9"/>
    <n v="1"/>
    <n v="401"/>
    <n v="3.0408163265306101"/>
    <n v="49046.469387755104"/>
    <n v="19"/>
    <n v="31"/>
    <n v="1"/>
    <n v="567"/>
    <n v="22"/>
    <n v="12"/>
    <n v="2"/>
    <n v="231"/>
    <n v="35"/>
    <n v="9"/>
    <n v="1"/>
    <n v="275"/>
  </r>
  <r>
    <x v="69"/>
    <s v="Beef and Broccoli"/>
    <n v="19"/>
    <n v="15"/>
    <n v="0"/>
    <n v="290"/>
    <n v="2.6315789473684199"/>
    <n v="42205.947368421002"/>
    <n v="14"/>
    <n v="9"/>
    <n v="0"/>
    <n v="123"/>
    <n v="11"/>
    <n v="31"/>
    <n v="6"/>
    <n v="275"/>
    <n v="7"/>
    <n v="7"/>
    <n v="0"/>
    <n v="46"/>
  </r>
  <r>
    <x v="69"/>
    <s v="Beef and Broccoli Stir Fry"/>
    <n v="16"/>
    <n v="10"/>
    <n v="0"/>
    <n v="164"/>
    <n v="1.4"/>
    <n v="73388.066666666593"/>
    <n v="11"/>
    <n v="10"/>
    <n v="0"/>
    <n v="110"/>
    <n v="20"/>
    <n v="9"/>
    <n v="0"/>
    <n v="176"/>
    <n v="18"/>
    <n v="10"/>
    <n v="0"/>
    <n v="180"/>
  </r>
  <r>
    <x v="69"/>
    <s v="Beef and Squash Kabob"/>
    <n v="35"/>
    <n v="7"/>
    <n v="0"/>
    <n v="300"/>
    <n v="2.4375"/>
    <n v="62571.78125"/>
    <n v="37"/>
    <n v="7"/>
    <n v="0"/>
    <n v="312"/>
    <n v="26"/>
    <n v="7"/>
    <n v="0"/>
    <n v="214"/>
    <n v="32"/>
    <n v="7"/>
    <n v="0"/>
    <n v="280"/>
  </r>
  <r>
    <x v="69"/>
    <s v="Chicken and Onion Kabob"/>
    <n v="43"/>
    <n v="10"/>
    <n v="1"/>
    <n v="462"/>
    <n v="2.86486486486486"/>
    <n v="59504.540540540504"/>
    <n v="54"/>
    <n v="10"/>
    <n v="0"/>
    <n v="596"/>
    <n v="42"/>
    <n v="9"/>
    <n v="0"/>
    <n v="420"/>
    <n v="34"/>
    <n v="10"/>
    <n v="0"/>
    <n v="371"/>
  </r>
  <r>
    <x v="69"/>
    <s v="Chutney"/>
    <n v="19"/>
    <n v="2"/>
    <n v="0"/>
    <n v="59"/>
    <n v="2.7777777777777701"/>
    <n v="44528.555555555497"/>
    <n v="21"/>
    <n v="2"/>
    <n v="0"/>
    <n v="69"/>
    <n v="11"/>
    <n v="2"/>
    <n v="0"/>
    <n v="27"/>
    <n v="19"/>
    <n v="2"/>
    <n v="0"/>
    <n v="46"/>
  </r>
  <r>
    <x v="69"/>
    <s v="Coconut and Beef Vindaloo"/>
    <n v="15"/>
    <n v="4"/>
    <n v="0"/>
    <n v="56"/>
    <n v="6.9230769230769198"/>
    <n v="46211.384615384603"/>
    <n v="11"/>
    <n v="4"/>
    <n v="0"/>
    <n v="38"/>
    <n v="9"/>
    <n v="4"/>
    <n v="0"/>
    <n v="36"/>
    <n v="8"/>
    <n v="4"/>
    <n v="0"/>
    <n v="32"/>
  </r>
  <r>
    <x v="69"/>
    <s v="Fountain Drink"/>
    <n v="49"/>
    <n v="2"/>
    <n v="0"/>
    <n v="90"/>
    <n v="4.5714285714285703"/>
    <n v="57232.628571428497"/>
    <n v="32"/>
    <n v="2"/>
    <n v="0"/>
    <n v="58"/>
    <n v="37"/>
    <n v="2"/>
    <n v="0"/>
    <n v="73"/>
    <n v="43"/>
    <n v="2"/>
    <n v="0"/>
    <n v="82"/>
  </r>
  <r>
    <x v="69"/>
    <s v="Lamb and Veggie Kabob"/>
    <n v="8"/>
    <n v="8"/>
    <n v="0"/>
    <n v="76"/>
    <n v="3.5"/>
    <n v="50045.375"/>
    <n v="17"/>
    <n v="8"/>
    <n v="1"/>
    <n v="145"/>
    <n v="10"/>
    <n v="8"/>
    <n v="1"/>
    <n v="82"/>
    <n v="7"/>
    <n v="8"/>
    <n v="0"/>
    <n v="65"/>
  </r>
  <r>
    <x v="69"/>
    <s v="Lamb Chops"/>
    <n v="13"/>
    <n v="9"/>
    <n v="1"/>
    <n v="105"/>
    <n v="3.7692307692307598"/>
    <n v="30888.615384615299"/>
    <n v="16"/>
    <n v="19"/>
    <n v="0"/>
    <n v="306"/>
    <n v="15"/>
    <n v="8"/>
    <n v="0"/>
    <n v="119"/>
    <n v="24"/>
    <n v="8"/>
    <n v="1"/>
    <n v="163"/>
  </r>
  <r>
    <x v="69"/>
    <s v="Naan"/>
    <n v="25"/>
    <n v="2"/>
    <n v="0"/>
    <n v="56"/>
    <n v="3.32"/>
    <n v="36131.480000000003"/>
    <n v="18"/>
    <n v="2"/>
    <n v="0"/>
    <n v="58"/>
    <n v="20"/>
    <n v="2"/>
    <n v="0"/>
    <n v="52"/>
    <n v="20"/>
    <n v="2"/>
    <n v="0"/>
    <n v="44"/>
  </r>
  <r>
    <x v="69"/>
    <s v="Rice"/>
    <n v="19"/>
    <n v="2"/>
    <n v="0"/>
    <n v="49"/>
    <n v="2.7222222222222201"/>
    <n v="61182.666666666599"/>
    <n v="14"/>
    <n v="2"/>
    <n v="0"/>
    <n v="57"/>
    <n v="20"/>
    <n v="2"/>
    <n v="1"/>
    <n v="59"/>
    <n v="16"/>
    <n v="2"/>
    <n v="0"/>
    <n v="34"/>
  </r>
  <r>
    <x v="69"/>
    <s v="Salmon and Wheat Bran Salad"/>
    <n v="84"/>
    <n v="14"/>
    <n v="1"/>
    <n v="1127"/>
    <n v="6.7619047619047601"/>
    <n v="50077.452380952302"/>
    <n v="81"/>
    <n v="13"/>
    <n v="1"/>
    <n v="1003"/>
    <n v="94"/>
    <n v="12"/>
    <n v="0"/>
    <n v="1127"/>
    <n v="80"/>
    <n v="13"/>
    <n v="0"/>
    <n v="989"/>
  </r>
  <r>
    <x v="69"/>
    <s v="Yogurt"/>
    <n v="29"/>
    <n v="3"/>
    <n v="0"/>
    <n v="134"/>
    <n v="4.6923076923076898"/>
    <n v="53890.461538461503"/>
    <n v="30"/>
    <n v="3"/>
    <n v="0"/>
    <n v="136"/>
    <n v="38"/>
    <n v="3"/>
    <n v="0"/>
    <n v="150"/>
    <n v="40"/>
    <n v="3"/>
    <n v="0"/>
    <n v="151"/>
  </r>
  <r>
    <x v="70"/>
    <s v="Aubergine and Chickpea Vindaloo"/>
    <n v="13"/>
    <n v="4"/>
    <n v="0"/>
    <n v="46"/>
    <n v="1.72727272727272"/>
    <n v="63790.636363636302"/>
    <n v="9"/>
    <n v="4"/>
    <n v="0"/>
    <n v="30"/>
    <n v="12"/>
    <n v="4"/>
    <n v="0"/>
    <n v="42"/>
    <n v="13"/>
    <n v="4"/>
    <n v="0"/>
    <n v="42"/>
  </r>
  <r>
    <x v="70"/>
    <s v="Beef and Apple Burgers"/>
    <n v="42"/>
    <n v="12"/>
    <n v="2"/>
    <n v="443"/>
    <n v="11.3333333333333"/>
    <n v="54876.976190476104"/>
    <n v="27"/>
    <n v="15"/>
    <n v="1"/>
    <n v="377"/>
    <n v="29"/>
    <n v="15"/>
    <n v="1"/>
    <n v="418"/>
    <n v="53"/>
    <n v="13"/>
    <n v="1"/>
    <n v="615"/>
  </r>
  <r>
    <x v="70"/>
    <s v="Beef and Broccoli"/>
    <n v="28"/>
    <n v="13"/>
    <n v="0"/>
    <n v="344"/>
    <n v="6.1071428571428497"/>
    <n v="64419.892857142797"/>
    <n v="34"/>
    <n v="7"/>
    <n v="0"/>
    <n v="240"/>
    <n v="20"/>
    <n v="13"/>
    <n v="0"/>
    <n v="253"/>
    <n v="27"/>
    <n v="9"/>
    <n v="1"/>
    <n v="204"/>
  </r>
  <r>
    <x v="70"/>
    <s v="Beef and Broccoli Stir Fry"/>
    <n v="27"/>
    <n v="10"/>
    <n v="0"/>
    <n v="277"/>
    <n v="1.6923076923076901"/>
    <n v="61552.884615384603"/>
    <n v="39"/>
    <n v="10"/>
    <n v="0"/>
    <n v="390"/>
    <n v="19"/>
    <n v="10"/>
    <n v="0"/>
    <n v="192"/>
    <n v="12"/>
    <n v="10"/>
    <n v="0"/>
    <n v="122"/>
  </r>
  <r>
    <x v="70"/>
    <s v="Beef and Squash Kabob"/>
    <n v="32"/>
    <n v="7"/>
    <n v="0"/>
    <n v="275"/>
    <n v="2.2962962962962901"/>
    <n v="59380.555555555497"/>
    <n v="60"/>
    <n v="7"/>
    <n v="0"/>
    <n v="498"/>
    <n v="33"/>
    <n v="7"/>
    <n v="1"/>
    <n v="267"/>
    <n v="58"/>
    <n v="7"/>
    <n v="0"/>
    <n v="500"/>
  </r>
  <r>
    <x v="70"/>
    <s v="Chicken and Onion Kabob"/>
    <n v="77"/>
    <n v="10"/>
    <n v="0"/>
    <n v="838"/>
    <n v="3.8115942028985499"/>
    <n v="53707.594202898501"/>
    <n v="87"/>
    <n v="10"/>
    <n v="0"/>
    <n v="946"/>
    <n v="61"/>
    <n v="10"/>
    <n v="0"/>
    <n v="688"/>
    <n v="54"/>
    <n v="10"/>
    <n v="0"/>
    <n v="606"/>
  </r>
  <r>
    <x v="70"/>
    <s v="Chutney"/>
    <n v="18"/>
    <n v="2"/>
    <n v="0"/>
    <n v="68"/>
    <n v="1.7777777777777699"/>
    <n v="66816.333333333299"/>
    <n v="32"/>
    <n v="2"/>
    <n v="0"/>
    <n v="79"/>
    <n v="20"/>
    <n v="2"/>
    <n v="0"/>
    <n v="44"/>
    <n v="16"/>
    <n v="2"/>
    <n v="0"/>
    <n v="43"/>
  </r>
  <r>
    <x v="70"/>
    <s v="Coconut and Beef Vindaloo"/>
    <n v="18"/>
    <n v="4"/>
    <n v="0"/>
    <n v="72"/>
    <n v="11.1538461538461"/>
    <n v="76951.923076923005"/>
    <n v="15"/>
    <n v="4"/>
    <n v="0"/>
    <n v="51"/>
    <n v="12"/>
    <n v="4"/>
    <n v="0"/>
    <n v="48"/>
    <n v="18"/>
    <n v="4"/>
    <n v="1"/>
    <n v="60"/>
  </r>
  <r>
    <x v="70"/>
    <s v="Fountain Drink"/>
    <n v="49"/>
    <n v="2"/>
    <n v="0"/>
    <n v="90"/>
    <n v="11.96875"/>
    <n v="43886.71875"/>
    <n v="54"/>
    <n v="2"/>
    <n v="0"/>
    <n v="107"/>
    <n v="47"/>
    <n v="2"/>
    <n v="0"/>
    <n v="94"/>
    <n v="66"/>
    <n v="2"/>
    <n v="0"/>
    <n v="123"/>
  </r>
  <r>
    <x v="70"/>
    <s v="Lamb and Veggie Kabob"/>
    <n v="18"/>
    <n v="8"/>
    <n v="0"/>
    <n v="173"/>
    <n v="3.2941176470588198"/>
    <n v="47215.823529411697"/>
    <n v="14"/>
    <n v="8"/>
    <n v="1"/>
    <n v="120"/>
    <n v="11"/>
    <n v="8"/>
    <n v="1"/>
    <n v="92"/>
    <n v="12"/>
    <n v="8"/>
    <n v="1"/>
    <n v="104"/>
  </r>
  <r>
    <x v="70"/>
    <s v="Lamb Chops"/>
    <n v="22"/>
    <n v="8"/>
    <n v="1"/>
    <n v="150"/>
    <n v="10.7272727272727"/>
    <n v="50152.590909090897"/>
    <n v="35"/>
    <n v="8"/>
    <n v="0"/>
    <n v="254"/>
    <n v="22"/>
    <n v="9"/>
    <n v="0"/>
    <n v="190"/>
    <n v="22"/>
    <n v="8"/>
    <n v="1"/>
    <n v="146"/>
  </r>
  <r>
    <x v="70"/>
    <s v="Naan"/>
    <n v="17"/>
    <n v="2"/>
    <n v="0"/>
    <n v="44"/>
    <n v="2.2941176470588198"/>
    <n v="41305.117647058803"/>
    <n v="25"/>
    <n v="2"/>
    <n v="0"/>
    <n v="63"/>
    <n v="18"/>
    <n v="2"/>
    <n v="0"/>
    <n v="64"/>
    <n v="29"/>
    <n v="2"/>
    <n v="0"/>
    <n v="59"/>
  </r>
  <r>
    <x v="70"/>
    <s v="Rice"/>
    <n v="20"/>
    <n v="2"/>
    <n v="0"/>
    <n v="44"/>
    <n v="2.0526315789473601"/>
    <n v="47547.473684210498"/>
    <n v="17"/>
    <n v="2"/>
    <n v="0"/>
    <n v="38"/>
    <n v="17"/>
    <n v="2"/>
    <n v="0"/>
    <n v="48"/>
    <n v="28"/>
    <n v="2"/>
    <n v="0"/>
    <n v="71"/>
  </r>
  <r>
    <x v="70"/>
    <s v="Salmon and Wheat Bran Salad"/>
    <n v="122"/>
    <n v="13"/>
    <n v="0"/>
    <n v="1503"/>
    <n v="4.8907563025209999"/>
    <n v="54730.411764705801"/>
    <n v="142"/>
    <n v="12"/>
    <n v="0"/>
    <n v="1661"/>
    <n v="124"/>
    <n v="16"/>
    <n v="1"/>
    <n v="1861"/>
    <n v="125"/>
    <n v="15"/>
    <n v="1"/>
    <n v="1833"/>
  </r>
  <r>
    <x v="70"/>
    <s v="Yogurt"/>
    <n v="44"/>
    <n v="3"/>
    <n v="0"/>
    <n v="167"/>
    <n v="2.6749999999999998"/>
    <n v="60104.175000000003"/>
    <n v="61"/>
    <n v="3"/>
    <n v="0"/>
    <n v="221"/>
    <n v="51"/>
    <n v="3"/>
    <n v="0"/>
    <n v="181"/>
    <n v="41"/>
    <n v="3"/>
    <n v="1"/>
    <n v="137"/>
  </r>
  <r>
    <x v="71"/>
    <s v="Aubergine and Chickpea Vindaloo"/>
    <n v="12"/>
    <n v="4"/>
    <n v="0"/>
    <n v="42"/>
    <n v="3"/>
    <n v="44556.333333333299"/>
    <n v="36"/>
    <n v="4"/>
    <n v="0"/>
    <n v="124"/>
    <n v="14"/>
    <n v="4"/>
    <n v="0"/>
    <n v="49"/>
    <n v="7"/>
    <n v="4"/>
    <n v="0"/>
    <n v="24"/>
  </r>
  <r>
    <x v="71"/>
    <s v="Beef and Apple Burgers"/>
    <n v="62"/>
    <n v="11"/>
    <n v="2"/>
    <n v="612"/>
    <n v="3.0967741935483799"/>
    <n v="66193.419354838697"/>
    <n v="36"/>
    <n v="13"/>
    <n v="0"/>
    <n v="433"/>
    <n v="41"/>
    <n v="12"/>
    <n v="0"/>
    <n v="491"/>
    <n v="29"/>
    <n v="14"/>
    <n v="1"/>
    <n v="375"/>
  </r>
  <r>
    <x v="71"/>
    <s v="Beef and Broccoli"/>
    <n v="22"/>
    <n v="13"/>
    <n v="0"/>
    <n v="272"/>
    <n v="1.8571428571428501"/>
    <n v="66825.476190476096"/>
    <n v="30"/>
    <n v="7"/>
    <n v="0"/>
    <n v="210"/>
    <n v="31"/>
    <n v="8"/>
    <n v="0"/>
    <n v="253"/>
    <n v="23"/>
    <n v="10"/>
    <n v="0"/>
    <n v="223"/>
  </r>
  <r>
    <x v="71"/>
    <s v="Beef and Broccoli Stir Fry"/>
    <n v="17"/>
    <n v="10"/>
    <n v="0"/>
    <n v="172"/>
    <n v="2.1764705882352899"/>
    <n v="47158.294117646998"/>
    <n v="26"/>
    <n v="10"/>
    <n v="0"/>
    <n v="255"/>
    <n v="27"/>
    <n v="10"/>
    <n v="0"/>
    <n v="273"/>
    <n v="23"/>
    <n v="10"/>
    <n v="0"/>
    <n v="232"/>
  </r>
  <r>
    <x v="71"/>
    <s v="Beef and Squash Kabob"/>
    <n v="31"/>
    <n v="7"/>
    <n v="0"/>
    <n v="268"/>
    <n v="2.0322580645161201"/>
    <n v="61353.709677419298"/>
    <n v="67"/>
    <n v="7"/>
    <n v="0"/>
    <n v="564"/>
    <n v="54"/>
    <n v="7"/>
    <n v="1"/>
    <n v="437"/>
    <n v="55"/>
    <n v="7"/>
    <n v="0"/>
    <n v="460"/>
  </r>
  <r>
    <x v="71"/>
    <s v="Chicken and Onion Kabob"/>
    <n v="71"/>
    <n v="10"/>
    <n v="0"/>
    <n v="773"/>
    <n v="3.46969696969696"/>
    <n v="53135.984848484797"/>
    <n v="117"/>
    <n v="10"/>
    <n v="0"/>
    <n v="1245"/>
    <n v="59"/>
    <n v="10"/>
    <n v="0"/>
    <n v="636"/>
    <n v="66"/>
    <n v="10"/>
    <n v="0"/>
    <n v="732"/>
  </r>
  <r>
    <x v="71"/>
    <s v="Chutney"/>
    <n v="25"/>
    <n v="2"/>
    <n v="0"/>
    <n v="60"/>
    <n v="8.3333333333333304"/>
    <n v="79250.625"/>
    <n v="31"/>
    <n v="2"/>
    <n v="0"/>
    <n v="101"/>
    <n v="25"/>
    <n v="2"/>
    <n v="0"/>
    <n v="74"/>
    <n v="17"/>
    <n v="2"/>
    <n v="0"/>
    <n v="36"/>
  </r>
  <r>
    <x v="71"/>
    <s v="Coconut and Beef Vindaloo"/>
    <n v="19"/>
    <n v="4"/>
    <n v="0"/>
    <n v="76"/>
    <n v="9.93333333333333"/>
    <n v="66781.266666666605"/>
    <n v="10"/>
    <n v="4"/>
    <n v="0"/>
    <n v="32"/>
    <n v="8"/>
    <n v="4"/>
    <n v="0"/>
    <n v="32"/>
    <n v="22"/>
    <n v="4"/>
    <n v="0"/>
    <n v="88"/>
  </r>
  <r>
    <x v="71"/>
    <s v="Fountain Drink"/>
    <n v="72"/>
    <n v="2"/>
    <n v="0"/>
    <n v="131"/>
    <n v="6.0638297872340399"/>
    <n v="61805.978723404201"/>
    <n v="63"/>
    <n v="2"/>
    <n v="0"/>
    <n v="124"/>
    <n v="60"/>
    <n v="2"/>
    <n v="0"/>
    <n v="119"/>
    <n v="55"/>
    <n v="2"/>
    <n v="0"/>
    <n v="101"/>
  </r>
  <r>
    <x v="71"/>
    <s v="Lamb and Veggie Kabob"/>
    <n v="9"/>
    <n v="8"/>
    <n v="0"/>
    <n v="88"/>
    <n v="2.4444444444444402"/>
    <n v="66726.888888888803"/>
    <n v="21"/>
    <n v="8"/>
    <n v="1"/>
    <n v="186"/>
    <n v="21"/>
    <n v="8"/>
    <n v="1"/>
    <n v="174"/>
    <n v="16"/>
    <n v="8"/>
    <n v="0"/>
    <n v="153"/>
  </r>
  <r>
    <x v="71"/>
    <s v="Lamb Chops"/>
    <n v="28"/>
    <n v="10"/>
    <n v="0"/>
    <n v="278"/>
    <n v="2.4285714285714199"/>
    <n v="57248.5"/>
    <n v="38"/>
    <n v="10"/>
    <n v="0"/>
    <n v="353"/>
    <n v="28"/>
    <n v="8"/>
    <n v="0"/>
    <n v="211"/>
    <n v="23"/>
    <n v="9"/>
    <n v="1"/>
    <n v="181"/>
  </r>
  <r>
    <x v="71"/>
    <s v="Naan"/>
    <n v="27"/>
    <n v="2"/>
    <n v="0"/>
    <n v="84"/>
    <n v="1.7037037037036999"/>
    <n v="59433.777777777701"/>
    <n v="31"/>
    <n v="2"/>
    <n v="0"/>
    <n v="93"/>
    <n v="31"/>
    <n v="2"/>
    <n v="0"/>
    <n v="83"/>
    <n v="22"/>
    <n v="2"/>
    <n v="0"/>
    <n v="54"/>
  </r>
  <r>
    <x v="71"/>
    <s v="Rice"/>
    <n v="21"/>
    <n v="2"/>
    <n v="0"/>
    <n v="44"/>
    <n v="1.38888888888888"/>
    <n v="77791.666666666599"/>
    <n v="26"/>
    <n v="2"/>
    <n v="0"/>
    <n v="76"/>
    <n v="25"/>
    <n v="2"/>
    <n v="0"/>
    <n v="80"/>
    <n v="15"/>
    <n v="2"/>
    <n v="0"/>
    <n v="42"/>
  </r>
  <r>
    <x v="71"/>
    <s v="Salmon and Wheat Bran Salad"/>
    <n v="146"/>
    <n v="13"/>
    <n v="1"/>
    <n v="1803"/>
    <n v="3.8767123287671201"/>
    <n v="59027.390410958898"/>
    <n v="184"/>
    <n v="14"/>
    <n v="0"/>
    <n v="2446"/>
    <n v="132"/>
    <n v="12"/>
    <n v="0"/>
    <n v="1625"/>
    <n v="72"/>
    <n v="14"/>
    <n v="1"/>
    <n v="964"/>
  </r>
  <r>
    <x v="71"/>
    <s v="Yogurt"/>
    <n v="61"/>
    <n v="3"/>
    <n v="0"/>
    <n v="276"/>
    <n v="2.1929824561403501"/>
    <n v="54546.140350877104"/>
    <n v="59"/>
    <n v="3"/>
    <n v="0"/>
    <n v="257"/>
    <n v="75"/>
    <n v="3"/>
    <n v="0"/>
    <n v="324"/>
    <n v="39"/>
    <n v="3"/>
    <n v="0"/>
    <n v="163"/>
  </r>
  <r>
    <x v="72"/>
    <s v="Aubergine and Chickpea Vindaloo"/>
    <n v="3"/>
    <n v="4"/>
    <n v="1"/>
    <n v="9"/>
    <n v="4.5"/>
    <n v="764.5"/>
    <n v="8"/>
    <n v="4"/>
    <n v="0"/>
    <n v="28"/>
    <n v="9"/>
    <n v="4"/>
    <n v="0"/>
    <n v="31"/>
    <n v="7"/>
    <n v="4"/>
    <n v="0"/>
    <n v="24"/>
  </r>
  <r>
    <x v="72"/>
    <s v="Beef and Apple Burgers"/>
    <n v="26"/>
    <n v="11"/>
    <n v="2"/>
    <n v="243"/>
    <n v="1.3846153846153799"/>
    <n v="80922.961538461503"/>
    <n v="24"/>
    <n v="12"/>
    <n v="0"/>
    <n v="294"/>
    <n v="20"/>
    <n v="12"/>
    <n v="0"/>
    <n v="244"/>
    <n v="37"/>
    <n v="12"/>
    <n v="1"/>
    <n v="414"/>
  </r>
  <r>
    <x v="72"/>
    <s v="Beef and Broccoli"/>
    <n v="11"/>
    <n v="11"/>
    <n v="0"/>
    <n v="116"/>
    <n v="1.36363636363636"/>
    <n v="82082.090909090897"/>
    <n v="5"/>
    <n v="8"/>
    <n v="0"/>
    <n v="38"/>
    <n v="12"/>
    <n v="6"/>
    <n v="0"/>
    <n v="67"/>
    <n v="24"/>
    <n v="8"/>
    <n v="5"/>
    <n v="145"/>
  </r>
  <r>
    <x v="72"/>
    <s v="Beef and Broccoli Stir Fry"/>
    <n v="13"/>
    <n v="10"/>
    <n v="1"/>
    <n v="124"/>
    <n v="1.84615384615384"/>
    <n v="76952.461538461503"/>
    <n v="12"/>
    <n v="10"/>
    <n v="0"/>
    <n v="117"/>
    <n v="4"/>
    <n v="10"/>
    <n v="0"/>
    <n v="40"/>
    <n v="13"/>
    <n v="10"/>
    <n v="0"/>
    <n v="128"/>
  </r>
  <r>
    <x v="72"/>
    <s v="Beef and Squash Kabob"/>
    <n v="29"/>
    <n v="7"/>
    <n v="0"/>
    <n v="242"/>
    <n v="1.8571428571428501"/>
    <n v="71563.892857142797"/>
    <n v="34"/>
    <n v="7"/>
    <n v="0"/>
    <n v="292"/>
    <n v="23"/>
    <n v="7"/>
    <n v="0"/>
    <n v="199"/>
    <n v="33"/>
    <n v="7"/>
    <n v="0"/>
    <n v="274"/>
  </r>
  <r>
    <x v="72"/>
    <s v="Chicken and Onion Kabob"/>
    <n v="39"/>
    <n v="10"/>
    <n v="0"/>
    <n v="443"/>
    <n v="2.23684210526315"/>
    <n v="58034.052631578903"/>
    <n v="35"/>
    <n v="10"/>
    <n v="0"/>
    <n v="391"/>
    <n v="38"/>
    <n v="10"/>
    <n v="0"/>
    <n v="417"/>
    <n v="51"/>
    <n v="10"/>
    <n v="0"/>
    <n v="550"/>
  </r>
  <r>
    <x v="72"/>
    <s v="Chutney"/>
    <n v="16"/>
    <n v="2"/>
    <n v="0"/>
    <n v="40"/>
    <n v="1.9285714285714199"/>
    <n v="64293.571428571398"/>
    <n v="16"/>
    <n v="2"/>
    <n v="0"/>
    <n v="40"/>
    <n v="8"/>
    <n v="2"/>
    <n v="0"/>
    <n v="20"/>
    <n v="26"/>
    <n v="2"/>
    <n v="1"/>
    <n v="58"/>
  </r>
  <r>
    <x v="72"/>
    <s v="Coconut and Beef Vindaloo"/>
    <n v="6"/>
    <n v="4"/>
    <n v="1"/>
    <n v="20"/>
    <n v="3.2"/>
    <n v="40045"/>
    <n v="5"/>
    <n v="4"/>
    <n v="0"/>
    <n v="18"/>
    <n v="10"/>
    <n v="4"/>
    <n v="0"/>
    <n v="40"/>
    <n v="8"/>
    <n v="4"/>
    <n v="0"/>
    <n v="32"/>
  </r>
  <r>
    <x v="72"/>
    <s v="Fountain Drink"/>
    <n v="20"/>
    <n v="2"/>
    <n v="0"/>
    <n v="39"/>
    <n v="4.5294117647058796"/>
    <n v="53200.588235294097"/>
    <n v="21"/>
    <n v="2"/>
    <n v="0"/>
    <n v="42"/>
    <n v="27"/>
    <n v="2"/>
    <n v="0"/>
    <n v="53"/>
    <n v="39"/>
    <n v="2"/>
    <n v="0"/>
    <n v="74"/>
  </r>
  <r>
    <x v="72"/>
    <s v="Lamb and Veggie Kabob"/>
    <n v="11"/>
    <n v="8"/>
    <n v="0"/>
    <n v="102"/>
    <n v="1.125"/>
    <n v="87569.5"/>
    <n v="12"/>
    <n v="7"/>
    <n v="1"/>
    <n v="85"/>
    <n v="14"/>
    <n v="8"/>
    <n v="1"/>
    <n v="122"/>
    <n v="16"/>
    <n v="8"/>
    <n v="1"/>
    <n v="129"/>
  </r>
  <r>
    <x v="72"/>
    <s v="Lamb Chops"/>
    <n v="11"/>
    <n v="11"/>
    <n v="2"/>
    <n v="109"/>
    <n v="1.72727272727272"/>
    <n v="63933.545454545398"/>
    <n v="17"/>
    <n v="9"/>
    <n v="1"/>
    <n v="152"/>
    <n v="8"/>
    <n v="6"/>
    <n v="1"/>
    <n v="41"/>
    <n v="15"/>
    <n v="8"/>
    <n v="6"/>
    <n v="78"/>
  </r>
  <r>
    <x v="72"/>
    <s v="Naan"/>
    <n v="9"/>
    <n v="2"/>
    <n v="0"/>
    <n v="22"/>
    <n v="2.2222222222222201"/>
    <n v="55754.111111111102"/>
    <n v="13"/>
    <n v="2"/>
    <n v="0"/>
    <n v="37"/>
    <n v="11"/>
    <n v="2"/>
    <n v="0"/>
    <n v="33"/>
    <n v="22"/>
    <n v="2"/>
    <n v="0"/>
    <n v="52"/>
  </r>
  <r>
    <x v="72"/>
    <s v="Rice"/>
    <n v="13"/>
    <n v="2"/>
    <n v="0"/>
    <n v="36"/>
    <n v="2.6923076923076898"/>
    <n v="69286.307692307601"/>
    <n v="14"/>
    <n v="2"/>
    <n v="0"/>
    <n v="46"/>
    <n v="7"/>
    <n v="2"/>
    <n v="0"/>
    <n v="16"/>
    <n v="19"/>
    <n v="2"/>
    <n v="0"/>
    <n v="44"/>
  </r>
  <r>
    <x v="72"/>
    <s v="Salmon and Wheat Bran Salad"/>
    <n v="53"/>
    <n v="13"/>
    <n v="1"/>
    <n v="658"/>
    <n v="3.7735849056603699"/>
    <n v="56765.622641509399"/>
    <n v="58"/>
    <n v="13"/>
    <n v="0"/>
    <n v="725"/>
    <n v="57"/>
    <n v="13"/>
    <n v="1"/>
    <n v="696"/>
    <n v="83"/>
    <n v="12"/>
    <n v="2"/>
    <n v="898"/>
  </r>
  <r>
    <x v="72"/>
    <s v="Yogurt"/>
    <n v="24"/>
    <n v="3"/>
    <n v="0"/>
    <n v="85"/>
    <n v="1.9130434782608601"/>
    <n v="65421.1739130434"/>
    <n v="25"/>
    <n v="3"/>
    <n v="0"/>
    <n v="101"/>
    <n v="25"/>
    <n v="3"/>
    <n v="0"/>
    <n v="100"/>
    <n v="25"/>
    <n v="3"/>
    <n v="2"/>
    <n v="86"/>
  </r>
  <r>
    <x v="73"/>
    <s v="Aubergine and Chickpea Vindaloo"/>
    <n v="7"/>
    <n v="4"/>
    <n v="0"/>
    <n v="24"/>
    <n v="6.5"/>
    <n v="33486.333333333299"/>
    <n v="12"/>
    <n v="4"/>
    <n v="0"/>
    <n v="42"/>
    <n v="11"/>
    <n v="4"/>
    <n v="0"/>
    <n v="38"/>
    <n v="4"/>
    <n v="4"/>
    <n v="0"/>
    <n v="14"/>
  </r>
  <r>
    <x v="73"/>
    <s v="Beef and Apple Burgers"/>
    <n v="43"/>
    <n v="10"/>
    <n v="2"/>
    <n v="345"/>
    <n v="3.6046511627906899"/>
    <n v="53599.744186046497"/>
    <n v="28"/>
    <n v="14"/>
    <n v="0"/>
    <n v="382"/>
    <n v="16"/>
    <n v="9"/>
    <n v="1"/>
    <n v="124"/>
    <n v="42"/>
    <n v="13"/>
    <n v="1"/>
    <n v="516"/>
  </r>
  <r>
    <x v="73"/>
    <s v="Beef and Broccoli"/>
    <n v="21"/>
    <n v="19"/>
    <n v="0"/>
    <n v="409"/>
    <n v="5.3333333333333304"/>
    <n v="61980.523809523802"/>
    <n v="17"/>
    <n v="7"/>
    <n v="0"/>
    <n v="121"/>
    <n v="11"/>
    <n v="7"/>
    <n v="0"/>
    <n v="80"/>
    <n v="12"/>
    <n v="7"/>
    <n v="0"/>
    <n v="83"/>
  </r>
  <r>
    <x v="73"/>
    <s v="Beef and Broccoli Stir Fry"/>
    <n v="11"/>
    <n v="10"/>
    <n v="0"/>
    <n v="113"/>
    <n v="4.7"/>
    <n v="50202.7"/>
    <n v="13"/>
    <n v="10"/>
    <n v="1"/>
    <n v="125"/>
    <n v="12"/>
    <n v="10"/>
    <n v="0"/>
    <n v="123"/>
    <n v="14"/>
    <n v="10"/>
    <n v="0"/>
    <n v="146"/>
  </r>
  <r>
    <x v="73"/>
    <s v="Beef and Squash Kabob"/>
    <n v="33"/>
    <n v="7"/>
    <n v="0"/>
    <n v="297"/>
    <n v="3.1481481481481399"/>
    <n v="55625.777777777701"/>
    <n v="33"/>
    <n v="7"/>
    <n v="1"/>
    <n v="265"/>
    <n v="17"/>
    <n v="7"/>
    <n v="0"/>
    <n v="137"/>
    <n v="38"/>
    <n v="7"/>
    <n v="0"/>
    <n v="328"/>
  </r>
  <r>
    <x v="73"/>
    <s v="Chicken and Onion Kabob"/>
    <n v="60"/>
    <n v="10"/>
    <n v="0"/>
    <n v="654"/>
    <n v="6.2083333333333304"/>
    <n v="37584.333333333299"/>
    <n v="71"/>
    <n v="10"/>
    <n v="0"/>
    <n v="771"/>
    <n v="45"/>
    <n v="10"/>
    <n v="1"/>
    <n v="449"/>
    <n v="51"/>
    <n v="10"/>
    <n v="1"/>
    <n v="537"/>
  </r>
  <r>
    <x v="73"/>
    <s v="Chutney"/>
    <n v="21"/>
    <n v="2"/>
    <n v="0"/>
    <n v="73"/>
    <n v="2.5"/>
    <n v="55126.55"/>
    <n v="16"/>
    <n v="2"/>
    <n v="0"/>
    <n v="31"/>
    <n v="11"/>
    <n v="2"/>
    <n v="0"/>
    <n v="24"/>
    <n v="10"/>
    <n v="2"/>
    <n v="0"/>
    <n v="31"/>
  </r>
  <r>
    <x v="73"/>
    <s v="Coconut and Beef Vindaloo"/>
    <n v="7"/>
    <n v="4"/>
    <n v="0"/>
    <n v="28"/>
    <n v="1.4"/>
    <n v="80015.199999999997"/>
    <n v="13"/>
    <n v="4"/>
    <n v="1"/>
    <n v="38"/>
    <n v="6"/>
    <n v="4"/>
    <n v="0"/>
    <n v="24"/>
    <n v="12"/>
    <n v="4"/>
    <n v="0"/>
    <n v="48"/>
  </r>
  <r>
    <x v="73"/>
    <s v="Fountain Drink"/>
    <n v="41"/>
    <n v="2"/>
    <n v="0"/>
    <n v="69"/>
    <n v="3.96"/>
    <n v="52092.480000000003"/>
    <n v="40"/>
    <n v="2"/>
    <n v="0"/>
    <n v="77"/>
    <n v="34"/>
    <n v="2"/>
    <n v="0"/>
    <n v="64"/>
    <n v="26"/>
    <n v="2"/>
    <n v="0"/>
    <n v="52"/>
  </r>
  <r>
    <x v="73"/>
    <s v="Lamb and Veggie Kabob"/>
    <n v="13"/>
    <n v="8"/>
    <n v="1"/>
    <n v="111"/>
    <n v="3.9230769230769198"/>
    <n v="46249"/>
    <n v="12"/>
    <n v="8"/>
    <n v="0"/>
    <n v="113"/>
    <n v="13"/>
    <n v="8"/>
    <n v="0"/>
    <n v="119"/>
    <n v="14"/>
    <n v="8"/>
    <n v="0"/>
    <n v="137"/>
  </r>
  <r>
    <x v="73"/>
    <s v="Lamb Chops"/>
    <n v="22"/>
    <n v="9"/>
    <n v="1"/>
    <n v="193"/>
    <n v="3.8181818181818099"/>
    <n v="40988.409090909001"/>
    <n v="18"/>
    <n v="11"/>
    <n v="1"/>
    <n v="184"/>
    <n v="13"/>
    <n v="8"/>
    <n v="1"/>
    <n v="97"/>
    <n v="19"/>
    <n v="7"/>
    <n v="0"/>
    <n v="138"/>
  </r>
  <r>
    <x v="73"/>
    <s v="Naan"/>
    <n v="22"/>
    <n v="2"/>
    <n v="0"/>
    <n v="82"/>
    <n v="3.45"/>
    <n v="55076.2"/>
    <n v="17"/>
    <n v="2"/>
    <n v="0"/>
    <n v="56"/>
    <n v="14"/>
    <n v="2"/>
    <n v="0"/>
    <n v="32"/>
    <n v="22"/>
    <n v="2"/>
    <n v="0"/>
    <n v="58"/>
  </r>
  <r>
    <x v="73"/>
    <s v="Rice"/>
    <n v="26"/>
    <n v="2"/>
    <n v="0"/>
    <n v="105"/>
    <n v="2.1904761904761898"/>
    <n v="71464.190476190401"/>
    <n v="12"/>
    <n v="2"/>
    <n v="0"/>
    <n v="43"/>
    <n v="11"/>
    <n v="2"/>
    <n v="0"/>
    <n v="28"/>
    <n v="22"/>
    <n v="2"/>
    <n v="0"/>
    <n v="50"/>
  </r>
  <r>
    <x v="73"/>
    <s v="Salmon and Wheat Bran Salad"/>
    <n v="83"/>
    <n v="16"/>
    <n v="1"/>
    <n v="1272"/>
    <n v="3.2749999999999999"/>
    <n v="52610.55"/>
    <n v="89"/>
    <n v="11"/>
    <n v="1"/>
    <n v="903"/>
    <n v="71"/>
    <n v="12"/>
    <n v="0"/>
    <n v="841"/>
    <n v="89"/>
    <n v="14"/>
    <n v="0"/>
    <n v="1209"/>
  </r>
  <r>
    <x v="73"/>
    <s v="Yogurt"/>
    <n v="28"/>
    <n v="3"/>
    <n v="0"/>
    <n v="120"/>
    <n v="2.6923076923076898"/>
    <n v="53930.1538461538"/>
    <n v="29"/>
    <n v="3"/>
    <n v="0"/>
    <n v="123"/>
    <n v="19"/>
    <n v="3"/>
    <n v="0"/>
    <n v="82"/>
    <n v="34"/>
    <n v="3"/>
    <n v="0"/>
    <n v="113"/>
  </r>
  <r>
    <x v="74"/>
    <s v="Aubergine and Chickpea Vindaloo"/>
    <n v="8"/>
    <n v="4"/>
    <n v="0"/>
    <n v="28"/>
    <n v="2.1666666666666599"/>
    <n v="33461.333333333299"/>
    <n v="7"/>
    <n v="4"/>
    <n v="0"/>
    <n v="24"/>
    <n v="6"/>
    <n v="4"/>
    <n v="0"/>
    <n v="21"/>
    <n v="14"/>
    <n v="4"/>
    <n v="0"/>
    <n v="46"/>
  </r>
  <r>
    <x v="74"/>
    <s v="Beef and Apple Burgers"/>
    <n v="42"/>
    <n v="8"/>
    <n v="1"/>
    <n v="296"/>
    <n v="4.0714285714285703"/>
    <n v="73884.095238095193"/>
    <n v="32"/>
    <n v="12"/>
    <n v="0"/>
    <n v="389"/>
    <n v="23"/>
    <n v="15"/>
    <n v="0"/>
    <n v="342"/>
    <n v="31"/>
    <n v="11"/>
    <n v="1"/>
    <n v="301"/>
  </r>
  <r>
    <x v="74"/>
    <s v="Beef and Broccoli"/>
    <n v="9"/>
    <n v="7"/>
    <n v="0"/>
    <n v="60"/>
    <n v="2.6666666666666599"/>
    <n v="33394.111111111102"/>
    <n v="16"/>
    <n v="11"/>
    <n v="0"/>
    <n v="183"/>
    <n v="16"/>
    <n v="9"/>
    <n v="0"/>
    <n v="144"/>
    <n v="16"/>
    <n v="14"/>
    <n v="0"/>
    <n v="224"/>
  </r>
  <r>
    <x v="74"/>
    <s v="Beef and Broccoli Stir Fry"/>
    <n v="10"/>
    <n v="10"/>
    <n v="0"/>
    <n v="99"/>
    <n v="12.1"/>
    <n v="20239.8"/>
    <n v="9"/>
    <n v="10"/>
    <n v="0"/>
    <n v="90"/>
    <n v="18"/>
    <n v="10"/>
    <n v="1"/>
    <n v="173"/>
    <n v="20"/>
    <n v="10"/>
    <n v="1"/>
    <n v="186"/>
  </r>
  <r>
    <x v="74"/>
    <s v="Beef and Squash Kabob"/>
    <n v="41"/>
    <n v="7"/>
    <n v="0"/>
    <n v="353"/>
    <n v="2.4102564102564101"/>
    <n v="61621.948717948697"/>
    <n v="33"/>
    <n v="7"/>
    <n v="0"/>
    <n v="285"/>
    <n v="28"/>
    <n v="7"/>
    <n v="1"/>
    <n v="212"/>
    <n v="33"/>
    <n v="7"/>
    <n v="0"/>
    <n v="283"/>
  </r>
  <r>
    <x v="74"/>
    <s v="Chicken and Onion Kabob"/>
    <n v="72"/>
    <n v="10"/>
    <n v="0"/>
    <n v="782"/>
    <n v="2.5737704918032702"/>
    <n v="55868.295081967197"/>
    <n v="36"/>
    <n v="10"/>
    <n v="0"/>
    <n v="388"/>
    <n v="54"/>
    <n v="10"/>
    <n v="0"/>
    <n v="586"/>
    <n v="39"/>
    <n v="10"/>
    <n v="0"/>
    <n v="431"/>
  </r>
  <r>
    <x v="74"/>
    <s v="Chutney"/>
    <n v="13"/>
    <n v="2"/>
    <n v="0"/>
    <n v="30"/>
    <n v="2.1666666666666599"/>
    <n v="58461.916666666599"/>
    <n v="10"/>
    <n v="2"/>
    <n v="0"/>
    <n v="24"/>
    <n v="13"/>
    <n v="2"/>
    <n v="0"/>
    <n v="26"/>
    <n v="20"/>
    <n v="2"/>
    <n v="0"/>
    <n v="68"/>
  </r>
  <r>
    <x v="74"/>
    <s v="Coconut and Beef Vindaloo"/>
    <n v="10"/>
    <n v="4"/>
    <n v="0"/>
    <n v="40"/>
    <n v="6"/>
    <n v="44544.888888888803"/>
    <n v="11"/>
    <n v="4"/>
    <n v="0"/>
    <n v="38"/>
    <n v="11"/>
    <n v="4"/>
    <n v="0"/>
    <n v="42"/>
    <n v="11"/>
    <n v="4"/>
    <n v="0"/>
    <n v="44"/>
  </r>
  <r>
    <x v="74"/>
    <s v="Fountain Drink"/>
    <n v="39"/>
    <n v="2"/>
    <n v="0"/>
    <n v="77"/>
    <n v="9.2307692307692299"/>
    <n v="38619.846153846098"/>
    <n v="29"/>
    <n v="2"/>
    <n v="0"/>
    <n v="57"/>
    <n v="42"/>
    <n v="2"/>
    <n v="0"/>
    <n v="84"/>
    <n v="45"/>
    <n v="2"/>
    <n v="0"/>
    <n v="86"/>
  </r>
  <r>
    <x v="74"/>
    <s v="Lamb and Veggie Kabob"/>
    <n v="15"/>
    <n v="8"/>
    <n v="0"/>
    <n v="142"/>
    <n v="2.8"/>
    <n v="60080.666666666599"/>
    <n v="12"/>
    <n v="8"/>
    <n v="1"/>
    <n v="105"/>
    <n v="8"/>
    <n v="8"/>
    <n v="0"/>
    <n v="73"/>
    <n v="11"/>
    <n v="8"/>
    <n v="0"/>
    <n v="96"/>
  </r>
  <r>
    <x v="74"/>
    <s v="Lamb Chops"/>
    <n v="13"/>
    <n v="9"/>
    <n v="1"/>
    <n v="102"/>
    <n v="6.3846153846153797"/>
    <n v="15553.538461538399"/>
    <n v="20"/>
    <n v="7"/>
    <n v="0"/>
    <n v="139"/>
    <n v="16"/>
    <n v="6"/>
    <n v="0"/>
    <n v="100"/>
    <n v="18"/>
    <n v="9"/>
    <n v="1"/>
    <n v="146"/>
  </r>
  <r>
    <x v="74"/>
    <s v="Naan"/>
    <n v="12"/>
    <n v="2"/>
    <n v="0"/>
    <n v="25"/>
    <n v="4"/>
    <n v="75121.166666666599"/>
    <n v="20"/>
    <n v="2"/>
    <n v="0"/>
    <n v="49"/>
    <n v="16"/>
    <n v="2"/>
    <n v="0"/>
    <n v="38"/>
    <n v="26"/>
    <n v="2"/>
    <n v="0"/>
    <n v="66"/>
  </r>
  <r>
    <x v="74"/>
    <s v="Rice"/>
    <n v="14"/>
    <n v="2"/>
    <n v="0"/>
    <n v="29"/>
    <n v="4.21428571428571"/>
    <n v="64411.357142857101"/>
    <n v="14"/>
    <n v="2"/>
    <n v="0"/>
    <n v="28"/>
    <n v="17"/>
    <n v="2"/>
    <n v="0"/>
    <n v="34"/>
    <n v="17"/>
    <n v="2"/>
    <n v="0"/>
    <n v="43"/>
  </r>
  <r>
    <x v="74"/>
    <s v="Salmon and Wheat Bran Salad"/>
    <n v="69"/>
    <n v="13"/>
    <n v="0"/>
    <n v="885"/>
    <n v="4.0149253731343197"/>
    <n v="56805.805970149202"/>
    <n v="78"/>
    <n v="14"/>
    <n v="0"/>
    <n v="1042"/>
    <n v="70"/>
    <n v="12"/>
    <n v="0"/>
    <n v="841"/>
    <n v="101"/>
    <n v="14"/>
    <n v="0"/>
    <n v="1365"/>
  </r>
  <r>
    <x v="74"/>
    <s v="Yogurt"/>
    <n v="32"/>
    <n v="3"/>
    <n v="0"/>
    <n v="129"/>
    <n v="2.32258064516129"/>
    <n v="58182"/>
    <n v="30"/>
    <n v="3"/>
    <n v="0"/>
    <n v="116"/>
    <n v="24"/>
    <n v="3"/>
    <n v="0"/>
    <n v="78"/>
    <n v="32"/>
    <n v="3"/>
    <n v="0"/>
    <n v="133"/>
  </r>
  <r>
    <x v="75"/>
    <s v="Aubergine and Chickpea Vindaloo"/>
    <n v="8"/>
    <n v="4"/>
    <n v="0"/>
    <n v="28"/>
    <n v="5"/>
    <n v="50084"/>
    <n v="16"/>
    <n v="4"/>
    <n v="0"/>
    <n v="56"/>
    <n v="4"/>
    <n v="4"/>
    <n v="0"/>
    <n v="14"/>
    <n v="12"/>
    <n v="4"/>
    <n v="0"/>
    <n v="42"/>
  </r>
  <r>
    <x v="75"/>
    <s v="Beef and Apple Burgers"/>
    <n v="40"/>
    <n v="14"/>
    <n v="1"/>
    <n v="504"/>
    <n v="5.5250000000000004"/>
    <n v="57618.125"/>
    <n v="42"/>
    <n v="12"/>
    <n v="0"/>
    <n v="485"/>
    <n v="28"/>
    <n v="10"/>
    <n v="0"/>
    <n v="278"/>
    <n v="49"/>
    <n v="9"/>
    <n v="1"/>
    <n v="401"/>
  </r>
  <r>
    <x v="75"/>
    <s v="Beef and Broccoli"/>
    <n v="16"/>
    <n v="13"/>
    <n v="1"/>
    <n v="196"/>
    <n v="1.4375"/>
    <n v="62529.625"/>
    <n v="14"/>
    <n v="14"/>
    <n v="0"/>
    <n v="201"/>
    <n v="16"/>
    <n v="10"/>
    <n v="0"/>
    <n v="161"/>
    <n v="19"/>
    <n v="15"/>
    <n v="0"/>
    <n v="290"/>
  </r>
  <r>
    <x v="75"/>
    <s v="Beef and Broccoli Stir Fry"/>
    <n v="11"/>
    <n v="10"/>
    <n v="0"/>
    <n v="113"/>
    <n v="1.5454545454545401"/>
    <n v="72750.636363636295"/>
    <n v="13"/>
    <n v="10"/>
    <n v="0"/>
    <n v="130"/>
    <n v="13"/>
    <n v="10"/>
    <n v="0"/>
    <n v="132"/>
    <n v="16"/>
    <n v="10"/>
    <n v="0"/>
    <n v="164"/>
  </r>
  <r>
    <x v="75"/>
    <s v="Beef and Squash Kabob"/>
    <n v="27"/>
    <n v="7"/>
    <n v="1"/>
    <n v="214"/>
    <n v="3.7307692307692299"/>
    <n v="50067.1538461538"/>
    <n v="53"/>
    <n v="7"/>
    <n v="0"/>
    <n v="461"/>
    <n v="32"/>
    <n v="7"/>
    <n v="0"/>
    <n v="266"/>
    <n v="35"/>
    <n v="7"/>
    <n v="0"/>
    <n v="300"/>
  </r>
  <r>
    <x v="75"/>
    <s v="Chicken and Onion Kabob"/>
    <n v="59"/>
    <n v="10"/>
    <n v="0"/>
    <n v="646"/>
    <n v="2.9655172413793101"/>
    <n v="55228.568965517203"/>
    <n v="80"/>
    <n v="10"/>
    <n v="1"/>
    <n v="862"/>
    <n v="47"/>
    <n v="10"/>
    <n v="0"/>
    <n v="509"/>
    <n v="43"/>
    <n v="10"/>
    <n v="1"/>
    <n v="462"/>
  </r>
  <r>
    <x v="75"/>
    <s v="Chutney"/>
    <n v="12"/>
    <n v="2"/>
    <n v="0"/>
    <n v="31"/>
    <n v="3.5833333333333299"/>
    <n v="50268.25"/>
    <n v="19"/>
    <n v="2"/>
    <n v="0"/>
    <n v="66"/>
    <n v="14"/>
    <n v="2"/>
    <n v="0"/>
    <n v="48"/>
    <n v="19"/>
    <n v="2"/>
    <n v="0"/>
    <n v="59"/>
  </r>
  <r>
    <x v="75"/>
    <s v="Coconut and Beef Vindaloo"/>
    <n v="6"/>
    <n v="4"/>
    <n v="1"/>
    <n v="20"/>
    <n v="3.5"/>
    <n v="50236"/>
    <n v="13"/>
    <n v="4"/>
    <n v="0"/>
    <n v="46"/>
    <n v="4"/>
    <n v="4"/>
    <n v="0"/>
    <n v="16"/>
    <n v="15"/>
    <n v="4"/>
    <n v="0"/>
    <n v="56"/>
  </r>
  <r>
    <x v="75"/>
    <s v="Fountain Drink"/>
    <n v="36"/>
    <n v="2"/>
    <n v="0"/>
    <n v="63"/>
    <n v="4.3548387096774102"/>
    <n v="48577.612903225803"/>
    <n v="44"/>
    <n v="2"/>
    <n v="0"/>
    <n v="88"/>
    <n v="42"/>
    <n v="2"/>
    <n v="0"/>
    <n v="84"/>
    <n v="49"/>
    <n v="2"/>
    <n v="0"/>
    <n v="90"/>
  </r>
  <r>
    <x v="75"/>
    <s v="Lamb and Veggie Kabob"/>
    <n v="15"/>
    <n v="8"/>
    <n v="0"/>
    <n v="138"/>
    <n v="2.3333333333333299"/>
    <n v="46734.266666666597"/>
    <n v="6"/>
    <n v="8"/>
    <n v="0"/>
    <n v="58"/>
    <n v="17"/>
    <n v="8"/>
    <n v="1"/>
    <n v="143"/>
    <n v="8"/>
    <n v="8"/>
    <n v="0"/>
    <n v="76"/>
  </r>
  <r>
    <x v="75"/>
    <s v="Lamb Chops"/>
    <n v="18"/>
    <n v="8"/>
    <n v="1"/>
    <n v="125"/>
    <n v="6"/>
    <n v="50076.222222222197"/>
    <n v="17"/>
    <n v="13"/>
    <n v="0"/>
    <n v="224"/>
    <n v="21"/>
    <n v="8"/>
    <n v="0"/>
    <n v="170"/>
    <n v="13"/>
    <n v="9"/>
    <n v="1"/>
    <n v="105"/>
  </r>
  <r>
    <x v="75"/>
    <s v="Naan"/>
    <n v="23"/>
    <n v="2"/>
    <n v="0"/>
    <n v="54"/>
    <n v="2.4782608695652102"/>
    <n v="52271.434782608601"/>
    <n v="23"/>
    <n v="2"/>
    <n v="0"/>
    <n v="68"/>
    <n v="21"/>
    <n v="2"/>
    <n v="0"/>
    <n v="57"/>
    <n v="25"/>
    <n v="2"/>
    <n v="0"/>
    <n v="56"/>
  </r>
  <r>
    <x v="75"/>
    <s v="Rice"/>
    <n v="22"/>
    <n v="2"/>
    <n v="0"/>
    <n v="52"/>
    <n v="1.3333333333333299"/>
    <n v="83452.333333333299"/>
    <n v="23"/>
    <n v="2"/>
    <n v="0"/>
    <n v="86"/>
    <n v="13"/>
    <n v="2"/>
    <n v="0"/>
    <n v="38"/>
    <n v="19"/>
    <n v="2"/>
    <n v="0"/>
    <n v="49"/>
  </r>
  <r>
    <x v="75"/>
    <s v="Salmon and Wheat Bran Salad"/>
    <n v="90"/>
    <n v="15"/>
    <n v="1"/>
    <n v="1299"/>
    <n v="5.7613636363636296"/>
    <n v="49017.352272727199"/>
    <n v="102"/>
    <n v="16"/>
    <n v="0"/>
    <n v="1596"/>
    <n v="110"/>
    <n v="15"/>
    <n v="0"/>
    <n v="1545"/>
    <n v="84"/>
    <n v="14"/>
    <n v="1"/>
    <n v="1127"/>
  </r>
  <r>
    <x v="75"/>
    <s v="Yogurt"/>
    <n v="39"/>
    <n v="3"/>
    <n v="0"/>
    <n v="158"/>
    <n v="9.1081081081080999"/>
    <n v="54160.567567567501"/>
    <n v="36"/>
    <n v="3"/>
    <n v="0"/>
    <n v="166"/>
    <n v="34"/>
    <n v="3"/>
    <n v="0"/>
    <n v="152"/>
    <n v="29"/>
    <n v="3"/>
    <n v="0"/>
    <n v="134"/>
  </r>
  <r>
    <x v="76"/>
    <s v="Aubergine and Chickpea Vindaloo"/>
    <n v="10"/>
    <n v="4"/>
    <n v="0"/>
    <n v="34"/>
    <n v="3.2857142857142798"/>
    <n v="57207.571428571398"/>
    <n v="15"/>
    <n v="4"/>
    <n v="0"/>
    <n v="52"/>
    <n v="9"/>
    <n v="4"/>
    <n v="0"/>
    <n v="30"/>
    <n v="13"/>
    <n v="4"/>
    <n v="0"/>
    <n v="46"/>
  </r>
  <r>
    <x v="76"/>
    <s v="Beef and Apple Burgers"/>
    <n v="57"/>
    <n v="10"/>
    <n v="2"/>
    <n v="450"/>
    <n v="14.8958333333333"/>
    <n v="58378.208333333299"/>
    <n v="31"/>
    <n v="15"/>
    <n v="0"/>
    <n v="461"/>
    <n v="46"/>
    <n v="13"/>
    <n v="2"/>
    <n v="499"/>
    <n v="42"/>
    <n v="12"/>
    <n v="2"/>
    <n v="443"/>
  </r>
  <r>
    <x v="76"/>
    <s v="Beef and Broccoli"/>
    <n v="36"/>
    <n v="9"/>
    <n v="0"/>
    <n v="300"/>
    <n v="2.6666666666666599"/>
    <n v="66748.074074074"/>
    <n v="19"/>
    <n v="10"/>
    <n v="0"/>
    <n v="185"/>
    <n v="18"/>
    <n v="12"/>
    <n v="0"/>
    <n v="213"/>
    <n v="28"/>
    <n v="13"/>
    <n v="0"/>
    <n v="344"/>
  </r>
  <r>
    <x v="76"/>
    <s v="Beef and Broccoli Stir Fry"/>
    <n v="27"/>
    <n v="10"/>
    <n v="0"/>
    <n v="274"/>
    <n v="2.2400000000000002"/>
    <n v="56077.279999999999"/>
    <n v="30"/>
    <n v="10"/>
    <n v="0"/>
    <n v="298"/>
    <n v="21"/>
    <n v="10"/>
    <n v="0"/>
    <n v="203"/>
    <n v="27"/>
    <n v="10"/>
    <n v="0"/>
    <n v="277"/>
  </r>
  <r>
    <x v="76"/>
    <s v="Beef and Squash Kabob"/>
    <n v="44"/>
    <n v="7"/>
    <n v="0"/>
    <n v="383"/>
    <n v="4.0243902439024302"/>
    <n v="56187.926829268203"/>
    <n v="65"/>
    <n v="7"/>
    <n v="0"/>
    <n v="554"/>
    <n v="47"/>
    <n v="7"/>
    <n v="0"/>
    <n v="396"/>
    <n v="32"/>
    <n v="7"/>
    <n v="0"/>
    <n v="275"/>
  </r>
  <r>
    <x v="76"/>
    <s v="Chicken and Onion Kabob"/>
    <n v="69"/>
    <n v="10"/>
    <n v="0"/>
    <n v="761"/>
    <n v="2.24193548387096"/>
    <n v="66228.225806451606"/>
    <n v="89"/>
    <n v="10"/>
    <n v="0"/>
    <n v="991"/>
    <n v="65"/>
    <n v="10"/>
    <n v="0"/>
    <n v="724"/>
    <n v="77"/>
    <n v="10"/>
    <n v="0"/>
    <n v="838"/>
  </r>
  <r>
    <x v="76"/>
    <s v="Chutney"/>
    <n v="29"/>
    <n v="2"/>
    <n v="0"/>
    <n v="73"/>
    <n v="4"/>
    <n v="66734.074074074"/>
    <n v="23"/>
    <n v="2"/>
    <n v="0"/>
    <n v="56"/>
    <n v="27"/>
    <n v="2"/>
    <n v="0"/>
    <n v="80"/>
    <n v="18"/>
    <n v="2"/>
    <n v="0"/>
    <n v="68"/>
  </r>
  <r>
    <x v="76"/>
    <s v="Coconut and Beef Vindaloo"/>
    <n v="19"/>
    <n v="4"/>
    <n v="0"/>
    <n v="73"/>
    <n v="3.6666666666666599"/>
    <n v="60047.133333333302"/>
    <n v="14"/>
    <n v="4"/>
    <n v="0"/>
    <n v="49"/>
    <n v="16"/>
    <n v="4"/>
    <n v="0"/>
    <n v="63"/>
    <n v="18"/>
    <n v="4"/>
    <n v="0"/>
    <n v="72"/>
  </r>
  <r>
    <x v="76"/>
    <s v="Fountain Drink"/>
    <n v="89"/>
    <n v="2"/>
    <n v="0"/>
    <n v="171"/>
    <n v="4.4000000000000004"/>
    <n v="46097.78"/>
    <n v="49"/>
    <n v="2"/>
    <n v="0"/>
    <n v="98"/>
    <n v="52"/>
    <n v="2"/>
    <n v="0"/>
    <n v="98"/>
    <n v="49"/>
    <n v="2"/>
    <n v="0"/>
    <n v="90"/>
  </r>
  <r>
    <x v="76"/>
    <s v="Lamb and Veggie Kabob"/>
    <n v="14"/>
    <n v="8"/>
    <n v="2"/>
    <n v="103"/>
    <n v="2.4285714285714199"/>
    <n v="50031.571428571398"/>
    <n v="23"/>
    <n v="8"/>
    <n v="0"/>
    <n v="213"/>
    <n v="15"/>
    <n v="8"/>
    <n v="0"/>
    <n v="143"/>
    <n v="18"/>
    <n v="8"/>
    <n v="0"/>
    <n v="173"/>
  </r>
  <r>
    <x v="76"/>
    <s v="Lamb Chops"/>
    <n v="35"/>
    <n v="9"/>
    <n v="1"/>
    <n v="277"/>
    <n v="3"/>
    <n v="65425.307692307601"/>
    <n v="23"/>
    <n v="11"/>
    <n v="0"/>
    <n v="254"/>
    <n v="14"/>
    <n v="9"/>
    <n v="0"/>
    <n v="130"/>
    <n v="22"/>
    <n v="8"/>
    <n v="1"/>
    <n v="150"/>
  </r>
  <r>
    <x v="76"/>
    <s v="Naan"/>
    <n v="36"/>
    <n v="2"/>
    <n v="0"/>
    <n v="100"/>
    <n v="2.9714285714285702"/>
    <n v="60082.228571428503"/>
    <n v="22"/>
    <n v="2"/>
    <n v="0"/>
    <n v="56"/>
    <n v="16"/>
    <n v="2"/>
    <n v="0"/>
    <n v="40"/>
    <n v="17"/>
    <n v="2"/>
    <n v="0"/>
    <n v="44"/>
  </r>
  <r>
    <x v="76"/>
    <s v="Rice"/>
    <n v="31"/>
    <n v="2"/>
    <n v="0"/>
    <n v="89"/>
    <n v="2.1"/>
    <n v="63395.7"/>
    <n v="22"/>
    <n v="2"/>
    <n v="0"/>
    <n v="56"/>
    <n v="18"/>
    <n v="2"/>
    <n v="0"/>
    <n v="41"/>
    <n v="20"/>
    <n v="2"/>
    <n v="0"/>
    <n v="44"/>
  </r>
  <r>
    <x v="76"/>
    <s v="Salmon and Wheat Bran Salad"/>
    <n v="183"/>
    <n v="14"/>
    <n v="0"/>
    <n v="2458"/>
    <n v="6.5114942528735602"/>
    <n v="50073.522988505698"/>
    <n v="139"/>
    <n v="12"/>
    <n v="0"/>
    <n v="1708"/>
    <n v="129"/>
    <n v="14"/>
    <n v="1"/>
    <n v="1713"/>
    <n v="122"/>
    <n v="13"/>
    <n v="0"/>
    <n v="1503"/>
  </r>
  <r>
    <x v="76"/>
    <s v="Yogurt"/>
    <n v="59"/>
    <n v="3"/>
    <n v="0"/>
    <n v="234"/>
    <n v="3.7169811320754702"/>
    <n v="60437.169811320702"/>
    <n v="56"/>
    <n v="3"/>
    <n v="0"/>
    <n v="221"/>
    <n v="37"/>
    <n v="3"/>
    <n v="0"/>
    <n v="143"/>
    <n v="44"/>
    <n v="3"/>
    <n v="0"/>
    <n v="167"/>
  </r>
  <r>
    <x v="77"/>
    <s v="Aubergine and Chickpea Vindaloo"/>
    <n v="13"/>
    <n v="4"/>
    <n v="0"/>
    <n v="43"/>
    <n v="3.9090909090908998"/>
    <n v="36412.4545454545"/>
    <n v="16"/>
    <n v="4"/>
    <n v="0"/>
    <n v="51"/>
    <n v="19"/>
    <n v="4"/>
    <n v="0"/>
    <n v="65"/>
    <n v="12"/>
    <n v="4"/>
    <n v="0"/>
    <n v="42"/>
  </r>
  <r>
    <x v="77"/>
    <s v="Beef and Apple Burgers"/>
    <n v="38"/>
    <n v="20"/>
    <n v="1"/>
    <n v="692"/>
    <n v="2.8108108108108101"/>
    <n v="54127.621621621598"/>
    <n v="22"/>
    <n v="18"/>
    <n v="0"/>
    <n v="386"/>
    <n v="44"/>
    <n v="11"/>
    <n v="1"/>
    <n v="431"/>
    <n v="62"/>
    <n v="11"/>
    <n v="2"/>
    <n v="612"/>
  </r>
  <r>
    <x v="77"/>
    <s v="Beef and Broccoli"/>
    <n v="19"/>
    <n v="12"/>
    <n v="0"/>
    <n v="221"/>
    <n v="1.84210526315789"/>
    <n v="52730.4210526315"/>
    <n v="22"/>
    <n v="8"/>
    <n v="0"/>
    <n v="186"/>
    <n v="22"/>
    <n v="10"/>
    <n v="0"/>
    <n v="218"/>
    <n v="22"/>
    <n v="13"/>
    <n v="0"/>
    <n v="272"/>
  </r>
  <r>
    <x v="77"/>
    <s v="Beef and Broccoli Stir Fry"/>
    <n v="16"/>
    <n v="10"/>
    <n v="0"/>
    <n v="162"/>
    <n v="1.0714285714285701"/>
    <n v="92886.214285714203"/>
    <n v="30"/>
    <n v="10"/>
    <n v="1"/>
    <n v="271"/>
    <n v="18"/>
    <n v="10"/>
    <n v="1"/>
    <n v="170"/>
    <n v="17"/>
    <n v="10"/>
    <n v="0"/>
    <n v="172"/>
  </r>
  <r>
    <x v="77"/>
    <s v="Beef and Squash Kabob"/>
    <n v="27"/>
    <n v="7"/>
    <n v="0"/>
    <n v="231"/>
    <n v="2.6153846153846101"/>
    <n v="53980.846153846098"/>
    <n v="57"/>
    <n v="7"/>
    <n v="0"/>
    <n v="475"/>
    <n v="36"/>
    <n v="7"/>
    <n v="0"/>
    <n v="303"/>
    <n v="31"/>
    <n v="7"/>
    <n v="0"/>
    <n v="268"/>
  </r>
  <r>
    <x v="77"/>
    <s v="Chicken and Onion Kabob"/>
    <n v="57"/>
    <n v="10"/>
    <n v="0"/>
    <n v="621"/>
    <n v="2.9038461538461502"/>
    <n v="57789.615384615303"/>
    <n v="71"/>
    <n v="10"/>
    <n v="1"/>
    <n v="756"/>
    <n v="79"/>
    <n v="10"/>
    <n v="0"/>
    <n v="875"/>
    <n v="71"/>
    <n v="10"/>
    <n v="0"/>
    <n v="773"/>
  </r>
  <r>
    <x v="77"/>
    <s v="Chutney"/>
    <n v="17"/>
    <n v="2"/>
    <n v="0"/>
    <n v="50"/>
    <n v="2.3529411764705799"/>
    <n v="58957.117647058803"/>
    <n v="18"/>
    <n v="2"/>
    <n v="0"/>
    <n v="44"/>
    <n v="28"/>
    <n v="2"/>
    <n v="0"/>
    <n v="70"/>
    <n v="25"/>
    <n v="2"/>
    <n v="0"/>
    <n v="60"/>
  </r>
  <r>
    <x v="77"/>
    <s v="Coconut and Beef Vindaloo"/>
    <n v="11"/>
    <n v="4"/>
    <n v="0"/>
    <n v="42"/>
    <n v="1.9"/>
    <n v="80077"/>
    <n v="12"/>
    <n v="4"/>
    <n v="0"/>
    <n v="42"/>
    <n v="15"/>
    <n v="3"/>
    <n v="0"/>
    <n v="52"/>
    <n v="19"/>
    <n v="4"/>
    <n v="0"/>
    <n v="76"/>
  </r>
  <r>
    <x v="77"/>
    <s v="Fountain Drink"/>
    <n v="52"/>
    <n v="2"/>
    <n v="0"/>
    <n v="102"/>
    <n v="3.1052631578947301"/>
    <n v="52747.842105263102"/>
    <n v="61"/>
    <n v="2"/>
    <n v="0"/>
    <n v="119"/>
    <n v="66"/>
    <n v="2"/>
    <n v="0"/>
    <n v="131"/>
    <n v="72"/>
    <n v="2"/>
    <n v="0"/>
    <n v="131"/>
  </r>
  <r>
    <x v="77"/>
    <s v="Lamb and Veggie Kabob"/>
    <n v="18"/>
    <n v="8"/>
    <n v="0"/>
    <n v="168"/>
    <n v="3.6111111111111098"/>
    <n v="44586.611111111102"/>
    <n v="25"/>
    <n v="8"/>
    <n v="0"/>
    <n v="237"/>
    <n v="12"/>
    <n v="8"/>
    <n v="0"/>
    <n v="113"/>
    <n v="9"/>
    <n v="8"/>
    <n v="0"/>
    <n v="88"/>
  </r>
  <r>
    <x v="77"/>
    <s v="Lamb Chops"/>
    <n v="26"/>
    <n v="8"/>
    <n v="1"/>
    <n v="179"/>
    <n v="3.8076923076922999"/>
    <n v="42484.269230769198"/>
    <n v="24"/>
    <n v="9"/>
    <n v="0"/>
    <n v="212"/>
    <n v="28"/>
    <n v="8"/>
    <n v="0"/>
    <n v="226"/>
    <n v="28"/>
    <n v="10"/>
    <n v="0"/>
    <n v="278"/>
  </r>
  <r>
    <x v="77"/>
    <s v="Naan"/>
    <n v="26"/>
    <n v="2"/>
    <n v="0"/>
    <n v="79"/>
    <n v="2.08"/>
    <n v="64118.720000000001"/>
    <n v="22"/>
    <n v="2"/>
    <n v="0"/>
    <n v="61"/>
    <n v="24"/>
    <n v="2"/>
    <n v="0"/>
    <n v="50"/>
    <n v="27"/>
    <n v="2"/>
    <n v="0"/>
    <n v="84"/>
  </r>
  <r>
    <x v="77"/>
    <s v="Rice"/>
    <n v="25"/>
    <n v="2"/>
    <n v="0"/>
    <n v="70"/>
    <n v="1.96"/>
    <n v="68074.600000000006"/>
    <n v="18"/>
    <n v="2"/>
    <n v="0"/>
    <n v="52"/>
    <n v="26"/>
    <n v="2"/>
    <n v="0"/>
    <n v="54"/>
    <n v="21"/>
    <n v="2"/>
    <n v="0"/>
    <n v="44"/>
  </r>
  <r>
    <x v="77"/>
    <s v="Salmon and Wheat Bran Salad"/>
    <n v="112"/>
    <n v="15"/>
    <n v="0"/>
    <n v="1596"/>
    <n v="2.62616822429906"/>
    <n v="57135.523364485904"/>
    <n v="119"/>
    <n v="14"/>
    <n v="1"/>
    <n v="1519"/>
    <n v="146"/>
    <n v="12"/>
    <n v="0"/>
    <n v="1778"/>
    <n v="146"/>
    <n v="13"/>
    <n v="1"/>
    <n v="1803"/>
  </r>
  <r>
    <x v="77"/>
    <s v="Yogurt"/>
    <n v="44"/>
    <n v="3"/>
    <n v="0"/>
    <n v="187"/>
    <n v="1.8048780487804801"/>
    <n v="63522.390243902402"/>
    <n v="42"/>
    <n v="3"/>
    <n v="0"/>
    <n v="179"/>
    <n v="58"/>
    <n v="3"/>
    <n v="0"/>
    <n v="204"/>
    <n v="61"/>
    <n v="3"/>
    <n v="0"/>
    <n v="276"/>
  </r>
  <r>
    <x v="78"/>
    <s v="Aubergine and Chickpea Vindaloo"/>
    <n v="5"/>
    <n v="4"/>
    <n v="0"/>
    <n v="18"/>
    <n v="1"/>
    <n v="99999"/>
    <n v="17"/>
    <n v="4"/>
    <n v="0"/>
    <n v="60"/>
    <n v="8"/>
    <n v="4"/>
    <n v="0"/>
    <n v="27"/>
    <n v="3"/>
    <n v="4"/>
    <n v="1"/>
    <n v="9"/>
  </r>
  <r>
    <x v="78"/>
    <s v="Beef and Apple Burgers"/>
    <n v="35"/>
    <n v="16"/>
    <n v="1"/>
    <n v="543"/>
    <n v="6.4857142857142804"/>
    <n v="45780.800000000003"/>
    <n v="25"/>
    <n v="13"/>
    <n v="1"/>
    <n v="296"/>
    <n v="24"/>
    <n v="11"/>
    <n v="0"/>
    <n v="260"/>
    <n v="26"/>
    <n v="11"/>
    <n v="2"/>
    <n v="243"/>
  </r>
  <r>
    <x v="78"/>
    <s v="Beef and Broccoli"/>
    <n v="13"/>
    <n v="11"/>
    <n v="0"/>
    <n v="137"/>
    <n v="1.4615384615384599"/>
    <n v="61716.307692307601"/>
    <n v="13"/>
    <n v="14"/>
    <n v="0"/>
    <n v="177"/>
    <n v="10"/>
    <n v="8"/>
    <n v="0"/>
    <n v="73"/>
    <n v="11"/>
    <n v="11"/>
    <n v="0"/>
    <n v="116"/>
  </r>
  <r>
    <x v="78"/>
    <s v="Beef and Broccoli Stir Fry"/>
    <n v="6"/>
    <n v="10"/>
    <n v="0"/>
    <n v="62"/>
    <n v="3.8333333333333299"/>
    <n v="33389.833333333299"/>
    <n v="10"/>
    <n v="10"/>
    <n v="0"/>
    <n v="98"/>
    <n v="17"/>
    <n v="10"/>
    <n v="1"/>
    <n v="157"/>
    <n v="13"/>
    <n v="10"/>
    <n v="1"/>
    <n v="124"/>
  </r>
  <r>
    <x v="78"/>
    <s v="Beef and Squash Kabob"/>
    <n v="33"/>
    <n v="7"/>
    <n v="0"/>
    <n v="286"/>
    <n v="11"/>
    <n v="50089.15625"/>
    <n v="22"/>
    <n v="7"/>
    <n v="0"/>
    <n v="184"/>
    <n v="35"/>
    <n v="7"/>
    <n v="0"/>
    <n v="297"/>
    <n v="29"/>
    <n v="7"/>
    <n v="0"/>
    <n v="242"/>
  </r>
  <r>
    <x v="78"/>
    <s v="Chicken and Onion Kabob"/>
    <n v="52"/>
    <n v="10"/>
    <n v="0"/>
    <n v="574"/>
    <n v="2.87755102040816"/>
    <n v="57247.918367346902"/>
    <n v="53"/>
    <n v="10"/>
    <n v="0"/>
    <n v="591"/>
    <n v="38"/>
    <n v="10"/>
    <n v="0"/>
    <n v="415"/>
    <n v="39"/>
    <n v="10"/>
    <n v="0"/>
    <n v="443"/>
  </r>
  <r>
    <x v="78"/>
    <s v="Chutney"/>
    <n v="14"/>
    <n v="2"/>
    <n v="0"/>
    <n v="60"/>
    <n v="2.9166666666666599"/>
    <n v="33558.5"/>
    <n v="18"/>
    <n v="2"/>
    <n v="0"/>
    <n v="71"/>
    <n v="8"/>
    <n v="2"/>
    <n v="0"/>
    <n v="16"/>
    <n v="16"/>
    <n v="2"/>
    <n v="0"/>
    <n v="40"/>
  </r>
  <r>
    <x v="78"/>
    <s v="Coconut and Beef Vindaloo"/>
    <n v="10"/>
    <n v="4"/>
    <n v="0"/>
    <n v="40"/>
    <n v="5.125"/>
    <n v="87501.375"/>
    <n v="17"/>
    <n v="4"/>
    <n v="0"/>
    <n v="58"/>
    <n v="15"/>
    <n v="4"/>
    <n v="1"/>
    <n v="52"/>
    <n v="6"/>
    <n v="4"/>
    <n v="1"/>
    <n v="20"/>
  </r>
  <r>
    <x v="78"/>
    <s v="Fountain Drink"/>
    <n v="40"/>
    <n v="2"/>
    <n v="0"/>
    <n v="80"/>
    <n v="8.3913043478260807"/>
    <n v="47955.304347826001"/>
    <n v="28"/>
    <n v="2"/>
    <n v="0"/>
    <n v="56"/>
    <n v="34"/>
    <n v="2"/>
    <n v="0"/>
    <n v="66"/>
    <n v="20"/>
    <n v="2"/>
    <n v="0"/>
    <n v="39"/>
  </r>
  <r>
    <x v="78"/>
    <s v="Lamb and Veggie Kabob"/>
    <n v="8"/>
    <n v="8"/>
    <n v="0"/>
    <n v="74"/>
    <n v="18"/>
    <n v="25075.875"/>
    <n v="15"/>
    <n v="8"/>
    <n v="1"/>
    <n v="131"/>
    <n v="8"/>
    <n v="8"/>
    <n v="2"/>
    <n v="61"/>
    <n v="11"/>
    <n v="8"/>
    <n v="0"/>
    <n v="102"/>
  </r>
  <r>
    <x v="78"/>
    <s v="Lamb Chops"/>
    <n v="17"/>
    <n v="9"/>
    <n v="0"/>
    <n v="142"/>
    <n v="13.647058823529401"/>
    <n v="23584.705882352901"/>
    <n v="18"/>
    <n v="8"/>
    <n v="0"/>
    <n v="143"/>
    <n v="11"/>
    <n v="7"/>
    <n v="1"/>
    <n v="67"/>
    <n v="11"/>
    <n v="11"/>
    <n v="2"/>
    <n v="109"/>
  </r>
  <r>
    <x v="78"/>
    <s v="Naan"/>
    <n v="18"/>
    <n v="2"/>
    <n v="0"/>
    <n v="46"/>
    <n v="3.2941176470588198"/>
    <n v="29563"/>
    <n v="12"/>
    <n v="2"/>
    <n v="0"/>
    <n v="36"/>
    <n v="21"/>
    <n v="2"/>
    <n v="0"/>
    <n v="48"/>
    <n v="9"/>
    <n v="2"/>
    <n v="0"/>
    <n v="22"/>
  </r>
  <r>
    <x v="78"/>
    <s v="Rice"/>
    <n v="11"/>
    <n v="2"/>
    <n v="0"/>
    <n v="22"/>
    <n v="2.63636363636363"/>
    <n v="63693"/>
    <n v="8"/>
    <n v="2"/>
    <n v="0"/>
    <n v="34"/>
    <n v="16"/>
    <n v="2"/>
    <n v="0"/>
    <n v="33"/>
    <n v="13"/>
    <n v="2"/>
    <n v="0"/>
    <n v="36"/>
  </r>
  <r>
    <x v="78"/>
    <s v="Salmon and Wheat Bran Salad"/>
    <n v="82"/>
    <n v="15"/>
    <n v="0"/>
    <n v="1214"/>
    <n v="6.4512195121951201"/>
    <n v="50077.756097560901"/>
    <n v="72"/>
    <n v="15"/>
    <n v="1"/>
    <n v="1014"/>
    <n v="96"/>
    <n v="11"/>
    <n v="1"/>
    <n v="1013"/>
    <n v="53"/>
    <n v="13"/>
    <n v="1"/>
    <n v="658"/>
  </r>
  <r>
    <x v="78"/>
    <s v="Yogurt"/>
    <n v="25"/>
    <n v="3"/>
    <n v="0"/>
    <n v="123"/>
    <n v="7.5"/>
    <n v="63673.136363636302"/>
    <n v="28"/>
    <n v="3"/>
    <n v="0"/>
    <n v="115"/>
    <n v="29"/>
    <n v="3"/>
    <n v="0"/>
    <n v="110"/>
    <n v="24"/>
    <n v="3"/>
    <n v="0"/>
    <n v="85"/>
  </r>
  <r>
    <x v="79"/>
    <s v="Aubergine and Chickpea Vindaloo"/>
    <n v="7"/>
    <n v="4"/>
    <n v="0"/>
    <n v="21"/>
    <n v="2"/>
    <n v="71501.142857142797"/>
    <n v="11"/>
    <n v="4"/>
    <n v="1"/>
    <n v="28"/>
    <n v="8"/>
    <n v="4"/>
    <n v="0"/>
    <n v="28"/>
    <n v="7"/>
    <n v="4"/>
    <n v="0"/>
    <n v="24"/>
  </r>
  <r>
    <x v="79"/>
    <s v="Beef and Apple Burgers"/>
    <n v="20"/>
    <n v="16"/>
    <n v="0"/>
    <n v="321"/>
    <n v="2.0499999999999998"/>
    <n v="65161.25"/>
    <n v="29"/>
    <n v="12"/>
    <n v="1"/>
    <n v="314"/>
    <n v="24"/>
    <n v="16"/>
    <n v="1"/>
    <n v="359"/>
    <n v="43"/>
    <n v="10"/>
    <n v="2"/>
    <n v="345"/>
  </r>
  <r>
    <x v="79"/>
    <s v="Beef and Broccoli"/>
    <n v="17"/>
    <n v="11"/>
    <n v="0"/>
    <n v="183"/>
    <n v="2.4705882352941102"/>
    <n v="76491.235294117607"/>
    <n v="9"/>
    <n v="14"/>
    <n v="1"/>
    <n v="119"/>
    <n v="18"/>
    <n v="10"/>
    <n v="1"/>
    <n v="174"/>
    <n v="21"/>
    <n v="19"/>
    <n v="0"/>
    <n v="409"/>
  </r>
  <r>
    <x v="79"/>
    <s v="Beef and Broccoli Stir Fry"/>
    <n v="10"/>
    <n v="10"/>
    <n v="0"/>
    <n v="100"/>
    <n v="5.4"/>
    <n v="50088.6"/>
    <n v="11"/>
    <n v="10"/>
    <n v="0"/>
    <n v="112"/>
    <n v="12"/>
    <n v="10"/>
    <n v="0"/>
    <n v="122"/>
    <n v="11"/>
    <n v="10"/>
    <n v="0"/>
    <n v="113"/>
  </r>
  <r>
    <x v="79"/>
    <s v="Beef and Squash Kabob"/>
    <n v="26"/>
    <n v="7"/>
    <n v="0"/>
    <n v="226"/>
    <n v="2.8260869565217299"/>
    <n v="56586.130434782601"/>
    <n v="25"/>
    <n v="7"/>
    <n v="0"/>
    <n v="214"/>
    <n v="22"/>
    <n v="7"/>
    <n v="0"/>
    <n v="188"/>
    <n v="33"/>
    <n v="7"/>
    <n v="0"/>
    <n v="297"/>
  </r>
  <r>
    <x v="79"/>
    <s v="Chicken and Onion Kabob"/>
    <n v="39"/>
    <n v="10"/>
    <n v="0"/>
    <n v="436"/>
    <n v="4.2702702702702702"/>
    <n v="56803.972972972901"/>
    <n v="40"/>
    <n v="10"/>
    <n v="1"/>
    <n v="417"/>
    <n v="47"/>
    <n v="10"/>
    <n v="1"/>
    <n v="495"/>
    <n v="60"/>
    <n v="10"/>
    <n v="0"/>
    <n v="654"/>
  </r>
  <r>
    <x v="79"/>
    <s v="Chutney"/>
    <n v="14"/>
    <n v="2"/>
    <n v="0"/>
    <n v="40"/>
    <n v="2.9230769230769198"/>
    <n v="53970.1538461538"/>
    <n v="16"/>
    <n v="2"/>
    <n v="0"/>
    <n v="44"/>
    <n v="7"/>
    <n v="2"/>
    <n v="0"/>
    <n v="29"/>
    <n v="21"/>
    <n v="2"/>
    <n v="0"/>
    <n v="73"/>
  </r>
  <r>
    <x v="79"/>
    <s v="Coconut and Beef Vindaloo"/>
    <n v="12"/>
    <n v="4"/>
    <n v="0"/>
    <n v="48"/>
    <n v="1.5"/>
    <n v="70001.8"/>
    <n v="8"/>
    <n v="4"/>
    <n v="0"/>
    <n v="28"/>
    <n v="8"/>
    <n v="4"/>
    <n v="0"/>
    <n v="32"/>
    <n v="7"/>
    <n v="4"/>
    <n v="0"/>
    <n v="28"/>
  </r>
  <r>
    <x v="79"/>
    <s v="Fountain Drink"/>
    <n v="48"/>
    <n v="2"/>
    <n v="0"/>
    <n v="96"/>
    <n v="2.52173913043478"/>
    <n v="52289.260869565202"/>
    <n v="29"/>
    <n v="2"/>
    <n v="0"/>
    <n v="55"/>
    <n v="32"/>
    <n v="2"/>
    <n v="0"/>
    <n v="64"/>
    <n v="41"/>
    <n v="2"/>
    <n v="0"/>
    <n v="69"/>
  </r>
  <r>
    <x v="79"/>
    <s v="Lamb and Veggie Kabob"/>
    <n v="11"/>
    <n v="8"/>
    <n v="2"/>
    <n v="84"/>
    <n v="3.3636363636363602"/>
    <n v="54593.363636363603"/>
    <n v="10"/>
    <n v="8"/>
    <n v="1"/>
    <n v="90"/>
    <n v="10"/>
    <n v="8"/>
    <n v="0"/>
    <n v="93"/>
    <n v="13"/>
    <n v="8"/>
    <n v="1"/>
    <n v="111"/>
  </r>
  <r>
    <x v="79"/>
    <s v="Lamb Chops"/>
    <n v="14"/>
    <n v="9"/>
    <n v="0"/>
    <n v="126"/>
    <n v="1.1428571428571399"/>
    <n v="85785.428571428507"/>
    <n v="12"/>
    <n v="9"/>
    <n v="0"/>
    <n v="106"/>
    <n v="19"/>
    <n v="8"/>
    <n v="0"/>
    <n v="149"/>
    <n v="22"/>
    <n v="9"/>
    <n v="1"/>
    <n v="193"/>
  </r>
  <r>
    <x v="79"/>
    <s v="Naan"/>
    <n v="17"/>
    <n v="2"/>
    <n v="0"/>
    <n v="48"/>
    <n v="2.2941176470588198"/>
    <n v="70704.823529411704"/>
    <n v="14"/>
    <n v="2"/>
    <n v="0"/>
    <n v="42"/>
    <n v="17"/>
    <n v="2"/>
    <n v="0"/>
    <n v="37"/>
    <n v="22"/>
    <n v="2"/>
    <n v="0"/>
    <n v="82"/>
  </r>
  <r>
    <x v="79"/>
    <s v="Rice"/>
    <n v="12"/>
    <n v="2"/>
    <n v="0"/>
    <n v="24"/>
    <n v="3.0833333333333299"/>
    <n v="58402.25"/>
    <n v="6"/>
    <n v="2"/>
    <n v="0"/>
    <n v="28"/>
    <n v="19"/>
    <n v="2"/>
    <n v="0"/>
    <n v="38"/>
    <n v="26"/>
    <n v="2"/>
    <n v="0"/>
    <n v="105"/>
  </r>
  <r>
    <x v="79"/>
    <s v="Salmon and Wheat Bran Salad"/>
    <n v="83"/>
    <n v="12"/>
    <n v="0"/>
    <n v="1005"/>
    <n v="3.8271604938271602"/>
    <n v="53162.012345679002"/>
    <n v="70"/>
    <n v="13"/>
    <n v="0"/>
    <n v="875"/>
    <n v="81"/>
    <n v="12"/>
    <n v="1"/>
    <n v="912"/>
    <n v="83"/>
    <n v="16"/>
    <n v="1"/>
    <n v="1272"/>
  </r>
  <r>
    <x v="79"/>
    <s v="Yogurt"/>
    <n v="30"/>
    <n v="3"/>
    <n v="0"/>
    <n v="107"/>
    <n v="2.6"/>
    <n v="60045.666666666599"/>
    <n v="36"/>
    <n v="3"/>
    <n v="0"/>
    <n v="132"/>
    <n v="27"/>
    <n v="3"/>
    <n v="0"/>
    <n v="104"/>
    <n v="28"/>
    <n v="3"/>
    <n v="0"/>
    <n v="120"/>
  </r>
  <r>
    <x v="80"/>
    <s v="Beef and Apple Burgers"/>
    <n v="33"/>
    <n v="10"/>
    <n v="1"/>
    <n v="284"/>
    <n v="2.6969696969696901"/>
    <n v="57686.212121212098"/>
    <n v="32"/>
    <n v="11"/>
    <n v="0"/>
    <n v="364"/>
    <n v="33"/>
    <n v="11"/>
    <n v="1"/>
    <n v="326"/>
    <n v="42"/>
    <n v="8"/>
    <n v="1"/>
    <n v="296"/>
  </r>
  <r>
    <x v="80"/>
    <s v="Beef and Broccoli"/>
    <n v="29"/>
    <n v="10"/>
    <n v="5"/>
    <n v="178"/>
    <n v="1.95"/>
    <n v="75033.05"/>
    <n v="16"/>
    <n v="8"/>
    <n v="0"/>
    <n v="127"/>
    <n v="11"/>
    <n v="9"/>
    <n v="0"/>
    <n v="97"/>
    <n v="9"/>
    <n v="7"/>
    <n v="0"/>
    <n v="60"/>
  </r>
  <r>
    <x v="80"/>
    <s v="Beef and Broccoli Stir Fry"/>
    <n v="8"/>
    <n v="10"/>
    <n v="0"/>
    <n v="82"/>
    <n v="17.75"/>
    <n v="62511.75"/>
    <n v="18"/>
    <n v="10"/>
    <n v="0"/>
    <n v="175"/>
    <n v="15"/>
    <n v="10"/>
    <n v="0"/>
    <n v="152"/>
    <n v="10"/>
    <n v="10"/>
    <n v="0"/>
    <n v="99"/>
  </r>
  <r>
    <x v="80"/>
    <s v="Beef and Squash Kabob"/>
    <n v="44"/>
    <n v="7"/>
    <n v="0"/>
    <n v="356"/>
    <n v="7.6136363636363598"/>
    <n v="52427.931818181802"/>
    <n v="42"/>
    <n v="7"/>
    <n v="0"/>
    <n v="365"/>
    <n v="24"/>
    <n v="7"/>
    <n v="0"/>
    <n v="200"/>
    <n v="41"/>
    <n v="7"/>
    <n v="0"/>
    <n v="353"/>
  </r>
  <r>
    <x v="80"/>
    <s v="Chicken and Onion Kabob"/>
    <n v="55"/>
    <n v="10"/>
    <n v="0"/>
    <n v="618"/>
    <n v="10.2244897959183"/>
    <n v="51112.142857142797"/>
    <n v="61"/>
    <n v="10"/>
    <n v="1"/>
    <n v="642"/>
    <n v="37"/>
    <n v="10"/>
    <n v="0"/>
    <n v="412"/>
    <n v="72"/>
    <n v="10"/>
    <n v="0"/>
    <n v="782"/>
  </r>
  <r>
    <x v="80"/>
    <s v="Chutney"/>
    <n v="13"/>
    <n v="2"/>
    <n v="2"/>
    <n v="23"/>
    <n v="1.8181818181818099"/>
    <n v="81818.636363636295"/>
    <n v="17"/>
    <n v="2"/>
    <n v="0"/>
    <n v="41"/>
    <n v="15"/>
    <n v="2"/>
    <n v="1"/>
    <n v="30"/>
    <n v="13"/>
    <n v="2"/>
    <n v="0"/>
    <n v="30"/>
  </r>
  <r>
    <x v="80"/>
    <s v="Fountain Drink"/>
    <n v="28"/>
    <n v="2"/>
    <n v="0"/>
    <n v="56"/>
    <n v="4.1500000000000004"/>
    <n v="45131.75"/>
    <n v="42"/>
    <n v="2"/>
    <n v="0"/>
    <n v="83"/>
    <n v="49"/>
    <n v="2"/>
    <n v="0"/>
    <n v="98"/>
    <n v="39"/>
    <n v="2"/>
    <n v="0"/>
    <n v="77"/>
  </r>
  <r>
    <x v="80"/>
    <s v="Lamb and Veggie Kabob"/>
    <n v="8"/>
    <n v="8"/>
    <n v="1"/>
    <n v="66"/>
    <n v="17.125"/>
    <n v="62611.125"/>
    <n v="16"/>
    <n v="8"/>
    <n v="1"/>
    <n v="145"/>
    <n v="11"/>
    <n v="8"/>
    <n v="0"/>
    <n v="99"/>
    <n v="15"/>
    <n v="8"/>
    <n v="0"/>
    <n v="142"/>
  </r>
  <r>
    <x v="80"/>
    <s v="Lamb Chops"/>
    <n v="13"/>
    <n v="9"/>
    <n v="0"/>
    <n v="110"/>
    <n v="3.2307692307692299"/>
    <n v="46306.769230769198"/>
    <n v="15"/>
    <n v="9"/>
    <n v="0"/>
    <n v="137"/>
    <n v="17"/>
    <n v="7"/>
    <n v="0"/>
    <n v="115"/>
    <n v="13"/>
    <n v="9"/>
    <n v="1"/>
    <n v="102"/>
  </r>
  <r>
    <x v="80"/>
    <s v="Naan"/>
    <n v="22"/>
    <n v="2"/>
    <n v="0"/>
    <n v="51"/>
    <n v="2.4444444444444402"/>
    <n v="66700.722222222204"/>
    <n v="14"/>
    <n v="2"/>
    <n v="0"/>
    <n v="32"/>
    <n v="20"/>
    <n v="2"/>
    <n v="0"/>
    <n v="46"/>
    <n v="12"/>
    <n v="2"/>
    <n v="0"/>
    <n v="25"/>
  </r>
  <r>
    <x v="80"/>
    <s v="Rice"/>
    <n v="15"/>
    <n v="2"/>
    <n v="0"/>
    <n v="36"/>
    <n v="2"/>
    <n v="73388.666666666599"/>
    <n v="17"/>
    <n v="2"/>
    <n v="0"/>
    <n v="39"/>
    <n v="12"/>
    <n v="2"/>
    <n v="0"/>
    <n v="34"/>
    <n v="14"/>
    <n v="2"/>
    <n v="0"/>
    <n v="29"/>
  </r>
  <r>
    <x v="80"/>
    <s v="Salmon and Wheat Bran Salad"/>
    <n v="70"/>
    <n v="13"/>
    <n v="2"/>
    <n v="774"/>
    <n v="3.2608695652173898"/>
    <n v="55152.318840579697"/>
    <n v="90"/>
    <n v="11"/>
    <n v="0"/>
    <n v="996"/>
    <n v="105"/>
    <n v="13"/>
    <n v="0"/>
    <n v="1278"/>
    <n v="69"/>
    <n v="13"/>
    <n v="0"/>
    <n v="885"/>
  </r>
  <r>
    <x v="80"/>
    <s v="Yogurt"/>
    <n v="34"/>
    <n v="3"/>
    <n v="1"/>
    <n v="118"/>
    <n v="2.44827586206896"/>
    <n v="51848.517241379297"/>
    <n v="30"/>
    <n v="3"/>
    <n v="0"/>
    <n v="108"/>
    <n v="42"/>
    <n v="3"/>
    <n v="0"/>
    <n v="187"/>
    <n v="32"/>
    <n v="3"/>
    <n v="0"/>
    <n v="129"/>
  </r>
  <r>
    <x v="81"/>
    <s v="Aubergine and Chickpea Vindaloo"/>
    <n v="13"/>
    <n v="4"/>
    <n v="0"/>
    <n v="46"/>
    <n v="4.2857142857142803"/>
    <n v="42910"/>
    <n v="9"/>
    <n v="4"/>
    <n v="0"/>
    <n v="32"/>
    <n v="1"/>
    <n v="4"/>
    <n v="0"/>
    <n v="4"/>
    <n v="8"/>
    <n v="4"/>
    <n v="0"/>
    <n v="28"/>
  </r>
  <r>
    <x v="81"/>
    <s v="Beef and Apple Burgers"/>
    <n v="39"/>
    <n v="10"/>
    <n v="1"/>
    <n v="366"/>
    <n v="2.4102564102564101"/>
    <n v="53916.641025641002"/>
    <n v="30"/>
    <n v="12"/>
    <n v="1"/>
    <n v="344"/>
    <n v="19"/>
    <n v="12"/>
    <n v="0"/>
    <n v="223"/>
    <n v="40"/>
    <n v="14"/>
    <n v="1"/>
    <n v="504"/>
  </r>
  <r>
    <x v="81"/>
    <s v="Beef and Broccoli"/>
    <n v="24"/>
    <n v="9"/>
    <n v="0"/>
    <n v="208"/>
    <n v="2.5416666666666599"/>
    <n v="62628.666666666599"/>
    <n v="12"/>
    <n v="10"/>
    <n v="0"/>
    <n v="124"/>
    <n v="13"/>
    <n v="8"/>
    <n v="0"/>
    <n v="97"/>
    <n v="16"/>
    <n v="13"/>
    <n v="1"/>
    <n v="196"/>
  </r>
  <r>
    <x v="81"/>
    <s v="Beef and Broccoli Stir Fry"/>
    <n v="13"/>
    <n v="10"/>
    <n v="0"/>
    <n v="132"/>
    <n v="4.25"/>
    <n v="66701.5"/>
    <n v="4"/>
    <n v="10"/>
    <n v="0"/>
    <n v="38"/>
    <n v="7"/>
    <n v="10"/>
    <n v="0"/>
    <n v="71"/>
    <n v="11"/>
    <n v="10"/>
    <n v="0"/>
    <n v="113"/>
  </r>
  <r>
    <x v="81"/>
    <s v="Beef and Squash Kabob"/>
    <n v="46"/>
    <n v="7"/>
    <n v="0"/>
    <n v="390"/>
    <n v="2.09756097560975"/>
    <n v="78093.219512195094"/>
    <n v="34"/>
    <n v="7"/>
    <n v="1"/>
    <n v="282"/>
    <n v="36"/>
    <n v="7"/>
    <n v="0"/>
    <n v="310"/>
    <n v="27"/>
    <n v="7"/>
    <n v="1"/>
    <n v="214"/>
  </r>
  <r>
    <x v="81"/>
    <s v="Chicken and Onion Kabob"/>
    <n v="59"/>
    <n v="10"/>
    <n v="0"/>
    <n v="651"/>
    <n v="5.3653846153846096"/>
    <n v="40512.846153846098"/>
    <n v="79"/>
    <n v="10"/>
    <n v="0"/>
    <n v="876"/>
    <n v="56"/>
    <n v="10"/>
    <n v="0"/>
    <n v="614"/>
    <n v="59"/>
    <n v="10"/>
    <n v="0"/>
    <n v="646"/>
  </r>
  <r>
    <x v="81"/>
    <s v="Chutney"/>
    <n v="16"/>
    <n v="2"/>
    <n v="0"/>
    <n v="42"/>
    <n v="3.5"/>
    <n v="56400.25"/>
    <n v="16"/>
    <n v="2"/>
    <n v="0"/>
    <n v="38"/>
    <n v="17"/>
    <n v="2"/>
    <n v="0"/>
    <n v="38"/>
    <n v="12"/>
    <n v="2"/>
    <n v="0"/>
    <n v="31"/>
  </r>
  <r>
    <x v="81"/>
    <s v="Coconut and Beef Vindaloo"/>
    <n v="17"/>
    <n v="4"/>
    <n v="0"/>
    <n v="68"/>
    <n v="3.2727272727272698"/>
    <n v="45546.727272727199"/>
    <n v="13"/>
    <n v="4"/>
    <n v="0"/>
    <n v="46"/>
    <n v="1"/>
    <n v="4"/>
    <n v="1"/>
    <n v="3"/>
    <n v="6"/>
    <n v="4"/>
    <n v="1"/>
    <n v="20"/>
  </r>
  <r>
    <x v="81"/>
    <s v="Fountain Drink"/>
    <n v="35"/>
    <n v="2"/>
    <n v="0"/>
    <n v="68"/>
    <n v="4.4800000000000004"/>
    <n v="44071.48"/>
    <n v="32"/>
    <n v="2"/>
    <n v="0"/>
    <n v="63"/>
    <n v="36"/>
    <n v="2"/>
    <n v="0"/>
    <n v="72"/>
    <n v="36"/>
    <n v="2"/>
    <n v="0"/>
    <n v="63"/>
  </r>
  <r>
    <x v="81"/>
    <s v="Lamb and Veggie Kabob"/>
    <n v="11"/>
    <n v="8"/>
    <n v="0"/>
    <n v="100"/>
    <n v="3.8181818181818099"/>
    <n v="27315.636363636298"/>
    <n v="11"/>
    <n v="8"/>
    <n v="0"/>
    <n v="99"/>
    <n v="9"/>
    <n v="8"/>
    <n v="1"/>
    <n v="73"/>
    <n v="15"/>
    <n v="8"/>
    <n v="0"/>
    <n v="138"/>
  </r>
  <r>
    <x v="81"/>
    <s v="Lamb Chops"/>
    <n v="15"/>
    <n v="10"/>
    <n v="1"/>
    <n v="124"/>
    <n v="7.6666666666666599"/>
    <n v="26776.733333333301"/>
    <n v="14"/>
    <n v="8"/>
    <n v="0"/>
    <n v="108"/>
    <n v="14"/>
    <n v="11"/>
    <n v="0"/>
    <n v="149"/>
    <n v="18"/>
    <n v="8"/>
    <n v="1"/>
    <n v="125"/>
  </r>
  <r>
    <x v="81"/>
    <s v="Naan"/>
    <n v="28"/>
    <n v="2"/>
    <n v="0"/>
    <n v="78"/>
    <n v="3.96428571428571"/>
    <n v="50140.071428571398"/>
    <n v="19"/>
    <n v="2"/>
    <n v="0"/>
    <n v="47"/>
    <n v="17"/>
    <n v="2"/>
    <n v="0"/>
    <n v="46"/>
    <n v="23"/>
    <n v="2"/>
    <n v="0"/>
    <n v="54"/>
  </r>
  <r>
    <x v="81"/>
    <s v="Rice"/>
    <n v="16"/>
    <n v="2"/>
    <n v="0"/>
    <n v="44"/>
    <n v="2.3125"/>
    <n v="62641.5625"/>
    <n v="12"/>
    <n v="2"/>
    <n v="0"/>
    <n v="38"/>
    <n v="13"/>
    <n v="2"/>
    <n v="0"/>
    <n v="32"/>
    <n v="22"/>
    <n v="2"/>
    <n v="0"/>
    <n v="52"/>
  </r>
  <r>
    <x v="81"/>
    <s v="Salmon and Wheat Bran Salad"/>
    <n v="96"/>
    <n v="12"/>
    <n v="0"/>
    <n v="1171"/>
    <n v="4.1182795698924703"/>
    <n v="46334.397849462301"/>
    <n v="71"/>
    <n v="12"/>
    <n v="1"/>
    <n v="799"/>
    <n v="87"/>
    <n v="15"/>
    <n v="0"/>
    <n v="1290"/>
    <n v="90"/>
    <n v="15"/>
    <n v="1"/>
    <n v="1299"/>
  </r>
  <r>
    <x v="81"/>
    <s v="Yogurt"/>
    <n v="36"/>
    <n v="3"/>
    <n v="0"/>
    <n v="135"/>
    <n v="2.3142857142857101"/>
    <n v="51510.771428571403"/>
    <n v="30"/>
    <n v="3"/>
    <n v="0"/>
    <n v="131"/>
    <n v="16"/>
    <n v="3"/>
    <n v="0"/>
    <n v="84"/>
    <n v="39"/>
    <n v="3"/>
    <n v="0"/>
    <n v="158"/>
  </r>
  <r>
    <x v="82"/>
    <s v="Aubergine and Chickpea Vindaloo"/>
    <n v="6"/>
    <n v="4"/>
    <n v="0"/>
    <n v="21"/>
    <n v="5.5"/>
    <n v="16699.833333333299"/>
    <n v="20"/>
    <n v="4"/>
    <n v="0"/>
    <n v="70"/>
    <n v="10"/>
    <n v="4"/>
    <n v="0"/>
    <n v="32"/>
    <n v="10"/>
    <n v="4"/>
    <n v="0"/>
    <n v="34"/>
  </r>
  <r>
    <x v="82"/>
    <s v="Beef and Apple Burgers"/>
    <n v="50"/>
    <n v="9"/>
    <n v="1"/>
    <n v="405"/>
    <n v="2.06"/>
    <n v="62042.76"/>
    <n v="38"/>
    <n v="15"/>
    <n v="1"/>
    <n v="496"/>
    <n v="29"/>
    <n v="15"/>
    <n v="2"/>
    <n v="367"/>
    <n v="57"/>
    <n v="10"/>
    <n v="2"/>
    <n v="450"/>
  </r>
  <r>
    <x v="82"/>
    <s v="Beef and Broccoli"/>
    <n v="27"/>
    <n v="8"/>
    <n v="0"/>
    <n v="229"/>
    <n v="2.74074074074074"/>
    <n v="55674.851851851803"/>
    <n v="23"/>
    <n v="14"/>
    <n v="0"/>
    <n v="318"/>
    <n v="24"/>
    <n v="8"/>
    <n v="1"/>
    <n v="160"/>
    <n v="36"/>
    <n v="9"/>
    <n v="0"/>
    <n v="300"/>
  </r>
  <r>
    <x v="82"/>
    <s v="Beef and Broccoli Stir Fry"/>
    <n v="24"/>
    <n v="10"/>
    <n v="1"/>
    <n v="228"/>
    <n v="1.75"/>
    <n v="66706.541666666599"/>
    <n v="31"/>
    <n v="10"/>
    <n v="0"/>
    <n v="311"/>
    <n v="18"/>
    <n v="10"/>
    <n v="0"/>
    <n v="182"/>
    <n v="27"/>
    <n v="10"/>
    <n v="0"/>
    <n v="274"/>
  </r>
  <r>
    <x v="82"/>
    <s v="Beef and Squash Kabob"/>
    <n v="43"/>
    <n v="7"/>
    <n v="0"/>
    <n v="362"/>
    <n v="1.86046511627906"/>
    <n v="69839.093023255802"/>
    <n v="46"/>
    <n v="7"/>
    <n v="0"/>
    <n v="391"/>
    <n v="61"/>
    <n v="7"/>
    <n v="0"/>
    <n v="506"/>
    <n v="44"/>
    <n v="7"/>
    <n v="0"/>
    <n v="383"/>
  </r>
  <r>
    <x v="82"/>
    <s v="Chicken and Onion Kabob"/>
    <n v="66"/>
    <n v="10"/>
    <n v="0"/>
    <n v="742"/>
    <n v="3.4833333333333298"/>
    <n v="56748.233333333301"/>
    <n v="70"/>
    <n v="10"/>
    <n v="0"/>
    <n v="763"/>
    <n v="65"/>
    <n v="10"/>
    <n v="1"/>
    <n v="675"/>
    <n v="69"/>
    <n v="10"/>
    <n v="0"/>
    <n v="761"/>
  </r>
  <r>
    <x v="82"/>
    <s v="Chutney"/>
    <n v="20"/>
    <n v="2"/>
    <n v="0"/>
    <n v="51"/>
    <n v="3.25"/>
    <n v="55086.75"/>
    <n v="19"/>
    <n v="2"/>
    <n v="0"/>
    <n v="43"/>
    <n v="18"/>
    <n v="2"/>
    <n v="0"/>
    <n v="44"/>
    <n v="29"/>
    <n v="2"/>
    <n v="0"/>
    <n v="73"/>
  </r>
  <r>
    <x v="82"/>
    <s v="Coconut and Beef Vindaloo"/>
    <n v="13"/>
    <n v="4"/>
    <n v="0"/>
    <n v="50"/>
    <n v="6"/>
    <n v="44555.555555555497"/>
    <n v="23"/>
    <n v="4"/>
    <n v="0"/>
    <n v="80"/>
    <n v="13"/>
    <n v="4"/>
    <n v="1"/>
    <n v="44"/>
    <n v="19"/>
    <n v="4"/>
    <n v="0"/>
    <n v="73"/>
  </r>
  <r>
    <x v="82"/>
    <s v="Fountain Drink"/>
    <n v="42"/>
    <n v="2"/>
    <n v="0"/>
    <n v="80"/>
    <n v="5.6969696969696901"/>
    <n v="48627.727272727199"/>
    <n v="57"/>
    <n v="2"/>
    <n v="0"/>
    <n v="110"/>
    <n v="41"/>
    <n v="2"/>
    <n v="0"/>
    <n v="80"/>
    <n v="89"/>
    <n v="2"/>
    <n v="0"/>
    <n v="171"/>
  </r>
  <r>
    <x v="82"/>
    <s v="Lamb and Veggie Kabob"/>
    <n v="17"/>
    <n v="8"/>
    <n v="1"/>
    <n v="150"/>
    <n v="3"/>
    <n v="31530.25"/>
    <n v="21"/>
    <n v="8"/>
    <n v="1"/>
    <n v="168"/>
    <n v="25"/>
    <n v="8"/>
    <n v="1"/>
    <n v="203"/>
    <n v="14"/>
    <n v="8"/>
    <n v="2"/>
    <n v="103"/>
  </r>
  <r>
    <x v="82"/>
    <s v="Lamb Chops"/>
    <n v="25"/>
    <n v="7"/>
    <n v="1"/>
    <n v="166"/>
    <n v="4.6399999999999997"/>
    <n v="32216.92"/>
    <n v="15"/>
    <n v="12"/>
    <n v="0"/>
    <n v="180"/>
    <n v="19"/>
    <n v="7"/>
    <n v="1"/>
    <n v="119"/>
    <n v="35"/>
    <n v="9"/>
    <n v="1"/>
    <n v="277"/>
  </r>
  <r>
    <x v="82"/>
    <s v="Naan"/>
    <n v="24"/>
    <n v="2"/>
    <n v="0"/>
    <n v="51"/>
    <n v="4.0416666666666599"/>
    <n v="54275.041666666599"/>
    <n v="30"/>
    <n v="2"/>
    <n v="0"/>
    <n v="63"/>
    <n v="25"/>
    <n v="2"/>
    <n v="0"/>
    <n v="72"/>
    <n v="36"/>
    <n v="2"/>
    <n v="0"/>
    <n v="100"/>
  </r>
  <r>
    <x v="82"/>
    <s v="Rice"/>
    <n v="27"/>
    <n v="2"/>
    <n v="0"/>
    <n v="62"/>
    <n v="2.5185185185185102"/>
    <n v="55650.074074074"/>
    <n v="26"/>
    <n v="2"/>
    <n v="0"/>
    <n v="86"/>
    <n v="10"/>
    <n v="2"/>
    <n v="0"/>
    <n v="22"/>
    <n v="31"/>
    <n v="2"/>
    <n v="0"/>
    <n v="89"/>
  </r>
  <r>
    <x v="82"/>
    <s v="Salmon and Wheat Bran Salad"/>
    <n v="119"/>
    <n v="12"/>
    <n v="1"/>
    <n v="1424"/>
    <n v="3.8235294117646998"/>
    <n v="50518.655462184797"/>
    <n v="110"/>
    <n v="15"/>
    <n v="1"/>
    <n v="1631"/>
    <n v="100"/>
    <n v="13"/>
    <n v="1"/>
    <n v="1239"/>
    <n v="183"/>
    <n v="14"/>
    <n v="0"/>
    <n v="2458"/>
  </r>
  <r>
    <x v="82"/>
    <s v="Yogurt"/>
    <n v="35"/>
    <n v="3"/>
    <n v="0"/>
    <n v="150"/>
    <n v="4.3529411764705799"/>
    <n v="44258.764705882299"/>
    <n v="46"/>
    <n v="3"/>
    <n v="0"/>
    <n v="191"/>
    <n v="39"/>
    <n v="3"/>
    <n v="1"/>
    <n v="163"/>
    <n v="59"/>
    <n v="3"/>
    <n v="0"/>
    <n v="234"/>
  </r>
  <r>
    <x v="83"/>
    <s v="Aubergine and Chickpea Vindaloo"/>
    <n v="9"/>
    <n v="4"/>
    <n v="0"/>
    <n v="32"/>
    <n v="2.6666666666666599"/>
    <n v="50235"/>
    <n v="15"/>
    <n v="4"/>
    <n v="0"/>
    <n v="52"/>
    <n v="19"/>
    <n v="4"/>
    <n v="0"/>
    <n v="60"/>
    <n v="13"/>
    <n v="4"/>
    <n v="0"/>
    <n v="43"/>
  </r>
  <r>
    <x v="83"/>
    <s v="Beef and Apple Burgers"/>
    <n v="40"/>
    <n v="11"/>
    <n v="2"/>
    <n v="368"/>
    <n v="2.375"/>
    <n v="55265.824999999997"/>
    <n v="39"/>
    <n v="16"/>
    <n v="1"/>
    <n v="585"/>
    <n v="58"/>
    <n v="10"/>
    <n v="1"/>
    <n v="510"/>
    <n v="38"/>
    <n v="20"/>
    <n v="1"/>
    <n v="692"/>
  </r>
  <r>
    <x v="83"/>
    <s v="Beef and Broccoli"/>
    <n v="28"/>
    <n v="8"/>
    <n v="0"/>
    <n v="229"/>
    <n v="2.21428571428571"/>
    <n v="57204.785714285703"/>
    <n v="41"/>
    <n v="9"/>
    <n v="0"/>
    <n v="376"/>
    <n v="37"/>
    <n v="10"/>
    <n v="0"/>
    <n v="453"/>
    <n v="19"/>
    <n v="12"/>
    <n v="0"/>
    <n v="221"/>
  </r>
  <r>
    <x v="83"/>
    <s v="Beef and Broccoli Stir Fry"/>
    <n v="19"/>
    <n v="10"/>
    <n v="0"/>
    <n v="193"/>
    <n v="10.3529411764705"/>
    <n v="23701.764705882299"/>
    <n v="31"/>
    <n v="9"/>
    <n v="0"/>
    <n v="293"/>
    <n v="24"/>
    <n v="10"/>
    <n v="1"/>
    <n v="233"/>
    <n v="16"/>
    <n v="10"/>
    <n v="0"/>
    <n v="162"/>
  </r>
  <r>
    <x v="83"/>
    <s v="Beef and Squash Kabob"/>
    <n v="51"/>
    <n v="7"/>
    <n v="0"/>
    <n v="428"/>
    <n v="1.68888888888888"/>
    <n v="69009.577777777697"/>
    <n v="54"/>
    <n v="7"/>
    <n v="1"/>
    <n v="434"/>
    <n v="43"/>
    <n v="7"/>
    <n v="0"/>
    <n v="367"/>
    <n v="27"/>
    <n v="7"/>
    <n v="0"/>
    <n v="231"/>
  </r>
  <r>
    <x v="83"/>
    <s v="Chicken and Onion Kabob"/>
    <n v="81"/>
    <n v="10"/>
    <n v="0"/>
    <n v="874"/>
    <n v="2.9750000000000001"/>
    <n v="71306.712499999994"/>
    <n v="73"/>
    <n v="10"/>
    <n v="1"/>
    <n v="776"/>
    <n v="89"/>
    <n v="10"/>
    <n v="0"/>
    <n v="988"/>
    <n v="57"/>
    <n v="10"/>
    <n v="0"/>
    <n v="621"/>
  </r>
  <r>
    <x v="83"/>
    <s v="Chutney"/>
    <n v="28"/>
    <n v="2"/>
    <n v="0"/>
    <n v="72"/>
    <n v="3.34615384615384"/>
    <n v="42560.884615384603"/>
    <n v="50"/>
    <n v="2"/>
    <n v="0"/>
    <n v="129"/>
    <n v="24"/>
    <n v="2"/>
    <n v="0"/>
    <n v="78"/>
    <n v="17"/>
    <n v="2"/>
    <n v="0"/>
    <n v="50"/>
  </r>
  <r>
    <x v="83"/>
    <s v="Coconut and Beef Vindaloo"/>
    <n v="19"/>
    <n v="4"/>
    <n v="0"/>
    <n v="68"/>
    <n v="2.6875"/>
    <n v="44059.75"/>
    <n v="17"/>
    <n v="4"/>
    <n v="0"/>
    <n v="58"/>
    <n v="13"/>
    <n v="4"/>
    <n v="0"/>
    <n v="51"/>
    <n v="11"/>
    <n v="4"/>
    <n v="0"/>
    <n v="42"/>
  </r>
  <r>
    <x v="83"/>
    <s v="Fountain Drink"/>
    <n v="61"/>
    <n v="2"/>
    <n v="0"/>
    <n v="121"/>
    <n v="4.23529411764705"/>
    <n v="47223.058823529398"/>
    <n v="73"/>
    <n v="2"/>
    <n v="0"/>
    <n v="142"/>
    <n v="69"/>
    <n v="2"/>
    <n v="0"/>
    <n v="134"/>
    <n v="52"/>
    <n v="2"/>
    <n v="0"/>
    <n v="102"/>
  </r>
  <r>
    <x v="83"/>
    <s v="Lamb and Veggie Kabob"/>
    <n v="13"/>
    <n v="8"/>
    <n v="1"/>
    <n v="109"/>
    <n v="1.84615384615384"/>
    <n v="53971.846153846098"/>
    <n v="19"/>
    <n v="8"/>
    <n v="1"/>
    <n v="154"/>
    <n v="9"/>
    <n v="8"/>
    <n v="1"/>
    <n v="78"/>
    <n v="18"/>
    <n v="8"/>
    <n v="0"/>
    <n v="168"/>
  </r>
  <r>
    <x v="83"/>
    <s v="Lamb Chops"/>
    <n v="29"/>
    <n v="8"/>
    <n v="0"/>
    <n v="230"/>
    <n v="3.17241379310344"/>
    <n v="51980.344827586203"/>
    <n v="27"/>
    <n v="9"/>
    <n v="1"/>
    <n v="223"/>
    <n v="20"/>
    <n v="23"/>
    <n v="0"/>
    <n v="459"/>
    <n v="26"/>
    <n v="8"/>
    <n v="1"/>
    <n v="179"/>
  </r>
  <r>
    <x v="83"/>
    <s v="Naan"/>
    <n v="25"/>
    <n v="2"/>
    <n v="0"/>
    <n v="56"/>
    <n v="2.08"/>
    <n v="68040.12"/>
    <n v="34"/>
    <n v="2"/>
    <n v="0"/>
    <n v="79"/>
    <n v="43"/>
    <n v="2"/>
    <n v="0"/>
    <n v="115"/>
    <n v="26"/>
    <n v="2"/>
    <n v="0"/>
    <n v="79"/>
  </r>
  <r>
    <x v="83"/>
    <s v="Rice"/>
    <n v="16"/>
    <n v="2"/>
    <n v="0"/>
    <n v="38"/>
    <n v="2.375"/>
    <n v="75012.125"/>
    <n v="43"/>
    <n v="2"/>
    <n v="0"/>
    <n v="112"/>
    <n v="25"/>
    <n v="2"/>
    <n v="0"/>
    <n v="51"/>
    <n v="25"/>
    <n v="2"/>
    <n v="0"/>
    <n v="70"/>
  </r>
  <r>
    <x v="83"/>
    <s v="Salmon and Wheat Bran Salad"/>
    <n v="125"/>
    <n v="12"/>
    <n v="0"/>
    <n v="1517"/>
    <n v="4.0327868852459003"/>
    <n v="47726.024590163899"/>
    <n v="135"/>
    <n v="14"/>
    <n v="0"/>
    <n v="1804"/>
    <n v="159"/>
    <n v="13"/>
    <n v="0"/>
    <n v="2086"/>
    <n v="112"/>
    <n v="15"/>
    <n v="0"/>
    <n v="1596"/>
  </r>
  <r>
    <x v="83"/>
    <s v="Yogurt"/>
    <n v="58"/>
    <n v="3"/>
    <n v="0"/>
    <n v="236"/>
    <n v="2.6727272727272702"/>
    <n v="56507.5636363636"/>
    <n v="65"/>
    <n v="3"/>
    <n v="0"/>
    <n v="253"/>
    <n v="81"/>
    <n v="3"/>
    <n v="0"/>
    <n v="328"/>
    <n v="44"/>
    <n v="3"/>
    <n v="0"/>
    <n v="187"/>
  </r>
  <r>
    <x v="84"/>
    <s v="Aubergine and Chickpea Vindaloo"/>
    <n v="5"/>
    <n v="4"/>
    <n v="0"/>
    <n v="18"/>
    <n v="2.6666666666666599"/>
    <n v="66717.333333333299"/>
    <n v="22"/>
    <n v="4"/>
    <n v="0"/>
    <n v="77"/>
    <n v="8"/>
    <n v="4"/>
    <n v="0"/>
    <n v="28"/>
    <n v="5"/>
    <n v="4"/>
    <n v="0"/>
    <n v="18"/>
  </r>
  <r>
    <x v="84"/>
    <s v="Beef and Apple Burgers"/>
    <n v="34"/>
    <n v="10"/>
    <n v="1"/>
    <n v="307"/>
    <n v="3.9705882352941102"/>
    <n v="58894.117647058803"/>
    <n v="20"/>
    <n v="15"/>
    <n v="0"/>
    <n v="296"/>
    <n v="30"/>
    <n v="13"/>
    <n v="0"/>
    <n v="368"/>
    <n v="35"/>
    <n v="16"/>
    <n v="1"/>
    <n v="543"/>
  </r>
  <r>
    <x v="84"/>
    <s v="Beef and Broccoli"/>
    <n v="11"/>
    <n v="12"/>
    <n v="0"/>
    <n v="136"/>
    <n v="5.3636363636363598"/>
    <n v="45512.909090909001"/>
    <n v="7"/>
    <n v="5"/>
    <n v="0"/>
    <n v="37"/>
    <n v="26"/>
    <n v="8"/>
    <n v="0"/>
    <n v="213"/>
    <n v="13"/>
    <n v="11"/>
    <n v="0"/>
    <n v="137"/>
  </r>
  <r>
    <x v="84"/>
    <s v="Beef and Broccoli Stir Fry"/>
    <n v="10"/>
    <n v="10"/>
    <n v="0"/>
    <n v="102"/>
    <n v="7.1666666666666599"/>
    <n v="33374.166666666599"/>
    <n v="6"/>
    <n v="10"/>
    <n v="0"/>
    <n v="60"/>
    <n v="7"/>
    <n v="10"/>
    <n v="1"/>
    <n v="61"/>
    <n v="6"/>
    <n v="10"/>
    <n v="0"/>
    <n v="62"/>
  </r>
  <r>
    <x v="84"/>
    <s v="Beef and Squash Kabob"/>
    <n v="14"/>
    <n v="7"/>
    <n v="0"/>
    <n v="118"/>
    <n v="1.8571428571428501"/>
    <n v="71458.357142857101"/>
    <n v="36"/>
    <n v="7"/>
    <n v="0"/>
    <n v="310"/>
    <n v="27"/>
    <n v="7"/>
    <n v="0"/>
    <n v="222"/>
    <n v="33"/>
    <n v="7"/>
    <n v="0"/>
    <n v="286"/>
  </r>
  <r>
    <x v="84"/>
    <s v="Chicken and Onion Kabob"/>
    <n v="35"/>
    <n v="10"/>
    <n v="0"/>
    <n v="380"/>
    <n v="3.15625"/>
    <n v="56328.71875"/>
    <n v="40"/>
    <n v="10"/>
    <n v="1"/>
    <n v="422"/>
    <n v="33"/>
    <n v="10"/>
    <n v="0"/>
    <n v="369"/>
    <n v="52"/>
    <n v="10"/>
    <n v="0"/>
    <n v="574"/>
  </r>
  <r>
    <x v="84"/>
    <s v="Chutney"/>
    <n v="15"/>
    <n v="2"/>
    <n v="0"/>
    <n v="46"/>
    <n v="1.3571428571428501"/>
    <n v="85749.857142857101"/>
    <n v="12"/>
    <n v="2"/>
    <n v="0"/>
    <n v="26"/>
    <n v="15"/>
    <n v="2"/>
    <n v="0"/>
    <n v="44"/>
    <n v="14"/>
    <n v="2"/>
    <n v="0"/>
    <n v="60"/>
  </r>
  <r>
    <x v="84"/>
    <s v="Coconut and Beef Vindaloo"/>
    <n v="11"/>
    <n v="4"/>
    <n v="1"/>
    <n v="40"/>
    <n v="1.5"/>
    <n v="50010.833333333299"/>
    <n v="17"/>
    <n v="4"/>
    <n v="0"/>
    <n v="58"/>
    <n v="6"/>
    <n v="4"/>
    <n v="0"/>
    <n v="24"/>
    <n v="10"/>
    <n v="4"/>
    <n v="0"/>
    <n v="40"/>
  </r>
  <r>
    <x v="84"/>
    <s v="Fountain Drink"/>
    <n v="36"/>
    <n v="2"/>
    <n v="0"/>
    <n v="71"/>
    <n v="2.1428571428571401"/>
    <n v="66727.666666666599"/>
    <n v="36"/>
    <n v="2"/>
    <n v="0"/>
    <n v="71"/>
    <n v="41"/>
    <n v="2"/>
    <n v="0"/>
    <n v="82"/>
    <n v="40"/>
    <n v="2"/>
    <n v="0"/>
    <n v="80"/>
  </r>
  <r>
    <x v="84"/>
    <s v="Lamb and Veggie Kabob"/>
    <n v="4"/>
    <n v="8"/>
    <n v="0"/>
    <n v="36"/>
    <n v="5.25"/>
    <n v="75007.5"/>
    <n v="8"/>
    <n v="8"/>
    <n v="2"/>
    <n v="60"/>
    <n v="5"/>
    <n v="8"/>
    <n v="2"/>
    <n v="38"/>
    <n v="8"/>
    <n v="8"/>
    <n v="0"/>
    <n v="74"/>
  </r>
  <r>
    <x v="84"/>
    <s v="Lamb Chops"/>
    <n v="13"/>
    <n v="8"/>
    <n v="0"/>
    <n v="98"/>
    <n v="2.07692307692307"/>
    <n v="69279.230769230693"/>
    <n v="17"/>
    <n v="7"/>
    <n v="1"/>
    <n v="116"/>
    <n v="4"/>
    <n v="19"/>
    <n v="1"/>
    <n v="74"/>
    <n v="17"/>
    <n v="9"/>
    <n v="0"/>
    <n v="142"/>
  </r>
  <r>
    <x v="84"/>
    <s v="Naan"/>
    <n v="19"/>
    <n v="2"/>
    <n v="0"/>
    <n v="42"/>
    <n v="2.4444444444444402"/>
    <n v="61154.555555555497"/>
    <n v="18"/>
    <n v="2"/>
    <n v="0"/>
    <n v="40"/>
    <n v="14"/>
    <n v="2"/>
    <n v="0"/>
    <n v="30"/>
    <n v="18"/>
    <n v="2"/>
    <n v="0"/>
    <n v="46"/>
  </r>
  <r>
    <x v="84"/>
    <s v="Rice"/>
    <n v="14"/>
    <n v="2"/>
    <n v="0"/>
    <n v="44"/>
    <n v="2.3846153846153801"/>
    <n v="61648.307692307601"/>
    <n v="16"/>
    <n v="2"/>
    <n v="0"/>
    <n v="35"/>
    <n v="10"/>
    <n v="2"/>
    <n v="0"/>
    <n v="26"/>
    <n v="11"/>
    <n v="2"/>
    <n v="0"/>
    <n v="22"/>
  </r>
  <r>
    <x v="84"/>
    <s v="Salmon and Wheat Bran Salad"/>
    <n v="74"/>
    <n v="13"/>
    <n v="1"/>
    <n v="928"/>
    <n v="3.02739726027397"/>
    <n v="64419.150684931497"/>
    <n v="80"/>
    <n v="13"/>
    <n v="0"/>
    <n v="971"/>
    <n v="77"/>
    <n v="12"/>
    <n v="1"/>
    <n v="910"/>
    <n v="82"/>
    <n v="15"/>
    <n v="0"/>
    <n v="1214"/>
  </r>
  <r>
    <x v="84"/>
    <s v="Yogurt"/>
    <n v="30"/>
    <n v="3"/>
    <n v="0"/>
    <n v="122"/>
    <n v="2.0370370370370301"/>
    <n v="62983.925925925898"/>
    <n v="26"/>
    <n v="3"/>
    <n v="0"/>
    <n v="92"/>
    <n v="32"/>
    <n v="3"/>
    <n v="0"/>
    <n v="121"/>
    <n v="25"/>
    <n v="3"/>
    <n v="0"/>
    <n v="123"/>
  </r>
  <r>
    <x v="85"/>
    <s v="Aubergine and Chickpea Vindaloo"/>
    <n v="12"/>
    <n v="4"/>
    <n v="0"/>
    <n v="41"/>
    <n v="6.2"/>
    <n v="40099.4"/>
    <n v="6"/>
    <n v="4"/>
    <n v="0"/>
    <n v="20"/>
    <n v="10"/>
    <n v="4"/>
    <n v="1"/>
    <n v="30"/>
    <n v="7"/>
    <n v="4"/>
    <n v="0"/>
    <n v="21"/>
  </r>
  <r>
    <x v="85"/>
    <s v="Beef and Apple Burgers"/>
    <n v="27"/>
    <n v="16"/>
    <n v="1"/>
    <n v="409"/>
    <n v="6.55555555555555"/>
    <n v="66742.740740740701"/>
    <n v="26"/>
    <n v="13"/>
    <n v="1"/>
    <n v="314"/>
    <n v="29"/>
    <n v="8"/>
    <n v="1"/>
    <n v="215"/>
    <n v="20"/>
    <n v="16"/>
    <n v="0"/>
    <n v="321"/>
  </r>
  <r>
    <x v="85"/>
    <s v="Beef and Broccoli"/>
    <n v="15"/>
    <n v="7"/>
    <n v="0"/>
    <n v="112"/>
    <n v="3.2"/>
    <n v="53405.8"/>
    <n v="15"/>
    <n v="8"/>
    <n v="0"/>
    <n v="118"/>
    <n v="14"/>
    <n v="8"/>
    <n v="1"/>
    <n v="108"/>
    <n v="17"/>
    <n v="11"/>
    <n v="0"/>
    <n v="183"/>
  </r>
  <r>
    <x v="85"/>
    <s v="Beef and Broccoli Stir Fry"/>
    <n v="10"/>
    <n v="10"/>
    <n v="0"/>
    <n v="102"/>
    <n v="3.3"/>
    <n v="40109.599999999999"/>
    <n v="8"/>
    <n v="10"/>
    <n v="0"/>
    <n v="80"/>
    <n v="3"/>
    <n v="10"/>
    <n v="0"/>
    <n v="31"/>
    <n v="10"/>
    <n v="10"/>
    <n v="0"/>
    <n v="100"/>
  </r>
  <r>
    <x v="85"/>
    <s v="Beef and Squash Kabob"/>
    <n v="21"/>
    <n v="7"/>
    <n v="0"/>
    <n v="174"/>
    <n v="2.25"/>
    <n v="90018.35"/>
    <n v="36"/>
    <n v="7"/>
    <n v="0"/>
    <n v="311"/>
    <n v="19"/>
    <n v="7"/>
    <n v="0"/>
    <n v="152"/>
    <n v="26"/>
    <n v="7"/>
    <n v="0"/>
    <n v="226"/>
  </r>
  <r>
    <x v="85"/>
    <s v="Chicken and Onion Kabob"/>
    <n v="49"/>
    <n v="10"/>
    <n v="0"/>
    <n v="526"/>
    <n v="11.3043478260869"/>
    <n v="39201.739130434697"/>
    <n v="49"/>
    <n v="10"/>
    <n v="1"/>
    <n v="523"/>
    <n v="46"/>
    <n v="10"/>
    <n v="0"/>
    <n v="504"/>
    <n v="39"/>
    <n v="10"/>
    <n v="0"/>
    <n v="436"/>
  </r>
  <r>
    <x v="85"/>
    <s v="Chutney"/>
    <n v="13"/>
    <n v="2"/>
    <n v="0"/>
    <n v="52"/>
    <n v="1.36363636363636"/>
    <n v="72755.636363636295"/>
    <n v="14"/>
    <n v="2"/>
    <n v="0"/>
    <n v="60"/>
    <n v="13"/>
    <n v="2"/>
    <n v="0"/>
    <n v="31"/>
    <n v="14"/>
    <n v="2"/>
    <n v="0"/>
    <n v="40"/>
  </r>
  <r>
    <x v="85"/>
    <s v="Coconut and Beef Vindaloo"/>
    <n v="11"/>
    <n v="4"/>
    <n v="0"/>
    <n v="43"/>
    <n v="4.5714285714285703"/>
    <n v="57147.714285714203"/>
    <n v="12"/>
    <n v="4"/>
    <n v="0"/>
    <n v="42"/>
    <n v="12"/>
    <n v="4"/>
    <n v="0"/>
    <n v="44"/>
    <n v="12"/>
    <n v="4"/>
    <n v="0"/>
    <n v="48"/>
  </r>
  <r>
    <x v="85"/>
    <s v="Fountain Drink"/>
    <n v="41"/>
    <n v="2"/>
    <n v="0"/>
    <n v="82"/>
    <n v="4.4666666666666597"/>
    <n v="50065.7"/>
    <n v="34"/>
    <n v="2"/>
    <n v="0"/>
    <n v="68"/>
    <n v="31"/>
    <n v="2"/>
    <n v="0"/>
    <n v="61"/>
    <n v="48"/>
    <n v="2"/>
    <n v="0"/>
    <n v="96"/>
  </r>
  <r>
    <x v="85"/>
    <s v="Lamb and Veggie Kabob"/>
    <n v="12"/>
    <n v="8"/>
    <n v="0"/>
    <n v="112"/>
    <n v="13.1666666666666"/>
    <n v="66678.416666666599"/>
    <n v="9"/>
    <n v="8"/>
    <n v="0"/>
    <n v="85"/>
    <n v="9"/>
    <n v="8"/>
    <n v="3"/>
    <n v="52"/>
    <n v="11"/>
    <n v="8"/>
    <n v="2"/>
    <n v="84"/>
  </r>
  <r>
    <x v="85"/>
    <s v="Lamb Chops"/>
    <n v="15"/>
    <n v="8"/>
    <n v="0"/>
    <n v="108"/>
    <n v="4.5333333333333297"/>
    <n v="46808.333333333299"/>
    <n v="12"/>
    <n v="10"/>
    <n v="0"/>
    <n v="125"/>
    <n v="13"/>
    <n v="9"/>
    <n v="0"/>
    <n v="108"/>
    <n v="14"/>
    <n v="9"/>
    <n v="0"/>
    <n v="126"/>
  </r>
  <r>
    <x v="85"/>
    <s v="Naan"/>
    <n v="22"/>
    <n v="2"/>
    <n v="0"/>
    <n v="52"/>
    <n v="2.1904761904761898"/>
    <n v="62032.571428571398"/>
    <n v="24"/>
    <n v="2"/>
    <n v="0"/>
    <n v="72"/>
    <n v="20"/>
    <n v="2"/>
    <n v="0"/>
    <n v="51"/>
    <n v="17"/>
    <n v="2"/>
    <n v="0"/>
    <n v="48"/>
  </r>
  <r>
    <x v="85"/>
    <s v="Rice"/>
    <n v="14"/>
    <n v="2"/>
    <n v="0"/>
    <n v="34"/>
    <n v="1.92307692307692"/>
    <n v="53914.923076922998"/>
    <n v="13"/>
    <n v="2"/>
    <n v="0"/>
    <n v="42"/>
    <n v="8"/>
    <n v="2"/>
    <n v="0"/>
    <n v="18"/>
    <n v="12"/>
    <n v="2"/>
    <n v="0"/>
    <n v="24"/>
  </r>
  <r>
    <x v="85"/>
    <s v="Salmon and Wheat Bran Salad"/>
    <n v="93"/>
    <n v="12"/>
    <n v="0"/>
    <n v="1143"/>
    <n v="8.2043010752688108"/>
    <n v="57093.946236559103"/>
    <n v="73"/>
    <n v="13"/>
    <n v="1"/>
    <n v="924"/>
    <n v="62"/>
    <n v="13"/>
    <n v="0"/>
    <n v="774"/>
    <n v="83"/>
    <n v="12"/>
    <n v="0"/>
    <n v="1005"/>
  </r>
  <r>
    <x v="85"/>
    <s v="Yogurt"/>
    <n v="28"/>
    <n v="3"/>
    <n v="0"/>
    <n v="112"/>
    <n v="2.0384615384615299"/>
    <n v="61653.807692307601"/>
    <n v="30"/>
    <n v="3"/>
    <n v="1"/>
    <n v="91"/>
    <n v="16"/>
    <n v="3"/>
    <n v="1"/>
    <n v="56"/>
    <n v="30"/>
    <n v="3"/>
    <n v="0"/>
    <n v="107"/>
  </r>
  <r>
    <x v="86"/>
    <s v="Aubergine and Chickpea Vindaloo"/>
    <n v="10"/>
    <n v="4"/>
    <n v="1"/>
    <n v="28"/>
    <n v="1.5"/>
    <n v="66873.333333333299"/>
    <n v="9"/>
    <n v="4"/>
    <n v="0"/>
    <n v="32"/>
    <n v="13"/>
    <n v="4"/>
    <n v="0"/>
    <n v="42"/>
    <n v="0"/>
    <n v="0"/>
    <n v="0"/>
    <n v="0"/>
  </r>
  <r>
    <x v="86"/>
    <s v="Beef and Apple Burgers"/>
    <n v="36"/>
    <n v="11"/>
    <n v="2"/>
    <n v="313"/>
    <n v="2.4166666666666599"/>
    <n v="63972.972222222197"/>
    <n v="27"/>
    <n v="13"/>
    <n v="0"/>
    <n v="358"/>
    <n v="39"/>
    <n v="8"/>
    <n v="1"/>
    <n v="303"/>
    <n v="33"/>
    <n v="10"/>
    <n v="1"/>
    <n v="284"/>
  </r>
  <r>
    <x v="86"/>
    <s v="Beef and Broccoli"/>
    <n v="19"/>
    <n v="9"/>
    <n v="0"/>
    <n v="160"/>
    <n v="2.2631578947368398"/>
    <n v="42280.263157894697"/>
    <n v="10"/>
    <n v="7"/>
    <n v="0"/>
    <n v="67"/>
    <n v="8"/>
    <n v="6"/>
    <n v="0"/>
    <n v="47"/>
    <n v="29"/>
    <n v="10"/>
    <n v="5"/>
    <n v="178"/>
  </r>
  <r>
    <x v="86"/>
    <s v="Beef and Broccoli Stir Fry"/>
    <n v="11"/>
    <n v="10"/>
    <n v="0"/>
    <n v="113"/>
    <n v="1.8"/>
    <n v="50121.4"/>
    <n v="11"/>
    <n v="10"/>
    <n v="0"/>
    <n v="110"/>
    <n v="10"/>
    <n v="10"/>
    <n v="1"/>
    <n v="94"/>
    <n v="8"/>
    <n v="10"/>
    <n v="0"/>
    <n v="82"/>
  </r>
  <r>
    <x v="86"/>
    <s v="Beef and Squash Kabob"/>
    <n v="23"/>
    <n v="7"/>
    <n v="0"/>
    <n v="193"/>
    <n v="2.2380952380952301"/>
    <n v="57259.285714285703"/>
    <n v="32"/>
    <n v="7"/>
    <n v="1"/>
    <n v="258"/>
    <n v="44"/>
    <n v="7"/>
    <n v="0"/>
    <n v="380"/>
    <n v="44"/>
    <n v="7"/>
    <n v="0"/>
    <n v="356"/>
  </r>
  <r>
    <x v="86"/>
    <s v="Chicken and Onion Kabob"/>
    <n v="45"/>
    <n v="10"/>
    <n v="0"/>
    <n v="497"/>
    <n v="4.6428571428571397"/>
    <n v="47733.380952380903"/>
    <n v="29"/>
    <n v="10"/>
    <n v="0"/>
    <n v="322"/>
    <n v="51"/>
    <n v="10"/>
    <n v="1"/>
    <n v="538"/>
    <n v="55"/>
    <n v="10"/>
    <n v="0"/>
    <n v="618"/>
  </r>
  <r>
    <x v="86"/>
    <s v="Chutney"/>
    <n v="14"/>
    <n v="2"/>
    <n v="0"/>
    <n v="40"/>
    <n v="2.07692307692307"/>
    <n v="61615.692307692298"/>
    <n v="9"/>
    <n v="2"/>
    <n v="0"/>
    <n v="21"/>
    <n v="12"/>
    <n v="2"/>
    <n v="0"/>
    <n v="28"/>
    <n v="13"/>
    <n v="2"/>
    <n v="2"/>
    <n v="23"/>
  </r>
  <r>
    <x v="86"/>
    <s v="Coconut and Beef Vindaloo"/>
    <n v="11"/>
    <n v="4"/>
    <n v="0"/>
    <n v="40"/>
    <n v="3.5"/>
    <n v="40153.9"/>
    <n v="9"/>
    <n v="4"/>
    <n v="0"/>
    <n v="32"/>
    <n v="7"/>
    <n v="4"/>
    <n v="0"/>
    <n v="28"/>
    <n v="0"/>
    <n v="0"/>
    <n v="0"/>
    <n v="0"/>
  </r>
  <r>
    <x v="86"/>
    <s v="Fountain Drink"/>
    <n v="44"/>
    <n v="2"/>
    <n v="0"/>
    <n v="80"/>
    <n v="9.7931034482758594"/>
    <n v="44963.827586206899"/>
    <n v="33"/>
    <n v="2"/>
    <n v="0"/>
    <n v="66"/>
    <n v="33"/>
    <n v="2"/>
    <n v="0"/>
    <n v="65"/>
    <n v="28"/>
    <n v="2"/>
    <n v="0"/>
    <n v="56"/>
  </r>
  <r>
    <x v="86"/>
    <s v="Lamb and Veggie Kabob"/>
    <n v="10"/>
    <n v="8"/>
    <n v="1"/>
    <n v="85"/>
    <n v="6.3"/>
    <n v="30134.799999999999"/>
    <n v="15"/>
    <n v="8"/>
    <n v="1"/>
    <n v="119"/>
    <n v="14"/>
    <n v="8"/>
    <n v="2"/>
    <n v="112"/>
    <n v="8"/>
    <n v="8"/>
    <n v="1"/>
    <n v="66"/>
  </r>
  <r>
    <x v="86"/>
    <s v="Lamb Chops"/>
    <n v="19"/>
    <n v="7"/>
    <n v="1"/>
    <n v="116"/>
    <n v="20.736842105263101"/>
    <n v="42217.105263157799"/>
    <n v="18"/>
    <n v="7"/>
    <n v="1"/>
    <n v="95"/>
    <n v="11"/>
    <n v="7"/>
    <n v="0"/>
    <n v="79"/>
    <n v="13"/>
    <n v="9"/>
    <n v="0"/>
    <n v="110"/>
  </r>
  <r>
    <x v="86"/>
    <s v="Naan"/>
    <n v="23"/>
    <n v="2"/>
    <n v="0"/>
    <n v="53"/>
    <n v="2.8181818181818099"/>
    <n v="54645.636363636302"/>
    <n v="14"/>
    <n v="2"/>
    <n v="0"/>
    <n v="32"/>
    <n v="19"/>
    <n v="2"/>
    <n v="0"/>
    <n v="40"/>
    <n v="22"/>
    <n v="2"/>
    <n v="0"/>
    <n v="51"/>
  </r>
  <r>
    <x v="86"/>
    <s v="Rice"/>
    <n v="16"/>
    <n v="2"/>
    <n v="0"/>
    <n v="38"/>
    <n v="2.4375"/>
    <n v="62578.0625"/>
    <n v="13"/>
    <n v="2"/>
    <n v="0"/>
    <n v="30"/>
    <n v="13"/>
    <n v="2"/>
    <n v="0"/>
    <n v="32"/>
    <n v="15"/>
    <n v="2"/>
    <n v="0"/>
    <n v="36"/>
  </r>
  <r>
    <x v="86"/>
    <s v="Salmon and Wheat Bran Salad"/>
    <n v="96"/>
    <n v="13"/>
    <n v="1"/>
    <n v="1166"/>
    <n v="4.5684210526315701"/>
    <n v="49573.663157894698"/>
    <n v="59"/>
    <n v="14"/>
    <n v="0"/>
    <n v="771"/>
    <n v="101"/>
    <n v="11"/>
    <n v="0"/>
    <n v="1109"/>
    <n v="70"/>
    <n v="13"/>
    <n v="2"/>
    <n v="774"/>
  </r>
  <r>
    <x v="86"/>
    <s v="Yogurt"/>
    <n v="42"/>
    <n v="3"/>
    <n v="0"/>
    <n v="142"/>
    <n v="2.2857142857142798"/>
    <n v="51472.9428571428"/>
    <n v="27"/>
    <n v="3"/>
    <n v="0"/>
    <n v="94"/>
    <n v="30"/>
    <n v="3"/>
    <n v="0"/>
    <n v="97"/>
    <n v="34"/>
    <n v="3"/>
    <n v="1"/>
    <n v="118"/>
  </r>
  <r>
    <x v="87"/>
    <s v="Aubergine and Chickpea Vindaloo"/>
    <n v="3"/>
    <n v="4"/>
    <n v="0"/>
    <n v="10"/>
    <n v="1.6666666666666601"/>
    <n v="66896.666666666599"/>
    <n v="13"/>
    <n v="4"/>
    <n v="0"/>
    <n v="43"/>
    <n v="7"/>
    <n v="4"/>
    <n v="0"/>
    <n v="24"/>
    <n v="13"/>
    <n v="4"/>
    <n v="0"/>
    <n v="46"/>
  </r>
  <r>
    <x v="87"/>
    <s v="Beef and Apple Burgers"/>
    <n v="31"/>
    <n v="11"/>
    <n v="2"/>
    <n v="279"/>
    <n v="3.38709677419354"/>
    <n v="51698.903225806403"/>
    <n v="32"/>
    <n v="14"/>
    <n v="0"/>
    <n v="427"/>
    <n v="35"/>
    <n v="9"/>
    <n v="1"/>
    <n v="275"/>
    <n v="39"/>
    <n v="10"/>
    <n v="1"/>
    <n v="366"/>
  </r>
  <r>
    <x v="87"/>
    <s v="Beef and Broccoli"/>
    <n v="17"/>
    <n v="10"/>
    <n v="0"/>
    <n v="177"/>
    <n v="2.8823529411764701"/>
    <n v="41394.2352941176"/>
    <n v="15"/>
    <n v="11"/>
    <n v="0"/>
    <n v="159"/>
    <n v="7"/>
    <n v="7"/>
    <n v="0"/>
    <n v="46"/>
    <n v="24"/>
    <n v="9"/>
    <n v="0"/>
    <n v="208"/>
  </r>
  <r>
    <x v="87"/>
    <s v="Beef and Broccoli Stir Fry"/>
    <n v="14"/>
    <n v="10"/>
    <n v="0"/>
    <n v="141"/>
    <n v="3.8571428571428501"/>
    <n v="64325.9285714285"/>
    <n v="15"/>
    <n v="10"/>
    <n v="0"/>
    <n v="150"/>
    <n v="18"/>
    <n v="10"/>
    <n v="0"/>
    <n v="180"/>
    <n v="13"/>
    <n v="10"/>
    <n v="0"/>
    <n v="132"/>
  </r>
  <r>
    <x v="87"/>
    <s v="Beef and Squash Kabob"/>
    <n v="21"/>
    <n v="8"/>
    <n v="0"/>
    <n v="182"/>
    <n v="3.65"/>
    <n v="60052.9"/>
    <n v="49"/>
    <n v="7"/>
    <n v="0"/>
    <n v="423"/>
    <n v="32"/>
    <n v="7"/>
    <n v="0"/>
    <n v="280"/>
    <n v="46"/>
    <n v="7"/>
    <n v="0"/>
    <n v="390"/>
  </r>
  <r>
    <x v="87"/>
    <s v="Chicken and Onion Kabob"/>
    <n v="32"/>
    <n v="10"/>
    <n v="0"/>
    <n v="362"/>
    <n v="3.46428571428571"/>
    <n v="46532.714285714203"/>
    <n v="55"/>
    <n v="10"/>
    <n v="0"/>
    <n v="622"/>
    <n v="34"/>
    <n v="10"/>
    <n v="0"/>
    <n v="371"/>
    <n v="59"/>
    <n v="10"/>
    <n v="0"/>
    <n v="651"/>
  </r>
  <r>
    <x v="87"/>
    <s v="Chutney"/>
    <n v="15"/>
    <n v="2"/>
    <n v="0"/>
    <n v="40"/>
    <n v="3.93333333333333"/>
    <n v="33475.266666666597"/>
    <n v="21"/>
    <n v="2"/>
    <n v="0"/>
    <n v="47"/>
    <n v="19"/>
    <n v="2"/>
    <n v="0"/>
    <n v="46"/>
    <n v="16"/>
    <n v="2"/>
    <n v="0"/>
    <n v="42"/>
  </r>
  <r>
    <x v="87"/>
    <s v="Coconut and Beef Vindaloo"/>
    <n v="5"/>
    <n v="4"/>
    <n v="1"/>
    <n v="17"/>
    <n v="2"/>
    <n v="66715.666666666599"/>
    <n v="15"/>
    <n v="4"/>
    <n v="0"/>
    <n v="50"/>
    <n v="8"/>
    <n v="4"/>
    <n v="0"/>
    <n v="32"/>
    <n v="17"/>
    <n v="4"/>
    <n v="0"/>
    <n v="68"/>
  </r>
  <r>
    <x v="87"/>
    <s v="Fountain Drink"/>
    <n v="36"/>
    <n v="2"/>
    <n v="0"/>
    <n v="72"/>
    <n v="4.125"/>
    <n v="45956.833333333299"/>
    <n v="39"/>
    <n v="2"/>
    <n v="0"/>
    <n v="78"/>
    <n v="43"/>
    <n v="2"/>
    <n v="0"/>
    <n v="82"/>
    <n v="35"/>
    <n v="2"/>
    <n v="0"/>
    <n v="68"/>
  </r>
  <r>
    <x v="87"/>
    <s v="Lamb and Veggie Kabob"/>
    <n v="10"/>
    <n v="8"/>
    <n v="2"/>
    <n v="75"/>
    <n v="4.5"/>
    <n v="60015"/>
    <n v="7"/>
    <n v="8"/>
    <n v="1"/>
    <n v="56"/>
    <n v="7"/>
    <n v="8"/>
    <n v="0"/>
    <n v="65"/>
    <n v="11"/>
    <n v="8"/>
    <n v="0"/>
    <n v="100"/>
  </r>
  <r>
    <x v="87"/>
    <s v="Lamb Chops"/>
    <n v="19"/>
    <n v="7"/>
    <n v="2"/>
    <n v="103"/>
    <n v="6.4210526315789398"/>
    <n v="57937.105263157799"/>
    <n v="14"/>
    <n v="11"/>
    <n v="0"/>
    <n v="147"/>
    <n v="24"/>
    <n v="8"/>
    <n v="1"/>
    <n v="163"/>
    <n v="15"/>
    <n v="10"/>
    <n v="1"/>
    <n v="124"/>
  </r>
  <r>
    <x v="87"/>
    <s v="Naan"/>
    <n v="13"/>
    <n v="2"/>
    <n v="0"/>
    <n v="28"/>
    <n v="2.8333333333333299"/>
    <n v="41882.5"/>
    <n v="11"/>
    <n v="2"/>
    <n v="0"/>
    <n v="26"/>
    <n v="20"/>
    <n v="2"/>
    <n v="0"/>
    <n v="44"/>
    <n v="28"/>
    <n v="2"/>
    <n v="0"/>
    <n v="78"/>
  </r>
  <r>
    <x v="87"/>
    <s v="Rice"/>
    <n v="9"/>
    <n v="2"/>
    <n v="0"/>
    <n v="16"/>
    <n v="3.88888888888888"/>
    <n v="55624.888888888803"/>
    <n v="17"/>
    <n v="2"/>
    <n v="0"/>
    <n v="53"/>
    <n v="16"/>
    <n v="2"/>
    <n v="0"/>
    <n v="34"/>
    <n v="16"/>
    <n v="2"/>
    <n v="0"/>
    <n v="44"/>
  </r>
  <r>
    <x v="87"/>
    <s v="Salmon and Wheat Bran Salad"/>
    <n v="92"/>
    <n v="13"/>
    <n v="1"/>
    <n v="1108"/>
    <n v="4.3956043956043898"/>
    <n v="50676.604395604299"/>
    <n v="93"/>
    <n v="15"/>
    <n v="2"/>
    <n v="1220"/>
    <n v="80"/>
    <n v="13"/>
    <n v="0"/>
    <n v="989"/>
    <n v="96"/>
    <n v="12"/>
    <n v="0"/>
    <n v="1171"/>
  </r>
  <r>
    <x v="87"/>
    <s v="Yogurt"/>
    <n v="27"/>
    <n v="3"/>
    <n v="0"/>
    <n v="115"/>
    <n v="3.4074074074073999"/>
    <n v="51906.111111111102"/>
    <n v="23"/>
    <n v="3"/>
    <n v="0"/>
    <n v="81"/>
    <n v="40"/>
    <n v="3"/>
    <n v="0"/>
    <n v="151"/>
    <n v="36"/>
    <n v="3"/>
    <n v="0"/>
    <n v="135"/>
  </r>
  <r>
    <x v="88"/>
    <s v="Aubergine and Chickpea Vindaloo"/>
    <n v="15"/>
    <n v="4"/>
    <n v="0"/>
    <n v="52"/>
    <n v="5.5384615384615303"/>
    <n v="46246.1538461538"/>
    <n v="22"/>
    <n v="4"/>
    <n v="0"/>
    <n v="77"/>
    <n v="13"/>
    <n v="4"/>
    <n v="0"/>
    <n v="42"/>
    <n v="6"/>
    <n v="4"/>
    <n v="0"/>
    <n v="21"/>
  </r>
  <r>
    <x v="88"/>
    <s v="Beef and Apple Burgers"/>
    <n v="47"/>
    <n v="11"/>
    <n v="1"/>
    <n v="448"/>
    <n v="2.5106382978723398"/>
    <n v="74526.957446808505"/>
    <n v="42"/>
    <n v="13"/>
    <n v="1"/>
    <n v="525"/>
    <n v="53"/>
    <n v="13"/>
    <n v="1"/>
    <n v="615"/>
    <n v="50"/>
    <n v="9"/>
    <n v="1"/>
    <n v="405"/>
  </r>
  <r>
    <x v="88"/>
    <s v="Beef and Broccoli"/>
    <n v="34"/>
    <n v="10"/>
    <n v="0"/>
    <n v="341"/>
    <n v="1.79411764705882"/>
    <n v="88266.176470588194"/>
    <n v="32"/>
    <n v="9"/>
    <n v="0"/>
    <n v="319"/>
    <n v="27"/>
    <n v="9"/>
    <n v="1"/>
    <n v="204"/>
    <n v="27"/>
    <n v="8"/>
    <n v="0"/>
    <n v="229"/>
  </r>
  <r>
    <x v="88"/>
    <s v="Beef and Broccoli Stir Fry"/>
    <n v="17"/>
    <n v="10"/>
    <n v="0"/>
    <n v="173"/>
    <n v="1.8823529411764699"/>
    <n v="58891.588235294097"/>
    <n v="25"/>
    <n v="10"/>
    <n v="0"/>
    <n v="252"/>
    <n v="12"/>
    <n v="10"/>
    <n v="0"/>
    <n v="122"/>
    <n v="24"/>
    <n v="10"/>
    <n v="1"/>
    <n v="228"/>
  </r>
  <r>
    <x v="88"/>
    <s v="Beef and Squash Kabob"/>
    <n v="45"/>
    <n v="8"/>
    <n v="0"/>
    <n v="415"/>
    <n v="3.2926829268292601"/>
    <n v="61034.414634146298"/>
    <n v="62"/>
    <n v="7"/>
    <n v="0"/>
    <n v="544"/>
    <n v="58"/>
    <n v="7"/>
    <n v="0"/>
    <n v="500"/>
    <n v="43"/>
    <n v="7"/>
    <n v="0"/>
    <n v="362"/>
  </r>
  <r>
    <x v="88"/>
    <s v="Chicken and Onion Kabob"/>
    <n v="71"/>
    <n v="10"/>
    <n v="0"/>
    <n v="780"/>
    <n v="2.9193548387096699"/>
    <n v="66197.612903225803"/>
    <n v="74"/>
    <n v="10"/>
    <n v="0"/>
    <n v="795"/>
    <n v="54"/>
    <n v="10"/>
    <n v="0"/>
    <n v="606"/>
    <n v="66"/>
    <n v="10"/>
    <n v="0"/>
    <n v="742"/>
  </r>
  <r>
    <x v="88"/>
    <s v="Chutney"/>
    <n v="22"/>
    <n v="2"/>
    <n v="0"/>
    <n v="64"/>
    <n v="1.52380952380952"/>
    <n v="85752.142857142797"/>
    <n v="30"/>
    <n v="2"/>
    <n v="0"/>
    <n v="71"/>
    <n v="16"/>
    <n v="2"/>
    <n v="0"/>
    <n v="43"/>
    <n v="20"/>
    <n v="2"/>
    <n v="0"/>
    <n v="51"/>
  </r>
  <r>
    <x v="88"/>
    <s v="Coconut and Beef Vindaloo"/>
    <n v="14"/>
    <n v="4"/>
    <n v="1"/>
    <n v="47"/>
    <n v="2.1818181818181799"/>
    <n v="63796.909090909001"/>
    <n v="18"/>
    <n v="4"/>
    <n v="0"/>
    <n v="63"/>
    <n v="18"/>
    <n v="4"/>
    <n v="1"/>
    <n v="60"/>
    <n v="13"/>
    <n v="4"/>
    <n v="0"/>
    <n v="50"/>
  </r>
  <r>
    <x v="88"/>
    <s v="Fountain Drink"/>
    <n v="59"/>
    <n v="2"/>
    <n v="0"/>
    <n v="114"/>
    <n v="3.3250000000000002"/>
    <n v="62572.95"/>
    <n v="59"/>
    <n v="2"/>
    <n v="0"/>
    <n v="115"/>
    <n v="66"/>
    <n v="2"/>
    <n v="0"/>
    <n v="123"/>
    <n v="42"/>
    <n v="2"/>
    <n v="0"/>
    <n v="80"/>
  </r>
  <r>
    <x v="88"/>
    <s v="Lamb and Veggie Kabob"/>
    <n v="14"/>
    <n v="8"/>
    <n v="2"/>
    <n v="106"/>
    <n v="2.75"/>
    <n v="66742.75"/>
    <n v="11"/>
    <n v="8"/>
    <n v="2"/>
    <n v="84"/>
    <n v="12"/>
    <n v="8"/>
    <n v="1"/>
    <n v="104"/>
    <n v="17"/>
    <n v="8"/>
    <n v="1"/>
    <n v="150"/>
  </r>
  <r>
    <x v="88"/>
    <s v="Lamb Chops"/>
    <n v="14"/>
    <n v="9"/>
    <n v="0"/>
    <n v="117"/>
    <n v="4.1428571428571397"/>
    <n v="57211.785714285703"/>
    <n v="19"/>
    <n v="9"/>
    <n v="0"/>
    <n v="160"/>
    <n v="22"/>
    <n v="8"/>
    <n v="1"/>
    <n v="146"/>
    <n v="25"/>
    <n v="7"/>
    <n v="1"/>
    <n v="166"/>
  </r>
  <r>
    <x v="88"/>
    <s v="Naan"/>
    <n v="27"/>
    <n v="2"/>
    <n v="0"/>
    <n v="75"/>
    <n v="2.64"/>
    <n v="68017.52"/>
    <n v="33"/>
    <n v="2"/>
    <n v="0"/>
    <n v="86"/>
    <n v="29"/>
    <n v="2"/>
    <n v="0"/>
    <n v="59"/>
    <n v="24"/>
    <n v="2"/>
    <n v="0"/>
    <n v="51"/>
  </r>
  <r>
    <x v="88"/>
    <s v="Rice"/>
    <n v="29"/>
    <n v="2"/>
    <n v="0"/>
    <n v="83"/>
    <n v="1.92"/>
    <n v="76094.320000000007"/>
    <n v="20"/>
    <n v="2"/>
    <n v="0"/>
    <n v="52"/>
    <n v="28"/>
    <n v="2"/>
    <n v="0"/>
    <n v="71"/>
    <n v="27"/>
    <n v="2"/>
    <n v="0"/>
    <n v="62"/>
  </r>
  <r>
    <x v="88"/>
    <s v="Salmon and Wheat Bran Salad"/>
    <n v="118"/>
    <n v="13"/>
    <n v="0"/>
    <n v="1525"/>
    <n v="2.6153846153846101"/>
    <n v="65902.572649572598"/>
    <n v="126"/>
    <n v="13"/>
    <n v="0"/>
    <n v="1648"/>
    <n v="125"/>
    <n v="15"/>
    <n v="1"/>
    <n v="1833"/>
    <n v="119"/>
    <n v="12"/>
    <n v="1"/>
    <n v="1424"/>
  </r>
  <r>
    <x v="88"/>
    <s v="Yogurt"/>
    <n v="42"/>
    <n v="3"/>
    <n v="0"/>
    <n v="181"/>
    <n v="2.2564102564102502"/>
    <n v="71873.743589743593"/>
    <n v="57"/>
    <n v="3"/>
    <n v="0"/>
    <n v="214"/>
    <n v="41"/>
    <n v="3"/>
    <n v="1"/>
    <n v="137"/>
    <n v="35"/>
    <n v="3"/>
    <n v="0"/>
    <n v="150"/>
  </r>
  <r>
    <x v="89"/>
    <s v="Aubergine and Chickpea Vindaloo"/>
    <n v="11"/>
    <n v="4"/>
    <n v="0"/>
    <n v="38"/>
    <n v="5.4444444444444402"/>
    <n v="44513.555555555497"/>
    <n v="25"/>
    <n v="4"/>
    <n v="0"/>
    <n v="88"/>
    <n v="7"/>
    <n v="4"/>
    <n v="0"/>
    <n v="24"/>
    <n v="9"/>
    <n v="4"/>
    <n v="0"/>
    <n v="32"/>
  </r>
  <r>
    <x v="89"/>
    <s v="Beef and Apple Burgers"/>
    <n v="52"/>
    <n v="11"/>
    <n v="1"/>
    <n v="526"/>
    <n v="2.5384615384615299"/>
    <n v="73124.826923076893"/>
    <n v="45"/>
    <n v="13"/>
    <n v="1"/>
    <n v="549"/>
    <n v="29"/>
    <n v="14"/>
    <n v="1"/>
    <n v="375"/>
    <n v="40"/>
    <n v="11"/>
    <n v="2"/>
    <n v="368"/>
  </r>
  <r>
    <x v="89"/>
    <s v="Beef and Broccoli"/>
    <n v="20"/>
    <n v="9"/>
    <n v="0"/>
    <n v="174"/>
    <n v="1.76470588235294"/>
    <n v="70603"/>
    <n v="27"/>
    <n v="8"/>
    <n v="0"/>
    <n v="210"/>
    <n v="23"/>
    <n v="10"/>
    <n v="0"/>
    <n v="223"/>
    <n v="28"/>
    <n v="8"/>
    <n v="0"/>
    <n v="229"/>
  </r>
  <r>
    <x v="89"/>
    <s v="Beef and Broccoli Stir Fry"/>
    <n v="23"/>
    <n v="10"/>
    <n v="0"/>
    <n v="233"/>
    <n v="1.27272727272727"/>
    <n v="86383.181818181794"/>
    <n v="31"/>
    <n v="10"/>
    <n v="0"/>
    <n v="309"/>
    <n v="23"/>
    <n v="10"/>
    <n v="0"/>
    <n v="232"/>
    <n v="19"/>
    <n v="10"/>
    <n v="0"/>
    <n v="193"/>
  </r>
  <r>
    <x v="89"/>
    <s v="Beef and Squash Kabob"/>
    <n v="48"/>
    <n v="8"/>
    <n v="1"/>
    <n v="418"/>
    <n v="2.67441860465116"/>
    <n v="60528.488372093001"/>
    <n v="64"/>
    <n v="7"/>
    <n v="1"/>
    <n v="504"/>
    <n v="55"/>
    <n v="7"/>
    <n v="0"/>
    <n v="460"/>
    <n v="51"/>
    <n v="7"/>
    <n v="0"/>
    <n v="428"/>
  </r>
  <r>
    <x v="89"/>
    <s v="Chicken and Onion Kabob"/>
    <n v="80"/>
    <n v="10"/>
    <n v="0"/>
    <n v="885"/>
    <n v="3.4266666666666601"/>
    <n v="58730.68"/>
    <n v="88"/>
    <n v="10"/>
    <n v="0"/>
    <n v="957"/>
    <n v="66"/>
    <n v="10"/>
    <n v="0"/>
    <n v="732"/>
    <n v="81"/>
    <n v="10"/>
    <n v="0"/>
    <n v="874"/>
  </r>
  <r>
    <x v="89"/>
    <s v="Chutney"/>
    <n v="31"/>
    <n v="2"/>
    <n v="0"/>
    <n v="94"/>
    <n v="2.4516129032257998"/>
    <n v="64583.451612903198"/>
    <n v="17"/>
    <n v="2"/>
    <n v="0"/>
    <n v="36"/>
    <n v="17"/>
    <n v="2"/>
    <n v="0"/>
    <n v="36"/>
    <n v="28"/>
    <n v="2"/>
    <n v="0"/>
    <n v="72"/>
  </r>
  <r>
    <x v="89"/>
    <s v="Coconut and Beef Vindaloo"/>
    <n v="14"/>
    <n v="4"/>
    <n v="0"/>
    <n v="56"/>
    <n v="2.6666666666666599"/>
    <n v="50084.416666666599"/>
    <n v="25"/>
    <n v="4"/>
    <n v="0"/>
    <n v="87"/>
    <n v="22"/>
    <n v="4"/>
    <n v="0"/>
    <n v="88"/>
    <n v="19"/>
    <n v="4"/>
    <n v="0"/>
    <n v="68"/>
  </r>
  <r>
    <x v="89"/>
    <s v="Fountain Drink"/>
    <n v="70"/>
    <n v="2"/>
    <n v="0"/>
    <n v="138"/>
    <n v="1.9777777777777701"/>
    <n v="71162.355555555507"/>
    <n v="74"/>
    <n v="2"/>
    <n v="0"/>
    <n v="147"/>
    <n v="55"/>
    <n v="2"/>
    <n v="0"/>
    <n v="101"/>
    <n v="61"/>
    <n v="2"/>
    <n v="0"/>
    <n v="121"/>
  </r>
  <r>
    <x v="89"/>
    <s v="Lamb and Veggie Kabob"/>
    <n v="14"/>
    <n v="8"/>
    <n v="1"/>
    <n v="120"/>
    <n v="5.3571428571428497"/>
    <n v="64331.214285714203"/>
    <n v="10"/>
    <n v="8"/>
    <n v="1"/>
    <n v="82"/>
    <n v="16"/>
    <n v="8"/>
    <n v="0"/>
    <n v="153"/>
    <n v="13"/>
    <n v="8"/>
    <n v="1"/>
    <n v="109"/>
  </r>
  <r>
    <x v="89"/>
    <s v="Lamb Chops"/>
    <n v="11"/>
    <n v="11"/>
    <n v="3"/>
    <n v="86"/>
    <n v="2"/>
    <n v="63701.181818181802"/>
    <n v="21"/>
    <n v="8"/>
    <n v="1"/>
    <n v="164"/>
    <n v="23"/>
    <n v="9"/>
    <n v="1"/>
    <n v="181"/>
    <n v="29"/>
    <n v="8"/>
    <n v="0"/>
    <n v="230"/>
  </r>
  <r>
    <x v="89"/>
    <s v="Naan"/>
    <n v="20"/>
    <n v="2"/>
    <n v="0"/>
    <n v="44"/>
    <n v="3.5"/>
    <n v="75013.350000000006"/>
    <n v="24"/>
    <n v="2"/>
    <n v="0"/>
    <n v="60"/>
    <n v="22"/>
    <n v="2"/>
    <n v="0"/>
    <n v="54"/>
    <n v="25"/>
    <n v="2"/>
    <n v="0"/>
    <n v="56"/>
  </r>
  <r>
    <x v="89"/>
    <s v="Rice"/>
    <n v="17"/>
    <n v="2"/>
    <n v="0"/>
    <n v="50"/>
    <n v="1.5882352941176401"/>
    <n v="76474.882352941102"/>
    <n v="19"/>
    <n v="2"/>
    <n v="0"/>
    <n v="54"/>
    <n v="15"/>
    <n v="2"/>
    <n v="0"/>
    <n v="42"/>
    <n v="16"/>
    <n v="2"/>
    <n v="0"/>
    <n v="38"/>
  </r>
  <r>
    <x v="89"/>
    <s v="Salmon and Wheat Bran Salad"/>
    <n v="105"/>
    <n v="15"/>
    <n v="1"/>
    <n v="1518"/>
    <n v="3.7238095238095199"/>
    <n v="58159.190476190401"/>
    <n v="114"/>
    <n v="15"/>
    <n v="0"/>
    <n v="1647"/>
    <n v="72"/>
    <n v="14"/>
    <n v="1"/>
    <n v="964"/>
    <n v="125"/>
    <n v="12"/>
    <n v="0"/>
    <n v="1517"/>
  </r>
  <r>
    <x v="89"/>
    <s v="Yogurt"/>
    <n v="62"/>
    <n v="3"/>
    <n v="0"/>
    <n v="262"/>
    <n v="2.0169491525423702"/>
    <n v="64460.711864406701"/>
    <n v="51"/>
    <n v="3"/>
    <n v="0"/>
    <n v="195"/>
    <n v="39"/>
    <n v="3"/>
    <n v="0"/>
    <n v="163"/>
    <n v="58"/>
    <n v="3"/>
    <n v="0"/>
    <n v="236"/>
  </r>
  <r>
    <x v="90"/>
    <s v="Aubergine and Chickpea Vindaloo"/>
    <n v="10"/>
    <n v="4"/>
    <n v="0"/>
    <n v="35"/>
    <n v="2"/>
    <n v="55601.555555555497"/>
    <n v="5"/>
    <n v="4"/>
    <n v="0"/>
    <n v="18"/>
    <n v="7"/>
    <n v="4"/>
    <n v="0"/>
    <n v="24"/>
    <n v="5"/>
    <n v="4"/>
    <n v="0"/>
    <n v="18"/>
  </r>
  <r>
    <x v="90"/>
    <s v="Beef and Apple Burgers"/>
    <n v="29"/>
    <n v="13"/>
    <n v="2"/>
    <n v="331"/>
    <n v="4.0344827586206797"/>
    <n v="48524.068965517203"/>
    <n v="16"/>
    <n v="11"/>
    <n v="0"/>
    <n v="179"/>
    <n v="37"/>
    <n v="12"/>
    <n v="1"/>
    <n v="414"/>
    <n v="34"/>
    <n v="10"/>
    <n v="1"/>
    <n v="307"/>
  </r>
  <r>
    <x v="90"/>
    <s v="Beef and Broccoli"/>
    <n v="8"/>
    <n v="11"/>
    <n v="0"/>
    <n v="87"/>
    <n v="1.25"/>
    <n v="75105.5"/>
    <n v="14"/>
    <n v="9"/>
    <n v="0"/>
    <n v="126"/>
    <n v="24"/>
    <n v="8"/>
    <n v="5"/>
    <n v="145"/>
    <n v="11"/>
    <n v="12"/>
    <n v="0"/>
    <n v="136"/>
  </r>
  <r>
    <x v="90"/>
    <s v="Beef and Broccoli Stir Fry"/>
    <n v="16"/>
    <n v="10"/>
    <n v="1"/>
    <n v="153"/>
    <n v="1.8"/>
    <n v="73359.600000000006"/>
    <n v="3"/>
    <n v="10"/>
    <n v="0"/>
    <n v="31"/>
    <n v="13"/>
    <n v="10"/>
    <n v="0"/>
    <n v="128"/>
    <n v="10"/>
    <n v="10"/>
    <n v="0"/>
    <n v="102"/>
  </r>
  <r>
    <x v="90"/>
    <s v="Beef and Squash Kabob"/>
    <n v="25"/>
    <n v="8"/>
    <n v="1"/>
    <n v="215"/>
    <n v="2.3181818181818099"/>
    <n v="63669.318181818096"/>
    <n v="27"/>
    <n v="7"/>
    <n v="0"/>
    <n v="232"/>
    <n v="33"/>
    <n v="7"/>
    <n v="0"/>
    <n v="274"/>
    <n v="14"/>
    <n v="7"/>
    <n v="0"/>
    <n v="118"/>
  </r>
  <r>
    <x v="90"/>
    <s v="Chicken and Onion Kabob"/>
    <n v="56"/>
    <n v="10"/>
    <n v="1"/>
    <n v="609"/>
    <n v="7.7450980392156801"/>
    <n v="58905.627450980297"/>
    <n v="24"/>
    <n v="10"/>
    <n v="1"/>
    <n v="251"/>
    <n v="51"/>
    <n v="10"/>
    <n v="0"/>
    <n v="550"/>
    <n v="35"/>
    <n v="10"/>
    <n v="0"/>
    <n v="380"/>
  </r>
  <r>
    <x v="90"/>
    <s v="Chutney"/>
    <n v="14"/>
    <n v="2"/>
    <n v="0"/>
    <n v="38"/>
    <n v="1.6428571428571399"/>
    <n v="64381.357142857101"/>
    <n v="17"/>
    <n v="2"/>
    <n v="0"/>
    <n v="56"/>
    <n v="26"/>
    <n v="2"/>
    <n v="1"/>
    <n v="58"/>
    <n v="15"/>
    <n v="2"/>
    <n v="0"/>
    <n v="46"/>
  </r>
  <r>
    <x v="90"/>
    <s v="Coconut and Beef Vindaloo"/>
    <n v="4"/>
    <n v="4"/>
    <n v="0"/>
    <n v="15"/>
    <n v="5.5"/>
    <n v="25212"/>
    <n v="10"/>
    <n v="4"/>
    <n v="0"/>
    <n v="35"/>
    <n v="8"/>
    <n v="4"/>
    <n v="0"/>
    <n v="32"/>
    <n v="11"/>
    <n v="4"/>
    <n v="1"/>
    <n v="40"/>
  </r>
  <r>
    <x v="90"/>
    <s v="Fountain Drink"/>
    <n v="18"/>
    <n v="2"/>
    <n v="0"/>
    <n v="34"/>
    <n v="2.86666666666666"/>
    <n v="40240.800000000003"/>
    <n v="30"/>
    <n v="2"/>
    <n v="0"/>
    <n v="60"/>
    <n v="39"/>
    <n v="2"/>
    <n v="0"/>
    <n v="74"/>
    <n v="36"/>
    <n v="2"/>
    <n v="0"/>
    <n v="71"/>
  </r>
  <r>
    <x v="90"/>
    <s v="Lamb and Veggie Kabob"/>
    <n v="6"/>
    <n v="8"/>
    <n v="1"/>
    <n v="51"/>
    <n v="1.8333333333333299"/>
    <n v="66868.666666666599"/>
    <n v="12"/>
    <n v="8"/>
    <n v="1"/>
    <n v="100"/>
    <n v="16"/>
    <n v="8"/>
    <n v="1"/>
    <n v="129"/>
    <n v="4"/>
    <n v="8"/>
    <n v="0"/>
    <n v="36"/>
  </r>
  <r>
    <x v="90"/>
    <s v="Lamb Chops"/>
    <n v="15"/>
    <n v="8"/>
    <n v="1"/>
    <n v="106"/>
    <n v="2.86666666666666"/>
    <n v="53578.933333333298"/>
    <n v="9"/>
    <n v="12"/>
    <n v="0"/>
    <n v="103"/>
    <n v="15"/>
    <n v="8"/>
    <n v="6"/>
    <n v="78"/>
    <n v="13"/>
    <n v="8"/>
    <n v="0"/>
    <n v="98"/>
  </r>
  <r>
    <x v="90"/>
    <s v="Naan"/>
    <n v="16"/>
    <n v="2"/>
    <n v="0"/>
    <n v="36"/>
    <n v="2.1333333333333302"/>
    <n v="60220.800000000003"/>
    <n v="9"/>
    <n v="2"/>
    <n v="0"/>
    <n v="22"/>
    <n v="22"/>
    <n v="2"/>
    <n v="0"/>
    <n v="52"/>
    <n v="19"/>
    <n v="2"/>
    <n v="0"/>
    <n v="42"/>
  </r>
  <r>
    <x v="90"/>
    <s v="Rice"/>
    <n v="16"/>
    <n v="2"/>
    <n v="0"/>
    <n v="41"/>
    <n v="1.3571428571428501"/>
    <n v="71667.857142857101"/>
    <n v="13"/>
    <n v="2"/>
    <n v="0"/>
    <n v="52"/>
    <n v="19"/>
    <n v="2"/>
    <n v="0"/>
    <n v="44"/>
    <n v="14"/>
    <n v="2"/>
    <n v="0"/>
    <n v="44"/>
  </r>
  <r>
    <x v="90"/>
    <s v="Salmon and Wheat Bran Salad"/>
    <n v="68"/>
    <n v="12"/>
    <n v="0"/>
    <n v="786"/>
    <n v="3.5"/>
    <n v="51602.794117646998"/>
    <n v="68"/>
    <n v="12"/>
    <n v="0"/>
    <n v="821"/>
    <n v="83"/>
    <n v="12"/>
    <n v="2"/>
    <n v="898"/>
    <n v="74"/>
    <n v="13"/>
    <n v="1"/>
    <n v="928"/>
  </r>
  <r>
    <x v="90"/>
    <s v="Yogurt"/>
    <n v="17"/>
    <n v="3"/>
    <n v="0"/>
    <n v="55"/>
    <n v="2.6666666666666599"/>
    <n v="33452.666666666599"/>
    <n v="22"/>
    <n v="3"/>
    <n v="0"/>
    <n v="92"/>
    <n v="25"/>
    <n v="3"/>
    <n v="2"/>
    <n v="86"/>
    <n v="30"/>
    <n v="3"/>
    <n v="0"/>
    <n v="122"/>
  </r>
  <r>
    <x v="91"/>
    <s v="Aubergine and Chickpea Vindaloo"/>
    <n v="3"/>
    <n v="4"/>
    <n v="0"/>
    <n v="10"/>
    <n v="3.6666666666666599"/>
    <n v="66670.333333333299"/>
    <n v="2"/>
    <n v="4"/>
    <n v="0"/>
    <n v="7"/>
    <n v="4"/>
    <n v="4"/>
    <n v="0"/>
    <n v="14"/>
    <n v="12"/>
    <n v="4"/>
    <n v="0"/>
    <n v="41"/>
  </r>
  <r>
    <x v="91"/>
    <s v="Beef and Apple Burgers"/>
    <n v="42"/>
    <n v="11"/>
    <n v="1"/>
    <n v="422"/>
    <n v="10.2380952380952"/>
    <n v="64355.523809523802"/>
    <n v="18"/>
    <n v="14"/>
    <n v="0"/>
    <n v="257"/>
    <n v="42"/>
    <n v="13"/>
    <n v="1"/>
    <n v="516"/>
    <n v="27"/>
    <n v="16"/>
    <n v="1"/>
    <n v="409"/>
  </r>
  <r>
    <x v="91"/>
    <s v="Beef and Broccoli"/>
    <n v="13"/>
    <n v="10"/>
    <n v="0"/>
    <n v="123"/>
    <n v="1.7692307692307601"/>
    <n v="69323.538461538395"/>
    <n v="8"/>
    <n v="9"/>
    <n v="0"/>
    <n v="71"/>
    <n v="12"/>
    <n v="7"/>
    <n v="0"/>
    <n v="83"/>
    <n v="15"/>
    <n v="7"/>
    <n v="0"/>
    <n v="112"/>
  </r>
  <r>
    <x v="91"/>
    <s v="Beef and Broccoli Stir Fry"/>
    <n v="12"/>
    <n v="10"/>
    <n v="0"/>
    <n v="122"/>
    <n v="3.5833333333333299"/>
    <n v="50060.416666666599"/>
    <n v="7"/>
    <n v="10"/>
    <n v="0"/>
    <n v="70"/>
    <n v="14"/>
    <n v="10"/>
    <n v="0"/>
    <n v="146"/>
    <n v="10"/>
    <n v="10"/>
    <n v="0"/>
    <n v="102"/>
  </r>
  <r>
    <x v="91"/>
    <s v="Beef and Squash Kabob"/>
    <n v="37"/>
    <n v="8"/>
    <n v="0"/>
    <n v="343"/>
    <n v="2.1470588235294099"/>
    <n v="61842.294117646998"/>
    <n v="31"/>
    <n v="7"/>
    <n v="0"/>
    <n v="264"/>
    <n v="38"/>
    <n v="7"/>
    <n v="0"/>
    <n v="328"/>
    <n v="21"/>
    <n v="7"/>
    <n v="0"/>
    <n v="174"/>
  </r>
  <r>
    <x v="91"/>
    <s v="Chicken and Onion Kabob"/>
    <n v="67"/>
    <n v="10"/>
    <n v="0"/>
    <n v="743"/>
    <n v="2.5"/>
    <n v="60450.5862068965"/>
    <n v="33"/>
    <n v="10"/>
    <n v="0"/>
    <n v="367"/>
    <n v="51"/>
    <n v="10"/>
    <n v="1"/>
    <n v="537"/>
    <n v="49"/>
    <n v="10"/>
    <n v="0"/>
    <n v="526"/>
  </r>
  <r>
    <x v="91"/>
    <s v="Chutney"/>
    <n v="14"/>
    <n v="2"/>
    <n v="0"/>
    <n v="36"/>
    <n v="1.5384615384615301"/>
    <n v="61653.538461538403"/>
    <n v="10"/>
    <n v="2"/>
    <n v="0"/>
    <n v="22"/>
    <n v="10"/>
    <n v="2"/>
    <n v="0"/>
    <n v="31"/>
    <n v="13"/>
    <n v="2"/>
    <n v="0"/>
    <n v="52"/>
  </r>
  <r>
    <x v="91"/>
    <s v="Coconut and Beef Vindaloo"/>
    <n v="13"/>
    <n v="4"/>
    <n v="0"/>
    <n v="48"/>
    <n v="1.3846153846153799"/>
    <n v="84619.846153846098"/>
    <n v="8"/>
    <n v="4"/>
    <n v="0"/>
    <n v="28"/>
    <n v="12"/>
    <n v="4"/>
    <n v="0"/>
    <n v="48"/>
    <n v="11"/>
    <n v="4"/>
    <n v="0"/>
    <n v="43"/>
  </r>
  <r>
    <x v="91"/>
    <s v="Fountain Drink"/>
    <n v="50"/>
    <n v="2"/>
    <n v="0"/>
    <n v="99"/>
    <n v="2.2727272727272698"/>
    <n v="63730.575757575702"/>
    <n v="13"/>
    <n v="2"/>
    <n v="0"/>
    <n v="26"/>
    <n v="26"/>
    <n v="2"/>
    <n v="0"/>
    <n v="52"/>
    <n v="41"/>
    <n v="2"/>
    <n v="0"/>
    <n v="82"/>
  </r>
  <r>
    <x v="91"/>
    <s v="Lamb and Veggie Kabob"/>
    <n v="10"/>
    <n v="8"/>
    <n v="1"/>
    <n v="82"/>
    <n v="1.4"/>
    <n v="70002.899999999994"/>
    <n v="11"/>
    <n v="8"/>
    <n v="0"/>
    <n v="103"/>
    <n v="14"/>
    <n v="8"/>
    <n v="0"/>
    <n v="137"/>
    <n v="12"/>
    <n v="8"/>
    <n v="0"/>
    <n v="112"/>
  </r>
  <r>
    <x v="91"/>
    <s v="Lamb Chops"/>
    <n v="17"/>
    <n v="12"/>
    <n v="0"/>
    <n v="207"/>
    <n v="4.0588235294117601"/>
    <n v="47202.411764705801"/>
    <n v="6"/>
    <n v="7"/>
    <n v="1"/>
    <n v="34"/>
    <n v="19"/>
    <n v="7"/>
    <n v="0"/>
    <n v="138"/>
    <n v="15"/>
    <n v="8"/>
    <n v="0"/>
    <n v="108"/>
  </r>
  <r>
    <x v="91"/>
    <s v="Naan"/>
    <n v="29"/>
    <n v="2"/>
    <n v="0"/>
    <n v="81"/>
    <n v="15.115384615384601"/>
    <n v="65415.5"/>
    <n v="12"/>
    <n v="2"/>
    <n v="0"/>
    <n v="24"/>
    <n v="22"/>
    <n v="2"/>
    <n v="0"/>
    <n v="58"/>
    <n v="22"/>
    <n v="2"/>
    <n v="0"/>
    <n v="52"/>
  </r>
  <r>
    <x v="91"/>
    <s v="Rice"/>
    <n v="28"/>
    <n v="2"/>
    <n v="0"/>
    <n v="85"/>
    <n v="1.9629629629629599"/>
    <n v="63067.370370370299"/>
    <n v="5"/>
    <n v="2"/>
    <n v="0"/>
    <n v="10"/>
    <n v="22"/>
    <n v="2"/>
    <n v="0"/>
    <n v="50"/>
    <n v="14"/>
    <n v="2"/>
    <n v="0"/>
    <n v="34"/>
  </r>
  <r>
    <x v="91"/>
    <s v="Salmon and Wheat Bran Salad"/>
    <n v="74"/>
    <n v="20"/>
    <n v="1"/>
    <n v="1407"/>
    <n v="5.5068493150684903"/>
    <n v="54897.410958904104"/>
    <n v="70"/>
    <n v="12"/>
    <n v="0"/>
    <n v="833"/>
    <n v="89"/>
    <n v="14"/>
    <n v="0"/>
    <n v="1209"/>
    <n v="93"/>
    <n v="12"/>
    <n v="0"/>
    <n v="1143"/>
  </r>
  <r>
    <x v="91"/>
    <s v="Yogurt"/>
    <n v="24"/>
    <n v="3"/>
    <n v="0"/>
    <n v="86"/>
    <n v="1.86363636363636"/>
    <n v="63784.590909090897"/>
    <n v="24"/>
    <n v="3"/>
    <n v="0"/>
    <n v="86"/>
    <n v="34"/>
    <n v="3"/>
    <n v="0"/>
    <n v="113"/>
    <n v="28"/>
    <n v="3"/>
    <n v="0"/>
    <n v="112"/>
  </r>
  <r>
    <x v="92"/>
    <s v="Aubergine and Chickpea Vindaloo"/>
    <n v="4"/>
    <n v="4"/>
    <n v="0"/>
    <n v="14"/>
    <n v="4"/>
    <n v="66668"/>
    <n v="8"/>
    <n v="4"/>
    <n v="0"/>
    <n v="28"/>
    <n v="14"/>
    <n v="4"/>
    <n v="0"/>
    <n v="46"/>
    <n v="10"/>
    <n v="4"/>
    <n v="1"/>
    <n v="28"/>
  </r>
  <r>
    <x v="92"/>
    <s v="Beef and Apple Burgers"/>
    <n v="26"/>
    <n v="11"/>
    <n v="1"/>
    <n v="253"/>
    <n v="4.6153846153846096"/>
    <n v="65414.0769230769"/>
    <n v="20"/>
    <n v="10"/>
    <n v="0"/>
    <n v="205"/>
    <n v="31"/>
    <n v="11"/>
    <n v="1"/>
    <n v="301"/>
    <n v="36"/>
    <n v="11"/>
    <n v="2"/>
    <n v="313"/>
  </r>
  <r>
    <x v="92"/>
    <s v="Beef and Broccoli"/>
    <n v="7"/>
    <n v="37"/>
    <n v="17"/>
    <n v="146"/>
    <n v="1.71428571428571"/>
    <n v="71439.285714285696"/>
    <n v="15"/>
    <n v="6"/>
    <n v="0"/>
    <n v="94"/>
    <n v="16"/>
    <n v="14"/>
    <n v="0"/>
    <n v="224"/>
    <n v="19"/>
    <n v="9"/>
    <n v="0"/>
    <n v="160"/>
  </r>
  <r>
    <x v="92"/>
    <s v="Beef and Broccoli Stir Fry"/>
    <n v="14"/>
    <n v="10"/>
    <n v="0"/>
    <n v="143"/>
    <n v="2.21428571428571"/>
    <n v="50050"/>
    <n v="17"/>
    <n v="10"/>
    <n v="0"/>
    <n v="170"/>
    <n v="20"/>
    <n v="10"/>
    <n v="1"/>
    <n v="186"/>
    <n v="11"/>
    <n v="10"/>
    <n v="0"/>
    <n v="113"/>
  </r>
  <r>
    <x v="92"/>
    <s v="Beef and Squash Kabob"/>
    <n v="28"/>
    <n v="8"/>
    <n v="0"/>
    <n v="266"/>
    <n v="1.8076923076922999"/>
    <n v="73138.692307692298"/>
    <n v="42"/>
    <n v="7"/>
    <n v="0"/>
    <n v="359"/>
    <n v="33"/>
    <n v="7"/>
    <n v="0"/>
    <n v="283"/>
    <n v="23"/>
    <n v="7"/>
    <n v="0"/>
    <n v="193"/>
  </r>
  <r>
    <x v="92"/>
    <s v="Chicken and Onion Kabob"/>
    <n v="53"/>
    <n v="10"/>
    <n v="0"/>
    <n v="586"/>
    <n v="4.3529411764705799"/>
    <n v="70612.490196078405"/>
    <n v="49"/>
    <n v="10"/>
    <n v="0"/>
    <n v="542"/>
    <n v="39"/>
    <n v="10"/>
    <n v="0"/>
    <n v="431"/>
    <n v="45"/>
    <n v="10"/>
    <n v="0"/>
    <n v="497"/>
  </r>
  <r>
    <x v="92"/>
    <s v="Chutney"/>
    <n v="9"/>
    <n v="2"/>
    <n v="0"/>
    <n v="34"/>
    <n v="1.25"/>
    <n v="87507.125"/>
    <n v="12"/>
    <n v="2"/>
    <n v="0"/>
    <n v="24"/>
    <n v="20"/>
    <n v="2"/>
    <n v="0"/>
    <n v="68"/>
    <n v="14"/>
    <n v="2"/>
    <n v="0"/>
    <n v="40"/>
  </r>
  <r>
    <x v="92"/>
    <s v="Coconut and Beef Vindaloo"/>
    <n v="13"/>
    <n v="4"/>
    <n v="0"/>
    <n v="52"/>
    <n v="3.2222222222222201"/>
    <n v="77833.666666666599"/>
    <n v="11"/>
    <n v="4"/>
    <n v="0"/>
    <n v="38"/>
    <n v="11"/>
    <n v="4"/>
    <n v="0"/>
    <n v="44"/>
    <n v="11"/>
    <n v="4"/>
    <n v="0"/>
    <n v="40"/>
  </r>
  <r>
    <x v="92"/>
    <s v="Fountain Drink"/>
    <n v="33"/>
    <n v="2"/>
    <n v="0"/>
    <n v="65"/>
    <n v="5.04"/>
    <n v="72004.88"/>
    <n v="34"/>
    <n v="2"/>
    <n v="0"/>
    <n v="67"/>
    <n v="45"/>
    <n v="2"/>
    <n v="0"/>
    <n v="86"/>
    <n v="44"/>
    <n v="2"/>
    <n v="0"/>
    <n v="80"/>
  </r>
  <r>
    <x v="92"/>
    <s v="Lamb and Veggie Kabob"/>
    <n v="15"/>
    <n v="8"/>
    <n v="1"/>
    <n v="137"/>
    <n v="3.7333333333333298"/>
    <n v="80017.066666666593"/>
    <n v="10"/>
    <n v="8"/>
    <n v="1"/>
    <n v="82"/>
    <n v="11"/>
    <n v="8"/>
    <n v="0"/>
    <n v="96"/>
    <n v="10"/>
    <n v="8"/>
    <n v="1"/>
    <n v="85"/>
  </r>
  <r>
    <x v="92"/>
    <s v="Lamb Chops"/>
    <n v="15"/>
    <n v="13"/>
    <n v="8"/>
    <n v="71"/>
    <n v="18.533333333333299"/>
    <n v="53353.666666666599"/>
    <n v="20"/>
    <n v="6"/>
    <n v="0"/>
    <n v="125"/>
    <n v="18"/>
    <n v="9"/>
    <n v="1"/>
    <n v="146"/>
    <n v="19"/>
    <n v="7"/>
    <n v="1"/>
    <n v="116"/>
  </r>
  <r>
    <x v="92"/>
    <s v="Naan"/>
    <n v="11"/>
    <n v="2"/>
    <n v="0"/>
    <n v="38"/>
    <n v="22.4"/>
    <n v="70038.3"/>
    <n v="19"/>
    <n v="2"/>
    <n v="0"/>
    <n v="42"/>
    <n v="26"/>
    <n v="2"/>
    <n v="0"/>
    <n v="66"/>
    <n v="23"/>
    <n v="2"/>
    <n v="0"/>
    <n v="53"/>
  </r>
  <r>
    <x v="92"/>
    <s v="Rice"/>
    <n v="17"/>
    <n v="2"/>
    <n v="0"/>
    <n v="56"/>
    <n v="1.4285714285714199"/>
    <n v="71465.142857142797"/>
    <n v="8"/>
    <n v="2"/>
    <n v="0"/>
    <n v="18"/>
    <n v="17"/>
    <n v="2"/>
    <n v="0"/>
    <n v="43"/>
    <n v="16"/>
    <n v="2"/>
    <n v="0"/>
    <n v="38"/>
  </r>
  <r>
    <x v="92"/>
    <s v="Salmon and Wheat Bran Salad"/>
    <n v="82"/>
    <n v="19"/>
    <n v="5"/>
    <n v="1163"/>
    <n v="7.8395061728395001"/>
    <n v="66711.765432098706"/>
    <n v="84"/>
    <n v="10"/>
    <n v="0"/>
    <n v="825"/>
    <n v="101"/>
    <n v="14"/>
    <n v="0"/>
    <n v="1365"/>
    <n v="96"/>
    <n v="13"/>
    <n v="1"/>
    <n v="1166"/>
  </r>
  <r>
    <x v="92"/>
    <s v="Yogurt"/>
    <n v="23"/>
    <n v="3"/>
    <n v="0"/>
    <n v="72"/>
    <n v="3.7391304347826"/>
    <n v="52241.0869565217"/>
    <n v="28"/>
    <n v="3"/>
    <n v="0"/>
    <n v="78"/>
    <n v="32"/>
    <n v="3"/>
    <n v="0"/>
    <n v="133"/>
    <n v="42"/>
    <n v="3"/>
    <n v="0"/>
    <n v="142"/>
  </r>
  <r>
    <x v="93"/>
    <s v="Aubergine and Chickpea Vindaloo"/>
    <n v="6"/>
    <n v="4"/>
    <n v="0"/>
    <n v="21"/>
    <n v="3.5"/>
    <n v="33441.5"/>
    <n v="12"/>
    <n v="4"/>
    <n v="0"/>
    <n v="42"/>
    <n v="12"/>
    <n v="4"/>
    <n v="0"/>
    <n v="42"/>
    <n v="3"/>
    <n v="4"/>
    <n v="0"/>
    <n v="10"/>
  </r>
  <r>
    <x v="93"/>
    <s v="Beef and Apple Burgers"/>
    <n v="56"/>
    <n v="10"/>
    <n v="1"/>
    <n v="474"/>
    <n v="3.3454545454545399"/>
    <n v="52831.618181818099"/>
    <n v="25"/>
    <n v="14"/>
    <n v="0"/>
    <n v="362"/>
    <n v="49"/>
    <n v="9"/>
    <n v="1"/>
    <n v="401"/>
    <n v="31"/>
    <n v="11"/>
    <n v="2"/>
    <n v="279"/>
  </r>
  <r>
    <x v="93"/>
    <s v="Beef and Broccoli"/>
    <n v="25"/>
    <n v="13"/>
    <n v="0"/>
    <n v="298"/>
    <n v="3.2380952380952301"/>
    <n v="43052.666666666599"/>
    <n v="17"/>
    <n v="6"/>
    <n v="0"/>
    <n v="106"/>
    <n v="19"/>
    <n v="15"/>
    <n v="0"/>
    <n v="290"/>
    <n v="17"/>
    <n v="10"/>
    <n v="0"/>
    <n v="177"/>
  </r>
  <r>
    <x v="93"/>
    <s v="Beef and Broccoli Stir Fry"/>
    <n v="16"/>
    <n v="10"/>
    <n v="1"/>
    <n v="142"/>
    <n v="7.5714285714285703"/>
    <n v="71465.357142857101"/>
    <n v="19"/>
    <n v="10"/>
    <n v="0"/>
    <n v="187"/>
    <n v="16"/>
    <n v="10"/>
    <n v="0"/>
    <n v="164"/>
    <n v="14"/>
    <n v="10"/>
    <n v="0"/>
    <n v="141"/>
  </r>
  <r>
    <x v="93"/>
    <s v="Beef and Squash Kabob"/>
    <n v="38"/>
    <n v="8"/>
    <n v="0"/>
    <n v="353"/>
    <n v="2"/>
    <n v="70663.882352941102"/>
    <n v="38"/>
    <n v="7"/>
    <n v="0"/>
    <n v="324"/>
    <n v="35"/>
    <n v="7"/>
    <n v="0"/>
    <n v="300"/>
    <n v="21"/>
    <n v="8"/>
    <n v="0"/>
    <n v="182"/>
  </r>
  <r>
    <x v="93"/>
    <s v="Chicken and Onion Kabob"/>
    <n v="50"/>
    <n v="10"/>
    <n v="0"/>
    <n v="556"/>
    <n v="2.6046511627906899"/>
    <n v="62891.534883720902"/>
    <n v="56"/>
    <n v="10"/>
    <n v="0"/>
    <n v="627"/>
    <n v="43"/>
    <n v="10"/>
    <n v="1"/>
    <n v="462"/>
    <n v="32"/>
    <n v="10"/>
    <n v="0"/>
    <n v="362"/>
  </r>
  <r>
    <x v="93"/>
    <s v="Chutney"/>
    <n v="18"/>
    <n v="2"/>
    <n v="0"/>
    <n v="60"/>
    <n v="1.8823529411764699"/>
    <n v="64782.882352941102"/>
    <n v="17"/>
    <n v="2"/>
    <n v="0"/>
    <n v="50"/>
    <n v="19"/>
    <n v="2"/>
    <n v="0"/>
    <n v="59"/>
    <n v="15"/>
    <n v="2"/>
    <n v="0"/>
    <n v="40"/>
  </r>
  <r>
    <x v="93"/>
    <s v="Coconut and Beef Vindaloo"/>
    <n v="11"/>
    <n v="4"/>
    <n v="1"/>
    <n v="36"/>
    <n v="2.5"/>
    <n v="60170.1"/>
    <n v="18"/>
    <n v="4"/>
    <n v="0"/>
    <n v="63"/>
    <n v="15"/>
    <n v="4"/>
    <n v="0"/>
    <n v="56"/>
    <n v="5"/>
    <n v="4"/>
    <n v="1"/>
    <n v="17"/>
  </r>
  <r>
    <x v="93"/>
    <s v="Fountain Drink"/>
    <n v="48"/>
    <n v="2"/>
    <n v="0"/>
    <n v="94"/>
    <n v="3.8333333333333299"/>
    <n v="52858.777777777701"/>
    <n v="34"/>
    <n v="2"/>
    <n v="0"/>
    <n v="68"/>
    <n v="49"/>
    <n v="2"/>
    <n v="0"/>
    <n v="90"/>
    <n v="36"/>
    <n v="2"/>
    <n v="0"/>
    <n v="72"/>
  </r>
  <r>
    <x v="93"/>
    <s v="Lamb and Veggie Kabob"/>
    <n v="17"/>
    <n v="8"/>
    <n v="4"/>
    <n v="112"/>
    <n v="9.7692307692307701"/>
    <n v="53905.461538461503"/>
    <n v="19"/>
    <n v="8"/>
    <n v="1"/>
    <n v="159"/>
    <n v="8"/>
    <n v="8"/>
    <n v="0"/>
    <n v="76"/>
    <n v="10"/>
    <n v="8"/>
    <n v="2"/>
    <n v="75"/>
  </r>
  <r>
    <x v="93"/>
    <s v="Lamb Chops"/>
    <n v="23"/>
    <n v="8"/>
    <n v="1"/>
    <n v="175"/>
    <n v="3.7391304347826"/>
    <n v="47935.739130434697"/>
    <n v="17"/>
    <n v="7"/>
    <n v="0"/>
    <n v="120"/>
    <n v="13"/>
    <n v="9"/>
    <n v="1"/>
    <n v="105"/>
    <n v="19"/>
    <n v="7"/>
    <n v="2"/>
    <n v="103"/>
  </r>
  <r>
    <x v="93"/>
    <s v="Naan"/>
    <n v="32"/>
    <n v="2"/>
    <n v="0"/>
    <n v="96"/>
    <n v="2.46428571428571"/>
    <n v="60825.142857142797"/>
    <n v="21"/>
    <n v="2"/>
    <n v="0"/>
    <n v="56"/>
    <n v="25"/>
    <n v="2"/>
    <n v="0"/>
    <n v="56"/>
    <n v="13"/>
    <n v="2"/>
    <n v="0"/>
    <n v="28"/>
  </r>
  <r>
    <x v="93"/>
    <s v="Rice"/>
    <n v="22"/>
    <n v="2"/>
    <n v="0"/>
    <n v="70"/>
    <n v="2"/>
    <n v="68524.684210526306"/>
    <n v="13"/>
    <n v="2"/>
    <n v="0"/>
    <n v="30"/>
    <n v="19"/>
    <n v="2"/>
    <n v="0"/>
    <n v="49"/>
    <n v="9"/>
    <n v="2"/>
    <n v="0"/>
    <n v="16"/>
  </r>
  <r>
    <x v="93"/>
    <s v="Salmon and Wheat Bran Salad"/>
    <n v="113"/>
    <n v="15"/>
    <n v="3"/>
    <n v="1331"/>
    <n v="3.75471698113207"/>
    <n v="61404.188679245199"/>
    <n v="88"/>
    <n v="14"/>
    <n v="0"/>
    <n v="1243"/>
    <n v="84"/>
    <n v="14"/>
    <n v="1"/>
    <n v="1127"/>
    <n v="92"/>
    <n v="13"/>
    <n v="1"/>
    <n v="1108"/>
  </r>
  <r>
    <x v="93"/>
    <s v="Yogurt"/>
    <n v="37"/>
    <n v="3"/>
    <n v="0"/>
    <n v="149"/>
    <n v="1.9142857142857099"/>
    <n v="77218.628571428504"/>
    <n v="35"/>
    <n v="3"/>
    <n v="0"/>
    <n v="126"/>
    <n v="29"/>
    <n v="3"/>
    <n v="0"/>
    <n v="134"/>
    <n v="27"/>
    <n v="3"/>
    <n v="0"/>
    <n v="115"/>
  </r>
  <r>
    <x v="94"/>
    <s v="Aubergine and Chickpea Vindaloo"/>
    <n v="9"/>
    <n v="4"/>
    <n v="0"/>
    <n v="28"/>
    <n v="1.3333333333333299"/>
    <n v="88895.888888888803"/>
    <n v="7"/>
    <n v="4"/>
    <n v="0"/>
    <n v="24"/>
    <n v="13"/>
    <n v="4"/>
    <n v="0"/>
    <n v="46"/>
    <n v="15"/>
    <n v="4"/>
    <n v="0"/>
    <n v="52"/>
  </r>
  <r>
    <x v="94"/>
    <s v="Beef and Apple Burgers"/>
    <n v="46"/>
    <n v="9"/>
    <n v="1"/>
    <n v="388"/>
    <n v="2.63043478260869"/>
    <n v="54433.456521739099"/>
    <n v="47"/>
    <n v="12"/>
    <n v="1"/>
    <n v="523"/>
    <n v="42"/>
    <n v="12"/>
    <n v="2"/>
    <n v="443"/>
    <n v="47"/>
    <n v="11"/>
    <n v="1"/>
    <n v="448"/>
  </r>
  <r>
    <x v="94"/>
    <s v="Beef and Broccoli"/>
    <n v="41"/>
    <n v="9"/>
    <n v="0"/>
    <n v="428"/>
    <n v="2.6470588235294099"/>
    <n v="70638.205882352893"/>
    <n v="25"/>
    <n v="8"/>
    <n v="0"/>
    <n v="195"/>
    <n v="28"/>
    <n v="13"/>
    <n v="0"/>
    <n v="344"/>
    <n v="34"/>
    <n v="10"/>
    <n v="0"/>
    <n v="341"/>
  </r>
  <r>
    <x v="94"/>
    <s v="Beef and Broccoli Stir Fry"/>
    <n v="14"/>
    <n v="10"/>
    <n v="0"/>
    <n v="142"/>
    <n v="4.21428571428571"/>
    <n v="43019.071428571398"/>
    <n v="29"/>
    <n v="10"/>
    <n v="0"/>
    <n v="290"/>
    <n v="27"/>
    <n v="10"/>
    <n v="0"/>
    <n v="277"/>
    <n v="17"/>
    <n v="10"/>
    <n v="0"/>
    <n v="173"/>
  </r>
  <r>
    <x v="94"/>
    <s v="Beef and Squash Kabob"/>
    <n v="41"/>
    <n v="8"/>
    <n v="0"/>
    <n v="380"/>
    <n v="1.6410256410256401"/>
    <n v="79516.025641025597"/>
    <n v="61"/>
    <n v="7"/>
    <n v="0"/>
    <n v="518"/>
    <n v="32"/>
    <n v="7"/>
    <n v="0"/>
    <n v="275"/>
    <n v="45"/>
    <n v="8"/>
    <n v="0"/>
    <n v="415"/>
  </r>
  <r>
    <x v="94"/>
    <s v="Chicken and Onion Kabob"/>
    <n v="90"/>
    <n v="10"/>
    <n v="0"/>
    <n v="981"/>
    <n v="6.0595238095238004"/>
    <n v="71493.880952380903"/>
    <n v="90"/>
    <n v="10"/>
    <n v="0"/>
    <n v="987"/>
    <n v="77"/>
    <n v="10"/>
    <n v="0"/>
    <n v="838"/>
    <n v="71"/>
    <n v="10"/>
    <n v="0"/>
    <n v="780"/>
  </r>
  <r>
    <x v="94"/>
    <s v="Chutney"/>
    <n v="23"/>
    <n v="2"/>
    <n v="0"/>
    <n v="62"/>
    <n v="1.8095238095238"/>
    <n v="66731.809523809497"/>
    <n v="22"/>
    <n v="2"/>
    <n v="0"/>
    <n v="54"/>
    <n v="18"/>
    <n v="2"/>
    <n v="0"/>
    <n v="68"/>
    <n v="22"/>
    <n v="2"/>
    <n v="0"/>
    <n v="64"/>
  </r>
  <r>
    <x v="94"/>
    <s v="Coconut and Beef Vindaloo"/>
    <n v="15"/>
    <n v="4"/>
    <n v="0"/>
    <n v="59"/>
    <n v="2.9166666666666599"/>
    <n v="50062.5"/>
    <n v="13"/>
    <n v="4"/>
    <n v="0"/>
    <n v="46"/>
    <n v="18"/>
    <n v="4"/>
    <n v="0"/>
    <n v="72"/>
    <n v="14"/>
    <n v="4"/>
    <n v="1"/>
    <n v="47"/>
  </r>
  <r>
    <x v="94"/>
    <s v="Fountain Drink"/>
    <n v="65"/>
    <n v="2"/>
    <n v="0"/>
    <n v="127"/>
    <n v="2.7380952380952301"/>
    <n v="59594.452380952302"/>
    <n v="62"/>
    <n v="2"/>
    <n v="0"/>
    <n v="117"/>
    <n v="49"/>
    <n v="2"/>
    <n v="0"/>
    <n v="90"/>
    <n v="59"/>
    <n v="2"/>
    <n v="0"/>
    <n v="114"/>
  </r>
  <r>
    <x v="94"/>
    <s v="Lamb and Veggie Kabob"/>
    <n v="17"/>
    <n v="8"/>
    <n v="0"/>
    <n v="158"/>
    <n v="2.4117647058823501"/>
    <n v="53007.705882352901"/>
    <n v="18"/>
    <n v="8"/>
    <n v="1"/>
    <n v="153"/>
    <n v="18"/>
    <n v="8"/>
    <n v="0"/>
    <n v="173"/>
    <n v="14"/>
    <n v="8"/>
    <n v="2"/>
    <n v="106"/>
  </r>
  <r>
    <x v="94"/>
    <s v="Lamb Chops"/>
    <n v="16"/>
    <n v="11"/>
    <n v="0"/>
    <n v="170"/>
    <n v="2.75"/>
    <n v="62550.6875"/>
    <n v="23"/>
    <n v="8"/>
    <n v="0"/>
    <n v="188"/>
    <n v="22"/>
    <n v="8"/>
    <n v="1"/>
    <n v="150"/>
    <n v="14"/>
    <n v="9"/>
    <n v="0"/>
    <n v="117"/>
  </r>
  <r>
    <x v="94"/>
    <s v="Naan"/>
    <n v="23"/>
    <n v="2"/>
    <n v="0"/>
    <n v="66"/>
    <n v="2.3478260869565202"/>
    <n v="60967.869565217297"/>
    <n v="23"/>
    <n v="2"/>
    <n v="0"/>
    <n v="54"/>
    <n v="17"/>
    <n v="2"/>
    <n v="0"/>
    <n v="44"/>
    <n v="27"/>
    <n v="2"/>
    <n v="0"/>
    <n v="75"/>
  </r>
  <r>
    <x v="94"/>
    <s v="Rice"/>
    <n v="21"/>
    <n v="2"/>
    <n v="0"/>
    <n v="51"/>
    <n v="2.4761904761904701"/>
    <n v="57230.666666666599"/>
    <n v="22"/>
    <n v="2"/>
    <n v="0"/>
    <n v="52"/>
    <n v="20"/>
    <n v="2"/>
    <n v="0"/>
    <n v="44"/>
    <n v="29"/>
    <n v="2"/>
    <n v="0"/>
    <n v="83"/>
  </r>
  <r>
    <x v="94"/>
    <s v="Salmon and Wheat Bran Salad"/>
    <n v="125"/>
    <n v="13"/>
    <n v="0"/>
    <n v="1596"/>
    <n v="2.9426229508196702"/>
    <n v="59895.196721311397"/>
    <n v="129"/>
    <n v="13"/>
    <n v="1"/>
    <n v="1598"/>
    <n v="122"/>
    <n v="13"/>
    <n v="0"/>
    <n v="1503"/>
    <n v="118"/>
    <n v="13"/>
    <n v="0"/>
    <n v="1525"/>
  </r>
  <r>
    <x v="94"/>
    <s v="Yogurt"/>
    <n v="57"/>
    <n v="3"/>
    <n v="0"/>
    <n v="221"/>
    <n v="2"/>
    <n v="73112.730769230693"/>
    <n v="54"/>
    <n v="3"/>
    <n v="0"/>
    <n v="192"/>
    <n v="44"/>
    <n v="3"/>
    <n v="0"/>
    <n v="167"/>
    <n v="42"/>
    <n v="3"/>
    <n v="0"/>
    <n v="181"/>
  </r>
  <r>
    <x v="95"/>
    <s v="Aubergine and Chickpea Vindaloo"/>
    <n v="14"/>
    <n v="4"/>
    <n v="0"/>
    <n v="49"/>
    <n v="2.63636363636363"/>
    <n v="54625.818181818096"/>
    <n v="10"/>
    <n v="4"/>
    <n v="0"/>
    <n v="35"/>
    <n v="12"/>
    <n v="4"/>
    <n v="0"/>
    <n v="42"/>
    <n v="11"/>
    <n v="4"/>
    <n v="0"/>
    <n v="38"/>
  </r>
  <r>
    <x v="95"/>
    <s v="Beef and Apple Burgers"/>
    <n v="37"/>
    <n v="12"/>
    <n v="1"/>
    <n v="424"/>
    <n v="1.64864864864864"/>
    <n v="75725.459459459395"/>
    <n v="37"/>
    <n v="14"/>
    <n v="1"/>
    <n v="498"/>
    <n v="62"/>
    <n v="11"/>
    <n v="2"/>
    <n v="612"/>
    <n v="52"/>
    <n v="11"/>
    <n v="1"/>
    <n v="526"/>
  </r>
  <r>
    <x v="95"/>
    <s v="Beef and Broccoli"/>
    <n v="18"/>
    <n v="8"/>
    <n v="0"/>
    <n v="151"/>
    <n v="1.55555555555555"/>
    <n v="72263.888888888803"/>
    <n v="18"/>
    <n v="16"/>
    <n v="0"/>
    <n v="279"/>
    <n v="22"/>
    <n v="13"/>
    <n v="0"/>
    <n v="272"/>
    <n v="20"/>
    <n v="9"/>
    <n v="0"/>
    <n v="174"/>
  </r>
  <r>
    <x v="95"/>
    <s v="Beef and Broccoli Stir Fry"/>
    <n v="19"/>
    <n v="10"/>
    <n v="0"/>
    <n v="193"/>
    <n v="1.5"/>
    <n v="72242.444444444394"/>
    <n v="26"/>
    <n v="9"/>
    <n v="0"/>
    <n v="240"/>
    <n v="17"/>
    <n v="10"/>
    <n v="0"/>
    <n v="172"/>
    <n v="23"/>
    <n v="10"/>
    <n v="0"/>
    <n v="233"/>
  </r>
  <r>
    <x v="95"/>
    <s v="Beef and Squash Kabob"/>
    <n v="63"/>
    <n v="8"/>
    <n v="0"/>
    <n v="574"/>
    <n v="1.82758620689655"/>
    <n v="79365.758620689594"/>
    <n v="52"/>
    <n v="7"/>
    <n v="0"/>
    <n v="436"/>
    <n v="31"/>
    <n v="7"/>
    <n v="0"/>
    <n v="268"/>
    <n v="48"/>
    <n v="8"/>
    <n v="1"/>
    <n v="418"/>
  </r>
  <r>
    <x v="95"/>
    <s v="Chicken and Onion Kabob"/>
    <n v="89"/>
    <n v="10"/>
    <n v="0"/>
    <n v="980"/>
    <n v="3.13253012048192"/>
    <n v="68713.614457831296"/>
    <n v="93"/>
    <n v="10"/>
    <n v="0"/>
    <n v="986"/>
    <n v="71"/>
    <n v="10"/>
    <n v="0"/>
    <n v="773"/>
    <n v="80"/>
    <n v="10"/>
    <n v="0"/>
    <n v="885"/>
  </r>
  <r>
    <x v="95"/>
    <s v="Chutney"/>
    <n v="20"/>
    <n v="2"/>
    <n v="0"/>
    <n v="52"/>
    <n v="2.3157894736842102"/>
    <n v="47460.8947368421"/>
    <n v="23"/>
    <n v="2"/>
    <n v="0"/>
    <n v="73"/>
    <n v="25"/>
    <n v="2"/>
    <n v="0"/>
    <n v="60"/>
    <n v="31"/>
    <n v="2"/>
    <n v="0"/>
    <n v="94"/>
  </r>
  <r>
    <x v="95"/>
    <s v="Coconut and Beef Vindaloo"/>
    <n v="10"/>
    <n v="4"/>
    <n v="0"/>
    <n v="39"/>
    <n v="1.6"/>
    <n v="70042.5"/>
    <n v="13"/>
    <n v="4"/>
    <n v="0"/>
    <n v="43"/>
    <n v="19"/>
    <n v="4"/>
    <n v="0"/>
    <n v="76"/>
    <n v="14"/>
    <n v="4"/>
    <n v="0"/>
    <n v="56"/>
  </r>
  <r>
    <x v="95"/>
    <s v="Fountain Drink"/>
    <n v="46"/>
    <n v="2"/>
    <n v="0"/>
    <n v="92"/>
    <n v="3.3571428571428501"/>
    <n v="60774.5"/>
    <n v="48"/>
    <n v="2"/>
    <n v="0"/>
    <n v="92"/>
    <n v="72"/>
    <n v="2"/>
    <n v="0"/>
    <n v="131"/>
    <n v="70"/>
    <n v="2"/>
    <n v="0"/>
    <n v="138"/>
  </r>
  <r>
    <x v="95"/>
    <s v="Lamb and Veggie Kabob"/>
    <n v="18"/>
    <n v="8"/>
    <n v="0"/>
    <n v="170"/>
    <n v="2.05555555555555"/>
    <n v="61165.277777777701"/>
    <n v="12"/>
    <n v="8"/>
    <n v="2"/>
    <n v="95"/>
    <n v="9"/>
    <n v="8"/>
    <n v="0"/>
    <n v="88"/>
    <n v="14"/>
    <n v="8"/>
    <n v="1"/>
    <n v="120"/>
  </r>
  <r>
    <x v="95"/>
    <s v="Lamb Chops"/>
    <n v="27"/>
    <n v="9"/>
    <n v="0"/>
    <n v="235"/>
    <n v="4.1481481481481399"/>
    <n v="51981.148148148102"/>
    <n v="19"/>
    <n v="10"/>
    <n v="1"/>
    <n v="182"/>
    <n v="28"/>
    <n v="10"/>
    <n v="0"/>
    <n v="278"/>
    <n v="11"/>
    <n v="11"/>
    <n v="3"/>
    <n v="86"/>
  </r>
  <r>
    <x v="95"/>
    <s v="Naan"/>
    <n v="26"/>
    <n v="2"/>
    <n v="0"/>
    <n v="72"/>
    <n v="3.8846153846153801"/>
    <n v="69316.576923076893"/>
    <n v="20"/>
    <n v="2"/>
    <n v="0"/>
    <n v="62"/>
    <n v="27"/>
    <n v="2"/>
    <n v="0"/>
    <n v="84"/>
    <n v="20"/>
    <n v="2"/>
    <n v="0"/>
    <n v="44"/>
  </r>
  <r>
    <x v="95"/>
    <s v="Rice"/>
    <n v="25"/>
    <n v="2"/>
    <n v="0"/>
    <n v="63"/>
    <n v="2.25"/>
    <n v="62586.083333333299"/>
    <n v="20"/>
    <n v="2"/>
    <n v="0"/>
    <n v="65"/>
    <n v="21"/>
    <n v="2"/>
    <n v="0"/>
    <n v="44"/>
    <n v="17"/>
    <n v="2"/>
    <n v="0"/>
    <n v="50"/>
  </r>
  <r>
    <x v="95"/>
    <s v="Salmon and Wheat Bran Salad"/>
    <n v="105"/>
    <n v="16"/>
    <n v="0"/>
    <n v="1611"/>
    <n v="2.9619047619047598"/>
    <n v="59154.9142857142"/>
    <n v="114"/>
    <n v="15"/>
    <n v="1"/>
    <n v="1567"/>
    <n v="146"/>
    <n v="13"/>
    <n v="1"/>
    <n v="1803"/>
    <n v="105"/>
    <n v="15"/>
    <n v="1"/>
    <n v="1518"/>
  </r>
  <r>
    <x v="95"/>
    <s v="Yogurt"/>
    <n v="44"/>
    <n v="3"/>
    <n v="0"/>
    <n v="191"/>
    <n v="2.5609756097560901"/>
    <n v="73253.609756097503"/>
    <n v="50"/>
    <n v="3"/>
    <n v="0"/>
    <n v="184"/>
    <n v="61"/>
    <n v="3"/>
    <n v="0"/>
    <n v="276"/>
    <n v="62"/>
    <n v="3"/>
    <n v="0"/>
    <n v="262"/>
  </r>
  <r>
    <x v="96"/>
    <s v="Aubergine and Chickpea Vindaloo"/>
    <n v="9"/>
    <n v="4"/>
    <n v="0"/>
    <n v="32"/>
    <n v="3.2"/>
    <n v="60157.599999999999"/>
    <n v="7"/>
    <n v="4"/>
    <n v="0"/>
    <n v="24"/>
    <n v="3"/>
    <n v="4"/>
    <n v="1"/>
    <n v="9"/>
    <n v="10"/>
    <n v="4"/>
    <n v="0"/>
    <n v="35"/>
  </r>
  <r>
    <x v="96"/>
    <s v="Beef and Apple Burgers"/>
    <n v="19"/>
    <n v="12"/>
    <n v="0"/>
    <n v="219"/>
    <n v="2.2105263157894699"/>
    <n v="73735.105263157893"/>
    <n v="32"/>
    <n v="11"/>
    <n v="1"/>
    <n v="319"/>
    <n v="26"/>
    <n v="11"/>
    <n v="2"/>
    <n v="243"/>
    <n v="29"/>
    <n v="13"/>
    <n v="2"/>
    <n v="331"/>
  </r>
  <r>
    <x v="96"/>
    <s v="Beef and Broccoli"/>
    <n v="27"/>
    <n v="11"/>
    <n v="3"/>
    <n v="256"/>
    <n v="4.05"/>
    <n v="50152.2"/>
    <n v="14"/>
    <n v="23"/>
    <n v="0"/>
    <n v="322"/>
    <n v="11"/>
    <n v="11"/>
    <n v="0"/>
    <n v="116"/>
    <n v="8"/>
    <n v="11"/>
    <n v="0"/>
    <n v="87"/>
  </r>
  <r>
    <x v="96"/>
    <s v="Beef and Broccoli Stir Fry"/>
    <n v="14"/>
    <n v="10"/>
    <n v="0"/>
    <n v="144"/>
    <n v="2.3333333333333299"/>
    <n v="33509.083333333299"/>
    <n v="10"/>
    <n v="10"/>
    <n v="0"/>
    <n v="100"/>
    <n v="13"/>
    <n v="10"/>
    <n v="1"/>
    <n v="124"/>
    <n v="16"/>
    <n v="10"/>
    <n v="1"/>
    <n v="153"/>
  </r>
  <r>
    <x v="96"/>
    <s v="Beef and Squash Kabob"/>
    <n v="25"/>
    <n v="8"/>
    <n v="0"/>
    <n v="237"/>
    <n v="3.3333333333333299"/>
    <n v="66725.916666666599"/>
    <n v="30"/>
    <n v="7"/>
    <n v="1"/>
    <n v="229"/>
    <n v="29"/>
    <n v="7"/>
    <n v="0"/>
    <n v="242"/>
    <n v="25"/>
    <n v="8"/>
    <n v="1"/>
    <n v="215"/>
  </r>
  <r>
    <x v="96"/>
    <s v="Chicken and Onion Kabob"/>
    <n v="44"/>
    <n v="10"/>
    <n v="0"/>
    <n v="500"/>
    <n v="3.9523809523809499"/>
    <n v="45405.785714285703"/>
    <n v="32"/>
    <n v="10"/>
    <n v="1"/>
    <n v="347"/>
    <n v="39"/>
    <n v="10"/>
    <n v="0"/>
    <n v="443"/>
    <n v="56"/>
    <n v="10"/>
    <n v="1"/>
    <n v="609"/>
  </r>
  <r>
    <x v="96"/>
    <s v="Chutney"/>
    <n v="14"/>
    <n v="2"/>
    <n v="0"/>
    <n v="42"/>
    <n v="6"/>
    <n v="40076.699999999997"/>
    <n v="6"/>
    <n v="2"/>
    <n v="0"/>
    <n v="15"/>
    <n v="16"/>
    <n v="2"/>
    <n v="0"/>
    <n v="40"/>
    <n v="14"/>
    <n v="2"/>
    <n v="0"/>
    <n v="38"/>
  </r>
  <r>
    <x v="96"/>
    <s v="Coconut and Beef Vindaloo"/>
    <n v="16"/>
    <n v="4"/>
    <n v="0"/>
    <n v="63"/>
    <n v="2.6923076923076898"/>
    <n v="69286.384615384595"/>
    <n v="12"/>
    <n v="4"/>
    <n v="0"/>
    <n v="42"/>
    <n v="6"/>
    <n v="4"/>
    <n v="1"/>
    <n v="20"/>
    <n v="4"/>
    <n v="4"/>
    <n v="0"/>
    <n v="15"/>
  </r>
  <r>
    <x v="96"/>
    <s v="Fountain Drink"/>
    <n v="26"/>
    <n v="2"/>
    <n v="0"/>
    <n v="52"/>
    <n v="4"/>
    <n v="52539.523809523802"/>
    <n v="37"/>
    <n v="2"/>
    <n v="0"/>
    <n v="72"/>
    <n v="20"/>
    <n v="2"/>
    <n v="0"/>
    <n v="39"/>
    <n v="18"/>
    <n v="2"/>
    <n v="0"/>
    <n v="34"/>
  </r>
  <r>
    <x v="96"/>
    <s v="Lamb and Veggie Kabob"/>
    <n v="10"/>
    <n v="8"/>
    <n v="2"/>
    <n v="79"/>
    <n v="1.44444444444444"/>
    <n v="77792.444444444394"/>
    <n v="12"/>
    <n v="8"/>
    <n v="1"/>
    <n v="105"/>
    <n v="11"/>
    <n v="8"/>
    <n v="0"/>
    <n v="102"/>
    <n v="6"/>
    <n v="8"/>
    <n v="1"/>
    <n v="51"/>
  </r>
  <r>
    <x v="96"/>
    <s v="Lamb Chops"/>
    <n v="20"/>
    <n v="13"/>
    <n v="5"/>
    <n v="214"/>
    <n v="5.3846153846153797"/>
    <n v="38557"/>
    <n v="15"/>
    <n v="18"/>
    <n v="0"/>
    <n v="271"/>
    <n v="11"/>
    <n v="11"/>
    <n v="2"/>
    <n v="109"/>
    <n v="15"/>
    <n v="8"/>
    <n v="1"/>
    <n v="106"/>
  </r>
  <r>
    <x v="96"/>
    <s v="Naan"/>
    <n v="16"/>
    <n v="2"/>
    <n v="0"/>
    <n v="43"/>
    <n v="5.6428571428571397"/>
    <n v="42974.285714285703"/>
    <n v="15"/>
    <n v="2"/>
    <n v="0"/>
    <n v="31"/>
    <n v="9"/>
    <n v="2"/>
    <n v="0"/>
    <n v="22"/>
    <n v="16"/>
    <n v="2"/>
    <n v="0"/>
    <n v="36"/>
  </r>
  <r>
    <x v="96"/>
    <s v="Rice"/>
    <n v="12"/>
    <n v="2"/>
    <n v="4"/>
    <n v="18"/>
    <n v="4.6666666666666599"/>
    <n v="33394.666666666599"/>
    <n v="12"/>
    <n v="2"/>
    <n v="0"/>
    <n v="28"/>
    <n v="13"/>
    <n v="2"/>
    <n v="0"/>
    <n v="36"/>
    <n v="16"/>
    <n v="2"/>
    <n v="0"/>
    <n v="41"/>
  </r>
  <r>
    <x v="96"/>
    <s v="Salmon and Wheat Bran Salad"/>
    <n v="99"/>
    <n v="14"/>
    <n v="2"/>
    <n v="1349"/>
    <n v="3.47435897435897"/>
    <n v="56500.397435897401"/>
    <n v="84"/>
    <n v="15"/>
    <n v="0"/>
    <n v="1188"/>
    <n v="53"/>
    <n v="13"/>
    <n v="1"/>
    <n v="658"/>
    <n v="68"/>
    <n v="12"/>
    <n v="0"/>
    <n v="786"/>
  </r>
  <r>
    <x v="96"/>
    <s v="Yogurt"/>
    <n v="22"/>
    <n v="3"/>
    <n v="2"/>
    <n v="72"/>
    <n v="5"/>
    <n v="52703.105263157799"/>
    <n v="32"/>
    <n v="3"/>
    <n v="0"/>
    <n v="125"/>
    <n v="24"/>
    <n v="3"/>
    <n v="0"/>
    <n v="85"/>
    <n v="17"/>
    <n v="3"/>
    <n v="0"/>
    <n v="55"/>
  </r>
  <r>
    <x v="97"/>
    <s v="Beef and Apple Burgers"/>
    <n v="25"/>
    <n v="12"/>
    <n v="1"/>
    <n v="268"/>
    <n v="3.28"/>
    <n v="64067.72"/>
    <n v="31"/>
    <n v="12"/>
    <n v="1"/>
    <n v="346"/>
    <n v="43"/>
    <n v="10"/>
    <n v="2"/>
    <n v="345"/>
    <n v="42"/>
    <n v="11"/>
    <n v="1"/>
    <n v="422"/>
  </r>
  <r>
    <x v="97"/>
    <s v="Beef and Broccoli"/>
    <n v="12"/>
    <n v="13"/>
    <n v="1"/>
    <n v="146"/>
    <n v="1.9166666666666601"/>
    <n v="66829.25"/>
    <n v="15"/>
    <n v="7"/>
    <n v="1"/>
    <n v="90"/>
    <n v="21"/>
    <n v="19"/>
    <n v="0"/>
    <n v="409"/>
    <n v="13"/>
    <n v="10"/>
    <n v="0"/>
    <n v="123"/>
  </r>
  <r>
    <x v="97"/>
    <s v="Beef and Broccoli Stir Fry"/>
    <n v="16"/>
    <n v="10"/>
    <n v="0"/>
    <n v="163"/>
    <n v="2.4285714285714199"/>
    <n v="64321.714285714203"/>
    <n v="12"/>
    <n v="10"/>
    <n v="0"/>
    <n v="120"/>
    <n v="11"/>
    <n v="10"/>
    <n v="0"/>
    <n v="113"/>
    <n v="12"/>
    <n v="10"/>
    <n v="0"/>
    <n v="122"/>
  </r>
  <r>
    <x v="97"/>
    <s v="Beef and Squash Kabob"/>
    <n v="23"/>
    <n v="8"/>
    <n v="1"/>
    <n v="191"/>
    <n v="2.1"/>
    <n v="70051.55"/>
    <n v="42"/>
    <n v="7"/>
    <n v="0"/>
    <n v="335"/>
    <n v="33"/>
    <n v="7"/>
    <n v="0"/>
    <n v="297"/>
    <n v="37"/>
    <n v="8"/>
    <n v="0"/>
    <n v="343"/>
  </r>
  <r>
    <x v="97"/>
    <s v="Chicken and Onion Kabob"/>
    <n v="48"/>
    <n v="10"/>
    <n v="0"/>
    <n v="547"/>
    <n v="2.65"/>
    <n v="55035.625"/>
    <n v="67"/>
    <n v="10"/>
    <n v="0"/>
    <n v="747"/>
    <n v="60"/>
    <n v="10"/>
    <n v="0"/>
    <n v="654"/>
    <n v="67"/>
    <n v="10"/>
    <n v="0"/>
    <n v="743"/>
  </r>
  <r>
    <x v="97"/>
    <s v="Chutney"/>
    <n v="11"/>
    <n v="2"/>
    <n v="0"/>
    <n v="26"/>
    <n v="2.72727272727272"/>
    <n v="36516.272727272699"/>
    <n v="10"/>
    <n v="2"/>
    <n v="0"/>
    <n v="20"/>
    <n v="21"/>
    <n v="2"/>
    <n v="0"/>
    <n v="73"/>
    <n v="14"/>
    <n v="2"/>
    <n v="0"/>
    <n v="36"/>
  </r>
  <r>
    <x v="97"/>
    <s v="Coconut and Beef Vindaloo"/>
    <n v="3"/>
    <n v="4"/>
    <n v="0"/>
    <n v="12"/>
    <n v="14.5"/>
    <n v="50020"/>
    <n v="9"/>
    <n v="4"/>
    <n v="0"/>
    <n v="32"/>
    <n v="7"/>
    <n v="4"/>
    <n v="0"/>
    <n v="28"/>
    <n v="13"/>
    <n v="4"/>
    <n v="0"/>
    <n v="48"/>
  </r>
  <r>
    <x v="97"/>
    <s v="Fountain Drink"/>
    <n v="37"/>
    <n v="2"/>
    <n v="0"/>
    <n v="74"/>
    <n v="5.36666666666666"/>
    <n v="46742.433333333298"/>
    <n v="38"/>
    <n v="2"/>
    <n v="0"/>
    <n v="71"/>
    <n v="41"/>
    <n v="2"/>
    <n v="0"/>
    <n v="69"/>
    <n v="50"/>
    <n v="2"/>
    <n v="0"/>
    <n v="99"/>
  </r>
  <r>
    <x v="97"/>
    <s v="Lamb and Veggie Kabob"/>
    <n v="10"/>
    <n v="8"/>
    <n v="0"/>
    <n v="94"/>
    <n v="4.5999999999999996"/>
    <n v="30078.799999999999"/>
    <n v="15"/>
    <n v="8"/>
    <n v="0"/>
    <n v="149"/>
    <n v="13"/>
    <n v="8"/>
    <n v="1"/>
    <n v="111"/>
    <n v="10"/>
    <n v="8"/>
    <n v="1"/>
    <n v="82"/>
  </r>
  <r>
    <x v="97"/>
    <s v="Lamb Chops"/>
    <n v="19"/>
    <n v="7"/>
    <n v="0"/>
    <n v="126"/>
    <n v="4.1052631578947301"/>
    <n v="58024.842105263102"/>
    <n v="17"/>
    <n v="11"/>
    <n v="0"/>
    <n v="190"/>
    <n v="22"/>
    <n v="9"/>
    <n v="1"/>
    <n v="193"/>
    <n v="17"/>
    <n v="12"/>
    <n v="0"/>
    <n v="207"/>
  </r>
  <r>
    <x v="97"/>
    <s v="Naan"/>
    <n v="22"/>
    <n v="2"/>
    <n v="0"/>
    <n v="68"/>
    <n v="1.73684210526315"/>
    <n v="63225.157894736803"/>
    <n v="18"/>
    <n v="2"/>
    <n v="0"/>
    <n v="38"/>
    <n v="22"/>
    <n v="2"/>
    <n v="0"/>
    <n v="82"/>
    <n v="29"/>
    <n v="2"/>
    <n v="0"/>
    <n v="81"/>
  </r>
  <r>
    <x v="97"/>
    <s v="Rice"/>
    <n v="19"/>
    <n v="2"/>
    <n v="0"/>
    <n v="60"/>
    <n v="2"/>
    <n v="53017.823529411697"/>
    <n v="18"/>
    <n v="2"/>
    <n v="0"/>
    <n v="38"/>
    <n v="26"/>
    <n v="2"/>
    <n v="0"/>
    <n v="105"/>
    <n v="28"/>
    <n v="2"/>
    <n v="0"/>
    <n v="85"/>
  </r>
  <r>
    <x v="97"/>
    <s v="Salmon and Wheat Bran Salad"/>
    <n v="159"/>
    <n v="16"/>
    <n v="4"/>
    <n v="1377"/>
    <n v="5.4615384615384599"/>
    <n v="57219.560439560402"/>
    <n v="93"/>
    <n v="12"/>
    <n v="0"/>
    <n v="1093"/>
    <n v="83"/>
    <n v="16"/>
    <n v="1"/>
    <n v="1272"/>
    <n v="74"/>
    <n v="20"/>
    <n v="1"/>
    <n v="1407"/>
  </r>
  <r>
    <x v="97"/>
    <s v="Yogurt"/>
    <n v="30"/>
    <n v="3"/>
    <n v="0"/>
    <n v="109"/>
    <n v="3.8275862068965498"/>
    <n v="51810.517241379297"/>
    <n v="30"/>
    <n v="3"/>
    <n v="0"/>
    <n v="108"/>
    <n v="28"/>
    <n v="3"/>
    <n v="0"/>
    <n v="120"/>
    <n v="24"/>
    <n v="3"/>
    <n v="0"/>
    <n v="86"/>
  </r>
  <r>
    <x v="98"/>
    <s v="Aubergine and Chickpea Vindaloo"/>
    <n v="15"/>
    <n v="4"/>
    <n v="0"/>
    <n v="52"/>
    <n v="2.21428571428571"/>
    <n v="78585.214285714203"/>
    <n v="11"/>
    <n v="4"/>
    <n v="0"/>
    <n v="38"/>
    <n v="8"/>
    <n v="4"/>
    <n v="0"/>
    <n v="28"/>
    <n v="4"/>
    <n v="4"/>
    <n v="0"/>
    <n v="14"/>
  </r>
  <r>
    <x v="98"/>
    <s v="Beef and Apple Burgers"/>
    <n v="51"/>
    <n v="9"/>
    <n v="1"/>
    <n v="456"/>
    <n v="5.4313725490196001"/>
    <n v="70620.058823529398"/>
    <n v="28"/>
    <n v="15"/>
    <n v="0"/>
    <n v="411"/>
    <n v="42"/>
    <n v="8"/>
    <n v="1"/>
    <n v="296"/>
    <n v="26"/>
    <n v="11"/>
    <n v="1"/>
    <n v="253"/>
  </r>
  <r>
    <x v="98"/>
    <s v="Beef and Broccoli"/>
    <n v="33"/>
    <n v="11"/>
    <n v="2"/>
    <n v="277"/>
    <n v="10.909090909090899"/>
    <n v="75771.060606060593"/>
    <n v="16"/>
    <n v="9"/>
    <n v="0"/>
    <n v="144"/>
    <n v="9"/>
    <n v="7"/>
    <n v="0"/>
    <n v="60"/>
    <n v="7"/>
    <n v="37"/>
    <n v="17"/>
    <n v="146"/>
  </r>
  <r>
    <x v="98"/>
    <s v="Beef and Broccoli Stir Fry"/>
    <n v="18"/>
    <n v="10"/>
    <n v="0"/>
    <n v="183"/>
    <n v="4.1111111111111098"/>
    <n v="72249"/>
    <n v="13"/>
    <n v="10"/>
    <n v="1"/>
    <n v="120"/>
    <n v="10"/>
    <n v="10"/>
    <n v="0"/>
    <n v="99"/>
    <n v="14"/>
    <n v="10"/>
    <n v="0"/>
    <n v="143"/>
  </r>
  <r>
    <x v="98"/>
    <s v="Beef and Squash Kabob"/>
    <n v="57"/>
    <n v="8"/>
    <n v="0"/>
    <n v="533"/>
    <n v="14.7636363636363"/>
    <n v="74616.763636363597"/>
    <n v="37"/>
    <n v="7"/>
    <n v="0"/>
    <n v="307"/>
    <n v="41"/>
    <n v="7"/>
    <n v="0"/>
    <n v="353"/>
    <n v="28"/>
    <n v="8"/>
    <n v="0"/>
    <n v="266"/>
  </r>
  <r>
    <x v="98"/>
    <s v="Chicken and Onion Kabob"/>
    <n v="56"/>
    <n v="10"/>
    <n v="0"/>
    <n v="621"/>
    <n v="10.290909090909"/>
    <n v="74571.600000000006"/>
    <n v="63"/>
    <n v="10"/>
    <n v="0"/>
    <n v="701"/>
    <n v="72"/>
    <n v="10"/>
    <n v="0"/>
    <n v="782"/>
    <n v="53"/>
    <n v="10"/>
    <n v="0"/>
    <n v="586"/>
  </r>
  <r>
    <x v="98"/>
    <s v="Chutney"/>
    <n v="19"/>
    <n v="2"/>
    <n v="0"/>
    <n v="52"/>
    <n v="1.3684210526315701"/>
    <n v="89498.315789473607"/>
    <n v="16"/>
    <n v="2"/>
    <n v="0"/>
    <n v="44"/>
    <n v="13"/>
    <n v="2"/>
    <n v="0"/>
    <n v="30"/>
    <n v="9"/>
    <n v="2"/>
    <n v="0"/>
    <n v="34"/>
  </r>
  <r>
    <x v="98"/>
    <s v="Coconut and Beef Vindaloo"/>
    <n v="14"/>
    <n v="4"/>
    <n v="0"/>
    <n v="56"/>
    <n v="2.0909090909090899"/>
    <n v="81866.727272727207"/>
    <n v="7"/>
    <n v="4"/>
    <n v="0"/>
    <n v="24"/>
    <n v="10"/>
    <n v="4"/>
    <n v="0"/>
    <n v="40"/>
    <n v="13"/>
    <n v="4"/>
    <n v="0"/>
    <n v="52"/>
  </r>
  <r>
    <x v="98"/>
    <s v="Fountain Drink"/>
    <n v="64"/>
    <n v="2"/>
    <n v="0"/>
    <n v="127"/>
    <n v="6.0540540540540499"/>
    <n v="67609.189189189099"/>
    <n v="33"/>
    <n v="2"/>
    <n v="0"/>
    <n v="65"/>
    <n v="39"/>
    <n v="2"/>
    <n v="0"/>
    <n v="77"/>
    <n v="33"/>
    <n v="2"/>
    <n v="0"/>
    <n v="65"/>
  </r>
  <r>
    <x v="98"/>
    <s v="Lamb and Veggie Kabob"/>
    <n v="7"/>
    <n v="8"/>
    <n v="1"/>
    <n v="60"/>
    <n v="1.3333333333333299"/>
    <n v="83365.833333333299"/>
    <n v="14"/>
    <n v="8"/>
    <n v="0"/>
    <n v="127"/>
    <n v="15"/>
    <n v="8"/>
    <n v="0"/>
    <n v="142"/>
    <n v="15"/>
    <n v="8"/>
    <n v="1"/>
    <n v="137"/>
  </r>
  <r>
    <x v="98"/>
    <s v="Lamb Chops"/>
    <n v="19"/>
    <n v="9"/>
    <n v="0"/>
    <n v="159"/>
    <n v="4.2105263157894699"/>
    <n v="47422.631578947301"/>
    <n v="17"/>
    <n v="10"/>
    <n v="1"/>
    <n v="149"/>
    <n v="13"/>
    <n v="9"/>
    <n v="1"/>
    <n v="102"/>
    <n v="15"/>
    <n v="13"/>
    <n v="8"/>
    <n v="71"/>
  </r>
  <r>
    <x v="98"/>
    <s v="Naan"/>
    <n v="23"/>
    <n v="2"/>
    <n v="0"/>
    <n v="62"/>
    <n v="8.6818181818181799"/>
    <n v="63676.818181818096"/>
    <n v="13"/>
    <n v="2"/>
    <n v="0"/>
    <n v="28"/>
    <n v="12"/>
    <n v="2"/>
    <n v="0"/>
    <n v="25"/>
    <n v="11"/>
    <n v="2"/>
    <n v="0"/>
    <n v="38"/>
  </r>
  <r>
    <x v="98"/>
    <s v="Rice"/>
    <n v="23"/>
    <n v="2"/>
    <n v="0"/>
    <n v="56"/>
    <n v="14.391304347826001"/>
    <n v="60903.260869565202"/>
    <n v="18"/>
    <n v="2"/>
    <n v="0"/>
    <n v="37"/>
    <n v="14"/>
    <n v="2"/>
    <n v="0"/>
    <n v="29"/>
    <n v="17"/>
    <n v="2"/>
    <n v="0"/>
    <n v="56"/>
  </r>
  <r>
    <x v="98"/>
    <s v="Salmon and Wheat Bran Salad"/>
    <n v="115"/>
    <n v="12"/>
    <n v="1"/>
    <n v="1308"/>
    <n v="6"/>
    <n v="68465.701754385896"/>
    <n v="80"/>
    <n v="13"/>
    <n v="1"/>
    <n v="988"/>
    <n v="69"/>
    <n v="13"/>
    <n v="0"/>
    <n v="885"/>
    <n v="82"/>
    <n v="19"/>
    <n v="5"/>
    <n v="1163"/>
  </r>
  <r>
    <x v="98"/>
    <s v="Yogurt"/>
    <n v="46"/>
    <n v="3"/>
    <n v="0"/>
    <n v="170"/>
    <n v="5.55"/>
    <n v="70034.475000000006"/>
    <n v="35"/>
    <n v="3"/>
    <n v="0"/>
    <n v="138"/>
    <n v="32"/>
    <n v="3"/>
    <n v="0"/>
    <n v="129"/>
    <n v="23"/>
    <n v="3"/>
    <n v="0"/>
    <n v="72"/>
  </r>
  <r>
    <x v="99"/>
    <s v="Aubergine and Chickpea Vindaloo"/>
    <n v="12"/>
    <n v="4"/>
    <n v="0"/>
    <n v="42"/>
    <n v="3.1428571428571401"/>
    <n v="71429.428571428507"/>
    <n v="26"/>
    <n v="4"/>
    <n v="0"/>
    <n v="89"/>
    <n v="8"/>
    <n v="4"/>
    <n v="0"/>
    <n v="28"/>
    <n v="6"/>
    <n v="4"/>
    <n v="0"/>
    <n v="21"/>
  </r>
  <r>
    <x v="99"/>
    <s v="Beef and Apple Burgers"/>
    <n v="28"/>
    <n v="13"/>
    <n v="2"/>
    <n v="322"/>
    <n v="2.46428571428571"/>
    <n v="67934.892857142797"/>
    <n v="30"/>
    <n v="17"/>
    <n v="1"/>
    <n v="485"/>
    <n v="40"/>
    <n v="14"/>
    <n v="1"/>
    <n v="504"/>
    <n v="56"/>
    <n v="10"/>
    <n v="1"/>
    <n v="474"/>
  </r>
  <r>
    <x v="99"/>
    <s v="Beef and Broccoli"/>
    <n v="35"/>
    <n v="11"/>
    <n v="0"/>
    <n v="371"/>
    <n v="2.48571428571428"/>
    <n v="74352.485714285707"/>
    <n v="28"/>
    <n v="10"/>
    <n v="0"/>
    <n v="284"/>
    <n v="16"/>
    <n v="13"/>
    <n v="1"/>
    <n v="196"/>
    <n v="25"/>
    <n v="13"/>
    <n v="0"/>
    <n v="298"/>
  </r>
  <r>
    <x v="99"/>
    <s v="Beef and Broccoli Stir Fry"/>
    <n v="16"/>
    <n v="10"/>
    <n v="1"/>
    <n v="151"/>
    <n v="19.133333333333301"/>
    <n v="66698.600000000006"/>
    <n v="13"/>
    <n v="10"/>
    <n v="0"/>
    <n v="130"/>
    <n v="11"/>
    <n v="10"/>
    <n v="0"/>
    <n v="113"/>
    <n v="16"/>
    <n v="10"/>
    <n v="1"/>
    <n v="142"/>
  </r>
  <r>
    <x v="99"/>
    <s v="Beef and Squash Kabob"/>
    <n v="62"/>
    <n v="8"/>
    <n v="0"/>
    <n v="586"/>
    <n v="1.84210526315789"/>
    <n v="75492.614035087696"/>
    <n v="85"/>
    <n v="7"/>
    <n v="0"/>
    <n v="718"/>
    <n v="27"/>
    <n v="7"/>
    <n v="1"/>
    <n v="214"/>
    <n v="38"/>
    <n v="8"/>
    <n v="0"/>
    <n v="353"/>
  </r>
  <r>
    <x v="99"/>
    <s v="Chicken and Onion Kabob"/>
    <n v="74"/>
    <n v="10"/>
    <n v="0"/>
    <n v="804"/>
    <n v="2.7536231884057898"/>
    <n v="60959.811594202802"/>
    <n v="90"/>
    <n v="10"/>
    <n v="0"/>
    <n v="987"/>
    <n v="59"/>
    <n v="10"/>
    <n v="0"/>
    <n v="646"/>
    <n v="50"/>
    <n v="10"/>
    <n v="0"/>
    <n v="556"/>
  </r>
  <r>
    <x v="99"/>
    <s v="Chutney"/>
    <n v="31"/>
    <n v="2"/>
    <n v="0"/>
    <n v="92"/>
    <n v="11.1612903225806"/>
    <n v="70988.967741935397"/>
    <n v="30"/>
    <n v="2"/>
    <n v="0"/>
    <n v="92"/>
    <n v="12"/>
    <n v="2"/>
    <n v="0"/>
    <n v="31"/>
    <n v="18"/>
    <n v="2"/>
    <n v="0"/>
    <n v="60"/>
  </r>
  <r>
    <x v="99"/>
    <s v="Coconut and Beef Vindaloo"/>
    <n v="17"/>
    <n v="4"/>
    <n v="0"/>
    <n v="63"/>
    <n v="3"/>
    <n v="69276.384615384595"/>
    <n v="17"/>
    <n v="4"/>
    <n v="0"/>
    <n v="59"/>
    <n v="6"/>
    <n v="4"/>
    <n v="1"/>
    <n v="20"/>
    <n v="11"/>
    <n v="4"/>
    <n v="1"/>
    <n v="36"/>
  </r>
  <r>
    <x v="99"/>
    <s v="Fountain Drink"/>
    <n v="76"/>
    <n v="2"/>
    <n v="0"/>
    <n v="151"/>
    <n v="3.5681818181818099"/>
    <n v="68222.863636363603"/>
    <n v="66"/>
    <n v="2"/>
    <n v="0"/>
    <n v="130"/>
    <n v="36"/>
    <n v="2"/>
    <n v="0"/>
    <n v="63"/>
    <n v="48"/>
    <n v="2"/>
    <n v="0"/>
    <n v="94"/>
  </r>
  <r>
    <x v="99"/>
    <s v="Lamb and Veggie Kabob"/>
    <n v="16"/>
    <n v="8"/>
    <n v="1"/>
    <n v="142"/>
    <n v="4.9375"/>
    <n v="43789.9375"/>
    <n v="15"/>
    <n v="8"/>
    <n v="0"/>
    <n v="144"/>
    <n v="15"/>
    <n v="8"/>
    <n v="0"/>
    <n v="138"/>
    <n v="17"/>
    <n v="8"/>
    <n v="4"/>
    <n v="112"/>
  </r>
  <r>
    <x v="99"/>
    <s v="Lamb Chops"/>
    <n v="21"/>
    <n v="10"/>
    <n v="0"/>
    <n v="219"/>
    <n v="3.2857142857142798"/>
    <n v="71458.714285714203"/>
    <n v="17"/>
    <n v="10"/>
    <n v="1"/>
    <n v="155"/>
    <n v="18"/>
    <n v="8"/>
    <n v="1"/>
    <n v="125"/>
    <n v="23"/>
    <n v="8"/>
    <n v="1"/>
    <n v="175"/>
  </r>
  <r>
    <x v="99"/>
    <s v="Naan"/>
    <n v="17"/>
    <n v="2"/>
    <n v="0"/>
    <n v="54"/>
    <n v="16.529411764705799"/>
    <n v="88234.764705882306"/>
    <n v="29"/>
    <n v="2"/>
    <n v="0"/>
    <n v="69"/>
    <n v="23"/>
    <n v="2"/>
    <n v="0"/>
    <n v="54"/>
    <n v="32"/>
    <n v="2"/>
    <n v="0"/>
    <n v="96"/>
  </r>
  <r>
    <x v="99"/>
    <s v="Rice"/>
    <n v="20"/>
    <n v="2"/>
    <n v="0"/>
    <n v="62"/>
    <n v="15.105263157894701"/>
    <n v="89474.315789473607"/>
    <n v="33"/>
    <n v="2"/>
    <n v="0"/>
    <n v="95"/>
    <n v="22"/>
    <n v="2"/>
    <n v="0"/>
    <n v="52"/>
    <n v="22"/>
    <n v="2"/>
    <n v="0"/>
    <n v="70"/>
  </r>
  <r>
    <x v="99"/>
    <s v="Salmon and Wheat Bran Salad"/>
    <n v="119"/>
    <n v="14"/>
    <n v="0"/>
    <n v="1558"/>
    <n v="5.6837606837606804"/>
    <n v="63307.555555555497"/>
    <n v="112"/>
    <n v="14"/>
    <n v="0"/>
    <n v="1507"/>
    <n v="90"/>
    <n v="15"/>
    <n v="1"/>
    <n v="1299"/>
    <n v="113"/>
    <n v="15"/>
    <n v="3"/>
    <n v="1331"/>
  </r>
  <r>
    <x v="99"/>
    <s v="Yogurt"/>
    <n v="48"/>
    <n v="3"/>
    <n v="0"/>
    <n v="196"/>
    <n v="2.4222222222222198"/>
    <n v="66708.0888888888"/>
    <n v="49"/>
    <n v="3"/>
    <n v="0"/>
    <n v="177"/>
    <n v="39"/>
    <n v="3"/>
    <n v="0"/>
    <n v="158"/>
    <n v="37"/>
    <n v="3"/>
    <n v="0"/>
    <n v="149"/>
  </r>
  <r>
    <x v="100"/>
    <s v="Aubergine and Chickpea Vindaloo"/>
    <n v="15"/>
    <n v="4"/>
    <n v="0"/>
    <n v="52"/>
    <n v="2.2999999999999998"/>
    <n v="70091.8"/>
    <n v="24"/>
    <n v="4"/>
    <n v="2"/>
    <n v="54"/>
    <n v="10"/>
    <n v="4"/>
    <n v="0"/>
    <n v="34"/>
    <n v="9"/>
    <n v="4"/>
    <n v="0"/>
    <n v="28"/>
  </r>
  <r>
    <x v="100"/>
    <s v="Beef and Apple Burgers"/>
    <n v="43"/>
    <n v="17"/>
    <n v="1"/>
    <n v="671"/>
    <n v="1.5"/>
    <n v="72533.225000000006"/>
    <n v="50"/>
    <n v="12"/>
    <n v="1"/>
    <n v="566"/>
    <n v="57"/>
    <n v="10"/>
    <n v="2"/>
    <n v="450"/>
    <n v="46"/>
    <n v="9"/>
    <n v="1"/>
    <n v="388"/>
  </r>
  <r>
    <x v="100"/>
    <s v="Beef and Broccoli"/>
    <n v="48"/>
    <n v="19"/>
    <n v="1"/>
    <n v="807"/>
    <n v="1.6410256410256401"/>
    <n v="66800.307692307601"/>
    <n v="64"/>
    <n v="10"/>
    <n v="2"/>
    <n v="522"/>
    <n v="36"/>
    <n v="9"/>
    <n v="0"/>
    <n v="300"/>
    <n v="41"/>
    <n v="9"/>
    <n v="0"/>
    <n v="428"/>
  </r>
  <r>
    <x v="100"/>
    <s v="Beef and Broccoli Stir Fry"/>
    <n v="15"/>
    <n v="10"/>
    <n v="1"/>
    <n v="144"/>
    <n v="1.2"/>
    <n v="86701.2"/>
    <n v="37"/>
    <n v="10"/>
    <n v="0"/>
    <n v="356"/>
    <n v="27"/>
    <n v="10"/>
    <n v="0"/>
    <n v="274"/>
    <n v="14"/>
    <n v="10"/>
    <n v="0"/>
    <n v="142"/>
  </r>
  <r>
    <x v="100"/>
    <s v="Beef and Squash Kabob"/>
    <n v="73"/>
    <n v="8"/>
    <n v="0"/>
    <n v="683"/>
    <n v="12.09375"/>
    <n v="79737.28125"/>
    <n v="59"/>
    <n v="7"/>
    <n v="0"/>
    <n v="497"/>
    <n v="44"/>
    <n v="7"/>
    <n v="0"/>
    <n v="383"/>
    <n v="41"/>
    <n v="8"/>
    <n v="0"/>
    <n v="380"/>
  </r>
  <r>
    <x v="100"/>
    <s v="Chicken and Onion Kabob"/>
    <n v="83"/>
    <n v="10"/>
    <n v="0"/>
    <n v="910"/>
    <n v="6.0945945945945903"/>
    <n v="63575.486486486399"/>
    <n v="78"/>
    <n v="10"/>
    <n v="1"/>
    <n v="818"/>
    <n v="69"/>
    <n v="10"/>
    <n v="0"/>
    <n v="761"/>
    <n v="90"/>
    <n v="10"/>
    <n v="0"/>
    <n v="981"/>
  </r>
  <r>
    <x v="100"/>
    <s v="Chutney"/>
    <n v="45"/>
    <n v="2"/>
    <n v="2"/>
    <n v="116"/>
    <n v="2.2727272727272698"/>
    <n v="72814.909090909001"/>
    <n v="33"/>
    <n v="2"/>
    <n v="1"/>
    <n v="74"/>
    <n v="29"/>
    <n v="2"/>
    <n v="0"/>
    <n v="73"/>
    <n v="23"/>
    <n v="2"/>
    <n v="0"/>
    <n v="62"/>
  </r>
  <r>
    <x v="100"/>
    <s v="Coconut and Beef Vindaloo"/>
    <n v="19"/>
    <n v="4"/>
    <n v="0"/>
    <n v="76"/>
    <n v="4.625"/>
    <n v="56309.75"/>
    <n v="28"/>
    <n v="4"/>
    <n v="0"/>
    <n v="96"/>
    <n v="19"/>
    <n v="4"/>
    <n v="0"/>
    <n v="73"/>
    <n v="15"/>
    <n v="4"/>
    <n v="0"/>
    <n v="59"/>
  </r>
  <r>
    <x v="100"/>
    <s v="Fountain Drink"/>
    <n v="96"/>
    <n v="2"/>
    <n v="0"/>
    <n v="191"/>
    <n v="2.6122448979591799"/>
    <n v="69478.693877551006"/>
    <n v="90"/>
    <n v="2"/>
    <n v="0"/>
    <n v="178"/>
    <n v="89"/>
    <n v="2"/>
    <n v="0"/>
    <n v="171"/>
    <n v="65"/>
    <n v="2"/>
    <n v="0"/>
    <n v="127"/>
  </r>
  <r>
    <x v="100"/>
    <s v="Lamb and Veggie Kabob"/>
    <n v="11"/>
    <n v="8"/>
    <n v="0"/>
    <n v="105"/>
    <n v="7.8181818181818103"/>
    <n v="63646.4545454545"/>
    <n v="11"/>
    <n v="8"/>
    <n v="0"/>
    <n v="103"/>
    <n v="14"/>
    <n v="8"/>
    <n v="2"/>
    <n v="103"/>
    <n v="17"/>
    <n v="8"/>
    <n v="0"/>
    <n v="158"/>
  </r>
  <r>
    <x v="100"/>
    <s v="Lamb Chops"/>
    <n v="48"/>
    <n v="9"/>
    <n v="0"/>
    <n v="434"/>
    <n v="3.8823529411764701"/>
    <n v="55947.176470588201"/>
    <n v="37"/>
    <n v="10"/>
    <n v="2"/>
    <n v="334"/>
    <n v="35"/>
    <n v="9"/>
    <n v="1"/>
    <n v="277"/>
    <n v="16"/>
    <n v="11"/>
    <n v="0"/>
    <n v="170"/>
  </r>
  <r>
    <x v="100"/>
    <s v="Naan"/>
    <n v="35"/>
    <n v="2"/>
    <n v="0"/>
    <n v="126"/>
    <n v="1.0588235294117601"/>
    <n v="94136.264705882306"/>
    <n v="47"/>
    <n v="2"/>
    <n v="1"/>
    <n v="94"/>
    <n v="36"/>
    <n v="2"/>
    <n v="0"/>
    <n v="100"/>
    <n v="23"/>
    <n v="2"/>
    <n v="0"/>
    <n v="66"/>
  </r>
  <r>
    <x v="100"/>
    <s v="Rice"/>
    <n v="26"/>
    <n v="2"/>
    <n v="0"/>
    <n v="96"/>
    <n v="1.5833333333333299"/>
    <n v="79203.5"/>
    <n v="40"/>
    <n v="2"/>
    <n v="0"/>
    <n v="97"/>
    <n v="31"/>
    <n v="2"/>
    <n v="0"/>
    <n v="89"/>
    <n v="21"/>
    <n v="2"/>
    <n v="0"/>
    <n v="51"/>
  </r>
  <r>
    <x v="100"/>
    <s v="Salmon and Wheat Bran Salad"/>
    <n v="140"/>
    <n v="19"/>
    <n v="2"/>
    <n v="2299"/>
    <n v="2.5284552845528401"/>
    <n v="70805.9674796748"/>
    <n v="167"/>
    <n v="14"/>
    <n v="2"/>
    <n v="2182"/>
    <n v="183"/>
    <n v="14"/>
    <n v="0"/>
    <n v="2458"/>
    <n v="125"/>
    <n v="13"/>
    <n v="0"/>
    <n v="1596"/>
  </r>
  <r>
    <x v="100"/>
    <s v="Yogurt"/>
    <n v="68"/>
    <n v="3"/>
    <n v="0"/>
    <n v="323"/>
    <n v="5.9310344827586201"/>
    <n v="74209.051724137898"/>
    <n v="64"/>
    <n v="3"/>
    <n v="0"/>
    <n v="242"/>
    <n v="59"/>
    <n v="3"/>
    <n v="0"/>
    <n v="234"/>
    <n v="57"/>
    <n v="3"/>
    <n v="0"/>
    <n v="221"/>
  </r>
  <r>
    <x v="101"/>
    <s v="Aubergine and Chickpea Vindaloo"/>
    <n v="11"/>
    <n v="4"/>
    <n v="0"/>
    <n v="37"/>
    <n v="6.4444444444444402"/>
    <n v="33513.444444444402"/>
    <n v="16"/>
    <n v="4"/>
    <n v="0"/>
    <n v="56"/>
    <n v="13"/>
    <n v="4"/>
    <n v="0"/>
    <n v="43"/>
    <n v="14"/>
    <n v="4"/>
    <n v="0"/>
    <n v="49"/>
  </r>
  <r>
    <x v="101"/>
    <s v="Beef and Apple Burgers"/>
    <n v="33"/>
    <n v="11"/>
    <n v="1"/>
    <n v="339"/>
    <n v="1.84848484848484"/>
    <n v="72758.757575757496"/>
    <n v="33"/>
    <n v="17"/>
    <n v="0"/>
    <n v="560"/>
    <n v="38"/>
    <n v="20"/>
    <n v="1"/>
    <n v="692"/>
    <n v="37"/>
    <n v="12"/>
    <n v="1"/>
    <n v="424"/>
  </r>
  <r>
    <x v="101"/>
    <s v="Beef and Broccoli"/>
    <n v="30"/>
    <n v="12"/>
    <n v="1"/>
    <n v="341"/>
    <n v="5.5666666666666602"/>
    <n v="43443.4"/>
    <n v="20"/>
    <n v="9"/>
    <n v="0"/>
    <n v="174"/>
    <n v="19"/>
    <n v="12"/>
    <n v="0"/>
    <n v="221"/>
    <n v="18"/>
    <n v="8"/>
    <n v="0"/>
    <n v="151"/>
  </r>
  <r>
    <x v="101"/>
    <s v="Beef and Broccoli Stir Fry"/>
    <n v="22"/>
    <n v="10"/>
    <n v="0"/>
    <n v="225"/>
    <n v="1.5263157894736801"/>
    <n v="73760.105263157893"/>
    <n v="28"/>
    <n v="10"/>
    <n v="0"/>
    <n v="280"/>
    <n v="16"/>
    <n v="10"/>
    <n v="0"/>
    <n v="162"/>
    <n v="19"/>
    <n v="10"/>
    <n v="0"/>
    <n v="193"/>
  </r>
  <r>
    <x v="101"/>
    <s v="Beef and Squash Kabob"/>
    <n v="53"/>
    <n v="8"/>
    <n v="0"/>
    <n v="470"/>
    <n v="3.3265306122448899"/>
    <n v="59258.510204081598"/>
    <n v="76"/>
    <n v="7"/>
    <n v="0"/>
    <n v="633"/>
    <n v="27"/>
    <n v="7"/>
    <n v="0"/>
    <n v="231"/>
    <n v="63"/>
    <n v="8"/>
    <n v="0"/>
    <n v="574"/>
  </r>
  <r>
    <x v="101"/>
    <s v="Chicken and Onion Kabob"/>
    <n v="73"/>
    <n v="10"/>
    <n v="0"/>
    <n v="810"/>
    <n v="4.4677419354838701"/>
    <n v="59767.741935483798"/>
    <n v="90"/>
    <n v="9"/>
    <n v="0"/>
    <n v="963"/>
    <n v="57"/>
    <n v="10"/>
    <n v="0"/>
    <n v="621"/>
    <n v="89"/>
    <n v="10"/>
    <n v="0"/>
    <n v="980"/>
  </r>
  <r>
    <x v="101"/>
    <s v="Chutney"/>
    <n v="27"/>
    <n v="2"/>
    <n v="0"/>
    <n v="73"/>
    <n v="2.9629629629629601"/>
    <n v="37144.185185185102"/>
    <n v="29"/>
    <n v="2"/>
    <n v="0"/>
    <n v="76"/>
    <n v="17"/>
    <n v="2"/>
    <n v="0"/>
    <n v="50"/>
    <n v="20"/>
    <n v="2"/>
    <n v="0"/>
    <n v="52"/>
  </r>
  <r>
    <x v="101"/>
    <s v="Coconut and Beef Vindaloo"/>
    <n v="10"/>
    <n v="4"/>
    <n v="0"/>
    <n v="40"/>
    <n v="4.55555555555555"/>
    <n v="66703.222222222204"/>
    <n v="22"/>
    <n v="4"/>
    <n v="0"/>
    <n v="77"/>
    <n v="11"/>
    <n v="4"/>
    <n v="0"/>
    <n v="42"/>
    <n v="10"/>
    <n v="4"/>
    <n v="0"/>
    <n v="39"/>
  </r>
  <r>
    <x v="101"/>
    <s v="Fountain Drink"/>
    <n v="48"/>
    <n v="2"/>
    <n v="0"/>
    <n v="93"/>
    <n v="2.8378378378378302"/>
    <n v="59540.891891891799"/>
    <n v="58"/>
    <n v="2"/>
    <n v="0"/>
    <n v="115"/>
    <n v="52"/>
    <n v="2"/>
    <n v="0"/>
    <n v="102"/>
    <n v="46"/>
    <n v="2"/>
    <n v="0"/>
    <n v="92"/>
  </r>
  <r>
    <x v="101"/>
    <s v="Lamb and Veggie Kabob"/>
    <n v="7"/>
    <n v="8"/>
    <n v="1"/>
    <n v="58"/>
    <n v="2.1428571428571401"/>
    <n v="42910"/>
    <n v="20"/>
    <n v="8"/>
    <n v="1"/>
    <n v="173"/>
    <n v="18"/>
    <n v="8"/>
    <n v="0"/>
    <n v="168"/>
    <n v="18"/>
    <n v="8"/>
    <n v="0"/>
    <n v="170"/>
  </r>
  <r>
    <x v="101"/>
    <s v="Lamb Chops"/>
    <n v="32"/>
    <n v="7"/>
    <n v="0"/>
    <n v="231"/>
    <n v="5"/>
    <n v="43920.8125"/>
    <n v="26"/>
    <n v="12"/>
    <n v="0"/>
    <n v="301"/>
    <n v="26"/>
    <n v="8"/>
    <n v="1"/>
    <n v="179"/>
    <n v="27"/>
    <n v="9"/>
    <n v="0"/>
    <n v="235"/>
  </r>
  <r>
    <x v="101"/>
    <s v="Naan"/>
    <n v="29"/>
    <n v="2"/>
    <n v="0"/>
    <n v="74"/>
    <n v="3.6538461538461502"/>
    <n v="65430.115384615303"/>
    <n v="28"/>
    <n v="2"/>
    <n v="0"/>
    <n v="73"/>
    <n v="26"/>
    <n v="2"/>
    <n v="0"/>
    <n v="79"/>
    <n v="26"/>
    <n v="2"/>
    <n v="0"/>
    <n v="72"/>
  </r>
  <r>
    <x v="101"/>
    <s v="Rice"/>
    <n v="18"/>
    <n v="2"/>
    <n v="0"/>
    <n v="47"/>
    <n v="3.23529411764705"/>
    <n v="59011.176470588201"/>
    <n v="21"/>
    <n v="2"/>
    <n v="0"/>
    <n v="53"/>
    <n v="25"/>
    <n v="2"/>
    <n v="0"/>
    <n v="70"/>
    <n v="25"/>
    <n v="2"/>
    <n v="0"/>
    <n v="63"/>
  </r>
  <r>
    <x v="101"/>
    <s v="Salmon and Wheat Bran Salad"/>
    <n v="119"/>
    <n v="15"/>
    <n v="1"/>
    <n v="1668"/>
    <n v="3.8974358974358898"/>
    <n v="50542.854700854703"/>
    <n v="130"/>
    <n v="13"/>
    <n v="0"/>
    <n v="1649"/>
    <n v="112"/>
    <n v="15"/>
    <n v="0"/>
    <n v="1596"/>
    <n v="105"/>
    <n v="16"/>
    <n v="0"/>
    <n v="1611"/>
  </r>
  <r>
    <x v="101"/>
    <s v="Yogurt"/>
    <n v="43"/>
    <n v="3"/>
    <n v="0"/>
    <n v="163"/>
    <n v="2.2857142857142798"/>
    <n v="66750.714285714203"/>
    <n v="42"/>
    <n v="3"/>
    <n v="0"/>
    <n v="156"/>
    <n v="44"/>
    <n v="3"/>
    <n v="0"/>
    <n v="187"/>
    <n v="44"/>
    <n v="3"/>
    <n v="0"/>
    <n v="191"/>
  </r>
  <r>
    <x v="102"/>
    <s v="Aubergine and Chickpea Vindaloo"/>
    <n v="3"/>
    <n v="4"/>
    <n v="0"/>
    <n v="10"/>
    <n v="2"/>
    <n v="203"/>
    <n v="8"/>
    <n v="4"/>
    <n v="0"/>
    <n v="24"/>
    <n v="5"/>
    <n v="4"/>
    <n v="0"/>
    <n v="18"/>
    <n v="9"/>
    <n v="4"/>
    <n v="0"/>
    <n v="32"/>
  </r>
  <r>
    <x v="102"/>
    <s v="Beef and Apple Burgers"/>
    <n v="29"/>
    <n v="12"/>
    <n v="1"/>
    <n v="327"/>
    <n v="2.5172413793103399"/>
    <n v="72457.896551724101"/>
    <n v="30"/>
    <n v="11"/>
    <n v="0"/>
    <n v="329"/>
    <n v="35"/>
    <n v="16"/>
    <n v="1"/>
    <n v="543"/>
    <n v="19"/>
    <n v="12"/>
    <n v="0"/>
    <n v="219"/>
  </r>
  <r>
    <x v="102"/>
    <s v="Beef and Broccoli"/>
    <n v="20"/>
    <n v="9"/>
    <n v="0"/>
    <n v="184"/>
    <n v="3.55"/>
    <n v="55024.95"/>
    <n v="21"/>
    <n v="8"/>
    <n v="2"/>
    <n v="128"/>
    <n v="13"/>
    <n v="11"/>
    <n v="0"/>
    <n v="137"/>
    <n v="27"/>
    <n v="11"/>
    <n v="3"/>
    <n v="256"/>
  </r>
  <r>
    <x v="102"/>
    <s v="Beef and Broccoli Stir Fry"/>
    <n v="18"/>
    <n v="10"/>
    <n v="0"/>
    <n v="185"/>
    <n v="9.6470588235294095"/>
    <n v="64741.647058823502"/>
    <n v="10"/>
    <n v="10"/>
    <n v="0"/>
    <n v="100"/>
    <n v="6"/>
    <n v="10"/>
    <n v="0"/>
    <n v="62"/>
    <n v="14"/>
    <n v="10"/>
    <n v="0"/>
    <n v="144"/>
  </r>
  <r>
    <x v="102"/>
    <s v="Beef and Squash Kabob"/>
    <n v="28"/>
    <n v="8"/>
    <n v="0"/>
    <n v="254"/>
    <n v="2.4"/>
    <n v="72014.84"/>
    <n v="60"/>
    <n v="7"/>
    <n v="0"/>
    <n v="512"/>
    <n v="33"/>
    <n v="7"/>
    <n v="0"/>
    <n v="286"/>
    <n v="25"/>
    <n v="8"/>
    <n v="0"/>
    <n v="237"/>
  </r>
  <r>
    <x v="102"/>
    <s v="Chicken and Onion Kabob"/>
    <n v="45"/>
    <n v="10"/>
    <n v="0"/>
    <n v="508"/>
    <n v="3.1190476190476102"/>
    <n v="59567.666666666599"/>
    <n v="48"/>
    <n v="10"/>
    <n v="1"/>
    <n v="506"/>
    <n v="52"/>
    <n v="10"/>
    <n v="0"/>
    <n v="574"/>
    <n v="44"/>
    <n v="10"/>
    <n v="0"/>
    <n v="500"/>
  </r>
  <r>
    <x v="102"/>
    <s v="Chutney"/>
    <n v="14"/>
    <n v="2"/>
    <n v="0"/>
    <n v="32"/>
    <n v="3.2857142857142798"/>
    <n v="50102.785714285703"/>
    <n v="16"/>
    <n v="2"/>
    <n v="0"/>
    <n v="34"/>
    <n v="14"/>
    <n v="2"/>
    <n v="0"/>
    <n v="60"/>
    <n v="14"/>
    <n v="2"/>
    <n v="0"/>
    <n v="42"/>
  </r>
  <r>
    <x v="102"/>
    <s v="Coconut and Beef Vindaloo"/>
    <n v="10"/>
    <n v="4"/>
    <n v="0"/>
    <n v="40"/>
    <n v="3"/>
    <n v="44503"/>
    <n v="8"/>
    <n v="4"/>
    <n v="1"/>
    <n v="24"/>
    <n v="10"/>
    <n v="4"/>
    <n v="0"/>
    <n v="40"/>
    <n v="16"/>
    <n v="4"/>
    <n v="0"/>
    <n v="63"/>
  </r>
  <r>
    <x v="102"/>
    <s v="Fountain Drink"/>
    <n v="46"/>
    <n v="2"/>
    <n v="0"/>
    <n v="92"/>
    <n v="3.1153846153846101"/>
    <n v="61658.038461538403"/>
    <n v="45"/>
    <n v="2"/>
    <n v="0"/>
    <n v="83"/>
    <n v="40"/>
    <n v="2"/>
    <n v="0"/>
    <n v="80"/>
    <n v="26"/>
    <n v="2"/>
    <n v="0"/>
    <n v="52"/>
  </r>
  <r>
    <x v="102"/>
    <s v="Lamb and Veggie Kabob"/>
    <n v="11"/>
    <n v="8"/>
    <n v="1"/>
    <n v="93"/>
    <n v="2.3636363636363602"/>
    <n v="81842.272727272706"/>
    <n v="8"/>
    <n v="8"/>
    <n v="1"/>
    <n v="65"/>
    <n v="8"/>
    <n v="8"/>
    <n v="0"/>
    <n v="74"/>
    <n v="10"/>
    <n v="8"/>
    <n v="2"/>
    <n v="79"/>
  </r>
  <r>
    <x v="102"/>
    <s v="Lamb Chops"/>
    <n v="11"/>
    <n v="9"/>
    <n v="1"/>
    <n v="84"/>
    <n v="1.4545454545454499"/>
    <n v="81846"/>
    <n v="23"/>
    <n v="10"/>
    <n v="2"/>
    <n v="186"/>
    <n v="17"/>
    <n v="9"/>
    <n v="0"/>
    <n v="142"/>
    <n v="20"/>
    <n v="13"/>
    <n v="5"/>
    <n v="214"/>
  </r>
  <r>
    <x v="102"/>
    <s v="Naan"/>
    <n v="19"/>
    <n v="2"/>
    <n v="0"/>
    <n v="51"/>
    <n v="2.23529411764705"/>
    <n v="53015.058823529398"/>
    <n v="19"/>
    <n v="2"/>
    <n v="0"/>
    <n v="44"/>
    <n v="18"/>
    <n v="2"/>
    <n v="0"/>
    <n v="46"/>
    <n v="16"/>
    <n v="2"/>
    <n v="0"/>
    <n v="43"/>
  </r>
  <r>
    <x v="102"/>
    <s v="Rice"/>
    <n v="17"/>
    <n v="2"/>
    <n v="0"/>
    <n v="43"/>
    <n v="1.70588235294117"/>
    <n v="64891.352941176403"/>
    <n v="19"/>
    <n v="2"/>
    <n v="0"/>
    <n v="42"/>
    <n v="11"/>
    <n v="2"/>
    <n v="0"/>
    <n v="22"/>
    <n v="12"/>
    <n v="2"/>
    <n v="4"/>
    <n v="18"/>
  </r>
  <r>
    <x v="102"/>
    <s v="Salmon and Wheat Bran Salad"/>
    <n v="95"/>
    <n v="12"/>
    <n v="0"/>
    <n v="1136"/>
    <n v="3.1595744680851001"/>
    <n v="56499.351063829701"/>
    <n v="79"/>
    <n v="13"/>
    <n v="1"/>
    <n v="958"/>
    <n v="82"/>
    <n v="15"/>
    <n v="0"/>
    <n v="1214"/>
    <n v="99"/>
    <n v="14"/>
    <n v="2"/>
    <n v="1349"/>
  </r>
  <r>
    <x v="102"/>
    <s v="Yogurt"/>
    <n v="35"/>
    <n v="3"/>
    <n v="0"/>
    <n v="151"/>
    <n v="6.5806451612903203"/>
    <n v="61347.354838709602"/>
    <n v="31"/>
    <n v="3"/>
    <n v="0"/>
    <n v="107"/>
    <n v="25"/>
    <n v="3"/>
    <n v="0"/>
    <n v="123"/>
    <n v="22"/>
    <n v="3"/>
    <n v="2"/>
    <n v="72"/>
  </r>
  <r>
    <x v="103"/>
    <s v="Aubergine and Chickpea Vindaloo"/>
    <n v="4"/>
    <n v="4"/>
    <n v="0"/>
    <n v="14"/>
    <n v="5.5"/>
    <n v="83"/>
    <n v="10"/>
    <n v="4"/>
    <n v="1"/>
    <n v="25"/>
    <n v="7"/>
    <n v="4"/>
    <n v="0"/>
    <n v="21"/>
    <n v="0"/>
    <n v="0"/>
    <n v="0"/>
    <n v="0"/>
  </r>
  <r>
    <x v="103"/>
    <s v="Beef and Apple Burgers"/>
    <n v="22"/>
    <n v="11"/>
    <n v="1"/>
    <n v="217"/>
    <n v="7.6363636363636296"/>
    <n v="59102.181818181802"/>
    <n v="25"/>
    <n v="11"/>
    <n v="0"/>
    <n v="282"/>
    <n v="20"/>
    <n v="16"/>
    <n v="0"/>
    <n v="321"/>
    <n v="25"/>
    <n v="12"/>
    <n v="1"/>
    <n v="268"/>
  </r>
  <r>
    <x v="103"/>
    <s v="Beef and Broccoli"/>
    <n v="15"/>
    <n v="15"/>
    <n v="0"/>
    <n v="218"/>
    <n v="1.5333333333333301"/>
    <n v="80021.866666666596"/>
    <n v="15"/>
    <n v="10"/>
    <n v="1"/>
    <n v="133"/>
    <n v="17"/>
    <n v="11"/>
    <n v="0"/>
    <n v="183"/>
    <n v="12"/>
    <n v="13"/>
    <n v="1"/>
    <n v="146"/>
  </r>
  <r>
    <x v="103"/>
    <s v="Beef and Broccoli Stir Fry"/>
    <n v="6"/>
    <n v="10"/>
    <n v="0"/>
    <n v="62"/>
    <n v="7.1666666666666599"/>
    <n v="66828"/>
    <n v="13"/>
    <n v="10"/>
    <n v="0"/>
    <n v="129"/>
    <n v="10"/>
    <n v="10"/>
    <n v="0"/>
    <n v="100"/>
    <n v="16"/>
    <n v="10"/>
    <n v="0"/>
    <n v="163"/>
  </r>
  <r>
    <x v="103"/>
    <s v="Beef and Squash Kabob"/>
    <n v="29"/>
    <n v="8"/>
    <n v="1"/>
    <n v="252"/>
    <n v="2.6206896551724101"/>
    <n v="65607.482758620696"/>
    <n v="19"/>
    <n v="7"/>
    <n v="0"/>
    <n v="164"/>
    <n v="26"/>
    <n v="7"/>
    <n v="0"/>
    <n v="226"/>
    <n v="23"/>
    <n v="8"/>
    <n v="1"/>
    <n v="191"/>
  </r>
  <r>
    <x v="103"/>
    <s v="Chicken and Onion Kabob"/>
    <n v="52"/>
    <n v="10"/>
    <n v="0"/>
    <n v="582"/>
    <n v="4.8235294117647003"/>
    <n v="53022.313725490101"/>
    <n v="37"/>
    <n v="10"/>
    <n v="0"/>
    <n v="398"/>
    <n v="39"/>
    <n v="10"/>
    <n v="0"/>
    <n v="436"/>
    <n v="48"/>
    <n v="10"/>
    <n v="0"/>
    <n v="547"/>
  </r>
  <r>
    <x v="103"/>
    <s v="Chutney"/>
    <n v="10"/>
    <n v="2"/>
    <n v="0"/>
    <n v="38"/>
    <n v="2.625"/>
    <n v="75015.125"/>
    <n v="15"/>
    <n v="2"/>
    <n v="0"/>
    <n v="33"/>
    <n v="14"/>
    <n v="2"/>
    <n v="0"/>
    <n v="40"/>
    <n v="11"/>
    <n v="2"/>
    <n v="0"/>
    <n v="26"/>
  </r>
  <r>
    <x v="103"/>
    <s v="Coconut and Beef Vindaloo"/>
    <n v="7"/>
    <n v="4"/>
    <n v="0"/>
    <n v="28"/>
    <n v="3.4285714285714199"/>
    <n v="42889.285714285703"/>
    <n v="10"/>
    <n v="4"/>
    <n v="1"/>
    <n v="28"/>
    <n v="12"/>
    <n v="4"/>
    <n v="0"/>
    <n v="48"/>
    <n v="3"/>
    <n v="4"/>
    <n v="0"/>
    <n v="12"/>
  </r>
  <r>
    <x v="103"/>
    <s v="Fountain Drink"/>
    <n v="27"/>
    <n v="2"/>
    <n v="0"/>
    <n v="53"/>
    <n v="3.09523809523809"/>
    <n v="57223.952380952302"/>
    <n v="40"/>
    <n v="2"/>
    <n v="0"/>
    <n v="73"/>
    <n v="48"/>
    <n v="2"/>
    <n v="0"/>
    <n v="96"/>
    <n v="37"/>
    <n v="2"/>
    <n v="0"/>
    <n v="74"/>
  </r>
  <r>
    <x v="103"/>
    <s v="Lamb and Veggie Kabob"/>
    <n v="9"/>
    <n v="8"/>
    <n v="1"/>
    <n v="70"/>
    <n v="1.3333333333333299"/>
    <n v="77878.888888888803"/>
    <n v="9"/>
    <n v="8"/>
    <n v="0"/>
    <n v="84"/>
    <n v="11"/>
    <n v="8"/>
    <n v="2"/>
    <n v="84"/>
    <n v="10"/>
    <n v="8"/>
    <n v="0"/>
    <n v="94"/>
  </r>
  <r>
    <x v="103"/>
    <s v="Lamb Chops"/>
    <n v="21"/>
    <n v="7"/>
    <n v="0"/>
    <n v="141"/>
    <n v="4"/>
    <n v="57196.857142857101"/>
    <n v="21"/>
    <n v="7"/>
    <n v="1"/>
    <n v="143"/>
    <n v="14"/>
    <n v="9"/>
    <n v="0"/>
    <n v="126"/>
    <n v="19"/>
    <n v="7"/>
    <n v="0"/>
    <n v="126"/>
  </r>
  <r>
    <x v="103"/>
    <s v="Naan"/>
    <n v="15"/>
    <n v="2"/>
    <n v="0"/>
    <n v="58"/>
    <n v="2.0714285714285698"/>
    <n v="78582.642857142797"/>
    <n v="15"/>
    <n v="2"/>
    <n v="0"/>
    <n v="26"/>
    <n v="17"/>
    <n v="2"/>
    <n v="0"/>
    <n v="48"/>
    <n v="22"/>
    <n v="2"/>
    <n v="0"/>
    <n v="68"/>
  </r>
  <r>
    <x v="103"/>
    <s v="Rice"/>
    <n v="16"/>
    <n v="2"/>
    <n v="0"/>
    <n v="58"/>
    <n v="2.93333333333333"/>
    <n v="53383.133333333302"/>
    <n v="14"/>
    <n v="2"/>
    <n v="0"/>
    <n v="24"/>
    <n v="12"/>
    <n v="2"/>
    <n v="0"/>
    <n v="24"/>
    <n v="19"/>
    <n v="2"/>
    <n v="0"/>
    <n v="60"/>
  </r>
  <r>
    <x v="103"/>
    <s v="Salmon and Wheat Bran Salad"/>
    <n v="69"/>
    <n v="14"/>
    <n v="0"/>
    <n v="927"/>
    <n v="3.76811594202898"/>
    <n v="50802.681159420201"/>
    <n v="81"/>
    <n v="11"/>
    <n v="1"/>
    <n v="855"/>
    <n v="83"/>
    <n v="12"/>
    <n v="0"/>
    <n v="1005"/>
    <n v="159"/>
    <n v="16"/>
    <n v="4"/>
    <n v="1377"/>
  </r>
  <r>
    <x v="103"/>
    <s v="Yogurt"/>
    <n v="27"/>
    <n v="3"/>
    <n v="0"/>
    <n v="137"/>
    <n v="2.12"/>
    <n v="76037"/>
    <n v="26"/>
    <n v="3"/>
    <n v="0"/>
    <n v="81"/>
    <n v="30"/>
    <n v="3"/>
    <n v="0"/>
    <n v="107"/>
    <n v="30"/>
    <n v="3"/>
    <n v="0"/>
    <n v="109"/>
  </r>
  <r>
    <x v="104"/>
    <s v="Aubergine and Chickpea Vindaloo"/>
    <n v="12"/>
    <n v="4"/>
    <n v="0"/>
    <n v="41"/>
    <n v="2.8"/>
    <n v="40089.4"/>
    <n v="18"/>
    <n v="4"/>
    <n v="0"/>
    <n v="62"/>
    <n v="0"/>
    <n v="0"/>
    <n v="0"/>
    <n v="0"/>
    <n v="15"/>
    <n v="4"/>
    <n v="0"/>
    <n v="52"/>
  </r>
  <r>
    <x v="104"/>
    <s v="Beef and Apple Burgers"/>
    <n v="45"/>
    <n v="9"/>
    <n v="1"/>
    <n v="346"/>
    <n v="5.1111111111111098"/>
    <n v="53467.133333333302"/>
    <n v="32"/>
    <n v="12"/>
    <n v="0"/>
    <n v="366"/>
    <n v="33"/>
    <n v="10"/>
    <n v="1"/>
    <n v="284"/>
    <n v="51"/>
    <n v="9"/>
    <n v="1"/>
    <n v="456"/>
  </r>
  <r>
    <x v="104"/>
    <s v="Beef and Broccoli"/>
    <n v="25"/>
    <n v="10"/>
    <n v="0"/>
    <n v="238"/>
    <n v="2.35"/>
    <n v="60138.3"/>
    <n v="17"/>
    <n v="8"/>
    <n v="0"/>
    <n v="132"/>
    <n v="29"/>
    <n v="10"/>
    <n v="5"/>
    <n v="178"/>
    <n v="33"/>
    <n v="11"/>
    <n v="2"/>
    <n v="277"/>
  </r>
  <r>
    <x v="104"/>
    <s v="Beef and Broccoli Stir Fry"/>
    <n v="20"/>
    <n v="10"/>
    <n v="0"/>
    <n v="201"/>
    <n v="2.63636363636363"/>
    <n v="45512.909090909001"/>
    <n v="11"/>
    <n v="10"/>
    <n v="0"/>
    <n v="110"/>
    <n v="8"/>
    <n v="10"/>
    <n v="0"/>
    <n v="82"/>
    <n v="18"/>
    <n v="10"/>
    <n v="0"/>
    <n v="183"/>
  </r>
  <r>
    <x v="104"/>
    <s v="Beef and Squash Kabob"/>
    <n v="14"/>
    <n v="8"/>
    <n v="1"/>
    <n v="117"/>
    <n v="4.2857142857142803"/>
    <n v="57207.571428571398"/>
    <n v="33"/>
    <n v="7"/>
    <n v="0"/>
    <n v="290"/>
    <n v="44"/>
    <n v="7"/>
    <n v="0"/>
    <n v="356"/>
    <n v="57"/>
    <n v="8"/>
    <n v="0"/>
    <n v="533"/>
  </r>
  <r>
    <x v="104"/>
    <s v="Chicken and Onion Kabob"/>
    <n v="42"/>
    <n v="9"/>
    <n v="0"/>
    <n v="439"/>
    <n v="3.5249999999999999"/>
    <n v="52561.375"/>
    <n v="53"/>
    <n v="10"/>
    <n v="0"/>
    <n v="581"/>
    <n v="55"/>
    <n v="10"/>
    <n v="0"/>
    <n v="618"/>
    <n v="56"/>
    <n v="10"/>
    <n v="0"/>
    <n v="621"/>
  </r>
  <r>
    <x v="104"/>
    <s v="Chutney"/>
    <n v="15"/>
    <n v="2"/>
    <n v="0"/>
    <n v="42"/>
    <n v="1.86666666666666"/>
    <n v="66847.8"/>
    <n v="15"/>
    <n v="2"/>
    <n v="0"/>
    <n v="52"/>
    <n v="13"/>
    <n v="2"/>
    <n v="2"/>
    <n v="23"/>
    <n v="19"/>
    <n v="2"/>
    <n v="0"/>
    <n v="52"/>
  </r>
  <r>
    <x v="104"/>
    <s v="Coconut and Beef Vindaloo"/>
    <n v="12"/>
    <n v="4"/>
    <n v="0"/>
    <n v="47"/>
    <n v="7"/>
    <n v="36555.181818181802"/>
    <n v="20"/>
    <n v="4"/>
    <n v="0"/>
    <n v="70"/>
    <n v="0"/>
    <n v="0"/>
    <n v="0"/>
    <n v="0"/>
    <n v="14"/>
    <n v="4"/>
    <n v="0"/>
    <n v="56"/>
  </r>
  <r>
    <x v="104"/>
    <s v="Fountain Drink"/>
    <n v="51"/>
    <n v="2"/>
    <n v="0"/>
    <n v="96"/>
    <n v="3.55555555555555"/>
    <n v="55620.388888888803"/>
    <n v="46"/>
    <n v="2"/>
    <n v="0"/>
    <n v="90"/>
    <n v="28"/>
    <n v="2"/>
    <n v="0"/>
    <n v="56"/>
    <n v="64"/>
    <n v="2"/>
    <n v="0"/>
    <n v="127"/>
  </r>
  <r>
    <x v="104"/>
    <s v="Lamb and Veggie Kabob"/>
    <n v="10"/>
    <n v="8"/>
    <n v="1"/>
    <n v="83"/>
    <n v="12.7777777777777"/>
    <n v="44641.444444444402"/>
    <n v="17"/>
    <n v="8"/>
    <n v="0"/>
    <n v="153"/>
    <n v="8"/>
    <n v="8"/>
    <n v="1"/>
    <n v="66"/>
    <n v="7"/>
    <n v="8"/>
    <n v="1"/>
    <n v="60"/>
  </r>
  <r>
    <x v="104"/>
    <s v="Lamb Chops"/>
    <n v="28"/>
    <n v="9"/>
    <n v="0"/>
    <n v="235"/>
    <n v="5.1739130434782599"/>
    <n v="43598.608695652103"/>
    <n v="22"/>
    <n v="10"/>
    <n v="0"/>
    <n v="209"/>
    <n v="13"/>
    <n v="9"/>
    <n v="0"/>
    <n v="110"/>
    <n v="19"/>
    <n v="9"/>
    <n v="0"/>
    <n v="159"/>
  </r>
  <r>
    <x v="104"/>
    <s v="Naan"/>
    <n v="29"/>
    <n v="2"/>
    <n v="0"/>
    <n v="82"/>
    <n v="2.96428571428571"/>
    <n v="50142.75"/>
    <n v="15"/>
    <n v="2"/>
    <n v="0"/>
    <n v="34"/>
    <n v="22"/>
    <n v="2"/>
    <n v="0"/>
    <n v="51"/>
    <n v="23"/>
    <n v="2"/>
    <n v="0"/>
    <n v="62"/>
  </r>
  <r>
    <x v="104"/>
    <s v="Rice"/>
    <n v="15"/>
    <n v="2"/>
    <n v="0"/>
    <n v="50"/>
    <n v="4.71428571428571"/>
    <n v="35879.857142857101"/>
    <n v="18"/>
    <n v="2"/>
    <n v="0"/>
    <n v="50"/>
    <n v="15"/>
    <n v="2"/>
    <n v="0"/>
    <n v="36"/>
    <n v="23"/>
    <n v="2"/>
    <n v="0"/>
    <n v="56"/>
  </r>
  <r>
    <x v="104"/>
    <s v="Salmon and Wheat Bran Salad"/>
    <n v="100"/>
    <n v="12"/>
    <n v="0"/>
    <n v="1150"/>
    <n v="3.95604395604395"/>
    <n v="48480.032967032901"/>
    <n v="85"/>
    <n v="13"/>
    <n v="0"/>
    <n v="1043"/>
    <n v="70"/>
    <n v="13"/>
    <n v="2"/>
    <n v="774"/>
    <n v="115"/>
    <n v="12"/>
    <n v="1"/>
    <n v="1308"/>
  </r>
  <r>
    <x v="104"/>
    <s v="Yogurt"/>
    <n v="38"/>
    <n v="3"/>
    <n v="0"/>
    <n v="155"/>
    <n v="2.2647058823529398"/>
    <n v="53056.7352941176"/>
    <n v="38"/>
    <n v="3"/>
    <n v="0"/>
    <n v="168"/>
    <n v="34"/>
    <n v="3"/>
    <n v="1"/>
    <n v="118"/>
    <n v="46"/>
    <n v="3"/>
    <n v="0"/>
    <n v="170"/>
  </r>
  <r>
    <x v="105"/>
    <s v="Beef and Apple Burgers"/>
    <n v="28"/>
    <n v="13"/>
    <n v="1"/>
    <n v="327"/>
    <n v="1.6428571428571399"/>
    <n v="64408.1785714285"/>
    <n v="29"/>
    <n v="11"/>
    <n v="0"/>
    <n v="317"/>
    <n v="39"/>
    <n v="10"/>
    <n v="1"/>
    <n v="366"/>
    <n v="28"/>
    <n v="13"/>
    <n v="2"/>
    <n v="322"/>
  </r>
  <r>
    <x v="105"/>
    <s v="Beef and Broccoli"/>
    <n v="10"/>
    <n v="10"/>
    <n v="0"/>
    <n v="103"/>
    <n v="1.3"/>
    <n v="70177.899999999994"/>
    <n v="17"/>
    <n v="18"/>
    <n v="0"/>
    <n v="302"/>
    <n v="24"/>
    <n v="9"/>
    <n v="0"/>
    <n v="208"/>
    <n v="35"/>
    <n v="11"/>
    <n v="0"/>
    <n v="371"/>
  </r>
  <r>
    <x v="105"/>
    <s v="Beef and Broccoli Stir Fry"/>
    <n v="6"/>
    <n v="10"/>
    <n v="0"/>
    <n v="61"/>
    <n v="6.5"/>
    <n v="16967.333333333299"/>
    <n v="19"/>
    <n v="10"/>
    <n v="1"/>
    <n v="180"/>
    <n v="13"/>
    <n v="10"/>
    <n v="0"/>
    <n v="132"/>
    <n v="16"/>
    <n v="10"/>
    <n v="1"/>
    <n v="151"/>
  </r>
  <r>
    <x v="105"/>
    <s v="Beef and Squash Kabob"/>
    <n v="30"/>
    <n v="8"/>
    <n v="0"/>
    <n v="264"/>
    <n v="2.0344827586206802"/>
    <n v="72491.241379310304"/>
    <n v="38"/>
    <n v="7"/>
    <n v="0"/>
    <n v="323"/>
    <n v="46"/>
    <n v="7"/>
    <n v="0"/>
    <n v="390"/>
    <n v="62"/>
    <n v="8"/>
    <n v="0"/>
    <n v="586"/>
  </r>
  <r>
    <x v="105"/>
    <s v="Chicken and Onion Kabob"/>
    <n v="43"/>
    <n v="10"/>
    <n v="0"/>
    <n v="472"/>
    <n v="2.8095238095238"/>
    <n v="50139.190476190401"/>
    <n v="47"/>
    <n v="10"/>
    <n v="0"/>
    <n v="510"/>
    <n v="59"/>
    <n v="10"/>
    <n v="0"/>
    <n v="651"/>
    <n v="74"/>
    <n v="10"/>
    <n v="0"/>
    <n v="804"/>
  </r>
  <r>
    <x v="105"/>
    <s v="Chutney"/>
    <n v="22"/>
    <n v="2"/>
    <n v="0"/>
    <n v="69"/>
    <n v="2.05555555555555"/>
    <n v="50206.722222222197"/>
    <n v="15"/>
    <n v="2"/>
    <n v="0"/>
    <n v="38"/>
    <n v="16"/>
    <n v="2"/>
    <n v="0"/>
    <n v="42"/>
    <n v="31"/>
    <n v="2"/>
    <n v="0"/>
    <n v="92"/>
  </r>
  <r>
    <x v="105"/>
    <s v="Coconut and Beef Vindaloo"/>
    <n v="10"/>
    <n v="4"/>
    <n v="1"/>
    <n v="32"/>
    <n v="1.6666666666666601"/>
    <n v="34029.666666666599"/>
    <n v="9"/>
    <n v="4"/>
    <n v="0"/>
    <n v="32"/>
    <n v="17"/>
    <n v="4"/>
    <n v="0"/>
    <n v="68"/>
    <n v="17"/>
    <n v="4"/>
    <n v="0"/>
    <n v="63"/>
  </r>
  <r>
    <x v="105"/>
    <s v="Fountain Drink"/>
    <n v="31"/>
    <n v="2"/>
    <n v="0"/>
    <n v="62"/>
    <n v="3.4230769230769198"/>
    <n v="42483.961538461503"/>
    <n v="39"/>
    <n v="2"/>
    <n v="0"/>
    <n v="72"/>
    <n v="35"/>
    <n v="2"/>
    <n v="0"/>
    <n v="68"/>
    <n v="76"/>
    <n v="2"/>
    <n v="0"/>
    <n v="151"/>
  </r>
  <r>
    <x v="105"/>
    <s v="Lamb and Veggie Kabob"/>
    <n v="13"/>
    <n v="8"/>
    <n v="1"/>
    <n v="103"/>
    <n v="5.1538461538461497"/>
    <n v="46189.384615384603"/>
    <n v="11"/>
    <n v="8"/>
    <n v="0"/>
    <n v="106"/>
    <n v="11"/>
    <n v="8"/>
    <n v="0"/>
    <n v="100"/>
    <n v="16"/>
    <n v="8"/>
    <n v="1"/>
    <n v="142"/>
  </r>
  <r>
    <x v="105"/>
    <s v="Lamb Chops"/>
    <n v="17"/>
    <n v="11"/>
    <n v="0"/>
    <n v="191"/>
    <n v="4.23529411764705"/>
    <n v="41439.2352941176"/>
    <n v="16"/>
    <n v="12"/>
    <n v="0"/>
    <n v="195"/>
    <n v="15"/>
    <n v="10"/>
    <n v="1"/>
    <n v="124"/>
    <n v="21"/>
    <n v="10"/>
    <n v="0"/>
    <n v="219"/>
  </r>
  <r>
    <x v="105"/>
    <s v="Naan"/>
    <n v="16"/>
    <n v="2"/>
    <n v="0"/>
    <n v="52"/>
    <n v="1.6875"/>
    <n v="56380.5625"/>
    <n v="20"/>
    <n v="2"/>
    <n v="0"/>
    <n v="50"/>
    <n v="28"/>
    <n v="2"/>
    <n v="0"/>
    <n v="78"/>
    <n v="17"/>
    <n v="2"/>
    <n v="0"/>
    <n v="54"/>
  </r>
  <r>
    <x v="105"/>
    <s v="Rice"/>
    <n v="16"/>
    <n v="2"/>
    <n v="0"/>
    <n v="48"/>
    <n v="1.9375"/>
    <n v="50209.4375"/>
    <n v="16"/>
    <n v="2"/>
    <n v="0"/>
    <n v="44"/>
    <n v="16"/>
    <n v="2"/>
    <n v="0"/>
    <n v="44"/>
    <n v="20"/>
    <n v="2"/>
    <n v="0"/>
    <n v="62"/>
  </r>
  <r>
    <x v="105"/>
    <s v="Salmon and Wheat Bran Salad"/>
    <n v="96"/>
    <n v="15"/>
    <n v="3"/>
    <n v="1206"/>
    <n v="4.5168539325842696"/>
    <n v="50677.595505617901"/>
    <n v="100"/>
    <n v="15"/>
    <n v="0"/>
    <n v="1489"/>
    <n v="96"/>
    <n v="12"/>
    <n v="0"/>
    <n v="1171"/>
    <n v="119"/>
    <n v="14"/>
    <n v="0"/>
    <n v="1558"/>
  </r>
  <r>
    <x v="105"/>
    <s v="Yogurt"/>
    <n v="29"/>
    <n v="3"/>
    <n v="0"/>
    <n v="133"/>
    <n v="2.7777777777777701"/>
    <n v="48380.222222222197"/>
    <n v="40"/>
    <n v="3"/>
    <n v="0"/>
    <n v="159"/>
    <n v="36"/>
    <n v="3"/>
    <n v="0"/>
    <n v="135"/>
    <n v="48"/>
    <n v="3"/>
    <n v="0"/>
    <n v="196"/>
  </r>
  <r>
    <x v="106"/>
    <s v="Aubergine and Chickpea Vindaloo"/>
    <n v="16"/>
    <n v="4"/>
    <n v="0"/>
    <n v="53"/>
    <n v="2.0666666666666602"/>
    <n v="60064.733333333301"/>
    <n v="8"/>
    <n v="4"/>
    <n v="0"/>
    <n v="28"/>
    <n v="6"/>
    <n v="4"/>
    <n v="0"/>
    <n v="21"/>
    <n v="15"/>
    <n v="4"/>
    <n v="0"/>
    <n v="52"/>
  </r>
  <r>
    <x v="106"/>
    <s v="Beef and Apple Burgers"/>
    <n v="37"/>
    <n v="12"/>
    <n v="2"/>
    <n v="373"/>
    <n v="2.6216216216216202"/>
    <n v="56950.972972972901"/>
    <n v="34"/>
    <n v="17"/>
    <n v="0"/>
    <n v="561"/>
    <n v="50"/>
    <n v="9"/>
    <n v="1"/>
    <n v="405"/>
    <n v="43"/>
    <n v="17"/>
    <n v="1"/>
    <n v="671"/>
  </r>
  <r>
    <x v="106"/>
    <s v="Beef and Broccoli"/>
    <n v="25"/>
    <n v="11"/>
    <n v="0"/>
    <n v="256"/>
    <n v="2.3043478260869499"/>
    <n v="65290.608695652103"/>
    <n v="28"/>
    <n v="9"/>
    <n v="0"/>
    <n v="238"/>
    <n v="27"/>
    <n v="8"/>
    <n v="0"/>
    <n v="229"/>
    <n v="48"/>
    <n v="19"/>
    <n v="1"/>
    <n v="807"/>
  </r>
  <r>
    <x v="106"/>
    <s v="Beef and Broccoli Stir Fry"/>
    <n v="10"/>
    <n v="10"/>
    <n v="0"/>
    <n v="99"/>
    <n v="1.7"/>
    <n v="80011"/>
    <n v="9"/>
    <n v="10"/>
    <n v="0"/>
    <n v="87"/>
    <n v="24"/>
    <n v="10"/>
    <n v="1"/>
    <n v="228"/>
    <n v="15"/>
    <n v="10"/>
    <n v="1"/>
    <n v="144"/>
  </r>
  <r>
    <x v="106"/>
    <s v="Beef and Squash Kabob"/>
    <n v="42"/>
    <n v="8"/>
    <n v="0"/>
    <n v="380"/>
    <n v="3.6875"/>
    <n v="40795.125"/>
    <n v="38"/>
    <n v="7"/>
    <n v="0"/>
    <n v="337"/>
    <n v="43"/>
    <n v="7"/>
    <n v="0"/>
    <n v="362"/>
    <n v="73"/>
    <n v="8"/>
    <n v="0"/>
    <n v="683"/>
  </r>
  <r>
    <x v="106"/>
    <s v="Chicken and Onion Kabob"/>
    <n v="65"/>
    <n v="10"/>
    <n v="0"/>
    <n v="717"/>
    <n v="4.3684210526315699"/>
    <n v="64971.456140350798"/>
    <n v="77"/>
    <n v="10"/>
    <n v="0"/>
    <n v="853"/>
    <n v="66"/>
    <n v="10"/>
    <n v="0"/>
    <n v="742"/>
    <n v="83"/>
    <n v="10"/>
    <n v="0"/>
    <n v="910"/>
  </r>
  <r>
    <x v="106"/>
    <s v="Chutney"/>
    <n v="35"/>
    <n v="2"/>
    <n v="0"/>
    <n v="112"/>
    <n v="2.5588235294117601"/>
    <n v="50153.911764705801"/>
    <n v="26"/>
    <n v="2"/>
    <n v="0"/>
    <n v="68"/>
    <n v="20"/>
    <n v="2"/>
    <n v="0"/>
    <n v="51"/>
    <n v="45"/>
    <n v="2"/>
    <n v="2"/>
    <n v="116"/>
  </r>
  <r>
    <x v="106"/>
    <s v="Coconut and Beef Vindaloo"/>
    <n v="23"/>
    <n v="4"/>
    <n v="0"/>
    <n v="84"/>
    <n v="1.7222222222222201"/>
    <n v="61182.444444444402"/>
    <n v="9"/>
    <n v="4"/>
    <n v="0"/>
    <n v="32"/>
    <n v="13"/>
    <n v="4"/>
    <n v="0"/>
    <n v="50"/>
    <n v="19"/>
    <n v="4"/>
    <n v="0"/>
    <n v="76"/>
  </r>
  <r>
    <x v="106"/>
    <s v="Fountain Drink"/>
    <n v="50"/>
    <n v="2"/>
    <n v="0"/>
    <n v="96"/>
    <n v="3.7575757575757498"/>
    <n v="39662.818181818096"/>
    <n v="61"/>
    <n v="2"/>
    <n v="0"/>
    <n v="121"/>
    <n v="42"/>
    <n v="2"/>
    <n v="0"/>
    <n v="80"/>
    <n v="96"/>
    <n v="2"/>
    <n v="0"/>
    <n v="191"/>
  </r>
  <r>
    <x v="106"/>
    <s v="Lamb and Veggie Kabob"/>
    <n v="13"/>
    <n v="8"/>
    <n v="0"/>
    <n v="122"/>
    <n v="3.2307692307692299"/>
    <n v="77046.769230769205"/>
    <n v="19"/>
    <n v="8"/>
    <n v="0"/>
    <n v="173"/>
    <n v="17"/>
    <n v="8"/>
    <n v="1"/>
    <n v="150"/>
    <n v="11"/>
    <n v="8"/>
    <n v="0"/>
    <n v="105"/>
  </r>
  <r>
    <x v="106"/>
    <s v="Lamb Chops"/>
    <n v="27"/>
    <n v="10"/>
    <n v="1"/>
    <n v="236"/>
    <n v="9.7037037037037006"/>
    <n v="37229.777777777701"/>
    <n v="28"/>
    <n v="7"/>
    <n v="0"/>
    <n v="190"/>
    <n v="25"/>
    <n v="7"/>
    <n v="1"/>
    <n v="166"/>
    <n v="48"/>
    <n v="9"/>
    <n v="0"/>
    <n v="434"/>
  </r>
  <r>
    <x v="106"/>
    <s v="Naan"/>
    <n v="33"/>
    <n v="2"/>
    <n v="0"/>
    <n v="77"/>
    <n v="7.7272727272727204"/>
    <n v="69793.696969696903"/>
    <n v="32"/>
    <n v="2"/>
    <n v="0"/>
    <n v="76"/>
    <n v="24"/>
    <n v="2"/>
    <n v="0"/>
    <n v="51"/>
    <n v="35"/>
    <n v="2"/>
    <n v="0"/>
    <n v="126"/>
  </r>
  <r>
    <x v="106"/>
    <s v="Rice"/>
    <n v="30"/>
    <n v="2"/>
    <n v="0"/>
    <n v="89"/>
    <n v="3.1"/>
    <n v="36874.833333333299"/>
    <n v="24"/>
    <n v="2"/>
    <n v="0"/>
    <n v="58"/>
    <n v="27"/>
    <n v="2"/>
    <n v="0"/>
    <n v="62"/>
    <n v="26"/>
    <n v="2"/>
    <n v="0"/>
    <n v="96"/>
  </r>
  <r>
    <x v="106"/>
    <s v="Salmon and Wheat Bran Salad"/>
    <n v="146"/>
    <n v="15"/>
    <n v="0"/>
    <n v="2126"/>
    <n v="4.5037037037037004"/>
    <n v="54956.859259259203"/>
    <n v="98"/>
    <n v="13"/>
    <n v="0"/>
    <n v="1282"/>
    <n v="119"/>
    <n v="12"/>
    <n v="1"/>
    <n v="1424"/>
    <n v="140"/>
    <n v="19"/>
    <n v="2"/>
    <n v="2299"/>
  </r>
  <r>
    <x v="106"/>
    <s v="Yogurt"/>
    <n v="40"/>
    <n v="3"/>
    <n v="0"/>
    <n v="174"/>
    <n v="2.4210526315789398"/>
    <n v="50161.631578947301"/>
    <n v="38"/>
    <n v="3"/>
    <n v="0"/>
    <n v="158"/>
    <n v="35"/>
    <n v="3"/>
    <n v="0"/>
    <n v="150"/>
    <n v="68"/>
    <n v="3"/>
    <n v="0"/>
    <n v="323"/>
  </r>
  <r>
    <x v="107"/>
    <s v="Aubergine and Chickpea Vindaloo"/>
    <n v="4"/>
    <n v="4"/>
    <n v="0"/>
    <n v="14"/>
    <n v="3.3333333333333299"/>
    <n v="33400"/>
    <n v="24"/>
    <n v="4"/>
    <n v="0"/>
    <n v="80"/>
    <n v="9"/>
    <n v="4"/>
    <n v="0"/>
    <n v="32"/>
    <n v="11"/>
    <n v="4"/>
    <n v="0"/>
    <n v="37"/>
  </r>
  <r>
    <x v="107"/>
    <s v="Beef and Apple Burgers"/>
    <n v="44"/>
    <n v="10"/>
    <n v="1"/>
    <n v="389"/>
    <n v="3.0681818181818099"/>
    <n v="59259.25"/>
    <n v="30"/>
    <n v="17"/>
    <n v="0"/>
    <n v="506"/>
    <n v="40"/>
    <n v="11"/>
    <n v="2"/>
    <n v="368"/>
    <n v="33"/>
    <n v="11"/>
    <n v="1"/>
    <n v="339"/>
  </r>
  <r>
    <x v="107"/>
    <s v="Beef and Broccoli"/>
    <n v="27"/>
    <n v="8"/>
    <n v="0"/>
    <n v="228"/>
    <n v="2.88888888888888"/>
    <n v="55737.555555555497"/>
    <n v="37"/>
    <n v="8"/>
    <n v="0"/>
    <n v="296"/>
    <n v="28"/>
    <n v="8"/>
    <n v="0"/>
    <n v="229"/>
    <n v="30"/>
    <n v="12"/>
    <n v="1"/>
    <n v="341"/>
  </r>
  <r>
    <x v="107"/>
    <s v="Beef and Broccoli Stir Fry"/>
    <n v="14"/>
    <n v="10"/>
    <n v="0"/>
    <n v="143"/>
    <n v="1.4166666666666601"/>
    <n v="58487.75"/>
    <n v="24"/>
    <n v="10"/>
    <n v="0"/>
    <n v="238"/>
    <n v="19"/>
    <n v="10"/>
    <n v="0"/>
    <n v="193"/>
    <n v="22"/>
    <n v="10"/>
    <n v="0"/>
    <n v="225"/>
  </r>
  <r>
    <x v="107"/>
    <s v="Beef and Squash Kabob"/>
    <n v="47"/>
    <n v="8"/>
    <n v="0"/>
    <n v="442"/>
    <n v="1.69047619047619"/>
    <n v="71455.285714285696"/>
    <n v="61"/>
    <n v="7"/>
    <n v="0"/>
    <n v="530"/>
    <n v="51"/>
    <n v="7"/>
    <n v="0"/>
    <n v="428"/>
    <n v="53"/>
    <n v="8"/>
    <n v="0"/>
    <n v="470"/>
  </r>
  <r>
    <x v="107"/>
    <s v="Chicken and Onion Kabob"/>
    <n v="51"/>
    <n v="10"/>
    <n v="0"/>
    <n v="576"/>
    <n v="8.4545454545454497"/>
    <n v="61444.522727272699"/>
    <n v="60"/>
    <n v="10"/>
    <n v="1"/>
    <n v="641"/>
    <n v="81"/>
    <n v="10"/>
    <n v="0"/>
    <n v="874"/>
    <n v="73"/>
    <n v="10"/>
    <n v="0"/>
    <n v="810"/>
  </r>
  <r>
    <x v="107"/>
    <s v="Chutney"/>
    <n v="15"/>
    <n v="2"/>
    <n v="0"/>
    <n v="37"/>
    <n v="2.21428571428571"/>
    <n v="64384.714285714203"/>
    <n v="33"/>
    <n v="2"/>
    <n v="0"/>
    <n v="85"/>
    <n v="28"/>
    <n v="2"/>
    <n v="0"/>
    <n v="72"/>
    <n v="27"/>
    <n v="2"/>
    <n v="0"/>
    <n v="73"/>
  </r>
  <r>
    <x v="107"/>
    <s v="Coconut and Beef Vindaloo"/>
    <n v="8"/>
    <n v="4"/>
    <n v="0"/>
    <n v="32"/>
    <n v="1.4285714285714199"/>
    <n v="57392.285714285703"/>
    <n v="15"/>
    <n v="4"/>
    <n v="0"/>
    <n v="52"/>
    <n v="19"/>
    <n v="4"/>
    <n v="0"/>
    <n v="68"/>
    <n v="10"/>
    <n v="4"/>
    <n v="0"/>
    <n v="40"/>
  </r>
  <r>
    <x v="107"/>
    <s v="Fountain Drink"/>
    <n v="59"/>
    <n v="2"/>
    <n v="0"/>
    <n v="117"/>
    <n v="2.4722222222222201"/>
    <n v="61253.888888888803"/>
    <n v="69"/>
    <n v="2"/>
    <n v="0"/>
    <n v="136"/>
    <n v="61"/>
    <n v="2"/>
    <n v="0"/>
    <n v="121"/>
    <n v="48"/>
    <n v="2"/>
    <n v="0"/>
    <n v="93"/>
  </r>
  <r>
    <x v="107"/>
    <s v="Lamb and Veggie Kabob"/>
    <n v="13"/>
    <n v="8"/>
    <n v="0"/>
    <n v="120"/>
    <n v="1.5833333333333299"/>
    <n v="75063.666666666599"/>
    <n v="15"/>
    <n v="8"/>
    <n v="0"/>
    <n v="142"/>
    <n v="13"/>
    <n v="8"/>
    <n v="1"/>
    <n v="109"/>
    <n v="7"/>
    <n v="8"/>
    <n v="1"/>
    <n v="58"/>
  </r>
  <r>
    <x v="107"/>
    <s v="Lamb Chops"/>
    <n v="25"/>
    <n v="7"/>
    <n v="0"/>
    <n v="180"/>
    <n v="3.6"/>
    <n v="56103.16"/>
    <n v="22"/>
    <n v="9"/>
    <n v="0"/>
    <n v="188"/>
    <n v="29"/>
    <n v="8"/>
    <n v="0"/>
    <n v="230"/>
    <n v="32"/>
    <n v="7"/>
    <n v="0"/>
    <n v="231"/>
  </r>
  <r>
    <x v="107"/>
    <s v="Naan"/>
    <n v="34"/>
    <n v="2"/>
    <n v="0"/>
    <n v="81"/>
    <n v="1.71428571428571"/>
    <n v="60867.321428571398"/>
    <n v="27"/>
    <n v="2"/>
    <n v="0"/>
    <n v="77"/>
    <n v="25"/>
    <n v="2"/>
    <n v="0"/>
    <n v="56"/>
    <n v="29"/>
    <n v="2"/>
    <n v="0"/>
    <n v="74"/>
  </r>
  <r>
    <x v="107"/>
    <s v="Rice"/>
    <n v="12"/>
    <n v="2"/>
    <n v="0"/>
    <n v="29"/>
    <n v="1.5"/>
    <n v="66739.333333333299"/>
    <n v="20"/>
    <n v="2"/>
    <n v="0"/>
    <n v="52"/>
    <n v="16"/>
    <n v="2"/>
    <n v="0"/>
    <n v="38"/>
    <n v="18"/>
    <n v="2"/>
    <n v="0"/>
    <n v="47"/>
  </r>
  <r>
    <x v="107"/>
    <s v="Salmon and Wheat Bran Salad"/>
    <n v="102"/>
    <n v="12"/>
    <n v="0"/>
    <n v="1240"/>
    <n v="2.3069306930693001"/>
    <n v="52633.732673267303"/>
    <n v="126"/>
    <n v="15"/>
    <n v="0"/>
    <n v="1867"/>
    <n v="125"/>
    <n v="12"/>
    <n v="0"/>
    <n v="1517"/>
    <n v="119"/>
    <n v="15"/>
    <n v="1"/>
    <n v="1668"/>
  </r>
  <r>
    <x v="107"/>
    <s v="Yogurt"/>
    <n v="61"/>
    <n v="3"/>
    <n v="0"/>
    <n v="240"/>
    <n v="2.8545454545454501"/>
    <n v="58297.054545454499"/>
    <n v="54"/>
    <n v="3"/>
    <n v="0"/>
    <n v="245"/>
    <n v="58"/>
    <n v="3"/>
    <n v="0"/>
    <n v="236"/>
    <n v="43"/>
    <n v="3"/>
    <n v="0"/>
    <n v="163"/>
  </r>
  <r>
    <x v="108"/>
    <s v="Aubergine and Chickpea Vindaloo"/>
    <n v="3"/>
    <n v="4"/>
    <n v="1"/>
    <n v="9"/>
    <n v="1"/>
    <n v="99999"/>
    <n v="6"/>
    <n v="4"/>
    <n v="0"/>
    <n v="21"/>
    <n v="5"/>
    <n v="4"/>
    <n v="0"/>
    <n v="18"/>
    <n v="3"/>
    <n v="4"/>
    <n v="0"/>
    <n v="10"/>
  </r>
  <r>
    <x v="108"/>
    <s v="Beef and Apple Burgers"/>
    <n v="17"/>
    <n v="12"/>
    <n v="1"/>
    <n v="180"/>
    <n v="2.5882352941176401"/>
    <n v="47166.176470588201"/>
    <n v="26"/>
    <n v="15"/>
    <n v="0"/>
    <n v="389"/>
    <n v="34"/>
    <n v="10"/>
    <n v="1"/>
    <n v="307"/>
    <n v="29"/>
    <n v="12"/>
    <n v="1"/>
    <n v="327"/>
  </r>
  <r>
    <x v="108"/>
    <s v="Beef and Broccoli"/>
    <n v="15"/>
    <n v="8"/>
    <n v="1"/>
    <n v="111"/>
    <n v="4"/>
    <n v="73342.666666666599"/>
    <n v="24"/>
    <n v="10"/>
    <n v="0"/>
    <n v="243"/>
    <n v="11"/>
    <n v="12"/>
    <n v="0"/>
    <n v="136"/>
    <n v="20"/>
    <n v="9"/>
    <n v="0"/>
    <n v="184"/>
  </r>
  <r>
    <x v="108"/>
    <s v="Beef and Broccoli Stir Fry"/>
    <n v="5"/>
    <n v="10"/>
    <n v="5"/>
    <n v="28"/>
    <n v="2"/>
    <n v="80007.199999999997"/>
    <n v="7"/>
    <n v="10"/>
    <n v="1"/>
    <n v="60"/>
    <n v="10"/>
    <n v="10"/>
    <n v="0"/>
    <n v="102"/>
    <n v="18"/>
    <n v="10"/>
    <n v="0"/>
    <n v="185"/>
  </r>
  <r>
    <x v="108"/>
    <s v="Beef and Squash Kabob"/>
    <n v="40"/>
    <n v="8"/>
    <n v="2"/>
    <n v="307"/>
    <n v="2.9411764705882302"/>
    <n v="73598.5"/>
    <n v="33"/>
    <n v="7"/>
    <n v="0"/>
    <n v="283"/>
    <n v="14"/>
    <n v="7"/>
    <n v="0"/>
    <n v="118"/>
    <n v="28"/>
    <n v="8"/>
    <n v="0"/>
    <n v="254"/>
  </r>
  <r>
    <x v="108"/>
    <s v="Chicken and Onion Kabob"/>
    <n v="70"/>
    <n v="10"/>
    <n v="0"/>
    <n v="774"/>
    <n v="2.7666666666666599"/>
    <n v="58455.966666666602"/>
    <n v="39"/>
    <n v="10"/>
    <n v="0"/>
    <n v="432"/>
    <n v="35"/>
    <n v="10"/>
    <n v="0"/>
    <n v="380"/>
    <n v="45"/>
    <n v="10"/>
    <n v="0"/>
    <n v="508"/>
  </r>
  <r>
    <x v="108"/>
    <s v="Chutney"/>
    <n v="16"/>
    <n v="2"/>
    <n v="0"/>
    <n v="46"/>
    <n v="4.375"/>
    <n v="37561.9375"/>
    <n v="22"/>
    <n v="2"/>
    <n v="0"/>
    <n v="74"/>
    <n v="15"/>
    <n v="2"/>
    <n v="0"/>
    <n v="46"/>
    <n v="14"/>
    <n v="2"/>
    <n v="0"/>
    <n v="32"/>
  </r>
  <r>
    <x v="108"/>
    <s v="Coconut and Beef Vindaloo"/>
    <n v="13"/>
    <n v="4"/>
    <n v="0"/>
    <n v="52"/>
    <n v="4.2307692307692299"/>
    <n v="46223.615384615303"/>
    <n v="13"/>
    <n v="4"/>
    <n v="0"/>
    <n v="46"/>
    <n v="11"/>
    <n v="4"/>
    <n v="1"/>
    <n v="40"/>
    <n v="10"/>
    <n v="4"/>
    <n v="0"/>
    <n v="40"/>
  </r>
  <r>
    <x v="108"/>
    <s v="Fountain Drink"/>
    <n v="40"/>
    <n v="2"/>
    <n v="0"/>
    <n v="77"/>
    <n v="3.93333333333333"/>
    <n v="50077.366666666603"/>
    <n v="45"/>
    <n v="2"/>
    <n v="0"/>
    <n v="88"/>
    <n v="36"/>
    <n v="2"/>
    <n v="0"/>
    <n v="71"/>
    <n v="46"/>
    <n v="2"/>
    <n v="0"/>
    <n v="92"/>
  </r>
  <r>
    <x v="108"/>
    <s v="Lamb and Veggie Kabob"/>
    <n v="11"/>
    <n v="8"/>
    <n v="0"/>
    <n v="103"/>
    <n v="5.2"/>
    <n v="40100.5"/>
    <n v="6"/>
    <n v="8"/>
    <n v="0"/>
    <n v="59"/>
    <n v="4"/>
    <n v="8"/>
    <n v="0"/>
    <n v="36"/>
    <n v="11"/>
    <n v="8"/>
    <n v="1"/>
    <n v="93"/>
  </r>
  <r>
    <x v="108"/>
    <s v="Lamb Chops"/>
    <n v="13"/>
    <n v="9"/>
    <n v="1"/>
    <n v="111"/>
    <n v="7"/>
    <n v="30856.384615384599"/>
    <n v="14"/>
    <n v="15"/>
    <n v="0"/>
    <n v="205"/>
    <n v="13"/>
    <n v="8"/>
    <n v="0"/>
    <n v="98"/>
    <n v="11"/>
    <n v="9"/>
    <n v="1"/>
    <n v="84"/>
  </r>
  <r>
    <x v="108"/>
    <s v="Naan"/>
    <n v="12"/>
    <n v="2"/>
    <n v="0"/>
    <n v="24"/>
    <n v="2.8181818181818099"/>
    <n v="36639.363636363603"/>
    <n v="21"/>
    <n v="2"/>
    <n v="0"/>
    <n v="47"/>
    <n v="19"/>
    <n v="2"/>
    <n v="0"/>
    <n v="42"/>
    <n v="19"/>
    <n v="2"/>
    <n v="0"/>
    <n v="51"/>
  </r>
  <r>
    <x v="108"/>
    <s v="Rice"/>
    <n v="9"/>
    <n v="2"/>
    <n v="0"/>
    <n v="24"/>
    <n v="2.375"/>
    <n v="50041.75"/>
    <n v="20"/>
    <n v="2"/>
    <n v="0"/>
    <n v="53"/>
    <n v="14"/>
    <n v="2"/>
    <n v="0"/>
    <n v="44"/>
    <n v="17"/>
    <n v="2"/>
    <n v="0"/>
    <n v="43"/>
  </r>
  <r>
    <x v="108"/>
    <s v="Salmon and Wheat Bran Salad"/>
    <n v="72"/>
    <n v="11"/>
    <n v="1"/>
    <n v="741"/>
    <n v="3.7361111111111098"/>
    <n v="48698.444444444402"/>
    <n v="78"/>
    <n v="14"/>
    <n v="0"/>
    <n v="1053"/>
    <n v="74"/>
    <n v="13"/>
    <n v="1"/>
    <n v="928"/>
    <n v="95"/>
    <n v="12"/>
    <n v="0"/>
    <n v="1136"/>
  </r>
  <r>
    <x v="108"/>
    <s v="Yogurt"/>
    <n v="28"/>
    <n v="3"/>
    <n v="0"/>
    <n v="116"/>
    <n v="1.9583333333333299"/>
    <n v="62616.916666666599"/>
    <n v="27"/>
    <n v="3"/>
    <n v="0"/>
    <n v="106"/>
    <n v="30"/>
    <n v="3"/>
    <n v="0"/>
    <n v="122"/>
    <n v="35"/>
    <n v="3"/>
    <n v="0"/>
    <n v="151"/>
  </r>
  <r>
    <x v="109"/>
    <s v="Aubergine and Chickpea Vindaloo"/>
    <n v="5"/>
    <n v="4"/>
    <n v="0"/>
    <n v="18"/>
    <n v="1.4"/>
    <n v="60120"/>
    <n v="6"/>
    <n v="4"/>
    <n v="0"/>
    <n v="21"/>
    <n v="12"/>
    <n v="4"/>
    <n v="0"/>
    <n v="41"/>
    <n v="4"/>
    <n v="4"/>
    <n v="0"/>
    <n v="14"/>
  </r>
  <r>
    <x v="109"/>
    <s v="Beef and Apple Burgers"/>
    <n v="31"/>
    <n v="15"/>
    <n v="1"/>
    <n v="416"/>
    <n v="3.7741935483870899"/>
    <n v="58145.612903225803"/>
    <n v="29"/>
    <n v="12"/>
    <n v="1"/>
    <n v="319"/>
    <n v="27"/>
    <n v="16"/>
    <n v="1"/>
    <n v="409"/>
    <n v="22"/>
    <n v="11"/>
    <n v="1"/>
    <n v="217"/>
  </r>
  <r>
    <x v="109"/>
    <s v="Beef and Broccoli"/>
    <n v="13"/>
    <n v="12"/>
    <n v="1"/>
    <n v="149"/>
    <n v="3.3846153846153801"/>
    <n v="53944.538461538403"/>
    <n v="11"/>
    <n v="12"/>
    <n v="0"/>
    <n v="126"/>
    <n v="15"/>
    <n v="7"/>
    <n v="0"/>
    <n v="112"/>
    <n v="15"/>
    <n v="15"/>
    <n v="0"/>
    <n v="218"/>
  </r>
  <r>
    <x v="109"/>
    <s v="Beef and Broccoli Stir Fry"/>
    <n v="12"/>
    <n v="10"/>
    <n v="0"/>
    <n v="120"/>
    <n v="1.4166666666666601"/>
    <n v="66777.666666666599"/>
    <n v="8"/>
    <n v="10"/>
    <n v="0"/>
    <n v="77"/>
    <n v="10"/>
    <n v="10"/>
    <n v="0"/>
    <n v="102"/>
    <n v="6"/>
    <n v="10"/>
    <n v="0"/>
    <n v="62"/>
  </r>
  <r>
    <x v="109"/>
    <s v="Beef and Squash Kabob"/>
    <n v="31"/>
    <n v="8"/>
    <n v="0"/>
    <n v="280"/>
    <n v="3.0714285714285698"/>
    <n v="67913.642857142797"/>
    <n v="40"/>
    <n v="7"/>
    <n v="0"/>
    <n v="337"/>
    <n v="21"/>
    <n v="7"/>
    <n v="0"/>
    <n v="174"/>
    <n v="29"/>
    <n v="8"/>
    <n v="1"/>
    <n v="252"/>
  </r>
  <r>
    <x v="109"/>
    <s v="Chicken and Onion Kabob"/>
    <n v="52"/>
    <n v="10"/>
    <n v="1"/>
    <n v="549"/>
    <n v="3.31914893617021"/>
    <n v="63884.212765957403"/>
    <n v="51"/>
    <n v="10"/>
    <n v="0"/>
    <n v="556"/>
    <n v="49"/>
    <n v="10"/>
    <n v="0"/>
    <n v="526"/>
    <n v="52"/>
    <n v="10"/>
    <n v="0"/>
    <n v="582"/>
  </r>
  <r>
    <x v="109"/>
    <s v="Chutney"/>
    <n v="16"/>
    <n v="2"/>
    <n v="0"/>
    <n v="46"/>
    <n v="2.1875"/>
    <n v="75073.5625"/>
    <n v="19"/>
    <n v="2"/>
    <n v="0"/>
    <n v="65"/>
    <n v="13"/>
    <n v="2"/>
    <n v="0"/>
    <n v="52"/>
    <n v="10"/>
    <n v="2"/>
    <n v="0"/>
    <n v="38"/>
  </r>
  <r>
    <x v="109"/>
    <s v="Coconut and Beef Vindaloo"/>
    <n v="6"/>
    <n v="4"/>
    <n v="1"/>
    <n v="19"/>
    <n v="1.2"/>
    <n v="80035"/>
    <n v="9"/>
    <n v="4"/>
    <n v="0"/>
    <n v="31"/>
    <n v="11"/>
    <n v="4"/>
    <n v="0"/>
    <n v="43"/>
    <n v="7"/>
    <n v="4"/>
    <n v="0"/>
    <n v="28"/>
  </r>
  <r>
    <x v="109"/>
    <s v="Fountain Drink"/>
    <n v="35"/>
    <n v="2"/>
    <n v="0"/>
    <n v="68"/>
    <n v="6.08"/>
    <n v="40090.080000000002"/>
    <n v="23"/>
    <n v="2"/>
    <n v="0"/>
    <n v="43"/>
    <n v="41"/>
    <n v="2"/>
    <n v="0"/>
    <n v="82"/>
    <n v="27"/>
    <n v="2"/>
    <n v="0"/>
    <n v="53"/>
  </r>
  <r>
    <x v="109"/>
    <s v="Lamb and Veggie Kabob"/>
    <n v="11"/>
    <n v="8"/>
    <n v="3"/>
    <n v="70"/>
    <n v="3.2727272727272698"/>
    <n v="63662.4545454545"/>
    <n v="5"/>
    <n v="8"/>
    <n v="0"/>
    <n v="47"/>
    <n v="12"/>
    <n v="8"/>
    <n v="0"/>
    <n v="112"/>
    <n v="9"/>
    <n v="8"/>
    <n v="1"/>
    <n v="70"/>
  </r>
  <r>
    <x v="109"/>
    <s v="Lamb Chops"/>
    <n v="14"/>
    <n v="8"/>
    <n v="0"/>
    <n v="101"/>
    <n v="3.7857142857142798"/>
    <n v="57178.714285714203"/>
    <n v="16"/>
    <n v="9"/>
    <n v="1"/>
    <n v="142"/>
    <n v="15"/>
    <n v="8"/>
    <n v="0"/>
    <n v="108"/>
    <n v="21"/>
    <n v="7"/>
    <n v="0"/>
    <n v="141"/>
  </r>
  <r>
    <x v="109"/>
    <s v="Naan"/>
    <n v="15"/>
    <n v="2"/>
    <n v="0"/>
    <n v="40"/>
    <n v="3"/>
    <n v="69313.230769230693"/>
    <n v="24"/>
    <n v="2"/>
    <n v="0"/>
    <n v="77"/>
    <n v="22"/>
    <n v="2"/>
    <n v="0"/>
    <n v="52"/>
    <n v="15"/>
    <n v="2"/>
    <n v="0"/>
    <n v="58"/>
  </r>
  <r>
    <x v="109"/>
    <s v="Rice"/>
    <n v="10"/>
    <n v="2"/>
    <n v="0"/>
    <n v="31"/>
    <n v="3.3"/>
    <n v="70016.600000000006"/>
    <n v="17"/>
    <n v="2"/>
    <n v="0"/>
    <n v="59"/>
    <n v="14"/>
    <n v="2"/>
    <n v="0"/>
    <n v="34"/>
    <n v="16"/>
    <n v="2"/>
    <n v="0"/>
    <n v="58"/>
  </r>
  <r>
    <x v="109"/>
    <s v="Salmon and Wheat Bran Salad"/>
    <n v="87"/>
    <n v="14"/>
    <n v="0"/>
    <n v="1235"/>
    <n v="3.4712643678160902"/>
    <n v="56423.689655172398"/>
    <n v="71"/>
    <n v="17"/>
    <n v="0"/>
    <n v="1139"/>
    <n v="93"/>
    <n v="12"/>
    <n v="0"/>
    <n v="1143"/>
    <n v="69"/>
    <n v="14"/>
    <n v="0"/>
    <n v="927"/>
  </r>
  <r>
    <x v="109"/>
    <s v="Yogurt"/>
    <n v="33"/>
    <n v="3"/>
    <n v="0"/>
    <n v="120"/>
    <n v="2.0322580645161201"/>
    <n v="70999.064516129001"/>
    <n v="22"/>
    <n v="3"/>
    <n v="0"/>
    <n v="73"/>
    <n v="28"/>
    <n v="3"/>
    <n v="0"/>
    <n v="112"/>
    <n v="27"/>
    <n v="3"/>
    <n v="0"/>
    <n v="137"/>
  </r>
  <r>
    <x v="110"/>
    <s v="Aubergine and Chickpea Vindaloo"/>
    <n v="8"/>
    <n v="4"/>
    <n v="0"/>
    <n v="27"/>
    <n v="4.5"/>
    <n v="66672.666666666599"/>
    <n v="3"/>
    <n v="4"/>
    <n v="0"/>
    <n v="10"/>
    <n v="10"/>
    <n v="4"/>
    <n v="1"/>
    <n v="28"/>
    <n v="12"/>
    <n v="4"/>
    <n v="0"/>
    <n v="41"/>
  </r>
  <r>
    <x v="110"/>
    <s v="Beef and Apple Burgers"/>
    <n v="36"/>
    <n v="10"/>
    <n v="1"/>
    <n v="311"/>
    <n v="4.1388888888888804"/>
    <n v="36300.194444444402"/>
    <n v="21"/>
    <n v="13"/>
    <n v="1"/>
    <n v="251"/>
    <n v="36"/>
    <n v="11"/>
    <n v="2"/>
    <n v="313"/>
    <n v="45"/>
    <n v="9"/>
    <n v="1"/>
    <n v="346"/>
  </r>
  <r>
    <x v="110"/>
    <s v="Beef and Broccoli"/>
    <n v="16"/>
    <n v="8"/>
    <n v="0"/>
    <n v="125"/>
    <n v="2.625"/>
    <n v="50095.375"/>
    <n v="20"/>
    <n v="7"/>
    <n v="0"/>
    <n v="135"/>
    <n v="19"/>
    <n v="9"/>
    <n v="0"/>
    <n v="160"/>
    <n v="25"/>
    <n v="10"/>
    <n v="0"/>
    <n v="238"/>
  </r>
  <r>
    <x v="110"/>
    <s v="Beef and Broccoli Stir Fry"/>
    <n v="8"/>
    <n v="10"/>
    <n v="0"/>
    <n v="81"/>
    <n v="2.875"/>
    <n v="50076.625"/>
    <n v="11"/>
    <n v="10"/>
    <n v="0"/>
    <n v="111"/>
    <n v="11"/>
    <n v="10"/>
    <n v="0"/>
    <n v="113"/>
    <n v="20"/>
    <n v="10"/>
    <n v="0"/>
    <n v="201"/>
  </r>
  <r>
    <x v="110"/>
    <s v="Beef and Squash Kabob"/>
    <n v="25"/>
    <n v="8"/>
    <n v="0"/>
    <n v="231"/>
    <n v="2.3333333333333299"/>
    <n v="42907.714285714203"/>
    <n v="40"/>
    <n v="7"/>
    <n v="0"/>
    <n v="337"/>
    <n v="23"/>
    <n v="7"/>
    <n v="0"/>
    <n v="193"/>
    <n v="14"/>
    <n v="8"/>
    <n v="1"/>
    <n v="117"/>
  </r>
  <r>
    <x v="110"/>
    <s v="Chicken and Onion Kabob"/>
    <n v="60"/>
    <n v="10"/>
    <n v="0"/>
    <n v="671"/>
    <n v="4.2264150943396199"/>
    <n v="56664.452830188602"/>
    <n v="41"/>
    <n v="10"/>
    <n v="0"/>
    <n v="452"/>
    <n v="45"/>
    <n v="10"/>
    <n v="0"/>
    <n v="497"/>
    <n v="42"/>
    <n v="9"/>
    <n v="0"/>
    <n v="439"/>
  </r>
  <r>
    <x v="110"/>
    <s v="Chutney"/>
    <n v="18"/>
    <n v="2"/>
    <n v="0"/>
    <n v="50"/>
    <n v="3.0625"/>
    <n v="56349"/>
    <n v="10"/>
    <n v="2"/>
    <n v="0"/>
    <n v="22"/>
    <n v="14"/>
    <n v="2"/>
    <n v="0"/>
    <n v="40"/>
    <n v="15"/>
    <n v="2"/>
    <n v="0"/>
    <n v="42"/>
  </r>
  <r>
    <x v="110"/>
    <s v="Coconut and Beef Vindaloo"/>
    <n v="18"/>
    <n v="4"/>
    <n v="0"/>
    <n v="70"/>
    <n v="7.5"/>
    <n v="33375.166666666599"/>
    <n v="11"/>
    <n v="4"/>
    <n v="0"/>
    <n v="38"/>
    <n v="11"/>
    <n v="4"/>
    <n v="0"/>
    <n v="40"/>
    <n v="12"/>
    <n v="4"/>
    <n v="0"/>
    <n v="47"/>
  </r>
  <r>
    <x v="110"/>
    <s v="Fountain Drink"/>
    <n v="38"/>
    <n v="2"/>
    <n v="0"/>
    <n v="73"/>
    <n v="4"/>
    <n v="52040.12"/>
    <n v="36"/>
    <n v="2"/>
    <n v="0"/>
    <n v="72"/>
    <n v="44"/>
    <n v="2"/>
    <n v="0"/>
    <n v="80"/>
    <n v="51"/>
    <n v="2"/>
    <n v="0"/>
    <n v="96"/>
  </r>
  <r>
    <x v="110"/>
    <s v="Lamb and Veggie Kabob"/>
    <n v="6"/>
    <n v="8"/>
    <n v="0"/>
    <n v="56"/>
    <n v="6.3333333333333304"/>
    <n v="16710.833333333299"/>
    <n v="12"/>
    <n v="8"/>
    <n v="0"/>
    <n v="112"/>
    <n v="10"/>
    <n v="8"/>
    <n v="1"/>
    <n v="85"/>
    <n v="10"/>
    <n v="8"/>
    <n v="1"/>
    <n v="83"/>
  </r>
  <r>
    <x v="110"/>
    <s v="Lamb Chops"/>
    <n v="21"/>
    <n v="8"/>
    <n v="0"/>
    <n v="151"/>
    <n v="7.2380952380952301"/>
    <n v="28641.952380952302"/>
    <n v="21"/>
    <n v="9"/>
    <n v="0"/>
    <n v="187"/>
    <n v="19"/>
    <n v="7"/>
    <n v="1"/>
    <n v="116"/>
    <n v="28"/>
    <n v="9"/>
    <n v="0"/>
    <n v="235"/>
  </r>
  <r>
    <x v="110"/>
    <s v="Naan"/>
    <n v="20"/>
    <n v="2"/>
    <n v="0"/>
    <n v="50"/>
    <n v="4.2777777777777697"/>
    <n v="50042.888888888803"/>
    <n v="11"/>
    <n v="2"/>
    <n v="0"/>
    <n v="22"/>
    <n v="23"/>
    <n v="2"/>
    <n v="0"/>
    <n v="53"/>
    <n v="29"/>
    <n v="2"/>
    <n v="0"/>
    <n v="82"/>
  </r>
  <r>
    <x v="110"/>
    <s v="Rice"/>
    <n v="16"/>
    <n v="2"/>
    <n v="0"/>
    <n v="34"/>
    <n v="2.9375"/>
    <n v="50061.75"/>
    <n v="19"/>
    <n v="2"/>
    <n v="0"/>
    <n v="44"/>
    <n v="16"/>
    <n v="2"/>
    <n v="0"/>
    <n v="38"/>
    <n v="15"/>
    <n v="2"/>
    <n v="0"/>
    <n v="50"/>
  </r>
  <r>
    <x v="110"/>
    <s v="Salmon and Wheat Bran Salad"/>
    <n v="84"/>
    <n v="12"/>
    <n v="1"/>
    <n v="977"/>
    <n v="5.2874999999999996"/>
    <n v="51324.912499999999"/>
    <n v="97"/>
    <n v="11"/>
    <n v="0"/>
    <n v="1071"/>
    <n v="96"/>
    <n v="13"/>
    <n v="1"/>
    <n v="1166"/>
    <n v="100"/>
    <n v="12"/>
    <n v="0"/>
    <n v="1150"/>
  </r>
  <r>
    <x v="110"/>
    <s v="Yogurt"/>
    <n v="39"/>
    <n v="3"/>
    <n v="0"/>
    <n v="139"/>
    <n v="3.5714285714285698"/>
    <n v="51516.4"/>
    <n v="31"/>
    <n v="3"/>
    <n v="0"/>
    <n v="105"/>
    <n v="42"/>
    <n v="3"/>
    <n v="0"/>
    <n v="142"/>
    <n v="38"/>
    <n v="3"/>
    <n v="0"/>
    <n v="155"/>
  </r>
  <r>
    <x v="111"/>
    <s v="Aubergine and Chickpea Vindaloo"/>
    <n v="5"/>
    <n v="4"/>
    <n v="0"/>
    <n v="18"/>
    <n v="1.6"/>
    <n v="80041"/>
    <n v="4"/>
    <n v="4"/>
    <n v="0"/>
    <n v="14"/>
    <n v="3"/>
    <n v="4"/>
    <n v="0"/>
    <n v="10"/>
    <n v="0"/>
    <n v="0"/>
    <n v="0"/>
    <n v="0"/>
  </r>
  <r>
    <x v="111"/>
    <s v="Beef and Apple Burgers"/>
    <n v="19"/>
    <n v="20"/>
    <n v="1"/>
    <n v="367"/>
    <n v="7.5789473684210504"/>
    <n v="26456.2631578947"/>
    <n v="29"/>
    <n v="13"/>
    <n v="0"/>
    <n v="384"/>
    <n v="31"/>
    <n v="11"/>
    <n v="2"/>
    <n v="279"/>
    <n v="28"/>
    <n v="13"/>
    <n v="1"/>
    <n v="327"/>
  </r>
  <r>
    <x v="111"/>
    <s v="Beef and Broccoli"/>
    <n v="26"/>
    <n v="13"/>
    <n v="1"/>
    <n v="321"/>
    <n v="2.57692307692307"/>
    <n v="61592.615384615303"/>
    <n v="11"/>
    <n v="9"/>
    <n v="0"/>
    <n v="100"/>
    <n v="17"/>
    <n v="10"/>
    <n v="0"/>
    <n v="177"/>
    <n v="10"/>
    <n v="10"/>
    <n v="0"/>
    <n v="103"/>
  </r>
  <r>
    <x v="111"/>
    <s v="Beef and Broccoli Stir Fry"/>
    <n v="7"/>
    <n v="10"/>
    <n v="0"/>
    <n v="71"/>
    <n v="1.5714285714285701"/>
    <n v="57247"/>
    <n v="24"/>
    <n v="10"/>
    <n v="0"/>
    <n v="240"/>
    <n v="14"/>
    <n v="10"/>
    <n v="0"/>
    <n v="141"/>
    <n v="6"/>
    <n v="10"/>
    <n v="0"/>
    <n v="61"/>
  </r>
  <r>
    <x v="111"/>
    <s v="Beef and Squash Kabob"/>
    <n v="31"/>
    <n v="8"/>
    <n v="0"/>
    <n v="282"/>
    <n v="4.67741935483871"/>
    <n v="74222.258064516107"/>
    <n v="39"/>
    <n v="7"/>
    <n v="0"/>
    <n v="346"/>
    <n v="21"/>
    <n v="8"/>
    <n v="0"/>
    <n v="182"/>
    <n v="30"/>
    <n v="8"/>
    <n v="0"/>
    <n v="264"/>
  </r>
  <r>
    <x v="111"/>
    <s v="Chicken and Onion Kabob"/>
    <n v="47"/>
    <n v="10"/>
    <n v="0"/>
    <n v="513"/>
    <n v="3.1818181818181799"/>
    <n v="61445"/>
    <n v="53"/>
    <n v="10"/>
    <n v="0"/>
    <n v="596"/>
    <n v="32"/>
    <n v="10"/>
    <n v="0"/>
    <n v="362"/>
    <n v="43"/>
    <n v="10"/>
    <n v="0"/>
    <n v="472"/>
  </r>
  <r>
    <x v="111"/>
    <s v="Chutney"/>
    <n v="16"/>
    <n v="2"/>
    <n v="0"/>
    <n v="52"/>
    <n v="1.3571428571428501"/>
    <n v="71509.5"/>
    <n v="13"/>
    <n v="2"/>
    <n v="0"/>
    <n v="34"/>
    <n v="15"/>
    <n v="2"/>
    <n v="0"/>
    <n v="40"/>
    <n v="22"/>
    <n v="2"/>
    <n v="0"/>
    <n v="69"/>
  </r>
  <r>
    <x v="111"/>
    <s v="Coconut and Beef Vindaloo"/>
    <n v="13"/>
    <n v="4"/>
    <n v="0"/>
    <n v="46"/>
    <n v="2.0833333333333299"/>
    <n v="58400.833333333299"/>
    <n v="14"/>
    <n v="4"/>
    <n v="0"/>
    <n v="49"/>
    <n v="5"/>
    <n v="4"/>
    <n v="1"/>
    <n v="17"/>
    <n v="10"/>
    <n v="4"/>
    <n v="1"/>
    <n v="32"/>
  </r>
  <r>
    <x v="111"/>
    <s v="Fountain Drink"/>
    <n v="34"/>
    <n v="2"/>
    <n v="0"/>
    <n v="65"/>
    <n v="2.2727272727272698"/>
    <n v="59170.045454545398"/>
    <n v="46"/>
    <n v="2"/>
    <n v="0"/>
    <n v="92"/>
    <n v="36"/>
    <n v="2"/>
    <n v="0"/>
    <n v="72"/>
    <n v="31"/>
    <n v="2"/>
    <n v="0"/>
    <n v="62"/>
  </r>
  <r>
    <x v="111"/>
    <s v="Lamb and Veggie Kabob"/>
    <n v="10"/>
    <n v="8"/>
    <n v="1"/>
    <n v="79"/>
    <n v="2.4"/>
    <n v="60020.4"/>
    <n v="17"/>
    <n v="8"/>
    <n v="0"/>
    <n v="156"/>
    <n v="10"/>
    <n v="8"/>
    <n v="2"/>
    <n v="75"/>
    <n v="13"/>
    <n v="8"/>
    <n v="1"/>
    <n v="103"/>
  </r>
  <r>
    <x v="111"/>
    <s v="Lamb Chops"/>
    <n v="16"/>
    <n v="15"/>
    <n v="0"/>
    <n v="227"/>
    <n v="2.6875"/>
    <n v="50122.1875"/>
    <n v="18"/>
    <n v="8"/>
    <n v="0"/>
    <n v="150"/>
    <n v="19"/>
    <n v="7"/>
    <n v="2"/>
    <n v="103"/>
    <n v="17"/>
    <n v="11"/>
    <n v="0"/>
    <n v="191"/>
  </r>
  <r>
    <x v="111"/>
    <s v="Naan"/>
    <n v="18"/>
    <n v="2"/>
    <n v="0"/>
    <n v="53"/>
    <n v="1.7333333333333301"/>
    <n v="73358.600000000006"/>
    <n v="19"/>
    <n v="2"/>
    <n v="0"/>
    <n v="42"/>
    <n v="13"/>
    <n v="2"/>
    <n v="0"/>
    <n v="28"/>
    <n v="16"/>
    <n v="2"/>
    <n v="0"/>
    <n v="52"/>
  </r>
  <r>
    <x v="111"/>
    <s v="Rice"/>
    <n v="17"/>
    <n v="2"/>
    <n v="0"/>
    <n v="48"/>
    <n v="2.125"/>
    <n v="56318.6875"/>
    <n v="16"/>
    <n v="2"/>
    <n v="0"/>
    <n v="38"/>
    <n v="9"/>
    <n v="2"/>
    <n v="0"/>
    <n v="16"/>
    <n v="16"/>
    <n v="2"/>
    <n v="0"/>
    <n v="48"/>
  </r>
  <r>
    <x v="111"/>
    <s v="Salmon and Wheat Bran Salad"/>
    <n v="106"/>
    <n v="14"/>
    <n v="0"/>
    <n v="1291"/>
    <n v="3.1098901098901099"/>
    <n v="61606.978021978"/>
    <n v="89"/>
    <n v="12"/>
    <n v="0"/>
    <n v="1046"/>
    <n v="92"/>
    <n v="13"/>
    <n v="1"/>
    <n v="1108"/>
    <n v="96"/>
    <n v="15"/>
    <n v="3"/>
    <n v="1206"/>
  </r>
  <r>
    <x v="111"/>
    <s v="Yogurt"/>
    <n v="43"/>
    <n v="3"/>
    <n v="0"/>
    <n v="160"/>
    <n v="1.97674418604651"/>
    <n v="67473.604651162794"/>
    <n v="44"/>
    <n v="3"/>
    <n v="0"/>
    <n v="180"/>
    <n v="27"/>
    <n v="3"/>
    <n v="0"/>
    <n v="115"/>
    <n v="29"/>
    <n v="3"/>
    <n v="0"/>
    <n v="133"/>
  </r>
  <r>
    <x v="112"/>
    <s v="Aubergine and Chickpea Vindaloo"/>
    <n v="11"/>
    <n v="4"/>
    <n v="0"/>
    <n v="38"/>
    <n v="3.25"/>
    <n v="50073"/>
    <n v="17"/>
    <n v="4"/>
    <n v="0"/>
    <n v="60"/>
    <n v="15"/>
    <n v="4"/>
    <n v="0"/>
    <n v="52"/>
    <n v="16"/>
    <n v="4"/>
    <n v="0"/>
    <n v="53"/>
  </r>
  <r>
    <x v="112"/>
    <s v="Beef and Apple Burgers"/>
    <n v="39"/>
    <n v="9"/>
    <n v="1"/>
    <n v="327"/>
    <n v="6.6923076923076898"/>
    <n v="56489.717948717902"/>
    <n v="31"/>
    <n v="18"/>
    <n v="0"/>
    <n v="557"/>
    <n v="47"/>
    <n v="11"/>
    <n v="1"/>
    <n v="448"/>
    <n v="37"/>
    <n v="12"/>
    <n v="2"/>
    <n v="373"/>
  </r>
  <r>
    <x v="112"/>
    <s v="Beef and Broccoli"/>
    <n v="11"/>
    <n v="9"/>
    <n v="0"/>
    <n v="97"/>
    <n v="2.3636363636363602"/>
    <n v="63865.4545454545"/>
    <n v="29"/>
    <n v="9"/>
    <n v="0"/>
    <n v="272"/>
    <n v="34"/>
    <n v="10"/>
    <n v="0"/>
    <n v="341"/>
    <n v="25"/>
    <n v="11"/>
    <n v="0"/>
    <n v="256"/>
  </r>
  <r>
    <x v="112"/>
    <s v="Beef and Broccoli Stir Fry"/>
    <n v="18"/>
    <n v="10"/>
    <n v="0"/>
    <n v="181"/>
    <n v="2.8823529411764701"/>
    <n v="41297.705882352901"/>
    <n v="22"/>
    <n v="10"/>
    <n v="1"/>
    <n v="208"/>
    <n v="17"/>
    <n v="10"/>
    <n v="0"/>
    <n v="173"/>
    <n v="10"/>
    <n v="10"/>
    <n v="0"/>
    <n v="99"/>
  </r>
  <r>
    <x v="112"/>
    <s v="Beef and Squash Kabob"/>
    <n v="33"/>
    <n v="8"/>
    <n v="0"/>
    <n v="313"/>
    <n v="2.625"/>
    <n v="62622.84375"/>
    <n v="55"/>
    <n v="7"/>
    <n v="0"/>
    <n v="452"/>
    <n v="45"/>
    <n v="8"/>
    <n v="0"/>
    <n v="415"/>
    <n v="42"/>
    <n v="8"/>
    <n v="0"/>
    <n v="380"/>
  </r>
  <r>
    <x v="112"/>
    <s v="Chicken and Onion Kabob"/>
    <n v="61"/>
    <n v="10"/>
    <n v="0"/>
    <n v="694"/>
    <n v="2.34"/>
    <n v="62162.68"/>
    <n v="56"/>
    <n v="10"/>
    <n v="0"/>
    <n v="621"/>
    <n v="71"/>
    <n v="10"/>
    <n v="0"/>
    <n v="780"/>
    <n v="65"/>
    <n v="10"/>
    <n v="0"/>
    <n v="717"/>
  </r>
  <r>
    <x v="112"/>
    <s v="Chutney"/>
    <n v="15"/>
    <n v="2"/>
    <n v="0"/>
    <n v="44"/>
    <n v="2.86666666666666"/>
    <n v="66711.666666666599"/>
    <n v="25"/>
    <n v="2"/>
    <n v="0"/>
    <n v="76"/>
    <n v="22"/>
    <n v="2"/>
    <n v="0"/>
    <n v="64"/>
    <n v="35"/>
    <n v="2"/>
    <n v="0"/>
    <n v="112"/>
  </r>
  <r>
    <x v="112"/>
    <s v="Coconut and Beef Vindaloo"/>
    <n v="13"/>
    <n v="4"/>
    <n v="0"/>
    <n v="52"/>
    <n v="3.07692307692307"/>
    <n v="46283.692307692298"/>
    <n v="17"/>
    <n v="4"/>
    <n v="0"/>
    <n v="60"/>
    <n v="14"/>
    <n v="4"/>
    <n v="1"/>
    <n v="47"/>
    <n v="23"/>
    <n v="4"/>
    <n v="0"/>
    <n v="84"/>
  </r>
  <r>
    <x v="112"/>
    <s v="Fountain Drink"/>
    <n v="36"/>
    <n v="2"/>
    <n v="0"/>
    <n v="71"/>
    <n v="10"/>
    <n v="54289"/>
    <n v="61"/>
    <n v="2"/>
    <n v="0"/>
    <n v="121"/>
    <n v="59"/>
    <n v="2"/>
    <n v="0"/>
    <n v="114"/>
    <n v="50"/>
    <n v="2"/>
    <n v="0"/>
    <n v="96"/>
  </r>
  <r>
    <x v="112"/>
    <s v="Lamb and Veggie Kabob"/>
    <n v="19"/>
    <n v="8"/>
    <n v="0"/>
    <n v="182"/>
    <n v="3.6666666666666599"/>
    <n v="50234.888888888803"/>
    <n v="16"/>
    <n v="8"/>
    <n v="0"/>
    <n v="149"/>
    <n v="14"/>
    <n v="8"/>
    <n v="2"/>
    <n v="106"/>
    <n v="13"/>
    <n v="8"/>
    <n v="0"/>
    <n v="122"/>
  </r>
  <r>
    <x v="112"/>
    <s v="Lamb Chops"/>
    <n v="16"/>
    <n v="8"/>
    <n v="1"/>
    <n v="109"/>
    <n v="2.5"/>
    <n v="68821.75"/>
    <n v="34"/>
    <n v="9"/>
    <n v="0"/>
    <n v="311"/>
    <n v="14"/>
    <n v="9"/>
    <n v="0"/>
    <n v="117"/>
    <n v="27"/>
    <n v="10"/>
    <n v="1"/>
    <n v="236"/>
  </r>
  <r>
    <x v="112"/>
    <s v="Naan"/>
    <n v="20"/>
    <n v="2"/>
    <n v="0"/>
    <n v="43"/>
    <n v="12.368421052631501"/>
    <n v="52757.631578947301"/>
    <n v="26"/>
    <n v="2"/>
    <n v="0"/>
    <n v="68"/>
    <n v="27"/>
    <n v="2"/>
    <n v="0"/>
    <n v="75"/>
    <n v="33"/>
    <n v="2"/>
    <n v="0"/>
    <n v="77"/>
  </r>
  <r>
    <x v="112"/>
    <s v="Rice"/>
    <n v="7"/>
    <n v="2"/>
    <n v="0"/>
    <n v="18"/>
    <n v="2.2857142857142798"/>
    <n v="43077.142857142797"/>
    <n v="31"/>
    <n v="2"/>
    <n v="0"/>
    <n v="100"/>
    <n v="29"/>
    <n v="2"/>
    <n v="0"/>
    <n v="83"/>
    <n v="30"/>
    <n v="2"/>
    <n v="0"/>
    <n v="89"/>
  </r>
  <r>
    <x v="112"/>
    <s v="Salmon and Wheat Bran Salad"/>
    <n v="82"/>
    <n v="13"/>
    <n v="0"/>
    <n v="1023"/>
    <n v="5.6097560975609699"/>
    <n v="47697.682926829199"/>
    <n v="119"/>
    <n v="15"/>
    <n v="0"/>
    <n v="1726"/>
    <n v="118"/>
    <n v="13"/>
    <n v="0"/>
    <n v="1525"/>
    <n v="146"/>
    <n v="15"/>
    <n v="0"/>
    <n v="2126"/>
  </r>
  <r>
    <x v="112"/>
    <s v="Yogurt"/>
    <n v="35"/>
    <n v="3"/>
    <n v="0"/>
    <n v="141"/>
    <n v="2.48484848484848"/>
    <n v="39618.515151515101"/>
    <n v="53"/>
    <n v="3"/>
    <n v="0"/>
    <n v="197"/>
    <n v="42"/>
    <n v="3"/>
    <n v="0"/>
    <n v="181"/>
    <n v="40"/>
    <n v="3"/>
    <n v="0"/>
    <n v="174"/>
  </r>
  <r>
    <x v="113"/>
    <s v="Aubergine and Chickpea Vindaloo"/>
    <n v="14"/>
    <n v="4"/>
    <n v="0"/>
    <n v="49"/>
    <n v="1.1428571428571399"/>
    <n v="85815.714285714203"/>
    <n v="7"/>
    <n v="4"/>
    <n v="0"/>
    <n v="24"/>
    <n v="11"/>
    <n v="4"/>
    <n v="0"/>
    <n v="38"/>
    <n v="4"/>
    <n v="4"/>
    <n v="0"/>
    <n v="14"/>
  </r>
  <r>
    <x v="113"/>
    <s v="Beef and Apple Burgers"/>
    <n v="47"/>
    <n v="13"/>
    <n v="1"/>
    <n v="560"/>
    <n v="2.7446808510638299"/>
    <n v="63894.063829787199"/>
    <n v="32"/>
    <n v="14"/>
    <n v="0"/>
    <n v="441"/>
    <n v="52"/>
    <n v="11"/>
    <n v="1"/>
    <n v="526"/>
    <n v="44"/>
    <n v="10"/>
    <n v="1"/>
    <n v="389"/>
  </r>
  <r>
    <x v="113"/>
    <s v="Beef and Broccoli"/>
    <n v="24"/>
    <n v="16"/>
    <n v="0"/>
    <n v="382"/>
    <n v="1.375"/>
    <n v="70968.5"/>
    <n v="25"/>
    <n v="15"/>
    <n v="0"/>
    <n v="372"/>
    <n v="20"/>
    <n v="9"/>
    <n v="0"/>
    <n v="174"/>
    <n v="27"/>
    <n v="8"/>
    <n v="0"/>
    <n v="228"/>
  </r>
  <r>
    <x v="113"/>
    <s v="Beef and Broccoli Stir Fry"/>
    <n v="25"/>
    <n v="10"/>
    <n v="1"/>
    <n v="236"/>
    <n v="2.1739130434782599"/>
    <n v="61018"/>
    <n v="12"/>
    <n v="10"/>
    <n v="0"/>
    <n v="121"/>
    <n v="23"/>
    <n v="10"/>
    <n v="0"/>
    <n v="233"/>
    <n v="14"/>
    <n v="10"/>
    <n v="0"/>
    <n v="143"/>
  </r>
  <r>
    <x v="113"/>
    <s v="Beef and Squash Kabob"/>
    <n v="51"/>
    <n v="8"/>
    <n v="0"/>
    <n v="471"/>
    <n v="2.9183673469387701"/>
    <n v="63395.102040816302"/>
    <n v="46"/>
    <n v="7"/>
    <n v="0"/>
    <n v="394"/>
    <n v="48"/>
    <n v="8"/>
    <n v="1"/>
    <n v="418"/>
    <n v="47"/>
    <n v="8"/>
    <n v="0"/>
    <n v="442"/>
  </r>
  <r>
    <x v="113"/>
    <s v="Chicken and Onion Kabob"/>
    <n v="45"/>
    <n v="10"/>
    <n v="0"/>
    <n v="501"/>
    <n v="3.1951219512195101"/>
    <n v="49017.292682926804"/>
    <n v="80"/>
    <n v="10"/>
    <n v="0"/>
    <n v="875"/>
    <n v="80"/>
    <n v="10"/>
    <n v="0"/>
    <n v="885"/>
    <n v="51"/>
    <n v="10"/>
    <n v="0"/>
    <n v="576"/>
  </r>
  <r>
    <x v="113"/>
    <s v="Chutney"/>
    <n v="24"/>
    <n v="2"/>
    <n v="0"/>
    <n v="88"/>
    <n v="1.19047619047619"/>
    <n v="85739.571428571406"/>
    <n v="22"/>
    <n v="2"/>
    <n v="0"/>
    <n v="54"/>
    <n v="31"/>
    <n v="2"/>
    <n v="0"/>
    <n v="94"/>
    <n v="15"/>
    <n v="2"/>
    <n v="0"/>
    <n v="37"/>
  </r>
  <r>
    <x v="113"/>
    <s v="Coconut and Beef Vindaloo"/>
    <n v="13"/>
    <n v="4"/>
    <n v="0"/>
    <n v="52"/>
    <n v="3"/>
    <n v="33550.777777777701"/>
    <n v="7"/>
    <n v="4"/>
    <n v="0"/>
    <n v="24"/>
    <n v="14"/>
    <n v="4"/>
    <n v="0"/>
    <n v="56"/>
    <n v="8"/>
    <n v="4"/>
    <n v="0"/>
    <n v="32"/>
  </r>
  <r>
    <x v="113"/>
    <s v="Fountain Drink"/>
    <n v="54"/>
    <n v="2"/>
    <n v="0"/>
    <n v="107"/>
    <n v="2.2972972972972898"/>
    <n v="64940.7837837837"/>
    <n v="43"/>
    <n v="2"/>
    <n v="0"/>
    <n v="85"/>
    <n v="70"/>
    <n v="2"/>
    <n v="0"/>
    <n v="138"/>
    <n v="59"/>
    <n v="2"/>
    <n v="0"/>
    <n v="117"/>
  </r>
  <r>
    <x v="113"/>
    <s v="Lamb and Veggie Kabob"/>
    <n v="11"/>
    <n v="8"/>
    <n v="0"/>
    <n v="106"/>
    <n v="1.63636363636363"/>
    <n v="72847.090909090897"/>
    <n v="21"/>
    <n v="8"/>
    <n v="0"/>
    <n v="188"/>
    <n v="14"/>
    <n v="8"/>
    <n v="1"/>
    <n v="120"/>
    <n v="13"/>
    <n v="8"/>
    <n v="0"/>
    <n v="120"/>
  </r>
  <r>
    <x v="113"/>
    <s v="Lamb Chops"/>
    <n v="22"/>
    <n v="11"/>
    <n v="0"/>
    <n v="247"/>
    <n v="3.4090909090908998"/>
    <n v="41044.5"/>
    <n v="19"/>
    <n v="9"/>
    <n v="2"/>
    <n v="127"/>
    <n v="11"/>
    <n v="11"/>
    <n v="3"/>
    <n v="86"/>
    <n v="25"/>
    <n v="7"/>
    <n v="0"/>
    <n v="180"/>
  </r>
  <r>
    <x v="113"/>
    <s v="Naan"/>
    <n v="33"/>
    <n v="2"/>
    <n v="0"/>
    <n v="122"/>
    <n v="2.3333333333333299"/>
    <n v="70071.199999999997"/>
    <n v="28"/>
    <n v="2"/>
    <n v="0"/>
    <n v="76"/>
    <n v="20"/>
    <n v="2"/>
    <n v="0"/>
    <n v="44"/>
    <n v="34"/>
    <n v="2"/>
    <n v="0"/>
    <n v="81"/>
  </r>
  <r>
    <x v="113"/>
    <s v="Rice"/>
    <n v="39"/>
    <n v="2"/>
    <n v="0"/>
    <n v="140"/>
    <n v="2.0322580645161201"/>
    <n v="58168.612903225803"/>
    <n v="26"/>
    <n v="2"/>
    <n v="0"/>
    <n v="86"/>
    <n v="17"/>
    <n v="2"/>
    <n v="0"/>
    <n v="50"/>
    <n v="12"/>
    <n v="2"/>
    <n v="0"/>
    <n v="29"/>
  </r>
  <r>
    <x v="113"/>
    <s v="Salmon and Wheat Bran Salad"/>
    <n v="109"/>
    <n v="17"/>
    <n v="0"/>
    <n v="1881"/>
    <n v="2.4150943396226401"/>
    <n v="58602.056603773497"/>
    <n v="135"/>
    <n v="14"/>
    <n v="0"/>
    <n v="1886"/>
    <n v="105"/>
    <n v="15"/>
    <n v="1"/>
    <n v="1518"/>
    <n v="102"/>
    <n v="12"/>
    <n v="0"/>
    <n v="1240"/>
  </r>
  <r>
    <x v="113"/>
    <s v="Yogurt"/>
    <n v="71"/>
    <n v="3"/>
    <n v="0"/>
    <n v="339"/>
    <n v="2.6885245901639299"/>
    <n v="60781.737704918"/>
    <n v="48"/>
    <n v="3"/>
    <n v="0"/>
    <n v="168"/>
    <n v="62"/>
    <n v="3"/>
    <n v="0"/>
    <n v="262"/>
    <n v="61"/>
    <n v="3"/>
    <n v="0"/>
    <n v="240"/>
  </r>
  <r>
    <x v="114"/>
    <s v="Aubergine and Chickpea Vindaloo"/>
    <n v="8"/>
    <n v="4"/>
    <n v="1"/>
    <n v="20"/>
    <n v="3"/>
    <n v="57167.714285714203"/>
    <n v="6"/>
    <n v="4"/>
    <n v="0"/>
    <n v="21"/>
    <n v="10"/>
    <n v="4"/>
    <n v="0"/>
    <n v="35"/>
    <n v="3"/>
    <n v="4"/>
    <n v="1"/>
    <n v="9"/>
  </r>
  <r>
    <x v="114"/>
    <s v="Beef and Apple Burgers"/>
    <n v="30"/>
    <n v="11"/>
    <n v="1"/>
    <n v="294"/>
    <n v="5.6666666666666599"/>
    <n v="56787.866666666603"/>
    <n v="22"/>
    <n v="24"/>
    <n v="10"/>
    <n v="303"/>
    <n v="29"/>
    <n v="13"/>
    <n v="2"/>
    <n v="331"/>
    <n v="17"/>
    <n v="12"/>
    <n v="1"/>
    <n v="180"/>
  </r>
  <r>
    <x v="114"/>
    <s v="Beef and Broccoli"/>
    <n v="15"/>
    <n v="7"/>
    <n v="0"/>
    <n v="107"/>
    <n v="3.86666666666666"/>
    <n v="60042.866666666603"/>
    <n v="11"/>
    <n v="17"/>
    <n v="12"/>
    <n v="59"/>
    <n v="8"/>
    <n v="11"/>
    <n v="0"/>
    <n v="87"/>
    <n v="15"/>
    <n v="8"/>
    <n v="1"/>
    <n v="111"/>
  </r>
  <r>
    <x v="114"/>
    <s v="Beef and Broccoli Stir Fry"/>
    <n v="10"/>
    <n v="10"/>
    <n v="1"/>
    <n v="96"/>
    <n v="5"/>
    <n v="44636.444444444402"/>
    <n v="9"/>
    <n v="10"/>
    <n v="0"/>
    <n v="90"/>
    <n v="16"/>
    <n v="10"/>
    <n v="1"/>
    <n v="153"/>
    <n v="5"/>
    <n v="10"/>
    <n v="5"/>
    <n v="28"/>
  </r>
  <r>
    <x v="114"/>
    <s v="Beef and Squash Kabob"/>
    <n v="32"/>
    <n v="8"/>
    <n v="0"/>
    <n v="286"/>
    <n v="2.8064516129032202"/>
    <n v="74211.5483870967"/>
    <n v="36"/>
    <n v="7"/>
    <n v="0"/>
    <n v="309"/>
    <n v="25"/>
    <n v="8"/>
    <n v="1"/>
    <n v="215"/>
    <n v="40"/>
    <n v="8"/>
    <n v="2"/>
    <n v="307"/>
  </r>
  <r>
    <x v="114"/>
    <s v="Chicken and Onion Kabob"/>
    <n v="39"/>
    <n v="10"/>
    <n v="0"/>
    <n v="429"/>
    <n v="3.1111111111111098"/>
    <n v="58370.555555555497"/>
    <n v="52"/>
    <n v="10"/>
    <n v="0"/>
    <n v="558"/>
    <n v="56"/>
    <n v="10"/>
    <n v="1"/>
    <n v="609"/>
    <n v="70"/>
    <n v="10"/>
    <n v="0"/>
    <n v="774"/>
  </r>
  <r>
    <x v="114"/>
    <s v="Chutney"/>
    <n v="11"/>
    <n v="2"/>
    <n v="0"/>
    <n v="44"/>
    <n v="5.8181818181818103"/>
    <n v="45487.272727272699"/>
    <n v="13"/>
    <n v="2"/>
    <n v="0"/>
    <n v="36"/>
    <n v="14"/>
    <n v="2"/>
    <n v="0"/>
    <n v="38"/>
    <n v="16"/>
    <n v="2"/>
    <n v="0"/>
    <n v="46"/>
  </r>
  <r>
    <x v="114"/>
    <s v="Coconut and Beef Vindaloo"/>
    <n v="9"/>
    <n v="4"/>
    <n v="0"/>
    <n v="34"/>
    <n v="5.2857142857142803"/>
    <n v="57155.571428571398"/>
    <n v="10"/>
    <n v="4"/>
    <n v="0"/>
    <n v="32"/>
    <n v="4"/>
    <n v="4"/>
    <n v="0"/>
    <n v="15"/>
    <n v="13"/>
    <n v="4"/>
    <n v="0"/>
    <n v="52"/>
  </r>
  <r>
    <x v="114"/>
    <s v="Fountain Drink"/>
    <n v="26"/>
    <n v="2"/>
    <n v="0"/>
    <n v="48"/>
    <n v="7.1904761904761898"/>
    <n v="42980.333333333299"/>
    <n v="30"/>
    <n v="2"/>
    <n v="0"/>
    <n v="60"/>
    <n v="18"/>
    <n v="2"/>
    <n v="0"/>
    <n v="34"/>
    <n v="40"/>
    <n v="2"/>
    <n v="0"/>
    <n v="77"/>
  </r>
  <r>
    <x v="114"/>
    <s v="Lamb and Veggie Kabob"/>
    <n v="15"/>
    <n v="8"/>
    <n v="2"/>
    <n v="117"/>
    <n v="3.7333333333333298"/>
    <n v="53420.466666666602"/>
    <n v="8"/>
    <n v="8"/>
    <n v="0"/>
    <n v="76"/>
    <n v="6"/>
    <n v="8"/>
    <n v="1"/>
    <n v="51"/>
    <n v="11"/>
    <n v="8"/>
    <n v="0"/>
    <n v="103"/>
  </r>
  <r>
    <x v="114"/>
    <s v="Lamb Chops"/>
    <n v="17"/>
    <n v="10"/>
    <n v="0"/>
    <n v="160"/>
    <n v="6.8823529411764701"/>
    <n v="35325.117647058803"/>
    <n v="13"/>
    <n v="31"/>
    <n v="21"/>
    <n v="125"/>
    <n v="15"/>
    <n v="8"/>
    <n v="1"/>
    <n v="106"/>
    <n v="13"/>
    <n v="9"/>
    <n v="1"/>
    <n v="111"/>
  </r>
  <r>
    <x v="114"/>
    <s v="Naan"/>
    <n v="17"/>
    <n v="2"/>
    <n v="0"/>
    <n v="43"/>
    <n v="2.9375"/>
    <n v="68769.9375"/>
    <n v="16"/>
    <n v="2"/>
    <n v="0"/>
    <n v="42"/>
    <n v="16"/>
    <n v="2"/>
    <n v="0"/>
    <n v="36"/>
    <n v="12"/>
    <n v="2"/>
    <n v="0"/>
    <n v="24"/>
  </r>
  <r>
    <x v="114"/>
    <s v="Rice"/>
    <n v="7"/>
    <n v="2"/>
    <n v="0"/>
    <n v="16"/>
    <n v="4"/>
    <n v="50024.166666666599"/>
    <n v="14"/>
    <n v="2"/>
    <n v="0"/>
    <n v="34"/>
    <n v="16"/>
    <n v="2"/>
    <n v="0"/>
    <n v="41"/>
    <n v="9"/>
    <n v="2"/>
    <n v="0"/>
    <n v="24"/>
  </r>
  <r>
    <x v="114"/>
    <s v="Salmon and Wheat Bran Salad"/>
    <n v="63"/>
    <n v="12"/>
    <n v="0"/>
    <n v="724"/>
    <n v="5.0491803278688501"/>
    <n v="60708.540983606501"/>
    <n v="55"/>
    <n v="17"/>
    <n v="4"/>
    <n v="738"/>
    <n v="68"/>
    <n v="12"/>
    <n v="0"/>
    <n v="786"/>
    <n v="72"/>
    <n v="11"/>
    <n v="1"/>
    <n v="741"/>
  </r>
  <r>
    <x v="114"/>
    <s v="Yogurt"/>
    <n v="16"/>
    <n v="3"/>
    <n v="0"/>
    <n v="83"/>
    <n v="3.6875"/>
    <n v="56409.125"/>
    <n v="43"/>
    <n v="3"/>
    <n v="1"/>
    <n v="142"/>
    <n v="17"/>
    <n v="3"/>
    <n v="0"/>
    <n v="55"/>
    <n v="28"/>
    <n v="3"/>
    <n v="0"/>
    <n v="116"/>
  </r>
  <r>
    <x v="115"/>
    <s v="Aubergine and Chickpea Vindaloo"/>
    <n v="7"/>
    <n v="4"/>
    <n v="0"/>
    <n v="24"/>
    <n v="1.4"/>
    <n v="80012.800000000003"/>
    <n v="8"/>
    <n v="4"/>
    <n v="0"/>
    <n v="24"/>
    <n v="3"/>
    <n v="4"/>
    <n v="0"/>
    <n v="10"/>
    <n v="5"/>
    <n v="4"/>
    <n v="0"/>
    <n v="18"/>
  </r>
  <r>
    <x v="115"/>
    <s v="Beef and Apple Burgers"/>
    <n v="14"/>
    <n v="11"/>
    <n v="1"/>
    <n v="150"/>
    <n v="2"/>
    <n v="78747.428571428507"/>
    <n v="21"/>
    <n v="15"/>
    <n v="0"/>
    <n v="307"/>
    <n v="42"/>
    <n v="11"/>
    <n v="1"/>
    <n v="422"/>
    <n v="31"/>
    <n v="15"/>
    <n v="1"/>
    <n v="416"/>
  </r>
  <r>
    <x v="115"/>
    <s v="Beef and Broccoli"/>
    <n v="21"/>
    <n v="10"/>
    <n v="0"/>
    <n v="245"/>
    <n v="1.4666666666666599"/>
    <n v="80126.066666666593"/>
    <n v="10"/>
    <n v="11"/>
    <n v="0"/>
    <n v="111"/>
    <n v="13"/>
    <n v="10"/>
    <n v="0"/>
    <n v="123"/>
    <n v="13"/>
    <n v="12"/>
    <n v="1"/>
    <n v="149"/>
  </r>
  <r>
    <x v="115"/>
    <s v="Beef and Broccoli Stir Fry"/>
    <n v="8"/>
    <n v="10"/>
    <n v="0"/>
    <n v="81"/>
    <n v="3"/>
    <n v="50194.166666666599"/>
    <n v="10"/>
    <n v="10"/>
    <n v="0"/>
    <n v="96"/>
    <n v="12"/>
    <n v="10"/>
    <n v="0"/>
    <n v="122"/>
    <n v="12"/>
    <n v="10"/>
    <n v="0"/>
    <n v="120"/>
  </r>
  <r>
    <x v="115"/>
    <s v="Beef and Squash Kabob"/>
    <n v="35"/>
    <n v="8"/>
    <n v="0"/>
    <n v="333"/>
    <n v="1.44117647058823"/>
    <n v="76526.617647058796"/>
    <n v="21"/>
    <n v="7"/>
    <n v="0"/>
    <n v="184"/>
    <n v="37"/>
    <n v="8"/>
    <n v="0"/>
    <n v="343"/>
    <n v="31"/>
    <n v="8"/>
    <n v="0"/>
    <n v="280"/>
  </r>
  <r>
    <x v="115"/>
    <s v="Chicken and Onion Kabob"/>
    <n v="45"/>
    <n v="10"/>
    <n v="0"/>
    <n v="493"/>
    <n v="1.65"/>
    <n v="70061.75"/>
    <n v="38"/>
    <n v="10"/>
    <n v="0"/>
    <n v="424"/>
    <n v="67"/>
    <n v="10"/>
    <n v="0"/>
    <n v="743"/>
    <n v="52"/>
    <n v="10"/>
    <n v="1"/>
    <n v="549"/>
  </r>
  <r>
    <x v="115"/>
    <s v="Chutney"/>
    <n v="11"/>
    <n v="2"/>
    <n v="0"/>
    <n v="36"/>
    <n v="1.2"/>
    <n v="80010.899999999994"/>
    <n v="14"/>
    <n v="2"/>
    <n v="0"/>
    <n v="34"/>
    <n v="14"/>
    <n v="2"/>
    <n v="0"/>
    <n v="36"/>
    <n v="16"/>
    <n v="2"/>
    <n v="0"/>
    <n v="46"/>
  </r>
  <r>
    <x v="115"/>
    <s v="Coconut and Beef Vindaloo"/>
    <n v="13"/>
    <n v="4"/>
    <n v="0"/>
    <n v="52"/>
    <n v="1.7"/>
    <n v="60089.9"/>
    <n v="13"/>
    <n v="4"/>
    <n v="0"/>
    <n v="46"/>
    <n v="13"/>
    <n v="4"/>
    <n v="0"/>
    <n v="48"/>
    <n v="6"/>
    <n v="4"/>
    <n v="1"/>
    <n v="19"/>
  </r>
  <r>
    <x v="115"/>
    <s v="Fountain Drink"/>
    <n v="29"/>
    <n v="2"/>
    <n v="0"/>
    <n v="58"/>
    <n v="1.6470588235294099"/>
    <n v="64792.705882352901"/>
    <n v="34"/>
    <n v="2"/>
    <n v="0"/>
    <n v="68"/>
    <n v="50"/>
    <n v="2"/>
    <n v="0"/>
    <n v="99"/>
    <n v="35"/>
    <n v="2"/>
    <n v="0"/>
    <n v="68"/>
  </r>
  <r>
    <x v="115"/>
    <s v="Lamb and Veggie Kabob"/>
    <n v="5"/>
    <n v="8"/>
    <n v="0"/>
    <n v="46"/>
    <n v="2.8"/>
    <n v="20049"/>
    <n v="6"/>
    <n v="8"/>
    <n v="0"/>
    <n v="57"/>
    <n v="10"/>
    <n v="8"/>
    <n v="1"/>
    <n v="82"/>
    <n v="11"/>
    <n v="8"/>
    <n v="3"/>
    <n v="70"/>
  </r>
  <r>
    <x v="115"/>
    <s v="Lamb Chops"/>
    <n v="11"/>
    <n v="10"/>
    <n v="0"/>
    <n v="109"/>
    <n v="2.2727272727272698"/>
    <n v="63736.4545454545"/>
    <n v="14"/>
    <n v="9"/>
    <n v="0"/>
    <n v="125"/>
    <n v="17"/>
    <n v="12"/>
    <n v="0"/>
    <n v="207"/>
    <n v="14"/>
    <n v="8"/>
    <n v="0"/>
    <n v="101"/>
  </r>
  <r>
    <x v="115"/>
    <s v="Naan"/>
    <n v="14"/>
    <n v="2"/>
    <n v="0"/>
    <n v="52"/>
    <n v="1.84615384615384"/>
    <n v="61606.923076922998"/>
    <n v="16"/>
    <n v="2"/>
    <n v="0"/>
    <n v="40"/>
    <n v="29"/>
    <n v="2"/>
    <n v="0"/>
    <n v="81"/>
    <n v="15"/>
    <n v="2"/>
    <n v="0"/>
    <n v="40"/>
  </r>
  <r>
    <x v="115"/>
    <s v="Rice"/>
    <n v="14"/>
    <n v="2"/>
    <n v="0"/>
    <n v="46"/>
    <n v="1.3846153846153799"/>
    <n v="76946.1538461538"/>
    <n v="23"/>
    <n v="2"/>
    <n v="0"/>
    <n v="56"/>
    <n v="28"/>
    <n v="2"/>
    <n v="0"/>
    <n v="85"/>
    <n v="10"/>
    <n v="2"/>
    <n v="0"/>
    <n v="31"/>
  </r>
  <r>
    <x v="115"/>
    <s v="Salmon and Wheat Bran Salad"/>
    <n v="62"/>
    <n v="11"/>
    <n v="0"/>
    <n v="753"/>
    <n v="2.0566037735849001"/>
    <n v="66108.867924528298"/>
    <n v="87"/>
    <n v="12"/>
    <n v="0"/>
    <n v="1046"/>
    <n v="74"/>
    <n v="20"/>
    <n v="1"/>
    <n v="1407"/>
    <n v="87"/>
    <n v="14"/>
    <n v="0"/>
    <n v="1235"/>
  </r>
  <r>
    <x v="115"/>
    <s v="Yogurt"/>
    <n v="20"/>
    <n v="3"/>
    <n v="0"/>
    <n v="82"/>
    <n v="1.2105263157894699"/>
    <n v="84338.315789473607"/>
    <n v="33"/>
    <n v="3"/>
    <n v="0"/>
    <n v="121"/>
    <n v="24"/>
    <n v="3"/>
    <n v="0"/>
    <n v="86"/>
    <n v="33"/>
    <n v="3"/>
    <n v="0"/>
    <n v="120"/>
  </r>
  <r>
    <x v="116"/>
    <s v="Aubergine and Chickpea Vindaloo"/>
    <n v="7"/>
    <n v="4"/>
    <n v="0"/>
    <n v="24"/>
    <n v="2.2000000000000002"/>
    <n v="80001.600000000006"/>
    <n v="7"/>
    <n v="4"/>
    <n v="0"/>
    <n v="24"/>
    <n v="4"/>
    <n v="4"/>
    <n v="0"/>
    <n v="14"/>
    <n v="8"/>
    <n v="4"/>
    <n v="0"/>
    <n v="27"/>
  </r>
  <r>
    <x v="116"/>
    <s v="Beef and Apple Burgers"/>
    <n v="29"/>
    <n v="15"/>
    <n v="1"/>
    <n v="413"/>
    <n v="4.5172413793103399"/>
    <n v="48348.206896551703"/>
    <n v="24"/>
    <n v="13"/>
    <n v="0"/>
    <n v="293"/>
    <n v="26"/>
    <n v="11"/>
    <n v="1"/>
    <n v="253"/>
    <n v="36"/>
    <n v="10"/>
    <n v="1"/>
    <n v="311"/>
  </r>
  <r>
    <x v="116"/>
    <s v="Beef and Broccoli"/>
    <n v="26"/>
    <n v="9"/>
    <n v="0"/>
    <n v="244"/>
    <n v="4.4615384615384599"/>
    <n v="42472.192307692298"/>
    <n v="20"/>
    <n v="7"/>
    <n v="0"/>
    <n v="131"/>
    <n v="7"/>
    <n v="37"/>
    <n v="17"/>
    <n v="146"/>
    <n v="16"/>
    <n v="8"/>
    <n v="0"/>
    <n v="125"/>
  </r>
  <r>
    <x v="116"/>
    <s v="Beef and Broccoli Stir Fry"/>
    <n v="8"/>
    <n v="10"/>
    <n v="0"/>
    <n v="80"/>
    <n v="12.625"/>
    <n v="62646.75"/>
    <n v="10"/>
    <n v="10"/>
    <n v="0"/>
    <n v="98"/>
    <n v="14"/>
    <n v="10"/>
    <n v="0"/>
    <n v="143"/>
    <n v="8"/>
    <n v="10"/>
    <n v="0"/>
    <n v="81"/>
  </r>
  <r>
    <x v="116"/>
    <s v="Beef and Squash Kabob"/>
    <n v="26"/>
    <n v="8"/>
    <n v="0"/>
    <n v="235"/>
    <n v="2.4"/>
    <n v="72089.399999999994"/>
    <n v="31"/>
    <n v="7"/>
    <n v="0"/>
    <n v="254"/>
    <n v="28"/>
    <n v="8"/>
    <n v="0"/>
    <n v="266"/>
    <n v="25"/>
    <n v="8"/>
    <n v="0"/>
    <n v="231"/>
  </r>
  <r>
    <x v="116"/>
    <s v="Chicken and Onion Kabob"/>
    <n v="40"/>
    <n v="10"/>
    <n v="0"/>
    <n v="442"/>
    <n v="2.9249999999999998"/>
    <n v="55149.3"/>
    <n v="49"/>
    <n v="10"/>
    <n v="0"/>
    <n v="530"/>
    <n v="53"/>
    <n v="10"/>
    <n v="0"/>
    <n v="586"/>
    <n v="60"/>
    <n v="10"/>
    <n v="0"/>
    <n v="671"/>
  </r>
  <r>
    <x v="116"/>
    <s v="Chutney"/>
    <n v="19"/>
    <n v="2"/>
    <n v="0"/>
    <n v="72"/>
    <n v="4.3333333333333304"/>
    <n v="46828.266666666597"/>
    <n v="16"/>
    <n v="2"/>
    <n v="0"/>
    <n v="35"/>
    <n v="9"/>
    <n v="2"/>
    <n v="0"/>
    <n v="34"/>
    <n v="18"/>
    <n v="2"/>
    <n v="0"/>
    <n v="50"/>
  </r>
  <r>
    <x v="116"/>
    <s v="Coconut and Beef Vindaloo"/>
    <n v="11"/>
    <n v="4"/>
    <n v="0"/>
    <n v="44"/>
    <n v="1.8"/>
    <n v="70165.100000000006"/>
    <n v="15"/>
    <n v="4"/>
    <n v="0"/>
    <n v="52"/>
    <n v="13"/>
    <n v="4"/>
    <n v="0"/>
    <n v="52"/>
    <n v="18"/>
    <n v="4"/>
    <n v="0"/>
    <n v="70"/>
  </r>
  <r>
    <x v="116"/>
    <s v="Fountain Drink"/>
    <n v="35"/>
    <n v="2"/>
    <n v="0"/>
    <n v="70"/>
    <n v="4.24"/>
    <n v="44178.080000000002"/>
    <n v="29"/>
    <n v="2"/>
    <n v="0"/>
    <n v="58"/>
    <n v="33"/>
    <n v="2"/>
    <n v="0"/>
    <n v="65"/>
    <n v="38"/>
    <n v="2"/>
    <n v="0"/>
    <n v="73"/>
  </r>
  <r>
    <x v="116"/>
    <s v="Lamb and Veggie Kabob"/>
    <n v="7"/>
    <n v="8"/>
    <n v="0"/>
    <n v="65"/>
    <n v="1.1428571428571399"/>
    <n v="85749.571428571406"/>
    <n v="12"/>
    <n v="8"/>
    <n v="0"/>
    <n v="111"/>
    <n v="15"/>
    <n v="8"/>
    <n v="1"/>
    <n v="137"/>
    <n v="6"/>
    <n v="8"/>
    <n v="0"/>
    <n v="56"/>
  </r>
  <r>
    <x v="116"/>
    <s v="Lamb Chops"/>
    <n v="14"/>
    <n v="8"/>
    <n v="1"/>
    <n v="101"/>
    <n v="10.6428571428571"/>
    <n v="42904.285714285703"/>
    <n v="14"/>
    <n v="7"/>
    <n v="0"/>
    <n v="90"/>
    <n v="15"/>
    <n v="13"/>
    <n v="8"/>
    <n v="71"/>
    <n v="21"/>
    <n v="8"/>
    <n v="0"/>
    <n v="151"/>
  </r>
  <r>
    <x v="116"/>
    <s v="Naan"/>
    <n v="26"/>
    <n v="2"/>
    <n v="0"/>
    <n v="65"/>
    <n v="2.57692307692307"/>
    <n v="57787.5"/>
    <n v="22"/>
    <n v="2"/>
    <n v="0"/>
    <n v="48"/>
    <n v="11"/>
    <n v="2"/>
    <n v="0"/>
    <n v="38"/>
    <n v="20"/>
    <n v="2"/>
    <n v="0"/>
    <n v="50"/>
  </r>
  <r>
    <x v="116"/>
    <s v="Rice"/>
    <n v="12"/>
    <n v="2"/>
    <n v="0"/>
    <n v="44"/>
    <n v="3.2727272727272698"/>
    <n v="72775"/>
    <n v="11"/>
    <n v="2"/>
    <n v="0"/>
    <n v="26"/>
    <n v="17"/>
    <n v="2"/>
    <n v="0"/>
    <n v="56"/>
    <n v="16"/>
    <n v="2"/>
    <n v="0"/>
    <n v="34"/>
  </r>
  <r>
    <x v="116"/>
    <s v="Salmon and Wheat Bran Salad"/>
    <n v="75"/>
    <n v="14"/>
    <n v="0"/>
    <n v="1043"/>
    <n v="3.44"/>
    <n v="49445.453333333302"/>
    <n v="90"/>
    <n v="11"/>
    <n v="1"/>
    <n v="946"/>
    <n v="82"/>
    <n v="19"/>
    <n v="5"/>
    <n v="1163"/>
    <n v="84"/>
    <n v="12"/>
    <n v="1"/>
    <n v="977"/>
  </r>
  <r>
    <x v="116"/>
    <s v="Yogurt"/>
    <n v="26"/>
    <n v="3"/>
    <n v="0"/>
    <n v="112"/>
    <n v="3.6666666666666599"/>
    <n v="41832.291666666599"/>
    <n v="27"/>
    <n v="3"/>
    <n v="0"/>
    <n v="89"/>
    <n v="23"/>
    <n v="3"/>
    <n v="0"/>
    <n v="72"/>
    <n v="39"/>
    <n v="3"/>
    <n v="0"/>
    <n v="139"/>
  </r>
  <r>
    <x v="117"/>
    <s v="Aubergine and Chickpea Vindaloo"/>
    <n v="3"/>
    <n v="4"/>
    <n v="0"/>
    <n v="10"/>
    <n v="2.6666666666666599"/>
    <n v="66686.333333333299"/>
    <n v="11"/>
    <n v="4"/>
    <n v="0"/>
    <n v="38"/>
    <n v="6"/>
    <n v="4"/>
    <n v="0"/>
    <n v="21"/>
    <n v="5"/>
    <n v="4"/>
    <n v="0"/>
    <n v="18"/>
  </r>
  <r>
    <x v="117"/>
    <s v="Beef and Apple Burgers"/>
    <n v="36"/>
    <n v="11"/>
    <n v="1"/>
    <n v="375"/>
    <n v="4.80555555555555"/>
    <n v="50120.361111111102"/>
    <n v="28"/>
    <n v="11"/>
    <n v="0"/>
    <n v="315"/>
    <n v="56"/>
    <n v="10"/>
    <n v="1"/>
    <n v="474"/>
    <n v="19"/>
    <n v="20"/>
    <n v="1"/>
    <n v="367"/>
  </r>
  <r>
    <x v="117"/>
    <s v="Beef and Broccoli"/>
    <n v="18"/>
    <n v="6"/>
    <n v="0"/>
    <n v="113"/>
    <n v="2.1111111111111098"/>
    <n v="72280.777777777694"/>
    <n v="9"/>
    <n v="7"/>
    <n v="0"/>
    <n v="61"/>
    <n v="25"/>
    <n v="13"/>
    <n v="0"/>
    <n v="298"/>
    <n v="26"/>
    <n v="13"/>
    <n v="1"/>
    <n v="321"/>
  </r>
  <r>
    <x v="117"/>
    <s v="Beef and Broccoli Stir Fry"/>
    <n v="23"/>
    <n v="10"/>
    <n v="0"/>
    <n v="235"/>
    <n v="1.9565217391304299"/>
    <n v="60923.434782608601"/>
    <n v="15"/>
    <n v="10"/>
    <n v="0"/>
    <n v="147"/>
    <n v="16"/>
    <n v="10"/>
    <n v="1"/>
    <n v="142"/>
    <n v="7"/>
    <n v="10"/>
    <n v="0"/>
    <n v="71"/>
  </r>
  <r>
    <x v="117"/>
    <s v="Beef and Squash Kabob"/>
    <n v="37"/>
    <n v="8"/>
    <n v="0"/>
    <n v="327"/>
    <n v="2.7297297297297298"/>
    <n v="56859.270270270201"/>
    <n v="41"/>
    <n v="7"/>
    <n v="0"/>
    <n v="355"/>
    <n v="38"/>
    <n v="8"/>
    <n v="0"/>
    <n v="353"/>
    <n v="31"/>
    <n v="8"/>
    <n v="0"/>
    <n v="282"/>
  </r>
  <r>
    <x v="117"/>
    <s v="Chicken and Onion Kabob"/>
    <n v="55"/>
    <n v="10"/>
    <n v="0"/>
    <n v="600"/>
    <n v="2.72"/>
    <n v="52114"/>
    <n v="43"/>
    <n v="10"/>
    <n v="0"/>
    <n v="474"/>
    <n v="50"/>
    <n v="10"/>
    <n v="0"/>
    <n v="556"/>
    <n v="47"/>
    <n v="10"/>
    <n v="0"/>
    <n v="513"/>
  </r>
  <r>
    <x v="117"/>
    <s v="Chutney"/>
    <n v="18"/>
    <n v="2"/>
    <n v="0"/>
    <n v="50"/>
    <n v="3.6111111111111098"/>
    <n v="44644.722222222197"/>
    <n v="14"/>
    <n v="2"/>
    <n v="0"/>
    <n v="34"/>
    <n v="18"/>
    <n v="2"/>
    <n v="0"/>
    <n v="60"/>
    <n v="16"/>
    <n v="2"/>
    <n v="0"/>
    <n v="52"/>
  </r>
  <r>
    <x v="117"/>
    <s v="Coconut and Beef Vindaloo"/>
    <n v="6"/>
    <n v="4"/>
    <n v="0"/>
    <n v="23"/>
    <n v="7.1666666666666599"/>
    <n v="50017"/>
    <n v="26"/>
    <n v="4"/>
    <n v="0"/>
    <n v="91"/>
    <n v="11"/>
    <n v="4"/>
    <n v="1"/>
    <n v="36"/>
    <n v="13"/>
    <n v="4"/>
    <n v="0"/>
    <n v="46"/>
  </r>
  <r>
    <x v="117"/>
    <s v="Fountain Drink"/>
    <n v="37"/>
    <n v="2"/>
    <n v="0"/>
    <n v="71"/>
    <n v="5.9375"/>
    <n v="43852.34375"/>
    <n v="36"/>
    <n v="2"/>
    <n v="0"/>
    <n v="72"/>
    <n v="48"/>
    <n v="2"/>
    <n v="0"/>
    <n v="94"/>
    <n v="34"/>
    <n v="2"/>
    <n v="0"/>
    <n v="65"/>
  </r>
  <r>
    <x v="117"/>
    <s v="Lamb and Veggie Kabob"/>
    <n v="8"/>
    <n v="8"/>
    <n v="2"/>
    <n v="58"/>
    <n v="2.5"/>
    <n v="75031.125"/>
    <n v="16"/>
    <n v="8"/>
    <n v="1"/>
    <n v="141"/>
    <n v="17"/>
    <n v="8"/>
    <n v="4"/>
    <n v="112"/>
    <n v="10"/>
    <n v="8"/>
    <n v="1"/>
    <n v="79"/>
  </r>
  <r>
    <x v="117"/>
    <s v="Lamb Chops"/>
    <n v="14"/>
    <n v="9"/>
    <n v="0"/>
    <n v="124"/>
    <n v="3.5714285714285698"/>
    <n v="50103.571428571398"/>
    <n v="11"/>
    <n v="7"/>
    <n v="1"/>
    <n v="71"/>
    <n v="23"/>
    <n v="8"/>
    <n v="1"/>
    <n v="175"/>
    <n v="16"/>
    <n v="15"/>
    <n v="0"/>
    <n v="227"/>
  </r>
  <r>
    <x v="117"/>
    <s v="Naan"/>
    <n v="20"/>
    <n v="2"/>
    <n v="0"/>
    <n v="50"/>
    <n v="2.2000000000000002"/>
    <n v="60019.7"/>
    <n v="19"/>
    <n v="2"/>
    <n v="0"/>
    <n v="50"/>
    <n v="32"/>
    <n v="2"/>
    <n v="0"/>
    <n v="96"/>
    <n v="18"/>
    <n v="2"/>
    <n v="0"/>
    <n v="53"/>
  </r>
  <r>
    <x v="117"/>
    <s v="Rice"/>
    <n v="18"/>
    <n v="2"/>
    <n v="0"/>
    <n v="50"/>
    <n v="2.8333333333333299"/>
    <n v="55670.444444444402"/>
    <n v="9"/>
    <n v="2"/>
    <n v="0"/>
    <n v="26"/>
    <n v="22"/>
    <n v="2"/>
    <n v="0"/>
    <n v="70"/>
    <n v="17"/>
    <n v="2"/>
    <n v="0"/>
    <n v="48"/>
  </r>
  <r>
    <x v="117"/>
    <s v="Salmon and Wheat Bran Salad"/>
    <n v="88"/>
    <n v="11"/>
    <n v="0"/>
    <n v="951"/>
    <n v="3.8275862068965498"/>
    <n v="49558.850574712596"/>
    <n v="83"/>
    <n v="12"/>
    <n v="0"/>
    <n v="952"/>
    <n v="113"/>
    <n v="15"/>
    <n v="3"/>
    <n v="1331"/>
    <n v="106"/>
    <n v="14"/>
    <n v="0"/>
    <n v="1291"/>
  </r>
  <r>
    <x v="117"/>
    <s v="Yogurt"/>
    <n v="35"/>
    <n v="3"/>
    <n v="0"/>
    <n v="126"/>
    <n v="3.6774193548387002"/>
    <n v="54970.677419354797"/>
    <n v="25"/>
    <n v="3"/>
    <n v="0"/>
    <n v="103"/>
    <n v="37"/>
    <n v="3"/>
    <n v="0"/>
    <n v="149"/>
    <n v="43"/>
    <n v="3"/>
    <n v="0"/>
    <n v="160"/>
  </r>
  <r>
    <x v="118"/>
    <s v="Aubergine and Chickpea Vindaloo"/>
    <n v="13"/>
    <n v="4"/>
    <n v="0"/>
    <n v="46"/>
    <n v="6.4285714285714199"/>
    <n v="43071.142857142797"/>
    <n v="9"/>
    <n v="4"/>
    <n v="0"/>
    <n v="32"/>
    <n v="9"/>
    <n v="4"/>
    <n v="0"/>
    <n v="28"/>
    <n v="11"/>
    <n v="4"/>
    <n v="0"/>
    <n v="38"/>
  </r>
  <r>
    <x v="118"/>
    <s v="Beef and Apple Burgers"/>
    <n v="33"/>
    <n v="13"/>
    <n v="1"/>
    <n v="390"/>
    <n v="2.3333333333333299"/>
    <n v="57648.030303030297"/>
    <n v="34"/>
    <n v="10"/>
    <n v="0"/>
    <n v="336"/>
    <n v="46"/>
    <n v="9"/>
    <n v="1"/>
    <n v="388"/>
    <n v="39"/>
    <n v="9"/>
    <n v="1"/>
    <n v="327"/>
  </r>
  <r>
    <x v="118"/>
    <s v="Beef and Broccoli"/>
    <n v="16"/>
    <n v="9"/>
    <n v="0"/>
    <n v="136"/>
    <n v="2.75"/>
    <n v="31427.5625"/>
    <n v="15"/>
    <n v="7"/>
    <n v="0"/>
    <n v="105"/>
    <n v="41"/>
    <n v="9"/>
    <n v="0"/>
    <n v="428"/>
    <n v="11"/>
    <n v="9"/>
    <n v="0"/>
    <n v="97"/>
  </r>
  <r>
    <x v="118"/>
    <s v="Beef and Broccoli Stir Fry"/>
    <n v="20"/>
    <n v="10"/>
    <n v="0"/>
    <n v="212"/>
    <n v="2.1052631578947301"/>
    <n v="68462.789473684199"/>
    <n v="19"/>
    <n v="10"/>
    <n v="0"/>
    <n v="190"/>
    <n v="14"/>
    <n v="10"/>
    <n v="0"/>
    <n v="142"/>
    <n v="18"/>
    <n v="10"/>
    <n v="0"/>
    <n v="181"/>
  </r>
  <r>
    <x v="118"/>
    <s v="Beef and Squash Kabob"/>
    <n v="35"/>
    <n v="8"/>
    <n v="1"/>
    <n v="314"/>
    <n v="1.71875"/>
    <n v="71921.15625"/>
    <n v="50"/>
    <n v="7"/>
    <n v="0"/>
    <n v="425"/>
    <n v="41"/>
    <n v="8"/>
    <n v="0"/>
    <n v="380"/>
    <n v="33"/>
    <n v="8"/>
    <n v="0"/>
    <n v="313"/>
  </r>
  <r>
    <x v="118"/>
    <s v="Chicken and Onion Kabob"/>
    <n v="79"/>
    <n v="10"/>
    <n v="0"/>
    <n v="879"/>
    <n v="2.76811594202898"/>
    <n v="56608.507246376801"/>
    <n v="69"/>
    <n v="10"/>
    <n v="0"/>
    <n v="751"/>
    <n v="90"/>
    <n v="10"/>
    <n v="0"/>
    <n v="981"/>
    <n v="61"/>
    <n v="10"/>
    <n v="0"/>
    <n v="694"/>
  </r>
  <r>
    <x v="118"/>
    <s v="Chutney"/>
    <n v="17"/>
    <n v="2"/>
    <n v="0"/>
    <n v="44"/>
    <n v="2.8823529411764701"/>
    <n v="41356"/>
    <n v="22"/>
    <n v="2"/>
    <n v="0"/>
    <n v="50"/>
    <n v="23"/>
    <n v="2"/>
    <n v="0"/>
    <n v="62"/>
    <n v="15"/>
    <n v="2"/>
    <n v="0"/>
    <n v="44"/>
  </r>
  <r>
    <x v="118"/>
    <s v="Coconut and Beef Vindaloo"/>
    <n v="11"/>
    <n v="4"/>
    <n v="0"/>
    <n v="44"/>
    <n v="1.44444444444444"/>
    <n v="66774.666666666599"/>
    <n v="18"/>
    <n v="4"/>
    <n v="0"/>
    <n v="60"/>
    <n v="15"/>
    <n v="4"/>
    <n v="0"/>
    <n v="59"/>
    <n v="13"/>
    <n v="4"/>
    <n v="0"/>
    <n v="52"/>
  </r>
  <r>
    <x v="118"/>
    <s v="Fountain Drink"/>
    <n v="50"/>
    <n v="2"/>
    <n v="0"/>
    <n v="98"/>
    <n v="6.6969696969696901"/>
    <n v="57642.363636363603"/>
    <n v="50"/>
    <n v="2"/>
    <n v="0"/>
    <n v="99"/>
    <n v="65"/>
    <n v="2"/>
    <n v="0"/>
    <n v="127"/>
    <n v="36"/>
    <n v="2"/>
    <n v="0"/>
    <n v="71"/>
  </r>
  <r>
    <x v="118"/>
    <s v="Lamb and Veggie Kabob"/>
    <n v="18"/>
    <n v="8"/>
    <n v="0"/>
    <n v="174"/>
    <n v="8.8888888888888893"/>
    <n v="50088.388888888803"/>
    <n v="21"/>
    <n v="8"/>
    <n v="0"/>
    <n v="191"/>
    <n v="17"/>
    <n v="8"/>
    <n v="0"/>
    <n v="158"/>
    <n v="19"/>
    <n v="8"/>
    <n v="0"/>
    <n v="182"/>
  </r>
  <r>
    <x v="118"/>
    <s v="Lamb Chops"/>
    <n v="28"/>
    <n v="7"/>
    <n v="1"/>
    <n v="182"/>
    <n v="2.6071428571428501"/>
    <n v="43031.5"/>
    <n v="26"/>
    <n v="8"/>
    <n v="0"/>
    <n v="209"/>
    <n v="16"/>
    <n v="11"/>
    <n v="0"/>
    <n v="170"/>
    <n v="16"/>
    <n v="8"/>
    <n v="1"/>
    <n v="109"/>
  </r>
  <r>
    <x v="118"/>
    <s v="Naan"/>
    <n v="20"/>
    <n v="2"/>
    <n v="0"/>
    <n v="40"/>
    <n v="4.8947368421052602"/>
    <n v="63218.578947368398"/>
    <n v="26"/>
    <n v="2"/>
    <n v="0"/>
    <n v="62"/>
    <n v="23"/>
    <n v="2"/>
    <n v="0"/>
    <n v="66"/>
    <n v="20"/>
    <n v="2"/>
    <n v="0"/>
    <n v="43"/>
  </r>
  <r>
    <x v="118"/>
    <s v="Rice"/>
    <n v="17"/>
    <n v="2"/>
    <n v="0"/>
    <n v="41"/>
    <n v="2.8125"/>
    <n v="56361.375"/>
    <n v="25"/>
    <n v="2"/>
    <n v="0"/>
    <n v="55"/>
    <n v="21"/>
    <n v="2"/>
    <n v="0"/>
    <n v="51"/>
    <n v="7"/>
    <n v="2"/>
    <n v="0"/>
    <n v="18"/>
  </r>
  <r>
    <x v="118"/>
    <s v="Salmon and Wheat Bran Salad"/>
    <n v="99"/>
    <n v="11"/>
    <n v="0"/>
    <n v="1086"/>
    <n v="7.1313131313131297"/>
    <n v="39533.202020201999"/>
    <n v="126"/>
    <n v="11"/>
    <n v="0"/>
    <n v="1430"/>
    <n v="125"/>
    <n v="13"/>
    <n v="0"/>
    <n v="1596"/>
    <n v="82"/>
    <n v="13"/>
    <n v="0"/>
    <n v="1023"/>
  </r>
  <r>
    <x v="118"/>
    <s v="Yogurt"/>
    <n v="47"/>
    <n v="3"/>
    <n v="0"/>
    <n v="172"/>
    <n v="2.5454545454545401"/>
    <n v="61461.659090909001"/>
    <n v="47"/>
    <n v="3"/>
    <n v="0"/>
    <n v="165"/>
    <n v="57"/>
    <n v="3"/>
    <n v="0"/>
    <n v="221"/>
    <n v="35"/>
    <n v="3"/>
    <n v="0"/>
    <n v="141"/>
  </r>
  <r>
    <x v="119"/>
    <s v="Aubergine and Chickpea Vindaloo"/>
    <n v="12"/>
    <n v="4"/>
    <n v="0"/>
    <n v="38"/>
    <n v="2.2727272727272698"/>
    <n v="54784.909090909001"/>
    <n v="14"/>
    <n v="4"/>
    <n v="0"/>
    <n v="45"/>
    <n v="14"/>
    <n v="4"/>
    <n v="0"/>
    <n v="49"/>
    <n v="14"/>
    <n v="4"/>
    <n v="0"/>
    <n v="49"/>
  </r>
  <r>
    <x v="119"/>
    <s v="Beef and Apple Burgers"/>
    <n v="51"/>
    <n v="12"/>
    <n v="1"/>
    <n v="556"/>
    <n v="1.86274509803921"/>
    <n v="64812.058823529398"/>
    <n v="27"/>
    <n v="16"/>
    <n v="0"/>
    <n v="418"/>
    <n v="37"/>
    <n v="12"/>
    <n v="1"/>
    <n v="424"/>
    <n v="47"/>
    <n v="13"/>
    <n v="1"/>
    <n v="560"/>
  </r>
  <r>
    <x v="119"/>
    <s v="Beef and Broccoli"/>
    <n v="23"/>
    <n v="13"/>
    <n v="0"/>
    <n v="286"/>
    <n v="1.75"/>
    <n v="75037"/>
    <n v="24"/>
    <n v="10"/>
    <n v="0"/>
    <n v="229"/>
    <n v="18"/>
    <n v="8"/>
    <n v="0"/>
    <n v="151"/>
    <n v="24"/>
    <n v="16"/>
    <n v="0"/>
    <n v="382"/>
  </r>
  <r>
    <x v="119"/>
    <s v="Beef and Broccoli Stir Fry"/>
    <n v="19"/>
    <n v="10"/>
    <n v="0"/>
    <n v="193"/>
    <n v="1.5263157894736801"/>
    <n v="68497.052631578903"/>
    <n v="19"/>
    <n v="10"/>
    <n v="0"/>
    <n v="190"/>
    <n v="19"/>
    <n v="10"/>
    <n v="0"/>
    <n v="193"/>
    <n v="25"/>
    <n v="10"/>
    <n v="1"/>
    <n v="236"/>
  </r>
  <r>
    <x v="119"/>
    <s v="Beef and Squash Kabob"/>
    <n v="43"/>
    <n v="8"/>
    <n v="0"/>
    <n v="404"/>
    <n v="2"/>
    <n v="65098.375"/>
    <n v="59"/>
    <n v="7"/>
    <n v="0"/>
    <n v="504"/>
    <n v="63"/>
    <n v="8"/>
    <n v="0"/>
    <n v="574"/>
    <n v="51"/>
    <n v="8"/>
    <n v="0"/>
    <n v="471"/>
  </r>
  <r>
    <x v="119"/>
    <s v="Chicken and Onion Kabob"/>
    <n v="58"/>
    <n v="10"/>
    <n v="0"/>
    <n v="637"/>
    <n v="2.7222222222222201"/>
    <n v="72261.333333333299"/>
    <n v="95"/>
    <n v="10"/>
    <n v="0"/>
    <n v="1055"/>
    <n v="89"/>
    <n v="10"/>
    <n v="0"/>
    <n v="980"/>
    <n v="45"/>
    <n v="10"/>
    <n v="0"/>
    <n v="501"/>
  </r>
  <r>
    <x v="119"/>
    <s v="Chutney"/>
    <n v="17"/>
    <n v="2"/>
    <n v="0"/>
    <n v="64"/>
    <n v="2"/>
    <n v="57368.714285714203"/>
    <n v="27"/>
    <n v="2"/>
    <n v="0"/>
    <n v="67"/>
    <n v="20"/>
    <n v="2"/>
    <n v="0"/>
    <n v="52"/>
    <n v="24"/>
    <n v="2"/>
    <n v="0"/>
    <n v="88"/>
  </r>
  <r>
    <x v="119"/>
    <s v="Coconut and Beef Vindaloo"/>
    <n v="15"/>
    <n v="4"/>
    <n v="0"/>
    <n v="60"/>
    <n v="2.2307692307692299"/>
    <n v="61751.615384615303"/>
    <n v="14"/>
    <n v="4"/>
    <n v="0"/>
    <n v="46"/>
    <n v="10"/>
    <n v="4"/>
    <n v="0"/>
    <n v="39"/>
    <n v="13"/>
    <n v="4"/>
    <n v="0"/>
    <n v="52"/>
  </r>
  <r>
    <x v="119"/>
    <s v="Fountain Drink"/>
    <n v="57"/>
    <n v="2"/>
    <n v="0"/>
    <n v="111"/>
    <n v="3"/>
    <n v="64329.285714285703"/>
    <n v="59"/>
    <n v="2"/>
    <n v="0"/>
    <n v="115"/>
    <n v="46"/>
    <n v="2"/>
    <n v="0"/>
    <n v="92"/>
    <n v="54"/>
    <n v="2"/>
    <n v="0"/>
    <n v="107"/>
  </r>
  <r>
    <x v="119"/>
    <s v="Lamb and Veggie Kabob"/>
    <n v="15"/>
    <n v="8"/>
    <n v="2"/>
    <n v="112"/>
    <n v="2.1333333333333302"/>
    <n v="73367"/>
    <n v="9"/>
    <n v="8"/>
    <n v="0"/>
    <n v="87"/>
    <n v="18"/>
    <n v="8"/>
    <n v="0"/>
    <n v="170"/>
    <n v="11"/>
    <n v="8"/>
    <n v="0"/>
    <n v="106"/>
  </r>
  <r>
    <x v="119"/>
    <s v="Lamb Chops"/>
    <n v="21"/>
    <n v="9"/>
    <n v="0"/>
    <n v="184"/>
    <n v="3.2380952380952301"/>
    <n v="52451.666666666599"/>
    <n v="20"/>
    <n v="9"/>
    <n v="1"/>
    <n v="173"/>
    <n v="27"/>
    <n v="9"/>
    <n v="0"/>
    <n v="235"/>
    <n v="22"/>
    <n v="11"/>
    <n v="0"/>
    <n v="247"/>
  </r>
  <r>
    <x v="119"/>
    <s v="Naan"/>
    <n v="28"/>
    <n v="2"/>
    <n v="0"/>
    <n v="96"/>
    <n v="1.7692307692307601"/>
    <n v="61721.846153846098"/>
    <n v="31"/>
    <n v="2"/>
    <n v="0"/>
    <n v="88"/>
    <n v="26"/>
    <n v="2"/>
    <n v="0"/>
    <n v="72"/>
    <n v="33"/>
    <n v="2"/>
    <n v="0"/>
    <n v="122"/>
  </r>
  <r>
    <x v="119"/>
    <s v="Rice"/>
    <n v="12"/>
    <n v="2"/>
    <n v="0"/>
    <n v="30"/>
    <n v="1.25"/>
    <n v="83339"/>
    <n v="28"/>
    <n v="2"/>
    <n v="0"/>
    <n v="70"/>
    <n v="25"/>
    <n v="2"/>
    <n v="0"/>
    <n v="63"/>
    <n v="39"/>
    <n v="2"/>
    <n v="0"/>
    <n v="140"/>
  </r>
  <r>
    <x v="119"/>
    <s v="Salmon and Wheat Bran Salad"/>
    <n v="110"/>
    <n v="15"/>
    <n v="0"/>
    <n v="1608"/>
    <n v="3.39047619047619"/>
    <n v="57239.209523809499"/>
    <n v="105"/>
    <n v="13"/>
    <n v="0"/>
    <n v="1394"/>
    <n v="105"/>
    <n v="16"/>
    <n v="0"/>
    <n v="1611"/>
    <n v="109"/>
    <n v="17"/>
    <n v="0"/>
    <n v="1881"/>
  </r>
  <r>
    <x v="119"/>
    <s v="Yogurt"/>
    <n v="53"/>
    <n v="3"/>
    <n v="0"/>
    <n v="237"/>
    <n v="2.6808510638297798"/>
    <n v="57571.148936170197"/>
    <n v="57"/>
    <n v="3"/>
    <n v="0"/>
    <n v="243"/>
    <n v="44"/>
    <n v="3"/>
    <n v="0"/>
    <n v="191"/>
    <n v="71"/>
    <n v="3"/>
    <n v="0"/>
    <n v="339"/>
  </r>
  <r>
    <x v="120"/>
    <s v="Aubergine and Chickpea Vindaloo"/>
    <n v="3"/>
    <n v="4"/>
    <n v="0"/>
    <n v="10"/>
    <n v="1.3333333333333299"/>
    <n v="66727.666666666599"/>
    <n v="4"/>
    <n v="4"/>
    <n v="0"/>
    <n v="14"/>
    <n v="9"/>
    <n v="4"/>
    <n v="0"/>
    <n v="32"/>
    <n v="8"/>
    <n v="4"/>
    <n v="1"/>
    <n v="20"/>
  </r>
  <r>
    <x v="120"/>
    <s v="Beef and Apple Burgers"/>
    <n v="30"/>
    <n v="12"/>
    <n v="2"/>
    <n v="307"/>
    <n v="4.5333333333333297"/>
    <n v="53463.533333333296"/>
    <n v="27"/>
    <n v="12"/>
    <n v="1"/>
    <n v="308"/>
    <n v="19"/>
    <n v="12"/>
    <n v="0"/>
    <n v="219"/>
    <n v="30"/>
    <n v="11"/>
    <n v="1"/>
    <n v="294"/>
  </r>
  <r>
    <x v="120"/>
    <s v="Beef and Broccoli"/>
    <n v="17"/>
    <n v="7"/>
    <n v="1"/>
    <n v="103"/>
    <n v="8.2941176470588207"/>
    <n v="47088.9411764705"/>
    <n v="12"/>
    <n v="9"/>
    <n v="0"/>
    <n v="101"/>
    <n v="27"/>
    <n v="11"/>
    <n v="3"/>
    <n v="256"/>
    <n v="15"/>
    <n v="7"/>
    <n v="0"/>
    <n v="107"/>
  </r>
  <r>
    <x v="120"/>
    <s v="Beef and Broccoli Stir Fry"/>
    <n v="9"/>
    <n v="10"/>
    <n v="0"/>
    <n v="89"/>
    <n v="4.2222222222222197"/>
    <n v="55825.555555555497"/>
    <n v="10"/>
    <n v="10"/>
    <n v="2"/>
    <n v="82"/>
    <n v="14"/>
    <n v="10"/>
    <n v="0"/>
    <n v="144"/>
    <n v="10"/>
    <n v="10"/>
    <n v="1"/>
    <n v="96"/>
  </r>
  <r>
    <x v="120"/>
    <s v="Beef and Squash Kabob"/>
    <n v="35"/>
    <n v="8"/>
    <n v="0"/>
    <n v="317"/>
    <n v="2.70588235294117"/>
    <n v="64782.5"/>
    <n v="38"/>
    <n v="7"/>
    <n v="0"/>
    <n v="315"/>
    <n v="25"/>
    <n v="8"/>
    <n v="0"/>
    <n v="237"/>
    <n v="32"/>
    <n v="8"/>
    <n v="0"/>
    <n v="286"/>
  </r>
  <r>
    <x v="120"/>
    <s v="Chicken and Onion Kabob"/>
    <n v="39"/>
    <n v="10"/>
    <n v="0"/>
    <n v="421"/>
    <n v="4.1794871794871797"/>
    <n v="51391.025641025597"/>
    <n v="51"/>
    <n v="10"/>
    <n v="0"/>
    <n v="563"/>
    <n v="44"/>
    <n v="10"/>
    <n v="0"/>
    <n v="500"/>
    <n v="39"/>
    <n v="10"/>
    <n v="0"/>
    <n v="429"/>
  </r>
  <r>
    <x v="120"/>
    <s v="Chutney"/>
    <n v="16"/>
    <n v="2"/>
    <n v="0"/>
    <n v="39"/>
    <n v="6.1875"/>
    <n v="25228.25"/>
    <n v="13"/>
    <n v="2"/>
    <n v="1"/>
    <n v="38"/>
    <n v="14"/>
    <n v="2"/>
    <n v="0"/>
    <n v="42"/>
    <n v="11"/>
    <n v="2"/>
    <n v="0"/>
    <n v="44"/>
  </r>
  <r>
    <x v="120"/>
    <s v="Coconut and Beef Vindaloo"/>
    <n v="10"/>
    <n v="4"/>
    <n v="2"/>
    <n v="26"/>
    <n v="1.55555555555555"/>
    <n v="66762"/>
    <n v="8"/>
    <n v="4"/>
    <n v="0"/>
    <n v="27"/>
    <n v="16"/>
    <n v="4"/>
    <n v="0"/>
    <n v="63"/>
    <n v="9"/>
    <n v="4"/>
    <n v="0"/>
    <n v="34"/>
  </r>
  <r>
    <x v="120"/>
    <s v="Fountain Drink"/>
    <n v="35"/>
    <n v="2"/>
    <n v="0"/>
    <n v="61"/>
    <n v="11.88"/>
    <n v="44102.879999999997"/>
    <n v="24"/>
    <n v="2"/>
    <n v="0"/>
    <n v="48"/>
    <n v="26"/>
    <n v="2"/>
    <n v="0"/>
    <n v="52"/>
    <n v="26"/>
    <n v="2"/>
    <n v="0"/>
    <n v="48"/>
  </r>
  <r>
    <x v="120"/>
    <s v="Lamb and Veggie Kabob"/>
    <n v="11"/>
    <n v="8"/>
    <n v="0"/>
    <n v="101"/>
    <n v="2.9090909090908998"/>
    <n v="81834.909090909001"/>
    <n v="18"/>
    <n v="8"/>
    <n v="1"/>
    <n v="157"/>
    <n v="10"/>
    <n v="8"/>
    <n v="2"/>
    <n v="79"/>
    <n v="15"/>
    <n v="8"/>
    <n v="2"/>
    <n v="117"/>
  </r>
  <r>
    <x v="120"/>
    <s v="Lamb Chops"/>
    <n v="12"/>
    <n v="8"/>
    <n v="1"/>
    <n v="81"/>
    <n v="18.6666666666666"/>
    <n v="50059.333333333299"/>
    <n v="11"/>
    <n v="10"/>
    <n v="0"/>
    <n v="107"/>
    <n v="20"/>
    <n v="13"/>
    <n v="5"/>
    <n v="214"/>
    <n v="17"/>
    <n v="10"/>
    <n v="0"/>
    <n v="160"/>
  </r>
  <r>
    <x v="120"/>
    <s v="Naan"/>
    <n v="13"/>
    <n v="2"/>
    <n v="0"/>
    <n v="23"/>
    <n v="17.727272727272702"/>
    <n v="72781"/>
    <n v="12"/>
    <n v="2"/>
    <n v="0"/>
    <n v="26"/>
    <n v="16"/>
    <n v="2"/>
    <n v="0"/>
    <n v="43"/>
    <n v="17"/>
    <n v="2"/>
    <n v="0"/>
    <n v="43"/>
  </r>
  <r>
    <x v="120"/>
    <s v="Rice"/>
    <n v="4"/>
    <n v="2"/>
    <n v="0"/>
    <n v="8"/>
    <n v="1.5"/>
    <n v="50316.75"/>
    <n v="8"/>
    <n v="2"/>
    <n v="0"/>
    <n v="16"/>
    <n v="12"/>
    <n v="2"/>
    <n v="4"/>
    <n v="18"/>
    <n v="7"/>
    <n v="2"/>
    <n v="0"/>
    <n v="16"/>
  </r>
  <r>
    <x v="120"/>
    <s v="Salmon and Wheat Bran Salad"/>
    <n v="68"/>
    <n v="13"/>
    <n v="1"/>
    <n v="806"/>
    <n v="8.0149253731343197"/>
    <n v="43400.477611940201"/>
    <n v="70"/>
    <n v="15"/>
    <n v="1"/>
    <n v="1010"/>
    <n v="99"/>
    <n v="14"/>
    <n v="2"/>
    <n v="1349"/>
    <n v="63"/>
    <n v="12"/>
    <n v="0"/>
    <n v="724"/>
  </r>
  <r>
    <x v="120"/>
    <s v="Yogurt"/>
    <n v="27"/>
    <n v="3"/>
    <n v="0"/>
    <n v="90"/>
    <n v="5.12"/>
    <n v="44129"/>
    <n v="27"/>
    <n v="3"/>
    <n v="0"/>
    <n v="117"/>
    <n v="22"/>
    <n v="3"/>
    <n v="2"/>
    <n v="72"/>
    <n v="16"/>
    <n v="3"/>
    <n v="0"/>
    <n v="83"/>
  </r>
  <r>
    <x v="121"/>
    <s v="Aubergine and Chickpea Vindaloo"/>
    <n v="8"/>
    <n v="4"/>
    <n v="0"/>
    <n v="28"/>
    <n v="3.125"/>
    <n v="37654.625"/>
    <n v="10"/>
    <n v="4"/>
    <n v="0"/>
    <n v="35"/>
    <n v="0"/>
    <n v="0"/>
    <n v="0"/>
    <n v="0"/>
    <n v="7"/>
    <n v="4"/>
    <n v="0"/>
    <n v="24"/>
  </r>
  <r>
    <x v="121"/>
    <s v="Beef and Apple Burgers"/>
    <n v="26"/>
    <n v="15"/>
    <n v="1"/>
    <n v="365"/>
    <n v="2.8076923076922999"/>
    <n v="38568.0769230769"/>
    <n v="35"/>
    <n v="12"/>
    <n v="0"/>
    <n v="413"/>
    <n v="25"/>
    <n v="12"/>
    <n v="1"/>
    <n v="268"/>
    <n v="14"/>
    <n v="11"/>
    <n v="1"/>
    <n v="150"/>
  </r>
  <r>
    <x v="121"/>
    <s v="Beef and Broccoli"/>
    <n v="12"/>
    <n v="10"/>
    <n v="1"/>
    <n v="116"/>
    <n v="18.9166666666666"/>
    <n v="50023.25"/>
    <n v="21"/>
    <n v="11"/>
    <n v="0"/>
    <n v="221"/>
    <n v="12"/>
    <n v="13"/>
    <n v="1"/>
    <n v="146"/>
    <n v="21"/>
    <n v="10"/>
    <n v="0"/>
    <n v="245"/>
  </r>
  <r>
    <x v="121"/>
    <s v="Beef and Broccoli Stir Fry"/>
    <n v="8"/>
    <n v="10"/>
    <n v="1"/>
    <n v="78"/>
    <n v="1.375"/>
    <n v="62532.125"/>
    <n v="23"/>
    <n v="10"/>
    <n v="0"/>
    <n v="230"/>
    <n v="16"/>
    <n v="10"/>
    <n v="0"/>
    <n v="163"/>
    <n v="8"/>
    <n v="10"/>
    <n v="0"/>
    <n v="81"/>
  </r>
  <r>
    <x v="121"/>
    <s v="Beef and Squash Kabob"/>
    <n v="19"/>
    <n v="8"/>
    <n v="0"/>
    <n v="177"/>
    <n v="3.2105263157894699"/>
    <n v="57942"/>
    <n v="32"/>
    <n v="7"/>
    <n v="0"/>
    <n v="279"/>
    <n v="23"/>
    <n v="8"/>
    <n v="1"/>
    <n v="191"/>
    <n v="35"/>
    <n v="8"/>
    <n v="0"/>
    <n v="333"/>
  </r>
  <r>
    <x v="121"/>
    <s v="Chicken and Onion Kabob"/>
    <n v="62"/>
    <n v="10"/>
    <n v="1"/>
    <n v="670"/>
    <n v="2.6964285714285698"/>
    <n v="62661.9285714285"/>
    <n v="50"/>
    <n v="10"/>
    <n v="0"/>
    <n v="563"/>
    <n v="48"/>
    <n v="10"/>
    <n v="0"/>
    <n v="547"/>
    <n v="45"/>
    <n v="10"/>
    <n v="0"/>
    <n v="493"/>
  </r>
  <r>
    <x v="121"/>
    <s v="Chutney"/>
    <n v="12"/>
    <n v="2"/>
    <n v="0"/>
    <n v="38"/>
    <n v="1.5454545454545401"/>
    <n v="63678.090909090897"/>
    <n v="18"/>
    <n v="2"/>
    <n v="0"/>
    <n v="58"/>
    <n v="11"/>
    <n v="2"/>
    <n v="0"/>
    <n v="26"/>
    <n v="11"/>
    <n v="2"/>
    <n v="0"/>
    <n v="36"/>
  </r>
  <r>
    <x v="121"/>
    <s v="Coconut and Beef Vindaloo"/>
    <n v="14"/>
    <n v="4"/>
    <n v="1"/>
    <n v="48"/>
    <n v="1.3"/>
    <n v="80113.3"/>
    <n v="11"/>
    <n v="4"/>
    <n v="0"/>
    <n v="38"/>
    <n v="3"/>
    <n v="4"/>
    <n v="0"/>
    <n v="12"/>
    <n v="13"/>
    <n v="4"/>
    <n v="0"/>
    <n v="52"/>
  </r>
  <r>
    <x v="121"/>
    <s v="Fountain Drink"/>
    <n v="26"/>
    <n v="2"/>
    <n v="0"/>
    <n v="45"/>
    <n v="13.3333333333333"/>
    <n v="50044.333333333299"/>
    <n v="45"/>
    <n v="2"/>
    <n v="0"/>
    <n v="89"/>
    <n v="37"/>
    <n v="2"/>
    <n v="0"/>
    <n v="74"/>
    <n v="29"/>
    <n v="2"/>
    <n v="0"/>
    <n v="58"/>
  </r>
  <r>
    <x v="121"/>
    <s v="Lamb and Veggie Kabob"/>
    <n v="5"/>
    <n v="8"/>
    <n v="1"/>
    <n v="42"/>
    <n v="1.6"/>
    <n v="60329.4"/>
    <n v="11"/>
    <n v="8"/>
    <n v="1"/>
    <n v="92"/>
    <n v="10"/>
    <n v="8"/>
    <n v="0"/>
    <n v="94"/>
    <n v="5"/>
    <n v="8"/>
    <n v="0"/>
    <n v="46"/>
  </r>
  <r>
    <x v="121"/>
    <s v="Lamb Chops"/>
    <n v="14"/>
    <n v="9"/>
    <n v="1"/>
    <n v="101"/>
    <n v="17.857142857142801"/>
    <n v="50017.9285714285"/>
    <n v="17"/>
    <n v="10"/>
    <n v="0"/>
    <n v="162"/>
    <n v="19"/>
    <n v="7"/>
    <n v="0"/>
    <n v="126"/>
    <n v="11"/>
    <n v="10"/>
    <n v="0"/>
    <n v="109"/>
  </r>
  <r>
    <x v="121"/>
    <s v="Naan"/>
    <n v="17"/>
    <n v="2"/>
    <n v="0"/>
    <n v="39"/>
    <n v="13.294117647058799"/>
    <n v="53015.058823529398"/>
    <n v="24"/>
    <n v="2"/>
    <n v="0"/>
    <n v="61"/>
    <n v="22"/>
    <n v="2"/>
    <n v="0"/>
    <n v="68"/>
    <n v="14"/>
    <n v="2"/>
    <n v="0"/>
    <n v="52"/>
  </r>
  <r>
    <x v="121"/>
    <s v="Rice"/>
    <n v="10"/>
    <n v="2"/>
    <n v="0"/>
    <n v="22"/>
    <n v="3"/>
    <n v="50129.1"/>
    <n v="17"/>
    <n v="2"/>
    <n v="0"/>
    <n v="50"/>
    <n v="19"/>
    <n v="2"/>
    <n v="0"/>
    <n v="60"/>
    <n v="14"/>
    <n v="2"/>
    <n v="0"/>
    <n v="46"/>
  </r>
  <r>
    <x v="121"/>
    <s v="Salmon and Wheat Bran Salad"/>
    <n v="67"/>
    <n v="12"/>
    <n v="1"/>
    <n v="737"/>
    <n v="2.9242424242424199"/>
    <n v="51605.742424242402"/>
    <n v="96"/>
    <n v="15"/>
    <n v="0"/>
    <n v="1375"/>
    <n v="159"/>
    <n v="16"/>
    <n v="4"/>
    <n v="1377"/>
    <n v="62"/>
    <n v="11"/>
    <n v="0"/>
    <n v="753"/>
  </r>
  <r>
    <x v="121"/>
    <s v="Yogurt"/>
    <n v="27"/>
    <n v="3"/>
    <n v="1"/>
    <n v="103"/>
    <n v="2.1538461538461502"/>
    <n v="50135.6538461538"/>
    <n v="51"/>
    <n v="3"/>
    <n v="0"/>
    <n v="192"/>
    <n v="30"/>
    <n v="3"/>
    <n v="0"/>
    <n v="109"/>
    <n v="20"/>
    <n v="3"/>
    <n v="0"/>
    <n v="82"/>
  </r>
  <r>
    <x v="122"/>
    <s v="Aubergine and Chickpea Vindaloo"/>
    <n v="9"/>
    <n v="4"/>
    <n v="1"/>
    <n v="27"/>
    <n v="3.5"/>
    <n v="62507.375"/>
    <n v="13"/>
    <n v="4"/>
    <n v="0"/>
    <n v="42"/>
    <n v="15"/>
    <n v="4"/>
    <n v="0"/>
    <n v="52"/>
    <n v="7"/>
    <n v="4"/>
    <n v="0"/>
    <n v="24"/>
  </r>
  <r>
    <x v="122"/>
    <s v="Beef and Apple Burgers"/>
    <n v="27"/>
    <n v="8"/>
    <n v="1"/>
    <n v="198"/>
    <n v="5.4074074074074003"/>
    <n v="70423.703703703693"/>
    <n v="22"/>
    <n v="14"/>
    <n v="1"/>
    <n v="296"/>
    <n v="51"/>
    <n v="9"/>
    <n v="1"/>
    <n v="456"/>
    <n v="29"/>
    <n v="15"/>
    <n v="1"/>
    <n v="413"/>
  </r>
  <r>
    <x v="122"/>
    <s v="Beef and Broccoli"/>
    <n v="13"/>
    <n v="17"/>
    <n v="2"/>
    <n v="192"/>
    <n v="2.2307692307692299"/>
    <n v="84619.076923076893"/>
    <n v="9"/>
    <n v="6"/>
    <n v="0"/>
    <n v="50"/>
    <n v="33"/>
    <n v="11"/>
    <n v="2"/>
    <n v="277"/>
    <n v="26"/>
    <n v="9"/>
    <n v="0"/>
    <n v="244"/>
  </r>
  <r>
    <x v="122"/>
    <s v="Beef and Broccoli Stir Fry"/>
    <n v="15"/>
    <n v="10"/>
    <n v="1"/>
    <n v="142"/>
    <n v="3.0714285714285698"/>
    <n v="57288.4285714285"/>
    <n v="11"/>
    <n v="10"/>
    <n v="0"/>
    <n v="110"/>
    <n v="18"/>
    <n v="10"/>
    <n v="0"/>
    <n v="183"/>
    <n v="8"/>
    <n v="10"/>
    <n v="0"/>
    <n v="80"/>
  </r>
  <r>
    <x v="122"/>
    <s v="Beef and Squash Kabob"/>
    <n v="31"/>
    <n v="8"/>
    <n v="0"/>
    <n v="296"/>
    <n v="3.5714285714285698"/>
    <n v="60804.321428571398"/>
    <n v="28"/>
    <n v="7"/>
    <n v="0"/>
    <n v="244"/>
    <n v="57"/>
    <n v="8"/>
    <n v="0"/>
    <n v="533"/>
    <n v="26"/>
    <n v="8"/>
    <n v="0"/>
    <n v="235"/>
  </r>
  <r>
    <x v="122"/>
    <s v="Chicken and Onion Kabob"/>
    <n v="55"/>
    <n v="9"/>
    <n v="1"/>
    <n v="561"/>
    <n v="3.8113207547169798"/>
    <n v="62352.018867924497"/>
    <n v="41"/>
    <n v="10"/>
    <n v="0"/>
    <n v="438"/>
    <n v="56"/>
    <n v="10"/>
    <n v="0"/>
    <n v="621"/>
    <n v="40"/>
    <n v="10"/>
    <n v="0"/>
    <n v="442"/>
  </r>
  <r>
    <x v="122"/>
    <s v="Chutney"/>
    <n v="16"/>
    <n v="2"/>
    <n v="0"/>
    <n v="38"/>
    <n v="1.3125"/>
    <n v="75110.75"/>
    <n v="7"/>
    <n v="2"/>
    <n v="0"/>
    <n v="18"/>
    <n v="19"/>
    <n v="2"/>
    <n v="0"/>
    <n v="52"/>
    <n v="19"/>
    <n v="2"/>
    <n v="0"/>
    <n v="72"/>
  </r>
  <r>
    <x v="122"/>
    <s v="Coconut and Beef Vindaloo"/>
    <n v="20"/>
    <n v="4"/>
    <n v="0"/>
    <n v="79"/>
    <n v="1.5"/>
    <n v="71483.714285714203"/>
    <n v="11"/>
    <n v="4"/>
    <n v="0"/>
    <n v="35"/>
    <n v="14"/>
    <n v="4"/>
    <n v="0"/>
    <n v="56"/>
    <n v="11"/>
    <n v="4"/>
    <n v="0"/>
    <n v="44"/>
  </r>
  <r>
    <x v="122"/>
    <s v="Fountain Drink"/>
    <n v="25"/>
    <n v="2"/>
    <n v="0"/>
    <n v="50"/>
    <n v="1.75"/>
    <n v="75075.5"/>
    <n v="27"/>
    <n v="2"/>
    <n v="0"/>
    <n v="46"/>
    <n v="64"/>
    <n v="2"/>
    <n v="0"/>
    <n v="127"/>
    <n v="35"/>
    <n v="2"/>
    <n v="0"/>
    <n v="70"/>
  </r>
  <r>
    <x v="122"/>
    <s v="Lamb and Veggie Kabob"/>
    <n v="11"/>
    <n v="6"/>
    <n v="0"/>
    <n v="88"/>
    <n v="2.25"/>
    <n v="75153.625"/>
    <n v="16"/>
    <n v="8"/>
    <n v="1"/>
    <n v="141"/>
    <n v="7"/>
    <n v="8"/>
    <n v="1"/>
    <n v="60"/>
    <n v="7"/>
    <n v="8"/>
    <n v="0"/>
    <n v="65"/>
  </r>
  <r>
    <x v="122"/>
    <s v="Lamb Chops"/>
    <n v="17"/>
    <n v="8"/>
    <n v="1"/>
    <n v="109"/>
    <n v="4"/>
    <n v="53017.352941176403"/>
    <n v="9"/>
    <n v="9"/>
    <n v="1"/>
    <n v="71"/>
    <n v="19"/>
    <n v="9"/>
    <n v="0"/>
    <n v="159"/>
    <n v="14"/>
    <n v="8"/>
    <n v="1"/>
    <n v="101"/>
  </r>
  <r>
    <x v="122"/>
    <s v="Naan"/>
    <n v="16"/>
    <n v="2"/>
    <n v="0"/>
    <n v="33"/>
    <n v="1.5625"/>
    <n v="87560.5625"/>
    <n v="13"/>
    <n v="2"/>
    <n v="0"/>
    <n v="28"/>
    <n v="23"/>
    <n v="2"/>
    <n v="0"/>
    <n v="62"/>
    <n v="26"/>
    <n v="2"/>
    <n v="0"/>
    <n v="65"/>
  </r>
  <r>
    <x v="122"/>
    <s v="Rice"/>
    <n v="15"/>
    <n v="2"/>
    <n v="0"/>
    <n v="31"/>
    <n v="2.2000000000000002"/>
    <n v="66758.866666666596"/>
    <n v="8"/>
    <n v="2"/>
    <n v="0"/>
    <n v="16"/>
    <n v="23"/>
    <n v="2"/>
    <n v="0"/>
    <n v="56"/>
    <n v="12"/>
    <n v="2"/>
    <n v="0"/>
    <n v="44"/>
  </r>
  <r>
    <x v="122"/>
    <s v="Salmon and Wheat Bran Salad"/>
    <n v="112"/>
    <n v="11"/>
    <n v="1"/>
    <n v="1182"/>
    <n v="4.3333333333333304"/>
    <n v="65804.638095238101"/>
    <n v="57"/>
    <n v="13"/>
    <n v="0"/>
    <n v="753"/>
    <n v="115"/>
    <n v="12"/>
    <n v="1"/>
    <n v="1308"/>
    <n v="75"/>
    <n v="14"/>
    <n v="0"/>
    <n v="1043"/>
  </r>
  <r>
    <x v="122"/>
    <s v="Yogurt"/>
    <n v="23"/>
    <n v="3"/>
    <n v="0"/>
    <n v="81"/>
    <n v="2.3636363636363602"/>
    <n v="68272.545454545398"/>
    <n v="19"/>
    <n v="3"/>
    <n v="0"/>
    <n v="68"/>
    <n v="46"/>
    <n v="3"/>
    <n v="0"/>
    <n v="170"/>
    <n v="26"/>
    <n v="3"/>
    <n v="0"/>
    <n v="112"/>
  </r>
  <r>
    <x v="123"/>
    <s v="Aubergine and Chickpea Vindaloo"/>
    <n v="6"/>
    <n v="4"/>
    <n v="1"/>
    <n v="18"/>
    <n v="3.8"/>
    <n v="60041"/>
    <n v="14"/>
    <n v="4"/>
    <n v="0"/>
    <n v="46"/>
    <n v="12"/>
    <n v="4"/>
    <n v="0"/>
    <n v="42"/>
    <n v="3"/>
    <n v="4"/>
    <n v="0"/>
    <n v="10"/>
  </r>
  <r>
    <x v="123"/>
    <s v="Beef and Apple Burgers"/>
    <n v="38"/>
    <n v="10"/>
    <n v="0"/>
    <n v="380"/>
    <n v="5.2368421052631504"/>
    <n v="71125.736842105194"/>
    <n v="28"/>
    <n v="16"/>
    <n v="0"/>
    <n v="447"/>
    <n v="28"/>
    <n v="13"/>
    <n v="2"/>
    <n v="322"/>
    <n v="36"/>
    <n v="11"/>
    <n v="1"/>
    <n v="375"/>
  </r>
  <r>
    <x v="123"/>
    <s v="Beef and Broccoli"/>
    <n v="12"/>
    <n v="11"/>
    <n v="0"/>
    <n v="136"/>
    <n v="1.5833333333333299"/>
    <n v="66813.583333333299"/>
    <n v="24"/>
    <n v="15"/>
    <n v="0"/>
    <n v="355"/>
    <n v="35"/>
    <n v="11"/>
    <n v="0"/>
    <n v="371"/>
    <n v="18"/>
    <n v="6"/>
    <n v="0"/>
    <n v="113"/>
  </r>
  <r>
    <x v="123"/>
    <s v="Beef and Broccoli Stir Fry"/>
    <n v="9"/>
    <n v="10"/>
    <n v="0"/>
    <n v="92"/>
    <n v="1.6666666666666601"/>
    <n v="66767"/>
    <n v="9"/>
    <n v="10"/>
    <n v="0"/>
    <n v="90"/>
    <n v="16"/>
    <n v="10"/>
    <n v="1"/>
    <n v="151"/>
    <n v="23"/>
    <n v="10"/>
    <n v="0"/>
    <n v="235"/>
  </r>
  <r>
    <x v="123"/>
    <s v="Beef and Squash Kabob"/>
    <n v="22"/>
    <n v="8"/>
    <n v="0"/>
    <n v="208"/>
    <n v="3.4285714285714199"/>
    <n v="61947.047619047597"/>
    <n v="41"/>
    <n v="7"/>
    <n v="0"/>
    <n v="348"/>
    <n v="62"/>
    <n v="8"/>
    <n v="0"/>
    <n v="586"/>
    <n v="37"/>
    <n v="8"/>
    <n v="0"/>
    <n v="327"/>
  </r>
  <r>
    <x v="123"/>
    <s v="Chicken and Onion Kabob"/>
    <n v="38"/>
    <n v="10"/>
    <n v="0"/>
    <n v="430"/>
    <n v="13.1111111111111"/>
    <n v="61149.361111111102"/>
    <n v="59"/>
    <n v="10"/>
    <n v="1"/>
    <n v="635"/>
    <n v="74"/>
    <n v="10"/>
    <n v="0"/>
    <n v="804"/>
    <n v="55"/>
    <n v="10"/>
    <n v="0"/>
    <n v="600"/>
  </r>
  <r>
    <x v="123"/>
    <s v="Chutney"/>
    <n v="14"/>
    <n v="2"/>
    <n v="0"/>
    <n v="40"/>
    <n v="2"/>
    <n v="64305.142857142797"/>
    <n v="14"/>
    <n v="2"/>
    <n v="0"/>
    <n v="46"/>
    <n v="31"/>
    <n v="2"/>
    <n v="0"/>
    <n v="92"/>
    <n v="18"/>
    <n v="2"/>
    <n v="0"/>
    <n v="50"/>
  </r>
  <r>
    <x v="123"/>
    <s v="Coconut and Beef Vindaloo"/>
    <n v="6"/>
    <n v="4"/>
    <n v="0"/>
    <n v="24"/>
    <n v="3.4"/>
    <n v="40087.800000000003"/>
    <n v="17"/>
    <n v="4"/>
    <n v="1"/>
    <n v="52"/>
    <n v="17"/>
    <n v="4"/>
    <n v="0"/>
    <n v="63"/>
    <n v="6"/>
    <n v="4"/>
    <n v="0"/>
    <n v="23"/>
  </r>
  <r>
    <x v="123"/>
    <s v="Fountain Drink"/>
    <n v="40"/>
    <n v="2"/>
    <n v="0"/>
    <n v="80"/>
    <n v="2.57692307692307"/>
    <n v="69249.307692307601"/>
    <n v="49"/>
    <n v="2"/>
    <n v="0"/>
    <n v="98"/>
    <n v="76"/>
    <n v="2"/>
    <n v="0"/>
    <n v="151"/>
    <n v="37"/>
    <n v="2"/>
    <n v="0"/>
    <n v="71"/>
  </r>
  <r>
    <x v="123"/>
    <s v="Lamb and Veggie Kabob"/>
    <n v="6"/>
    <n v="8"/>
    <n v="0"/>
    <n v="56"/>
    <n v="2.3333333333333299"/>
    <n v="66701.166666666599"/>
    <n v="19"/>
    <n v="8"/>
    <n v="1"/>
    <n v="171"/>
    <n v="16"/>
    <n v="8"/>
    <n v="1"/>
    <n v="142"/>
    <n v="8"/>
    <n v="8"/>
    <n v="2"/>
    <n v="58"/>
  </r>
  <r>
    <x v="123"/>
    <s v="Lamb Chops"/>
    <n v="12"/>
    <n v="10"/>
    <n v="0"/>
    <n v="123"/>
    <n v="4.8333333333333304"/>
    <n v="33393.666666666599"/>
    <n v="16"/>
    <n v="10"/>
    <n v="0"/>
    <n v="164"/>
    <n v="21"/>
    <n v="10"/>
    <n v="0"/>
    <n v="219"/>
    <n v="14"/>
    <n v="9"/>
    <n v="0"/>
    <n v="124"/>
  </r>
  <r>
    <x v="123"/>
    <s v="Naan"/>
    <n v="21"/>
    <n v="2"/>
    <n v="0"/>
    <n v="67"/>
    <n v="1.7619047619047601"/>
    <n v="66722.142857142797"/>
    <n v="16"/>
    <n v="2"/>
    <n v="0"/>
    <n v="38"/>
    <n v="17"/>
    <n v="2"/>
    <n v="0"/>
    <n v="54"/>
    <n v="20"/>
    <n v="2"/>
    <n v="0"/>
    <n v="50"/>
  </r>
  <r>
    <x v="123"/>
    <s v="Rice"/>
    <n v="14"/>
    <n v="2"/>
    <n v="0"/>
    <n v="39"/>
    <n v="2.0714285714285698"/>
    <n v="57281.571428571398"/>
    <n v="10"/>
    <n v="2"/>
    <n v="0"/>
    <n v="40"/>
    <n v="20"/>
    <n v="2"/>
    <n v="0"/>
    <n v="62"/>
    <n v="18"/>
    <n v="2"/>
    <n v="0"/>
    <n v="50"/>
  </r>
  <r>
    <x v="123"/>
    <s v="Salmon and Wheat Bran Salad"/>
    <n v="86"/>
    <n v="14"/>
    <n v="1"/>
    <n v="1135"/>
    <n v="7.9589041095890396"/>
    <n v="57598.8219178082"/>
    <n v="88"/>
    <n v="13"/>
    <n v="0"/>
    <n v="1109"/>
    <n v="119"/>
    <n v="14"/>
    <n v="0"/>
    <n v="1558"/>
    <n v="88"/>
    <n v="11"/>
    <n v="0"/>
    <n v="951"/>
  </r>
  <r>
    <x v="123"/>
    <s v="Yogurt"/>
    <n v="30"/>
    <n v="3"/>
    <n v="0"/>
    <n v="120"/>
    <n v="2.0370370370370301"/>
    <n v="59362.851851851803"/>
    <n v="33"/>
    <n v="3"/>
    <n v="0"/>
    <n v="141"/>
    <n v="48"/>
    <n v="3"/>
    <n v="0"/>
    <n v="196"/>
    <n v="35"/>
    <n v="3"/>
    <n v="0"/>
    <n v="126"/>
  </r>
  <r>
    <x v="124"/>
    <s v="Aubergine and Chickpea Vindaloo"/>
    <n v="12"/>
    <n v="4"/>
    <n v="0"/>
    <n v="42"/>
    <n v="2.7777777777777701"/>
    <n v="66724.333333333299"/>
    <n v="11"/>
    <n v="4"/>
    <n v="0"/>
    <n v="35"/>
    <n v="15"/>
    <n v="4"/>
    <n v="0"/>
    <n v="52"/>
    <n v="13"/>
    <n v="4"/>
    <n v="0"/>
    <n v="46"/>
  </r>
  <r>
    <x v="124"/>
    <s v="Beef and Apple Burgers"/>
    <n v="53"/>
    <n v="11"/>
    <n v="1"/>
    <n v="519"/>
    <n v="3.7924528301886702"/>
    <n v="47326.3207547169"/>
    <n v="35"/>
    <n v="13"/>
    <n v="1"/>
    <n v="422"/>
    <n v="43"/>
    <n v="17"/>
    <n v="1"/>
    <n v="671"/>
    <n v="33"/>
    <n v="13"/>
    <n v="1"/>
    <n v="390"/>
  </r>
  <r>
    <x v="124"/>
    <s v="Beef and Broccoli"/>
    <n v="18"/>
    <n v="10"/>
    <n v="0"/>
    <n v="173"/>
    <n v="12.6666666666666"/>
    <n v="72281.111111111095"/>
    <n v="25"/>
    <n v="15"/>
    <n v="0"/>
    <n v="381"/>
    <n v="48"/>
    <n v="19"/>
    <n v="1"/>
    <n v="807"/>
    <n v="16"/>
    <n v="9"/>
    <n v="0"/>
    <n v="136"/>
  </r>
  <r>
    <x v="124"/>
    <s v="Beef and Broccoli Stir Fry"/>
    <n v="24"/>
    <n v="10"/>
    <n v="0"/>
    <n v="236"/>
    <n v="1.6666666666666601"/>
    <n v="75025.5"/>
    <n v="32"/>
    <n v="10"/>
    <n v="1"/>
    <n v="291"/>
    <n v="15"/>
    <n v="10"/>
    <n v="1"/>
    <n v="144"/>
    <n v="20"/>
    <n v="10"/>
    <n v="0"/>
    <n v="212"/>
  </r>
  <r>
    <x v="124"/>
    <s v="Beef and Squash Kabob"/>
    <n v="53"/>
    <n v="8"/>
    <n v="1"/>
    <n v="461"/>
    <n v="2.32075471698113"/>
    <n v="68029.3207547169"/>
    <n v="62"/>
    <n v="7"/>
    <n v="0"/>
    <n v="527"/>
    <n v="73"/>
    <n v="8"/>
    <n v="0"/>
    <n v="683"/>
    <n v="35"/>
    <n v="8"/>
    <n v="1"/>
    <n v="314"/>
  </r>
  <r>
    <x v="124"/>
    <s v="Chicken and Onion Kabob"/>
    <n v="57"/>
    <n v="10"/>
    <n v="0"/>
    <n v="627"/>
    <n v="3.4905660377358401"/>
    <n v="58606.188679245199"/>
    <n v="75"/>
    <n v="10"/>
    <n v="1"/>
    <n v="801"/>
    <n v="83"/>
    <n v="10"/>
    <n v="0"/>
    <n v="910"/>
    <n v="79"/>
    <n v="10"/>
    <n v="0"/>
    <n v="879"/>
  </r>
  <r>
    <x v="124"/>
    <s v="Chutney"/>
    <n v="16"/>
    <n v="2"/>
    <n v="0"/>
    <n v="48"/>
    <n v="3.0625"/>
    <n v="50061.1875"/>
    <n v="31"/>
    <n v="2"/>
    <n v="0"/>
    <n v="78"/>
    <n v="45"/>
    <n v="2"/>
    <n v="2"/>
    <n v="116"/>
    <n v="17"/>
    <n v="2"/>
    <n v="0"/>
    <n v="44"/>
  </r>
  <r>
    <x v="124"/>
    <s v="Coconut and Beef Vindaloo"/>
    <n v="9"/>
    <n v="4"/>
    <n v="0"/>
    <n v="32"/>
    <n v="4.5"/>
    <n v="37711"/>
    <n v="17"/>
    <n v="4"/>
    <n v="1"/>
    <n v="52"/>
    <n v="19"/>
    <n v="4"/>
    <n v="0"/>
    <n v="76"/>
    <n v="11"/>
    <n v="4"/>
    <n v="0"/>
    <n v="44"/>
  </r>
  <r>
    <x v="124"/>
    <s v="Fountain Drink"/>
    <n v="49"/>
    <n v="2"/>
    <n v="0"/>
    <n v="95"/>
    <n v="9.1764705882352899"/>
    <n v="50131.4411764705"/>
    <n v="69"/>
    <n v="2"/>
    <n v="0"/>
    <n v="121"/>
    <n v="96"/>
    <n v="2"/>
    <n v="0"/>
    <n v="191"/>
    <n v="50"/>
    <n v="2"/>
    <n v="0"/>
    <n v="98"/>
  </r>
  <r>
    <x v="124"/>
    <s v="Lamb and Veggie Kabob"/>
    <n v="20"/>
    <n v="8"/>
    <n v="1"/>
    <n v="185"/>
    <n v="9.6111111111111107"/>
    <n v="50040"/>
    <n v="17"/>
    <n v="8"/>
    <n v="1"/>
    <n v="142"/>
    <n v="11"/>
    <n v="8"/>
    <n v="0"/>
    <n v="105"/>
    <n v="18"/>
    <n v="8"/>
    <n v="0"/>
    <n v="174"/>
  </r>
  <r>
    <x v="124"/>
    <s v="Lamb Chops"/>
    <n v="20"/>
    <n v="8"/>
    <n v="1"/>
    <n v="132"/>
    <n v="9.4499999999999993"/>
    <n v="40180.85"/>
    <n v="28"/>
    <n v="9"/>
    <n v="0"/>
    <n v="242"/>
    <n v="48"/>
    <n v="9"/>
    <n v="0"/>
    <n v="434"/>
    <n v="28"/>
    <n v="7"/>
    <n v="1"/>
    <n v="182"/>
  </r>
  <r>
    <x v="124"/>
    <s v="Naan"/>
    <n v="20"/>
    <n v="2"/>
    <n v="0"/>
    <n v="49"/>
    <n v="13.1666666666666"/>
    <n v="61151.666666666599"/>
    <n v="29"/>
    <n v="2"/>
    <n v="0"/>
    <n v="80"/>
    <n v="35"/>
    <n v="2"/>
    <n v="0"/>
    <n v="126"/>
    <n v="20"/>
    <n v="2"/>
    <n v="0"/>
    <n v="40"/>
  </r>
  <r>
    <x v="124"/>
    <s v="Rice"/>
    <n v="18"/>
    <n v="2"/>
    <n v="0"/>
    <n v="40"/>
    <n v="3.375"/>
    <n v="56303.4375"/>
    <n v="29"/>
    <n v="2"/>
    <n v="0"/>
    <n v="82"/>
    <n v="26"/>
    <n v="2"/>
    <n v="0"/>
    <n v="96"/>
    <n v="17"/>
    <n v="2"/>
    <n v="0"/>
    <n v="41"/>
  </r>
  <r>
    <x v="124"/>
    <s v="Salmon and Wheat Bran Salad"/>
    <n v="99"/>
    <n v="13"/>
    <n v="0"/>
    <n v="1207"/>
    <n v="7.9052631578947299"/>
    <n v="48536.778947368402"/>
    <n v="129"/>
    <n v="15"/>
    <n v="0"/>
    <n v="1836"/>
    <n v="140"/>
    <n v="19"/>
    <n v="2"/>
    <n v="2299"/>
    <n v="99"/>
    <n v="11"/>
    <n v="0"/>
    <n v="1086"/>
  </r>
  <r>
    <x v="124"/>
    <s v="Yogurt"/>
    <n v="35"/>
    <n v="3"/>
    <n v="0"/>
    <n v="135"/>
    <n v="4.6857142857142797"/>
    <n v="51562.8"/>
    <n v="55"/>
    <n v="3"/>
    <n v="0"/>
    <n v="221"/>
    <n v="68"/>
    <n v="3"/>
    <n v="0"/>
    <n v="323"/>
    <n v="47"/>
    <n v="3"/>
    <n v="0"/>
    <n v="172"/>
  </r>
  <r>
    <x v="125"/>
    <s v="Aubergine and Chickpea Vindaloo"/>
    <n v="7"/>
    <n v="4"/>
    <n v="0"/>
    <n v="24"/>
    <n v="1.8"/>
    <n v="80009.2"/>
    <n v="13"/>
    <n v="4"/>
    <n v="0"/>
    <n v="46"/>
    <n v="11"/>
    <n v="4"/>
    <n v="0"/>
    <n v="37"/>
    <n v="12"/>
    <n v="4"/>
    <n v="0"/>
    <n v="38"/>
  </r>
  <r>
    <x v="125"/>
    <s v="Beef and Apple Burgers"/>
    <n v="40"/>
    <n v="12"/>
    <n v="1"/>
    <n v="435"/>
    <n v="1.6"/>
    <n v="75067.55"/>
    <n v="44"/>
    <n v="13"/>
    <n v="0"/>
    <n v="570"/>
    <n v="33"/>
    <n v="11"/>
    <n v="1"/>
    <n v="339"/>
    <n v="51"/>
    <n v="12"/>
    <n v="1"/>
    <n v="556"/>
  </r>
  <r>
    <x v="125"/>
    <s v="Beef and Broccoli"/>
    <n v="34"/>
    <n v="9"/>
    <n v="0"/>
    <n v="292"/>
    <n v="2.4705882352941102"/>
    <n v="61849.882352941102"/>
    <n v="34"/>
    <n v="10"/>
    <n v="0"/>
    <n v="353"/>
    <n v="30"/>
    <n v="12"/>
    <n v="1"/>
    <n v="341"/>
    <n v="23"/>
    <n v="13"/>
    <n v="0"/>
    <n v="286"/>
  </r>
  <r>
    <x v="125"/>
    <s v="Beef and Broccoli Stir Fry"/>
    <n v="14"/>
    <n v="10"/>
    <n v="2"/>
    <n v="121"/>
    <n v="2.9230769230769198"/>
    <n v="61577.615384615303"/>
    <n v="10"/>
    <n v="10"/>
    <n v="0"/>
    <n v="101"/>
    <n v="22"/>
    <n v="10"/>
    <n v="0"/>
    <n v="225"/>
    <n v="19"/>
    <n v="10"/>
    <n v="0"/>
    <n v="193"/>
  </r>
  <r>
    <x v="125"/>
    <s v="Beef and Squash Kabob"/>
    <n v="57"/>
    <n v="8"/>
    <n v="0"/>
    <n v="539"/>
    <n v="1.5471698113207499"/>
    <n v="77409.018867924504"/>
    <n v="52"/>
    <n v="7"/>
    <n v="0"/>
    <n v="448"/>
    <n v="53"/>
    <n v="8"/>
    <n v="0"/>
    <n v="470"/>
    <n v="43"/>
    <n v="8"/>
    <n v="0"/>
    <n v="404"/>
  </r>
  <r>
    <x v="125"/>
    <s v="Chicken and Onion Kabob"/>
    <n v="58"/>
    <n v="10"/>
    <n v="0"/>
    <n v="642"/>
    <n v="2.7450980392156801"/>
    <n v="70655.450980392096"/>
    <n v="78"/>
    <n v="10"/>
    <n v="0"/>
    <n v="875"/>
    <n v="73"/>
    <n v="10"/>
    <n v="0"/>
    <n v="810"/>
    <n v="58"/>
    <n v="10"/>
    <n v="0"/>
    <n v="637"/>
  </r>
  <r>
    <x v="125"/>
    <s v="Chutney"/>
    <n v="27"/>
    <n v="2"/>
    <n v="0"/>
    <n v="66"/>
    <n v="2.2592592592592502"/>
    <n v="74108.481481481402"/>
    <n v="32"/>
    <n v="2"/>
    <n v="0"/>
    <n v="85"/>
    <n v="27"/>
    <n v="2"/>
    <n v="0"/>
    <n v="73"/>
    <n v="17"/>
    <n v="2"/>
    <n v="0"/>
    <n v="64"/>
  </r>
  <r>
    <x v="125"/>
    <s v="Coconut and Beef Vindaloo"/>
    <n v="8"/>
    <n v="4"/>
    <n v="1"/>
    <n v="28"/>
    <n v="1.5714285714285701"/>
    <n v="71663.428571428507"/>
    <n v="12"/>
    <n v="4"/>
    <n v="1"/>
    <n v="32"/>
    <n v="10"/>
    <n v="4"/>
    <n v="0"/>
    <n v="40"/>
    <n v="15"/>
    <n v="4"/>
    <n v="0"/>
    <n v="60"/>
  </r>
  <r>
    <x v="125"/>
    <s v="Fountain Drink"/>
    <n v="44"/>
    <n v="2"/>
    <n v="0"/>
    <n v="88"/>
    <n v="3.7647058823529398"/>
    <n v="70675.264705882306"/>
    <n v="35"/>
    <n v="2"/>
    <n v="0"/>
    <n v="70"/>
    <n v="48"/>
    <n v="2"/>
    <n v="0"/>
    <n v="93"/>
    <n v="57"/>
    <n v="2"/>
    <n v="0"/>
    <n v="111"/>
  </r>
  <r>
    <x v="125"/>
    <s v="Lamb and Veggie Kabob"/>
    <n v="10"/>
    <n v="8"/>
    <n v="0"/>
    <n v="94"/>
    <n v="3.1"/>
    <n v="60107.5"/>
    <n v="9"/>
    <n v="8"/>
    <n v="0"/>
    <n v="86"/>
    <n v="7"/>
    <n v="8"/>
    <n v="1"/>
    <n v="58"/>
    <n v="15"/>
    <n v="8"/>
    <n v="2"/>
    <n v="112"/>
  </r>
  <r>
    <x v="125"/>
    <s v="Lamb Chops"/>
    <n v="29"/>
    <n v="8"/>
    <n v="0"/>
    <n v="227"/>
    <n v="2.3793103448275801"/>
    <n v="62111.206896551703"/>
    <n v="29"/>
    <n v="10"/>
    <n v="0"/>
    <n v="314"/>
    <n v="32"/>
    <n v="7"/>
    <n v="0"/>
    <n v="231"/>
    <n v="21"/>
    <n v="9"/>
    <n v="0"/>
    <n v="184"/>
  </r>
  <r>
    <x v="125"/>
    <s v="Naan"/>
    <n v="32"/>
    <n v="2"/>
    <n v="0"/>
    <n v="71"/>
    <n v="1.9"/>
    <n v="80071.899999999994"/>
    <n v="24"/>
    <n v="2"/>
    <n v="0"/>
    <n v="76"/>
    <n v="29"/>
    <n v="2"/>
    <n v="0"/>
    <n v="74"/>
    <n v="28"/>
    <n v="2"/>
    <n v="0"/>
    <n v="96"/>
  </r>
  <r>
    <x v="125"/>
    <s v="Rice"/>
    <n v="24"/>
    <n v="2"/>
    <n v="0"/>
    <n v="51"/>
    <n v="2"/>
    <n v="79195.333333333299"/>
    <n v="29"/>
    <n v="2"/>
    <n v="0"/>
    <n v="94"/>
    <n v="18"/>
    <n v="2"/>
    <n v="0"/>
    <n v="47"/>
    <n v="12"/>
    <n v="2"/>
    <n v="0"/>
    <n v="30"/>
  </r>
  <r>
    <x v="125"/>
    <s v="Salmon and Wheat Bran Salad"/>
    <n v="106"/>
    <n v="12"/>
    <n v="0"/>
    <n v="1275"/>
    <n v="3.0188679245282999"/>
    <n v="63312.358490566003"/>
    <n v="107"/>
    <n v="15"/>
    <n v="0"/>
    <n v="1601"/>
    <n v="119"/>
    <n v="15"/>
    <n v="1"/>
    <n v="1668"/>
    <n v="110"/>
    <n v="15"/>
    <n v="0"/>
    <n v="1608"/>
  </r>
  <r>
    <x v="125"/>
    <s v="Yogurt"/>
    <n v="48"/>
    <n v="3"/>
    <n v="0"/>
    <n v="196"/>
    <n v="1.7111111111111099"/>
    <n v="69008.822222222196"/>
    <n v="44"/>
    <n v="3"/>
    <n v="0"/>
    <n v="190"/>
    <n v="43"/>
    <n v="3"/>
    <n v="0"/>
    <n v="163"/>
    <n v="53"/>
    <n v="3"/>
    <n v="0"/>
    <n v="237"/>
  </r>
  <r>
    <x v="126"/>
    <s v="Aubergine and Chickpea Vindaloo"/>
    <n v="4"/>
    <n v="4"/>
    <n v="0"/>
    <n v="14"/>
    <n v="3.5"/>
    <n v="50108.25"/>
    <n v="15"/>
    <n v="4"/>
    <n v="0"/>
    <n v="52"/>
    <n v="3"/>
    <n v="4"/>
    <n v="0"/>
    <n v="10"/>
    <n v="3"/>
    <n v="4"/>
    <n v="0"/>
    <n v="10"/>
  </r>
  <r>
    <x v="126"/>
    <s v="Beef and Apple Burgers"/>
    <n v="45"/>
    <n v="14"/>
    <n v="1"/>
    <n v="609"/>
    <n v="3.0666666666666602"/>
    <n v="64526.155555555502"/>
    <n v="41"/>
    <n v="15"/>
    <n v="0"/>
    <n v="594"/>
    <n v="29"/>
    <n v="12"/>
    <n v="1"/>
    <n v="327"/>
    <n v="30"/>
    <n v="12"/>
    <n v="2"/>
    <n v="307"/>
  </r>
  <r>
    <x v="126"/>
    <s v="Beef and Broccoli"/>
    <n v="26"/>
    <n v="15"/>
    <n v="0"/>
    <n v="353"/>
    <n v="3.6190476190476102"/>
    <n v="52540.4285714285"/>
    <n v="31"/>
    <n v="12"/>
    <n v="0"/>
    <n v="374"/>
    <n v="20"/>
    <n v="9"/>
    <n v="0"/>
    <n v="184"/>
    <n v="17"/>
    <n v="7"/>
    <n v="1"/>
    <n v="103"/>
  </r>
  <r>
    <x v="126"/>
    <s v="Beef and Broccoli Stir Fry"/>
    <n v="17"/>
    <n v="10"/>
    <n v="0"/>
    <n v="173"/>
    <n v="1.2666666666666599"/>
    <n v="80034.533333333296"/>
    <n v="16"/>
    <n v="10"/>
    <n v="0"/>
    <n v="160"/>
    <n v="18"/>
    <n v="10"/>
    <n v="0"/>
    <n v="185"/>
    <n v="9"/>
    <n v="10"/>
    <n v="0"/>
    <n v="89"/>
  </r>
  <r>
    <x v="126"/>
    <s v="Beef and Squash Kabob"/>
    <n v="55"/>
    <n v="8"/>
    <n v="0"/>
    <n v="514"/>
    <n v="1.4117647058823499"/>
    <n v="80432.686274509804"/>
    <n v="39"/>
    <n v="7"/>
    <n v="0"/>
    <n v="330"/>
    <n v="28"/>
    <n v="8"/>
    <n v="0"/>
    <n v="254"/>
    <n v="35"/>
    <n v="8"/>
    <n v="0"/>
    <n v="317"/>
  </r>
  <r>
    <x v="126"/>
    <s v="Chicken and Onion Kabob"/>
    <n v="51"/>
    <n v="10"/>
    <n v="0"/>
    <n v="569"/>
    <n v="2.1914893617021201"/>
    <n v="66024.255319148899"/>
    <n v="38"/>
    <n v="10"/>
    <n v="0"/>
    <n v="421"/>
    <n v="45"/>
    <n v="10"/>
    <n v="0"/>
    <n v="508"/>
    <n v="39"/>
    <n v="10"/>
    <n v="0"/>
    <n v="421"/>
  </r>
  <r>
    <x v="126"/>
    <s v="Chutney"/>
    <n v="20"/>
    <n v="2"/>
    <n v="0"/>
    <n v="66"/>
    <n v="1.2105263157894699"/>
    <n v="89499.473684210505"/>
    <n v="20"/>
    <n v="2"/>
    <n v="0"/>
    <n v="70"/>
    <n v="14"/>
    <n v="2"/>
    <n v="0"/>
    <n v="32"/>
    <n v="16"/>
    <n v="2"/>
    <n v="0"/>
    <n v="39"/>
  </r>
  <r>
    <x v="126"/>
    <s v="Coconut and Beef Vindaloo"/>
    <n v="7"/>
    <n v="4"/>
    <n v="0"/>
    <n v="28"/>
    <n v="1.3333333333333299"/>
    <n v="66918.333333333299"/>
    <n v="18"/>
    <n v="4"/>
    <n v="0"/>
    <n v="63"/>
    <n v="10"/>
    <n v="4"/>
    <n v="0"/>
    <n v="40"/>
    <n v="10"/>
    <n v="4"/>
    <n v="2"/>
    <n v="26"/>
  </r>
  <r>
    <x v="126"/>
    <s v="Fountain Drink"/>
    <n v="31"/>
    <n v="2"/>
    <n v="0"/>
    <n v="62"/>
    <n v="2.60869565217391"/>
    <n v="61072.652173912997"/>
    <n v="52"/>
    <n v="2"/>
    <n v="0"/>
    <n v="103"/>
    <n v="46"/>
    <n v="2"/>
    <n v="0"/>
    <n v="92"/>
    <n v="35"/>
    <n v="2"/>
    <n v="0"/>
    <n v="61"/>
  </r>
  <r>
    <x v="126"/>
    <s v="Lamb and Veggie Kabob"/>
    <n v="21"/>
    <n v="8"/>
    <n v="1"/>
    <n v="182"/>
    <n v="4.8947368421052602"/>
    <n v="52676.4210526315"/>
    <n v="16"/>
    <n v="8"/>
    <n v="0"/>
    <n v="152"/>
    <n v="11"/>
    <n v="8"/>
    <n v="1"/>
    <n v="93"/>
    <n v="11"/>
    <n v="8"/>
    <n v="0"/>
    <n v="101"/>
  </r>
  <r>
    <x v="126"/>
    <s v="Lamb Chops"/>
    <n v="14"/>
    <n v="12"/>
    <n v="0"/>
    <n v="164"/>
    <n v="5.5"/>
    <n v="42963.357142857101"/>
    <n v="26"/>
    <n v="14"/>
    <n v="0"/>
    <n v="359"/>
    <n v="11"/>
    <n v="9"/>
    <n v="1"/>
    <n v="84"/>
    <n v="12"/>
    <n v="8"/>
    <n v="1"/>
    <n v="81"/>
  </r>
  <r>
    <x v="126"/>
    <s v="Naan"/>
    <n v="16"/>
    <n v="2"/>
    <n v="0"/>
    <n v="42"/>
    <n v="3.125"/>
    <n v="56394.625"/>
    <n v="24"/>
    <n v="2"/>
    <n v="0"/>
    <n v="72"/>
    <n v="19"/>
    <n v="2"/>
    <n v="0"/>
    <n v="51"/>
    <n v="13"/>
    <n v="2"/>
    <n v="0"/>
    <n v="23"/>
  </r>
  <r>
    <x v="126"/>
    <s v="Rice"/>
    <n v="21"/>
    <n v="2"/>
    <n v="0"/>
    <n v="66"/>
    <n v="2.6"/>
    <n v="80024.25"/>
    <n v="22"/>
    <n v="2"/>
    <n v="0"/>
    <n v="92"/>
    <n v="17"/>
    <n v="2"/>
    <n v="0"/>
    <n v="43"/>
    <n v="4"/>
    <n v="2"/>
    <n v="0"/>
    <n v="8"/>
  </r>
  <r>
    <x v="126"/>
    <s v="Salmon and Wheat Bran Salad"/>
    <n v="85"/>
    <n v="14"/>
    <n v="0"/>
    <n v="1179"/>
    <n v="3.2179487179487101"/>
    <n v="59075.435897435898"/>
    <n v="74"/>
    <n v="20"/>
    <n v="0"/>
    <n v="1501"/>
    <n v="95"/>
    <n v="12"/>
    <n v="0"/>
    <n v="1136"/>
    <n v="68"/>
    <n v="13"/>
    <n v="1"/>
    <n v="806"/>
  </r>
  <r>
    <x v="126"/>
    <s v="Yogurt"/>
    <n v="49"/>
    <n v="3"/>
    <n v="0"/>
    <n v="221"/>
    <n v="2.17777777777777"/>
    <n v="68986.777777777694"/>
    <n v="49"/>
    <n v="3"/>
    <n v="0"/>
    <n v="230"/>
    <n v="35"/>
    <n v="3"/>
    <n v="0"/>
    <n v="151"/>
    <n v="27"/>
    <n v="3"/>
    <n v="0"/>
    <n v="90"/>
  </r>
  <r>
    <x v="127"/>
    <s v="Aubergine and Chickpea Vindaloo"/>
    <n v="3"/>
    <n v="4"/>
    <n v="0"/>
    <n v="10"/>
    <n v="5.6666666666666599"/>
    <n v="33358"/>
    <n v="3"/>
    <n v="4"/>
    <n v="0"/>
    <n v="10"/>
    <n v="4"/>
    <n v="4"/>
    <n v="0"/>
    <n v="14"/>
    <n v="8"/>
    <n v="4"/>
    <n v="0"/>
    <n v="28"/>
  </r>
  <r>
    <x v="127"/>
    <s v="Beef and Apple Burgers"/>
    <n v="26"/>
    <n v="13"/>
    <n v="1"/>
    <n v="324"/>
    <n v="4.5384615384615303"/>
    <n v="46266.6538461538"/>
    <n v="32"/>
    <n v="13"/>
    <n v="1"/>
    <n v="401"/>
    <n v="22"/>
    <n v="11"/>
    <n v="1"/>
    <n v="217"/>
    <n v="26"/>
    <n v="15"/>
    <n v="1"/>
    <n v="365"/>
  </r>
  <r>
    <x v="127"/>
    <s v="Beef and Broccoli"/>
    <n v="10"/>
    <n v="14"/>
    <n v="0"/>
    <n v="139"/>
    <n v="4.3"/>
    <n v="50080.5"/>
    <n v="14"/>
    <n v="6"/>
    <n v="0"/>
    <n v="85"/>
    <n v="15"/>
    <n v="15"/>
    <n v="0"/>
    <n v="218"/>
    <n v="12"/>
    <n v="10"/>
    <n v="1"/>
    <n v="116"/>
  </r>
  <r>
    <x v="127"/>
    <s v="Beef and Broccoli Stir Fry"/>
    <n v="11"/>
    <n v="10"/>
    <n v="0"/>
    <n v="113"/>
    <n v="2.4545454545454501"/>
    <n v="63710.272727272699"/>
    <n v="10"/>
    <n v="10"/>
    <n v="0"/>
    <n v="100"/>
    <n v="6"/>
    <n v="10"/>
    <n v="0"/>
    <n v="62"/>
    <n v="8"/>
    <n v="10"/>
    <n v="1"/>
    <n v="78"/>
  </r>
  <r>
    <x v="127"/>
    <s v="Beef and Squash Kabob"/>
    <n v="25"/>
    <n v="8"/>
    <n v="1"/>
    <n v="205"/>
    <n v="3.9565217391304301"/>
    <n v="56576.608695652103"/>
    <n v="44"/>
    <n v="7"/>
    <n v="0"/>
    <n v="355"/>
    <n v="29"/>
    <n v="8"/>
    <n v="1"/>
    <n v="252"/>
    <n v="19"/>
    <n v="8"/>
    <n v="0"/>
    <n v="177"/>
  </r>
  <r>
    <x v="127"/>
    <s v="Chicken and Onion Kabob"/>
    <n v="41"/>
    <n v="10"/>
    <n v="1"/>
    <n v="427"/>
    <n v="2.84615384615384"/>
    <n v="53952.846153846098"/>
    <n v="50"/>
    <n v="10"/>
    <n v="0"/>
    <n v="552"/>
    <n v="52"/>
    <n v="10"/>
    <n v="0"/>
    <n v="582"/>
    <n v="62"/>
    <n v="10"/>
    <n v="1"/>
    <n v="670"/>
  </r>
  <r>
    <x v="127"/>
    <s v="Chutney"/>
    <n v="7"/>
    <n v="2"/>
    <n v="0"/>
    <n v="20"/>
    <n v="11.1428571428571"/>
    <n v="42959.714285714203"/>
    <n v="12"/>
    <n v="2"/>
    <n v="0"/>
    <n v="30"/>
    <n v="10"/>
    <n v="2"/>
    <n v="0"/>
    <n v="38"/>
    <n v="12"/>
    <n v="2"/>
    <n v="0"/>
    <n v="38"/>
  </r>
  <r>
    <x v="127"/>
    <s v="Coconut and Beef Vindaloo"/>
    <n v="8"/>
    <n v="4"/>
    <n v="0"/>
    <n v="32"/>
    <n v="2.625"/>
    <n v="62537.125"/>
    <n v="5"/>
    <n v="4"/>
    <n v="1"/>
    <n v="13"/>
    <n v="7"/>
    <n v="4"/>
    <n v="0"/>
    <n v="28"/>
    <n v="14"/>
    <n v="4"/>
    <n v="1"/>
    <n v="48"/>
  </r>
  <r>
    <x v="127"/>
    <s v="Fountain Drink"/>
    <n v="16"/>
    <n v="2"/>
    <n v="0"/>
    <n v="30"/>
    <n v="9.7857142857142794"/>
    <n v="28709.6428571428"/>
    <n v="29"/>
    <n v="2"/>
    <n v="0"/>
    <n v="52"/>
    <n v="27"/>
    <n v="2"/>
    <n v="0"/>
    <n v="53"/>
    <n v="26"/>
    <n v="2"/>
    <n v="0"/>
    <n v="45"/>
  </r>
  <r>
    <x v="127"/>
    <s v="Lamb and Veggie Kabob"/>
    <n v="10"/>
    <n v="8"/>
    <n v="0"/>
    <n v="96"/>
    <n v="4.2"/>
    <n v="79999.7"/>
    <n v="9"/>
    <n v="8"/>
    <n v="1"/>
    <n v="73"/>
    <n v="9"/>
    <n v="8"/>
    <n v="1"/>
    <n v="70"/>
    <n v="5"/>
    <n v="8"/>
    <n v="1"/>
    <n v="42"/>
  </r>
  <r>
    <x v="127"/>
    <s v="Lamb Chops"/>
    <n v="12"/>
    <n v="9"/>
    <n v="1"/>
    <n v="106"/>
    <n v="8.4166666666666607"/>
    <n v="50096.75"/>
    <n v="18"/>
    <n v="6"/>
    <n v="1"/>
    <n v="99"/>
    <n v="21"/>
    <n v="7"/>
    <n v="0"/>
    <n v="141"/>
    <n v="14"/>
    <n v="9"/>
    <n v="1"/>
    <n v="101"/>
  </r>
  <r>
    <x v="127"/>
    <s v="Naan"/>
    <n v="18"/>
    <n v="2"/>
    <n v="0"/>
    <n v="42"/>
    <n v="3.52941176470588"/>
    <n v="58865.764705882299"/>
    <n v="21"/>
    <n v="2"/>
    <n v="0"/>
    <n v="46"/>
    <n v="15"/>
    <n v="2"/>
    <n v="0"/>
    <n v="58"/>
    <n v="17"/>
    <n v="2"/>
    <n v="0"/>
    <n v="39"/>
  </r>
  <r>
    <x v="127"/>
    <s v="Rice"/>
    <n v="12"/>
    <n v="2"/>
    <n v="0"/>
    <n v="26"/>
    <n v="2.9166666666666599"/>
    <n v="50082.416666666599"/>
    <n v="12"/>
    <n v="2"/>
    <n v="0"/>
    <n v="26"/>
    <n v="16"/>
    <n v="2"/>
    <n v="0"/>
    <n v="58"/>
    <n v="10"/>
    <n v="2"/>
    <n v="0"/>
    <n v="22"/>
  </r>
  <r>
    <x v="127"/>
    <s v="Salmon and Wheat Bran Salad"/>
    <n v="65"/>
    <n v="14"/>
    <n v="1"/>
    <n v="869"/>
    <n v="5.8615384615384603"/>
    <n v="41651.7384615384"/>
    <n v="88"/>
    <n v="12"/>
    <n v="2"/>
    <n v="906"/>
    <n v="69"/>
    <n v="14"/>
    <n v="0"/>
    <n v="927"/>
    <n v="67"/>
    <n v="12"/>
    <n v="1"/>
    <n v="737"/>
  </r>
  <r>
    <x v="127"/>
    <s v="Yogurt"/>
    <n v="25"/>
    <n v="3"/>
    <n v="0"/>
    <n v="133"/>
    <n v="4.0454545454545396"/>
    <n v="50127.227272727199"/>
    <n v="21"/>
    <n v="3"/>
    <n v="0"/>
    <n v="88"/>
    <n v="27"/>
    <n v="3"/>
    <n v="0"/>
    <n v="137"/>
    <n v="27"/>
    <n v="3"/>
    <n v="1"/>
    <n v="103"/>
  </r>
  <r>
    <x v="128"/>
    <s v="Aubergine and Chickpea Vindaloo"/>
    <n v="9"/>
    <n v="4"/>
    <n v="0"/>
    <n v="28"/>
    <n v="4.25"/>
    <n v="62528"/>
    <n v="13"/>
    <n v="4"/>
    <n v="1"/>
    <n v="38"/>
    <n v="12"/>
    <n v="4"/>
    <n v="0"/>
    <n v="41"/>
    <n v="9"/>
    <n v="4"/>
    <n v="1"/>
    <n v="27"/>
  </r>
  <r>
    <x v="128"/>
    <s v="Beef and Apple Burgers"/>
    <n v="34"/>
    <n v="11"/>
    <n v="3"/>
    <n v="283"/>
    <n v="3.4411764705882302"/>
    <n v="67716.411764705801"/>
    <n v="20"/>
    <n v="13"/>
    <n v="0"/>
    <n v="248"/>
    <n v="45"/>
    <n v="9"/>
    <n v="1"/>
    <n v="346"/>
    <n v="27"/>
    <n v="8"/>
    <n v="1"/>
    <n v="198"/>
  </r>
  <r>
    <x v="128"/>
    <s v="Beef and Broccoli"/>
    <n v="22"/>
    <n v="17"/>
    <n v="1"/>
    <n v="347"/>
    <n v="2.5714285714285698"/>
    <n v="71498.476190476096"/>
    <n v="11"/>
    <n v="5"/>
    <n v="0"/>
    <n v="59"/>
    <n v="25"/>
    <n v="10"/>
    <n v="0"/>
    <n v="238"/>
    <n v="13"/>
    <n v="17"/>
    <n v="2"/>
    <n v="192"/>
  </r>
  <r>
    <x v="128"/>
    <s v="Beef and Broccoli Stir Fry"/>
    <n v="13"/>
    <n v="10"/>
    <n v="2"/>
    <n v="107"/>
    <n v="1.6153846153846101"/>
    <n v="76999.461538461503"/>
    <n v="13"/>
    <n v="10"/>
    <n v="0"/>
    <n v="131"/>
    <n v="20"/>
    <n v="10"/>
    <n v="0"/>
    <n v="201"/>
    <n v="15"/>
    <n v="10"/>
    <n v="1"/>
    <n v="142"/>
  </r>
  <r>
    <x v="128"/>
    <s v="Beef and Squash Kabob"/>
    <n v="17"/>
    <n v="8"/>
    <n v="2"/>
    <n v="137"/>
    <n v="2.5333333333333301"/>
    <n v="60051.266666666597"/>
    <n v="30"/>
    <n v="7"/>
    <n v="0"/>
    <n v="252"/>
    <n v="14"/>
    <n v="8"/>
    <n v="1"/>
    <n v="117"/>
    <n v="31"/>
    <n v="8"/>
    <n v="0"/>
    <n v="296"/>
  </r>
  <r>
    <x v="128"/>
    <s v="Chicken and Onion Kabob"/>
    <n v="43"/>
    <n v="10"/>
    <n v="0"/>
    <n v="481"/>
    <n v="2.65"/>
    <n v="60131.55"/>
    <n v="57"/>
    <n v="10"/>
    <n v="0"/>
    <n v="619"/>
    <n v="42"/>
    <n v="9"/>
    <n v="0"/>
    <n v="439"/>
    <n v="55"/>
    <n v="9"/>
    <n v="1"/>
    <n v="561"/>
  </r>
  <r>
    <x v="128"/>
    <s v="Chutney"/>
    <n v="19"/>
    <n v="2"/>
    <n v="0"/>
    <n v="54"/>
    <n v="2.5"/>
    <n v="72318.055555555504"/>
    <n v="16"/>
    <n v="2"/>
    <n v="0"/>
    <n v="37"/>
    <n v="15"/>
    <n v="2"/>
    <n v="0"/>
    <n v="42"/>
    <n v="16"/>
    <n v="2"/>
    <n v="0"/>
    <n v="38"/>
  </r>
  <r>
    <x v="128"/>
    <s v="Coconut and Beef Vindaloo"/>
    <n v="12"/>
    <n v="4"/>
    <n v="1"/>
    <n v="40"/>
    <n v="1.7"/>
    <n v="90005.9"/>
    <n v="8"/>
    <n v="4"/>
    <n v="0"/>
    <n v="28"/>
    <n v="12"/>
    <n v="4"/>
    <n v="0"/>
    <n v="47"/>
    <n v="20"/>
    <n v="4"/>
    <n v="0"/>
    <n v="79"/>
  </r>
  <r>
    <x v="128"/>
    <s v="Fountain Drink"/>
    <n v="39"/>
    <n v="2"/>
    <n v="0"/>
    <n v="74"/>
    <n v="4.3809523809523796"/>
    <n v="66753.476190476096"/>
    <n v="35"/>
    <n v="2"/>
    <n v="0"/>
    <n v="70"/>
    <n v="51"/>
    <n v="2"/>
    <n v="0"/>
    <n v="96"/>
    <n v="25"/>
    <n v="2"/>
    <n v="0"/>
    <n v="50"/>
  </r>
  <r>
    <x v="128"/>
    <s v="Lamb and Veggie Kabob"/>
    <n v="11"/>
    <n v="8"/>
    <n v="2"/>
    <n v="81"/>
    <n v="4.2727272727272698"/>
    <n v="72771.545454545398"/>
    <n v="11"/>
    <n v="8"/>
    <n v="0"/>
    <n v="102"/>
    <n v="10"/>
    <n v="8"/>
    <n v="1"/>
    <n v="83"/>
    <n v="11"/>
    <n v="6"/>
    <n v="0"/>
    <n v="88"/>
  </r>
  <r>
    <x v="128"/>
    <s v="Lamb Chops"/>
    <n v="22"/>
    <n v="8"/>
    <n v="1"/>
    <n v="160"/>
    <n v="4.2272727272727204"/>
    <n v="68260.636363636295"/>
    <n v="14"/>
    <n v="9"/>
    <n v="0"/>
    <n v="120"/>
    <n v="28"/>
    <n v="9"/>
    <n v="0"/>
    <n v="235"/>
    <n v="17"/>
    <n v="8"/>
    <n v="1"/>
    <n v="109"/>
  </r>
  <r>
    <x v="128"/>
    <s v="Naan"/>
    <n v="16"/>
    <n v="2"/>
    <n v="0"/>
    <n v="35"/>
    <n v="1.5625"/>
    <n v="81303.8125"/>
    <n v="13"/>
    <n v="2"/>
    <n v="0"/>
    <n v="30"/>
    <n v="29"/>
    <n v="2"/>
    <n v="0"/>
    <n v="82"/>
    <n v="16"/>
    <n v="2"/>
    <n v="0"/>
    <n v="33"/>
  </r>
  <r>
    <x v="128"/>
    <s v="Rice"/>
    <n v="14"/>
    <n v="2"/>
    <n v="0"/>
    <n v="43"/>
    <n v="1.4285714285714199"/>
    <n v="85832.5"/>
    <n v="14"/>
    <n v="2"/>
    <n v="0"/>
    <n v="42"/>
    <n v="15"/>
    <n v="2"/>
    <n v="0"/>
    <n v="50"/>
    <n v="15"/>
    <n v="2"/>
    <n v="0"/>
    <n v="31"/>
  </r>
  <r>
    <x v="128"/>
    <s v="Salmon and Wheat Bran Salad"/>
    <n v="75"/>
    <n v="14"/>
    <n v="2"/>
    <n v="913"/>
    <n v="9.0138888888888893"/>
    <n v="63967.75"/>
    <n v="74"/>
    <n v="13"/>
    <n v="0"/>
    <n v="931"/>
    <n v="100"/>
    <n v="12"/>
    <n v="0"/>
    <n v="1150"/>
    <n v="112"/>
    <n v="11"/>
    <n v="1"/>
    <n v="1182"/>
  </r>
  <r>
    <x v="128"/>
    <s v="Yogurt"/>
    <n v="28"/>
    <n v="3"/>
    <n v="1"/>
    <n v="96"/>
    <n v="2.34615384615384"/>
    <n v="92313.884615384595"/>
    <n v="30"/>
    <n v="3"/>
    <n v="0"/>
    <n v="106"/>
    <n v="38"/>
    <n v="3"/>
    <n v="0"/>
    <n v="155"/>
    <n v="23"/>
    <n v="3"/>
    <n v="0"/>
    <n v="81"/>
  </r>
  <r>
    <x v="129"/>
    <s v="Aubergine and Chickpea Vindaloo"/>
    <n v="8"/>
    <n v="4"/>
    <n v="0"/>
    <n v="28"/>
    <n v="4.1666666666666599"/>
    <n v="66689.5"/>
    <n v="14"/>
    <n v="4"/>
    <n v="0"/>
    <n v="49"/>
    <n v="0"/>
    <n v="0"/>
    <n v="0"/>
    <n v="0"/>
    <n v="6"/>
    <n v="4"/>
    <n v="1"/>
    <n v="18"/>
  </r>
  <r>
    <x v="129"/>
    <s v="Beef and Apple Burgers"/>
    <n v="42"/>
    <n v="12"/>
    <n v="2"/>
    <n v="411"/>
    <n v="2.7857142857142798"/>
    <n v="47811.119047619002"/>
    <n v="30"/>
    <n v="13"/>
    <n v="2"/>
    <n v="331"/>
    <n v="28"/>
    <n v="13"/>
    <n v="1"/>
    <n v="327"/>
    <n v="38"/>
    <n v="10"/>
    <n v="0"/>
    <n v="380"/>
  </r>
  <r>
    <x v="129"/>
    <s v="Beef and Broccoli"/>
    <n v="23"/>
    <n v="9"/>
    <n v="0"/>
    <n v="191"/>
    <n v="2.6521739130434701"/>
    <n v="56650.304347826001"/>
    <n v="32"/>
    <n v="8"/>
    <n v="1"/>
    <n v="249"/>
    <n v="10"/>
    <n v="10"/>
    <n v="0"/>
    <n v="103"/>
    <n v="12"/>
    <n v="11"/>
    <n v="0"/>
    <n v="136"/>
  </r>
  <r>
    <x v="129"/>
    <s v="Beef and Broccoli Stir Fry"/>
    <n v="14"/>
    <n v="10"/>
    <n v="1"/>
    <n v="133"/>
    <n v="6.4285714285714199"/>
    <n v="14388.5"/>
    <n v="16"/>
    <n v="10"/>
    <n v="1"/>
    <n v="147"/>
    <n v="6"/>
    <n v="10"/>
    <n v="0"/>
    <n v="61"/>
    <n v="9"/>
    <n v="10"/>
    <n v="0"/>
    <n v="92"/>
  </r>
  <r>
    <x v="129"/>
    <s v="Beef and Squash Kabob"/>
    <n v="42"/>
    <n v="8"/>
    <n v="0"/>
    <n v="377"/>
    <n v="9.4761904761904692"/>
    <n v="59641.904761904698"/>
    <n v="39"/>
    <n v="7"/>
    <n v="0"/>
    <n v="340"/>
    <n v="30"/>
    <n v="8"/>
    <n v="0"/>
    <n v="264"/>
    <n v="22"/>
    <n v="8"/>
    <n v="0"/>
    <n v="208"/>
  </r>
  <r>
    <x v="129"/>
    <s v="Chicken and Onion Kabob"/>
    <n v="49"/>
    <n v="10"/>
    <n v="0"/>
    <n v="527"/>
    <n v="7.1632653061224403"/>
    <n v="61327.775510204003"/>
    <n v="72"/>
    <n v="10"/>
    <n v="0"/>
    <n v="807"/>
    <n v="43"/>
    <n v="10"/>
    <n v="0"/>
    <n v="472"/>
    <n v="38"/>
    <n v="10"/>
    <n v="0"/>
    <n v="430"/>
  </r>
  <r>
    <x v="129"/>
    <s v="Chutney"/>
    <n v="17"/>
    <n v="2"/>
    <n v="0"/>
    <n v="48"/>
    <n v="1.875"/>
    <n v="56588.5625"/>
    <n v="24"/>
    <n v="2"/>
    <n v="0"/>
    <n v="76"/>
    <n v="22"/>
    <n v="2"/>
    <n v="0"/>
    <n v="69"/>
    <n v="14"/>
    <n v="2"/>
    <n v="0"/>
    <n v="40"/>
  </r>
  <r>
    <x v="129"/>
    <s v="Coconut and Beef Vindaloo"/>
    <n v="11"/>
    <n v="4"/>
    <n v="1"/>
    <n v="36"/>
    <n v="1.1111111111111101"/>
    <n v="89009.666666666599"/>
    <n v="16"/>
    <n v="4"/>
    <n v="0"/>
    <n v="55"/>
    <n v="10"/>
    <n v="4"/>
    <n v="1"/>
    <n v="32"/>
    <n v="6"/>
    <n v="4"/>
    <n v="0"/>
    <n v="24"/>
  </r>
  <r>
    <x v="129"/>
    <s v="Fountain Drink"/>
    <n v="56"/>
    <n v="2"/>
    <n v="0"/>
    <n v="111"/>
    <n v="2.3235294117646998"/>
    <n v="53128.794117646998"/>
    <n v="102"/>
    <n v="2"/>
    <n v="0"/>
    <n v="201"/>
    <n v="31"/>
    <n v="2"/>
    <n v="0"/>
    <n v="62"/>
    <n v="40"/>
    <n v="2"/>
    <n v="0"/>
    <n v="80"/>
  </r>
  <r>
    <x v="129"/>
    <s v="Lamb and Veggie Kabob"/>
    <n v="18"/>
    <n v="8"/>
    <n v="0"/>
    <n v="165"/>
    <n v="2.6666666666666599"/>
    <n v="22428.166666666599"/>
    <n v="11"/>
    <n v="8"/>
    <n v="2"/>
    <n v="87"/>
    <n v="13"/>
    <n v="8"/>
    <n v="1"/>
    <n v="103"/>
    <n v="6"/>
    <n v="8"/>
    <n v="0"/>
    <n v="56"/>
  </r>
  <r>
    <x v="129"/>
    <s v="Lamb Chops"/>
    <n v="17"/>
    <n v="8"/>
    <n v="1"/>
    <n v="121"/>
    <n v="2.1176470588235201"/>
    <n v="70628.588235294097"/>
    <n v="23"/>
    <n v="8"/>
    <n v="0"/>
    <n v="176"/>
    <n v="17"/>
    <n v="11"/>
    <n v="0"/>
    <n v="191"/>
    <n v="12"/>
    <n v="10"/>
    <n v="0"/>
    <n v="123"/>
  </r>
  <r>
    <x v="129"/>
    <s v="Naan"/>
    <n v="21"/>
    <n v="2"/>
    <n v="0"/>
    <n v="46"/>
    <n v="2"/>
    <n v="47852.476190476104"/>
    <n v="37"/>
    <n v="2"/>
    <n v="0"/>
    <n v="81"/>
    <n v="16"/>
    <n v="2"/>
    <n v="0"/>
    <n v="52"/>
    <n v="21"/>
    <n v="2"/>
    <n v="0"/>
    <n v="67"/>
  </r>
  <r>
    <x v="129"/>
    <s v="Rice"/>
    <n v="17"/>
    <n v="2"/>
    <n v="0"/>
    <n v="43"/>
    <n v="2.2941176470588198"/>
    <n v="47235.176470588201"/>
    <n v="35"/>
    <n v="2"/>
    <n v="0"/>
    <n v="90"/>
    <n v="16"/>
    <n v="2"/>
    <n v="0"/>
    <n v="48"/>
    <n v="14"/>
    <n v="2"/>
    <n v="0"/>
    <n v="39"/>
  </r>
  <r>
    <x v="129"/>
    <s v="Salmon and Wheat Bran Salad"/>
    <n v="100"/>
    <n v="11"/>
    <n v="0"/>
    <n v="1094"/>
    <n v="2.6421052631578901"/>
    <n v="54901.2526315789"/>
    <n v="225"/>
    <n v="15"/>
    <n v="1"/>
    <n v="3176"/>
    <n v="96"/>
    <n v="15"/>
    <n v="3"/>
    <n v="1206"/>
    <n v="86"/>
    <n v="14"/>
    <n v="1"/>
    <n v="1135"/>
  </r>
  <r>
    <x v="129"/>
    <s v="Yogurt"/>
    <n v="41"/>
    <n v="3"/>
    <n v="0"/>
    <n v="159"/>
    <n v="8.6"/>
    <n v="57645.65"/>
    <n v="74"/>
    <n v="3"/>
    <n v="0"/>
    <n v="283"/>
    <n v="29"/>
    <n v="3"/>
    <n v="0"/>
    <n v="133"/>
    <n v="30"/>
    <n v="3"/>
    <n v="0"/>
    <n v="120"/>
  </r>
  <r>
    <x v="130"/>
    <s v="Aubergine and Chickpea Vindaloo"/>
    <n v="12"/>
    <n v="4"/>
    <n v="0"/>
    <n v="42"/>
    <n v="3.9090909090908998"/>
    <n v="54658.181818181802"/>
    <n v="23"/>
    <n v="4"/>
    <n v="0"/>
    <n v="80"/>
    <n v="16"/>
    <n v="4"/>
    <n v="0"/>
    <n v="53"/>
    <n v="12"/>
    <n v="4"/>
    <n v="0"/>
    <n v="42"/>
  </r>
  <r>
    <x v="130"/>
    <s v="Beef and Apple Burgers"/>
    <n v="47"/>
    <n v="11"/>
    <n v="2"/>
    <n v="409"/>
    <n v="7.4893617021276597"/>
    <n v="66023.851063829701"/>
    <n v="25"/>
    <n v="13"/>
    <n v="0"/>
    <n v="323"/>
    <n v="37"/>
    <n v="12"/>
    <n v="2"/>
    <n v="373"/>
    <n v="53"/>
    <n v="11"/>
    <n v="1"/>
    <n v="519"/>
  </r>
  <r>
    <x v="130"/>
    <s v="Beef and Broccoli"/>
    <n v="23"/>
    <n v="8"/>
    <n v="0"/>
    <n v="187"/>
    <n v="4.3478260869565197"/>
    <n v="60946.130434782601"/>
    <n v="29"/>
    <n v="10"/>
    <n v="2"/>
    <n v="214"/>
    <n v="25"/>
    <n v="11"/>
    <n v="0"/>
    <n v="256"/>
    <n v="18"/>
    <n v="10"/>
    <n v="0"/>
    <n v="173"/>
  </r>
  <r>
    <x v="130"/>
    <s v="Beef and Broccoli Stir Fry"/>
    <n v="23"/>
    <n v="10"/>
    <n v="0"/>
    <n v="235"/>
    <n v="15.578947368421"/>
    <n v="68488.052631578903"/>
    <n v="19"/>
    <n v="10"/>
    <n v="0"/>
    <n v="186"/>
    <n v="10"/>
    <n v="10"/>
    <n v="0"/>
    <n v="99"/>
    <n v="24"/>
    <n v="10"/>
    <n v="0"/>
    <n v="236"/>
  </r>
  <r>
    <x v="130"/>
    <s v="Beef and Squash Kabob"/>
    <n v="62"/>
    <n v="8"/>
    <n v="0"/>
    <n v="570"/>
    <n v="3.1666666666666599"/>
    <n v="70413.259259259197"/>
    <n v="44"/>
    <n v="7"/>
    <n v="0"/>
    <n v="364"/>
    <n v="42"/>
    <n v="8"/>
    <n v="0"/>
    <n v="380"/>
    <n v="53"/>
    <n v="8"/>
    <n v="1"/>
    <n v="461"/>
  </r>
  <r>
    <x v="130"/>
    <s v="Chicken and Onion Kabob"/>
    <n v="54"/>
    <n v="10"/>
    <n v="0"/>
    <n v="608"/>
    <n v="4.6111111111111098"/>
    <n v="55636"/>
    <n v="49"/>
    <n v="10"/>
    <n v="0"/>
    <n v="532"/>
    <n v="65"/>
    <n v="10"/>
    <n v="0"/>
    <n v="717"/>
    <n v="57"/>
    <n v="10"/>
    <n v="0"/>
    <n v="627"/>
  </r>
  <r>
    <x v="130"/>
    <s v="Chutney"/>
    <n v="29"/>
    <n v="2"/>
    <n v="0"/>
    <n v="72"/>
    <n v="3.6206896551724101"/>
    <n v="48354.3103448275"/>
    <n v="21"/>
    <n v="2"/>
    <n v="0"/>
    <n v="50"/>
    <n v="35"/>
    <n v="2"/>
    <n v="0"/>
    <n v="112"/>
    <n v="16"/>
    <n v="2"/>
    <n v="0"/>
    <n v="48"/>
  </r>
  <r>
    <x v="130"/>
    <s v="Coconut and Beef Vindaloo"/>
    <n v="26"/>
    <n v="4"/>
    <n v="1"/>
    <n v="88"/>
    <n v="15.125"/>
    <n v="50079.25"/>
    <n v="21"/>
    <n v="4"/>
    <n v="0"/>
    <n v="71"/>
    <n v="23"/>
    <n v="4"/>
    <n v="0"/>
    <n v="84"/>
    <n v="9"/>
    <n v="4"/>
    <n v="0"/>
    <n v="32"/>
  </r>
  <r>
    <x v="130"/>
    <s v="Fountain Drink"/>
    <n v="97"/>
    <n v="2"/>
    <n v="0"/>
    <n v="177"/>
    <n v="9.8032786885245908"/>
    <n v="50924.295081967197"/>
    <n v="55"/>
    <n v="2"/>
    <n v="0"/>
    <n v="106"/>
    <n v="50"/>
    <n v="2"/>
    <n v="0"/>
    <n v="96"/>
    <n v="49"/>
    <n v="2"/>
    <n v="0"/>
    <n v="95"/>
  </r>
  <r>
    <x v="130"/>
    <s v="Lamb and Veggie Kabob"/>
    <n v="17"/>
    <n v="8"/>
    <n v="0"/>
    <n v="155"/>
    <n v="5.21428571428571"/>
    <n v="28613.714285714199"/>
    <n v="12"/>
    <n v="8"/>
    <n v="1"/>
    <n v="102"/>
    <n v="13"/>
    <n v="8"/>
    <n v="0"/>
    <n v="122"/>
    <n v="20"/>
    <n v="8"/>
    <n v="1"/>
    <n v="185"/>
  </r>
  <r>
    <x v="130"/>
    <s v="Lamb Chops"/>
    <n v="27"/>
    <n v="10"/>
    <n v="1"/>
    <n v="251"/>
    <n v="3.3703703703703698"/>
    <n v="66724.629629629606"/>
    <n v="16"/>
    <n v="8"/>
    <n v="1"/>
    <n v="111"/>
    <n v="27"/>
    <n v="10"/>
    <n v="1"/>
    <n v="236"/>
    <n v="20"/>
    <n v="8"/>
    <n v="1"/>
    <n v="132"/>
  </r>
  <r>
    <x v="130"/>
    <s v="Naan"/>
    <n v="25"/>
    <n v="2"/>
    <n v="0"/>
    <n v="55"/>
    <n v="10.48"/>
    <n v="52170.32"/>
    <n v="28"/>
    <n v="2"/>
    <n v="0"/>
    <n v="62"/>
    <n v="33"/>
    <n v="2"/>
    <n v="0"/>
    <n v="77"/>
    <n v="20"/>
    <n v="2"/>
    <n v="0"/>
    <n v="49"/>
  </r>
  <r>
    <x v="130"/>
    <s v="Rice"/>
    <n v="27"/>
    <n v="2"/>
    <n v="0"/>
    <n v="58"/>
    <n v="5.55555555555555"/>
    <n v="66724.407407407401"/>
    <n v="14"/>
    <n v="2"/>
    <n v="0"/>
    <n v="36"/>
    <n v="30"/>
    <n v="2"/>
    <n v="0"/>
    <n v="89"/>
    <n v="18"/>
    <n v="2"/>
    <n v="0"/>
    <n v="40"/>
  </r>
  <r>
    <x v="130"/>
    <s v="Salmon and Wheat Bran Salad"/>
    <n v="176"/>
    <n v="17"/>
    <n v="1"/>
    <n v="2839"/>
    <n v="8.1885714285714197"/>
    <n v="44120.217142857102"/>
    <n v="110"/>
    <n v="12"/>
    <n v="2"/>
    <n v="1127"/>
    <n v="146"/>
    <n v="15"/>
    <n v="0"/>
    <n v="2126"/>
    <n v="99"/>
    <n v="13"/>
    <n v="0"/>
    <n v="1207"/>
  </r>
  <r>
    <x v="130"/>
    <s v="Yogurt"/>
    <n v="78"/>
    <n v="3"/>
    <n v="0"/>
    <n v="330"/>
    <n v="3.88"/>
    <n v="60094.106666666601"/>
    <n v="32"/>
    <n v="3"/>
    <n v="0"/>
    <n v="120"/>
    <n v="40"/>
    <n v="3"/>
    <n v="0"/>
    <n v="174"/>
    <n v="35"/>
    <n v="3"/>
    <n v="0"/>
    <n v="135"/>
  </r>
  <r>
    <x v="131"/>
    <s v="Aubergine and Chickpea Vindaloo"/>
    <n v="15"/>
    <n v="4"/>
    <n v="0"/>
    <n v="52"/>
    <n v="5.25"/>
    <n v="50097.375"/>
    <n v="17"/>
    <n v="4"/>
    <n v="0"/>
    <n v="60"/>
    <n v="4"/>
    <n v="4"/>
    <n v="0"/>
    <n v="14"/>
    <n v="7"/>
    <n v="4"/>
    <n v="0"/>
    <n v="24"/>
  </r>
  <r>
    <x v="131"/>
    <s v="Beef and Apple Burgers"/>
    <n v="35"/>
    <n v="11"/>
    <n v="1"/>
    <n v="376"/>
    <n v="3.4"/>
    <n v="62949.228571428503"/>
    <n v="32"/>
    <n v="13"/>
    <n v="0"/>
    <n v="430"/>
    <n v="44"/>
    <n v="10"/>
    <n v="1"/>
    <n v="389"/>
    <n v="40"/>
    <n v="12"/>
    <n v="1"/>
    <n v="435"/>
  </r>
  <r>
    <x v="131"/>
    <s v="Beef and Broccoli"/>
    <n v="22"/>
    <n v="9"/>
    <n v="0"/>
    <n v="218"/>
    <n v="3.3"/>
    <n v="65066.35"/>
    <n v="20"/>
    <n v="11"/>
    <n v="0"/>
    <n v="229"/>
    <n v="27"/>
    <n v="8"/>
    <n v="0"/>
    <n v="228"/>
    <n v="34"/>
    <n v="9"/>
    <n v="0"/>
    <n v="292"/>
  </r>
  <r>
    <x v="131"/>
    <s v="Beef and Broccoli Stir Fry"/>
    <n v="7"/>
    <n v="10"/>
    <n v="0"/>
    <n v="72"/>
    <n v="1.5714285714285701"/>
    <n v="71539.285714285696"/>
    <n v="17"/>
    <n v="10"/>
    <n v="1"/>
    <n v="162"/>
    <n v="14"/>
    <n v="10"/>
    <n v="0"/>
    <n v="143"/>
    <n v="14"/>
    <n v="10"/>
    <n v="2"/>
    <n v="121"/>
  </r>
  <r>
    <x v="131"/>
    <s v="Beef and Squash Kabob"/>
    <n v="47"/>
    <n v="8"/>
    <n v="0"/>
    <n v="440"/>
    <n v="1.75"/>
    <n v="63744.886363636302"/>
    <n v="56"/>
    <n v="7"/>
    <n v="0"/>
    <n v="482"/>
    <n v="47"/>
    <n v="8"/>
    <n v="0"/>
    <n v="442"/>
    <n v="57"/>
    <n v="8"/>
    <n v="0"/>
    <n v="539"/>
  </r>
  <r>
    <x v="131"/>
    <s v="Chicken and Onion Kabob"/>
    <n v="44"/>
    <n v="10"/>
    <n v="0"/>
    <n v="492"/>
    <n v="10.146341463414601"/>
    <n v="53733.487804878001"/>
    <n v="51"/>
    <n v="10"/>
    <n v="0"/>
    <n v="560"/>
    <n v="51"/>
    <n v="10"/>
    <n v="0"/>
    <n v="576"/>
    <n v="58"/>
    <n v="10"/>
    <n v="0"/>
    <n v="642"/>
  </r>
  <r>
    <x v="131"/>
    <s v="Chutney"/>
    <n v="23"/>
    <n v="2"/>
    <n v="0"/>
    <n v="74"/>
    <n v="3.4285714285714199"/>
    <n v="57275.952380952302"/>
    <n v="19"/>
    <n v="2"/>
    <n v="0"/>
    <n v="40"/>
    <n v="15"/>
    <n v="2"/>
    <n v="0"/>
    <n v="37"/>
    <n v="27"/>
    <n v="2"/>
    <n v="0"/>
    <n v="66"/>
  </r>
  <r>
    <x v="131"/>
    <s v="Coconut and Beef Vindaloo"/>
    <n v="19"/>
    <n v="4"/>
    <n v="0"/>
    <n v="76"/>
    <n v="4.9000000000000004"/>
    <n v="60055.7"/>
    <n v="17"/>
    <n v="4"/>
    <n v="0"/>
    <n v="59"/>
    <n v="8"/>
    <n v="4"/>
    <n v="0"/>
    <n v="32"/>
    <n v="8"/>
    <n v="4"/>
    <n v="1"/>
    <n v="28"/>
  </r>
  <r>
    <x v="131"/>
    <s v="Fountain Drink"/>
    <n v="43"/>
    <n v="2"/>
    <n v="0"/>
    <n v="86"/>
    <n v="3"/>
    <n v="75058.8125"/>
    <n v="52"/>
    <n v="2"/>
    <n v="0"/>
    <n v="103"/>
    <n v="59"/>
    <n v="2"/>
    <n v="0"/>
    <n v="117"/>
    <n v="44"/>
    <n v="2"/>
    <n v="0"/>
    <n v="88"/>
  </r>
  <r>
    <x v="131"/>
    <s v="Lamb and Veggie Kabob"/>
    <n v="15"/>
    <n v="8"/>
    <n v="0"/>
    <n v="140"/>
    <n v="3.2"/>
    <n v="60030.866666666603"/>
    <n v="10"/>
    <n v="8"/>
    <n v="0"/>
    <n v="91"/>
    <n v="13"/>
    <n v="8"/>
    <n v="0"/>
    <n v="120"/>
    <n v="10"/>
    <n v="8"/>
    <n v="0"/>
    <n v="94"/>
  </r>
  <r>
    <x v="131"/>
    <s v="Lamb Chops"/>
    <n v="20"/>
    <n v="11"/>
    <n v="0"/>
    <n v="226"/>
    <n v="3.9"/>
    <n v="75023.05"/>
    <n v="15"/>
    <n v="17"/>
    <n v="1"/>
    <n v="242"/>
    <n v="25"/>
    <n v="7"/>
    <n v="0"/>
    <n v="180"/>
    <n v="29"/>
    <n v="8"/>
    <n v="0"/>
    <n v="227"/>
  </r>
  <r>
    <x v="131"/>
    <s v="Naan"/>
    <n v="20"/>
    <n v="2"/>
    <n v="0"/>
    <n v="55"/>
    <n v="3"/>
    <n v="58034.578947368398"/>
    <n v="16"/>
    <n v="2"/>
    <n v="0"/>
    <n v="29"/>
    <n v="34"/>
    <n v="2"/>
    <n v="0"/>
    <n v="81"/>
    <n v="32"/>
    <n v="2"/>
    <n v="0"/>
    <n v="71"/>
  </r>
  <r>
    <x v="131"/>
    <s v="Rice"/>
    <n v="23"/>
    <n v="2"/>
    <n v="0"/>
    <n v="74"/>
    <n v="4"/>
    <n v="52462.619047619002"/>
    <n v="21"/>
    <n v="2"/>
    <n v="0"/>
    <n v="52"/>
    <n v="12"/>
    <n v="2"/>
    <n v="0"/>
    <n v="29"/>
    <n v="24"/>
    <n v="2"/>
    <n v="0"/>
    <n v="51"/>
  </r>
  <r>
    <x v="131"/>
    <s v="Salmon and Wheat Bran Salad"/>
    <n v="97"/>
    <n v="14"/>
    <n v="0"/>
    <n v="1314"/>
    <n v="3.1875"/>
    <n v="59469.916666666599"/>
    <n v="103"/>
    <n v="15"/>
    <n v="0"/>
    <n v="1553"/>
    <n v="102"/>
    <n v="12"/>
    <n v="0"/>
    <n v="1240"/>
    <n v="106"/>
    <n v="12"/>
    <n v="0"/>
    <n v="1275"/>
  </r>
  <r>
    <x v="131"/>
    <s v="Yogurt"/>
    <n v="41"/>
    <n v="3"/>
    <n v="0"/>
    <n v="150"/>
    <n v="2.9210526315789398"/>
    <n v="63251.184210526299"/>
    <n v="41"/>
    <n v="3"/>
    <n v="0"/>
    <n v="164"/>
    <n v="61"/>
    <n v="3"/>
    <n v="0"/>
    <n v="240"/>
    <n v="48"/>
    <n v="3"/>
    <n v="0"/>
    <n v="196"/>
  </r>
  <r>
    <x v="132"/>
    <s v="Aubergine and Chickpea Vindaloo"/>
    <n v="7"/>
    <n v="4"/>
    <n v="0"/>
    <n v="24"/>
    <n v="2.3333333333333299"/>
    <n v="16763.166666666599"/>
    <n v="6"/>
    <n v="4"/>
    <n v="0"/>
    <n v="19"/>
    <n v="3"/>
    <n v="4"/>
    <n v="1"/>
    <n v="9"/>
    <n v="4"/>
    <n v="4"/>
    <n v="0"/>
    <n v="14"/>
  </r>
  <r>
    <x v="132"/>
    <s v="Beef and Apple Burgers"/>
    <n v="24"/>
    <n v="9"/>
    <n v="1"/>
    <n v="184"/>
    <n v="3.125"/>
    <n v="50053.666666666599"/>
    <n v="22"/>
    <n v="15"/>
    <n v="2"/>
    <n v="292"/>
    <n v="17"/>
    <n v="12"/>
    <n v="1"/>
    <n v="180"/>
    <n v="45"/>
    <n v="14"/>
    <n v="1"/>
    <n v="609"/>
  </r>
  <r>
    <x v="132"/>
    <s v="Beef and Broccoli"/>
    <n v="13"/>
    <n v="11"/>
    <n v="1"/>
    <n v="137"/>
    <n v="2.4615384615384599"/>
    <n v="46254.769230769198"/>
    <n v="9"/>
    <n v="7"/>
    <n v="0"/>
    <n v="67"/>
    <n v="15"/>
    <n v="8"/>
    <n v="1"/>
    <n v="111"/>
    <n v="26"/>
    <n v="15"/>
    <n v="0"/>
    <n v="353"/>
  </r>
  <r>
    <x v="132"/>
    <s v="Beef and Broccoli Stir Fry"/>
    <n v="11"/>
    <n v="10"/>
    <n v="0"/>
    <n v="112"/>
    <n v="2.6"/>
    <n v="50082"/>
    <n v="14"/>
    <n v="10"/>
    <n v="1"/>
    <n v="130"/>
    <n v="5"/>
    <n v="10"/>
    <n v="5"/>
    <n v="28"/>
    <n v="17"/>
    <n v="10"/>
    <n v="0"/>
    <n v="173"/>
  </r>
  <r>
    <x v="132"/>
    <s v="Beef and Squash Kabob"/>
    <n v="31"/>
    <n v="8"/>
    <n v="0"/>
    <n v="291"/>
    <n v="2.1785714285714199"/>
    <n v="60792.4285714285"/>
    <n v="22"/>
    <n v="7"/>
    <n v="1"/>
    <n v="177"/>
    <n v="40"/>
    <n v="8"/>
    <n v="2"/>
    <n v="307"/>
    <n v="55"/>
    <n v="8"/>
    <n v="0"/>
    <n v="514"/>
  </r>
  <r>
    <x v="132"/>
    <s v="Chicken and Onion Kabob"/>
    <n v="40"/>
    <n v="10"/>
    <n v="0"/>
    <n v="446"/>
    <n v="2.3142857142857101"/>
    <n v="57222.9714285714"/>
    <n v="28"/>
    <n v="10"/>
    <n v="0"/>
    <n v="311"/>
    <n v="70"/>
    <n v="10"/>
    <n v="0"/>
    <n v="774"/>
    <n v="51"/>
    <n v="10"/>
    <n v="0"/>
    <n v="569"/>
  </r>
  <r>
    <x v="132"/>
    <s v="Chutney"/>
    <n v="12"/>
    <n v="2"/>
    <n v="0"/>
    <n v="30"/>
    <n v="2.6666666666666599"/>
    <n v="50069.083333333299"/>
    <n v="13"/>
    <n v="2"/>
    <n v="0"/>
    <n v="29"/>
    <n v="16"/>
    <n v="2"/>
    <n v="0"/>
    <n v="46"/>
    <n v="20"/>
    <n v="2"/>
    <n v="0"/>
    <n v="66"/>
  </r>
  <r>
    <x v="132"/>
    <s v="Coconut and Beef Vindaloo"/>
    <n v="10"/>
    <n v="4"/>
    <n v="0"/>
    <n v="40"/>
    <n v="2.125"/>
    <n v="37633"/>
    <n v="7"/>
    <n v="4"/>
    <n v="0"/>
    <n v="23"/>
    <n v="13"/>
    <n v="4"/>
    <n v="0"/>
    <n v="52"/>
    <n v="7"/>
    <n v="4"/>
    <n v="0"/>
    <n v="28"/>
  </r>
  <r>
    <x v="132"/>
    <s v="Fountain Drink"/>
    <n v="36"/>
    <n v="2"/>
    <n v="0"/>
    <n v="68"/>
    <n v="2.64"/>
    <n v="52077"/>
    <n v="30"/>
    <n v="2"/>
    <n v="0"/>
    <n v="58"/>
    <n v="40"/>
    <n v="2"/>
    <n v="0"/>
    <n v="77"/>
    <n v="31"/>
    <n v="2"/>
    <n v="0"/>
    <n v="62"/>
  </r>
  <r>
    <x v="132"/>
    <s v="Lamb and Veggie Kabob"/>
    <n v="4"/>
    <n v="8"/>
    <n v="0"/>
    <n v="37"/>
    <n v="2"/>
    <n v="75023.75"/>
    <n v="14"/>
    <n v="8"/>
    <n v="0"/>
    <n v="134"/>
    <n v="11"/>
    <n v="8"/>
    <n v="0"/>
    <n v="103"/>
    <n v="21"/>
    <n v="8"/>
    <n v="1"/>
    <n v="182"/>
  </r>
  <r>
    <x v="132"/>
    <s v="Lamb Chops"/>
    <n v="12"/>
    <n v="10"/>
    <n v="3"/>
    <n v="86"/>
    <n v="1.9166666666666601"/>
    <n v="75052.5"/>
    <n v="9"/>
    <n v="8"/>
    <n v="1"/>
    <n v="71"/>
    <n v="13"/>
    <n v="9"/>
    <n v="1"/>
    <n v="111"/>
    <n v="14"/>
    <n v="12"/>
    <n v="0"/>
    <n v="164"/>
  </r>
  <r>
    <x v="132"/>
    <s v="Naan"/>
    <n v="21"/>
    <n v="2"/>
    <n v="0"/>
    <n v="45"/>
    <n v="2.75"/>
    <n v="45130.55"/>
    <n v="14"/>
    <n v="2"/>
    <n v="0"/>
    <n v="30"/>
    <n v="12"/>
    <n v="2"/>
    <n v="0"/>
    <n v="24"/>
    <n v="16"/>
    <n v="2"/>
    <n v="0"/>
    <n v="42"/>
  </r>
  <r>
    <x v="132"/>
    <s v="Rice"/>
    <n v="12"/>
    <n v="2"/>
    <n v="0"/>
    <n v="23"/>
    <n v="1.5454545454545401"/>
    <n v="54574.727272727199"/>
    <n v="11"/>
    <n v="2"/>
    <n v="0"/>
    <n v="22"/>
    <n v="9"/>
    <n v="2"/>
    <n v="0"/>
    <n v="24"/>
    <n v="21"/>
    <n v="2"/>
    <n v="0"/>
    <n v="66"/>
  </r>
  <r>
    <x v="132"/>
    <s v="Salmon and Wheat Bran Salad"/>
    <n v="70"/>
    <n v="15"/>
    <n v="1"/>
    <n v="988"/>
    <n v="3.3428571428571399"/>
    <n v="50110.4714285714"/>
    <n v="58"/>
    <n v="12"/>
    <n v="1"/>
    <n v="659"/>
    <n v="72"/>
    <n v="11"/>
    <n v="1"/>
    <n v="741"/>
    <n v="85"/>
    <n v="14"/>
    <n v="0"/>
    <n v="1179"/>
  </r>
  <r>
    <x v="132"/>
    <s v="Yogurt"/>
    <n v="24"/>
    <n v="3"/>
    <n v="0"/>
    <n v="87"/>
    <n v="2.4090909090908998"/>
    <n v="59160.590909090897"/>
    <n v="24"/>
    <n v="3"/>
    <n v="0"/>
    <n v="95"/>
    <n v="28"/>
    <n v="3"/>
    <n v="0"/>
    <n v="116"/>
    <n v="49"/>
    <n v="3"/>
    <n v="0"/>
    <n v="221"/>
  </r>
  <r>
    <x v="133"/>
    <s v="Aubergine and Chickpea Vindaloo"/>
    <n v="6"/>
    <n v="4"/>
    <n v="0"/>
    <n v="21"/>
    <n v="3.4"/>
    <n v="80041.2"/>
    <n v="10"/>
    <n v="4"/>
    <n v="1"/>
    <n v="30"/>
    <n v="5"/>
    <n v="4"/>
    <n v="0"/>
    <n v="18"/>
    <n v="3"/>
    <n v="4"/>
    <n v="0"/>
    <n v="10"/>
  </r>
  <r>
    <x v="133"/>
    <s v="Beef and Apple Burgers"/>
    <n v="15"/>
    <n v="12"/>
    <n v="1"/>
    <n v="171"/>
    <n v="7.3333333333333304"/>
    <n v="53403.4"/>
    <n v="30"/>
    <n v="13"/>
    <n v="0"/>
    <n v="376"/>
    <n v="31"/>
    <n v="15"/>
    <n v="1"/>
    <n v="416"/>
    <n v="26"/>
    <n v="13"/>
    <n v="1"/>
    <n v="324"/>
  </r>
  <r>
    <x v="133"/>
    <s v="Beef and Broccoli"/>
    <n v="10"/>
    <n v="8"/>
    <n v="0"/>
    <n v="82"/>
    <n v="23.1"/>
    <n v="40042.199999999997"/>
    <n v="14"/>
    <n v="7"/>
    <n v="0"/>
    <n v="100"/>
    <n v="13"/>
    <n v="12"/>
    <n v="1"/>
    <n v="149"/>
    <n v="10"/>
    <n v="14"/>
    <n v="0"/>
    <n v="139"/>
  </r>
  <r>
    <x v="133"/>
    <s v="Beef and Broccoli Stir Fry"/>
    <n v="6"/>
    <n v="10"/>
    <n v="0"/>
    <n v="62"/>
    <n v="2.1666666666666599"/>
    <n v="50144.333333333299"/>
    <n v="8"/>
    <n v="10"/>
    <n v="0"/>
    <n v="80"/>
    <n v="12"/>
    <n v="10"/>
    <n v="0"/>
    <n v="120"/>
    <n v="11"/>
    <n v="10"/>
    <n v="0"/>
    <n v="113"/>
  </r>
  <r>
    <x v="133"/>
    <s v="Beef and Squash Kabob"/>
    <n v="18"/>
    <n v="8"/>
    <n v="1"/>
    <n v="163"/>
    <n v="2.55555555555555"/>
    <n v="72246.777777777694"/>
    <n v="41"/>
    <n v="7"/>
    <n v="0"/>
    <n v="344"/>
    <n v="31"/>
    <n v="8"/>
    <n v="0"/>
    <n v="280"/>
    <n v="25"/>
    <n v="8"/>
    <n v="1"/>
    <n v="205"/>
  </r>
  <r>
    <x v="133"/>
    <s v="Chicken and Onion Kabob"/>
    <n v="43"/>
    <n v="10"/>
    <n v="1"/>
    <n v="461"/>
    <n v="2.875"/>
    <n v="67536.875"/>
    <n v="50"/>
    <n v="10"/>
    <n v="0"/>
    <n v="544"/>
    <n v="52"/>
    <n v="10"/>
    <n v="1"/>
    <n v="549"/>
    <n v="41"/>
    <n v="10"/>
    <n v="1"/>
    <n v="427"/>
  </r>
  <r>
    <x v="133"/>
    <s v="Chutney"/>
    <n v="6"/>
    <n v="2"/>
    <n v="0"/>
    <n v="14"/>
    <n v="33.1666666666666"/>
    <n v="50001.666666666599"/>
    <n v="19"/>
    <n v="2"/>
    <n v="0"/>
    <n v="38"/>
    <n v="16"/>
    <n v="2"/>
    <n v="0"/>
    <n v="46"/>
    <n v="7"/>
    <n v="2"/>
    <n v="0"/>
    <n v="20"/>
  </r>
  <r>
    <x v="133"/>
    <s v="Coconut and Beef Vindaloo"/>
    <n v="4"/>
    <n v="4"/>
    <n v="1"/>
    <n v="12"/>
    <n v="2.6666666666666599"/>
    <n v="66675.666666666599"/>
    <n v="14"/>
    <n v="4"/>
    <n v="0"/>
    <n v="46"/>
    <n v="6"/>
    <n v="4"/>
    <n v="1"/>
    <n v="19"/>
    <n v="8"/>
    <n v="4"/>
    <n v="0"/>
    <n v="32"/>
  </r>
  <r>
    <x v="133"/>
    <s v="Fountain Drink"/>
    <n v="29"/>
    <n v="2"/>
    <n v="0"/>
    <n v="58"/>
    <n v="13.5"/>
    <n v="41715.416666666599"/>
    <n v="24"/>
    <n v="2"/>
    <n v="0"/>
    <n v="48"/>
    <n v="35"/>
    <n v="2"/>
    <n v="0"/>
    <n v="68"/>
    <n v="16"/>
    <n v="2"/>
    <n v="0"/>
    <n v="30"/>
  </r>
  <r>
    <x v="133"/>
    <s v="Lamb and Veggie Kabob"/>
    <n v="9"/>
    <n v="8"/>
    <n v="2"/>
    <n v="68"/>
    <n v="2.4444444444444402"/>
    <n v="44463.111111111102"/>
    <n v="14"/>
    <n v="8"/>
    <n v="0"/>
    <n v="131"/>
    <n v="11"/>
    <n v="8"/>
    <n v="3"/>
    <n v="70"/>
    <n v="10"/>
    <n v="8"/>
    <n v="0"/>
    <n v="96"/>
  </r>
  <r>
    <x v="133"/>
    <s v="Lamb Chops"/>
    <n v="12"/>
    <n v="8"/>
    <n v="0"/>
    <n v="97"/>
    <n v="17.3333333333333"/>
    <n v="75007.75"/>
    <n v="16"/>
    <n v="8"/>
    <n v="0"/>
    <n v="125"/>
    <n v="14"/>
    <n v="8"/>
    <n v="0"/>
    <n v="101"/>
    <n v="12"/>
    <n v="9"/>
    <n v="1"/>
    <n v="106"/>
  </r>
  <r>
    <x v="133"/>
    <s v="Naan"/>
    <n v="10"/>
    <n v="2"/>
    <n v="0"/>
    <n v="36"/>
    <n v="24.1111111111111"/>
    <n v="55763.111111111102"/>
    <n v="16"/>
    <n v="2"/>
    <n v="0"/>
    <n v="40"/>
    <n v="15"/>
    <n v="2"/>
    <n v="0"/>
    <n v="40"/>
    <n v="18"/>
    <n v="2"/>
    <n v="0"/>
    <n v="42"/>
  </r>
  <r>
    <x v="133"/>
    <s v="Rice"/>
    <n v="12"/>
    <n v="2"/>
    <n v="0"/>
    <n v="54"/>
    <n v="1.3333333333333299"/>
    <n v="88889.555555555504"/>
    <n v="16"/>
    <n v="2"/>
    <n v="0"/>
    <n v="38"/>
    <n v="10"/>
    <n v="2"/>
    <n v="0"/>
    <n v="31"/>
    <n v="12"/>
    <n v="2"/>
    <n v="0"/>
    <n v="26"/>
  </r>
  <r>
    <x v="133"/>
    <s v="Salmon and Wheat Bran Salad"/>
    <n v="50"/>
    <n v="14"/>
    <n v="0"/>
    <n v="723"/>
    <n v="5.2244897959183598"/>
    <n v="47039.653061224402"/>
    <n v="64"/>
    <n v="11"/>
    <n v="1"/>
    <n v="696"/>
    <n v="87"/>
    <n v="14"/>
    <n v="0"/>
    <n v="1235"/>
    <n v="65"/>
    <n v="14"/>
    <n v="1"/>
    <n v="869"/>
  </r>
  <r>
    <x v="133"/>
    <s v="Yogurt"/>
    <n v="25"/>
    <n v="3"/>
    <n v="0"/>
    <n v="119"/>
    <n v="3.72727272727272"/>
    <n v="59204.272727272699"/>
    <n v="27"/>
    <n v="3"/>
    <n v="0"/>
    <n v="110"/>
    <n v="33"/>
    <n v="3"/>
    <n v="0"/>
    <n v="120"/>
    <n v="25"/>
    <n v="3"/>
    <n v="0"/>
    <n v="133"/>
  </r>
  <r>
    <x v="134"/>
    <s v="Aubergine and Chickpea Vindaloo"/>
    <n v="11"/>
    <n v="4"/>
    <n v="0"/>
    <n v="38"/>
    <n v="3.3333333333333299"/>
    <n v="66747.111111111095"/>
    <n v="14"/>
    <n v="4"/>
    <n v="0"/>
    <n v="49"/>
    <n v="8"/>
    <n v="4"/>
    <n v="0"/>
    <n v="27"/>
    <n v="9"/>
    <n v="4"/>
    <n v="0"/>
    <n v="28"/>
  </r>
  <r>
    <x v="134"/>
    <s v="Beef and Apple Burgers"/>
    <n v="40"/>
    <n v="10"/>
    <n v="1"/>
    <n v="350"/>
    <n v="5.7179487179487101"/>
    <n v="61635.615384615303"/>
    <n v="22"/>
    <n v="14"/>
    <n v="1"/>
    <n v="305"/>
    <n v="36"/>
    <n v="10"/>
    <n v="1"/>
    <n v="311"/>
    <n v="34"/>
    <n v="11"/>
    <n v="3"/>
    <n v="283"/>
  </r>
  <r>
    <x v="134"/>
    <s v="Beef and Broccoli"/>
    <n v="23"/>
    <n v="9"/>
    <n v="0"/>
    <n v="217"/>
    <n v="2.1739130434782599"/>
    <n v="56626.130434782601"/>
    <n v="13"/>
    <n v="13"/>
    <n v="0"/>
    <n v="174"/>
    <n v="16"/>
    <n v="8"/>
    <n v="0"/>
    <n v="125"/>
    <n v="22"/>
    <n v="17"/>
    <n v="1"/>
    <n v="347"/>
  </r>
  <r>
    <x v="134"/>
    <s v="Beef and Broccoli Stir Fry"/>
    <n v="15"/>
    <n v="10"/>
    <n v="2"/>
    <n v="131"/>
    <n v="1.9090909090909001"/>
    <n v="63698"/>
    <n v="10"/>
    <n v="10"/>
    <n v="0"/>
    <n v="100"/>
    <n v="8"/>
    <n v="10"/>
    <n v="0"/>
    <n v="81"/>
    <n v="13"/>
    <n v="10"/>
    <n v="2"/>
    <n v="107"/>
  </r>
  <r>
    <x v="134"/>
    <s v="Beef and Squash Kabob"/>
    <n v="21"/>
    <n v="8"/>
    <n v="0"/>
    <n v="195"/>
    <n v="1.9"/>
    <n v="70056.2"/>
    <n v="45"/>
    <n v="7"/>
    <n v="1"/>
    <n v="360"/>
    <n v="25"/>
    <n v="8"/>
    <n v="0"/>
    <n v="231"/>
    <n v="17"/>
    <n v="8"/>
    <n v="2"/>
    <n v="137"/>
  </r>
  <r>
    <x v="134"/>
    <s v="Chicken and Onion Kabob"/>
    <n v="50"/>
    <n v="10"/>
    <n v="0"/>
    <n v="556"/>
    <n v="2.9375"/>
    <n v="66726.791666666599"/>
    <n v="45"/>
    <n v="10"/>
    <n v="0"/>
    <n v="508"/>
    <n v="60"/>
    <n v="10"/>
    <n v="0"/>
    <n v="671"/>
    <n v="43"/>
    <n v="10"/>
    <n v="0"/>
    <n v="481"/>
  </r>
  <r>
    <x v="134"/>
    <s v="Chutney"/>
    <n v="19"/>
    <n v="2"/>
    <n v="0"/>
    <n v="64"/>
    <n v="2.23529411764705"/>
    <n v="70718.823529411704"/>
    <n v="21"/>
    <n v="2"/>
    <n v="0"/>
    <n v="65"/>
    <n v="18"/>
    <n v="2"/>
    <n v="0"/>
    <n v="50"/>
    <n v="19"/>
    <n v="2"/>
    <n v="0"/>
    <n v="54"/>
  </r>
  <r>
    <x v="134"/>
    <s v="Coconut and Beef Vindaloo"/>
    <n v="6"/>
    <n v="4"/>
    <n v="3"/>
    <n v="16"/>
    <n v="4.3333333333333304"/>
    <n v="66672.333333333299"/>
    <n v="10"/>
    <n v="4"/>
    <n v="0"/>
    <n v="35"/>
    <n v="18"/>
    <n v="4"/>
    <n v="0"/>
    <n v="70"/>
    <n v="12"/>
    <n v="4"/>
    <n v="1"/>
    <n v="40"/>
  </r>
  <r>
    <x v="134"/>
    <s v="Fountain Drink"/>
    <n v="53"/>
    <n v="2"/>
    <n v="0"/>
    <n v="99"/>
    <n v="3.2"/>
    <n v="68719.057142857098"/>
    <n v="44"/>
    <n v="2"/>
    <n v="0"/>
    <n v="88"/>
    <n v="38"/>
    <n v="2"/>
    <n v="0"/>
    <n v="73"/>
    <n v="39"/>
    <n v="2"/>
    <n v="0"/>
    <n v="74"/>
  </r>
  <r>
    <x v="134"/>
    <s v="Lamb and Veggie Kabob"/>
    <n v="11"/>
    <n v="8"/>
    <n v="1"/>
    <n v="95"/>
    <n v="1.6"/>
    <n v="60081.8"/>
    <n v="16"/>
    <n v="8"/>
    <n v="1"/>
    <n v="140"/>
    <n v="6"/>
    <n v="8"/>
    <n v="0"/>
    <n v="56"/>
    <n v="11"/>
    <n v="8"/>
    <n v="2"/>
    <n v="81"/>
  </r>
  <r>
    <x v="134"/>
    <s v="Lamb Chops"/>
    <n v="13"/>
    <n v="7"/>
    <n v="1"/>
    <n v="83"/>
    <n v="3.9230769230769198"/>
    <n v="54001.923076922998"/>
    <n v="16"/>
    <n v="9"/>
    <n v="0"/>
    <n v="143"/>
    <n v="21"/>
    <n v="8"/>
    <n v="0"/>
    <n v="151"/>
    <n v="22"/>
    <n v="8"/>
    <n v="1"/>
    <n v="160"/>
  </r>
  <r>
    <x v="134"/>
    <s v="Naan"/>
    <n v="22"/>
    <n v="2"/>
    <n v="0"/>
    <n v="66"/>
    <n v="3.6666666666666599"/>
    <n v="52489.0952380952"/>
    <n v="13"/>
    <n v="2"/>
    <n v="0"/>
    <n v="34"/>
    <n v="20"/>
    <n v="2"/>
    <n v="0"/>
    <n v="50"/>
    <n v="16"/>
    <n v="2"/>
    <n v="0"/>
    <n v="35"/>
  </r>
  <r>
    <x v="134"/>
    <s v="Rice"/>
    <n v="16"/>
    <n v="2"/>
    <n v="0"/>
    <n v="38"/>
    <n v="4.4375"/>
    <n v="43883"/>
    <n v="18"/>
    <n v="2"/>
    <n v="0"/>
    <n v="53"/>
    <n v="16"/>
    <n v="2"/>
    <n v="0"/>
    <n v="34"/>
    <n v="14"/>
    <n v="2"/>
    <n v="0"/>
    <n v="43"/>
  </r>
  <r>
    <x v="134"/>
    <s v="Salmon and Wheat Bran Salad"/>
    <n v="92"/>
    <n v="13"/>
    <n v="0"/>
    <n v="1164"/>
    <n v="3.38888888888888"/>
    <n v="55687.133333333302"/>
    <n v="87"/>
    <n v="14"/>
    <n v="1"/>
    <n v="1205"/>
    <n v="84"/>
    <n v="12"/>
    <n v="1"/>
    <n v="977"/>
    <n v="75"/>
    <n v="14"/>
    <n v="2"/>
    <n v="913"/>
  </r>
  <r>
    <x v="134"/>
    <s v="Yogurt"/>
    <n v="36"/>
    <n v="3"/>
    <n v="0"/>
    <n v="126"/>
    <n v="2.9117647058823501"/>
    <n v="61879.294117646998"/>
    <n v="40"/>
    <n v="3"/>
    <n v="0"/>
    <n v="142"/>
    <n v="39"/>
    <n v="3"/>
    <n v="0"/>
    <n v="139"/>
    <n v="28"/>
    <n v="3"/>
    <n v="1"/>
    <n v="96"/>
  </r>
  <r>
    <x v="135"/>
    <s v="Aubergine and Chickpea Vindaloo"/>
    <n v="6"/>
    <n v="4"/>
    <n v="0"/>
    <n v="21"/>
    <n v="2.5"/>
    <n v="66684.166666666599"/>
    <n v="8"/>
    <n v="4"/>
    <n v="0"/>
    <n v="28"/>
    <n v="5"/>
    <n v="4"/>
    <n v="0"/>
    <n v="18"/>
    <n v="8"/>
    <n v="4"/>
    <n v="0"/>
    <n v="28"/>
  </r>
  <r>
    <x v="135"/>
    <s v="Beef and Apple Burgers"/>
    <n v="30"/>
    <n v="8"/>
    <n v="1"/>
    <n v="205"/>
    <n v="2.6"/>
    <n v="40124.533333333296"/>
    <n v="23"/>
    <n v="11"/>
    <n v="0"/>
    <n v="254"/>
    <n v="19"/>
    <n v="20"/>
    <n v="1"/>
    <n v="367"/>
    <n v="42"/>
    <n v="12"/>
    <n v="2"/>
    <n v="411"/>
  </r>
  <r>
    <x v="135"/>
    <s v="Beef and Broccoli"/>
    <n v="14"/>
    <n v="8"/>
    <n v="0"/>
    <n v="104"/>
    <n v="4.5714285714285703"/>
    <n v="57227.642857142797"/>
    <n v="19"/>
    <n v="7"/>
    <n v="0"/>
    <n v="135"/>
    <n v="26"/>
    <n v="13"/>
    <n v="1"/>
    <n v="321"/>
    <n v="23"/>
    <n v="9"/>
    <n v="0"/>
    <n v="191"/>
  </r>
  <r>
    <x v="135"/>
    <s v="Beef and Broccoli Stir Fry"/>
    <n v="10"/>
    <n v="10"/>
    <n v="1"/>
    <n v="89"/>
    <n v="2.4"/>
    <n v="80049.5"/>
    <n v="11"/>
    <n v="10"/>
    <n v="0"/>
    <n v="105"/>
    <n v="7"/>
    <n v="10"/>
    <n v="0"/>
    <n v="71"/>
    <n v="14"/>
    <n v="10"/>
    <n v="1"/>
    <n v="133"/>
  </r>
  <r>
    <x v="135"/>
    <s v="Beef and Squash Kabob"/>
    <n v="37"/>
    <n v="8"/>
    <n v="0"/>
    <n v="335"/>
    <n v="3.87878787878787"/>
    <n v="63665.636363636302"/>
    <n v="36"/>
    <n v="7"/>
    <n v="0"/>
    <n v="309"/>
    <n v="31"/>
    <n v="8"/>
    <n v="0"/>
    <n v="282"/>
    <n v="42"/>
    <n v="8"/>
    <n v="0"/>
    <n v="377"/>
  </r>
  <r>
    <x v="135"/>
    <s v="Chicken and Onion Kabob"/>
    <n v="31"/>
    <n v="10"/>
    <n v="0"/>
    <n v="348"/>
    <n v="5.4516129032257998"/>
    <n v="51691.354838709602"/>
    <n v="47"/>
    <n v="10"/>
    <n v="0"/>
    <n v="521"/>
    <n v="47"/>
    <n v="10"/>
    <n v="0"/>
    <n v="513"/>
    <n v="49"/>
    <n v="10"/>
    <n v="0"/>
    <n v="527"/>
  </r>
  <r>
    <x v="135"/>
    <s v="Chutney"/>
    <n v="10"/>
    <n v="2"/>
    <n v="0"/>
    <n v="27"/>
    <n v="3.4"/>
    <n v="60150.400000000001"/>
    <n v="16"/>
    <n v="2"/>
    <n v="0"/>
    <n v="46"/>
    <n v="16"/>
    <n v="2"/>
    <n v="0"/>
    <n v="52"/>
    <n v="17"/>
    <n v="2"/>
    <n v="0"/>
    <n v="48"/>
  </r>
  <r>
    <x v="135"/>
    <s v="Coconut and Beef Vindaloo"/>
    <n v="8"/>
    <n v="4"/>
    <n v="1"/>
    <n v="27"/>
    <n v="4.375"/>
    <n v="50130.125"/>
    <n v="25"/>
    <n v="4"/>
    <n v="0"/>
    <n v="84"/>
    <n v="13"/>
    <n v="4"/>
    <n v="0"/>
    <n v="46"/>
    <n v="11"/>
    <n v="4"/>
    <n v="1"/>
    <n v="36"/>
  </r>
  <r>
    <x v="135"/>
    <s v="Fountain Drink"/>
    <n v="27"/>
    <n v="2"/>
    <n v="0"/>
    <n v="51"/>
    <n v="4.1739130434782599"/>
    <n v="47910.347826086901"/>
    <n v="54"/>
    <n v="2"/>
    <n v="0"/>
    <n v="107"/>
    <n v="34"/>
    <n v="2"/>
    <n v="0"/>
    <n v="65"/>
    <n v="56"/>
    <n v="2"/>
    <n v="0"/>
    <n v="111"/>
  </r>
  <r>
    <x v="135"/>
    <s v="Lamb and Veggie Kabob"/>
    <n v="9"/>
    <n v="8"/>
    <n v="0"/>
    <n v="80"/>
    <n v="4.75"/>
    <n v="37543.375"/>
    <n v="12"/>
    <n v="8"/>
    <n v="0"/>
    <n v="107"/>
    <n v="10"/>
    <n v="8"/>
    <n v="1"/>
    <n v="79"/>
    <n v="18"/>
    <n v="8"/>
    <n v="0"/>
    <n v="165"/>
  </r>
  <r>
    <x v="135"/>
    <s v="Lamb Chops"/>
    <n v="21"/>
    <n v="8"/>
    <n v="1"/>
    <n v="158"/>
    <n v="4.7619047619047601"/>
    <n v="61947.380952380903"/>
    <n v="13"/>
    <n v="8"/>
    <n v="0"/>
    <n v="99"/>
    <n v="16"/>
    <n v="15"/>
    <n v="0"/>
    <n v="227"/>
    <n v="17"/>
    <n v="8"/>
    <n v="1"/>
    <n v="121"/>
  </r>
  <r>
    <x v="135"/>
    <s v="Naan"/>
    <n v="15"/>
    <n v="2"/>
    <n v="0"/>
    <n v="38"/>
    <n v="1.2"/>
    <n v="86717.2"/>
    <n v="21"/>
    <n v="2"/>
    <n v="0"/>
    <n v="58"/>
    <n v="18"/>
    <n v="2"/>
    <n v="0"/>
    <n v="53"/>
    <n v="21"/>
    <n v="2"/>
    <n v="0"/>
    <n v="46"/>
  </r>
  <r>
    <x v="135"/>
    <s v="Rice"/>
    <n v="16"/>
    <n v="2"/>
    <n v="0"/>
    <n v="36"/>
    <n v="2.1875"/>
    <n v="56426.375"/>
    <n v="18"/>
    <n v="2"/>
    <n v="0"/>
    <n v="54"/>
    <n v="17"/>
    <n v="2"/>
    <n v="0"/>
    <n v="48"/>
    <n v="17"/>
    <n v="2"/>
    <n v="0"/>
    <n v="43"/>
  </r>
  <r>
    <x v="135"/>
    <s v="Salmon and Wheat Bran Salad"/>
    <n v="83"/>
    <n v="12"/>
    <n v="1"/>
    <n v="910"/>
    <n v="5.2682926829268197"/>
    <n v="61034.0853658536"/>
    <n v="112"/>
    <n v="11"/>
    <n v="0"/>
    <n v="1309"/>
    <n v="106"/>
    <n v="14"/>
    <n v="0"/>
    <n v="1291"/>
    <n v="100"/>
    <n v="11"/>
    <n v="0"/>
    <n v="1094"/>
  </r>
  <r>
    <x v="135"/>
    <s v="Yogurt"/>
    <n v="30"/>
    <n v="3"/>
    <n v="0"/>
    <n v="118"/>
    <n v="2.5714285714285698"/>
    <n v="60811"/>
    <n v="46"/>
    <n v="3"/>
    <n v="0"/>
    <n v="172"/>
    <n v="43"/>
    <n v="3"/>
    <n v="0"/>
    <n v="160"/>
    <n v="41"/>
    <n v="3"/>
    <n v="0"/>
    <n v="159"/>
  </r>
  <r>
    <x v="136"/>
    <s v="Aubergine and Chickpea Vindaloo"/>
    <n v="9"/>
    <n v="4"/>
    <n v="0"/>
    <n v="32"/>
    <n v="2.4"/>
    <n v="60235"/>
    <n v="17"/>
    <n v="4"/>
    <n v="0"/>
    <n v="60"/>
    <n v="11"/>
    <n v="4"/>
    <n v="0"/>
    <n v="38"/>
    <n v="12"/>
    <n v="4"/>
    <n v="0"/>
    <n v="42"/>
  </r>
  <r>
    <x v="136"/>
    <s v="Beef and Apple Burgers"/>
    <n v="43"/>
    <n v="10"/>
    <n v="1"/>
    <n v="379"/>
    <n v="3.2558139534883699"/>
    <n v="53637.279069767399"/>
    <n v="35"/>
    <n v="13"/>
    <n v="0"/>
    <n v="450"/>
    <n v="39"/>
    <n v="9"/>
    <n v="1"/>
    <n v="327"/>
    <n v="47"/>
    <n v="11"/>
    <n v="2"/>
    <n v="409"/>
  </r>
  <r>
    <x v="136"/>
    <s v="Beef and Broccoli"/>
    <n v="23"/>
    <n v="8"/>
    <n v="0"/>
    <n v="177"/>
    <n v="6.3913043478260798"/>
    <n v="43572.652173912997"/>
    <n v="34"/>
    <n v="8"/>
    <n v="0"/>
    <n v="283"/>
    <n v="11"/>
    <n v="9"/>
    <n v="0"/>
    <n v="97"/>
    <n v="23"/>
    <n v="8"/>
    <n v="0"/>
    <n v="187"/>
  </r>
  <r>
    <x v="136"/>
    <s v="Beef and Broccoli Stir Fry"/>
    <n v="8"/>
    <n v="10"/>
    <n v="0"/>
    <n v="84"/>
    <n v="3.4285714285714199"/>
    <n v="42870.571428571398"/>
    <n v="17"/>
    <n v="10"/>
    <n v="0"/>
    <n v="171"/>
    <n v="18"/>
    <n v="10"/>
    <n v="0"/>
    <n v="181"/>
    <n v="23"/>
    <n v="10"/>
    <n v="0"/>
    <n v="235"/>
  </r>
  <r>
    <x v="136"/>
    <s v="Beef and Squash Kabob"/>
    <n v="41"/>
    <n v="8"/>
    <n v="1"/>
    <n v="360"/>
    <n v="3.4615384615384599"/>
    <n v="56484.769230769198"/>
    <n v="61"/>
    <n v="7"/>
    <n v="0"/>
    <n v="510"/>
    <n v="33"/>
    <n v="8"/>
    <n v="0"/>
    <n v="313"/>
    <n v="62"/>
    <n v="8"/>
    <n v="0"/>
    <n v="570"/>
  </r>
  <r>
    <x v="136"/>
    <s v="Chicken and Onion Kabob"/>
    <n v="68"/>
    <n v="10"/>
    <n v="0"/>
    <n v="746"/>
    <n v="3.6333333333333302"/>
    <n v="63419.183333333298"/>
    <n v="87"/>
    <n v="10"/>
    <n v="0"/>
    <n v="982"/>
    <n v="61"/>
    <n v="10"/>
    <n v="0"/>
    <n v="694"/>
    <n v="54"/>
    <n v="10"/>
    <n v="0"/>
    <n v="608"/>
  </r>
  <r>
    <x v="136"/>
    <s v="Chutney"/>
    <n v="12"/>
    <n v="2"/>
    <n v="0"/>
    <n v="34"/>
    <n v="2.1666666666666599"/>
    <n v="75141.25"/>
    <n v="21"/>
    <n v="2"/>
    <n v="0"/>
    <n v="54"/>
    <n v="15"/>
    <n v="2"/>
    <n v="0"/>
    <n v="44"/>
    <n v="29"/>
    <n v="2"/>
    <n v="0"/>
    <n v="72"/>
  </r>
  <r>
    <x v="136"/>
    <s v="Coconut and Beef Vindaloo"/>
    <n v="11"/>
    <n v="4"/>
    <n v="0"/>
    <n v="44"/>
    <n v="3.2222222222222201"/>
    <n v="44571.222222222197"/>
    <n v="21"/>
    <n v="4"/>
    <n v="0"/>
    <n v="74"/>
    <n v="13"/>
    <n v="4"/>
    <n v="0"/>
    <n v="52"/>
    <n v="26"/>
    <n v="4"/>
    <n v="1"/>
    <n v="88"/>
  </r>
  <r>
    <x v="136"/>
    <s v="Fountain Drink"/>
    <n v="44"/>
    <n v="2"/>
    <n v="0"/>
    <n v="88"/>
    <n v="3.93333333333333"/>
    <n v="60135.4"/>
    <n v="78"/>
    <n v="2"/>
    <n v="0"/>
    <n v="155"/>
    <n v="36"/>
    <n v="2"/>
    <n v="0"/>
    <n v="71"/>
    <n v="97"/>
    <n v="2"/>
    <n v="0"/>
    <n v="177"/>
  </r>
  <r>
    <x v="136"/>
    <s v="Lamb and Veggie Kabob"/>
    <n v="8"/>
    <n v="8"/>
    <n v="1"/>
    <n v="66"/>
    <n v="1.875"/>
    <n v="62526.25"/>
    <n v="21"/>
    <n v="8"/>
    <n v="0"/>
    <n v="197"/>
    <n v="19"/>
    <n v="8"/>
    <n v="0"/>
    <n v="182"/>
    <n v="17"/>
    <n v="8"/>
    <n v="0"/>
    <n v="155"/>
  </r>
  <r>
    <x v="136"/>
    <s v="Lamb Chops"/>
    <n v="20"/>
    <n v="7"/>
    <n v="1"/>
    <n v="126"/>
    <n v="2.15"/>
    <n v="65094.3"/>
    <n v="24"/>
    <n v="8"/>
    <n v="0"/>
    <n v="187"/>
    <n v="16"/>
    <n v="8"/>
    <n v="1"/>
    <n v="109"/>
    <n v="27"/>
    <n v="10"/>
    <n v="1"/>
    <n v="251"/>
  </r>
  <r>
    <x v="136"/>
    <s v="Naan"/>
    <n v="31"/>
    <n v="2"/>
    <n v="0"/>
    <n v="84"/>
    <n v="5.9310344827586201"/>
    <n v="62127.896551724101"/>
    <n v="27"/>
    <n v="2"/>
    <n v="0"/>
    <n v="76"/>
    <n v="20"/>
    <n v="2"/>
    <n v="0"/>
    <n v="43"/>
    <n v="25"/>
    <n v="2"/>
    <n v="0"/>
    <n v="55"/>
  </r>
  <r>
    <x v="136"/>
    <s v="Rice"/>
    <n v="16"/>
    <n v="2"/>
    <n v="0"/>
    <n v="44"/>
    <n v="3.0625"/>
    <n v="56338.0625"/>
    <n v="22"/>
    <n v="2"/>
    <n v="0"/>
    <n v="48"/>
    <n v="7"/>
    <n v="2"/>
    <n v="0"/>
    <n v="18"/>
    <n v="27"/>
    <n v="2"/>
    <n v="0"/>
    <n v="58"/>
  </r>
  <r>
    <x v="136"/>
    <s v="Salmon and Wheat Bran Salad"/>
    <n v="94"/>
    <n v="13"/>
    <n v="0"/>
    <n v="1210"/>
    <n v="4.2903225806451601"/>
    <n v="52842.591397849399"/>
    <n v="131"/>
    <n v="12"/>
    <n v="1"/>
    <n v="1508"/>
    <n v="82"/>
    <n v="13"/>
    <n v="0"/>
    <n v="1023"/>
    <n v="176"/>
    <n v="17"/>
    <n v="1"/>
    <n v="2839"/>
  </r>
  <r>
    <x v="136"/>
    <s v="Yogurt"/>
    <n v="34"/>
    <n v="3"/>
    <n v="0"/>
    <n v="155"/>
    <n v="9.5757575757575708"/>
    <n v="72835.212121212098"/>
    <n v="47"/>
    <n v="3"/>
    <n v="0"/>
    <n v="165"/>
    <n v="35"/>
    <n v="3"/>
    <n v="0"/>
    <n v="141"/>
    <n v="78"/>
    <n v="3"/>
    <n v="0"/>
    <n v="330"/>
  </r>
  <r>
    <x v="137"/>
    <s v="Aubergine and Chickpea Vindaloo"/>
    <n v="2"/>
    <n v="4"/>
    <n v="0"/>
    <n v="7"/>
    <n v="70"/>
    <n v="90"/>
    <n v="17"/>
    <n v="4"/>
    <n v="0"/>
    <n v="60"/>
    <n v="14"/>
    <n v="4"/>
    <n v="0"/>
    <n v="49"/>
    <n v="15"/>
    <n v="4"/>
    <n v="0"/>
    <n v="52"/>
  </r>
  <r>
    <x v="137"/>
    <s v="Beef and Apple Burgers"/>
    <n v="44"/>
    <n v="10"/>
    <n v="1"/>
    <n v="384"/>
    <n v="4.4090909090909003"/>
    <n v="52402.477272727199"/>
    <n v="23"/>
    <n v="17"/>
    <n v="2"/>
    <n v="351"/>
    <n v="47"/>
    <n v="13"/>
    <n v="1"/>
    <n v="560"/>
    <n v="35"/>
    <n v="11"/>
    <n v="1"/>
    <n v="376"/>
  </r>
  <r>
    <x v="137"/>
    <s v="Beef and Broccoli"/>
    <n v="25"/>
    <n v="9"/>
    <n v="0"/>
    <n v="218"/>
    <n v="2.1"/>
    <n v="70044.850000000006"/>
    <n v="27"/>
    <n v="7"/>
    <n v="0"/>
    <n v="178"/>
    <n v="24"/>
    <n v="16"/>
    <n v="0"/>
    <n v="382"/>
    <n v="22"/>
    <n v="9"/>
    <n v="0"/>
    <n v="218"/>
  </r>
  <r>
    <x v="137"/>
    <s v="Beef and Broccoli Stir Fry"/>
    <n v="20"/>
    <n v="10"/>
    <n v="0"/>
    <n v="204"/>
    <n v="3"/>
    <n v="47433.473684210498"/>
    <n v="24"/>
    <n v="10"/>
    <n v="0"/>
    <n v="240"/>
    <n v="25"/>
    <n v="10"/>
    <n v="1"/>
    <n v="236"/>
    <n v="7"/>
    <n v="10"/>
    <n v="0"/>
    <n v="72"/>
  </r>
  <r>
    <x v="137"/>
    <s v="Beef and Squash Kabob"/>
    <n v="38"/>
    <n v="7"/>
    <n v="0"/>
    <n v="315"/>
    <n v="2.02857142857142"/>
    <n v="68708.399999999994"/>
    <n v="59"/>
    <n v="7"/>
    <n v="0"/>
    <n v="501"/>
    <n v="51"/>
    <n v="8"/>
    <n v="0"/>
    <n v="471"/>
    <n v="47"/>
    <n v="8"/>
    <n v="0"/>
    <n v="440"/>
  </r>
  <r>
    <x v="137"/>
    <s v="Chicken and Onion Kabob"/>
    <n v="84"/>
    <n v="10"/>
    <n v="0"/>
    <n v="922"/>
    <n v="10.5694444444444"/>
    <n v="52882.083333333299"/>
    <n v="73"/>
    <n v="10"/>
    <n v="0"/>
    <n v="789"/>
    <n v="45"/>
    <n v="10"/>
    <n v="0"/>
    <n v="501"/>
    <n v="44"/>
    <n v="10"/>
    <n v="0"/>
    <n v="492"/>
  </r>
  <r>
    <x v="137"/>
    <s v="Chutney"/>
    <n v="23"/>
    <n v="2"/>
    <n v="0"/>
    <n v="49"/>
    <n v="7.6956521739130404"/>
    <n v="78285.956521739106"/>
    <n v="20"/>
    <n v="2"/>
    <n v="0"/>
    <n v="60"/>
    <n v="24"/>
    <n v="2"/>
    <n v="0"/>
    <n v="88"/>
    <n v="23"/>
    <n v="2"/>
    <n v="0"/>
    <n v="74"/>
  </r>
  <r>
    <x v="137"/>
    <s v="Coconut and Beef Vindaloo"/>
    <n v="5"/>
    <n v="4"/>
    <n v="0"/>
    <n v="19"/>
    <n v="2"/>
    <n v="75039.5"/>
    <n v="14"/>
    <n v="4"/>
    <n v="0"/>
    <n v="49"/>
    <n v="13"/>
    <n v="4"/>
    <n v="0"/>
    <n v="52"/>
    <n v="19"/>
    <n v="4"/>
    <n v="0"/>
    <n v="76"/>
  </r>
  <r>
    <x v="137"/>
    <s v="Fountain Drink"/>
    <n v="56"/>
    <n v="2"/>
    <n v="0"/>
    <n v="111"/>
    <n v="6.7941176470588198"/>
    <n v="55933.147058823502"/>
    <n v="49"/>
    <n v="2"/>
    <n v="0"/>
    <n v="97"/>
    <n v="54"/>
    <n v="2"/>
    <n v="0"/>
    <n v="107"/>
    <n v="43"/>
    <n v="2"/>
    <n v="0"/>
    <n v="86"/>
  </r>
  <r>
    <x v="137"/>
    <s v="Lamb and Veggie Kabob"/>
    <n v="12"/>
    <n v="7"/>
    <n v="0"/>
    <n v="92"/>
    <n v="3.75"/>
    <n v="75040.416666666599"/>
    <n v="21"/>
    <n v="8"/>
    <n v="0"/>
    <n v="193"/>
    <n v="11"/>
    <n v="8"/>
    <n v="0"/>
    <n v="106"/>
    <n v="15"/>
    <n v="8"/>
    <n v="0"/>
    <n v="140"/>
  </r>
  <r>
    <x v="137"/>
    <s v="Lamb Chops"/>
    <n v="15"/>
    <n v="10"/>
    <n v="0"/>
    <n v="154"/>
    <n v="2.3333333333333299"/>
    <n v="53362"/>
    <n v="21"/>
    <n v="9"/>
    <n v="3"/>
    <n v="149"/>
    <n v="22"/>
    <n v="11"/>
    <n v="0"/>
    <n v="247"/>
    <n v="20"/>
    <n v="11"/>
    <n v="0"/>
    <n v="226"/>
  </r>
  <r>
    <x v="137"/>
    <s v="Naan"/>
    <n v="31"/>
    <n v="2"/>
    <n v="0"/>
    <n v="66"/>
    <n v="8.1379310344827491"/>
    <n v="65590.275862068898"/>
    <n v="23"/>
    <n v="2"/>
    <n v="0"/>
    <n v="60"/>
    <n v="33"/>
    <n v="2"/>
    <n v="0"/>
    <n v="122"/>
    <n v="20"/>
    <n v="2"/>
    <n v="0"/>
    <n v="55"/>
  </r>
  <r>
    <x v="137"/>
    <s v="Rice"/>
    <n v="18"/>
    <n v="2"/>
    <n v="0"/>
    <n v="40"/>
    <n v="3"/>
    <n v="64773.647058823502"/>
    <n v="16"/>
    <n v="2"/>
    <n v="0"/>
    <n v="32"/>
    <n v="39"/>
    <n v="2"/>
    <n v="0"/>
    <n v="140"/>
    <n v="23"/>
    <n v="2"/>
    <n v="0"/>
    <n v="74"/>
  </r>
  <r>
    <x v="137"/>
    <s v="Salmon and Wheat Bran Salad"/>
    <n v="107"/>
    <n v="14"/>
    <n v="0"/>
    <n v="1457"/>
    <n v="5.3461538461538396"/>
    <n v="61603.894230769198"/>
    <n v="97"/>
    <n v="14"/>
    <n v="1"/>
    <n v="1290"/>
    <n v="109"/>
    <n v="17"/>
    <n v="0"/>
    <n v="1881"/>
    <n v="97"/>
    <n v="14"/>
    <n v="0"/>
    <n v="1314"/>
  </r>
  <r>
    <x v="137"/>
    <s v="Yogurt"/>
    <n v="43"/>
    <n v="3"/>
    <n v="0"/>
    <n v="165"/>
    <n v="1.6341463414634101"/>
    <n v="73228.073170731703"/>
    <n v="40"/>
    <n v="3"/>
    <n v="0"/>
    <n v="158"/>
    <n v="71"/>
    <n v="3"/>
    <n v="0"/>
    <n v="339"/>
    <n v="41"/>
    <n v="3"/>
    <n v="0"/>
    <n v="150"/>
  </r>
  <r>
    <x v="138"/>
    <s v="Aubergine and Chickpea Vindaloo"/>
    <n v="7"/>
    <n v="4"/>
    <n v="0"/>
    <n v="22"/>
    <n v="1.5"/>
    <n v="50335.333333333299"/>
    <n v="18"/>
    <n v="4"/>
    <n v="0"/>
    <n v="63"/>
    <n v="8"/>
    <n v="4"/>
    <n v="1"/>
    <n v="20"/>
    <n v="7"/>
    <n v="4"/>
    <n v="0"/>
    <n v="24"/>
  </r>
  <r>
    <x v="138"/>
    <s v="Beef and Apple Burgers"/>
    <n v="26"/>
    <n v="9"/>
    <n v="0"/>
    <n v="213"/>
    <n v="2.8076923076922999"/>
    <n v="53979.1538461538"/>
    <n v="27"/>
    <n v="15"/>
    <n v="1"/>
    <n v="363"/>
    <n v="30"/>
    <n v="11"/>
    <n v="1"/>
    <n v="294"/>
    <n v="24"/>
    <n v="9"/>
    <n v="1"/>
    <n v="184"/>
  </r>
  <r>
    <x v="138"/>
    <s v="Beef and Broccoli"/>
    <n v="13"/>
    <n v="9"/>
    <n v="0"/>
    <n v="114"/>
    <n v="2.07692307692307"/>
    <n v="46506"/>
    <n v="13"/>
    <n v="9"/>
    <n v="0"/>
    <n v="112"/>
    <n v="15"/>
    <n v="7"/>
    <n v="0"/>
    <n v="107"/>
    <n v="13"/>
    <n v="11"/>
    <n v="1"/>
    <n v="137"/>
  </r>
  <r>
    <x v="138"/>
    <s v="Beef and Broccoli Stir Fry"/>
    <n v="15"/>
    <n v="10"/>
    <n v="0"/>
    <n v="151"/>
    <n v="19"/>
    <n v="73335"/>
    <n v="5"/>
    <n v="10"/>
    <n v="0"/>
    <n v="50"/>
    <n v="10"/>
    <n v="10"/>
    <n v="1"/>
    <n v="96"/>
    <n v="11"/>
    <n v="10"/>
    <n v="0"/>
    <n v="112"/>
  </r>
  <r>
    <x v="138"/>
    <s v="Beef and Squash Kabob"/>
    <n v="36"/>
    <n v="8"/>
    <n v="0"/>
    <n v="322"/>
    <n v="2.8181818181818099"/>
    <n v="60749.878787878697"/>
    <n v="29"/>
    <n v="7"/>
    <n v="1"/>
    <n v="231"/>
    <n v="32"/>
    <n v="8"/>
    <n v="0"/>
    <n v="286"/>
    <n v="31"/>
    <n v="8"/>
    <n v="0"/>
    <n v="291"/>
  </r>
  <r>
    <x v="138"/>
    <s v="Chicken and Onion Kabob"/>
    <n v="41"/>
    <n v="10"/>
    <n v="0"/>
    <n v="465"/>
    <n v="10.390243902439"/>
    <n v="46447.365853658499"/>
    <n v="52"/>
    <n v="10"/>
    <n v="1"/>
    <n v="552"/>
    <n v="39"/>
    <n v="10"/>
    <n v="0"/>
    <n v="429"/>
    <n v="40"/>
    <n v="10"/>
    <n v="0"/>
    <n v="446"/>
  </r>
  <r>
    <x v="138"/>
    <s v="Chutney"/>
    <n v="11"/>
    <n v="2"/>
    <n v="0"/>
    <n v="32"/>
    <n v="4.9000000000000004"/>
    <n v="40103.199999999997"/>
    <n v="22"/>
    <n v="2"/>
    <n v="0"/>
    <n v="50"/>
    <n v="11"/>
    <n v="2"/>
    <n v="0"/>
    <n v="44"/>
    <n v="12"/>
    <n v="2"/>
    <n v="0"/>
    <n v="30"/>
  </r>
  <r>
    <x v="138"/>
    <s v="Coconut and Beef Vindaloo"/>
    <n v="9"/>
    <n v="4"/>
    <n v="0"/>
    <n v="32"/>
    <n v="7.375"/>
    <n v="12748.625"/>
    <n v="14"/>
    <n v="4"/>
    <n v="0"/>
    <n v="49"/>
    <n v="9"/>
    <n v="4"/>
    <n v="0"/>
    <n v="34"/>
    <n v="10"/>
    <n v="4"/>
    <n v="0"/>
    <n v="40"/>
  </r>
  <r>
    <x v="138"/>
    <s v="Fountain Drink"/>
    <n v="32"/>
    <n v="2"/>
    <n v="0"/>
    <n v="64"/>
    <n v="4.125"/>
    <n v="45946.208333333299"/>
    <n v="37"/>
    <n v="2"/>
    <n v="0"/>
    <n v="70"/>
    <n v="26"/>
    <n v="2"/>
    <n v="0"/>
    <n v="48"/>
    <n v="36"/>
    <n v="2"/>
    <n v="0"/>
    <n v="68"/>
  </r>
  <r>
    <x v="138"/>
    <s v="Lamb and Veggie Kabob"/>
    <n v="10"/>
    <n v="8"/>
    <n v="1"/>
    <n v="86"/>
    <n v="3.7"/>
    <n v="60228.2"/>
    <n v="6"/>
    <n v="8"/>
    <n v="2"/>
    <n v="46"/>
    <n v="15"/>
    <n v="8"/>
    <n v="2"/>
    <n v="117"/>
    <n v="4"/>
    <n v="8"/>
    <n v="0"/>
    <n v="37"/>
  </r>
  <r>
    <x v="138"/>
    <s v="Lamb Chops"/>
    <n v="13"/>
    <n v="10"/>
    <n v="0"/>
    <n v="122"/>
    <n v="23.769230769230699"/>
    <n v="38585.384615384603"/>
    <n v="19"/>
    <n v="10"/>
    <n v="1"/>
    <n v="181"/>
    <n v="17"/>
    <n v="10"/>
    <n v="0"/>
    <n v="160"/>
    <n v="12"/>
    <n v="10"/>
    <n v="3"/>
    <n v="86"/>
  </r>
  <r>
    <x v="138"/>
    <s v="Naan"/>
    <n v="16"/>
    <n v="2"/>
    <n v="0"/>
    <n v="44"/>
    <n v="18.875"/>
    <n v="37665.875"/>
    <n v="17"/>
    <n v="2"/>
    <n v="0"/>
    <n v="38"/>
    <n v="17"/>
    <n v="2"/>
    <n v="0"/>
    <n v="43"/>
    <n v="21"/>
    <n v="2"/>
    <n v="0"/>
    <n v="45"/>
  </r>
  <r>
    <x v="138"/>
    <s v="Rice"/>
    <n v="10"/>
    <n v="2"/>
    <n v="0"/>
    <n v="23"/>
    <n v="3.1"/>
    <n v="60072.3"/>
    <n v="17"/>
    <n v="2"/>
    <n v="0"/>
    <n v="42"/>
    <n v="7"/>
    <n v="2"/>
    <n v="0"/>
    <n v="16"/>
    <n v="12"/>
    <n v="2"/>
    <n v="0"/>
    <n v="23"/>
  </r>
  <r>
    <x v="138"/>
    <s v="Salmon and Wheat Bran Salad"/>
    <n v="58"/>
    <n v="13"/>
    <n v="1"/>
    <n v="704"/>
    <n v="4.3035714285714199"/>
    <n v="48397.232142857101"/>
    <n v="95"/>
    <n v="12"/>
    <n v="1"/>
    <n v="1030"/>
    <n v="63"/>
    <n v="12"/>
    <n v="0"/>
    <n v="724"/>
    <n v="70"/>
    <n v="15"/>
    <n v="1"/>
    <n v="988"/>
  </r>
  <r>
    <x v="138"/>
    <s v="Yogurt"/>
    <n v="29"/>
    <n v="3"/>
    <n v="0"/>
    <n v="107"/>
    <n v="12.074074074074"/>
    <n v="63023"/>
    <n v="28"/>
    <n v="3"/>
    <n v="0"/>
    <n v="92"/>
    <n v="16"/>
    <n v="3"/>
    <n v="0"/>
    <n v="83"/>
    <n v="24"/>
    <n v="3"/>
    <n v="0"/>
    <n v="87"/>
  </r>
  <r>
    <x v="139"/>
    <s v="Aubergine and Chickpea Vindaloo"/>
    <n v="10"/>
    <n v="4"/>
    <n v="0"/>
    <n v="35"/>
    <n v="6.5"/>
    <n v="50045.125"/>
    <n v="8"/>
    <n v="4"/>
    <n v="1"/>
    <n v="22"/>
    <n v="7"/>
    <n v="4"/>
    <n v="0"/>
    <n v="24"/>
    <n v="6"/>
    <n v="4"/>
    <n v="0"/>
    <n v="21"/>
  </r>
  <r>
    <x v="139"/>
    <s v="Beef and Apple Burgers"/>
    <n v="29"/>
    <n v="14"/>
    <n v="3"/>
    <n v="320"/>
    <n v="5.3793103448275801"/>
    <n v="69008.482758620696"/>
    <n v="33"/>
    <n v="12"/>
    <n v="0"/>
    <n v="394"/>
    <n v="14"/>
    <n v="11"/>
    <n v="1"/>
    <n v="150"/>
    <n v="15"/>
    <n v="12"/>
    <n v="1"/>
    <n v="171"/>
  </r>
  <r>
    <x v="139"/>
    <s v="Beef and Broccoli"/>
    <n v="19"/>
    <n v="8"/>
    <n v="0"/>
    <n v="141"/>
    <n v="4.1578947368421"/>
    <n v="68518.210526315699"/>
    <n v="13"/>
    <n v="9"/>
    <n v="1"/>
    <n v="115"/>
    <n v="21"/>
    <n v="10"/>
    <n v="0"/>
    <n v="245"/>
    <n v="10"/>
    <n v="8"/>
    <n v="0"/>
    <n v="82"/>
  </r>
  <r>
    <x v="139"/>
    <s v="Beef and Broccoli Stir Fry"/>
    <n v="16"/>
    <n v="10"/>
    <n v="0"/>
    <n v="163"/>
    <n v="1.75"/>
    <n v="68820.25"/>
    <n v="12"/>
    <n v="10"/>
    <n v="0"/>
    <n v="120"/>
    <n v="8"/>
    <n v="10"/>
    <n v="0"/>
    <n v="81"/>
    <n v="6"/>
    <n v="10"/>
    <n v="0"/>
    <n v="62"/>
  </r>
  <r>
    <x v="139"/>
    <s v="Beef and Squash Kabob"/>
    <n v="29"/>
    <n v="8"/>
    <n v="0"/>
    <n v="258"/>
    <n v="3.96428571428571"/>
    <n v="57207.321428571398"/>
    <n v="31"/>
    <n v="7"/>
    <n v="0"/>
    <n v="262"/>
    <n v="35"/>
    <n v="8"/>
    <n v="0"/>
    <n v="333"/>
    <n v="18"/>
    <n v="8"/>
    <n v="1"/>
    <n v="163"/>
  </r>
  <r>
    <x v="139"/>
    <s v="Chicken and Onion Kabob"/>
    <n v="33"/>
    <n v="10"/>
    <n v="1"/>
    <n v="355"/>
    <n v="4.46875"/>
    <n v="62537.03125"/>
    <n v="54"/>
    <n v="10"/>
    <n v="0"/>
    <n v="589"/>
    <n v="45"/>
    <n v="10"/>
    <n v="0"/>
    <n v="493"/>
    <n v="43"/>
    <n v="10"/>
    <n v="1"/>
    <n v="461"/>
  </r>
  <r>
    <x v="139"/>
    <s v="Chutney"/>
    <n v="13"/>
    <n v="2"/>
    <n v="0"/>
    <n v="29"/>
    <n v="1.3076923076922999"/>
    <n v="76975.230769230693"/>
    <n v="15"/>
    <n v="2"/>
    <n v="0"/>
    <n v="34"/>
    <n v="11"/>
    <n v="2"/>
    <n v="0"/>
    <n v="36"/>
    <n v="6"/>
    <n v="2"/>
    <n v="0"/>
    <n v="14"/>
  </r>
  <r>
    <x v="139"/>
    <s v="Coconut and Beef Vindaloo"/>
    <n v="12"/>
    <n v="4"/>
    <n v="0"/>
    <n v="46"/>
    <n v="5.5"/>
    <n v="37640.375"/>
    <n v="20"/>
    <n v="4"/>
    <n v="1"/>
    <n v="63"/>
    <n v="13"/>
    <n v="4"/>
    <n v="0"/>
    <n v="52"/>
    <n v="4"/>
    <n v="4"/>
    <n v="1"/>
    <n v="12"/>
  </r>
  <r>
    <x v="139"/>
    <s v="Fountain Drink"/>
    <n v="44"/>
    <n v="2"/>
    <n v="0"/>
    <n v="86"/>
    <n v="3.1785714285714199"/>
    <n v="64390"/>
    <n v="36"/>
    <n v="2"/>
    <n v="0"/>
    <n v="72"/>
    <n v="29"/>
    <n v="2"/>
    <n v="0"/>
    <n v="58"/>
    <n v="29"/>
    <n v="2"/>
    <n v="0"/>
    <n v="58"/>
  </r>
  <r>
    <x v="139"/>
    <s v="Lamb and Veggie Kabob"/>
    <n v="7"/>
    <n v="8"/>
    <n v="1"/>
    <n v="56"/>
    <n v="3.2857142857142798"/>
    <n v="57209.714285714203"/>
    <n v="8"/>
    <n v="8"/>
    <n v="0"/>
    <n v="73"/>
    <n v="5"/>
    <n v="8"/>
    <n v="0"/>
    <n v="46"/>
    <n v="9"/>
    <n v="8"/>
    <n v="2"/>
    <n v="68"/>
  </r>
  <r>
    <x v="139"/>
    <s v="Lamb Chops"/>
    <n v="19"/>
    <n v="9"/>
    <n v="2"/>
    <n v="129"/>
    <n v="8.3684210526315699"/>
    <n v="42198.947368421002"/>
    <n v="12"/>
    <n v="7"/>
    <n v="0"/>
    <n v="88"/>
    <n v="11"/>
    <n v="10"/>
    <n v="0"/>
    <n v="109"/>
    <n v="12"/>
    <n v="8"/>
    <n v="0"/>
    <n v="97"/>
  </r>
  <r>
    <x v="139"/>
    <s v="Naan"/>
    <n v="19"/>
    <n v="2"/>
    <n v="0"/>
    <n v="43"/>
    <n v="5.1666666666666599"/>
    <n v="50122.944444444402"/>
    <n v="16"/>
    <n v="2"/>
    <n v="0"/>
    <n v="44"/>
    <n v="14"/>
    <n v="2"/>
    <n v="0"/>
    <n v="52"/>
    <n v="10"/>
    <n v="2"/>
    <n v="0"/>
    <n v="36"/>
  </r>
  <r>
    <x v="139"/>
    <s v="Rice"/>
    <n v="11"/>
    <n v="2"/>
    <n v="0"/>
    <n v="27"/>
    <n v="1.63636363636363"/>
    <n v="63776.818181818096"/>
    <n v="16"/>
    <n v="2"/>
    <n v="0"/>
    <n v="31"/>
    <n v="14"/>
    <n v="2"/>
    <n v="0"/>
    <n v="46"/>
    <n v="12"/>
    <n v="2"/>
    <n v="0"/>
    <n v="54"/>
  </r>
  <r>
    <x v="139"/>
    <s v="Salmon and Wheat Bran Salad"/>
    <n v="79"/>
    <n v="12"/>
    <n v="1"/>
    <n v="903"/>
    <n v="5.5189873417721502"/>
    <n v="48199.962025316403"/>
    <n v="83"/>
    <n v="13"/>
    <n v="0"/>
    <n v="1016"/>
    <n v="62"/>
    <n v="11"/>
    <n v="0"/>
    <n v="753"/>
    <n v="50"/>
    <n v="14"/>
    <n v="0"/>
    <n v="723"/>
  </r>
  <r>
    <x v="139"/>
    <s v="Yogurt"/>
    <n v="31"/>
    <n v="3"/>
    <n v="0"/>
    <n v="112"/>
    <n v="5.0689655172413701"/>
    <n v="55257"/>
    <n v="33"/>
    <n v="3"/>
    <n v="0"/>
    <n v="136"/>
    <n v="20"/>
    <n v="3"/>
    <n v="0"/>
    <n v="82"/>
    <n v="25"/>
    <n v="3"/>
    <n v="0"/>
    <n v="119"/>
  </r>
  <r>
    <x v="140"/>
    <s v="Aubergine and Chickpea Vindaloo"/>
    <n v="4"/>
    <n v="4"/>
    <n v="1"/>
    <n v="10"/>
    <n v="1.75"/>
    <n v="75022.25"/>
    <n v="8"/>
    <n v="4"/>
    <n v="0"/>
    <n v="28"/>
    <n v="7"/>
    <n v="4"/>
    <n v="0"/>
    <n v="24"/>
    <n v="11"/>
    <n v="4"/>
    <n v="0"/>
    <n v="38"/>
  </r>
  <r>
    <x v="140"/>
    <s v="Beef and Apple Burgers"/>
    <n v="36"/>
    <n v="8"/>
    <n v="1"/>
    <n v="246"/>
    <n v="2.1666666666666599"/>
    <n v="80561.638888888803"/>
    <n v="22"/>
    <n v="13"/>
    <n v="1"/>
    <n v="272"/>
    <n v="29"/>
    <n v="15"/>
    <n v="1"/>
    <n v="413"/>
    <n v="40"/>
    <n v="10"/>
    <n v="1"/>
    <n v="350"/>
  </r>
  <r>
    <x v="140"/>
    <s v="Beef and Broccoli"/>
    <n v="19"/>
    <n v="8"/>
    <n v="0"/>
    <n v="154"/>
    <n v="11.2631578947368"/>
    <n v="68511.263157894704"/>
    <n v="12"/>
    <n v="7"/>
    <n v="0"/>
    <n v="76"/>
    <n v="26"/>
    <n v="9"/>
    <n v="0"/>
    <n v="244"/>
    <n v="23"/>
    <n v="9"/>
    <n v="0"/>
    <n v="217"/>
  </r>
  <r>
    <x v="140"/>
    <s v="Beef and Broccoli Stir Fry"/>
    <n v="9"/>
    <n v="10"/>
    <n v="0"/>
    <n v="90"/>
    <n v="4"/>
    <n v="22358.8888888888"/>
    <n v="12"/>
    <n v="10"/>
    <n v="0"/>
    <n v="121"/>
    <n v="8"/>
    <n v="10"/>
    <n v="0"/>
    <n v="80"/>
    <n v="15"/>
    <n v="10"/>
    <n v="2"/>
    <n v="131"/>
  </r>
  <r>
    <x v="140"/>
    <s v="Beef and Squash Kabob"/>
    <n v="36"/>
    <n v="7"/>
    <n v="0"/>
    <n v="278"/>
    <n v="2.6571428571428499"/>
    <n v="74340.714285714203"/>
    <n v="33"/>
    <n v="7"/>
    <n v="0"/>
    <n v="285"/>
    <n v="26"/>
    <n v="8"/>
    <n v="0"/>
    <n v="235"/>
    <n v="21"/>
    <n v="8"/>
    <n v="0"/>
    <n v="195"/>
  </r>
  <r>
    <x v="140"/>
    <s v="Chicken and Onion Kabob"/>
    <n v="34"/>
    <n v="10"/>
    <n v="1"/>
    <n v="347"/>
    <n v="13.566666666666601"/>
    <n v="30108.9"/>
    <n v="42"/>
    <n v="10"/>
    <n v="0"/>
    <n v="470"/>
    <n v="40"/>
    <n v="10"/>
    <n v="0"/>
    <n v="442"/>
    <n v="50"/>
    <n v="10"/>
    <n v="0"/>
    <n v="556"/>
  </r>
  <r>
    <x v="140"/>
    <s v="Chutney"/>
    <n v="15"/>
    <n v="2"/>
    <n v="0"/>
    <n v="36"/>
    <n v="5.3333333333333304"/>
    <n v="60030.133333333302"/>
    <n v="15"/>
    <n v="2"/>
    <n v="0"/>
    <n v="34"/>
    <n v="19"/>
    <n v="2"/>
    <n v="0"/>
    <n v="72"/>
    <n v="19"/>
    <n v="2"/>
    <n v="0"/>
    <n v="64"/>
  </r>
  <r>
    <x v="140"/>
    <s v="Coconut and Beef Vindaloo"/>
    <n v="9"/>
    <n v="4"/>
    <n v="0"/>
    <n v="35"/>
    <n v="11"/>
    <n v="14603.285714285699"/>
    <n v="16"/>
    <n v="4"/>
    <n v="0"/>
    <n v="56"/>
    <n v="11"/>
    <n v="4"/>
    <n v="0"/>
    <n v="44"/>
    <n v="6"/>
    <n v="4"/>
    <n v="3"/>
    <n v="16"/>
  </r>
  <r>
    <x v="140"/>
    <s v="Fountain Drink"/>
    <n v="40"/>
    <n v="2"/>
    <n v="0"/>
    <n v="79"/>
    <n v="2.2222222222222201"/>
    <n v="63070.666666666599"/>
    <n v="28"/>
    <n v="2"/>
    <n v="0"/>
    <n v="56"/>
    <n v="35"/>
    <n v="2"/>
    <n v="0"/>
    <n v="70"/>
    <n v="53"/>
    <n v="2"/>
    <n v="0"/>
    <n v="99"/>
  </r>
  <r>
    <x v="140"/>
    <s v="Lamb and Veggie Kabob"/>
    <n v="14"/>
    <n v="8"/>
    <n v="0"/>
    <n v="136"/>
    <n v="9.7272727272727195"/>
    <n v="36414.272727272699"/>
    <n v="10"/>
    <n v="8"/>
    <n v="0"/>
    <n v="93"/>
    <n v="7"/>
    <n v="8"/>
    <n v="0"/>
    <n v="65"/>
    <n v="11"/>
    <n v="8"/>
    <n v="1"/>
    <n v="95"/>
  </r>
  <r>
    <x v="140"/>
    <s v="Lamb Chops"/>
    <n v="15"/>
    <n v="6"/>
    <n v="0"/>
    <n v="86"/>
    <n v="3.3333333333333299"/>
    <n v="46995.199999999997"/>
    <n v="16"/>
    <n v="9"/>
    <n v="0"/>
    <n v="148"/>
    <n v="14"/>
    <n v="8"/>
    <n v="1"/>
    <n v="101"/>
    <n v="13"/>
    <n v="7"/>
    <n v="1"/>
    <n v="83"/>
  </r>
  <r>
    <x v="140"/>
    <s v="Naan"/>
    <n v="23"/>
    <n v="2"/>
    <n v="0"/>
    <n v="54"/>
    <n v="17.565217391304301"/>
    <n v="73970.478260869495"/>
    <n v="18"/>
    <n v="2"/>
    <n v="0"/>
    <n v="38"/>
    <n v="26"/>
    <n v="2"/>
    <n v="0"/>
    <n v="65"/>
    <n v="22"/>
    <n v="2"/>
    <n v="0"/>
    <n v="66"/>
  </r>
  <r>
    <x v="140"/>
    <s v="Rice"/>
    <n v="12"/>
    <n v="2"/>
    <n v="0"/>
    <n v="27"/>
    <n v="1.75"/>
    <n v="58489.5"/>
    <n v="5"/>
    <n v="2"/>
    <n v="0"/>
    <n v="12"/>
    <n v="12"/>
    <n v="2"/>
    <n v="0"/>
    <n v="44"/>
    <n v="16"/>
    <n v="2"/>
    <n v="0"/>
    <n v="38"/>
  </r>
  <r>
    <x v="140"/>
    <s v="Salmon and Wheat Bran Salad"/>
    <n v="90"/>
    <n v="12"/>
    <n v="0"/>
    <n v="1097"/>
    <n v="5.3595505617977501"/>
    <n v="57430.033707865099"/>
    <n v="73"/>
    <n v="14"/>
    <n v="1"/>
    <n v="942"/>
    <n v="75"/>
    <n v="14"/>
    <n v="0"/>
    <n v="1043"/>
    <n v="92"/>
    <n v="13"/>
    <n v="0"/>
    <n v="1164"/>
  </r>
  <r>
    <x v="140"/>
    <s v="Yogurt"/>
    <n v="29"/>
    <n v="3"/>
    <n v="0"/>
    <n v="104"/>
    <n v="3.46428571428571"/>
    <n v="53685.571428571398"/>
    <n v="27"/>
    <n v="3"/>
    <n v="0"/>
    <n v="97"/>
    <n v="26"/>
    <n v="3"/>
    <n v="0"/>
    <n v="112"/>
    <n v="36"/>
    <n v="3"/>
    <n v="0"/>
    <n v="126"/>
  </r>
  <r>
    <x v="141"/>
    <s v="Aubergine and Chickpea Vindaloo"/>
    <n v="4"/>
    <n v="4"/>
    <n v="0"/>
    <n v="14"/>
    <n v="5.5"/>
    <n v="25289"/>
    <n v="5"/>
    <n v="4"/>
    <n v="0"/>
    <n v="18"/>
    <n v="3"/>
    <n v="4"/>
    <n v="0"/>
    <n v="10"/>
    <n v="6"/>
    <n v="4"/>
    <n v="0"/>
    <n v="21"/>
  </r>
  <r>
    <x v="141"/>
    <s v="Beef and Apple Burgers"/>
    <n v="31"/>
    <n v="9"/>
    <n v="1"/>
    <n v="268"/>
    <n v="2.9354838709677402"/>
    <n v="48527.516129032199"/>
    <n v="25"/>
    <n v="15"/>
    <n v="0"/>
    <n v="378"/>
    <n v="36"/>
    <n v="11"/>
    <n v="1"/>
    <n v="375"/>
    <n v="30"/>
    <n v="8"/>
    <n v="1"/>
    <n v="205"/>
  </r>
  <r>
    <x v="141"/>
    <s v="Beef and Broccoli"/>
    <n v="14"/>
    <n v="12"/>
    <n v="0"/>
    <n v="174"/>
    <n v="1.5"/>
    <n v="78751.928571428507"/>
    <n v="18"/>
    <n v="14"/>
    <n v="0"/>
    <n v="251"/>
    <n v="18"/>
    <n v="6"/>
    <n v="0"/>
    <n v="113"/>
    <n v="14"/>
    <n v="8"/>
    <n v="0"/>
    <n v="104"/>
  </r>
  <r>
    <x v="141"/>
    <s v="Beef and Broccoli Stir Fry"/>
    <n v="10"/>
    <n v="10"/>
    <n v="0"/>
    <n v="101"/>
    <n v="2.1"/>
    <n v="60129.3"/>
    <n v="7"/>
    <n v="10"/>
    <n v="0"/>
    <n v="70"/>
    <n v="23"/>
    <n v="10"/>
    <n v="0"/>
    <n v="235"/>
    <n v="10"/>
    <n v="10"/>
    <n v="1"/>
    <n v="89"/>
  </r>
  <r>
    <x v="141"/>
    <s v="Beef and Squash Kabob"/>
    <n v="19"/>
    <n v="8"/>
    <n v="1"/>
    <n v="161"/>
    <n v="2.1052631578947301"/>
    <n v="73810.526315789393"/>
    <n v="28"/>
    <n v="7"/>
    <n v="1"/>
    <n v="225"/>
    <n v="37"/>
    <n v="8"/>
    <n v="0"/>
    <n v="327"/>
    <n v="37"/>
    <n v="8"/>
    <n v="0"/>
    <n v="335"/>
  </r>
  <r>
    <x v="141"/>
    <s v="Chicken and Onion Kabob"/>
    <n v="46"/>
    <n v="10"/>
    <n v="0"/>
    <n v="497"/>
    <n v="4.6097560975609699"/>
    <n v="58639"/>
    <n v="42"/>
    <n v="10"/>
    <n v="0"/>
    <n v="468"/>
    <n v="55"/>
    <n v="10"/>
    <n v="0"/>
    <n v="600"/>
    <n v="31"/>
    <n v="10"/>
    <n v="0"/>
    <n v="348"/>
  </r>
  <r>
    <x v="141"/>
    <s v="Chutney"/>
    <n v="13"/>
    <n v="2"/>
    <n v="0"/>
    <n v="34"/>
    <n v="2.2307692307692299"/>
    <n v="61714.461538461503"/>
    <n v="14"/>
    <n v="2"/>
    <n v="0"/>
    <n v="52"/>
    <n v="18"/>
    <n v="2"/>
    <n v="0"/>
    <n v="50"/>
    <n v="10"/>
    <n v="2"/>
    <n v="0"/>
    <n v="27"/>
  </r>
  <r>
    <x v="141"/>
    <s v="Coconut and Beef Vindaloo"/>
    <n v="10"/>
    <n v="4"/>
    <n v="0"/>
    <n v="39"/>
    <n v="2.8571428571428501"/>
    <n v="43006.857142857101"/>
    <n v="12"/>
    <n v="4"/>
    <n v="0"/>
    <n v="42"/>
    <n v="6"/>
    <n v="4"/>
    <n v="0"/>
    <n v="23"/>
    <n v="8"/>
    <n v="4"/>
    <n v="1"/>
    <n v="27"/>
  </r>
  <r>
    <x v="141"/>
    <s v="Fountain Drink"/>
    <n v="46"/>
    <n v="2"/>
    <n v="0"/>
    <n v="90"/>
    <n v="6.1"/>
    <n v="50105.0666666666"/>
    <n v="41"/>
    <n v="2"/>
    <n v="0"/>
    <n v="82"/>
    <n v="37"/>
    <n v="2"/>
    <n v="0"/>
    <n v="71"/>
    <n v="27"/>
    <n v="2"/>
    <n v="0"/>
    <n v="51"/>
  </r>
  <r>
    <x v="141"/>
    <s v="Lamb and Veggie Kabob"/>
    <n v="15"/>
    <n v="8"/>
    <n v="1"/>
    <n v="134"/>
    <n v="2.5333333333333301"/>
    <n v="53466.0666666666"/>
    <n v="14"/>
    <n v="8"/>
    <n v="1"/>
    <n v="122"/>
    <n v="8"/>
    <n v="8"/>
    <n v="2"/>
    <n v="58"/>
    <n v="9"/>
    <n v="8"/>
    <n v="0"/>
    <n v="80"/>
  </r>
  <r>
    <x v="141"/>
    <s v="Lamb Chops"/>
    <n v="18"/>
    <n v="8"/>
    <n v="0"/>
    <n v="131"/>
    <n v="8.6666666666666607"/>
    <n v="38980.666666666599"/>
    <n v="20"/>
    <n v="12"/>
    <n v="0"/>
    <n v="230"/>
    <n v="14"/>
    <n v="9"/>
    <n v="0"/>
    <n v="124"/>
    <n v="21"/>
    <n v="8"/>
    <n v="1"/>
    <n v="158"/>
  </r>
  <r>
    <x v="141"/>
    <s v="Naan"/>
    <n v="26"/>
    <n v="2"/>
    <n v="0"/>
    <n v="63"/>
    <n v="2.4166666666666599"/>
    <n v="66758.333333333299"/>
    <n v="16"/>
    <n v="2"/>
    <n v="0"/>
    <n v="52"/>
    <n v="20"/>
    <n v="2"/>
    <n v="0"/>
    <n v="50"/>
    <n v="15"/>
    <n v="2"/>
    <n v="0"/>
    <n v="38"/>
  </r>
  <r>
    <x v="141"/>
    <s v="Rice"/>
    <n v="18"/>
    <n v="2"/>
    <n v="0"/>
    <n v="46"/>
    <n v="2.2941176470588198"/>
    <n v="64825.588235294097"/>
    <n v="18"/>
    <n v="2"/>
    <n v="0"/>
    <n v="48"/>
    <n v="18"/>
    <n v="2"/>
    <n v="0"/>
    <n v="50"/>
    <n v="16"/>
    <n v="2"/>
    <n v="0"/>
    <n v="36"/>
  </r>
  <r>
    <x v="141"/>
    <s v="Salmon and Wheat Bran Salad"/>
    <n v="88"/>
    <n v="14"/>
    <n v="0"/>
    <n v="1166"/>
    <n v="5.7126436781609096"/>
    <n v="48400.3103448275"/>
    <n v="75"/>
    <n v="15"/>
    <n v="0"/>
    <n v="1081"/>
    <n v="88"/>
    <n v="11"/>
    <n v="0"/>
    <n v="951"/>
    <n v="83"/>
    <n v="12"/>
    <n v="1"/>
    <n v="910"/>
  </r>
  <r>
    <x v="141"/>
    <s v="Yogurt"/>
    <n v="42"/>
    <n v="3"/>
    <n v="0"/>
    <n v="202"/>
    <n v="3.0857142857142801"/>
    <n v="54423.885714285701"/>
    <n v="29"/>
    <n v="3"/>
    <n v="0"/>
    <n v="119"/>
    <n v="35"/>
    <n v="3"/>
    <n v="0"/>
    <n v="126"/>
    <n v="30"/>
    <n v="3"/>
    <n v="0"/>
    <n v="118"/>
  </r>
  <r>
    <x v="142"/>
    <s v="Aubergine and Chickpea Vindaloo"/>
    <n v="15"/>
    <n v="4"/>
    <n v="0"/>
    <n v="52"/>
    <n v="1.9090909090909001"/>
    <n v="54686.090909090897"/>
    <n v="15"/>
    <n v="4"/>
    <n v="1"/>
    <n v="47"/>
    <n v="13"/>
    <n v="4"/>
    <n v="0"/>
    <n v="46"/>
    <n v="9"/>
    <n v="4"/>
    <n v="0"/>
    <n v="32"/>
  </r>
  <r>
    <x v="142"/>
    <s v="Beef and Apple Burgers"/>
    <n v="31"/>
    <n v="14"/>
    <n v="1"/>
    <n v="394"/>
    <n v="2.06451612903225"/>
    <n v="83923.419354838697"/>
    <n v="33"/>
    <n v="14"/>
    <n v="0"/>
    <n v="448"/>
    <n v="33"/>
    <n v="13"/>
    <n v="1"/>
    <n v="390"/>
    <n v="43"/>
    <n v="10"/>
    <n v="1"/>
    <n v="379"/>
  </r>
  <r>
    <x v="142"/>
    <s v="Beef and Broccoli"/>
    <n v="23"/>
    <n v="8"/>
    <n v="0"/>
    <n v="191"/>
    <n v="4.0869565217391299"/>
    <n v="52280.652173912997"/>
    <n v="26"/>
    <n v="9"/>
    <n v="1"/>
    <n v="230"/>
    <n v="16"/>
    <n v="9"/>
    <n v="0"/>
    <n v="136"/>
    <n v="23"/>
    <n v="8"/>
    <n v="0"/>
    <n v="177"/>
  </r>
  <r>
    <x v="142"/>
    <s v="Beef and Broccoli Stir Fry"/>
    <n v="26"/>
    <n v="10"/>
    <n v="0"/>
    <n v="266"/>
    <n v="2.9130434782608599"/>
    <n v="48028.782608695597"/>
    <n v="16"/>
    <n v="10"/>
    <n v="0"/>
    <n v="160"/>
    <n v="20"/>
    <n v="10"/>
    <n v="0"/>
    <n v="212"/>
    <n v="8"/>
    <n v="10"/>
    <n v="0"/>
    <n v="84"/>
  </r>
  <r>
    <x v="142"/>
    <s v="Beef and Squash Kabob"/>
    <n v="66"/>
    <n v="8"/>
    <n v="0"/>
    <n v="614"/>
    <n v="12.245901639344201"/>
    <n v="46055.754098360601"/>
    <n v="42"/>
    <n v="7"/>
    <n v="0"/>
    <n v="358"/>
    <n v="35"/>
    <n v="8"/>
    <n v="1"/>
    <n v="314"/>
    <n v="41"/>
    <n v="8"/>
    <n v="1"/>
    <n v="360"/>
  </r>
  <r>
    <x v="142"/>
    <s v="Chicken and Onion Kabob"/>
    <n v="53"/>
    <n v="10"/>
    <n v="0"/>
    <n v="576"/>
    <n v="3.2916666666666599"/>
    <n v="50209.4375"/>
    <n v="58"/>
    <n v="10"/>
    <n v="0"/>
    <n v="651"/>
    <n v="79"/>
    <n v="10"/>
    <n v="0"/>
    <n v="879"/>
    <n v="68"/>
    <n v="10"/>
    <n v="0"/>
    <n v="746"/>
  </r>
  <r>
    <x v="142"/>
    <s v="Chutney"/>
    <n v="24"/>
    <n v="2"/>
    <n v="0"/>
    <n v="60"/>
    <n v="3.0833333333333299"/>
    <n v="58409.666666666599"/>
    <n v="8"/>
    <n v="2"/>
    <n v="0"/>
    <n v="24"/>
    <n v="17"/>
    <n v="2"/>
    <n v="0"/>
    <n v="44"/>
    <n v="12"/>
    <n v="2"/>
    <n v="0"/>
    <n v="34"/>
  </r>
  <r>
    <x v="142"/>
    <s v="Coconut and Beef Vindaloo"/>
    <n v="18"/>
    <n v="4"/>
    <n v="0"/>
    <n v="69"/>
    <n v="3.3529411764705799"/>
    <n v="41364.705882352901"/>
    <n v="12"/>
    <n v="4"/>
    <n v="0"/>
    <n v="42"/>
    <n v="11"/>
    <n v="4"/>
    <n v="0"/>
    <n v="44"/>
    <n v="11"/>
    <n v="4"/>
    <n v="0"/>
    <n v="44"/>
  </r>
  <r>
    <x v="142"/>
    <s v="Fountain Drink"/>
    <n v="48"/>
    <n v="2"/>
    <n v="0"/>
    <n v="95"/>
    <n v="3.94285714285714"/>
    <n v="51533.514285714198"/>
    <n v="56"/>
    <n v="2"/>
    <n v="0"/>
    <n v="110"/>
    <n v="50"/>
    <n v="2"/>
    <n v="0"/>
    <n v="98"/>
    <n v="44"/>
    <n v="2"/>
    <n v="0"/>
    <n v="88"/>
  </r>
  <r>
    <x v="142"/>
    <s v="Lamb and Veggie Kabob"/>
    <n v="5"/>
    <n v="8"/>
    <n v="0"/>
    <n v="45"/>
    <n v="6.4"/>
    <n v="40086.199999999997"/>
    <n v="13"/>
    <n v="8"/>
    <n v="2"/>
    <n v="102"/>
    <n v="18"/>
    <n v="8"/>
    <n v="0"/>
    <n v="174"/>
    <n v="8"/>
    <n v="8"/>
    <n v="1"/>
    <n v="66"/>
  </r>
  <r>
    <x v="142"/>
    <s v="Lamb Chops"/>
    <n v="26"/>
    <n v="7"/>
    <n v="0"/>
    <n v="169"/>
    <n v="3.5384615384615299"/>
    <n v="61619.7307692307"/>
    <n v="14"/>
    <n v="10"/>
    <n v="0"/>
    <n v="134"/>
    <n v="28"/>
    <n v="7"/>
    <n v="1"/>
    <n v="182"/>
    <n v="20"/>
    <n v="7"/>
    <n v="1"/>
    <n v="126"/>
  </r>
  <r>
    <x v="142"/>
    <s v="Naan"/>
    <n v="20"/>
    <n v="2"/>
    <n v="0"/>
    <n v="44"/>
    <n v="2.1578947368421"/>
    <n v="73775.157894736796"/>
    <n v="20"/>
    <n v="2"/>
    <n v="0"/>
    <n v="53"/>
    <n v="20"/>
    <n v="2"/>
    <n v="0"/>
    <n v="40"/>
    <n v="31"/>
    <n v="2"/>
    <n v="0"/>
    <n v="84"/>
  </r>
  <r>
    <x v="142"/>
    <s v="Rice"/>
    <n v="23"/>
    <n v="2"/>
    <n v="0"/>
    <n v="50"/>
    <n v="2"/>
    <n v="66805.333333333299"/>
    <n v="18"/>
    <n v="2"/>
    <n v="0"/>
    <n v="54"/>
    <n v="17"/>
    <n v="2"/>
    <n v="0"/>
    <n v="41"/>
    <n v="16"/>
    <n v="2"/>
    <n v="0"/>
    <n v="44"/>
  </r>
  <r>
    <x v="142"/>
    <s v="Salmon and Wheat Bran Salad"/>
    <n v="143"/>
    <n v="12"/>
    <n v="0"/>
    <n v="1731"/>
    <n v="5.0869565217391299"/>
    <n v="53003.094202898501"/>
    <n v="116"/>
    <n v="14"/>
    <n v="0"/>
    <n v="1537"/>
    <n v="99"/>
    <n v="11"/>
    <n v="0"/>
    <n v="1086"/>
    <n v="94"/>
    <n v="13"/>
    <n v="0"/>
    <n v="1210"/>
  </r>
  <r>
    <x v="142"/>
    <s v="Yogurt"/>
    <n v="39"/>
    <n v="3"/>
    <n v="0"/>
    <n v="147"/>
    <n v="9.5526315789473593"/>
    <n v="55336.605263157799"/>
    <n v="50"/>
    <n v="3"/>
    <n v="0"/>
    <n v="205"/>
    <n v="47"/>
    <n v="3"/>
    <n v="0"/>
    <n v="172"/>
    <n v="34"/>
    <n v="3"/>
    <n v="0"/>
    <n v="155"/>
  </r>
  <r>
    <x v="143"/>
    <s v="Aubergine and Chickpea Vindaloo"/>
    <n v="21"/>
    <n v="4"/>
    <n v="0"/>
    <n v="74"/>
    <n v="3.6"/>
    <n v="50053.7"/>
    <n v="35"/>
    <n v="4"/>
    <n v="0"/>
    <n v="122"/>
    <n v="12"/>
    <n v="4"/>
    <n v="0"/>
    <n v="38"/>
    <n v="2"/>
    <n v="4"/>
    <n v="0"/>
    <n v="7"/>
  </r>
  <r>
    <x v="143"/>
    <s v="Beef and Apple Burgers"/>
    <n v="27"/>
    <n v="17"/>
    <n v="3"/>
    <n v="391"/>
    <n v="2.4074074074073999"/>
    <n v="66778.222222222204"/>
    <n v="37"/>
    <n v="19"/>
    <n v="0"/>
    <n v="700"/>
    <n v="51"/>
    <n v="12"/>
    <n v="1"/>
    <n v="556"/>
    <n v="44"/>
    <n v="10"/>
    <n v="1"/>
    <n v="384"/>
  </r>
  <r>
    <x v="143"/>
    <s v="Beef and Broccoli"/>
    <n v="19"/>
    <n v="19"/>
    <n v="0"/>
    <n v="355"/>
    <n v="2.4736842105263102"/>
    <n v="63248.105263157799"/>
    <n v="30"/>
    <n v="12"/>
    <n v="0"/>
    <n v="361"/>
    <n v="23"/>
    <n v="13"/>
    <n v="0"/>
    <n v="286"/>
    <n v="25"/>
    <n v="9"/>
    <n v="0"/>
    <n v="218"/>
  </r>
  <r>
    <x v="143"/>
    <s v="Beef and Broccoli Stir Fry"/>
    <n v="12"/>
    <n v="10"/>
    <n v="1"/>
    <n v="112"/>
    <n v="3.88888888888888"/>
    <n v="66744.555555555504"/>
    <n v="22"/>
    <n v="10"/>
    <n v="0"/>
    <n v="220"/>
    <n v="19"/>
    <n v="10"/>
    <n v="0"/>
    <n v="193"/>
    <n v="20"/>
    <n v="10"/>
    <n v="0"/>
    <n v="204"/>
  </r>
  <r>
    <x v="143"/>
    <s v="Beef and Squash Kabob"/>
    <n v="36"/>
    <n v="8"/>
    <n v="0"/>
    <n v="332"/>
    <n v="22.303030303030301"/>
    <n v="75761.424242424197"/>
    <n v="40"/>
    <n v="7"/>
    <n v="0"/>
    <n v="343"/>
    <n v="43"/>
    <n v="8"/>
    <n v="0"/>
    <n v="404"/>
    <n v="38"/>
    <n v="7"/>
    <n v="0"/>
    <n v="315"/>
  </r>
  <r>
    <x v="143"/>
    <s v="Chicken and Onion Kabob"/>
    <n v="70"/>
    <n v="10"/>
    <n v="0"/>
    <n v="774"/>
    <n v="2.3538461538461499"/>
    <n v="69320.876923076896"/>
    <n v="60"/>
    <n v="10"/>
    <n v="0"/>
    <n v="658"/>
    <n v="58"/>
    <n v="10"/>
    <n v="0"/>
    <n v="637"/>
    <n v="84"/>
    <n v="10"/>
    <n v="0"/>
    <n v="922"/>
  </r>
  <r>
    <x v="143"/>
    <s v="Chutney"/>
    <n v="19"/>
    <n v="2"/>
    <n v="0"/>
    <n v="74"/>
    <n v="3.4117647058823501"/>
    <n v="58953.058823529398"/>
    <n v="27"/>
    <n v="2"/>
    <n v="0"/>
    <n v="82"/>
    <n v="17"/>
    <n v="2"/>
    <n v="0"/>
    <n v="64"/>
    <n v="23"/>
    <n v="2"/>
    <n v="0"/>
    <n v="49"/>
  </r>
  <r>
    <x v="143"/>
    <s v="Coconut and Beef Vindaloo"/>
    <n v="9"/>
    <n v="4"/>
    <n v="0"/>
    <n v="35"/>
    <n v="3.1428571428571401"/>
    <n v="71485.428571428507"/>
    <n v="30"/>
    <n v="4"/>
    <n v="0"/>
    <n v="105"/>
    <n v="15"/>
    <n v="4"/>
    <n v="0"/>
    <n v="60"/>
    <n v="5"/>
    <n v="4"/>
    <n v="0"/>
    <n v="19"/>
  </r>
  <r>
    <x v="143"/>
    <s v="Fountain Drink"/>
    <n v="39"/>
    <n v="2"/>
    <n v="0"/>
    <n v="78"/>
    <n v="1.8"/>
    <n v="76068.52"/>
    <n v="47"/>
    <n v="2"/>
    <n v="0"/>
    <n v="92"/>
    <n v="57"/>
    <n v="2"/>
    <n v="0"/>
    <n v="111"/>
    <n v="56"/>
    <n v="2"/>
    <n v="0"/>
    <n v="111"/>
  </r>
  <r>
    <x v="143"/>
    <s v="Lamb and Veggie Kabob"/>
    <n v="10"/>
    <n v="8"/>
    <n v="1"/>
    <n v="88"/>
    <n v="1.625"/>
    <n v="62535.5"/>
    <n v="9"/>
    <n v="8"/>
    <n v="0"/>
    <n v="82"/>
    <n v="15"/>
    <n v="8"/>
    <n v="2"/>
    <n v="112"/>
    <n v="12"/>
    <n v="7"/>
    <n v="0"/>
    <n v="92"/>
  </r>
  <r>
    <x v="143"/>
    <s v="Lamb Chops"/>
    <n v="17"/>
    <n v="15"/>
    <n v="0"/>
    <n v="248"/>
    <n v="3.2941176470588198"/>
    <n v="41320.529411764699"/>
    <n v="25"/>
    <n v="12"/>
    <n v="0"/>
    <n v="286"/>
    <n v="21"/>
    <n v="9"/>
    <n v="0"/>
    <n v="184"/>
    <n v="15"/>
    <n v="10"/>
    <n v="0"/>
    <n v="154"/>
  </r>
  <r>
    <x v="143"/>
    <s v="Naan"/>
    <n v="28"/>
    <n v="2"/>
    <n v="0"/>
    <n v="82"/>
    <n v="2.2307692307692299"/>
    <n v="73164.730769230693"/>
    <n v="32"/>
    <n v="2"/>
    <n v="0"/>
    <n v="94"/>
    <n v="28"/>
    <n v="2"/>
    <n v="0"/>
    <n v="96"/>
    <n v="31"/>
    <n v="2"/>
    <n v="0"/>
    <n v="66"/>
  </r>
  <r>
    <x v="143"/>
    <s v="Rice"/>
    <n v="25"/>
    <n v="2"/>
    <n v="0"/>
    <n v="86"/>
    <n v="4.4761904761904701"/>
    <n v="33507"/>
    <n v="16"/>
    <n v="2"/>
    <n v="0"/>
    <n v="49"/>
    <n v="12"/>
    <n v="2"/>
    <n v="0"/>
    <n v="30"/>
    <n v="18"/>
    <n v="2"/>
    <n v="0"/>
    <n v="40"/>
  </r>
  <r>
    <x v="143"/>
    <s v="Salmon and Wheat Bran Salad"/>
    <n v="105"/>
    <n v="16"/>
    <n v="0"/>
    <n v="1619"/>
    <n v="2.95192307692307"/>
    <n v="60664.240384615303"/>
    <n v="119"/>
    <n v="18"/>
    <n v="0"/>
    <n v="2132"/>
    <n v="110"/>
    <n v="15"/>
    <n v="0"/>
    <n v="1608"/>
    <n v="107"/>
    <n v="14"/>
    <n v="0"/>
    <n v="1457"/>
  </r>
  <r>
    <x v="143"/>
    <s v="Yogurt"/>
    <n v="54"/>
    <n v="3"/>
    <n v="0"/>
    <n v="226"/>
    <n v="3.0188679245282999"/>
    <n v="66131.018867924504"/>
    <n v="54"/>
    <n v="3"/>
    <n v="0"/>
    <n v="207"/>
    <n v="53"/>
    <n v="3"/>
    <n v="0"/>
    <n v="237"/>
    <n v="43"/>
    <n v="3"/>
    <n v="0"/>
    <n v="165"/>
  </r>
  <r>
    <x v="144"/>
    <s v="Aubergine and Chickpea Vindaloo"/>
    <n v="4"/>
    <n v="4"/>
    <n v="0"/>
    <n v="14"/>
    <n v="1.75"/>
    <n v="75006"/>
    <n v="6"/>
    <n v="4"/>
    <n v="0"/>
    <n v="21"/>
    <n v="3"/>
    <n v="4"/>
    <n v="0"/>
    <n v="10"/>
    <n v="7"/>
    <n v="4"/>
    <n v="0"/>
    <n v="22"/>
  </r>
  <r>
    <x v="144"/>
    <s v="Beef and Apple Burgers"/>
    <n v="21"/>
    <n v="9"/>
    <n v="1"/>
    <n v="175"/>
    <n v="1.71428571428571"/>
    <n v="76206.238095238004"/>
    <n v="12"/>
    <n v="11"/>
    <n v="0"/>
    <n v="127"/>
    <n v="30"/>
    <n v="12"/>
    <n v="2"/>
    <n v="307"/>
    <n v="26"/>
    <n v="9"/>
    <n v="0"/>
    <n v="213"/>
  </r>
  <r>
    <x v="144"/>
    <s v="Beef and Broccoli"/>
    <n v="11"/>
    <n v="10"/>
    <n v="0"/>
    <n v="107"/>
    <n v="19.636363636363601"/>
    <n v="54582.636363636302"/>
    <n v="3"/>
    <n v="10"/>
    <n v="0"/>
    <n v="29"/>
    <n v="17"/>
    <n v="7"/>
    <n v="1"/>
    <n v="103"/>
    <n v="13"/>
    <n v="9"/>
    <n v="0"/>
    <n v="114"/>
  </r>
  <r>
    <x v="144"/>
    <s v="Beef and Broccoli Stir Fry"/>
    <n v="13"/>
    <n v="10"/>
    <n v="0"/>
    <n v="129"/>
    <n v="1.2307692307692299"/>
    <n v="84791.615384615303"/>
    <n v="6"/>
    <n v="10"/>
    <n v="0"/>
    <n v="60"/>
    <n v="9"/>
    <n v="10"/>
    <n v="0"/>
    <n v="89"/>
    <n v="15"/>
    <n v="10"/>
    <n v="0"/>
    <n v="151"/>
  </r>
  <r>
    <x v="144"/>
    <s v="Beef and Squash Kabob"/>
    <n v="29"/>
    <n v="7"/>
    <n v="0"/>
    <n v="232"/>
    <n v="3.1428571428571401"/>
    <n v="67913.321428571406"/>
    <n v="25"/>
    <n v="7"/>
    <n v="0"/>
    <n v="206"/>
    <n v="35"/>
    <n v="8"/>
    <n v="0"/>
    <n v="317"/>
    <n v="36"/>
    <n v="8"/>
    <n v="0"/>
    <n v="322"/>
  </r>
  <r>
    <x v="144"/>
    <s v="Chicken and Onion Kabob"/>
    <n v="57"/>
    <n v="9"/>
    <n v="0"/>
    <n v="585"/>
    <n v="5.68"/>
    <n v="50083.38"/>
    <n v="29"/>
    <n v="10"/>
    <n v="0"/>
    <n v="317"/>
    <n v="39"/>
    <n v="10"/>
    <n v="0"/>
    <n v="421"/>
    <n v="41"/>
    <n v="10"/>
    <n v="0"/>
    <n v="465"/>
  </r>
  <r>
    <x v="144"/>
    <s v="Chutney"/>
    <n v="13"/>
    <n v="2"/>
    <n v="0"/>
    <n v="32"/>
    <n v="12.538461538461499"/>
    <n v="53864.923076922998"/>
    <n v="6"/>
    <n v="2"/>
    <n v="0"/>
    <n v="14"/>
    <n v="16"/>
    <n v="2"/>
    <n v="0"/>
    <n v="39"/>
    <n v="11"/>
    <n v="2"/>
    <n v="0"/>
    <n v="32"/>
  </r>
  <r>
    <x v="144"/>
    <s v="Coconut and Beef Vindaloo"/>
    <n v="7"/>
    <n v="4"/>
    <n v="0"/>
    <n v="26"/>
    <n v="1.5714285714285701"/>
    <n v="57174.142857142797"/>
    <n v="8"/>
    <n v="4"/>
    <n v="0"/>
    <n v="28"/>
    <n v="10"/>
    <n v="4"/>
    <n v="2"/>
    <n v="26"/>
    <n v="9"/>
    <n v="4"/>
    <n v="0"/>
    <n v="32"/>
  </r>
  <r>
    <x v="144"/>
    <s v="Fountain Drink"/>
    <n v="37"/>
    <n v="2"/>
    <n v="0"/>
    <n v="71"/>
    <n v="12.590909090908999"/>
    <n v="50123.409090909001"/>
    <n v="18"/>
    <n v="2"/>
    <n v="0"/>
    <n v="36"/>
    <n v="35"/>
    <n v="2"/>
    <n v="0"/>
    <n v="61"/>
    <n v="32"/>
    <n v="2"/>
    <n v="0"/>
    <n v="64"/>
  </r>
  <r>
    <x v="144"/>
    <s v="Lamb and Veggie Kabob"/>
    <n v="9"/>
    <n v="8"/>
    <n v="1"/>
    <n v="77"/>
    <n v="2.3333333333333299"/>
    <n v="55593.111111111102"/>
    <n v="12"/>
    <n v="8"/>
    <n v="1"/>
    <n v="100"/>
    <n v="11"/>
    <n v="8"/>
    <n v="0"/>
    <n v="101"/>
    <n v="10"/>
    <n v="8"/>
    <n v="1"/>
    <n v="86"/>
  </r>
  <r>
    <x v="144"/>
    <s v="Lamb Chops"/>
    <n v="16"/>
    <n v="9"/>
    <n v="0"/>
    <n v="140"/>
    <n v="2.5"/>
    <n v="56402"/>
    <n v="5"/>
    <n v="9"/>
    <n v="0"/>
    <n v="44"/>
    <n v="12"/>
    <n v="8"/>
    <n v="1"/>
    <n v="81"/>
    <n v="13"/>
    <n v="10"/>
    <n v="0"/>
    <n v="122"/>
  </r>
  <r>
    <x v="144"/>
    <s v="Naan"/>
    <n v="11"/>
    <n v="2"/>
    <n v="0"/>
    <n v="24"/>
    <n v="19"/>
    <n v="54579.909090909001"/>
    <n v="7"/>
    <n v="2"/>
    <n v="0"/>
    <n v="16"/>
    <n v="13"/>
    <n v="2"/>
    <n v="0"/>
    <n v="23"/>
    <n v="16"/>
    <n v="2"/>
    <n v="0"/>
    <n v="44"/>
  </r>
  <r>
    <x v="144"/>
    <s v="Rice"/>
    <n v="15"/>
    <n v="2"/>
    <n v="0"/>
    <n v="39"/>
    <n v="2.6428571428571401"/>
    <n v="57151.714285714203"/>
    <n v="2"/>
    <n v="2"/>
    <n v="0"/>
    <n v="6"/>
    <n v="4"/>
    <n v="2"/>
    <n v="0"/>
    <n v="8"/>
    <n v="10"/>
    <n v="2"/>
    <n v="0"/>
    <n v="23"/>
  </r>
  <r>
    <x v="144"/>
    <s v="Salmon and Wheat Bran Salad"/>
    <n v="55"/>
    <n v="13"/>
    <n v="1"/>
    <n v="655"/>
    <n v="8.7636363636363601"/>
    <n v="52795.654545454498"/>
    <n v="51"/>
    <n v="13"/>
    <n v="1"/>
    <n v="627"/>
    <n v="68"/>
    <n v="13"/>
    <n v="1"/>
    <n v="806"/>
    <n v="58"/>
    <n v="13"/>
    <n v="1"/>
    <n v="704"/>
  </r>
  <r>
    <x v="144"/>
    <s v="Yogurt"/>
    <n v="21"/>
    <n v="3"/>
    <n v="0"/>
    <n v="73"/>
    <n v="2.2631578947368398"/>
    <n v="63179.789473684199"/>
    <n v="13"/>
    <n v="3"/>
    <n v="0"/>
    <n v="63"/>
    <n v="27"/>
    <n v="3"/>
    <n v="0"/>
    <n v="90"/>
    <n v="29"/>
    <n v="3"/>
    <n v="0"/>
    <n v="107"/>
  </r>
  <r>
    <x v="145"/>
    <s v="Aubergine and Chickpea Vindaloo"/>
    <n v="10"/>
    <n v="4"/>
    <n v="0"/>
    <n v="35"/>
    <n v="2.2857142857142798"/>
    <n v="43073.4285714285"/>
    <n v="6"/>
    <n v="4"/>
    <n v="0"/>
    <n v="21"/>
    <n v="8"/>
    <n v="4"/>
    <n v="0"/>
    <n v="28"/>
    <n v="10"/>
    <n v="4"/>
    <n v="0"/>
    <n v="35"/>
  </r>
  <r>
    <x v="145"/>
    <s v="Beef and Apple Burgers"/>
    <n v="40"/>
    <n v="11"/>
    <n v="1"/>
    <n v="405"/>
    <n v="1.45"/>
    <n v="70078.600000000006"/>
    <n v="22"/>
    <n v="17"/>
    <n v="0"/>
    <n v="363"/>
    <n v="26"/>
    <n v="15"/>
    <n v="1"/>
    <n v="365"/>
    <n v="29"/>
    <n v="14"/>
    <n v="3"/>
    <n v="320"/>
  </r>
  <r>
    <x v="145"/>
    <s v="Beef and Broccoli"/>
    <n v="18"/>
    <n v="8"/>
    <n v="0"/>
    <n v="145"/>
    <n v="4.8333333333333304"/>
    <n v="50111.222222222197"/>
    <n v="18"/>
    <n v="12"/>
    <n v="0"/>
    <n v="209"/>
    <n v="12"/>
    <n v="10"/>
    <n v="1"/>
    <n v="116"/>
    <n v="19"/>
    <n v="8"/>
    <n v="0"/>
    <n v="141"/>
  </r>
  <r>
    <x v="145"/>
    <s v="Beef and Broccoli Stir Fry"/>
    <n v="9"/>
    <n v="10"/>
    <n v="0"/>
    <n v="88"/>
    <n v="1.375"/>
    <n v="62574.5"/>
    <n v="11"/>
    <n v="10"/>
    <n v="0"/>
    <n v="110"/>
    <n v="8"/>
    <n v="10"/>
    <n v="1"/>
    <n v="78"/>
    <n v="16"/>
    <n v="10"/>
    <n v="0"/>
    <n v="163"/>
  </r>
  <r>
    <x v="145"/>
    <s v="Beef and Squash Kabob"/>
    <n v="34"/>
    <n v="8"/>
    <n v="0"/>
    <n v="322"/>
    <n v="2.7"/>
    <n v="66717.133333333302"/>
    <n v="45"/>
    <n v="7"/>
    <n v="0"/>
    <n v="371"/>
    <n v="19"/>
    <n v="8"/>
    <n v="0"/>
    <n v="177"/>
    <n v="29"/>
    <n v="8"/>
    <n v="0"/>
    <n v="258"/>
  </r>
  <r>
    <x v="145"/>
    <s v="Chicken and Onion Kabob"/>
    <n v="39"/>
    <n v="10"/>
    <n v="0"/>
    <n v="421"/>
    <n v="5.0810810810810798"/>
    <n v="51512.216216216199"/>
    <n v="47"/>
    <n v="10"/>
    <n v="0"/>
    <n v="518"/>
    <n v="62"/>
    <n v="10"/>
    <n v="1"/>
    <n v="670"/>
    <n v="33"/>
    <n v="10"/>
    <n v="1"/>
    <n v="355"/>
  </r>
  <r>
    <x v="145"/>
    <s v="Chutney"/>
    <n v="19"/>
    <n v="2"/>
    <n v="0"/>
    <n v="69"/>
    <n v="2"/>
    <n v="58941"/>
    <n v="13"/>
    <n v="2"/>
    <n v="0"/>
    <n v="51"/>
    <n v="12"/>
    <n v="2"/>
    <n v="0"/>
    <n v="38"/>
    <n v="13"/>
    <n v="2"/>
    <n v="0"/>
    <n v="29"/>
  </r>
  <r>
    <x v="145"/>
    <s v="Coconut and Beef Vindaloo"/>
    <n v="6"/>
    <n v="4"/>
    <n v="0"/>
    <n v="22"/>
    <n v="4.75"/>
    <n v="75006.5"/>
    <n v="10"/>
    <n v="4"/>
    <n v="0"/>
    <n v="34"/>
    <n v="14"/>
    <n v="4"/>
    <n v="1"/>
    <n v="48"/>
    <n v="12"/>
    <n v="4"/>
    <n v="0"/>
    <n v="46"/>
  </r>
  <r>
    <x v="145"/>
    <s v="Fountain Drink"/>
    <n v="38"/>
    <n v="2"/>
    <n v="0"/>
    <n v="75"/>
    <n v="3.7307692307692299"/>
    <n v="53933.115384615303"/>
    <n v="22"/>
    <n v="2"/>
    <n v="0"/>
    <n v="44"/>
    <n v="26"/>
    <n v="2"/>
    <n v="0"/>
    <n v="45"/>
    <n v="44"/>
    <n v="2"/>
    <n v="0"/>
    <n v="86"/>
  </r>
  <r>
    <x v="145"/>
    <s v="Lamb and Veggie Kabob"/>
    <n v="8"/>
    <n v="8"/>
    <n v="0"/>
    <n v="74"/>
    <n v="2.125"/>
    <n v="62715.625"/>
    <n v="12"/>
    <n v="8"/>
    <n v="0"/>
    <n v="110"/>
    <n v="5"/>
    <n v="8"/>
    <n v="1"/>
    <n v="42"/>
    <n v="7"/>
    <n v="8"/>
    <n v="1"/>
    <n v="56"/>
  </r>
  <r>
    <x v="145"/>
    <s v="Lamb Chops"/>
    <n v="20"/>
    <n v="9"/>
    <n v="1"/>
    <n v="172"/>
    <n v="3.3"/>
    <n v="75042.55"/>
    <n v="9"/>
    <n v="16"/>
    <n v="0"/>
    <n v="142"/>
    <n v="14"/>
    <n v="9"/>
    <n v="1"/>
    <n v="101"/>
    <n v="19"/>
    <n v="9"/>
    <n v="2"/>
    <n v="129"/>
  </r>
  <r>
    <x v="145"/>
    <s v="Naan"/>
    <n v="19"/>
    <n v="2"/>
    <n v="0"/>
    <n v="50"/>
    <n v="3.6666666666666599"/>
    <n v="50095.611111111102"/>
    <n v="18"/>
    <n v="2"/>
    <n v="0"/>
    <n v="64"/>
    <n v="17"/>
    <n v="2"/>
    <n v="0"/>
    <n v="39"/>
    <n v="19"/>
    <n v="2"/>
    <n v="0"/>
    <n v="43"/>
  </r>
  <r>
    <x v="145"/>
    <s v="Rice"/>
    <n v="16"/>
    <n v="2"/>
    <n v="0"/>
    <n v="57"/>
    <n v="2.21428571428571"/>
    <n v="64350.214285714203"/>
    <n v="10"/>
    <n v="2"/>
    <n v="0"/>
    <n v="22"/>
    <n v="10"/>
    <n v="2"/>
    <n v="0"/>
    <n v="22"/>
    <n v="11"/>
    <n v="2"/>
    <n v="0"/>
    <n v="27"/>
  </r>
  <r>
    <x v="145"/>
    <s v="Salmon and Wheat Bran Salad"/>
    <n v="66"/>
    <n v="11"/>
    <n v="0"/>
    <n v="703"/>
    <n v="7.0909090909090899"/>
    <n v="54635.3484848484"/>
    <n v="69"/>
    <n v="14"/>
    <n v="0"/>
    <n v="936"/>
    <n v="67"/>
    <n v="12"/>
    <n v="1"/>
    <n v="737"/>
    <n v="79"/>
    <n v="12"/>
    <n v="1"/>
    <n v="903"/>
  </r>
  <r>
    <x v="145"/>
    <s v="Yogurt"/>
    <n v="24"/>
    <n v="3"/>
    <n v="0"/>
    <n v="80"/>
    <n v="2.3181818181818099"/>
    <n v="54639.727272727199"/>
    <n v="30"/>
    <n v="3"/>
    <n v="0"/>
    <n v="123"/>
    <n v="27"/>
    <n v="3"/>
    <n v="1"/>
    <n v="103"/>
    <n v="31"/>
    <n v="3"/>
    <n v="0"/>
    <n v="112"/>
  </r>
  <r>
    <x v="146"/>
    <s v="Aubergine and Chickpea Vindaloo"/>
    <n v="15"/>
    <n v="4"/>
    <n v="0"/>
    <n v="52"/>
    <n v="3.3846153846153801"/>
    <n v="53903.769230769198"/>
    <n v="8"/>
    <n v="4"/>
    <n v="0"/>
    <n v="28"/>
    <n v="9"/>
    <n v="4"/>
    <n v="1"/>
    <n v="27"/>
    <n v="4"/>
    <n v="4"/>
    <n v="1"/>
    <n v="10"/>
  </r>
  <r>
    <x v="146"/>
    <s v="Beef and Apple Burgers"/>
    <n v="37"/>
    <n v="11"/>
    <n v="1"/>
    <n v="358"/>
    <n v="4.6216216216216202"/>
    <n v="67611.702702702707"/>
    <n v="24"/>
    <n v="13"/>
    <n v="0"/>
    <n v="303"/>
    <n v="27"/>
    <n v="8"/>
    <n v="1"/>
    <n v="198"/>
    <n v="36"/>
    <n v="8"/>
    <n v="1"/>
    <n v="246"/>
  </r>
  <r>
    <x v="146"/>
    <s v="Beef and Broccoli"/>
    <n v="17"/>
    <n v="11"/>
    <n v="0"/>
    <n v="185"/>
    <n v="2.1764705882352899"/>
    <n v="70651.058823529398"/>
    <n v="14"/>
    <n v="9"/>
    <n v="0"/>
    <n v="120"/>
    <n v="13"/>
    <n v="17"/>
    <n v="2"/>
    <n v="192"/>
    <n v="19"/>
    <n v="8"/>
    <n v="0"/>
    <n v="154"/>
  </r>
  <r>
    <x v="146"/>
    <s v="Beef and Broccoli Stir Fry"/>
    <n v="21"/>
    <n v="10"/>
    <n v="1"/>
    <n v="204"/>
    <n v="6.2222222222222197"/>
    <n v="72309.222222222204"/>
    <n v="20"/>
    <n v="10"/>
    <n v="1"/>
    <n v="175"/>
    <n v="15"/>
    <n v="10"/>
    <n v="1"/>
    <n v="142"/>
    <n v="9"/>
    <n v="10"/>
    <n v="0"/>
    <n v="90"/>
  </r>
  <r>
    <x v="146"/>
    <s v="Beef and Squash Kabob"/>
    <n v="26"/>
    <n v="8"/>
    <n v="1"/>
    <n v="222"/>
    <n v="1.5833333333333299"/>
    <n v="79196.5"/>
    <n v="25"/>
    <n v="7"/>
    <n v="0"/>
    <n v="206"/>
    <n v="31"/>
    <n v="8"/>
    <n v="0"/>
    <n v="296"/>
    <n v="36"/>
    <n v="7"/>
    <n v="0"/>
    <n v="278"/>
  </r>
  <r>
    <x v="146"/>
    <s v="Chicken and Onion Kabob"/>
    <n v="50"/>
    <n v="10"/>
    <n v="0"/>
    <n v="526"/>
    <n v="2.4489795918367299"/>
    <n v="57253.122448979499"/>
    <n v="47"/>
    <n v="10"/>
    <n v="0"/>
    <n v="521"/>
    <n v="55"/>
    <n v="9"/>
    <n v="1"/>
    <n v="561"/>
    <n v="34"/>
    <n v="10"/>
    <n v="1"/>
    <n v="347"/>
  </r>
  <r>
    <x v="146"/>
    <s v="Chutney"/>
    <n v="15"/>
    <n v="2"/>
    <n v="0"/>
    <n v="52"/>
    <n v="1.3333333333333299"/>
    <n v="75100.5"/>
    <n v="11"/>
    <n v="2"/>
    <n v="0"/>
    <n v="38"/>
    <n v="16"/>
    <n v="2"/>
    <n v="0"/>
    <n v="38"/>
    <n v="15"/>
    <n v="2"/>
    <n v="0"/>
    <n v="36"/>
  </r>
  <r>
    <x v="146"/>
    <s v="Coconut and Beef Vindaloo"/>
    <n v="7"/>
    <n v="4"/>
    <n v="0"/>
    <n v="28"/>
    <n v="2"/>
    <n v="71468.285714285696"/>
    <n v="15"/>
    <n v="4"/>
    <n v="0"/>
    <n v="47"/>
    <n v="20"/>
    <n v="4"/>
    <n v="0"/>
    <n v="79"/>
    <n v="9"/>
    <n v="4"/>
    <n v="0"/>
    <n v="35"/>
  </r>
  <r>
    <x v="146"/>
    <s v="Fountain Drink"/>
    <n v="45"/>
    <n v="2"/>
    <n v="0"/>
    <n v="89"/>
    <n v="3.2413793103448199"/>
    <n v="65553.448275862"/>
    <n v="28"/>
    <n v="2"/>
    <n v="0"/>
    <n v="52"/>
    <n v="25"/>
    <n v="2"/>
    <n v="0"/>
    <n v="50"/>
    <n v="40"/>
    <n v="2"/>
    <n v="0"/>
    <n v="79"/>
  </r>
  <r>
    <x v="146"/>
    <s v="Lamb and Veggie Kabob"/>
    <n v="9"/>
    <n v="8"/>
    <n v="0"/>
    <n v="85"/>
    <n v="3.4444444444444402"/>
    <n v="55634.777777777701"/>
    <n v="8"/>
    <n v="8"/>
    <n v="0"/>
    <n v="74"/>
    <n v="11"/>
    <n v="6"/>
    <n v="0"/>
    <n v="88"/>
    <n v="14"/>
    <n v="8"/>
    <n v="0"/>
    <n v="136"/>
  </r>
  <r>
    <x v="146"/>
    <s v="Lamb Chops"/>
    <n v="14"/>
    <n v="12"/>
    <n v="3"/>
    <n v="121"/>
    <n v="3.6428571428571401"/>
    <n v="50107.714285714203"/>
    <n v="12"/>
    <n v="8"/>
    <n v="1"/>
    <n v="82"/>
    <n v="17"/>
    <n v="8"/>
    <n v="1"/>
    <n v="109"/>
    <n v="15"/>
    <n v="6"/>
    <n v="0"/>
    <n v="86"/>
  </r>
  <r>
    <x v="146"/>
    <s v="Naan"/>
    <n v="16"/>
    <n v="2"/>
    <n v="0"/>
    <n v="48"/>
    <n v="2.4285714285714199"/>
    <n v="64404.214285714203"/>
    <n v="12"/>
    <n v="2"/>
    <n v="0"/>
    <n v="30"/>
    <n v="16"/>
    <n v="2"/>
    <n v="0"/>
    <n v="33"/>
    <n v="23"/>
    <n v="2"/>
    <n v="0"/>
    <n v="54"/>
  </r>
  <r>
    <x v="146"/>
    <s v="Rice"/>
    <n v="12"/>
    <n v="2"/>
    <n v="0"/>
    <n v="40"/>
    <n v="4"/>
    <n v="54628"/>
    <n v="5"/>
    <n v="2"/>
    <n v="0"/>
    <n v="12"/>
    <n v="15"/>
    <n v="2"/>
    <n v="0"/>
    <n v="31"/>
    <n v="12"/>
    <n v="2"/>
    <n v="0"/>
    <n v="27"/>
  </r>
  <r>
    <x v="146"/>
    <s v="Salmon and Wheat Bran Salad"/>
    <n v="90"/>
    <n v="13"/>
    <n v="0"/>
    <n v="1120"/>
    <n v="6.74117647058823"/>
    <n v="53015.1647058823"/>
    <n v="70"/>
    <n v="13"/>
    <n v="0"/>
    <n v="896"/>
    <n v="112"/>
    <n v="11"/>
    <n v="1"/>
    <n v="1182"/>
    <n v="90"/>
    <n v="12"/>
    <n v="0"/>
    <n v="1097"/>
  </r>
  <r>
    <x v="146"/>
    <s v="Yogurt"/>
    <n v="36"/>
    <n v="3"/>
    <n v="1"/>
    <n v="149"/>
    <n v="10.53125"/>
    <n v="59438.25"/>
    <n v="27"/>
    <n v="3"/>
    <n v="0"/>
    <n v="113"/>
    <n v="23"/>
    <n v="3"/>
    <n v="0"/>
    <n v="81"/>
    <n v="29"/>
    <n v="3"/>
    <n v="0"/>
    <n v="104"/>
  </r>
  <r>
    <x v="147"/>
    <s v="Aubergine and Chickpea Vindaloo"/>
    <n v="7"/>
    <n v="4"/>
    <n v="0"/>
    <n v="24"/>
    <n v="2.71428571428571"/>
    <n v="71471.142857142797"/>
    <n v="10"/>
    <n v="4"/>
    <n v="0"/>
    <n v="35"/>
    <n v="6"/>
    <n v="4"/>
    <n v="1"/>
    <n v="18"/>
    <n v="4"/>
    <n v="4"/>
    <n v="0"/>
    <n v="14"/>
  </r>
  <r>
    <x v="147"/>
    <s v="Beef and Apple Burgers"/>
    <n v="34"/>
    <n v="7"/>
    <n v="1"/>
    <n v="223"/>
    <n v="2.73529411764705"/>
    <n v="67702.029411764699"/>
    <n v="36"/>
    <n v="12"/>
    <n v="1"/>
    <n v="423"/>
    <n v="38"/>
    <n v="10"/>
    <n v="0"/>
    <n v="380"/>
    <n v="31"/>
    <n v="9"/>
    <n v="1"/>
    <n v="268"/>
  </r>
  <r>
    <x v="147"/>
    <s v="Beef and Broccoli"/>
    <n v="17"/>
    <n v="9"/>
    <n v="0"/>
    <n v="154"/>
    <n v="4.3529411764705799"/>
    <n v="47110"/>
    <n v="24"/>
    <n v="20"/>
    <n v="0"/>
    <n v="488"/>
    <n v="12"/>
    <n v="11"/>
    <n v="0"/>
    <n v="136"/>
    <n v="14"/>
    <n v="12"/>
    <n v="0"/>
    <n v="174"/>
  </r>
  <r>
    <x v="147"/>
    <s v="Beef and Broccoli Stir Fry"/>
    <n v="14"/>
    <n v="10"/>
    <n v="1"/>
    <n v="122"/>
    <n v="1.6428571428571399"/>
    <n v="71477.571428571406"/>
    <n v="15"/>
    <n v="10"/>
    <n v="1"/>
    <n v="140"/>
    <n v="9"/>
    <n v="10"/>
    <n v="0"/>
    <n v="92"/>
    <n v="10"/>
    <n v="10"/>
    <n v="0"/>
    <n v="101"/>
  </r>
  <r>
    <x v="147"/>
    <s v="Beef and Squash Kabob"/>
    <n v="35"/>
    <n v="8"/>
    <n v="0"/>
    <n v="315"/>
    <n v="2.2258064516128999"/>
    <n v="74271.935483870897"/>
    <n v="41"/>
    <n v="7"/>
    <n v="1"/>
    <n v="331"/>
    <n v="22"/>
    <n v="8"/>
    <n v="0"/>
    <n v="208"/>
    <n v="19"/>
    <n v="8"/>
    <n v="1"/>
    <n v="161"/>
  </r>
  <r>
    <x v="147"/>
    <s v="Chicken and Onion Kabob"/>
    <n v="45"/>
    <n v="10"/>
    <n v="0"/>
    <n v="503"/>
    <n v="2.5"/>
    <n v="67596.875"/>
    <n v="56"/>
    <n v="10"/>
    <n v="1"/>
    <n v="578"/>
    <n v="38"/>
    <n v="10"/>
    <n v="0"/>
    <n v="430"/>
    <n v="46"/>
    <n v="10"/>
    <n v="0"/>
    <n v="497"/>
  </r>
  <r>
    <x v="147"/>
    <s v="Chutney"/>
    <n v="17"/>
    <n v="2"/>
    <n v="0"/>
    <n v="33"/>
    <n v="3.4375"/>
    <n v="56316.25"/>
    <n v="21"/>
    <n v="2"/>
    <n v="0"/>
    <n v="71"/>
    <n v="14"/>
    <n v="2"/>
    <n v="0"/>
    <n v="40"/>
    <n v="13"/>
    <n v="2"/>
    <n v="0"/>
    <n v="34"/>
  </r>
  <r>
    <x v="147"/>
    <s v="Coconut and Beef Vindaloo"/>
    <n v="9"/>
    <n v="4"/>
    <n v="0"/>
    <n v="36"/>
    <n v="4.625"/>
    <n v="25160.125"/>
    <n v="13"/>
    <n v="4"/>
    <n v="0"/>
    <n v="43"/>
    <n v="6"/>
    <n v="4"/>
    <n v="0"/>
    <n v="24"/>
    <n v="10"/>
    <n v="4"/>
    <n v="0"/>
    <n v="39"/>
  </r>
  <r>
    <x v="147"/>
    <s v="Fountain Drink"/>
    <n v="32"/>
    <n v="2"/>
    <n v="0"/>
    <n v="56"/>
    <n v="4.7391304347826004"/>
    <n v="34859.739130434697"/>
    <n v="57"/>
    <n v="2"/>
    <n v="0"/>
    <n v="111"/>
    <n v="40"/>
    <n v="2"/>
    <n v="0"/>
    <n v="80"/>
    <n v="46"/>
    <n v="2"/>
    <n v="0"/>
    <n v="90"/>
  </r>
  <r>
    <x v="147"/>
    <s v="Lamb and Veggie Kabob"/>
    <n v="17"/>
    <n v="8"/>
    <n v="1"/>
    <n v="143"/>
    <n v="3.72727272727272"/>
    <n v="72829.545454545398"/>
    <n v="17"/>
    <n v="8"/>
    <n v="3"/>
    <n v="121"/>
    <n v="6"/>
    <n v="8"/>
    <n v="0"/>
    <n v="56"/>
    <n v="15"/>
    <n v="8"/>
    <n v="1"/>
    <n v="134"/>
  </r>
  <r>
    <x v="147"/>
    <s v="Lamb Chops"/>
    <n v="6"/>
    <n v="5"/>
    <n v="0"/>
    <n v="32"/>
    <n v="4.8333333333333304"/>
    <n v="83336.166666666599"/>
    <n v="16"/>
    <n v="9"/>
    <n v="0"/>
    <n v="140"/>
    <n v="12"/>
    <n v="10"/>
    <n v="0"/>
    <n v="123"/>
    <n v="18"/>
    <n v="8"/>
    <n v="0"/>
    <n v="131"/>
  </r>
  <r>
    <x v="147"/>
    <s v="Naan"/>
    <n v="21"/>
    <n v="2"/>
    <n v="0"/>
    <n v="51"/>
    <n v="4.4285714285714199"/>
    <n v="61940.476190476104"/>
    <n v="30"/>
    <n v="2"/>
    <n v="0"/>
    <n v="106"/>
    <n v="21"/>
    <n v="2"/>
    <n v="0"/>
    <n v="67"/>
    <n v="26"/>
    <n v="2"/>
    <n v="0"/>
    <n v="63"/>
  </r>
  <r>
    <x v="147"/>
    <s v="Rice"/>
    <n v="5"/>
    <n v="2"/>
    <n v="0"/>
    <n v="10"/>
    <n v="1.6"/>
    <n v="80087.8"/>
    <n v="20"/>
    <n v="2"/>
    <n v="0"/>
    <n v="56"/>
    <n v="14"/>
    <n v="2"/>
    <n v="0"/>
    <n v="39"/>
    <n v="18"/>
    <n v="2"/>
    <n v="0"/>
    <n v="46"/>
  </r>
  <r>
    <x v="147"/>
    <s v="Salmon and Wheat Bran Salad"/>
    <n v="78"/>
    <n v="12"/>
    <n v="1"/>
    <n v="861"/>
    <n v="4.0526315789473601"/>
    <n v="54005.592105263102"/>
    <n v="88"/>
    <n v="16"/>
    <n v="0"/>
    <n v="1369"/>
    <n v="86"/>
    <n v="14"/>
    <n v="1"/>
    <n v="1135"/>
    <n v="88"/>
    <n v="14"/>
    <n v="0"/>
    <n v="1166"/>
  </r>
  <r>
    <x v="147"/>
    <s v="Yogurt"/>
    <n v="23"/>
    <n v="3"/>
    <n v="0"/>
    <n v="81"/>
    <n v="2.4782608695652102"/>
    <n v="65256.434782608601"/>
    <n v="45"/>
    <n v="3"/>
    <n v="0"/>
    <n v="204"/>
    <n v="30"/>
    <n v="3"/>
    <n v="0"/>
    <n v="120"/>
    <n v="42"/>
    <n v="3"/>
    <n v="0"/>
    <n v="202"/>
  </r>
  <r>
    <x v="148"/>
    <s v="Aubergine and Chickpea Vindaloo"/>
    <n v="11"/>
    <n v="4"/>
    <n v="0"/>
    <n v="38"/>
    <n v="5"/>
    <n v="57151.857142857101"/>
    <n v="9"/>
    <n v="4"/>
    <n v="0"/>
    <n v="31"/>
    <n v="12"/>
    <n v="4"/>
    <n v="0"/>
    <n v="42"/>
    <n v="15"/>
    <n v="4"/>
    <n v="0"/>
    <n v="52"/>
  </r>
  <r>
    <x v="148"/>
    <s v="Beef and Apple Burgers"/>
    <n v="36"/>
    <n v="15"/>
    <n v="2"/>
    <n v="467"/>
    <n v="2.6666666666666599"/>
    <n v="69534.555555555504"/>
    <n v="37"/>
    <n v="20"/>
    <n v="0"/>
    <n v="739"/>
    <n v="53"/>
    <n v="11"/>
    <n v="1"/>
    <n v="519"/>
    <n v="31"/>
    <n v="14"/>
    <n v="1"/>
    <n v="394"/>
  </r>
  <r>
    <x v="148"/>
    <s v="Beef and Broccoli"/>
    <n v="26"/>
    <n v="13"/>
    <n v="0"/>
    <n v="295"/>
    <n v="2.9047619047619002"/>
    <n v="66886.190476190401"/>
    <n v="31"/>
    <n v="15"/>
    <n v="0"/>
    <n v="477"/>
    <n v="18"/>
    <n v="10"/>
    <n v="0"/>
    <n v="173"/>
    <n v="23"/>
    <n v="8"/>
    <n v="0"/>
    <n v="191"/>
  </r>
  <r>
    <x v="148"/>
    <s v="Beef and Broccoli Stir Fry"/>
    <n v="17"/>
    <n v="10"/>
    <n v="0"/>
    <n v="173"/>
    <n v="2.625"/>
    <n v="56312.6875"/>
    <n v="15"/>
    <n v="10"/>
    <n v="0"/>
    <n v="150"/>
    <n v="24"/>
    <n v="10"/>
    <n v="0"/>
    <n v="236"/>
    <n v="26"/>
    <n v="10"/>
    <n v="0"/>
    <n v="266"/>
  </r>
  <r>
    <x v="148"/>
    <s v="Beef and Squash Kabob"/>
    <n v="45"/>
    <n v="8"/>
    <n v="0"/>
    <n v="414"/>
    <n v="3.0697674418604599"/>
    <n v="65193.116279069698"/>
    <n v="36"/>
    <n v="7"/>
    <n v="0"/>
    <n v="306"/>
    <n v="53"/>
    <n v="8"/>
    <n v="1"/>
    <n v="461"/>
    <n v="66"/>
    <n v="8"/>
    <n v="0"/>
    <n v="614"/>
  </r>
  <r>
    <x v="148"/>
    <s v="Chicken and Onion Kabob"/>
    <n v="60"/>
    <n v="10"/>
    <n v="0"/>
    <n v="667"/>
    <n v="3.6491228070175401"/>
    <n v="64967.140350877104"/>
    <n v="59"/>
    <n v="10"/>
    <n v="0"/>
    <n v="642"/>
    <n v="57"/>
    <n v="10"/>
    <n v="0"/>
    <n v="627"/>
    <n v="53"/>
    <n v="10"/>
    <n v="0"/>
    <n v="576"/>
  </r>
  <r>
    <x v="148"/>
    <s v="Chutney"/>
    <n v="27"/>
    <n v="2"/>
    <n v="0"/>
    <n v="73"/>
    <n v="4.6842105263157796"/>
    <n v="57999.789473684199"/>
    <n v="33"/>
    <n v="2"/>
    <n v="0"/>
    <n v="96"/>
    <n v="16"/>
    <n v="2"/>
    <n v="0"/>
    <n v="48"/>
    <n v="24"/>
    <n v="2"/>
    <n v="0"/>
    <n v="60"/>
  </r>
  <r>
    <x v="148"/>
    <s v="Coconut and Beef Vindaloo"/>
    <n v="16"/>
    <n v="4"/>
    <n v="0"/>
    <n v="64"/>
    <n v="6.5714285714285703"/>
    <n v="43015.285714285703"/>
    <n v="11"/>
    <n v="4"/>
    <n v="0"/>
    <n v="38"/>
    <n v="9"/>
    <n v="4"/>
    <n v="0"/>
    <n v="32"/>
    <n v="18"/>
    <n v="4"/>
    <n v="0"/>
    <n v="69"/>
  </r>
  <r>
    <x v="148"/>
    <s v="Fountain Drink"/>
    <n v="39"/>
    <n v="2"/>
    <n v="0"/>
    <n v="78"/>
    <n v="6.39393939393939"/>
    <n v="57706.030303030297"/>
    <n v="76"/>
    <n v="2"/>
    <n v="0"/>
    <n v="151"/>
    <n v="49"/>
    <n v="2"/>
    <n v="0"/>
    <n v="95"/>
    <n v="48"/>
    <n v="2"/>
    <n v="0"/>
    <n v="95"/>
  </r>
  <r>
    <x v="148"/>
    <s v="Lamb and Veggie Kabob"/>
    <n v="18"/>
    <n v="8"/>
    <n v="1"/>
    <n v="162"/>
    <n v="2.8823529411764701"/>
    <n v="53074.705882352901"/>
    <n v="9"/>
    <n v="8"/>
    <n v="0"/>
    <n v="80"/>
    <n v="20"/>
    <n v="8"/>
    <n v="1"/>
    <n v="185"/>
    <n v="5"/>
    <n v="8"/>
    <n v="0"/>
    <n v="45"/>
  </r>
  <r>
    <x v="148"/>
    <s v="Lamb Chops"/>
    <n v="16"/>
    <n v="8"/>
    <n v="0"/>
    <n v="132"/>
    <n v="7.5625"/>
    <n v="62573.5625"/>
    <n v="15"/>
    <n v="26"/>
    <n v="0"/>
    <n v="378"/>
    <n v="20"/>
    <n v="8"/>
    <n v="1"/>
    <n v="132"/>
    <n v="26"/>
    <n v="7"/>
    <n v="0"/>
    <n v="169"/>
  </r>
  <r>
    <x v="148"/>
    <s v="Naan"/>
    <n v="25"/>
    <n v="2"/>
    <n v="0"/>
    <n v="72"/>
    <n v="3.4090909090908998"/>
    <n v="54665.045454545398"/>
    <n v="25"/>
    <n v="2"/>
    <n v="0"/>
    <n v="78"/>
    <n v="20"/>
    <n v="2"/>
    <n v="0"/>
    <n v="49"/>
    <n v="20"/>
    <n v="2"/>
    <n v="0"/>
    <n v="44"/>
  </r>
  <r>
    <x v="148"/>
    <s v="Rice"/>
    <n v="27"/>
    <n v="2"/>
    <n v="0"/>
    <n v="86"/>
    <n v="2"/>
    <n v="76295.952380952294"/>
    <n v="20"/>
    <n v="2"/>
    <n v="0"/>
    <n v="56"/>
    <n v="18"/>
    <n v="2"/>
    <n v="0"/>
    <n v="40"/>
    <n v="23"/>
    <n v="2"/>
    <n v="0"/>
    <n v="50"/>
  </r>
  <r>
    <x v="148"/>
    <s v="Salmon and Wheat Bran Salad"/>
    <n v="113"/>
    <n v="13"/>
    <n v="1"/>
    <n v="1405"/>
    <n v="5.0531914893616996"/>
    <n v="57557.7340425531"/>
    <n v="134"/>
    <n v="16"/>
    <n v="0"/>
    <n v="2123"/>
    <n v="99"/>
    <n v="13"/>
    <n v="0"/>
    <n v="1207"/>
    <n v="143"/>
    <n v="12"/>
    <n v="0"/>
    <n v="1731"/>
  </r>
  <r>
    <x v="148"/>
    <s v="Yogurt"/>
    <n v="40"/>
    <n v="3"/>
    <n v="1"/>
    <n v="175"/>
    <n v="2.9714285714285702"/>
    <n v="71510.085714285698"/>
    <n v="38"/>
    <n v="3"/>
    <n v="1"/>
    <n v="153"/>
    <n v="35"/>
    <n v="3"/>
    <n v="0"/>
    <n v="135"/>
    <n v="39"/>
    <n v="3"/>
    <n v="0"/>
    <n v="147"/>
  </r>
  <r>
    <x v="149"/>
    <s v="Aubergine and Chickpea Vindaloo"/>
    <n v="14"/>
    <n v="4"/>
    <n v="0"/>
    <n v="49"/>
    <n v="2.4444444444444402"/>
    <n v="66713.888888888803"/>
    <n v="15"/>
    <n v="4"/>
    <n v="0"/>
    <n v="52"/>
    <n v="7"/>
    <n v="4"/>
    <n v="0"/>
    <n v="24"/>
    <n v="21"/>
    <n v="4"/>
    <n v="0"/>
    <n v="74"/>
  </r>
  <r>
    <x v="149"/>
    <s v="Beef and Apple Burgers"/>
    <n v="49"/>
    <n v="16"/>
    <n v="0"/>
    <n v="645"/>
    <n v="3.1212121212121202"/>
    <n v="60692.3939393939"/>
    <n v="33"/>
    <n v="16"/>
    <n v="0"/>
    <n v="516"/>
    <n v="40"/>
    <n v="12"/>
    <n v="1"/>
    <n v="435"/>
    <n v="27"/>
    <n v="17"/>
    <n v="3"/>
    <n v="391"/>
  </r>
  <r>
    <x v="149"/>
    <s v="Beef and Broccoli"/>
    <n v="31"/>
    <n v="9"/>
    <n v="0"/>
    <n v="286"/>
    <n v="3.22727272727272"/>
    <n v="54663.909090909001"/>
    <n v="26"/>
    <n v="19"/>
    <n v="9"/>
    <n v="248"/>
    <n v="34"/>
    <n v="9"/>
    <n v="0"/>
    <n v="292"/>
    <n v="19"/>
    <n v="19"/>
    <n v="0"/>
    <n v="355"/>
  </r>
  <r>
    <x v="149"/>
    <s v="Beef and Broccoli Stir Fry"/>
    <n v="13"/>
    <n v="10"/>
    <n v="0"/>
    <n v="131"/>
    <n v="3.5454545454545401"/>
    <n v="63666.545454545398"/>
    <n v="19"/>
    <n v="10"/>
    <n v="0"/>
    <n v="191"/>
    <n v="14"/>
    <n v="10"/>
    <n v="2"/>
    <n v="121"/>
    <n v="12"/>
    <n v="10"/>
    <n v="1"/>
    <n v="112"/>
  </r>
  <r>
    <x v="149"/>
    <s v="Beef and Squash Kabob"/>
    <n v="41"/>
    <n v="8"/>
    <n v="0"/>
    <n v="369"/>
    <n v="2.7567567567567499"/>
    <n v="56937.810810810799"/>
    <n v="49"/>
    <n v="7"/>
    <n v="0"/>
    <n v="420"/>
    <n v="57"/>
    <n v="8"/>
    <n v="0"/>
    <n v="539"/>
    <n v="36"/>
    <n v="8"/>
    <n v="0"/>
    <n v="332"/>
  </r>
  <r>
    <x v="149"/>
    <s v="Chicken and Onion Kabob"/>
    <n v="53"/>
    <n v="10"/>
    <n v="0"/>
    <n v="572"/>
    <n v="3.1224489795918302"/>
    <n v="57263.5510204081"/>
    <n v="69"/>
    <n v="10"/>
    <n v="0"/>
    <n v="768"/>
    <n v="58"/>
    <n v="10"/>
    <n v="0"/>
    <n v="642"/>
    <n v="70"/>
    <n v="10"/>
    <n v="0"/>
    <n v="774"/>
  </r>
  <r>
    <x v="149"/>
    <s v="Chutney"/>
    <n v="22"/>
    <n v="2"/>
    <n v="0"/>
    <n v="78"/>
    <n v="3.7619047619047601"/>
    <n v="57201.142857142797"/>
    <n v="26"/>
    <n v="2"/>
    <n v="0"/>
    <n v="75"/>
    <n v="27"/>
    <n v="2"/>
    <n v="0"/>
    <n v="66"/>
    <n v="19"/>
    <n v="2"/>
    <n v="0"/>
    <n v="74"/>
  </r>
  <r>
    <x v="149"/>
    <s v="Coconut and Beef Vindaloo"/>
    <n v="8"/>
    <n v="4"/>
    <n v="0"/>
    <n v="32"/>
    <n v="3.2"/>
    <n v="60092"/>
    <n v="20"/>
    <n v="4"/>
    <n v="0"/>
    <n v="70"/>
    <n v="8"/>
    <n v="4"/>
    <n v="1"/>
    <n v="28"/>
    <n v="9"/>
    <n v="4"/>
    <n v="0"/>
    <n v="35"/>
  </r>
  <r>
    <x v="149"/>
    <s v="Fountain Drink"/>
    <n v="33"/>
    <n v="2"/>
    <n v="0"/>
    <n v="64"/>
    <n v="2.2608695652173898"/>
    <n v="65309.652173912997"/>
    <n v="65"/>
    <n v="2"/>
    <n v="0"/>
    <n v="127"/>
    <n v="44"/>
    <n v="2"/>
    <n v="0"/>
    <n v="88"/>
    <n v="39"/>
    <n v="2"/>
    <n v="0"/>
    <n v="78"/>
  </r>
  <r>
    <x v="149"/>
    <s v="Lamb and Veggie Kabob"/>
    <n v="24"/>
    <n v="8"/>
    <n v="0"/>
    <n v="219"/>
    <n v="4.8499999999999996"/>
    <n v="60080.85"/>
    <n v="18"/>
    <n v="8"/>
    <n v="1"/>
    <n v="161"/>
    <n v="10"/>
    <n v="8"/>
    <n v="0"/>
    <n v="94"/>
    <n v="10"/>
    <n v="8"/>
    <n v="1"/>
    <n v="88"/>
  </r>
  <r>
    <x v="149"/>
    <s v="Lamb Chops"/>
    <n v="16"/>
    <n v="10"/>
    <n v="0"/>
    <n v="149"/>
    <n v="5.75"/>
    <n v="56343.25"/>
    <n v="17"/>
    <n v="11"/>
    <n v="0"/>
    <n v="180"/>
    <n v="29"/>
    <n v="8"/>
    <n v="0"/>
    <n v="227"/>
    <n v="17"/>
    <n v="15"/>
    <n v="0"/>
    <n v="248"/>
  </r>
  <r>
    <x v="149"/>
    <s v="Naan"/>
    <n v="22"/>
    <n v="2"/>
    <n v="0"/>
    <n v="94"/>
    <n v="1.25"/>
    <n v="85008.6"/>
    <n v="21"/>
    <n v="2"/>
    <n v="0"/>
    <n v="58"/>
    <n v="32"/>
    <n v="2"/>
    <n v="0"/>
    <n v="71"/>
    <n v="28"/>
    <n v="2"/>
    <n v="0"/>
    <n v="82"/>
  </r>
  <r>
    <x v="149"/>
    <s v="Rice"/>
    <n v="14"/>
    <n v="2"/>
    <n v="0"/>
    <n v="54"/>
    <n v="2.3846153846153801"/>
    <n v="69276.1538461538"/>
    <n v="26"/>
    <n v="2"/>
    <n v="0"/>
    <n v="78"/>
    <n v="24"/>
    <n v="2"/>
    <n v="0"/>
    <n v="51"/>
    <n v="25"/>
    <n v="2"/>
    <n v="0"/>
    <n v="86"/>
  </r>
  <r>
    <x v="149"/>
    <s v="Salmon and Wheat Bran Salad"/>
    <n v="113"/>
    <n v="13"/>
    <n v="0"/>
    <n v="1463"/>
    <n v="3.56565656565656"/>
    <n v="61691.666666666599"/>
    <n v="146"/>
    <n v="16"/>
    <n v="2"/>
    <n v="2141"/>
    <n v="106"/>
    <n v="12"/>
    <n v="0"/>
    <n v="1275"/>
    <n v="105"/>
    <n v="16"/>
    <n v="0"/>
    <n v="1619"/>
  </r>
  <r>
    <x v="149"/>
    <s v="Yogurt"/>
    <n v="52"/>
    <n v="3"/>
    <n v="0"/>
    <n v="236"/>
    <n v="2.48936170212765"/>
    <n v="63913.914893617002"/>
    <n v="57"/>
    <n v="3"/>
    <n v="0"/>
    <n v="266"/>
    <n v="48"/>
    <n v="3"/>
    <n v="0"/>
    <n v="196"/>
    <n v="54"/>
    <n v="3"/>
    <n v="0"/>
    <n v="226"/>
  </r>
  <r>
    <x v="150"/>
    <s v="Aubergine and Chickpea Vindaloo"/>
    <n v="5"/>
    <n v="4"/>
    <n v="0"/>
    <n v="18"/>
    <n v="1.2"/>
    <n v="80075.399999999994"/>
    <n v="5"/>
    <n v="4"/>
    <n v="0"/>
    <n v="18"/>
    <n v="4"/>
    <n v="4"/>
    <n v="0"/>
    <n v="14"/>
    <n v="4"/>
    <n v="4"/>
    <n v="0"/>
    <n v="14"/>
  </r>
  <r>
    <x v="150"/>
    <s v="Beef and Apple Burgers"/>
    <n v="23"/>
    <n v="8"/>
    <n v="1"/>
    <n v="156"/>
    <n v="13.7391304347826"/>
    <n v="56622.608695652103"/>
    <n v="20"/>
    <n v="16"/>
    <n v="1"/>
    <n v="312"/>
    <n v="45"/>
    <n v="14"/>
    <n v="1"/>
    <n v="609"/>
    <n v="21"/>
    <n v="9"/>
    <n v="1"/>
    <n v="175"/>
  </r>
  <r>
    <x v="150"/>
    <s v="Beef and Broccoli"/>
    <n v="13"/>
    <n v="7"/>
    <n v="0"/>
    <n v="94"/>
    <n v="16"/>
    <n v="69398.769230769205"/>
    <n v="11"/>
    <n v="10"/>
    <n v="0"/>
    <n v="111"/>
    <n v="26"/>
    <n v="15"/>
    <n v="0"/>
    <n v="353"/>
    <n v="11"/>
    <n v="10"/>
    <n v="0"/>
    <n v="107"/>
  </r>
  <r>
    <x v="150"/>
    <s v="Beef and Broccoli Stir Fry"/>
    <n v="12"/>
    <n v="10"/>
    <n v="0"/>
    <n v="124"/>
    <n v="2.0833333333333299"/>
    <n v="33570.75"/>
    <n v="6"/>
    <n v="10"/>
    <n v="0"/>
    <n v="60"/>
    <n v="17"/>
    <n v="10"/>
    <n v="0"/>
    <n v="173"/>
    <n v="13"/>
    <n v="10"/>
    <n v="0"/>
    <n v="129"/>
  </r>
  <r>
    <x v="150"/>
    <s v="Beef and Squash Kabob"/>
    <n v="25"/>
    <n v="8"/>
    <n v="0"/>
    <n v="234"/>
    <n v="3.13043478260869"/>
    <n v="65252.1739130434"/>
    <n v="28"/>
    <n v="7"/>
    <n v="1"/>
    <n v="221"/>
    <n v="55"/>
    <n v="8"/>
    <n v="0"/>
    <n v="514"/>
    <n v="29"/>
    <n v="7"/>
    <n v="0"/>
    <n v="232"/>
  </r>
  <r>
    <x v="150"/>
    <s v="Chicken and Onion Kabob"/>
    <n v="27"/>
    <n v="10"/>
    <n v="0"/>
    <n v="304"/>
    <n v="13.44"/>
    <n v="60106.36"/>
    <n v="37"/>
    <n v="10"/>
    <n v="1"/>
    <n v="378"/>
    <n v="51"/>
    <n v="10"/>
    <n v="0"/>
    <n v="569"/>
    <n v="57"/>
    <n v="9"/>
    <n v="0"/>
    <n v="585"/>
  </r>
  <r>
    <x v="150"/>
    <s v="Chutney"/>
    <n v="13"/>
    <n v="2"/>
    <n v="0"/>
    <n v="29"/>
    <n v="3.5384615384615299"/>
    <n v="61553.923076922998"/>
    <n v="11"/>
    <n v="2"/>
    <n v="0"/>
    <n v="24"/>
    <n v="20"/>
    <n v="2"/>
    <n v="0"/>
    <n v="66"/>
    <n v="13"/>
    <n v="2"/>
    <n v="0"/>
    <n v="32"/>
  </r>
  <r>
    <x v="150"/>
    <s v="Coconut and Beef Vindaloo"/>
    <n v="14"/>
    <n v="4"/>
    <n v="0"/>
    <n v="56"/>
    <n v="3.1"/>
    <n v="50202.1"/>
    <n v="11"/>
    <n v="4"/>
    <n v="0"/>
    <n v="38"/>
    <n v="7"/>
    <n v="4"/>
    <n v="0"/>
    <n v="28"/>
    <n v="7"/>
    <n v="4"/>
    <n v="0"/>
    <n v="26"/>
  </r>
  <r>
    <x v="150"/>
    <s v="Fountain Drink"/>
    <n v="44"/>
    <n v="2"/>
    <n v="0"/>
    <n v="85"/>
    <n v="9.7272727272727195"/>
    <n v="54626.4545454545"/>
    <n v="38"/>
    <n v="2"/>
    <n v="0"/>
    <n v="75"/>
    <n v="31"/>
    <n v="2"/>
    <n v="0"/>
    <n v="62"/>
    <n v="37"/>
    <n v="2"/>
    <n v="0"/>
    <n v="71"/>
  </r>
  <r>
    <x v="150"/>
    <s v="Lamb and Veggie Kabob"/>
    <n v="5"/>
    <n v="8"/>
    <n v="0"/>
    <n v="44"/>
    <n v="2.8"/>
    <n v="60070.400000000001"/>
    <n v="7"/>
    <n v="8"/>
    <n v="1"/>
    <n v="56"/>
    <n v="21"/>
    <n v="8"/>
    <n v="1"/>
    <n v="182"/>
    <n v="9"/>
    <n v="8"/>
    <n v="1"/>
    <n v="77"/>
  </r>
  <r>
    <x v="150"/>
    <s v="Lamb Chops"/>
    <n v="19"/>
    <n v="7"/>
    <n v="0"/>
    <n v="134"/>
    <n v="4.3888888888888804"/>
    <n v="33560.222222222197"/>
    <n v="13"/>
    <n v="8"/>
    <n v="1"/>
    <n v="86"/>
    <n v="14"/>
    <n v="12"/>
    <n v="0"/>
    <n v="164"/>
    <n v="16"/>
    <n v="9"/>
    <n v="0"/>
    <n v="140"/>
  </r>
  <r>
    <x v="150"/>
    <s v="Naan"/>
    <n v="12"/>
    <n v="2"/>
    <n v="0"/>
    <n v="24"/>
    <n v="22.4444444444444"/>
    <n v="55868.888888888803"/>
    <n v="12"/>
    <n v="2"/>
    <n v="0"/>
    <n v="30"/>
    <n v="16"/>
    <n v="2"/>
    <n v="0"/>
    <n v="42"/>
    <n v="11"/>
    <n v="2"/>
    <n v="0"/>
    <n v="24"/>
  </r>
  <r>
    <x v="150"/>
    <s v="Rice"/>
    <n v="12"/>
    <n v="2"/>
    <n v="0"/>
    <n v="25"/>
    <n v="2.5"/>
    <n v="58473.5"/>
    <n v="17"/>
    <n v="2"/>
    <n v="0"/>
    <n v="44"/>
    <n v="21"/>
    <n v="2"/>
    <n v="0"/>
    <n v="66"/>
    <n v="15"/>
    <n v="2"/>
    <n v="0"/>
    <n v="39"/>
  </r>
  <r>
    <x v="150"/>
    <s v="Salmon and Wheat Bran Salad"/>
    <n v="73"/>
    <n v="11"/>
    <n v="1"/>
    <n v="744"/>
    <n v="5.8450704225352101"/>
    <n v="55044.563380281601"/>
    <n v="77"/>
    <n v="12"/>
    <n v="0"/>
    <n v="901"/>
    <n v="85"/>
    <n v="14"/>
    <n v="0"/>
    <n v="1179"/>
    <n v="55"/>
    <n v="13"/>
    <n v="1"/>
    <n v="655"/>
  </r>
  <r>
    <x v="150"/>
    <s v="Yogurt"/>
    <n v="28"/>
    <n v="3"/>
    <n v="0"/>
    <n v="117"/>
    <n v="2.5925925925925899"/>
    <n v="59377.074074074"/>
    <n v="15"/>
    <n v="3"/>
    <n v="0"/>
    <n v="58"/>
    <n v="49"/>
    <n v="3"/>
    <n v="0"/>
    <n v="221"/>
    <n v="21"/>
    <n v="3"/>
    <n v="0"/>
    <n v="73"/>
  </r>
  <r>
    <x v="151"/>
    <s v="Aubergine and Chickpea Vindaloo"/>
    <n v="8"/>
    <n v="4"/>
    <n v="0"/>
    <n v="28"/>
    <n v="2.5"/>
    <n v="66971.5"/>
    <n v="13"/>
    <n v="4"/>
    <n v="1"/>
    <n v="38"/>
    <n v="3"/>
    <n v="4"/>
    <n v="0"/>
    <n v="10"/>
    <n v="10"/>
    <n v="4"/>
    <n v="0"/>
    <n v="35"/>
  </r>
  <r>
    <x v="151"/>
    <s v="Beef and Apple Burgers"/>
    <n v="22"/>
    <n v="9"/>
    <n v="1"/>
    <n v="187"/>
    <n v="1.4545454545454499"/>
    <n v="72802.272727272706"/>
    <n v="23"/>
    <n v="12"/>
    <n v="0"/>
    <n v="259"/>
    <n v="26"/>
    <n v="13"/>
    <n v="1"/>
    <n v="324"/>
    <n v="40"/>
    <n v="11"/>
    <n v="1"/>
    <n v="405"/>
  </r>
  <r>
    <x v="151"/>
    <s v="Beef and Broccoli"/>
    <n v="7"/>
    <n v="7"/>
    <n v="0"/>
    <n v="46"/>
    <n v="3.2857142857142798"/>
    <n v="43014.571428571398"/>
    <n v="24"/>
    <n v="7"/>
    <n v="0"/>
    <n v="164"/>
    <n v="10"/>
    <n v="14"/>
    <n v="0"/>
    <n v="139"/>
    <n v="18"/>
    <n v="8"/>
    <n v="0"/>
    <n v="145"/>
  </r>
  <r>
    <x v="151"/>
    <s v="Beef and Broccoli Stir Fry"/>
    <n v="11"/>
    <n v="10"/>
    <n v="0"/>
    <n v="113"/>
    <n v="1.8181818181818099"/>
    <n v="45506.727272727199"/>
    <n v="9"/>
    <n v="10"/>
    <n v="0"/>
    <n v="87"/>
    <n v="11"/>
    <n v="10"/>
    <n v="0"/>
    <n v="113"/>
    <n v="9"/>
    <n v="10"/>
    <n v="0"/>
    <n v="88"/>
  </r>
  <r>
    <x v="151"/>
    <s v="Beef and Squash Kabob"/>
    <n v="24"/>
    <n v="8"/>
    <n v="0"/>
    <n v="226"/>
    <n v="4.05"/>
    <n v="50163.25"/>
    <n v="35"/>
    <n v="7"/>
    <n v="0"/>
    <n v="303"/>
    <n v="25"/>
    <n v="8"/>
    <n v="1"/>
    <n v="205"/>
    <n v="34"/>
    <n v="8"/>
    <n v="0"/>
    <n v="322"/>
  </r>
  <r>
    <x v="151"/>
    <s v="Chicken and Onion Kabob"/>
    <n v="48"/>
    <n v="10"/>
    <n v="0"/>
    <n v="536"/>
    <n v="2.8085106382978702"/>
    <n v="59716.4255319148"/>
    <n v="38"/>
    <n v="10"/>
    <n v="0"/>
    <n v="418"/>
    <n v="41"/>
    <n v="10"/>
    <n v="1"/>
    <n v="427"/>
    <n v="39"/>
    <n v="10"/>
    <n v="0"/>
    <n v="421"/>
  </r>
  <r>
    <x v="151"/>
    <s v="Chutney"/>
    <n v="13"/>
    <n v="2"/>
    <n v="0"/>
    <n v="26"/>
    <n v="1.3076923076922999"/>
    <n v="69332.1538461538"/>
    <n v="13"/>
    <n v="2"/>
    <n v="0"/>
    <n v="27"/>
    <n v="7"/>
    <n v="2"/>
    <n v="0"/>
    <n v="20"/>
    <n v="19"/>
    <n v="2"/>
    <n v="0"/>
    <n v="69"/>
  </r>
  <r>
    <x v="151"/>
    <s v="Coconut and Beef Vindaloo"/>
    <n v="6"/>
    <n v="4"/>
    <n v="0"/>
    <n v="24"/>
    <n v="3.6"/>
    <n v="20333.8"/>
    <n v="12"/>
    <n v="4"/>
    <n v="1"/>
    <n v="35"/>
    <n v="8"/>
    <n v="4"/>
    <n v="0"/>
    <n v="32"/>
    <n v="6"/>
    <n v="4"/>
    <n v="0"/>
    <n v="22"/>
  </r>
  <r>
    <x v="151"/>
    <s v="Fountain Drink"/>
    <n v="31"/>
    <n v="2"/>
    <n v="0"/>
    <n v="61"/>
    <n v="3.3333333333333299"/>
    <n v="71452.619047618995"/>
    <n v="32"/>
    <n v="2"/>
    <n v="0"/>
    <n v="64"/>
    <n v="16"/>
    <n v="2"/>
    <n v="0"/>
    <n v="30"/>
    <n v="38"/>
    <n v="2"/>
    <n v="0"/>
    <n v="75"/>
  </r>
  <r>
    <x v="151"/>
    <s v="Lamb and Veggie Kabob"/>
    <n v="13"/>
    <n v="8"/>
    <n v="1"/>
    <n v="110"/>
    <n v="1.8333333333333299"/>
    <n v="50054"/>
    <n v="17"/>
    <n v="8"/>
    <n v="2"/>
    <n v="132"/>
    <n v="10"/>
    <n v="8"/>
    <n v="0"/>
    <n v="96"/>
    <n v="8"/>
    <n v="8"/>
    <n v="0"/>
    <n v="74"/>
  </r>
  <r>
    <x v="151"/>
    <s v="Lamb Chops"/>
    <n v="12"/>
    <n v="6"/>
    <n v="0"/>
    <n v="70"/>
    <n v="2.6666666666666599"/>
    <n v="66776.5"/>
    <n v="16"/>
    <n v="7"/>
    <n v="0"/>
    <n v="108"/>
    <n v="12"/>
    <n v="9"/>
    <n v="1"/>
    <n v="106"/>
    <n v="20"/>
    <n v="9"/>
    <n v="1"/>
    <n v="172"/>
  </r>
  <r>
    <x v="151"/>
    <s v="Naan"/>
    <n v="18"/>
    <n v="2"/>
    <n v="0"/>
    <n v="36"/>
    <n v="2.7222222222222201"/>
    <n v="72290.222222222204"/>
    <n v="27"/>
    <n v="2"/>
    <n v="0"/>
    <n v="50"/>
    <n v="18"/>
    <n v="2"/>
    <n v="0"/>
    <n v="42"/>
    <n v="19"/>
    <n v="2"/>
    <n v="0"/>
    <n v="50"/>
  </r>
  <r>
    <x v="151"/>
    <s v="Rice"/>
    <n v="13"/>
    <n v="2"/>
    <n v="0"/>
    <n v="26"/>
    <n v="1.7692307692307601"/>
    <n v="76939.615384615303"/>
    <n v="18"/>
    <n v="2"/>
    <n v="0"/>
    <n v="40"/>
    <n v="12"/>
    <n v="2"/>
    <n v="0"/>
    <n v="26"/>
    <n v="16"/>
    <n v="2"/>
    <n v="0"/>
    <n v="57"/>
  </r>
  <r>
    <x v="151"/>
    <s v="Salmon and Wheat Bran Salad"/>
    <n v="82"/>
    <n v="12"/>
    <n v="0"/>
    <n v="953"/>
    <n v="3.3086419753086398"/>
    <n v="55662.259259259197"/>
    <n v="96"/>
    <n v="11"/>
    <n v="0"/>
    <n v="989"/>
    <n v="65"/>
    <n v="14"/>
    <n v="1"/>
    <n v="869"/>
    <n v="66"/>
    <n v="11"/>
    <n v="0"/>
    <n v="703"/>
  </r>
  <r>
    <x v="151"/>
    <s v="Yogurt"/>
    <n v="23"/>
    <n v="3"/>
    <n v="0"/>
    <n v="83"/>
    <n v="1.8260869565217299"/>
    <n v="69628.130434782594"/>
    <n v="30"/>
    <n v="3"/>
    <n v="0"/>
    <n v="109"/>
    <n v="25"/>
    <n v="3"/>
    <n v="0"/>
    <n v="133"/>
    <n v="24"/>
    <n v="3"/>
    <n v="0"/>
    <n v="80"/>
  </r>
  <r>
    <x v="152"/>
    <s v="Aubergine and Chickpea Vindaloo"/>
    <n v="12"/>
    <n v="2"/>
    <n v="0"/>
    <n v="28"/>
    <n v="1.88888888888888"/>
    <n v="44729.666666666599"/>
    <n v="7"/>
    <n v="4"/>
    <n v="0"/>
    <n v="24"/>
    <n v="9"/>
    <n v="4"/>
    <n v="0"/>
    <n v="28"/>
    <n v="15"/>
    <n v="4"/>
    <n v="0"/>
    <n v="52"/>
  </r>
  <r>
    <x v="152"/>
    <s v="Beef and Apple Burgers"/>
    <n v="32"/>
    <n v="14"/>
    <n v="1"/>
    <n v="422"/>
    <n v="2.84375"/>
    <n v="62549.8125"/>
    <n v="26"/>
    <n v="12"/>
    <n v="1"/>
    <n v="280"/>
    <n v="34"/>
    <n v="11"/>
    <n v="3"/>
    <n v="283"/>
    <n v="37"/>
    <n v="11"/>
    <n v="1"/>
    <n v="358"/>
  </r>
  <r>
    <x v="152"/>
    <s v="Beef and Broccoli"/>
    <n v="25"/>
    <n v="10"/>
    <n v="0"/>
    <n v="261"/>
    <n v="2.84"/>
    <n v="52103.56"/>
    <n v="11"/>
    <n v="13"/>
    <n v="0"/>
    <n v="136"/>
    <n v="22"/>
    <n v="17"/>
    <n v="1"/>
    <n v="347"/>
    <n v="17"/>
    <n v="11"/>
    <n v="0"/>
    <n v="185"/>
  </r>
  <r>
    <x v="152"/>
    <s v="Beef and Broccoli Stir Fry"/>
    <n v="7"/>
    <n v="10"/>
    <n v="0"/>
    <n v="71"/>
    <n v="1.5"/>
    <n v="66856"/>
    <n v="15"/>
    <n v="10"/>
    <n v="1"/>
    <n v="140"/>
    <n v="13"/>
    <n v="10"/>
    <n v="2"/>
    <n v="107"/>
    <n v="21"/>
    <n v="10"/>
    <n v="1"/>
    <n v="204"/>
  </r>
  <r>
    <x v="152"/>
    <s v="Beef and Squash Kabob"/>
    <n v="20"/>
    <n v="8"/>
    <n v="0"/>
    <n v="187"/>
    <n v="3.5263157894736801"/>
    <n v="68451.105263157893"/>
    <n v="35"/>
    <n v="7"/>
    <n v="0"/>
    <n v="291"/>
    <n v="17"/>
    <n v="8"/>
    <n v="2"/>
    <n v="137"/>
    <n v="26"/>
    <n v="8"/>
    <n v="1"/>
    <n v="222"/>
  </r>
  <r>
    <x v="152"/>
    <s v="Chicken and Onion Kabob"/>
    <n v="41"/>
    <n v="10"/>
    <n v="1"/>
    <n v="413"/>
    <n v="3.5526315789473601"/>
    <n v="73723.552631578903"/>
    <n v="56"/>
    <n v="10"/>
    <n v="0"/>
    <n v="604"/>
    <n v="43"/>
    <n v="10"/>
    <n v="0"/>
    <n v="481"/>
    <n v="50"/>
    <n v="10"/>
    <n v="0"/>
    <n v="526"/>
  </r>
  <r>
    <x v="152"/>
    <s v="Chutney"/>
    <n v="12"/>
    <n v="2"/>
    <n v="0"/>
    <n v="44"/>
    <n v="2.4545454545454501"/>
    <n v="54669.181818181802"/>
    <n v="16"/>
    <n v="2"/>
    <n v="0"/>
    <n v="40"/>
    <n v="19"/>
    <n v="2"/>
    <n v="0"/>
    <n v="54"/>
    <n v="15"/>
    <n v="2"/>
    <n v="0"/>
    <n v="52"/>
  </r>
  <r>
    <x v="152"/>
    <s v="Coconut and Beef Vindaloo"/>
    <n v="14"/>
    <n v="3"/>
    <n v="0"/>
    <n v="40"/>
    <n v="2.3846153846153801"/>
    <n v="38679.384615384603"/>
    <n v="10"/>
    <n v="4"/>
    <n v="0"/>
    <n v="32"/>
    <n v="12"/>
    <n v="4"/>
    <n v="1"/>
    <n v="40"/>
    <n v="7"/>
    <n v="4"/>
    <n v="0"/>
    <n v="28"/>
  </r>
  <r>
    <x v="152"/>
    <s v="Fountain Drink"/>
    <n v="42"/>
    <n v="2"/>
    <n v="0"/>
    <n v="82"/>
    <n v="2.2903225806451601"/>
    <n v="61359.967741935397"/>
    <n v="32"/>
    <n v="2"/>
    <n v="0"/>
    <n v="64"/>
    <n v="39"/>
    <n v="2"/>
    <n v="0"/>
    <n v="74"/>
    <n v="45"/>
    <n v="2"/>
    <n v="0"/>
    <n v="89"/>
  </r>
  <r>
    <x v="152"/>
    <s v="Lamb and Veggie Kabob"/>
    <n v="11"/>
    <n v="8"/>
    <n v="0"/>
    <n v="103"/>
    <n v="3.63636363636363"/>
    <n v="72762.545454545398"/>
    <n v="12"/>
    <n v="8"/>
    <n v="0"/>
    <n v="117"/>
    <n v="11"/>
    <n v="8"/>
    <n v="2"/>
    <n v="81"/>
    <n v="9"/>
    <n v="8"/>
    <n v="0"/>
    <n v="85"/>
  </r>
  <r>
    <x v="152"/>
    <s v="Lamb Chops"/>
    <n v="13"/>
    <n v="9"/>
    <n v="0"/>
    <n v="111"/>
    <n v="4.5384615384615303"/>
    <n v="46294.2307692307"/>
    <n v="11"/>
    <n v="7"/>
    <n v="0"/>
    <n v="80"/>
    <n v="22"/>
    <n v="8"/>
    <n v="1"/>
    <n v="160"/>
    <n v="14"/>
    <n v="12"/>
    <n v="3"/>
    <n v="121"/>
  </r>
  <r>
    <x v="152"/>
    <s v="Naan"/>
    <n v="21"/>
    <n v="2"/>
    <n v="0"/>
    <n v="68"/>
    <n v="3"/>
    <n v="61956.142857142797"/>
    <n v="16"/>
    <n v="2"/>
    <n v="0"/>
    <n v="41"/>
    <n v="16"/>
    <n v="2"/>
    <n v="0"/>
    <n v="35"/>
    <n v="16"/>
    <n v="2"/>
    <n v="0"/>
    <n v="48"/>
  </r>
  <r>
    <x v="152"/>
    <s v="Rice"/>
    <n v="14"/>
    <n v="2"/>
    <n v="0"/>
    <n v="44"/>
    <n v="1.4615384615384599"/>
    <n v="61614.0769230769"/>
    <n v="13"/>
    <n v="2"/>
    <n v="0"/>
    <n v="45"/>
    <n v="14"/>
    <n v="2"/>
    <n v="0"/>
    <n v="43"/>
    <n v="12"/>
    <n v="2"/>
    <n v="0"/>
    <n v="40"/>
  </r>
  <r>
    <x v="152"/>
    <s v="Salmon and Wheat Bran Salad"/>
    <n v="94"/>
    <n v="13"/>
    <n v="0"/>
    <n v="1232"/>
    <n v="4.8279569892473102"/>
    <n v="56011.139784946201"/>
    <n v="69"/>
    <n v="13"/>
    <n v="0"/>
    <n v="878"/>
    <n v="75"/>
    <n v="14"/>
    <n v="2"/>
    <n v="913"/>
    <n v="90"/>
    <n v="13"/>
    <n v="0"/>
    <n v="1120"/>
  </r>
  <r>
    <x v="152"/>
    <s v="Yogurt"/>
    <n v="29"/>
    <n v="3"/>
    <n v="0"/>
    <n v="137"/>
    <n v="2.8965517241379302"/>
    <n v="65626.655172413797"/>
    <n v="25"/>
    <n v="3"/>
    <n v="0"/>
    <n v="102"/>
    <n v="28"/>
    <n v="3"/>
    <n v="1"/>
    <n v="96"/>
    <n v="36"/>
    <n v="3"/>
    <n v="1"/>
    <n v="149"/>
  </r>
  <r>
    <x v="153"/>
    <s v="Aubergine and Chickpea Vindaloo"/>
    <n v="11"/>
    <n v="4"/>
    <n v="0"/>
    <n v="38"/>
    <n v="5.2"/>
    <n v="70008.5"/>
    <n v="17"/>
    <n v="4"/>
    <n v="0"/>
    <n v="58"/>
    <n v="8"/>
    <n v="4"/>
    <n v="0"/>
    <n v="28"/>
    <n v="7"/>
    <n v="4"/>
    <n v="0"/>
    <n v="24"/>
  </r>
  <r>
    <x v="153"/>
    <s v="Beef and Apple Burgers"/>
    <n v="29"/>
    <n v="10"/>
    <n v="2"/>
    <n v="257"/>
    <n v="3"/>
    <n v="65596.724137931"/>
    <n v="34"/>
    <n v="12"/>
    <n v="0"/>
    <n v="417"/>
    <n v="42"/>
    <n v="12"/>
    <n v="2"/>
    <n v="411"/>
    <n v="34"/>
    <n v="7"/>
    <n v="1"/>
    <n v="223"/>
  </r>
  <r>
    <x v="153"/>
    <s v="Beef and Broccoli"/>
    <n v="13"/>
    <n v="16"/>
    <n v="0"/>
    <n v="204"/>
    <n v="4.9230769230769198"/>
    <n v="38682.769230769198"/>
    <n v="23"/>
    <n v="12"/>
    <n v="0"/>
    <n v="291"/>
    <n v="23"/>
    <n v="9"/>
    <n v="0"/>
    <n v="191"/>
    <n v="17"/>
    <n v="9"/>
    <n v="0"/>
    <n v="154"/>
  </r>
  <r>
    <x v="153"/>
    <s v="Beef and Broccoli Stir Fry"/>
    <n v="11"/>
    <n v="10"/>
    <n v="1"/>
    <n v="102"/>
    <n v="1.1818181818181801"/>
    <n v="81902.4545454545"/>
    <n v="15"/>
    <n v="10"/>
    <n v="0"/>
    <n v="148"/>
    <n v="14"/>
    <n v="10"/>
    <n v="1"/>
    <n v="133"/>
    <n v="14"/>
    <n v="10"/>
    <n v="1"/>
    <n v="122"/>
  </r>
  <r>
    <x v="153"/>
    <s v="Beef and Squash Kabob"/>
    <n v="28"/>
    <n v="8"/>
    <n v="0"/>
    <n v="255"/>
    <n v="5.1538461538461497"/>
    <n v="53919.7307692307"/>
    <n v="53"/>
    <n v="7"/>
    <n v="0"/>
    <n v="439"/>
    <n v="42"/>
    <n v="8"/>
    <n v="0"/>
    <n v="377"/>
    <n v="35"/>
    <n v="8"/>
    <n v="0"/>
    <n v="315"/>
  </r>
  <r>
    <x v="153"/>
    <s v="Chicken and Onion Kabob"/>
    <n v="41"/>
    <n v="10"/>
    <n v="0"/>
    <n v="459"/>
    <n v="3.3684210526315699"/>
    <n v="60603.078947368398"/>
    <n v="59"/>
    <n v="10"/>
    <n v="0"/>
    <n v="633"/>
    <n v="49"/>
    <n v="10"/>
    <n v="0"/>
    <n v="527"/>
    <n v="45"/>
    <n v="10"/>
    <n v="0"/>
    <n v="503"/>
  </r>
  <r>
    <x v="153"/>
    <s v="Chutney"/>
    <n v="19"/>
    <n v="2"/>
    <n v="0"/>
    <n v="80"/>
    <n v="5.86666666666666"/>
    <n v="33491.266666666597"/>
    <n v="11"/>
    <n v="2"/>
    <n v="0"/>
    <n v="44"/>
    <n v="17"/>
    <n v="2"/>
    <n v="0"/>
    <n v="48"/>
    <n v="17"/>
    <n v="2"/>
    <n v="0"/>
    <n v="33"/>
  </r>
  <r>
    <x v="153"/>
    <s v="Coconut and Beef Vindaloo"/>
    <n v="13"/>
    <n v="4"/>
    <n v="0"/>
    <n v="50"/>
    <n v="1.72727272727272"/>
    <n v="63865.090909090897"/>
    <n v="23"/>
    <n v="4"/>
    <n v="0"/>
    <n v="75"/>
    <n v="11"/>
    <n v="4"/>
    <n v="1"/>
    <n v="36"/>
    <n v="9"/>
    <n v="4"/>
    <n v="0"/>
    <n v="36"/>
  </r>
  <r>
    <x v="153"/>
    <s v="Fountain Drink"/>
    <n v="32"/>
    <n v="2"/>
    <n v="0"/>
    <n v="61"/>
    <n v="6.6666666666666599"/>
    <n v="47787.238095237997"/>
    <n v="48"/>
    <n v="2"/>
    <n v="0"/>
    <n v="96"/>
    <n v="56"/>
    <n v="2"/>
    <n v="0"/>
    <n v="111"/>
    <n v="32"/>
    <n v="2"/>
    <n v="0"/>
    <n v="56"/>
  </r>
  <r>
    <x v="153"/>
    <s v="Lamb and Veggie Kabob"/>
    <n v="5"/>
    <n v="8"/>
    <n v="0"/>
    <n v="45"/>
    <n v="2.6"/>
    <n v="60132.800000000003"/>
    <n v="16"/>
    <n v="8"/>
    <n v="1"/>
    <n v="129"/>
    <n v="18"/>
    <n v="8"/>
    <n v="0"/>
    <n v="165"/>
    <n v="17"/>
    <n v="8"/>
    <n v="1"/>
    <n v="143"/>
  </r>
  <r>
    <x v="153"/>
    <s v="Lamb Chops"/>
    <n v="9"/>
    <n v="12"/>
    <n v="0"/>
    <n v="105"/>
    <n v="2.88888888888888"/>
    <n v="33784.444444444402"/>
    <n v="16"/>
    <n v="13"/>
    <n v="0"/>
    <n v="219"/>
    <n v="17"/>
    <n v="8"/>
    <n v="1"/>
    <n v="121"/>
    <n v="6"/>
    <n v="5"/>
    <n v="0"/>
    <n v="32"/>
  </r>
  <r>
    <x v="153"/>
    <s v="Naan"/>
    <n v="21"/>
    <n v="2"/>
    <n v="0"/>
    <n v="70"/>
    <n v="1.88888888888888"/>
    <n v="66808.777777777694"/>
    <n v="26"/>
    <n v="2"/>
    <n v="0"/>
    <n v="66"/>
    <n v="21"/>
    <n v="2"/>
    <n v="0"/>
    <n v="46"/>
    <n v="21"/>
    <n v="2"/>
    <n v="0"/>
    <n v="51"/>
  </r>
  <r>
    <x v="153"/>
    <s v="Rice"/>
    <n v="14"/>
    <n v="2"/>
    <n v="0"/>
    <n v="36"/>
    <n v="3.1428571428571401"/>
    <n v="43089.4285714285"/>
    <n v="23"/>
    <n v="2"/>
    <n v="0"/>
    <n v="64"/>
    <n v="17"/>
    <n v="2"/>
    <n v="0"/>
    <n v="43"/>
    <n v="5"/>
    <n v="2"/>
    <n v="0"/>
    <n v="10"/>
  </r>
  <r>
    <x v="153"/>
    <s v="Salmon and Wheat Bran Salad"/>
    <n v="78"/>
    <n v="15"/>
    <n v="1"/>
    <n v="1089"/>
    <n v="4.3766233766233702"/>
    <n v="46966.818181818096"/>
    <n v="100"/>
    <n v="14"/>
    <n v="0"/>
    <n v="1364"/>
    <n v="100"/>
    <n v="11"/>
    <n v="0"/>
    <n v="1094"/>
    <n v="78"/>
    <n v="12"/>
    <n v="1"/>
    <n v="861"/>
  </r>
  <r>
    <x v="153"/>
    <s v="Yogurt"/>
    <n v="28"/>
    <n v="3"/>
    <n v="0"/>
    <n v="123"/>
    <n v="3.9259259259259198"/>
    <n v="52025.925925925898"/>
    <n v="37"/>
    <n v="3"/>
    <n v="0"/>
    <n v="135"/>
    <n v="41"/>
    <n v="3"/>
    <n v="0"/>
    <n v="159"/>
    <n v="23"/>
    <n v="3"/>
    <n v="0"/>
    <n v="81"/>
  </r>
  <r>
    <x v="154"/>
    <s v="Aubergine and Chickpea Vindaloo"/>
    <n v="8"/>
    <n v="4"/>
    <n v="0"/>
    <n v="27"/>
    <n v="1"/>
    <n v="99999"/>
    <n v="6"/>
    <n v="4"/>
    <n v="1"/>
    <n v="18"/>
    <n v="12"/>
    <n v="4"/>
    <n v="0"/>
    <n v="42"/>
    <n v="11"/>
    <n v="4"/>
    <n v="0"/>
    <n v="38"/>
  </r>
  <r>
    <x v="154"/>
    <s v="Beef and Apple Burgers"/>
    <n v="40"/>
    <n v="11"/>
    <n v="1"/>
    <n v="397"/>
    <n v="2.35"/>
    <n v="52607.5"/>
    <n v="38"/>
    <n v="17"/>
    <n v="2"/>
    <n v="568"/>
    <n v="47"/>
    <n v="11"/>
    <n v="2"/>
    <n v="409"/>
    <n v="36"/>
    <n v="15"/>
    <n v="2"/>
    <n v="467"/>
  </r>
  <r>
    <x v="154"/>
    <s v="Beef and Broccoli"/>
    <n v="22"/>
    <n v="24"/>
    <n v="0"/>
    <n v="534"/>
    <n v="3.0454545454545401"/>
    <n v="50110.409090909001"/>
    <n v="28"/>
    <n v="15"/>
    <n v="0"/>
    <n v="412"/>
    <n v="23"/>
    <n v="8"/>
    <n v="0"/>
    <n v="187"/>
    <n v="26"/>
    <n v="13"/>
    <n v="0"/>
    <n v="295"/>
  </r>
  <r>
    <x v="154"/>
    <s v="Beef and Broccoli Stir Fry"/>
    <n v="8"/>
    <n v="10"/>
    <n v="0"/>
    <n v="79"/>
    <n v="4.375"/>
    <n v="62544.25"/>
    <n v="13"/>
    <n v="10"/>
    <n v="0"/>
    <n v="130"/>
    <n v="23"/>
    <n v="10"/>
    <n v="0"/>
    <n v="235"/>
    <n v="17"/>
    <n v="10"/>
    <n v="0"/>
    <n v="173"/>
  </r>
  <r>
    <x v="154"/>
    <s v="Beef and Squash Kabob"/>
    <n v="48"/>
    <n v="8"/>
    <n v="0"/>
    <n v="441"/>
    <n v="2.55555555555555"/>
    <n v="60053"/>
    <n v="43"/>
    <n v="7"/>
    <n v="0"/>
    <n v="357"/>
    <n v="62"/>
    <n v="8"/>
    <n v="0"/>
    <n v="570"/>
    <n v="45"/>
    <n v="8"/>
    <n v="0"/>
    <n v="414"/>
  </r>
  <r>
    <x v="154"/>
    <s v="Chicken and Onion Kabob"/>
    <n v="66"/>
    <n v="10"/>
    <n v="0"/>
    <n v="720"/>
    <n v="2.61666666666666"/>
    <n v="65046.933333333298"/>
    <n v="58"/>
    <n v="10"/>
    <n v="0"/>
    <n v="630"/>
    <n v="54"/>
    <n v="10"/>
    <n v="0"/>
    <n v="608"/>
    <n v="60"/>
    <n v="10"/>
    <n v="0"/>
    <n v="667"/>
  </r>
  <r>
    <x v="154"/>
    <s v="Chutney"/>
    <n v="29"/>
    <n v="2"/>
    <n v="0"/>
    <n v="107"/>
    <n v="4.2692307692307603"/>
    <n v="53952.538461538403"/>
    <n v="15"/>
    <n v="2"/>
    <n v="0"/>
    <n v="35"/>
    <n v="29"/>
    <n v="2"/>
    <n v="0"/>
    <n v="72"/>
    <n v="27"/>
    <n v="2"/>
    <n v="0"/>
    <n v="73"/>
  </r>
  <r>
    <x v="154"/>
    <s v="Coconut and Beef Vindaloo"/>
    <n v="10"/>
    <n v="4"/>
    <n v="0"/>
    <n v="36"/>
    <n v="1.1111111111111101"/>
    <n v="88926.888888888803"/>
    <n v="9"/>
    <n v="4"/>
    <n v="0"/>
    <n v="32"/>
    <n v="26"/>
    <n v="4"/>
    <n v="1"/>
    <n v="88"/>
    <n v="16"/>
    <n v="4"/>
    <n v="0"/>
    <n v="64"/>
  </r>
  <r>
    <x v="154"/>
    <s v="Fountain Drink"/>
    <n v="52"/>
    <n v="2"/>
    <n v="0"/>
    <n v="99"/>
    <n v="3.8378378378378302"/>
    <n v="54158.162162162102"/>
    <n v="44"/>
    <n v="2"/>
    <n v="0"/>
    <n v="87"/>
    <n v="97"/>
    <n v="2"/>
    <n v="0"/>
    <n v="177"/>
    <n v="39"/>
    <n v="2"/>
    <n v="0"/>
    <n v="78"/>
  </r>
  <r>
    <x v="154"/>
    <s v="Lamb and Veggie Kabob"/>
    <n v="12"/>
    <n v="8"/>
    <n v="1"/>
    <n v="105"/>
    <n v="2.0833333333333299"/>
    <n v="75099.416666666599"/>
    <n v="25"/>
    <n v="8"/>
    <n v="1"/>
    <n v="216"/>
    <n v="17"/>
    <n v="8"/>
    <n v="0"/>
    <n v="155"/>
    <n v="18"/>
    <n v="8"/>
    <n v="1"/>
    <n v="162"/>
  </r>
  <r>
    <x v="154"/>
    <s v="Lamb Chops"/>
    <n v="32"/>
    <n v="8"/>
    <n v="1"/>
    <n v="228"/>
    <n v="2.9565217391304301"/>
    <n v="69718.782608695605"/>
    <n v="27"/>
    <n v="8"/>
    <n v="2"/>
    <n v="185"/>
    <n v="27"/>
    <n v="10"/>
    <n v="1"/>
    <n v="251"/>
    <n v="16"/>
    <n v="8"/>
    <n v="0"/>
    <n v="132"/>
  </r>
  <r>
    <x v="154"/>
    <s v="Naan"/>
    <n v="27"/>
    <n v="2"/>
    <n v="0"/>
    <n v="109"/>
    <n v="1.61904761904761"/>
    <n v="71577.285714285696"/>
    <n v="26"/>
    <n v="2"/>
    <n v="0"/>
    <n v="64"/>
    <n v="25"/>
    <n v="2"/>
    <n v="0"/>
    <n v="55"/>
    <n v="25"/>
    <n v="2"/>
    <n v="0"/>
    <n v="72"/>
  </r>
  <r>
    <x v="154"/>
    <s v="Rice"/>
    <n v="17"/>
    <n v="2"/>
    <n v="0"/>
    <n v="47"/>
    <n v="2.2941176470588198"/>
    <n v="70652.882352941102"/>
    <n v="15"/>
    <n v="2"/>
    <n v="0"/>
    <n v="30"/>
    <n v="27"/>
    <n v="2"/>
    <n v="0"/>
    <n v="58"/>
    <n v="27"/>
    <n v="2"/>
    <n v="0"/>
    <n v="86"/>
  </r>
  <r>
    <x v="154"/>
    <s v="Salmon and Wheat Bran Salad"/>
    <n v="113"/>
    <n v="15"/>
    <n v="0"/>
    <n v="1644"/>
    <n v="7.4653465346534604"/>
    <n v="53583.990099009898"/>
    <n v="98"/>
    <n v="19"/>
    <n v="5"/>
    <n v="1373"/>
    <n v="176"/>
    <n v="17"/>
    <n v="1"/>
    <n v="2839"/>
    <n v="113"/>
    <n v="13"/>
    <n v="1"/>
    <n v="1405"/>
  </r>
  <r>
    <x v="154"/>
    <s v="Yogurt"/>
    <n v="36"/>
    <n v="3"/>
    <n v="0"/>
    <n v="154"/>
    <n v="8.4444444444444393"/>
    <n v="58457.888888888803"/>
    <n v="46"/>
    <n v="3"/>
    <n v="0"/>
    <n v="193"/>
    <n v="78"/>
    <n v="3"/>
    <n v="0"/>
    <n v="330"/>
    <n v="40"/>
    <n v="3"/>
    <n v="1"/>
    <n v="175"/>
  </r>
  <r>
    <x v="155"/>
    <s v="Aubergine and Chickpea Vindaloo"/>
    <n v="11"/>
    <n v="4"/>
    <n v="0"/>
    <n v="38"/>
    <n v="1.875"/>
    <n v="87518.875"/>
    <n v="39"/>
    <n v="4"/>
    <n v="0"/>
    <n v="136"/>
    <n v="15"/>
    <n v="4"/>
    <n v="0"/>
    <n v="52"/>
    <n v="14"/>
    <n v="4"/>
    <n v="0"/>
    <n v="49"/>
  </r>
  <r>
    <x v="155"/>
    <s v="Beef and Apple Burgers"/>
    <n v="35"/>
    <n v="14"/>
    <n v="1"/>
    <n v="460"/>
    <n v="3.6285714285714201"/>
    <n v="68617.9142857142"/>
    <n v="36"/>
    <n v="18"/>
    <n v="2"/>
    <n v="567"/>
    <n v="35"/>
    <n v="11"/>
    <n v="1"/>
    <n v="376"/>
    <n v="49"/>
    <n v="16"/>
    <n v="0"/>
    <n v="645"/>
  </r>
  <r>
    <x v="155"/>
    <s v="Beef and Broccoli"/>
    <n v="23"/>
    <n v="10"/>
    <n v="1"/>
    <n v="203"/>
    <n v="3.35"/>
    <n v="85040.7"/>
    <n v="34"/>
    <n v="15"/>
    <n v="2"/>
    <n v="447"/>
    <n v="22"/>
    <n v="9"/>
    <n v="0"/>
    <n v="218"/>
    <n v="31"/>
    <n v="9"/>
    <n v="0"/>
    <n v="286"/>
  </r>
  <r>
    <x v="155"/>
    <s v="Beef and Broccoli Stir Fry"/>
    <n v="16"/>
    <n v="10"/>
    <n v="0"/>
    <n v="161"/>
    <n v="15.9375"/>
    <n v="75059.0625"/>
    <n v="10"/>
    <n v="10"/>
    <n v="0"/>
    <n v="98"/>
    <n v="7"/>
    <n v="10"/>
    <n v="0"/>
    <n v="72"/>
    <n v="13"/>
    <n v="10"/>
    <n v="0"/>
    <n v="131"/>
  </r>
  <r>
    <x v="155"/>
    <s v="Beef and Squash Kabob"/>
    <n v="34"/>
    <n v="8"/>
    <n v="1"/>
    <n v="302"/>
    <n v="3.15151515151515"/>
    <n v="60709.515151515101"/>
    <n v="56"/>
    <n v="7"/>
    <n v="0"/>
    <n v="471"/>
    <n v="47"/>
    <n v="8"/>
    <n v="0"/>
    <n v="440"/>
    <n v="41"/>
    <n v="8"/>
    <n v="0"/>
    <n v="369"/>
  </r>
  <r>
    <x v="155"/>
    <s v="Chicken and Onion Kabob"/>
    <n v="44"/>
    <n v="10"/>
    <n v="0"/>
    <n v="491"/>
    <n v="2.7692307692307598"/>
    <n v="74398.589743589706"/>
    <n v="43"/>
    <n v="10"/>
    <n v="1"/>
    <n v="458"/>
    <n v="44"/>
    <n v="10"/>
    <n v="0"/>
    <n v="492"/>
    <n v="53"/>
    <n v="10"/>
    <n v="0"/>
    <n v="572"/>
  </r>
  <r>
    <x v="155"/>
    <s v="Chutney"/>
    <n v="22"/>
    <n v="2"/>
    <n v="0"/>
    <n v="57"/>
    <n v="3.13636363636363"/>
    <n v="77329.909090909001"/>
    <n v="34"/>
    <n v="2"/>
    <n v="0"/>
    <n v="126"/>
    <n v="23"/>
    <n v="2"/>
    <n v="0"/>
    <n v="74"/>
    <n v="22"/>
    <n v="2"/>
    <n v="0"/>
    <n v="78"/>
  </r>
  <r>
    <x v="155"/>
    <s v="Coconut and Beef Vindaloo"/>
    <n v="11"/>
    <n v="4"/>
    <n v="0"/>
    <n v="44"/>
    <n v="1.1000000000000001"/>
    <n v="90061"/>
    <n v="19"/>
    <n v="4"/>
    <n v="0"/>
    <n v="65"/>
    <n v="19"/>
    <n v="4"/>
    <n v="0"/>
    <n v="76"/>
    <n v="8"/>
    <n v="4"/>
    <n v="0"/>
    <n v="32"/>
  </r>
  <r>
    <x v="155"/>
    <s v="Fountain Drink"/>
    <n v="46"/>
    <n v="2"/>
    <n v="0"/>
    <n v="92"/>
    <n v="1.9393939393939299"/>
    <n v="75837.666666666599"/>
    <n v="96"/>
    <n v="2"/>
    <n v="0"/>
    <n v="184"/>
    <n v="43"/>
    <n v="2"/>
    <n v="0"/>
    <n v="86"/>
    <n v="33"/>
    <n v="2"/>
    <n v="0"/>
    <n v="64"/>
  </r>
  <r>
    <x v="155"/>
    <s v="Lamb and Veggie Kabob"/>
    <n v="12"/>
    <n v="8"/>
    <n v="0"/>
    <n v="117"/>
    <n v="4.0909090909090899"/>
    <n v="45563.272727272699"/>
    <n v="14"/>
    <n v="8"/>
    <n v="0"/>
    <n v="122"/>
    <n v="15"/>
    <n v="8"/>
    <n v="0"/>
    <n v="140"/>
    <n v="24"/>
    <n v="8"/>
    <n v="0"/>
    <n v="219"/>
  </r>
  <r>
    <x v="155"/>
    <s v="Lamb Chops"/>
    <n v="17"/>
    <n v="8"/>
    <n v="0"/>
    <n v="133"/>
    <n v="8.0625"/>
    <n v="37667.4375"/>
    <n v="27"/>
    <n v="12"/>
    <n v="2"/>
    <n v="281"/>
    <n v="20"/>
    <n v="11"/>
    <n v="0"/>
    <n v="226"/>
    <n v="16"/>
    <n v="10"/>
    <n v="0"/>
    <n v="149"/>
  </r>
  <r>
    <x v="155"/>
    <s v="Naan"/>
    <n v="29"/>
    <n v="2"/>
    <n v="0"/>
    <n v="95"/>
    <n v="2.9615384615384599"/>
    <n v="61671.307692307601"/>
    <n v="26"/>
    <n v="2"/>
    <n v="0"/>
    <n v="83"/>
    <n v="20"/>
    <n v="2"/>
    <n v="0"/>
    <n v="55"/>
    <n v="22"/>
    <n v="2"/>
    <n v="0"/>
    <n v="94"/>
  </r>
  <r>
    <x v="155"/>
    <s v="Rice"/>
    <n v="24"/>
    <n v="2"/>
    <n v="0"/>
    <n v="67"/>
    <n v="3"/>
    <n v="65333"/>
    <n v="35"/>
    <n v="2"/>
    <n v="0"/>
    <n v="137"/>
    <n v="23"/>
    <n v="2"/>
    <n v="0"/>
    <n v="74"/>
    <n v="14"/>
    <n v="2"/>
    <n v="0"/>
    <n v="54"/>
  </r>
  <r>
    <x v="155"/>
    <s v="Salmon and Wheat Bran Salad"/>
    <n v="102"/>
    <n v="15"/>
    <n v="0"/>
    <n v="1567"/>
    <n v="2.9117647058823501"/>
    <n v="65797.607843137201"/>
    <n v="137"/>
    <n v="17"/>
    <n v="1"/>
    <n v="2237"/>
    <n v="97"/>
    <n v="14"/>
    <n v="0"/>
    <n v="1314"/>
    <n v="113"/>
    <n v="13"/>
    <n v="0"/>
    <n v="1463"/>
  </r>
  <r>
    <x v="155"/>
    <s v="Yogurt"/>
    <n v="42"/>
    <n v="3"/>
    <n v="0"/>
    <n v="202"/>
    <n v="1.5609756097560901"/>
    <n v="68439.707317073102"/>
    <n v="64"/>
    <n v="3"/>
    <n v="0"/>
    <n v="285"/>
    <n v="41"/>
    <n v="3"/>
    <n v="0"/>
    <n v="150"/>
    <n v="52"/>
    <n v="3"/>
    <n v="0"/>
    <n v="236"/>
  </r>
  <r>
    <x v="156"/>
    <s v="Salmon and Wheat Bran Salad"/>
    <n v="1"/>
    <n v="20"/>
    <n v="0"/>
    <n v="20"/>
    <n v="2"/>
    <n v="296"/>
    <n v="0"/>
    <n v="0"/>
    <n v="0"/>
    <n v="0"/>
    <n v="0"/>
    <n v="0"/>
    <n v="0"/>
    <n v="0"/>
    <n v="0"/>
    <n v="0"/>
    <n v="0"/>
    <n v="0"/>
  </r>
  <r>
    <x v="157"/>
    <s v="Aubergine and Chickpea Vindaloo"/>
    <n v="12"/>
    <n v="4"/>
    <n v="0"/>
    <n v="42"/>
    <n v="2.375"/>
    <n v="50136"/>
    <n v="12"/>
    <n v="4"/>
    <n v="0"/>
    <n v="42"/>
    <n v="7"/>
    <n v="4"/>
    <n v="0"/>
    <n v="24"/>
    <n v="5"/>
    <n v="4"/>
    <n v="0"/>
    <n v="18"/>
  </r>
  <r>
    <x v="157"/>
    <s v="Beef and Apple Burgers"/>
    <n v="29"/>
    <n v="16"/>
    <n v="1"/>
    <n v="427"/>
    <n v="3.1034482758620601"/>
    <n v="55338.482758620601"/>
    <n v="32"/>
    <n v="13"/>
    <n v="1"/>
    <n v="380"/>
    <n v="24"/>
    <n v="9"/>
    <n v="1"/>
    <n v="184"/>
    <n v="23"/>
    <n v="8"/>
    <n v="1"/>
    <n v="156"/>
  </r>
  <r>
    <x v="157"/>
    <s v="Beef and Broccoli"/>
    <n v="11"/>
    <n v="22"/>
    <n v="0"/>
    <n v="246"/>
    <n v="1.72727272727272"/>
    <n v="54708.181818181802"/>
    <n v="22"/>
    <n v="7"/>
    <n v="0"/>
    <n v="162"/>
    <n v="13"/>
    <n v="11"/>
    <n v="1"/>
    <n v="137"/>
    <n v="13"/>
    <n v="7"/>
    <n v="0"/>
    <n v="94"/>
  </r>
  <r>
    <x v="157"/>
    <s v="Beef and Broccoli Stir Fry"/>
    <n v="14"/>
    <n v="10"/>
    <n v="1"/>
    <n v="134"/>
    <n v="1.7692307692307601"/>
    <n v="61728.846153846098"/>
    <n v="15"/>
    <n v="10"/>
    <n v="0"/>
    <n v="142"/>
    <n v="11"/>
    <n v="10"/>
    <n v="0"/>
    <n v="112"/>
    <n v="12"/>
    <n v="10"/>
    <n v="0"/>
    <n v="124"/>
  </r>
  <r>
    <x v="157"/>
    <s v="Beef and Squash Kabob"/>
    <n v="23"/>
    <n v="8"/>
    <n v="0"/>
    <n v="212"/>
    <n v="2.4285714285714199"/>
    <n v="66792.523809523802"/>
    <n v="62"/>
    <n v="7"/>
    <n v="1"/>
    <n v="508"/>
    <n v="31"/>
    <n v="8"/>
    <n v="0"/>
    <n v="291"/>
    <n v="25"/>
    <n v="8"/>
    <n v="0"/>
    <n v="234"/>
  </r>
  <r>
    <x v="157"/>
    <s v="Chicken and Onion Kabob"/>
    <n v="44"/>
    <n v="10"/>
    <n v="1"/>
    <n v="466"/>
    <n v="2.4358974358974299"/>
    <n v="61628.564102564102"/>
    <n v="60"/>
    <n v="10"/>
    <n v="1"/>
    <n v="634"/>
    <n v="40"/>
    <n v="10"/>
    <n v="0"/>
    <n v="446"/>
    <n v="27"/>
    <n v="10"/>
    <n v="0"/>
    <n v="304"/>
  </r>
  <r>
    <x v="157"/>
    <s v="Chutney"/>
    <n v="10"/>
    <n v="2"/>
    <n v="0"/>
    <n v="26"/>
    <n v="2.8"/>
    <n v="40337.1"/>
    <n v="13"/>
    <n v="2"/>
    <n v="0"/>
    <n v="38"/>
    <n v="12"/>
    <n v="2"/>
    <n v="0"/>
    <n v="30"/>
    <n v="13"/>
    <n v="2"/>
    <n v="0"/>
    <n v="29"/>
  </r>
  <r>
    <x v="157"/>
    <s v="Coconut and Beef Vindaloo"/>
    <n v="3"/>
    <n v="4"/>
    <n v="0"/>
    <n v="12"/>
    <n v="2.6666666666666599"/>
    <n v="66711"/>
    <n v="7"/>
    <n v="4"/>
    <n v="0"/>
    <n v="24"/>
    <n v="10"/>
    <n v="4"/>
    <n v="0"/>
    <n v="40"/>
    <n v="14"/>
    <n v="4"/>
    <n v="0"/>
    <n v="56"/>
  </r>
  <r>
    <x v="157"/>
    <s v="Fountain Drink"/>
    <n v="45"/>
    <n v="2"/>
    <n v="0"/>
    <n v="90"/>
    <n v="3.07407407407407"/>
    <n v="44679.074074074"/>
    <n v="52"/>
    <n v="2"/>
    <n v="0"/>
    <n v="100"/>
    <n v="36"/>
    <n v="2"/>
    <n v="0"/>
    <n v="68"/>
    <n v="44"/>
    <n v="2"/>
    <n v="0"/>
    <n v="85"/>
  </r>
  <r>
    <x v="157"/>
    <s v="Lamb and Veggie Kabob"/>
    <n v="6"/>
    <n v="8"/>
    <n v="1"/>
    <n v="44"/>
    <n v="2.5"/>
    <n v="66779.666666666599"/>
    <n v="15"/>
    <n v="8"/>
    <n v="2"/>
    <n v="112"/>
    <n v="4"/>
    <n v="8"/>
    <n v="0"/>
    <n v="37"/>
    <n v="5"/>
    <n v="8"/>
    <n v="0"/>
    <n v="44"/>
  </r>
  <r>
    <x v="157"/>
    <s v="Lamb Chops"/>
    <n v="15"/>
    <n v="7"/>
    <n v="0"/>
    <n v="112"/>
    <n v="3.1333333333333302"/>
    <n v="46836.866666666603"/>
    <n v="15"/>
    <n v="9"/>
    <n v="1"/>
    <n v="114"/>
    <n v="12"/>
    <n v="10"/>
    <n v="3"/>
    <n v="86"/>
    <n v="19"/>
    <n v="7"/>
    <n v="0"/>
    <n v="134"/>
  </r>
  <r>
    <x v="157"/>
    <s v="Naan"/>
    <n v="16"/>
    <n v="2"/>
    <n v="0"/>
    <n v="46"/>
    <n v="2.875"/>
    <n v="56325.8125"/>
    <n v="24"/>
    <n v="2"/>
    <n v="0"/>
    <n v="66"/>
    <n v="21"/>
    <n v="2"/>
    <n v="0"/>
    <n v="45"/>
    <n v="12"/>
    <n v="2"/>
    <n v="0"/>
    <n v="24"/>
  </r>
  <r>
    <x v="157"/>
    <s v="Rice"/>
    <n v="17"/>
    <n v="2"/>
    <n v="0"/>
    <n v="46"/>
    <n v="2.1176470588235201"/>
    <n v="53237.823529411697"/>
    <n v="13"/>
    <n v="2"/>
    <n v="0"/>
    <n v="41"/>
    <n v="12"/>
    <n v="2"/>
    <n v="0"/>
    <n v="23"/>
    <n v="12"/>
    <n v="2"/>
    <n v="0"/>
    <n v="25"/>
  </r>
  <r>
    <x v="157"/>
    <s v="Salmon and Wheat Bran Salad"/>
    <n v="66"/>
    <n v="13"/>
    <n v="0"/>
    <n v="832"/>
    <n v="2.65625"/>
    <n v="47035.59375"/>
    <n v="99"/>
    <n v="13"/>
    <n v="1"/>
    <n v="1259"/>
    <n v="70"/>
    <n v="15"/>
    <n v="1"/>
    <n v="988"/>
    <n v="73"/>
    <n v="11"/>
    <n v="1"/>
    <n v="744"/>
  </r>
  <r>
    <x v="157"/>
    <s v="Yogurt"/>
    <n v="28"/>
    <n v="3"/>
    <n v="0"/>
    <n v="117"/>
    <n v="2.1851851851851798"/>
    <n v="51954.222222222197"/>
    <n v="33"/>
    <n v="3"/>
    <n v="0"/>
    <n v="119"/>
    <n v="24"/>
    <n v="3"/>
    <n v="0"/>
    <n v="87"/>
    <n v="28"/>
    <n v="3"/>
    <n v="0"/>
    <n v="117"/>
  </r>
  <r>
    <x v="158"/>
    <s v="Aubergine and Chickpea Vindaloo"/>
    <n v="12"/>
    <n v="4"/>
    <n v="0"/>
    <n v="42"/>
    <n v="5.75"/>
    <n v="50034.375"/>
    <n v="16"/>
    <n v="4"/>
    <n v="0"/>
    <n v="56"/>
    <n v="6"/>
    <n v="4"/>
    <n v="0"/>
    <n v="21"/>
    <n v="8"/>
    <n v="4"/>
    <n v="0"/>
    <n v="28"/>
  </r>
  <r>
    <x v="158"/>
    <s v="Beef and Apple Burgers"/>
    <n v="27"/>
    <n v="15"/>
    <n v="2"/>
    <n v="336"/>
    <n v="3.5925925925925899"/>
    <n v="44539.740740740701"/>
    <n v="23"/>
    <n v="26"/>
    <n v="1"/>
    <n v="572"/>
    <n v="15"/>
    <n v="12"/>
    <n v="1"/>
    <n v="171"/>
    <n v="22"/>
    <n v="9"/>
    <n v="1"/>
    <n v="187"/>
  </r>
  <r>
    <x v="158"/>
    <s v="Beef and Broccoli"/>
    <n v="22"/>
    <n v="12"/>
    <n v="0"/>
    <n v="259"/>
    <n v="2.0454545454545401"/>
    <n v="68309.727272727207"/>
    <n v="17"/>
    <n v="12"/>
    <n v="0"/>
    <n v="201"/>
    <n v="10"/>
    <n v="8"/>
    <n v="0"/>
    <n v="82"/>
    <n v="7"/>
    <n v="7"/>
    <n v="0"/>
    <n v="46"/>
  </r>
  <r>
    <x v="158"/>
    <s v="Beef and Broccoli Stir Fry"/>
    <n v="12"/>
    <n v="10"/>
    <n v="1"/>
    <n v="114"/>
    <n v="3.1818181818181799"/>
    <n v="36510.272727272699"/>
    <n v="10"/>
    <n v="10"/>
    <n v="0"/>
    <n v="100"/>
    <n v="6"/>
    <n v="10"/>
    <n v="0"/>
    <n v="62"/>
    <n v="11"/>
    <n v="10"/>
    <n v="0"/>
    <n v="113"/>
  </r>
  <r>
    <x v="158"/>
    <s v="Beef and Squash Kabob"/>
    <n v="34"/>
    <n v="8"/>
    <n v="0"/>
    <n v="314"/>
    <n v="1.47058823529411"/>
    <n v="91184.235294117607"/>
    <n v="68"/>
    <n v="7"/>
    <n v="0"/>
    <n v="573"/>
    <n v="18"/>
    <n v="8"/>
    <n v="1"/>
    <n v="163"/>
    <n v="24"/>
    <n v="8"/>
    <n v="0"/>
    <n v="226"/>
  </r>
  <r>
    <x v="158"/>
    <s v="Chicken and Onion Kabob"/>
    <n v="61"/>
    <n v="10"/>
    <n v="0"/>
    <n v="680"/>
    <n v="3.5535714285714199"/>
    <n v="60776.410714285703"/>
    <n v="83"/>
    <n v="10"/>
    <n v="0"/>
    <n v="904"/>
    <n v="43"/>
    <n v="10"/>
    <n v="1"/>
    <n v="461"/>
    <n v="48"/>
    <n v="10"/>
    <n v="0"/>
    <n v="536"/>
  </r>
  <r>
    <x v="158"/>
    <s v="Chutney"/>
    <n v="17"/>
    <n v="2"/>
    <n v="0"/>
    <n v="66"/>
    <n v="2.375"/>
    <n v="68810.875"/>
    <n v="18"/>
    <n v="2"/>
    <n v="0"/>
    <n v="49"/>
    <n v="6"/>
    <n v="2"/>
    <n v="0"/>
    <n v="14"/>
    <n v="13"/>
    <n v="2"/>
    <n v="0"/>
    <n v="26"/>
  </r>
  <r>
    <x v="158"/>
    <s v="Coconut and Beef Vindaloo"/>
    <n v="14"/>
    <n v="4"/>
    <n v="3"/>
    <n v="32"/>
    <n v="1.25"/>
    <n v="87502.75"/>
    <n v="20"/>
    <n v="4"/>
    <n v="0"/>
    <n v="70"/>
    <n v="4"/>
    <n v="4"/>
    <n v="1"/>
    <n v="12"/>
    <n v="6"/>
    <n v="4"/>
    <n v="0"/>
    <n v="24"/>
  </r>
  <r>
    <x v="158"/>
    <s v="Fountain Drink"/>
    <n v="49"/>
    <n v="2"/>
    <n v="0"/>
    <n v="89"/>
    <n v="4.3103448275862002"/>
    <n v="65589.724137931"/>
    <n v="34"/>
    <n v="2"/>
    <n v="0"/>
    <n v="68"/>
    <n v="29"/>
    <n v="2"/>
    <n v="0"/>
    <n v="58"/>
    <n v="31"/>
    <n v="2"/>
    <n v="0"/>
    <n v="61"/>
  </r>
  <r>
    <x v="158"/>
    <s v="Lamb and Veggie Kabob"/>
    <n v="7"/>
    <n v="8"/>
    <n v="0"/>
    <n v="71"/>
    <n v="2.3333333333333299"/>
    <n v="50088.166666666599"/>
    <n v="4"/>
    <n v="8"/>
    <n v="3"/>
    <n v="29"/>
    <n v="9"/>
    <n v="8"/>
    <n v="2"/>
    <n v="68"/>
    <n v="13"/>
    <n v="8"/>
    <n v="1"/>
    <n v="110"/>
  </r>
  <r>
    <x v="158"/>
    <s v="Lamb Chops"/>
    <n v="14"/>
    <n v="10"/>
    <n v="0"/>
    <n v="147"/>
    <n v="3.71428571428571"/>
    <n v="35827.642857142797"/>
    <n v="12"/>
    <n v="37"/>
    <n v="0"/>
    <n v="447"/>
    <n v="12"/>
    <n v="8"/>
    <n v="0"/>
    <n v="97"/>
    <n v="12"/>
    <n v="6"/>
    <n v="0"/>
    <n v="70"/>
  </r>
  <r>
    <x v="158"/>
    <s v="Naan"/>
    <n v="27"/>
    <n v="2"/>
    <n v="0"/>
    <n v="75"/>
    <n v="3.2307692307692299"/>
    <n v="57850.346153846098"/>
    <n v="23"/>
    <n v="2"/>
    <n v="0"/>
    <n v="98"/>
    <n v="10"/>
    <n v="2"/>
    <n v="0"/>
    <n v="36"/>
    <n v="18"/>
    <n v="2"/>
    <n v="0"/>
    <n v="36"/>
  </r>
  <r>
    <x v="158"/>
    <s v="Rice"/>
    <n v="14"/>
    <n v="2"/>
    <n v="0"/>
    <n v="38"/>
    <n v="2"/>
    <n v="71475.5"/>
    <n v="20"/>
    <n v="2"/>
    <n v="0"/>
    <n v="82"/>
    <n v="12"/>
    <n v="2"/>
    <n v="0"/>
    <n v="54"/>
    <n v="13"/>
    <n v="2"/>
    <n v="0"/>
    <n v="26"/>
  </r>
  <r>
    <x v="158"/>
    <s v="Salmon and Wheat Bran Salad"/>
    <n v="80"/>
    <n v="15"/>
    <n v="1"/>
    <n v="1059"/>
    <n v="4.78666666666666"/>
    <n v="54702.48"/>
    <n v="73"/>
    <n v="23"/>
    <n v="0"/>
    <n v="1664"/>
    <n v="50"/>
    <n v="14"/>
    <n v="0"/>
    <n v="723"/>
    <n v="82"/>
    <n v="12"/>
    <n v="0"/>
    <n v="953"/>
  </r>
  <r>
    <x v="158"/>
    <s v="Yogurt"/>
    <n v="39"/>
    <n v="3"/>
    <n v="0"/>
    <n v="154"/>
    <n v="2.6315789473684199"/>
    <n v="52707.026315789401"/>
    <n v="41"/>
    <n v="3"/>
    <n v="0"/>
    <n v="187"/>
    <n v="25"/>
    <n v="3"/>
    <n v="0"/>
    <n v="119"/>
    <n v="23"/>
    <n v="3"/>
    <n v="0"/>
    <n v="83"/>
  </r>
  <r>
    <x v="159"/>
    <s v="Aubergine and Chickpea Vindaloo"/>
    <n v="20"/>
    <n v="4"/>
    <n v="0"/>
    <n v="70"/>
    <n v="1.63636363636363"/>
    <n v="63768"/>
    <n v="12"/>
    <n v="4"/>
    <n v="0"/>
    <n v="42"/>
    <n v="11"/>
    <n v="4"/>
    <n v="0"/>
    <n v="38"/>
    <n v="12"/>
    <n v="2"/>
    <n v="0"/>
    <n v="28"/>
  </r>
  <r>
    <x v="159"/>
    <s v="Beef and Apple Burgers"/>
    <n v="41"/>
    <n v="16"/>
    <n v="2"/>
    <n v="593"/>
    <n v="1.92682926829268"/>
    <n v="51345.609756097503"/>
    <n v="35"/>
    <n v="9"/>
    <n v="1"/>
    <n v="300"/>
    <n v="40"/>
    <n v="10"/>
    <n v="1"/>
    <n v="350"/>
    <n v="32"/>
    <n v="14"/>
    <n v="1"/>
    <n v="422"/>
  </r>
  <r>
    <x v="159"/>
    <s v="Beef and Broccoli"/>
    <n v="30"/>
    <n v="23"/>
    <n v="6"/>
    <n v="448"/>
    <n v="15.285714285714199"/>
    <n v="47763.761904761901"/>
    <n v="10"/>
    <n v="8"/>
    <n v="0"/>
    <n v="83"/>
    <n v="23"/>
    <n v="9"/>
    <n v="0"/>
    <n v="217"/>
    <n v="25"/>
    <n v="10"/>
    <n v="0"/>
    <n v="261"/>
  </r>
  <r>
    <x v="159"/>
    <s v="Beef and Broccoli Stir Fry"/>
    <n v="21"/>
    <n v="10"/>
    <n v="1"/>
    <n v="198"/>
    <n v="15.3"/>
    <n v="45108.6"/>
    <n v="11"/>
    <n v="10"/>
    <n v="0"/>
    <n v="110"/>
    <n v="15"/>
    <n v="10"/>
    <n v="2"/>
    <n v="131"/>
    <n v="7"/>
    <n v="10"/>
    <n v="0"/>
    <n v="71"/>
  </r>
  <r>
    <x v="159"/>
    <s v="Beef and Squash Kabob"/>
    <n v="55"/>
    <n v="8"/>
    <n v="0"/>
    <n v="508"/>
    <n v="2.6037735849056598"/>
    <n v="52967.339622641499"/>
    <n v="49"/>
    <n v="7"/>
    <n v="0"/>
    <n v="417"/>
    <n v="21"/>
    <n v="8"/>
    <n v="0"/>
    <n v="195"/>
    <n v="20"/>
    <n v="8"/>
    <n v="0"/>
    <n v="187"/>
  </r>
  <r>
    <x v="159"/>
    <s v="Chicken and Onion Kabob"/>
    <n v="49"/>
    <n v="9"/>
    <n v="0"/>
    <n v="519"/>
    <n v="4.2857142857142803"/>
    <n v="57220.775510204003"/>
    <n v="38"/>
    <n v="10"/>
    <n v="1"/>
    <n v="411"/>
    <n v="50"/>
    <n v="10"/>
    <n v="0"/>
    <n v="556"/>
    <n v="41"/>
    <n v="10"/>
    <n v="1"/>
    <n v="413"/>
  </r>
  <r>
    <x v="159"/>
    <s v="Chutney"/>
    <n v="27"/>
    <n v="2"/>
    <n v="0"/>
    <n v="138"/>
    <n v="1.9130434782608601"/>
    <n v="52268.478260869502"/>
    <n v="9"/>
    <n v="2"/>
    <n v="1"/>
    <n v="21"/>
    <n v="19"/>
    <n v="2"/>
    <n v="0"/>
    <n v="64"/>
    <n v="12"/>
    <n v="2"/>
    <n v="0"/>
    <n v="44"/>
  </r>
  <r>
    <x v="159"/>
    <s v="Coconut and Beef Vindaloo"/>
    <n v="11"/>
    <n v="4"/>
    <n v="0"/>
    <n v="44"/>
    <n v="2.125"/>
    <n v="37680.25"/>
    <n v="9"/>
    <n v="4"/>
    <n v="0"/>
    <n v="30"/>
    <n v="6"/>
    <n v="4"/>
    <n v="3"/>
    <n v="16"/>
    <n v="14"/>
    <n v="3"/>
    <n v="0"/>
    <n v="40"/>
  </r>
  <r>
    <x v="159"/>
    <s v="Fountain Drink"/>
    <n v="35"/>
    <n v="2"/>
    <n v="0"/>
    <n v="66"/>
    <n v="13.6086956521739"/>
    <n v="52282.0869565217"/>
    <n v="29"/>
    <n v="2"/>
    <n v="0"/>
    <n v="58"/>
    <n v="53"/>
    <n v="2"/>
    <n v="0"/>
    <n v="99"/>
    <n v="42"/>
    <n v="2"/>
    <n v="0"/>
    <n v="82"/>
  </r>
  <r>
    <x v="159"/>
    <s v="Lamb and Veggie Kabob"/>
    <n v="9"/>
    <n v="8"/>
    <n v="0"/>
    <n v="83"/>
    <n v="1.7777777777777699"/>
    <n v="66736.333333333299"/>
    <n v="14"/>
    <n v="8"/>
    <n v="1"/>
    <n v="120"/>
    <n v="11"/>
    <n v="8"/>
    <n v="1"/>
    <n v="95"/>
    <n v="11"/>
    <n v="8"/>
    <n v="0"/>
    <n v="103"/>
  </r>
  <r>
    <x v="159"/>
    <s v="Lamb Chops"/>
    <n v="24"/>
    <n v="22"/>
    <n v="0"/>
    <n v="427"/>
    <n v="3.3125"/>
    <n v="62570.1875"/>
    <n v="15"/>
    <n v="12"/>
    <n v="0"/>
    <n v="174"/>
    <n v="13"/>
    <n v="7"/>
    <n v="1"/>
    <n v="83"/>
    <n v="13"/>
    <n v="9"/>
    <n v="0"/>
    <n v="111"/>
  </r>
  <r>
    <x v="159"/>
    <s v="Naan"/>
    <n v="17"/>
    <n v="2"/>
    <n v="0"/>
    <n v="62"/>
    <n v="1.71428571428571"/>
    <n v="57226.214285714203"/>
    <n v="18"/>
    <n v="2"/>
    <n v="0"/>
    <n v="46"/>
    <n v="22"/>
    <n v="2"/>
    <n v="0"/>
    <n v="66"/>
    <n v="21"/>
    <n v="2"/>
    <n v="0"/>
    <n v="68"/>
  </r>
  <r>
    <x v="159"/>
    <s v="Rice"/>
    <n v="23"/>
    <n v="2"/>
    <n v="0"/>
    <n v="86"/>
    <n v="1.5454545454545401"/>
    <n v="63733.727272727199"/>
    <n v="11"/>
    <n v="2"/>
    <n v="0"/>
    <n v="28"/>
    <n v="16"/>
    <n v="2"/>
    <n v="0"/>
    <n v="38"/>
    <n v="14"/>
    <n v="2"/>
    <n v="0"/>
    <n v="44"/>
  </r>
  <r>
    <x v="159"/>
    <s v="Salmon and Wheat Bran Salad"/>
    <n v="104"/>
    <n v="23"/>
    <n v="2"/>
    <n v="2115"/>
    <n v="2.1645569620253098"/>
    <n v="58302.278481012603"/>
    <n v="74"/>
    <n v="15"/>
    <n v="1"/>
    <n v="1000"/>
    <n v="92"/>
    <n v="13"/>
    <n v="0"/>
    <n v="1164"/>
    <n v="94"/>
    <n v="13"/>
    <n v="0"/>
    <n v="1232"/>
  </r>
  <r>
    <x v="159"/>
    <s v="Yogurt"/>
    <n v="44"/>
    <n v="3"/>
    <n v="0"/>
    <n v="219"/>
    <n v="2.1891891891891802"/>
    <n v="62219.459459459402"/>
    <n v="21"/>
    <n v="3"/>
    <n v="0"/>
    <n v="92"/>
    <n v="36"/>
    <n v="3"/>
    <n v="0"/>
    <n v="126"/>
    <n v="29"/>
    <n v="3"/>
    <n v="0"/>
    <n v="137"/>
  </r>
  <r>
    <x v="160"/>
    <s v="Aubergine and Chickpea Vindaloo"/>
    <n v="10"/>
    <n v="4"/>
    <n v="0"/>
    <n v="35"/>
    <n v="4.5"/>
    <n v="37713.875"/>
    <n v="9"/>
    <n v="4"/>
    <n v="0"/>
    <n v="32"/>
    <n v="6"/>
    <n v="4"/>
    <n v="0"/>
    <n v="21"/>
    <n v="11"/>
    <n v="4"/>
    <n v="0"/>
    <n v="38"/>
  </r>
  <r>
    <x v="160"/>
    <s v="Beef and Apple Burgers"/>
    <n v="47"/>
    <n v="10"/>
    <n v="2"/>
    <n v="370"/>
    <n v="3.8510638297872299"/>
    <n v="51191.255319148899"/>
    <n v="34"/>
    <n v="11"/>
    <n v="1"/>
    <n v="349"/>
    <n v="30"/>
    <n v="8"/>
    <n v="1"/>
    <n v="205"/>
    <n v="29"/>
    <n v="10"/>
    <n v="2"/>
    <n v="257"/>
  </r>
  <r>
    <x v="160"/>
    <s v="Beef and Broccoli"/>
    <n v="19"/>
    <n v="8"/>
    <n v="0"/>
    <n v="145"/>
    <n v="4.2222222222222197"/>
    <n v="66860.944444444394"/>
    <n v="16"/>
    <n v="10"/>
    <n v="0"/>
    <n v="152"/>
    <n v="14"/>
    <n v="8"/>
    <n v="0"/>
    <n v="104"/>
    <n v="13"/>
    <n v="16"/>
    <n v="0"/>
    <n v="204"/>
  </r>
  <r>
    <x v="160"/>
    <s v="Beef and Broccoli Stir Fry"/>
    <n v="7"/>
    <n v="10"/>
    <n v="0"/>
    <n v="71"/>
    <n v="40.285714285714199"/>
    <n v="42960.4285714285"/>
    <n v="15"/>
    <n v="10"/>
    <n v="0"/>
    <n v="150"/>
    <n v="10"/>
    <n v="10"/>
    <n v="1"/>
    <n v="89"/>
    <n v="11"/>
    <n v="10"/>
    <n v="1"/>
    <n v="102"/>
  </r>
  <r>
    <x v="160"/>
    <s v="Beef and Squash Kabob"/>
    <n v="39"/>
    <n v="8"/>
    <n v="0"/>
    <n v="353"/>
    <n v="4.4000000000000004"/>
    <n v="54378.9142857142"/>
    <n v="43"/>
    <n v="7"/>
    <n v="0"/>
    <n v="367"/>
    <n v="37"/>
    <n v="8"/>
    <n v="0"/>
    <n v="335"/>
    <n v="28"/>
    <n v="8"/>
    <n v="0"/>
    <n v="255"/>
  </r>
  <r>
    <x v="160"/>
    <s v="Chicken and Onion Kabob"/>
    <n v="44"/>
    <n v="10"/>
    <n v="0"/>
    <n v="482"/>
    <n v="3.8250000000000002"/>
    <n v="37641.375"/>
    <n v="45"/>
    <n v="10"/>
    <n v="0"/>
    <n v="508"/>
    <n v="31"/>
    <n v="10"/>
    <n v="0"/>
    <n v="348"/>
    <n v="41"/>
    <n v="10"/>
    <n v="0"/>
    <n v="459"/>
  </r>
  <r>
    <x v="160"/>
    <s v="Chutney"/>
    <n v="11"/>
    <n v="2"/>
    <n v="0"/>
    <n v="28"/>
    <n v="3.9090909090908998"/>
    <n v="63756.363636363603"/>
    <n v="10"/>
    <n v="2"/>
    <n v="0"/>
    <n v="32"/>
    <n v="10"/>
    <n v="2"/>
    <n v="0"/>
    <n v="27"/>
    <n v="19"/>
    <n v="2"/>
    <n v="0"/>
    <n v="80"/>
  </r>
  <r>
    <x v="160"/>
    <s v="Coconut and Beef Vindaloo"/>
    <n v="7"/>
    <n v="4"/>
    <n v="0"/>
    <n v="28"/>
    <n v="5.6"/>
    <n v="60013.2"/>
    <n v="6"/>
    <n v="4"/>
    <n v="0"/>
    <n v="21"/>
    <n v="8"/>
    <n v="4"/>
    <n v="1"/>
    <n v="27"/>
    <n v="13"/>
    <n v="4"/>
    <n v="0"/>
    <n v="50"/>
  </r>
  <r>
    <x v="160"/>
    <s v="Fountain Drink"/>
    <n v="49"/>
    <n v="2"/>
    <n v="0"/>
    <n v="98"/>
    <n v="4.5454545454545396"/>
    <n v="39575.242424242402"/>
    <n v="28"/>
    <n v="2"/>
    <n v="0"/>
    <n v="55"/>
    <n v="27"/>
    <n v="2"/>
    <n v="0"/>
    <n v="51"/>
    <n v="32"/>
    <n v="2"/>
    <n v="0"/>
    <n v="61"/>
  </r>
  <r>
    <x v="160"/>
    <s v="Lamb and Veggie Kabob"/>
    <n v="11"/>
    <n v="8"/>
    <n v="0"/>
    <n v="103"/>
    <n v="4"/>
    <n v="27481.4545454545"/>
    <n v="11"/>
    <n v="8"/>
    <n v="2"/>
    <n v="83"/>
    <n v="9"/>
    <n v="8"/>
    <n v="0"/>
    <n v="80"/>
    <n v="5"/>
    <n v="8"/>
    <n v="0"/>
    <n v="45"/>
  </r>
  <r>
    <x v="160"/>
    <s v="Lamb Chops"/>
    <n v="11"/>
    <n v="8"/>
    <n v="1"/>
    <n v="77"/>
    <n v="6.6363636363636296"/>
    <n v="54701.181818181802"/>
    <n v="15"/>
    <n v="10"/>
    <n v="1"/>
    <n v="142"/>
    <n v="21"/>
    <n v="8"/>
    <n v="1"/>
    <n v="158"/>
    <n v="9"/>
    <n v="12"/>
    <n v="0"/>
    <n v="105"/>
  </r>
  <r>
    <x v="160"/>
    <s v="Naan"/>
    <n v="23"/>
    <n v="2"/>
    <n v="0"/>
    <n v="61"/>
    <n v="4.8260869565217304"/>
    <n v="39286.521739130403"/>
    <n v="16"/>
    <n v="2"/>
    <n v="0"/>
    <n v="44"/>
    <n v="15"/>
    <n v="2"/>
    <n v="0"/>
    <n v="38"/>
    <n v="21"/>
    <n v="2"/>
    <n v="0"/>
    <n v="70"/>
  </r>
  <r>
    <x v="160"/>
    <s v="Rice"/>
    <n v="16"/>
    <n v="2"/>
    <n v="0"/>
    <n v="40"/>
    <n v="2.6666666666666599"/>
    <n v="53517"/>
    <n v="17"/>
    <n v="2"/>
    <n v="0"/>
    <n v="44"/>
    <n v="16"/>
    <n v="2"/>
    <n v="0"/>
    <n v="36"/>
    <n v="14"/>
    <n v="2"/>
    <n v="0"/>
    <n v="36"/>
  </r>
  <r>
    <x v="160"/>
    <s v="Salmon and Wheat Bran Salad"/>
    <n v="81"/>
    <n v="14"/>
    <n v="1"/>
    <n v="1034"/>
    <n v="5.5696202531645502"/>
    <n v="45714.405063291102"/>
    <n v="82"/>
    <n v="13"/>
    <n v="0"/>
    <n v="1015"/>
    <n v="83"/>
    <n v="12"/>
    <n v="1"/>
    <n v="910"/>
    <n v="78"/>
    <n v="15"/>
    <n v="1"/>
    <n v="1089"/>
  </r>
  <r>
    <x v="160"/>
    <s v="Yogurt"/>
    <n v="41"/>
    <n v="3"/>
    <n v="0"/>
    <n v="176"/>
    <n v="3.7567567567567499"/>
    <n v="48769.324324324298"/>
    <n v="33"/>
    <n v="3"/>
    <n v="0"/>
    <n v="129"/>
    <n v="30"/>
    <n v="3"/>
    <n v="0"/>
    <n v="118"/>
    <n v="28"/>
    <n v="3"/>
    <n v="0"/>
    <n v="123"/>
  </r>
  <r>
    <x v="161"/>
    <s v="Aubergine and Chickpea Vindaloo"/>
    <n v="8"/>
    <n v="4"/>
    <n v="0"/>
    <n v="28"/>
    <n v="1.28571428571428"/>
    <n v="85717.428571428507"/>
    <n v="9"/>
    <n v="4"/>
    <n v="0"/>
    <n v="32"/>
    <n v="9"/>
    <n v="4"/>
    <n v="0"/>
    <n v="32"/>
    <n v="8"/>
    <n v="4"/>
    <n v="0"/>
    <n v="27"/>
  </r>
  <r>
    <x v="161"/>
    <s v="Beef and Apple Burgers"/>
    <n v="34"/>
    <n v="11"/>
    <n v="1"/>
    <n v="328"/>
    <n v="2.2647058823529398"/>
    <n v="61914.4411764705"/>
    <n v="41"/>
    <n v="13"/>
    <n v="1"/>
    <n v="493"/>
    <n v="43"/>
    <n v="10"/>
    <n v="1"/>
    <n v="379"/>
    <n v="40"/>
    <n v="11"/>
    <n v="1"/>
    <n v="397"/>
  </r>
  <r>
    <x v="161"/>
    <s v="Beef and Broccoli"/>
    <n v="30"/>
    <n v="8"/>
    <n v="0"/>
    <n v="235"/>
    <n v="3.8965517241379302"/>
    <n v="69042.827586206899"/>
    <n v="33"/>
    <n v="8"/>
    <n v="1"/>
    <n v="303"/>
    <n v="23"/>
    <n v="8"/>
    <n v="0"/>
    <n v="177"/>
    <n v="22"/>
    <n v="24"/>
    <n v="0"/>
    <n v="534"/>
  </r>
  <r>
    <x v="161"/>
    <s v="Beef and Broccoli Stir Fry"/>
    <n v="23"/>
    <n v="10"/>
    <n v="0"/>
    <n v="226"/>
    <n v="15.65"/>
    <n v="70077.350000000006"/>
    <n v="21"/>
    <n v="10"/>
    <n v="0"/>
    <n v="210"/>
    <n v="8"/>
    <n v="10"/>
    <n v="0"/>
    <n v="84"/>
    <n v="8"/>
    <n v="10"/>
    <n v="0"/>
    <n v="79"/>
  </r>
  <r>
    <x v="161"/>
    <s v="Beef and Squash Kabob"/>
    <n v="33"/>
    <n v="8"/>
    <n v="1"/>
    <n v="277"/>
    <n v="2.5714285714285698"/>
    <n v="57241.392857142797"/>
    <n v="41"/>
    <n v="7"/>
    <n v="0"/>
    <n v="347"/>
    <n v="41"/>
    <n v="8"/>
    <n v="1"/>
    <n v="360"/>
    <n v="48"/>
    <n v="8"/>
    <n v="0"/>
    <n v="441"/>
  </r>
  <r>
    <x v="161"/>
    <s v="Chicken and Onion Kabob"/>
    <n v="55"/>
    <n v="10"/>
    <n v="1"/>
    <n v="573"/>
    <n v="2.2941176470588198"/>
    <n v="68698.450980392096"/>
    <n v="48"/>
    <n v="10"/>
    <n v="0"/>
    <n v="523"/>
    <n v="68"/>
    <n v="10"/>
    <n v="0"/>
    <n v="746"/>
    <n v="66"/>
    <n v="10"/>
    <n v="0"/>
    <n v="720"/>
  </r>
  <r>
    <x v="161"/>
    <s v="Chutney"/>
    <n v="24"/>
    <n v="2"/>
    <n v="0"/>
    <n v="70"/>
    <n v="1.4285714285714199"/>
    <n v="76327.714285714203"/>
    <n v="16"/>
    <n v="2"/>
    <n v="0"/>
    <n v="33"/>
    <n v="12"/>
    <n v="2"/>
    <n v="0"/>
    <n v="34"/>
    <n v="29"/>
    <n v="2"/>
    <n v="0"/>
    <n v="107"/>
  </r>
  <r>
    <x v="161"/>
    <s v="Coconut and Beef Vindaloo"/>
    <n v="14"/>
    <n v="4"/>
    <n v="0"/>
    <n v="54"/>
    <n v="1.5"/>
    <n v="80097.399999999994"/>
    <n v="6"/>
    <n v="4"/>
    <n v="0"/>
    <n v="21"/>
    <n v="11"/>
    <n v="4"/>
    <n v="0"/>
    <n v="44"/>
    <n v="10"/>
    <n v="4"/>
    <n v="0"/>
    <n v="36"/>
  </r>
  <r>
    <x v="161"/>
    <s v="Fountain Drink"/>
    <n v="57"/>
    <n v="2"/>
    <n v="0"/>
    <n v="110"/>
    <n v="2.2432432432432399"/>
    <n v="59535.054054054002"/>
    <n v="54"/>
    <n v="2"/>
    <n v="0"/>
    <n v="107"/>
    <n v="44"/>
    <n v="2"/>
    <n v="0"/>
    <n v="88"/>
    <n v="52"/>
    <n v="2"/>
    <n v="0"/>
    <n v="99"/>
  </r>
  <r>
    <x v="161"/>
    <s v="Lamb and Veggie Kabob"/>
    <n v="7"/>
    <n v="8"/>
    <n v="2"/>
    <n v="52"/>
    <n v="1.8333333333333299"/>
    <n v="66672.166666666599"/>
    <n v="21"/>
    <n v="8"/>
    <n v="0"/>
    <n v="190"/>
    <n v="8"/>
    <n v="8"/>
    <n v="1"/>
    <n v="66"/>
    <n v="12"/>
    <n v="8"/>
    <n v="1"/>
    <n v="105"/>
  </r>
  <r>
    <x v="161"/>
    <s v="Lamb Chops"/>
    <n v="27"/>
    <n v="9"/>
    <n v="0"/>
    <n v="239"/>
    <n v="1.81481481481481"/>
    <n v="66812.148148148102"/>
    <n v="24"/>
    <n v="8"/>
    <n v="1"/>
    <n v="170"/>
    <n v="20"/>
    <n v="7"/>
    <n v="1"/>
    <n v="126"/>
    <n v="32"/>
    <n v="8"/>
    <n v="1"/>
    <n v="228"/>
  </r>
  <r>
    <x v="161"/>
    <s v="Naan"/>
    <n v="20"/>
    <n v="2"/>
    <n v="0"/>
    <n v="50"/>
    <n v="1.35"/>
    <n v="75104.7"/>
    <n v="19"/>
    <n v="2"/>
    <n v="0"/>
    <n v="53"/>
    <n v="31"/>
    <n v="2"/>
    <n v="0"/>
    <n v="84"/>
    <n v="27"/>
    <n v="2"/>
    <n v="0"/>
    <n v="109"/>
  </r>
  <r>
    <x v="161"/>
    <s v="Rice"/>
    <n v="26"/>
    <n v="2"/>
    <n v="0"/>
    <n v="56"/>
    <n v="2.4"/>
    <n v="68085.52"/>
    <n v="19"/>
    <n v="2"/>
    <n v="0"/>
    <n v="55"/>
    <n v="16"/>
    <n v="2"/>
    <n v="0"/>
    <n v="44"/>
    <n v="17"/>
    <n v="2"/>
    <n v="0"/>
    <n v="47"/>
  </r>
  <r>
    <x v="161"/>
    <s v="Salmon and Wheat Bran Salad"/>
    <n v="106"/>
    <n v="13"/>
    <n v="1"/>
    <n v="1328"/>
    <n v="3.34615384615384"/>
    <n v="55891.923076922998"/>
    <n v="114"/>
    <n v="13"/>
    <n v="1"/>
    <n v="1408"/>
    <n v="94"/>
    <n v="13"/>
    <n v="0"/>
    <n v="1210"/>
    <n v="113"/>
    <n v="15"/>
    <n v="0"/>
    <n v="1644"/>
  </r>
  <r>
    <x v="161"/>
    <s v="Yogurt"/>
    <n v="52"/>
    <n v="3"/>
    <n v="0"/>
    <n v="218"/>
    <n v="1.9795918367346901"/>
    <n v="63349.8775510204"/>
    <n v="41"/>
    <n v="3"/>
    <n v="0"/>
    <n v="144"/>
    <n v="34"/>
    <n v="3"/>
    <n v="0"/>
    <n v="155"/>
    <n v="36"/>
    <n v="3"/>
    <n v="0"/>
    <n v="154"/>
  </r>
  <r>
    <x v="162"/>
    <s v="Aubergine and Chickpea Vindaloo"/>
    <n v="7"/>
    <n v="4"/>
    <n v="0"/>
    <n v="24"/>
    <n v="4.3333333333333304"/>
    <n v="66698.666666666599"/>
    <n v="10"/>
    <n v="4"/>
    <n v="0"/>
    <n v="35"/>
    <n v="2"/>
    <n v="4"/>
    <n v="0"/>
    <n v="7"/>
    <n v="11"/>
    <n v="4"/>
    <n v="0"/>
    <n v="38"/>
  </r>
  <r>
    <x v="162"/>
    <s v="Beef and Apple Burgers"/>
    <n v="29"/>
    <n v="12"/>
    <n v="1"/>
    <n v="322"/>
    <n v="3.7931034482758599"/>
    <n v="72458.413793103406"/>
    <n v="46"/>
    <n v="10"/>
    <n v="2"/>
    <n v="385"/>
    <n v="44"/>
    <n v="10"/>
    <n v="1"/>
    <n v="384"/>
    <n v="35"/>
    <n v="14"/>
    <n v="1"/>
    <n v="460"/>
  </r>
  <r>
    <x v="162"/>
    <s v="Beef and Broccoli"/>
    <n v="17"/>
    <n v="8"/>
    <n v="0"/>
    <n v="129"/>
    <n v="1.94117647058823"/>
    <n v="64744.117647058803"/>
    <n v="14"/>
    <n v="10"/>
    <n v="0"/>
    <n v="143"/>
    <n v="25"/>
    <n v="9"/>
    <n v="0"/>
    <n v="218"/>
    <n v="23"/>
    <n v="10"/>
    <n v="1"/>
    <n v="203"/>
  </r>
  <r>
    <x v="162"/>
    <s v="Beef and Broccoli Stir Fry"/>
    <n v="15"/>
    <n v="10"/>
    <n v="0"/>
    <n v="153"/>
    <n v="3.7333333333333298"/>
    <n v="53420.266666666597"/>
    <n v="21"/>
    <n v="10"/>
    <n v="0"/>
    <n v="205"/>
    <n v="20"/>
    <n v="10"/>
    <n v="0"/>
    <n v="204"/>
    <n v="16"/>
    <n v="10"/>
    <n v="0"/>
    <n v="161"/>
  </r>
  <r>
    <x v="162"/>
    <s v="Beef and Squash Kabob"/>
    <n v="36"/>
    <n v="8"/>
    <n v="0"/>
    <n v="334"/>
    <n v="9.75"/>
    <n v="58492.166666666599"/>
    <n v="49"/>
    <n v="7"/>
    <n v="1"/>
    <n v="393"/>
    <n v="38"/>
    <n v="7"/>
    <n v="0"/>
    <n v="315"/>
    <n v="34"/>
    <n v="8"/>
    <n v="1"/>
    <n v="302"/>
  </r>
  <r>
    <x v="162"/>
    <s v="Chicken and Onion Kabob"/>
    <n v="61"/>
    <n v="10"/>
    <n v="0"/>
    <n v="687"/>
    <n v="2.1764705882352899"/>
    <n v="70695.313725490196"/>
    <n v="50"/>
    <n v="10"/>
    <n v="0"/>
    <n v="552"/>
    <n v="84"/>
    <n v="10"/>
    <n v="0"/>
    <n v="922"/>
    <n v="44"/>
    <n v="10"/>
    <n v="0"/>
    <n v="491"/>
  </r>
  <r>
    <x v="162"/>
    <s v="Chutney"/>
    <n v="16"/>
    <n v="2"/>
    <n v="0"/>
    <n v="50"/>
    <n v="18.8125"/>
    <n v="68832.6875"/>
    <n v="12"/>
    <n v="2"/>
    <n v="0"/>
    <n v="23"/>
    <n v="23"/>
    <n v="2"/>
    <n v="0"/>
    <n v="49"/>
    <n v="22"/>
    <n v="2"/>
    <n v="0"/>
    <n v="57"/>
  </r>
  <r>
    <x v="162"/>
    <s v="Coconut and Beef Vindaloo"/>
    <n v="12"/>
    <n v="4"/>
    <n v="0"/>
    <n v="48"/>
    <n v="2.2999999999999998"/>
    <n v="70113.600000000006"/>
    <n v="8"/>
    <n v="4"/>
    <n v="2"/>
    <n v="18"/>
    <n v="5"/>
    <n v="4"/>
    <n v="0"/>
    <n v="19"/>
    <n v="11"/>
    <n v="4"/>
    <n v="0"/>
    <n v="44"/>
  </r>
  <r>
    <x v="162"/>
    <s v="Fountain Drink"/>
    <n v="34"/>
    <n v="2"/>
    <n v="0"/>
    <n v="65"/>
    <n v="4.1818181818181799"/>
    <n v="59172.318181818096"/>
    <n v="32"/>
    <n v="2"/>
    <n v="0"/>
    <n v="64"/>
    <n v="56"/>
    <n v="2"/>
    <n v="0"/>
    <n v="111"/>
    <n v="46"/>
    <n v="2"/>
    <n v="0"/>
    <n v="92"/>
  </r>
  <r>
    <x v="162"/>
    <s v="Lamb and Veggie Kabob"/>
    <n v="10"/>
    <n v="8"/>
    <n v="0"/>
    <n v="99"/>
    <n v="1.75"/>
    <n v="50101.75"/>
    <n v="7"/>
    <n v="8"/>
    <n v="3"/>
    <n v="48"/>
    <n v="12"/>
    <n v="7"/>
    <n v="0"/>
    <n v="92"/>
    <n v="12"/>
    <n v="8"/>
    <n v="0"/>
    <n v="117"/>
  </r>
  <r>
    <x v="162"/>
    <s v="Lamb Chops"/>
    <n v="10"/>
    <n v="9"/>
    <n v="0"/>
    <n v="81"/>
    <n v="2.4"/>
    <n v="60164.2"/>
    <n v="19"/>
    <n v="8"/>
    <n v="1"/>
    <n v="134"/>
    <n v="15"/>
    <n v="10"/>
    <n v="0"/>
    <n v="154"/>
    <n v="17"/>
    <n v="8"/>
    <n v="0"/>
    <n v="133"/>
  </r>
  <r>
    <x v="162"/>
    <s v="Naan"/>
    <n v="24"/>
    <n v="2"/>
    <n v="0"/>
    <n v="66"/>
    <n v="2.125"/>
    <n v="75026"/>
    <n v="26"/>
    <n v="2"/>
    <n v="0"/>
    <n v="60"/>
    <n v="31"/>
    <n v="2"/>
    <n v="0"/>
    <n v="66"/>
    <n v="29"/>
    <n v="2"/>
    <n v="0"/>
    <n v="95"/>
  </r>
  <r>
    <x v="162"/>
    <s v="Rice"/>
    <n v="14"/>
    <n v="2"/>
    <n v="0"/>
    <n v="38"/>
    <n v="1.1428571428571399"/>
    <n v="85727.642857142797"/>
    <n v="23"/>
    <n v="2"/>
    <n v="0"/>
    <n v="53"/>
    <n v="18"/>
    <n v="2"/>
    <n v="0"/>
    <n v="40"/>
    <n v="24"/>
    <n v="2"/>
    <n v="0"/>
    <n v="67"/>
  </r>
  <r>
    <x v="162"/>
    <s v="Salmon and Wheat Bran Salad"/>
    <n v="64"/>
    <n v="13"/>
    <n v="0"/>
    <n v="822"/>
    <n v="3.375"/>
    <n v="64135.90625"/>
    <n v="84"/>
    <n v="14"/>
    <n v="0"/>
    <n v="1184"/>
    <n v="107"/>
    <n v="14"/>
    <n v="0"/>
    <n v="1457"/>
    <n v="102"/>
    <n v="15"/>
    <n v="0"/>
    <n v="1567"/>
  </r>
  <r>
    <x v="162"/>
    <s v="Yogurt"/>
    <n v="37"/>
    <n v="3"/>
    <n v="0"/>
    <n v="151"/>
    <n v="3.4516129032257998"/>
    <n v="64571.870967741903"/>
    <n v="35"/>
    <n v="3"/>
    <n v="0"/>
    <n v="137"/>
    <n v="43"/>
    <n v="3"/>
    <n v="0"/>
    <n v="165"/>
    <n v="42"/>
    <n v="3"/>
    <n v="0"/>
    <n v="202"/>
  </r>
  <r>
    <x v="163"/>
    <s v="Aubergine and Chickpea Vindaloo"/>
    <n v="9"/>
    <n v="4"/>
    <n v="0"/>
    <n v="28"/>
    <n v="2.375"/>
    <n v="37621.375"/>
    <n v="3"/>
    <n v="4"/>
    <n v="0"/>
    <n v="10"/>
    <n v="7"/>
    <n v="4"/>
    <n v="0"/>
    <n v="22"/>
    <n v="12"/>
    <n v="4"/>
    <n v="0"/>
    <n v="42"/>
  </r>
  <r>
    <x v="163"/>
    <s v="Beef and Apple Burgers"/>
    <n v="27"/>
    <n v="11"/>
    <n v="2"/>
    <n v="254"/>
    <n v="2.2592592592592502"/>
    <n v="66787.296296296205"/>
    <n v="36"/>
    <n v="11"/>
    <n v="1"/>
    <n v="360"/>
    <n v="26"/>
    <n v="9"/>
    <n v="0"/>
    <n v="213"/>
    <n v="29"/>
    <n v="16"/>
    <n v="1"/>
    <n v="427"/>
  </r>
  <r>
    <x v="163"/>
    <s v="Beef and Broccoli"/>
    <n v="14"/>
    <n v="16"/>
    <n v="0"/>
    <n v="231"/>
    <n v="3.4285714285714199"/>
    <n v="50310.357142857101"/>
    <n v="12"/>
    <n v="16"/>
    <n v="6"/>
    <n v="109"/>
    <n v="13"/>
    <n v="9"/>
    <n v="0"/>
    <n v="114"/>
    <n v="11"/>
    <n v="22"/>
    <n v="0"/>
    <n v="246"/>
  </r>
  <r>
    <x v="163"/>
    <s v="Beef and Broccoli Stir Fry"/>
    <n v="15"/>
    <n v="10"/>
    <n v="0"/>
    <n v="154"/>
    <n v="1.3333333333333299"/>
    <n v="73376.133333333302"/>
    <n v="12"/>
    <n v="10"/>
    <n v="0"/>
    <n v="120"/>
    <n v="15"/>
    <n v="10"/>
    <n v="0"/>
    <n v="151"/>
    <n v="14"/>
    <n v="10"/>
    <n v="1"/>
    <n v="134"/>
  </r>
  <r>
    <x v="163"/>
    <s v="Beef and Squash Kabob"/>
    <n v="23"/>
    <n v="8"/>
    <n v="0"/>
    <n v="213"/>
    <n v="6.3913043478260798"/>
    <n v="43608.043478260799"/>
    <n v="20"/>
    <n v="7"/>
    <n v="0"/>
    <n v="167"/>
    <n v="36"/>
    <n v="8"/>
    <n v="0"/>
    <n v="322"/>
    <n v="23"/>
    <n v="8"/>
    <n v="0"/>
    <n v="212"/>
  </r>
  <r>
    <x v="163"/>
    <s v="Chicken and Onion Kabob"/>
    <n v="23"/>
    <n v="10"/>
    <n v="1"/>
    <n v="248"/>
    <n v="5.1739130434782599"/>
    <n v="30521.1739130434"/>
    <n v="55"/>
    <n v="10"/>
    <n v="0"/>
    <n v="598"/>
    <n v="41"/>
    <n v="10"/>
    <n v="0"/>
    <n v="465"/>
    <n v="44"/>
    <n v="10"/>
    <n v="1"/>
    <n v="466"/>
  </r>
  <r>
    <x v="163"/>
    <s v="Chutney"/>
    <n v="5"/>
    <n v="2"/>
    <n v="0"/>
    <n v="9"/>
    <n v="5"/>
    <n v="60006.2"/>
    <n v="6"/>
    <n v="2"/>
    <n v="0"/>
    <n v="16"/>
    <n v="11"/>
    <n v="2"/>
    <n v="0"/>
    <n v="32"/>
    <n v="10"/>
    <n v="2"/>
    <n v="0"/>
    <n v="26"/>
  </r>
  <r>
    <x v="163"/>
    <s v="Coconut and Beef Vindaloo"/>
    <n v="10"/>
    <n v="4"/>
    <n v="0"/>
    <n v="40"/>
    <n v="4.2222222222222197"/>
    <n v="33570.888888888803"/>
    <n v="5"/>
    <n v="4"/>
    <n v="1"/>
    <n v="14"/>
    <n v="9"/>
    <n v="4"/>
    <n v="0"/>
    <n v="32"/>
    <n v="3"/>
    <n v="4"/>
    <n v="0"/>
    <n v="12"/>
  </r>
  <r>
    <x v="163"/>
    <s v="Fountain Drink"/>
    <n v="40"/>
    <n v="2"/>
    <n v="0"/>
    <n v="78"/>
    <n v="4.6551724137930997"/>
    <n v="48431.206896551703"/>
    <n v="25"/>
    <n v="2"/>
    <n v="0"/>
    <n v="48"/>
    <n v="32"/>
    <n v="2"/>
    <n v="0"/>
    <n v="64"/>
    <n v="45"/>
    <n v="2"/>
    <n v="0"/>
    <n v="90"/>
  </r>
  <r>
    <x v="163"/>
    <s v="Lamb and Veggie Kabob"/>
    <n v="9"/>
    <n v="8"/>
    <n v="0"/>
    <n v="84"/>
    <n v="3.4444444444444402"/>
    <n v="44521.777777777701"/>
    <n v="10"/>
    <n v="8"/>
    <n v="2"/>
    <n v="71"/>
    <n v="10"/>
    <n v="8"/>
    <n v="1"/>
    <n v="86"/>
    <n v="6"/>
    <n v="8"/>
    <n v="1"/>
    <n v="44"/>
  </r>
  <r>
    <x v="163"/>
    <s v="Lamb Chops"/>
    <n v="11"/>
    <n v="7"/>
    <n v="0"/>
    <n v="78"/>
    <n v="3"/>
    <n v="54631.363636363603"/>
    <n v="11"/>
    <n v="12"/>
    <n v="8"/>
    <n v="48"/>
    <n v="13"/>
    <n v="10"/>
    <n v="0"/>
    <n v="122"/>
    <n v="15"/>
    <n v="7"/>
    <n v="0"/>
    <n v="112"/>
  </r>
  <r>
    <x v="163"/>
    <s v="Naan"/>
    <n v="15"/>
    <n v="2"/>
    <n v="0"/>
    <n v="47"/>
    <n v="4.4166666666666599"/>
    <n v="58486.5"/>
    <n v="15"/>
    <n v="2"/>
    <n v="0"/>
    <n v="31"/>
    <n v="16"/>
    <n v="2"/>
    <n v="0"/>
    <n v="44"/>
    <n v="16"/>
    <n v="2"/>
    <n v="0"/>
    <n v="46"/>
  </r>
  <r>
    <x v="163"/>
    <s v="Rice"/>
    <n v="16"/>
    <n v="2"/>
    <n v="0"/>
    <n v="43"/>
    <n v="3.5"/>
    <n v="57246.071428571398"/>
    <n v="12"/>
    <n v="2"/>
    <n v="0"/>
    <n v="31"/>
    <n v="10"/>
    <n v="2"/>
    <n v="0"/>
    <n v="23"/>
    <n v="17"/>
    <n v="2"/>
    <n v="0"/>
    <n v="46"/>
  </r>
  <r>
    <x v="163"/>
    <s v="Salmon and Wheat Bran Salad"/>
    <n v="54"/>
    <n v="13"/>
    <n v="0"/>
    <n v="662"/>
    <n v="4.3333333333333304"/>
    <n v="46458.222222222197"/>
    <n v="58"/>
    <n v="13"/>
    <n v="2"/>
    <n v="617"/>
    <n v="58"/>
    <n v="13"/>
    <n v="1"/>
    <n v="704"/>
    <n v="66"/>
    <n v="13"/>
    <n v="0"/>
    <n v="832"/>
  </r>
  <r>
    <x v="163"/>
    <s v="Yogurt"/>
    <n v="17"/>
    <n v="3"/>
    <n v="0"/>
    <n v="67"/>
    <n v="2.3529411764705799"/>
    <n v="64746.176470588201"/>
    <n v="27"/>
    <n v="3"/>
    <n v="0"/>
    <n v="87"/>
    <n v="29"/>
    <n v="3"/>
    <n v="0"/>
    <n v="107"/>
    <n v="28"/>
    <n v="3"/>
    <n v="0"/>
    <n v="117"/>
  </r>
  <r>
    <x v="164"/>
    <s v="Aubergine and Chickpea Vindaloo"/>
    <n v="7"/>
    <n v="4"/>
    <n v="0"/>
    <n v="24"/>
    <n v="1.8571428571428501"/>
    <n v="71470.142857142797"/>
    <n v="8"/>
    <n v="4"/>
    <n v="0"/>
    <n v="28"/>
    <n v="10"/>
    <n v="4"/>
    <n v="0"/>
    <n v="35"/>
    <n v="12"/>
    <n v="4"/>
    <n v="0"/>
    <n v="42"/>
  </r>
  <r>
    <x v="164"/>
    <s v="Beef and Apple Burgers"/>
    <n v="30"/>
    <n v="10"/>
    <n v="1"/>
    <n v="276"/>
    <n v="14.533333333333299"/>
    <n v="53369.466666666602"/>
    <n v="35"/>
    <n v="11"/>
    <n v="1"/>
    <n v="328"/>
    <n v="29"/>
    <n v="14"/>
    <n v="3"/>
    <n v="320"/>
    <n v="27"/>
    <n v="15"/>
    <n v="2"/>
    <n v="336"/>
  </r>
  <r>
    <x v="164"/>
    <s v="Beef and Broccoli"/>
    <n v="14"/>
    <n v="8"/>
    <n v="0"/>
    <n v="118"/>
    <n v="2.7857142857142798"/>
    <n v="64337.285714285703"/>
    <n v="17"/>
    <n v="17"/>
    <n v="9"/>
    <n v="124"/>
    <n v="19"/>
    <n v="8"/>
    <n v="0"/>
    <n v="141"/>
    <n v="22"/>
    <n v="12"/>
    <n v="0"/>
    <n v="259"/>
  </r>
  <r>
    <x v="164"/>
    <s v="Beef and Broccoli Stir Fry"/>
    <n v="22"/>
    <n v="10"/>
    <n v="0"/>
    <n v="224"/>
    <n v="2.1904761904761898"/>
    <n v="76200.571428571406"/>
    <n v="11"/>
    <n v="10"/>
    <n v="0"/>
    <n v="110"/>
    <n v="16"/>
    <n v="10"/>
    <n v="0"/>
    <n v="163"/>
    <n v="12"/>
    <n v="10"/>
    <n v="1"/>
    <n v="114"/>
  </r>
  <r>
    <x v="164"/>
    <s v="Beef and Squash Kabob"/>
    <n v="27"/>
    <n v="8"/>
    <n v="0"/>
    <n v="254"/>
    <n v="3.5384615384615299"/>
    <n v="65422.846153846098"/>
    <n v="24"/>
    <n v="7"/>
    <n v="0"/>
    <n v="198"/>
    <n v="29"/>
    <n v="8"/>
    <n v="0"/>
    <n v="258"/>
    <n v="34"/>
    <n v="8"/>
    <n v="0"/>
    <n v="314"/>
  </r>
  <r>
    <x v="164"/>
    <s v="Chicken and Onion Kabob"/>
    <n v="25"/>
    <n v="10"/>
    <n v="0"/>
    <n v="279"/>
    <n v="2.13043478260869"/>
    <n v="60972.0869565217"/>
    <n v="29"/>
    <n v="10"/>
    <n v="0"/>
    <n v="315"/>
    <n v="33"/>
    <n v="10"/>
    <n v="1"/>
    <n v="355"/>
    <n v="61"/>
    <n v="10"/>
    <n v="0"/>
    <n v="680"/>
  </r>
  <r>
    <x v="164"/>
    <s v="Chutney"/>
    <n v="16"/>
    <n v="2"/>
    <n v="0"/>
    <n v="36"/>
    <n v="2.3125"/>
    <n v="50134.5625"/>
    <n v="15"/>
    <n v="2"/>
    <n v="0"/>
    <n v="34"/>
    <n v="13"/>
    <n v="2"/>
    <n v="0"/>
    <n v="29"/>
    <n v="17"/>
    <n v="2"/>
    <n v="0"/>
    <n v="66"/>
  </r>
  <r>
    <x v="164"/>
    <s v="Coconut and Beef Vindaloo"/>
    <n v="9"/>
    <n v="4"/>
    <n v="0"/>
    <n v="36"/>
    <n v="2.875"/>
    <n v="62653.875"/>
    <n v="18"/>
    <n v="4"/>
    <n v="0"/>
    <n v="63"/>
    <n v="12"/>
    <n v="4"/>
    <n v="0"/>
    <n v="46"/>
    <n v="14"/>
    <n v="4"/>
    <n v="3"/>
    <n v="32"/>
  </r>
  <r>
    <x v="164"/>
    <s v="Fountain Drink"/>
    <n v="44"/>
    <n v="2"/>
    <n v="0"/>
    <n v="88"/>
    <n v="3.3333333333333299"/>
    <n v="48591.303030303003"/>
    <n v="45"/>
    <n v="2"/>
    <n v="0"/>
    <n v="85"/>
    <n v="44"/>
    <n v="2"/>
    <n v="0"/>
    <n v="86"/>
    <n v="49"/>
    <n v="2"/>
    <n v="0"/>
    <n v="89"/>
  </r>
  <r>
    <x v="164"/>
    <s v="Lamb and Veggie Kabob"/>
    <n v="11"/>
    <n v="8"/>
    <n v="1"/>
    <n v="94"/>
    <n v="4"/>
    <n v="54569.545454545398"/>
    <n v="7"/>
    <n v="8"/>
    <n v="4"/>
    <n v="38"/>
    <n v="7"/>
    <n v="8"/>
    <n v="1"/>
    <n v="56"/>
    <n v="7"/>
    <n v="8"/>
    <n v="0"/>
    <n v="71"/>
  </r>
  <r>
    <x v="164"/>
    <s v="Lamb Chops"/>
    <n v="14"/>
    <n v="6"/>
    <n v="0"/>
    <n v="86"/>
    <n v="1.6428571428571399"/>
    <n v="64445.571428571398"/>
    <n v="13"/>
    <n v="9"/>
    <n v="0"/>
    <n v="122"/>
    <n v="19"/>
    <n v="9"/>
    <n v="2"/>
    <n v="129"/>
    <n v="14"/>
    <n v="10"/>
    <n v="0"/>
    <n v="147"/>
  </r>
  <r>
    <x v="164"/>
    <s v="Naan"/>
    <n v="17"/>
    <n v="2"/>
    <n v="0"/>
    <n v="34"/>
    <n v="2.86666666666666"/>
    <n v="60059.733333333301"/>
    <n v="20"/>
    <n v="2"/>
    <n v="0"/>
    <n v="50"/>
    <n v="19"/>
    <n v="2"/>
    <n v="0"/>
    <n v="43"/>
    <n v="27"/>
    <n v="2"/>
    <n v="0"/>
    <n v="75"/>
  </r>
  <r>
    <x v="164"/>
    <s v="Rice"/>
    <n v="12"/>
    <n v="2"/>
    <n v="0"/>
    <n v="28"/>
    <n v="1.6"/>
    <n v="60167.5"/>
    <n v="17"/>
    <n v="2"/>
    <n v="0"/>
    <n v="47"/>
    <n v="11"/>
    <n v="2"/>
    <n v="0"/>
    <n v="27"/>
    <n v="14"/>
    <n v="2"/>
    <n v="0"/>
    <n v="38"/>
  </r>
  <r>
    <x v="164"/>
    <s v="Salmon and Wheat Bran Salad"/>
    <n v="81"/>
    <n v="12"/>
    <n v="0"/>
    <n v="949"/>
    <n v="4.2345679012345601"/>
    <n v="48279.407407407401"/>
    <n v="76"/>
    <n v="12"/>
    <n v="1"/>
    <n v="879"/>
    <n v="79"/>
    <n v="12"/>
    <n v="1"/>
    <n v="903"/>
    <n v="80"/>
    <n v="15"/>
    <n v="1"/>
    <n v="1059"/>
  </r>
  <r>
    <x v="164"/>
    <s v="Yogurt"/>
    <n v="24"/>
    <n v="3"/>
    <n v="0"/>
    <n v="88"/>
    <n v="7.875"/>
    <n v="62581.666666666599"/>
    <n v="40"/>
    <n v="3"/>
    <n v="0"/>
    <n v="154"/>
    <n v="31"/>
    <n v="3"/>
    <n v="0"/>
    <n v="112"/>
    <n v="39"/>
    <n v="3"/>
    <n v="0"/>
    <n v="154"/>
  </r>
  <r>
    <x v="165"/>
    <s v="Aubergine and Chickpea Vindaloo"/>
    <n v="3"/>
    <n v="4"/>
    <n v="0"/>
    <n v="10"/>
    <n v="1.3333333333333299"/>
    <n v="66936.333333333299"/>
    <n v="18"/>
    <n v="4"/>
    <n v="0"/>
    <n v="63"/>
    <n v="4"/>
    <n v="4"/>
    <n v="1"/>
    <n v="10"/>
    <n v="20"/>
    <n v="4"/>
    <n v="0"/>
    <n v="70"/>
  </r>
  <r>
    <x v="165"/>
    <s v="Beef and Apple Burgers"/>
    <n v="26"/>
    <n v="13"/>
    <n v="1"/>
    <n v="309"/>
    <n v="4.4230769230769198"/>
    <n v="65434.846153846098"/>
    <n v="33"/>
    <n v="12"/>
    <n v="1"/>
    <n v="354"/>
    <n v="36"/>
    <n v="8"/>
    <n v="1"/>
    <n v="246"/>
    <n v="41"/>
    <n v="16"/>
    <n v="2"/>
    <n v="593"/>
  </r>
  <r>
    <x v="165"/>
    <s v="Beef and Broccoli"/>
    <n v="13"/>
    <n v="7"/>
    <n v="0"/>
    <n v="80"/>
    <n v="1.5384615384615301"/>
    <n v="77049"/>
    <n v="13"/>
    <n v="13"/>
    <n v="0"/>
    <n v="162"/>
    <n v="19"/>
    <n v="8"/>
    <n v="0"/>
    <n v="154"/>
    <n v="30"/>
    <n v="23"/>
    <n v="6"/>
    <n v="448"/>
  </r>
  <r>
    <x v="165"/>
    <s v="Beef and Broccoli Stir Fry"/>
    <n v="7"/>
    <n v="10"/>
    <n v="0"/>
    <n v="72"/>
    <n v="4.2857142857142803"/>
    <n v="170.57142857142799"/>
    <n v="14"/>
    <n v="10"/>
    <n v="0"/>
    <n v="141"/>
    <n v="9"/>
    <n v="10"/>
    <n v="0"/>
    <n v="90"/>
    <n v="21"/>
    <n v="10"/>
    <n v="1"/>
    <n v="198"/>
  </r>
  <r>
    <x v="165"/>
    <s v="Beef and Squash Kabob"/>
    <n v="32"/>
    <n v="8"/>
    <n v="0"/>
    <n v="294"/>
    <n v="3.5161290322580601"/>
    <n v="64652.612903225803"/>
    <n v="32"/>
    <n v="7"/>
    <n v="2"/>
    <n v="219"/>
    <n v="36"/>
    <n v="7"/>
    <n v="0"/>
    <n v="278"/>
    <n v="55"/>
    <n v="8"/>
    <n v="0"/>
    <n v="508"/>
  </r>
  <r>
    <x v="165"/>
    <s v="Chicken and Onion Kabob"/>
    <n v="52"/>
    <n v="10"/>
    <n v="0"/>
    <n v="576"/>
    <n v="1.9756097560975601"/>
    <n v="56253.512195121897"/>
    <n v="61"/>
    <n v="10"/>
    <n v="0"/>
    <n v="669"/>
    <n v="34"/>
    <n v="10"/>
    <n v="1"/>
    <n v="347"/>
    <n v="49"/>
    <n v="9"/>
    <n v="0"/>
    <n v="519"/>
  </r>
  <r>
    <x v="165"/>
    <s v="Chutney"/>
    <n v="8"/>
    <n v="2"/>
    <n v="0"/>
    <n v="14"/>
    <n v="3.375"/>
    <n v="12832.375"/>
    <n v="18"/>
    <n v="2"/>
    <n v="0"/>
    <n v="49"/>
    <n v="15"/>
    <n v="2"/>
    <n v="0"/>
    <n v="36"/>
    <n v="27"/>
    <n v="2"/>
    <n v="0"/>
    <n v="138"/>
  </r>
  <r>
    <x v="165"/>
    <s v="Coconut and Beef Vindaloo"/>
    <n v="13"/>
    <n v="4"/>
    <n v="0"/>
    <n v="50"/>
    <n v="2.1818181818181799"/>
    <n v="54710.727272727199"/>
    <n v="14"/>
    <n v="4"/>
    <n v="0"/>
    <n v="48"/>
    <n v="9"/>
    <n v="4"/>
    <n v="0"/>
    <n v="35"/>
    <n v="11"/>
    <n v="4"/>
    <n v="0"/>
    <n v="44"/>
  </r>
  <r>
    <x v="165"/>
    <s v="Fountain Drink"/>
    <n v="41"/>
    <n v="2"/>
    <n v="0"/>
    <n v="81"/>
    <n v="2.5652173913043401"/>
    <n v="52318.652173912997"/>
    <n v="38"/>
    <n v="2"/>
    <n v="0"/>
    <n v="76"/>
    <n v="40"/>
    <n v="2"/>
    <n v="0"/>
    <n v="79"/>
    <n v="35"/>
    <n v="2"/>
    <n v="0"/>
    <n v="66"/>
  </r>
  <r>
    <x v="165"/>
    <s v="Lamb and Veggie Kabob"/>
    <n v="21"/>
    <n v="8"/>
    <n v="0"/>
    <n v="194"/>
    <n v="1.75"/>
    <n v="65207.95"/>
    <n v="9"/>
    <n v="8"/>
    <n v="1"/>
    <n v="75"/>
    <n v="14"/>
    <n v="8"/>
    <n v="0"/>
    <n v="136"/>
    <n v="9"/>
    <n v="8"/>
    <n v="0"/>
    <n v="83"/>
  </r>
  <r>
    <x v="165"/>
    <s v="Lamb Chops"/>
    <n v="24"/>
    <n v="7"/>
    <n v="0"/>
    <n v="168"/>
    <n v="8.0416666666666607"/>
    <n v="66736.416666666599"/>
    <n v="20"/>
    <n v="9"/>
    <n v="0"/>
    <n v="178"/>
    <n v="15"/>
    <n v="6"/>
    <n v="0"/>
    <n v="86"/>
    <n v="24"/>
    <n v="22"/>
    <n v="0"/>
    <n v="427"/>
  </r>
  <r>
    <x v="165"/>
    <s v="Naan"/>
    <n v="24"/>
    <n v="2"/>
    <n v="0"/>
    <n v="49"/>
    <n v="3.3478260869565202"/>
    <n v="52290.260869565202"/>
    <n v="17"/>
    <n v="2"/>
    <n v="0"/>
    <n v="40"/>
    <n v="23"/>
    <n v="2"/>
    <n v="0"/>
    <n v="54"/>
    <n v="17"/>
    <n v="2"/>
    <n v="0"/>
    <n v="62"/>
  </r>
  <r>
    <x v="165"/>
    <s v="Rice"/>
    <n v="5"/>
    <n v="2"/>
    <n v="0"/>
    <n v="12"/>
    <n v="2"/>
    <n v="80067.600000000006"/>
    <n v="19"/>
    <n v="2"/>
    <n v="0"/>
    <n v="54"/>
    <n v="12"/>
    <n v="2"/>
    <n v="0"/>
    <n v="27"/>
    <n v="23"/>
    <n v="2"/>
    <n v="0"/>
    <n v="86"/>
  </r>
  <r>
    <x v="165"/>
    <s v="Salmon and Wheat Bran Salad"/>
    <n v="59"/>
    <n v="12"/>
    <n v="1"/>
    <n v="671"/>
    <n v="5.84745762711864"/>
    <n v="49246.9491525423"/>
    <n v="93"/>
    <n v="14"/>
    <n v="1"/>
    <n v="1212"/>
    <n v="90"/>
    <n v="12"/>
    <n v="0"/>
    <n v="1097"/>
    <n v="104"/>
    <n v="23"/>
    <n v="2"/>
    <n v="2115"/>
  </r>
  <r>
    <x v="165"/>
    <s v="Yogurt"/>
    <n v="33"/>
    <n v="3"/>
    <n v="0"/>
    <n v="122"/>
    <n v="2.7741935483870899"/>
    <n v="58202.225806451599"/>
    <n v="39"/>
    <n v="3"/>
    <n v="0"/>
    <n v="157"/>
    <n v="29"/>
    <n v="3"/>
    <n v="0"/>
    <n v="104"/>
    <n v="44"/>
    <n v="3"/>
    <n v="0"/>
    <n v="219"/>
  </r>
  <r>
    <x v="166"/>
    <s v="Aubergine and Chickpea Vindaloo"/>
    <n v="18"/>
    <n v="4"/>
    <n v="1"/>
    <n v="57"/>
    <n v="3.9"/>
    <n v="60072.7"/>
    <n v="10"/>
    <n v="4"/>
    <n v="0"/>
    <n v="35"/>
    <n v="4"/>
    <n v="4"/>
    <n v="0"/>
    <n v="14"/>
    <n v="10"/>
    <n v="4"/>
    <n v="0"/>
    <n v="35"/>
  </r>
  <r>
    <x v="166"/>
    <s v="Beef and Apple Burgers"/>
    <n v="37"/>
    <n v="13"/>
    <n v="1"/>
    <n v="432"/>
    <n v="3.4571428571428502"/>
    <n v="51514.285714285703"/>
    <n v="39"/>
    <n v="10"/>
    <n v="1"/>
    <n v="376"/>
    <n v="31"/>
    <n v="9"/>
    <n v="1"/>
    <n v="268"/>
    <n v="47"/>
    <n v="10"/>
    <n v="2"/>
    <n v="370"/>
  </r>
  <r>
    <x v="166"/>
    <s v="Beef and Broccoli"/>
    <n v="20"/>
    <n v="7"/>
    <n v="1"/>
    <n v="135"/>
    <n v="1.2666666666666599"/>
    <n v="80027.933333333305"/>
    <n v="21"/>
    <n v="10"/>
    <n v="0"/>
    <n v="227"/>
    <n v="14"/>
    <n v="12"/>
    <n v="0"/>
    <n v="174"/>
    <n v="19"/>
    <n v="8"/>
    <n v="0"/>
    <n v="145"/>
  </r>
  <r>
    <x v="166"/>
    <s v="Beef and Broccoli Stir Fry"/>
    <n v="14"/>
    <n v="10"/>
    <n v="0"/>
    <n v="144"/>
    <n v="3.4"/>
    <n v="50083.3"/>
    <n v="10"/>
    <n v="10"/>
    <n v="0"/>
    <n v="100"/>
    <n v="10"/>
    <n v="10"/>
    <n v="0"/>
    <n v="101"/>
    <n v="7"/>
    <n v="10"/>
    <n v="0"/>
    <n v="71"/>
  </r>
  <r>
    <x v="166"/>
    <s v="Beef and Squash Kabob"/>
    <n v="20"/>
    <n v="8"/>
    <n v="0"/>
    <n v="181"/>
    <n v="4.9000000000000004"/>
    <n v="50069.55"/>
    <n v="50"/>
    <n v="7"/>
    <n v="0"/>
    <n v="411"/>
    <n v="19"/>
    <n v="8"/>
    <n v="1"/>
    <n v="161"/>
    <n v="39"/>
    <n v="8"/>
    <n v="0"/>
    <n v="353"/>
  </r>
  <r>
    <x v="166"/>
    <s v="Chicken and Onion Kabob"/>
    <n v="45"/>
    <n v="10"/>
    <n v="0"/>
    <n v="502"/>
    <n v="6.3333333333333304"/>
    <n v="33430.761904761901"/>
    <n v="56"/>
    <n v="10"/>
    <n v="1"/>
    <n v="591"/>
    <n v="46"/>
    <n v="10"/>
    <n v="0"/>
    <n v="497"/>
    <n v="44"/>
    <n v="10"/>
    <n v="0"/>
    <n v="482"/>
  </r>
  <r>
    <x v="166"/>
    <s v="Chutney"/>
    <n v="23"/>
    <n v="2"/>
    <n v="0"/>
    <n v="77"/>
    <n v="3.4761904761904701"/>
    <n v="47715.380952380903"/>
    <n v="9"/>
    <n v="2"/>
    <n v="0"/>
    <n v="38"/>
    <n v="13"/>
    <n v="2"/>
    <n v="0"/>
    <n v="34"/>
    <n v="11"/>
    <n v="2"/>
    <n v="0"/>
    <n v="28"/>
  </r>
  <r>
    <x v="166"/>
    <s v="Coconut and Beef Vindaloo"/>
    <n v="9"/>
    <n v="4"/>
    <n v="0"/>
    <n v="32"/>
    <n v="4.4444444444444402"/>
    <n v="44485.111111111102"/>
    <n v="14"/>
    <n v="4"/>
    <n v="0"/>
    <n v="46"/>
    <n v="10"/>
    <n v="4"/>
    <n v="0"/>
    <n v="39"/>
    <n v="7"/>
    <n v="4"/>
    <n v="0"/>
    <n v="28"/>
  </r>
  <r>
    <x v="166"/>
    <s v="Fountain Drink"/>
    <n v="42"/>
    <n v="2"/>
    <n v="0"/>
    <n v="79"/>
    <n v="3.3846153846153801"/>
    <n v="46265.807692307601"/>
    <n v="37"/>
    <n v="2"/>
    <n v="0"/>
    <n v="73"/>
    <n v="46"/>
    <n v="2"/>
    <n v="0"/>
    <n v="90"/>
    <n v="49"/>
    <n v="2"/>
    <n v="0"/>
    <n v="98"/>
  </r>
  <r>
    <x v="166"/>
    <s v="Lamb and Veggie Kabob"/>
    <n v="12"/>
    <n v="8"/>
    <n v="0"/>
    <n v="112"/>
    <n v="3.25"/>
    <n v="33564.75"/>
    <n v="13"/>
    <n v="8"/>
    <n v="1"/>
    <n v="115"/>
    <n v="15"/>
    <n v="8"/>
    <n v="1"/>
    <n v="134"/>
    <n v="11"/>
    <n v="8"/>
    <n v="0"/>
    <n v="103"/>
  </r>
  <r>
    <x v="166"/>
    <s v="Lamb Chops"/>
    <n v="20"/>
    <n v="7"/>
    <n v="1"/>
    <n v="113"/>
    <n v="2.2999999999999998"/>
    <n v="40144.050000000003"/>
    <n v="18"/>
    <n v="9"/>
    <n v="0"/>
    <n v="154"/>
    <n v="18"/>
    <n v="8"/>
    <n v="0"/>
    <n v="131"/>
    <n v="11"/>
    <n v="8"/>
    <n v="1"/>
    <n v="77"/>
  </r>
  <r>
    <x v="166"/>
    <s v="Naan"/>
    <n v="17"/>
    <n v="2"/>
    <n v="0"/>
    <n v="42"/>
    <n v="3.4117647058823501"/>
    <n v="53053.2352941176"/>
    <n v="24"/>
    <n v="2"/>
    <n v="0"/>
    <n v="49"/>
    <n v="26"/>
    <n v="2"/>
    <n v="0"/>
    <n v="63"/>
    <n v="23"/>
    <n v="2"/>
    <n v="0"/>
    <n v="61"/>
  </r>
  <r>
    <x v="166"/>
    <s v="Rice"/>
    <n v="16"/>
    <n v="2"/>
    <n v="0"/>
    <n v="34"/>
    <n v="2.8125"/>
    <n v="62571.1875"/>
    <n v="15"/>
    <n v="2"/>
    <n v="0"/>
    <n v="40"/>
    <n v="18"/>
    <n v="2"/>
    <n v="0"/>
    <n v="46"/>
    <n v="16"/>
    <n v="2"/>
    <n v="0"/>
    <n v="40"/>
  </r>
  <r>
    <x v="166"/>
    <s v="Salmon and Wheat Bran Salad"/>
    <n v="78"/>
    <n v="12"/>
    <n v="0"/>
    <n v="910"/>
    <n v="3.57894736842105"/>
    <n v="43545.1710526315"/>
    <n v="89"/>
    <n v="13"/>
    <n v="0"/>
    <n v="1138"/>
    <n v="88"/>
    <n v="14"/>
    <n v="0"/>
    <n v="1166"/>
    <n v="81"/>
    <n v="14"/>
    <n v="1"/>
    <n v="1034"/>
  </r>
  <r>
    <x v="166"/>
    <s v="Yogurt"/>
    <n v="34"/>
    <n v="3"/>
    <n v="0"/>
    <n v="103"/>
    <n v="2.9705882352941102"/>
    <n v="47145.794117646998"/>
    <n v="31"/>
    <n v="3"/>
    <n v="0"/>
    <n v="128"/>
    <n v="42"/>
    <n v="3"/>
    <n v="0"/>
    <n v="202"/>
    <n v="41"/>
    <n v="3"/>
    <n v="0"/>
    <n v="176"/>
  </r>
  <r>
    <x v="167"/>
    <s v="Aubergine and Chickpea Vindaloo"/>
    <n v="7"/>
    <n v="4"/>
    <n v="0"/>
    <n v="24"/>
    <n v="1.28571428571428"/>
    <n v="85766.428571428507"/>
    <n v="7"/>
    <n v="4"/>
    <n v="0"/>
    <n v="21"/>
    <n v="15"/>
    <n v="4"/>
    <n v="0"/>
    <n v="52"/>
    <n v="8"/>
    <n v="4"/>
    <n v="0"/>
    <n v="28"/>
  </r>
  <r>
    <x v="167"/>
    <s v="Beef and Apple Burgers"/>
    <n v="31"/>
    <n v="10"/>
    <n v="0"/>
    <n v="290"/>
    <n v="6.5483870967741904"/>
    <n v="58282.032258064501"/>
    <n v="37"/>
    <n v="9"/>
    <n v="1"/>
    <n v="310"/>
    <n v="31"/>
    <n v="14"/>
    <n v="1"/>
    <n v="394"/>
    <n v="34"/>
    <n v="11"/>
    <n v="1"/>
    <n v="328"/>
  </r>
  <r>
    <x v="167"/>
    <s v="Beef and Broccoli"/>
    <n v="41"/>
    <n v="7"/>
    <n v="0"/>
    <n v="301"/>
    <n v="10.4761904761904"/>
    <n v="71474.761904761894"/>
    <n v="31"/>
    <n v="9"/>
    <n v="1"/>
    <n v="244"/>
    <n v="23"/>
    <n v="8"/>
    <n v="0"/>
    <n v="191"/>
    <n v="30"/>
    <n v="8"/>
    <n v="0"/>
    <n v="235"/>
  </r>
  <r>
    <x v="167"/>
    <s v="Beef and Broccoli Stir Fry"/>
    <n v="19"/>
    <n v="10"/>
    <n v="1"/>
    <n v="172"/>
    <n v="1.7894736842105201"/>
    <n v="78955.157894736796"/>
    <n v="17"/>
    <n v="10"/>
    <n v="0"/>
    <n v="170"/>
    <n v="26"/>
    <n v="10"/>
    <n v="0"/>
    <n v="266"/>
    <n v="23"/>
    <n v="10"/>
    <n v="0"/>
    <n v="226"/>
  </r>
  <r>
    <x v="167"/>
    <s v="Beef and Squash Kabob"/>
    <n v="53"/>
    <n v="8"/>
    <n v="0"/>
    <n v="491"/>
    <n v="2.25"/>
    <n v="73112.423076923005"/>
    <n v="36"/>
    <n v="7"/>
    <n v="0"/>
    <n v="308"/>
    <n v="66"/>
    <n v="8"/>
    <n v="0"/>
    <n v="614"/>
    <n v="33"/>
    <n v="8"/>
    <n v="1"/>
    <n v="277"/>
  </r>
  <r>
    <x v="167"/>
    <s v="Chicken and Onion Kabob"/>
    <n v="84"/>
    <n v="10"/>
    <n v="0"/>
    <n v="927"/>
    <n v="10.5138888888888"/>
    <n v="65326.513888888803"/>
    <n v="66"/>
    <n v="10"/>
    <n v="0"/>
    <n v="728"/>
    <n v="53"/>
    <n v="10"/>
    <n v="0"/>
    <n v="576"/>
    <n v="55"/>
    <n v="10"/>
    <n v="1"/>
    <n v="573"/>
  </r>
  <r>
    <x v="167"/>
    <s v="Chutney"/>
    <n v="21"/>
    <n v="2"/>
    <n v="0"/>
    <n v="74"/>
    <n v="2.1666666666666599"/>
    <n v="66685.111111111095"/>
    <n v="22"/>
    <n v="2"/>
    <n v="0"/>
    <n v="44"/>
    <n v="24"/>
    <n v="2"/>
    <n v="0"/>
    <n v="60"/>
    <n v="24"/>
    <n v="2"/>
    <n v="0"/>
    <n v="70"/>
  </r>
  <r>
    <x v="167"/>
    <s v="Coconut and Beef Vindaloo"/>
    <n v="14"/>
    <n v="4"/>
    <n v="0"/>
    <n v="56"/>
    <n v="3.1538461538461502"/>
    <n v="46321.2307692307"/>
    <n v="13"/>
    <n v="4"/>
    <n v="0"/>
    <n v="46"/>
    <n v="18"/>
    <n v="4"/>
    <n v="0"/>
    <n v="69"/>
    <n v="14"/>
    <n v="4"/>
    <n v="0"/>
    <n v="54"/>
  </r>
  <r>
    <x v="167"/>
    <s v="Fountain Drink"/>
    <n v="38"/>
    <n v="2"/>
    <n v="0"/>
    <n v="71"/>
    <n v="10.9629629629629"/>
    <n v="55679.481481481402"/>
    <n v="65"/>
    <n v="2"/>
    <n v="0"/>
    <n v="129"/>
    <n v="48"/>
    <n v="2"/>
    <n v="0"/>
    <n v="95"/>
    <n v="57"/>
    <n v="2"/>
    <n v="0"/>
    <n v="110"/>
  </r>
  <r>
    <x v="167"/>
    <s v="Lamb and Veggie Kabob"/>
    <n v="17"/>
    <n v="8"/>
    <n v="1"/>
    <n v="145"/>
    <n v="6.4117647058823497"/>
    <n v="64738.470588235199"/>
    <n v="21"/>
    <n v="8"/>
    <n v="1"/>
    <n v="175"/>
    <n v="5"/>
    <n v="8"/>
    <n v="0"/>
    <n v="45"/>
    <n v="7"/>
    <n v="8"/>
    <n v="2"/>
    <n v="52"/>
  </r>
  <r>
    <x v="167"/>
    <s v="Lamb Chops"/>
    <n v="32"/>
    <n v="6"/>
    <n v="0"/>
    <n v="221"/>
    <n v="13"/>
    <n v="55110.8"/>
    <n v="29"/>
    <n v="8"/>
    <n v="0"/>
    <n v="212"/>
    <n v="26"/>
    <n v="7"/>
    <n v="0"/>
    <n v="169"/>
    <n v="27"/>
    <n v="9"/>
    <n v="0"/>
    <n v="239"/>
  </r>
  <r>
    <x v="167"/>
    <s v="Naan"/>
    <n v="20"/>
    <n v="2"/>
    <n v="0"/>
    <n v="45"/>
    <n v="11.55"/>
    <n v="65076.05"/>
    <n v="23"/>
    <n v="2"/>
    <n v="0"/>
    <n v="56"/>
    <n v="20"/>
    <n v="2"/>
    <n v="0"/>
    <n v="44"/>
    <n v="20"/>
    <n v="2"/>
    <n v="0"/>
    <n v="50"/>
  </r>
  <r>
    <x v="167"/>
    <s v="Rice"/>
    <n v="16"/>
    <n v="2"/>
    <n v="0"/>
    <n v="54"/>
    <n v="1.9285714285714199"/>
    <n v="71554"/>
    <n v="28"/>
    <n v="2"/>
    <n v="0"/>
    <n v="72"/>
    <n v="23"/>
    <n v="2"/>
    <n v="0"/>
    <n v="50"/>
    <n v="26"/>
    <n v="2"/>
    <n v="0"/>
    <n v="56"/>
  </r>
  <r>
    <x v="167"/>
    <s v="Salmon and Wheat Bran Salad"/>
    <n v="96"/>
    <n v="12"/>
    <n v="0"/>
    <n v="1069"/>
    <n v="7.1609195402298802"/>
    <n v="59872.379310344797"/>
    <n v="122"/>
    <n v="12"/>
    <n v="1"/>
    <n v="1431"/>
    <n v="143"/>
    <n v="12"/>
    <n v="0"/>
    <n v="1731"/>
    <n v="106"/>
    <n v="13"/>
    <n v="1"/>
    <n v="1328"/>
  </r>
  <r>
    <x v="167"/>
    <s v="Yogurt"/>
    <n v="36"/>
    <n v="3"/>
    <n v="0"/>
    <n v="150"/>
    <n v="8.1875"/>
    <n v="75015.21875"/>
    <n v="51"/>
    <n v="3"/>
    <n v="0"/>
    <n v="176"/>
    <n v="39"/>
    <n v="3"/>
    <n v="0"/>
    <n v="147"/>
    <n v="52"/>
    <n v="3"/>
    <n v="0"/>
    <n v="218"/>
  </r>
  <r>
    <x v="168"/>
    <s v="Aubergine and Chickpea Vindaloo"/>
    <n v="10"/>
    <n v="4"/>
    <n v="0"/>
    <n v="35"/>
    <n v="2.625"/>
    <n v="37759.25"/>
    <n v="12"/>
    <n v="4"/>
    <n v="0"/>
    <n v="42"/>
    <n v="21"/>
    <n v="4"/>
    <n v="0"/>
    <n v="74"/>
    <n v="7"/>
    <n v="4"/>
    <n v="0"/>
    <n v="24"/>
  </r>
  <r>
    <x v="168"/>
    <s v="Beef and Apple Burgers"/>
    <n v="25"/>
    <n v="19"/>
    <n v="1"/>
    <n v="450"/>
    <n v="14.16"/>
    <n v="76002.399999999994"/>
    <n v="45"/>
    <n v="11"/>
    <n v="1"/>
    <n v="474"/>
    <n v="27"/>
    <n v="17"/>
    <n v="3"/>
    <n v="391"/>
    <n v="29"/>
    <n v="12"/>
    <n v="1"/>
    <n v="322"/>
  </r>
  <r>
    <x v="168"/>
    <s v="Beef and Broccoli"/>
    <n v="18"/>
    <n v="16"/>
    <n v="0"/>
    <n v="278"/>
    <n v="4.2222222222222197"/>
    <n v="50115.111111111102"/>
    <n v="33"/>
    <n v="8"/>
    <n v="6"/>
    <n v="179"/>
    <n v="19"/>
    <n v="19"/>
    <n v="0"/>
    <n v="355"/>
    <n v="17"/>
    <n v="8"/>
    <n v="0"/>
    <n v="129"/>
  </r>
  <r>
    <x v="168"/>
    <s v="Beef and Broccoli Stir Fry"/>
    <n v="9"/>
    <n v="10"/>
    <n v="0"/>
    <n v="93"/>
    <n v="5.6666666666666599"/>
    <n v="66706.666666666599"/>
    <n v="11"/>
    <n v="10"/>
    <n v="0"/>
    <n v="111"/>
    <n v="12"/>
    <n v="10"/>
    <n v="1"/>
    <n v="112"/>
    <n v="15"/>
    <n v="10"/>
    <n v="0"/>
    <n v="153"/>
  </r>
  <r>
    <x v="168"/>
    <s v="Beef and Squash Kabob"/>
    <n v="34"/>
    <n v="8"/>
    <n v="0"/>
    <n v="319"/>
    <n v="10.8529411764705"/>
    <n v="58876.088235294097"/>
    <n v="48"/>
    <n v="7"/>
    <n v="0"/>
    <n v="414"/>
    <n v="36"/>
    <n v="8"/>
    <n v="0"/>
    <n v="332"/>
    <n v="36"/>
    <n v="8"/>
    <n v="0"/>
    <n v="334"/>
  </r>
  <r>
    <x v="168"/>
    <s v="Chicken and Onion Kabob"/>
    <n v="41"/>
    <n v="10"/>
    <n v="0"/>
    <n v="453"/>
    <n v="8.6341463414634099"/>
    <n v="68345.146341463405"/>
    <n v="71"/>
    <n v="10"/>
    <n v="0"/>
    <n v="784"/>
    <n v="70"/>
    <n v="10"/>
    <n v="0"/>
    <n v="774"/>
    <n v="61"/>
    <n v="10"/>
    <n v="0"/>
    <n v="687"/>
  </r>
  <r>
    <x v="168"/>
    <s v="Chutney"/>
    <n v="11"/>
    <n v="2"/>
    <n v="0"/>
    <n v="30"/>
    <n v="1.5454545454545401"/>
    <n v="90952.090909090897"/>
    <n v="78"/>
    <n v="2"/>
    <n v="5"/>
    <n v="62"/>
    <n v="19"/>
    <n v="2"/>
    <n v="0"/>
    <n v="74"/>
    <n v="16"/>
    <n v="2"/>
    <n v="0"/>
    <n v="50"/>
  </r>
  <r>
    <x v="168"/>
    <s v="Coconut and Beef Vindaloo"/>
    <n v="7"/>
    <n v="4"/>
    <n v="0"/>
    <n v="28"/>
    <n v="8.71428571428571"/>
    <n v="57268.285714285703"/>
    <n v="18"/>
    <n v="4"/>
    <n v="0"/>
    <n v="63"/>
    <n v="9"/>
    <n v="4"/>
    <n v="0"/>
    <n v="35"/>
    <n v="12"/>
    <n v="4"/>
    <n v="0"/>
    <n v="48"/>
  </r>
  <r>
    <x v="168"/>
    <s v="Fountain Drink"/>
    <n v="29"/>
    <n v="2"/>
    <n v="0"/>
    <n v="58"/>
    <n v="2.38095238095238"/>
    <n v="47756.0952380952"/>
    <n v="44"/>
    <n v="2"/>
    <n v="0"/>
    <n v="86"/>
    <n v="39"/>
    <n v="2"/>
    <n v="0"/>
    <n v="78"/>
    <n v="34"/>
    <n v="2"/>
    <n v="0"/>
    <n v="65"/>
  </r>
  <r>
    <x v="168"/>
    <s v="Lamb and Veggie Kabob"/>
    <n v="8"/>
    <n v="8"/>
    <n v="0"/>
    <n v="76"/>
    <n v="1.625"/>
    <n v="62700.75"/>
    <n v="18"/>
    <n v="8"/>
    <n v="1"/>
    <n v="149"/>
    <n v="10"/>
    <n v="8"/>
    <n v="1"/>
    <n v="88"/>
    <n v="10"/>
    <n v="8"/>
    <n v="0"/>
    <n v="99"/>
  </r>
  <r>
    <x v="168"/>
    <s v="Lamb Chops"/>
    <n v="31"/>
    <n v="10"/>
    <n v="0"/>
    <n v="298"/>
    <n v="3.6129032258064502"/>
    <n v="45325.806451612902"/>
    <n v="29"/>
    <n v="11"/>
    <n v="3"/>
    <n v="265"/>
    <n v="17"/>
    <n v="15"/>
    <n v="0"/>
    <n v="248"/>
    <n v="10"/>
    <n v="9"/>
    <n v="0"/>
    <n v="81"/>
  </r>
  <r>
    <x v="168"/>
    <s v="Naan"/>
    <n v="23"/>
    <n v="2"/>
    <n v="0"/>
    <n v="59"/>
    <n v="2.5909090909090899"/>
    <n v="68284.909090909001"/>
    <n v="79"/>
    <n v="2"/>
    <n v="4"/>
    <n v="76"/>
    <n v="28"/>
    <n v="2"/>
    <n v="0"/>
    <n v="82"/>
    <n v="24"/>
    <n v="2"/>
    <n v="0"/>
    <n v="66"/>
  </r>
  <r>
    <x v="168"/>
    <s v="Rice"/>
    <n v="20"/>
    <n v="2"/>
    <n v="0"/>
    <n v="50"/>
    <n v="2.8421052631578898"/>
    <n v="58032.368421052597"/>
    <n v="15"/>
    <n v="2"/>
    <n v="0"/>
    <n v="50"/>
    <n v="25"/>
    <n v="2"/>
    <n v="0"/>
    <n v="86"/>
    <n v="14"/>
    <n v="2"/>
    <n v="0"/>
    <n v="38"/>
  </r>
  <r>
    <x v="168"/>
    <s v="Salmon and Wheat Bran Salad"/>
    <n v="70"/>
    <n v="15"/>
    <n v="0"/>
    <n v="1070"/>
    <n v="7.3188405797101401"/>
    <n v="46535.043478260799"/>
    <n v="108"/>
    <n v="14"/>
    <n v="3"/>
    <n v="1368"/>
    <n v="105"/>
    <n v="16"/>
    <n v="0"/>
    <n v="1619"/>
    <n v="64"/>
    <n v="13"/>
    <n v="0"/>
    <n v="822"/>
  </r>
  <r>
    <x v="168"/>
    <s v="Yogurt"/>
    <n v="29"/>
    <n v="3"/>
    <n v="0"/>
    <n v="145"/>
    <n v="2.4"/>
    <n v="60117.8"/>
    <n v="46"/>
    <n v="3"/>
    <n v="0"/>
    <n v="189"/>
    <n v="54"/>
    <n v="3"/>
    <n v="0"/>
    <n v="226"/>
    <n v="37"/>
    <n v="3"/>
    <n v="0"/>
    <n v="151"/>
  </r>
  <r>
    <x v="169"/>
    <s v="Aubergine and Chickpea Vindaloo"/>
    <n v="28"/>
    <n v="4"/>
    <n v="0"/>
    <n v="98"/>
    <n v="3.13043478260869"/>
    <n v="61002.652173912997"/>
    <n v="6"/>
    <n v="4"/>
    <n v="1"/>
    <n v="16"/>
    <n v="4"/>
    <n v="4"/>
    <n v="0"/>
    <n v="14"/>
    <n v="9"/>
    <n v="4"/>
    <n v="0"/>
    <n v="28"/>
  </r>
  <r>
    <x v="169"/>
    <s v="Beef and Apple Burgers"/>
    <n v="43"/>
    <n v="14"/>
    <n v="1"/>
    <n v="526"/>
    <n v="7.8837209302325499"/>
    <n v="83760.953488372004"/>
    <n v="30"/>
    <n v="12"/>
    <n v="1"/>
    <n v="347"/>
    <n v="21"/>
    <n v="9"/>
    <n v="1"/>
    <n v="175"/>
    <n v="27"/>
    <n v="11"/>
    <n v="2"/>
    <n v="254"/>
  </r>
  <r>
    <x v="169"/>
    <s v="Beef and Broccoli"/>
    <n v="21"/>
    <n v="11"/>
    <n v="1"/>
    <n v="210"/>
    <n v="1.52380952380952"/>
    <n v="76245.523809523802"/>
    <n v="19"/>
    <n v="10"/>
    <n v="0"/>
    <n v="187"/>
    <n v="11"/>
    <n v="10"/>
    <n v="0"/>
    <n v="107"/>
    <n v="14"/>
    <n v="16"/>
    <n v="0"/>
    <n v="231"/>
  </r>
  <r>
    <x v="169"/>
    <s v="Beef and Broccoli Stir Fry"/>
    <n v="13"/>
    <n v="10"/>
    <n v="0"/>
    <n v="133"/>
    <n v="3.75"/>
    <n v="25112.916666666599"/>
    <n v="15"/>
    <n v="10"/>
    <n v="1"/>
    <n v="140"/>
    <n v="13"/>
    <n v="10"/>
    <n v="0"/>
    <n v="129"/>
    <n v="15"/>
    <n v="10"/>
    <n v="0"/>
    <n v="154"/>
  </r>
  <r>
    <x v="169"/>
    <s v="Beef and Squash Kabob"/>
    <n v="49"/>
    <n v="8"/>
    <n v="0"/>
    <n v="454"/>
    <n v="1.9302325581395301"/>
    <n v="72190.395348837206"/>
    <n v="37"/>
    <n v="7"/>
    <n v="1"/>
    <n v="297"/>
    <n v="29"/>
    <n v="7"/>
    <n v="0"/>
    <n v="232"/>
    <n v="23"/>
    <n v="8"/>
    <n v="0"/>
    <n v="213"/>
  </r>
  <r>
    <x v="169"/>
    <s v="Chicken and Onion Kabob"/>
    <n v="53"/>
    <n v="9"/>
    <n v="0"/>
    <n v="557"/>
    <n v="2.5510204081632599"/>
    <n v="55149.775510204003"/>
    <n v="48"/>
    <n v="10"/>
    <n v="1"/>
    <n v="492"/>
    <n v="57"/>
    <n v="9"/>
    <n v="0"/>
    <n v="585"/>
    <n v="23"/>
    <n v="10"/>
    <n v="1"/>
    <n v="248"/>
  </r>
  <r>
    <x v="169"/>
    <s v="Chutney"/>
    <n v="21"/>
    <n v="2"/>
    <n v="0"/>
    <n v="52"/>
    <n v="2.2631578947368398"/>
    <n v="63318.789473684199"/>
    <n v="11"/>
    <n v="2"/>
    <n v="0"/>
    <n v="38"/>
    <n v="13"/>
    <n v="2"/>
    <n v="0"/>
    <n v="32"/>
    <n v="5"/>
    <n v="2"/>
    <n v="0"/>
    <n v="9"/>
  </r>
  <r>
    <x v="169"/>
    <s v="Coconut and Beef Vindaloo"/>
    <n v="10"/>
    <n v="4"/>
    <n v="0"/>
    <n v="38"/>
    <n v="7.75"/>
    <n v="50226"/>
    <n v="5"/>
    <n v="4"/>
    <n v="0"/>
    <n v="18"/>
    <n v="7"/>
    <n v="4"/>
    <n v="0"/>
    <n v="26"/>
    <n v="10"/>
    <n v="4"/>
    <n v="0"/>
    <n v="40"/>
  </r>
  <r>
    <x v="169"/>
    <s v="Fountain Drink"/>
    <n v="52"/>
    <n v="2"/>
    <n v="0"/>
    <n v="96"/>
    <n v="2.63888888888888"/>
    <n v="55688.472222222197"/>
    <n v="43"/>
    <n v="2"/>
    <n v="0"/>
    <n v="86"/>
    <n v="37"/>
    <n v="2"/>
    <n v="0"/>
    <n v="71"/>
    <n v="40"/>
    <n v="2"/>
    <n v="0"/>
    <n v="78"/>
  </r>
  <r>
    <x v="169"/>
    <s v="Lamb and Veggie Kabob"/>
    <n v="19"/>
    <n v="8"/>
    <n v="1"/>
    <n v="171"/>
    <n v="1.6315789473684199"/>
    <n v="63259.789473684199"/>
    <n v="15"/>
    <n v="8"/>
    <n v="1"/>
    <n v="132"/>
    <n v="9"/>
    <n v="8"/>
    <n v="1"/>
    <n v="77"/>
    <n v="9"/>
    <n v="8"/>
    <n v="0"/>
    <n v="84"/>
  </r>
  <r>
    <x v="169"/>
    <s v="Lamb Chops"/>
    <n v="20"/>
    <n v="8"/>
    <n v="0"/>
    <n v="144"/>
    <n v="8.0500000000000007"/>
    <n v="55126.7"/>
    <n v="16"/>
    <n v="8"/>
    <n v="0"/>
    <n v="125"/>
    <n v="16"/>
    <n v="9"/>
    <n v="0"/>
    <n v="140"/>
    <n v="11"/>
    <n v="7"/>
    <n v="0"/>
    <n v="78"/>
  </r>
  <r>
    <x v="169"/>
    <s v="Naan"/>
    <n v="39"/>
    <n v="2"/>
    <n v="0"/>
    <n v="84"/>
    <n v="2.94871794871794"/>
    <n v="51388.692307692298"/>
    <n v="24"/>
    <n v="2"/>
    <n v="0"/>
    <n v="64"/>
    <n v="11"/>
    <n v="2"/>
    <n v="0"/>
    <n v="24"/>
    <n v="15"/>
    <n v="2"/>
    <n v="0"/>
    <n v="47"/>
  </r>
  <r>
    <x v="169"/>
    <s v="Rice"/>
    <n v="25"/>
    <n v="2"/>
    <n v="0"/>
    <n v="79"/>
    <n v="2.04"/>
    <n v="68099.759999999995"/>
    <n v="14"/>
    <n v="2"/>
    <n v="0"/>
    <n v="32"/>
    <n v="15"/>
    <n v="2"/>
    <n v="0"/>
    <n v="39"/>
    <n v="16"/>
    <n v="2"/>
    <n v="0"/>
    <n v="43"/>
  </r>
  <r>
    <x v="169"/>
    <s v="Salmon and Wheat Bran Salad"/>
    <n v="120"/>
    <n v="14"/>
    <n v="0"/>
    <n v="1621"/>
    <n v="5.6440677966101598"/>
    <n v="56017.1949152542"/>
    <n v="70"/>
    <n v="14"/>
    <n v="0"/>
    <n v="923"/>
    <n v="55"/>
    <n v="13"/>
    <n v="1"/>
    <n v="655"/>
    <n v="54"/>
    <n v="13"/>
    <n v="0"/>
    <n v="662"/>
  </r>
  <r>
    <x v="169"/>
    <s v="Yogurt"/>
    <n v="50"/>
    <n v="3"/>
    <n v="0"/>
    <n v="194"/>
    <n v="2.3333333333333299"/>
    <n v="64550.933333333298"/>
    <n v="19"/>
    <n v="3"/>
    <n v="0"/>
    <n v="73"/>
    <n v="21"/>
    <n v="3"/>
    <n v="0"/>
    <n v="73"/>
    <n v="17"/>
    <n v="3"/>
    <n v="0"/>
    <n v="67"/>
  </r>
  <r>
    <x v="170"/>
    <s v="Aubergine and Chickpea Vindaloo"/>
    <n v="13"/>
    <n v="4"/>
    <n v="0"/>
    <n v="44"/>
    <n v="1.3333333333333299"/>
    <n v="77937.777777777694"/>
    <n v="1"/>
    <n v="4"/>
    <n v="0"/>
    <n v="4"/>
    <n v="10"/>
    <n v="4"/>
    <n v="0"/>
    <n v="35"/>
    <n v="7"/>
    <n v="4"/>
    <n v="0"/>
    <n v="24"/>
  </r>
  <r>
    <x v="170"/>
    <s v="Beef and Apple Burgers"/>
    <n v="28"/>
    <n v="18"/>
    <n v="1"/>
    <n v="478"/>
    <n v="5.8571428571428497"/>
    <n v="46545.5"/>
    <n v="35"/>
    <n v="11"/>
    <n v="1"/>
    <n v="367"/>
    <n v="40"/>
    <n v="11"/>
    <n v="1"/>
    <n v="405"/>
    <n v="30"/>
    <n v="10"/>
    <n v="1"/>
    <n v="276"/>
  </r>
  <r>
    <x v="170"/>
    <s v="Beef and Broccoli"/>
    <n v="24"/>
    <n v="9"/>
    <n v="0"/>
    <n v="212"/>
    <n v="2.6666666666666599"/>
    <n v="58463.708333333299"/>
    <n v="12"/>
    <n v="8"/>
    <n v="0"/>
    <n v="96"/>
    <n v="18"/>
    <n v="8"/>
    <n v="0"/>
    <n v="145"/>
    <n v="14"/>
    <n v="8"/>
    <n v="0"/>
    <n v="118"/>
  </r>
  <r>
    <x v="170"/>
    <s v="Beef and Broccoli Stir Fry"/>
    <n v="11"/>
    <n v="10"/>
    <n v="0"/>
    <n v="114"/>
    <n v="6.9090909090909003"/>
    <n v="63727.909090909001"/>
    <n v="17"/>
    <n v="10"/>
    <n v="0"/>
    <n v="171"/>
    <n v="9"/>
    <n v="10"/>
    <n v="0"/>
    <n v="88"/>
    <n v="22"/>
    <n v="10"/>
    <n v="0"/>
    <n v="224"/>
  </r>
  <r>
    <x v="170"/>
    <s v="Beef and Squash Kabob"/>
    <n v="33"/>
    <n v="8"/>
    <n v="0"/>
    <n v="300"/>
    <n v="5.38709677419354"/>
    <n v="67781.419354838697"/>
    <n v="38"/>
    <n v="7"/>
    <n v="0"/>
    <n v="319"/>
    <n v="34"/>
    <n v="8"/>
    <n v="0"/>
    <n v="322"/>
    <n v="27"/>
    <n v="8"/>
    <n v="0"/>
    <n v="254"/>
  </r>
  <r>
    <x v="170"/>
    <s v="Chicken and Onion Kabob"/>
    <n v="36"/>
    <n v="10"/>
    <n v="0"/>
    <n v="401"/>
    <n v="2.4545454545454501"/>
    <n v="42594.636363636302"/>
    <n v="33"/>
    <n v="10"/>
    <n v="0"/>
    <n v="368"/>
    <n v="39"/>
    <n v="10"/>
    <n v="0"/>
    <n v="421"/>
    <n v="25"/>
    <n v="10"/>
    <n v="0"/>
    <n v="279"/>
  </r>
  <r>
    <x v="170"/>
    <s v="Chutney"/>
    <n v="14"/>
    <n v="2"/>
    <n v="0"/>
    <n v="40"/>
    <n v="2.5"/>
    <n v="64439.857142857101"/>
    <n v="14"/>
    <n v="2"/>
    <n v="0"/>
    <n v="32"/>
    <n v="19"/>
    <n v="2"/>
    <n v="0"/>
    <n v="69"/>
    <n v="16"/>
    <n v="2"/>
    <n v="0"/>
    <n v="36"/>
  </r>
  <r>
    <x v="170"/>
    <s v="Coconut and Beef Vindaloo"/>
    <n v="10"/>
    <n v="4"/>
    <n v="0"/>
    <n v="40"/>
    <n v="4.2857142857142803"/>
    <n v="28776.571428571398"/>
    <n v="6"/>
    <n v="4"/>
    <n v="0"/>
    <n v="21"/>
    <n v="6"/>
    <n v="4"/>
    <n v="0"/>
    <n v="22"/>
    <n v="9"/>
    <n v="4"/>
    <n v="0"/>
    <n v="36"/>
  </r>
  <r>
    <x v="170"/>
    <s v="Fountain Drink"/>
    <n v="55"/>
    <n v="2"/>
    <n v="0"/>
    <n v="109"/>
    <n v="4.9444444444444402"/>
    <n v="52875"/>
    <n v="34"/>
    <n v="2"/>
    <n v="0"/>
    <n v="68"/>
    <n v="38"/>
    <n v="2"/>
    <n v="0"/>
    <n v="75"/>
    <n v="44"/>
    <n v="2"/>
    <n v="0"/>
    <n v="88"/>
  </r>
  <r>
    <x v="170"/>
    <s v="Lamb and Veggie Kabob"/>
    <n v="5"/>
    <n v="8"/>
    <n v="2"/>
    <n v="41"/>
    <n v="6.4"/>
    <n v="20048"/>
    <n v="9"/>
    <n v="8"/>
    <n v="3"/>
    <n v="56"/>
    <n v="8"/>
    <n v="8"/>
    <n v="0"/>
    <n v="74"/>
    <n v="11"/>
    <n v="8"/>
    <n v="1"/>
    <n v="94"/>
  </r>
  <r>
    <x v="170"/>
    <s v="Lamb Chops"/>
    <n v="19"/>
    <n v="9"/>
    <n v="0"/>
    <n v="164"/>
    <n v="4.4210526315789398"/>
    <n v="37019.105263157799"/>
    <n v="15"/>
    <n v="13"/>
    <n v="0"/>
    <n v="187"/>
    <n v="20"/>
    <n v="9"/>
    <n v="1"/>
    <n v="172"/>
    <n v="14"/>
    <n v="6"/>
    <n v="0"/>
    <n v="86"/>
  </r>
  <r>
    <x v="170"/>
    <s v="Naan"/>
    <n v="21"/>
    <n v="2"/>
    <n v="0"/>
    <n v="64"/>
    <n v="2.4761904761904701"/>
    <n v="76341.238095238004"/>
    <n v="28"/>
    <n v="2"/>
    <n v="0"/>
    <n v="64"/>
    <n v="19"/>
    <n v="2"/>
    <n v="0"/>
    <n v="50"/>
    <n v="17"/>
    <n v="2"/>
    <n v="0"/>
    <n v="34"/>
  </r>
  <r>
    <x v="170"/>
    <s v="Rice"/>
    <n v="14"/>
    <n v="2"/>
    <n v="0"/>
    <n v="46"/>
    <n v="1.6923076923076901"/>
    <n v="77027.307692307601"/>
    <n v="16"/>
    <n v="2"/>
    <n v="0"/>
    <n v="36"/>
    <n v="16"/>
    <n v="2"/>
    <n v="0"/>
    <n v="57"/>
    <n v="12"/>
    <n v="2"/>
    <n v="0"/>
    <n v="28"/>
  </r>
  <r>
    <x v="170"/>
    <s v="Salmon and Wheat Bran Salad"/>
    <n v="87"/>
    <n v="13"/>
    <n v="0"/>
    <n v="1107"/>
    <n v="3.49411764705882"/>
    <n v="58928.035294117602"/>
    <n v="74"/>
    <n v="14"/>
    <n v="0"/>
    <n v="984"/>
    <n v="66"/>
    <n v="11"/>
    <n v="0"/>
    <n v="703"/>
    <n v="81"/>
    <n v="12"/>
    <n v="0"/>
    <n v="949"/>
  </r>
  <r>
    <x v="170"/>
    <s v="Yogurt"/>
    <n v="36"/>
    <n v="3"/>
    <n v="0"/>
    <n v="178"/>
    <n v="4.0285714285714196"/>
    <n v="40176.9428571428"/>
    <n v="26"/>
    <n v="3"/>
    <n v="0"/>
    <n v="94"/>
    <n v="24"/>
    <n v="3"/>
    <n v="0"/>
    <n v="80"/>
    <n v="24"/>
    <n v="3"/>
    <n v="0"/>
    <n v="88"/>
  </r>
  <r>
    <x v="171"/>
    <s v="Aubergine and Chickpea Vindaloo"/>
    <n v="3"/>
    <n v="4"/>
    <n v="0"/>
    <n v="10"/>
    <n v="1"/>
    <n v="99999"/>
    <n v="6"/>
    <n v="4"/>
    <n v="1"/>
    <n v="18"/>
    <n v="15"/>
    <n v="4"/>
    <n v="0"/>
    <n v="52"/>
    <n v="3"/>
    <n v="4"/>
    <n v="0"/>
    <n v="10"/>
  </r>
  <r>
    <x v="171"/>
    <s v="Beef and Apple Burgers"/>
    <n v="48"/>
    <n v="8"/>
    <n v="1"/>
    <n v="345"/>
    <n v="3.5"/>
    <n v="62560.791666666599"/>
    <n v="35"/>
    <n v="10"/>
    <n v="2"/>
    <n v="292"/>
    <n v="37"/>
    <n v="11"/>
    <n v="1"/>
    <n v="358"/>
    <n v="26"/>
    <n v="13"/>
    <n v="1"/>
    <n v="309"/>
  </r>
  <r>
    <x v="171"/>
    <s v="Beef and Broccoli"/>
    <n v="17"/>
    <n v="12"/>
    <n v="0"/>
    <n v="199"/>
    <n v="6.2941176470588198"/>
    <n v="53017.764705882299"/>
    <n v="21"/>
    <n v="16"/>
    <n v="0"/>
    <n v="312"/>
    <n v="17"/>
    <n v="11"/>
    <n v="0"/>
    <n v="185"/>
    <n v="13"/>
    <n v="7"/>
    <n v="0"/>
    <n v="80"/>
  </r>
  <r>
    <x v="171"/>
    <s v="Beef and Broccoli Stir Fry"/>
    <n v="19"/>
    <n v="10"/>
    <n v="0"/>
    <n v="194"/>
    <n v="3.57894736842105"/>
    <n v="52693.157894736803"/>
    <n v="13"/>
    <n v="10"/>
    <n v="0"/>
    <n v="130"/>
    <n v="21"/>
    <n v="10"/>
    <n v="1"/>
    <n v="204"/>
    <n v="7"/>
    <n v="10"/>
    <n v="0"/>
    <n v="72"/>
  </r>
  <r>
    <x v="171"/>
    <s v="Beef and Squash Kabob"/>
    <n v="25"/>
    <n v="8"/>
    <n v="0"/>
    <n v="233"/>
    <n v="13.44"/>
    <n v="68012.639999999999"/>
    <n v="43"/>
    <n v="7"/>
    <n v="0"/>
    <n v="378"/>
    <n v="26"/>
    <n v="8"/>
    <n v="1"/>
    <n v="222"/>
    <n v="32"/>
    <n v="8"/>
    <n v="0"/>
    <n v="294"/>
  </r>
  <r>
    <x v="171"/>
    <s v="Chicken and Onion Kabob"/>
    <n v="42"/>
    <n v="10"/>
    <n v="0"/>
    <n v="453"/>
    <n v="4.0999999999999996"/>
    <n v="62555.175000000003"/>
    <n v="57"/>
    <n v="10"/>
    <n v="0"/>
    <n v="631"/>
    <n v="50"/>
    <n v="10"/>
    <n v="0"/>
    <n v="526"/>
    <n v="52"/>
    <n v="10"/>
    <n v="0"/>
    <n v="576"/>
  </r>
  <r>
    <x v="171"/>
    <s v="Chutney"/>
    <n v="16"/>
    <n v="2"/>
    <n v="0"/>
    <n v="52"/>
    <n v="1.9375"/>
    <n v="62617"/>
    <n v="17"/>
    <n v="2"/>
    <n v="0"/>
    <n v="38"/>
    <n v="15"/>
    <n v="2"/>
    <n v="0"/>
    <n v="52"/>
    <n v="8"/>
    <n v="2"/>
    <n v="0"/>
    <n v="14"/>
  </r>
  <r>
    <x v="171"/>
    <s v="Coconut and Beef Vindaloo"/>
    <n v="2"/>
    <n v="4"/>
    <n v="0"/>
    <n v="8"/>
    <n v="1.5"/>
    <n v="50027.5"/>
    <n v="5"/>
    <n v="4"/>
    <n v="0"/>
    <n v="18"/>
    <n v="7"/>
    <n v="4"/>
    <n v="0"/>
    <n v="28"/>
    <n v="13"/>
    <n v="4"/>
    <n v="0"/>
    <n v="50"/>
  </r>
  <r>
    <x v="171"/>
    <s v="Fountain Drink"/>
    <n v="37"/>
    <n v="2"/>
    <n v="0"/>
    <n v="74"/>
    <n v="2.44827586206896"/>
    <n v="51830.8620689655"/>
    <n v="36"/>
    <n v="2"/>
    <n v="0"/>
    <n v="71"/>
    <n v="45"/>
    <n v="2"/>
    <n v="0"/>
    <n v="89"/>
    <n v="41"/>
    <n v="2"/>
    <n v="0"/>
    <n v="81"/>
  </r>
  <r>
    <x v="171"/>
    <s v="Lamb and Veggie Kabob"/>
    <n v="10"/>
    <n v="8"/>
    <n v="0"/>
    <n v="93"/>
    <n v="4.8"/>
    <n v="50103"/>
    <n v="12"/>
    <n v="8"/>
    <n v="1"/>
    <n v="100"/>
    <n v="9"/>
    <n v="8"/>
    <n v="0"/>
    <n v="85"/>
    <n v="21"/>
    <n v="8"/>
    <n v="0"/>
    <n v="194"/>
  </r>
  <r>
    <x v="171"/>
    <s v="Lamb Chops"/>
    <n v="15"/>
    <n v="9"/>
    <n v="0"/>
    <n v="139"/>
    <n v="5.5333333333333297"/>
    <n v="40125"/>
    <n v="17"/>
    <n v="8"/>
    <n v="0"/>
    <n v="123"/>
    <n v="14"/>
    <n v="12"/>
    <n v="3"/>
    <n v="121"/>
    <n v="24"/>
    <n v="7"/>
    <n v="0"/>
    <n v="168"/>
  </r>
  <r>
    <x v="171"/>
    <s v="Naan"/>
    <n v="19"/>
    <n v="2"/>
    <n v="0"/>
    <n v="54"/>
    <n v="2.8947368421052602"/>
    <n v="78962.894736842107"/>
    <n v="18"/>
    <n v="2"/>
    <n v="0"/>
    <n v="47"/>
    <n v="16"/>
    <n v="2"/>
    <n v="0"/>
    <n v="48"/>
    <n v="24"/>
    <n v="2"/>
    <n v="0"/>
    <n v="49"/>
  </r>
  <r>
    <x v="171"/>
    <s v="Rice"/>
    <n v="19"/>
    <n v="2"/>
    <n v="0"/>
    <n v="52"/>
    <n v="3.2105263157894699"/>
    <n v="63237.4210526315"/>
    <n v="14"/>
    <n v="2"/>
    <n v="0"/>
    <n v="31"/>
    <n v="12"/>
    <n v="2"/>
    <n v="0"/>
    <n v="40"/>
    <n v="5"/>
    <n v="2"/>
    <n v="0"/>
    <n v="12"/>
  </r>
  <r>
    <x v="171"/>
    <s v="Salmon and Wheat Bran Salad"/>
    <n v="91"/>
    <n v="12"/>
    <n v="0"/>
    <n v="1042"/>
    <n v="5.97752808988764"/>
    <n v="61869.8202247191"/>
    <n v="86"/>
    <n v="13"/>
    <n v="1"/>
    <n v="1043"/>
    <n v="90"/>
    <n v="13"/>
    <n v="0"/>
    <n v="1120"/>
    <n v="59"/>
    <n v="12"/>
    <n v="1"/>
    <n v="671"/>
  </r>
  <r>
    <x v="171"/>
    <s v="Yogurt"/>
    <n v="33"/>
    <n v="3"/>
    <n v="0"/>
    <n v="124"/>
    <n v="2.7096774193548301"/>
    <n v="58200.612903225803"/>
    <n v="36"/>
    <n v="3"/>
    <n v="0"/>
    <n v="130"/>
    <n v="36"/>
    <n v="3"/>
    <n v="1"/>
    <n v="149"/>
    <n v="33"/>
    <n v="3"/>
    <n v="0"/>
    <n v="122"/>
  </r>
  <r>
    <x v="172"/>
    <s v="Aubergine and Chickpea Vindaloo"/>
    <n v="9"/>
    <n v="4"/>
    <n v="0"/>
    <n v="32"/>
    <n v="4.4285714285714199"/>
    <n v="42920.571428571398"/>
    <n v="5"/>
    <n v="4"/>
    <n v="0"/>
    <n v="18"/>
    <n v="7"/>
    <n v="4"/>
    <n v="0"/>
    <n v="24"/>
    <n v="18"/>
    <n v="4"/>
    <n v="1"/>
    <n v="57"/>
  </r>
  <r>
    <x v="172"/>
    <s v="Beef and Apple Burgers"/>
    <n v="37"/>
    <n v="9"/>
    <n v="1"/>
    <n v="297"/>
    <n v="3"/>
    <n v="48760.891891891799"/>
    <n v="38"/>
    <n v="10"/>
    <n v="1"/>
    <n v="340"/>
    <n v="34"/>
    <n v="7"/>
    <n v="1"/>
    <n v="223"/>
    <n v="37"/>
    <n v="13"/>
    <n v="1"/>
    <n v="432"/>
  </r>
  <r>
    <x v="172"/>
    <s v="Beef and Broccoli"/>
    <n v="21"/>
    <n v="9"/>
    <n v="0"/>
    <n v="194"/>
    <n v="2.4285714285714199"/>
    <n v="47794.952380952302"/>
    <n v="17"/>
    <n v="7"/>
    <n v="0"/>
    <n v="114"/>
    <n v="17"/>
    <n v="9"/>
    <n v="0"/>
    <n v="154"/>
    <n v="20"/>
    <n v="7"/>
    <n v="1"/>
    <n v="135"/>
  </r>
  <r>
    <x v="172"/>
    <s v="Beef and Broccoli Stir Fry"/>
    <n v="9"/>
    <n v="10"/>
    <n v="0"/>
    <n v="93"/>
    <n v="1.5"/>
    <n v="62586.25"/>
    <n v="25"/>
    <n v="10"/>
    <n v="0"/>
    <n v="242"/>
    <n v="14"/>
    <n v="10"/>
    <n v="1"/>
    <n v="122"/>
    <n v="14"/>
    <n v="10"/>
    <n v="0"/>
    <n v="144"/>
  </r>
  <r>
    <x v="172"/>
    <s v="Beef and Squash Kabob"/>
    <n v="20"/>
    <n v="8"/>
    <n v="0"/>
    <n v="187"/>
    <n v="1.84210526315789"/>
    <n v="73741.631578947301"/>
    <n v="43"/>
    <n v="7"/>
    <n v="0"/>
    <n v="353"/>
    <n v="35"/>
    <n v="8"/>
    <n v="0"/>
    <n v="315"/>
    <n v="20"/>
    <n v="8"/>
    <n v="0"/>
    <n v="181"/>
  </r>
  <r>
    <x v="172"/>
    <s v="Chicken and Onion Kabob"/>
    <n v="38"/>
    <n v="10"/>
    <n v="0"/>
    <n v="421"/>
    <n v="3.24242424242424"/>
    <n v="42572.060606060601"/>
    <n v="77"/>
    <n v="10"/>
    <n v="0"/>
    <n v="856"/>
    <n v="45"/>
    <n v="10"/>
    <n v="0"/>
    <n v="503"/>
    <n v="45"/>
    <n v="10"/>
    <n v="0"/>
    <n v="502"/>
  </r>
  <r>
    <x v="172"/>
    <s v="Chutney"/>
    <n v="15"/>
    <n v="2"/>
    <n v="0"/>
    <n v="34"/>
    <n v="2.84615384615384"/>
    <n v="54028.923076922998"/>
    <n v="19"/>
    <n v="2"/>
    <n v="0"/>
    <n v="50"/>
    <n v="17"/>
    <n v="2"/>
    <n v="0"/>
    <n v="33"/>
    <n v="23"/>
    <n v="2"/>
    <n v="0"/>
    <n v="77"/>
  </r>
  <r>
    <x v="172"/>
    <s v="Coconut and Beef Vindaloo"/>
    <n v="9"/>
    <n v="4"/>
    <n v="0"/>
    <n v="36"/>
    <n v="3.2222222222222201"/>
    <n v="22476.5555555555"/>
    <n v="15"/>
    <n v="4"/>
    <n v="0"/>
    <n v="49"/>
    <n v="9"/>
    <n v="4"/>
    <n v="0"/>
    <n v="36"/>
    <n v="9"/>
    <n v="4"/>
    <n v="0"/>
    <n v="32"/>
  </r>
  <r>
    <x v="172"/>
    <s v="Fountain Drink"/>
    <n v="53"/>
    <n v="2"/>
    <n v="0"/>
    <n v="105"/>
    <n v="4.8421052631578902"/>
    <n v="29082.3157894736"/>
    <n v="41"/>
    <n v="2"/>
    <n v="0"/>
    <n v="82"/>
    <n v="32"/>
    <n v="2"/>
    <n v="0"/>
    <n v="56"/>
    <n v="42"/>
    <n v="2"/>
    <n v="0"/>
    <n v="79"/>
  </r>
  <r>
    <x v="172"/>
    <s v="Lamb and Veggie Kabob"/>
    <n v="6"/>
    <n v="8"/>
    <n v="1"/>
    <n v="46"/>
    <n v="3.3333333333333299"/>
    <n v="66682.333333333299"/>
    <n v="16"/>
    <n v="8"/>
    <n v="1"/>
    <n v="140"/>
    <n v="17"/>
    <n v="8"/>
    <n v="1"/>
    <n v="143"/>
    <n v="12"/>
    <n v="8"/>
    <n v="0"/>
    <n v="112"/>
  </r>
  <r>
    <x v="172"/>
    <s v="Lamb Chops"/>
    <n v="18"/>
    <n v="10"/>
    <n v="0"/>
    <n v="180"/>
    <n v="13.6666666666666"/>
    <n v="39066.166666666599"/>
    <n v="18"/>
    <n v="10"/>
    <n v="0"/>
    <n v="168"/>
    <n v="6"/>
    <n v="5"/>
    <n v="0"/>
    <n v="32"/>
    <n v="20"/>
    <n v="7"/>
    <n v="1"/>
    <n v="113"/>
  </r>
  <r>
    <x v="172"/>
    <s v="Naan"/>
    <n v="23"/>
    <n v="2"/>
    <n v="0"/>
    <n v="74"/>
    <n v="2.1818181818181799"/>
    <n v="63730.636363636302"/>
    <n v="27"/>
    <n v="2"/>
    <n v="0"/>
    <n v="60"/>
    <n v="21"/>
    <n v="2"/>
    <n v="0"/>
    <n v="51"/>
    <n v="17"/>
    <n v="2"/>
    <n v="0"/>
    <n v="42"/>
  </r>
  <r>
    <x v="172"/>
    <s v="Rice"/>
    <n v="20"/>
    <n v="2"/>
    <n v="0"/>
    <n v="63"/>
    <n v="2.0526315789473601"/>
    <n v="63249.578947368398"/>
    <n v="17"/>
    <n v="2"/>
    <n v="0"/>
    <n v="48"/>
    <n v="5"/>
    <n v="2"/>
    <n v="0"/>
    <n v="10"/>
    <n v="16"/>
    <n v="2"/>
    <n v="0"/>
    <n v="34"/>
  </r>
  <r>
    <x v="172"/>
    <s v="Salmon and Wheat Bran Salad"/>
    <n v="120"/>
    <n v="11"/>
    <n v="0"/>
    <n v="1469"/>
    <n v="3.2718446601941702"/>
    <n v="48659.5631067961"/>
    <n v="95"/>
    <n v="12"/>
    <n v="0"/>
    <n v="1148"/>
    <n v="78"/>
    <n v="12"/>
    <n v="1"/>
    <n v="861"/>
    <n v="78"/>
    <n v="12"/>
    <n v="0"/>
    <n v="910"/>
  </r>
  <r>
    <x v="172"/>
    <s v="Yogurt"/>
    <n v="34"/>
    <n v="3"/>
    <n v="0"/>
    <n v="147"/>
    <n v="2.4838709677419302"/>
    <n v="61335.483870967699"/>
    <n v="35"/>
    <n v="3"/>
    <n v="0"/>
    <n v="135"/>
    <n v="23"/>
    <n v="3"/>
    <n v="0"/>
    <n v="81"/>
    <n v="34"/>
    <n v="3"/>
    <n v="0"/>
    <n v="103"/>
  </r>
  <r>
    <x v="173"/>
    <s v="Aubergine and Chickpea Vindaloo"/>
    <n v="13"/>
    <n v="4"/>
    <n v="0"/>
    <n v="46"/>
    <n v="3.7"/>
    <n v="50073.9"/>
    <n v="7"/>
    <n v="4"/>
    <n v="0"/>
    <n v="24"/>
    <n v="11"/>
    <n v="4"/>
    <n v="0"/>
    <n v="38"/>
    <n v="7"/>
    <n v="4"/>
    <n v="0"/>
    <n v="24"/>
  </r>
  <r>
    <x v="173"/>
    <s v="Beef and Apple Burgers"/>
    <n v="36"/>
    <n v="12"/>
    <n v="1"/>
    <n v="402"/>
    <n v="2.25714285714285"/>
    <n v="63039.885714285701"/>
    <n v="34"/>
    <n v="12"/>
    <n v="1"/>
    <n v="376"/>
    <n v="36"/>
    <n v="15"/>
    <n v="2"/>
    <n v="467"/>
    <n v="31"/>
    <n v="10"/>
    <n v="0"/>
    <n v="290"/>
  </r>
  <r>
    <x v="173"/>
    <s v="Beef and Broccoli"/>
    <n v="33"/>
    <n v="8"/>
    <n v="0"/>
    <n v="243"/>
    <n v="4"/>
    <n v="45527.333333333299"/>
    <n v="22"/>
    <n v="8"/>
    <n v="1"/>
    <n v="166"/>
    <n v="26"/>
    <n v="13"/>
    <n v="0"/>
    <n v="295"/>
    <n v="41"/>
    <n v="7"/>
    <n v="0"/>
    <n v="301"/>
  </r>
  <r>
    <x v="173"/>
    <s v="Beef and Broccoli Stir Fry"/>
    <n v="8"/>
    <n v="10"/>
    <n v="0"/>
    <n v="82"/>
    <n v="2.625"/>
    <n v="75098.25"/>
    <n v="16"/>
    <n v="10"/>
    <n v="0"/>
    <n v="155"/>
    <n v="17"/>
    <n v="10"/>
    <n v="0"/>
    <n v="173"/>
    <n v="19"/>
    <n v="10"/>
    <n v="1"/>
    <n v="172"/>
  </r>
  <r>
    <x v="173"/>
    <s v="Beef and Squash Kabob"/>
    <n v="44"/>
    <n v="8"/>
    <n v="0"/>
    <n v="402"/>
    <n v="2.0238095238095202"/>
    <n v="71506.452380952294"/>
    <n v="54"/>
    <n v="7"/>
    <n v="0"/>
    <n v="454"/>
    <n v="45"/>
    <n v="8"/>
    <n v="0"/>
    <n v="414"/>
    <n v="53"/>
    <n v="8"/>
    <n v="0"/>
    <n v="491"/>
  </r>
  <r>
    <x v="173"/>
    <s v="Chicken and Onion Kabob"/>
    <n v="44"/>
    <n v="10"/>
    <n v="0"/>
    <n v="486"/>
    <n v="2.625"/>
    <n v="55079.775000000001"/>
    <n v="43"/>
    <n v="10"/>
    <n v="1"/>
    <n v="449"/>
    <n v="60"/>
    <n v="10"/>
    <n v="0"/>
    <n v="667"/>
    <n v="84"/>
    <n v="10"/>
    <n v="0"/>
    <n v="927"/>
  </r>
  <r>
    <x v="173"/>
    <s v="Chutney"/>
    <n v="19"/>
    <n v="2"/>
    <n v="0"/>
    <n v="50"/>
    <n v="2"/>
    <n v="73733.789473684199"/>
    <n v="14"/>
    <n v="2"/>
    <n v="0"/>
    <n v="44"/>
    <n v="27"/>
    <n v="2"/>
    <n v="0"/>
    <n v="73"/>
    <n v="21"/>
    <n v="2"/>
    <n v="0"/>
    <n v="74"/>
  </r>
  <r>
    <x v="173"/>
    <s v="Coconut and Beef Vindaloo"/>
    <n v="13"/>
    <n v="4"/>
    <n v="0"/>
    <n v="52"/>
    <n v="4.3333333333333304"/>
    <n v="33382.111111111102"/>
    <n v="12"/>
    <n v="4"/>
    <n v="0"/>
    <n v="42"/>
    <n v="16"/>
    <n v="4"/>
    <n v="0"/>
    <n v="64"/>
    <n v="14"/>
    <n v="4"/>
    <n v="0"/>
    <n v="56"/>
  </r>
  <r>
    <x v="173"/>
    <s v="Fountain Drink"/>
    <n v="65"/>
    <n v="2"/>
    <n v="0"/>
    <n v="127"/>
    <n v="5.59375"/>
    <n v="46948.25"/>
    <n v="42"/>
    <n v="2"/>
    <n v="0"/>
    <n v="80"/>
    <n v="39"/>
    <n v="2"/>
    <n v="0"/>
    <n v="78"/>
    <n v="38"/>
    <n v="2"/>
    <n v="0"/>
    <n v="71"/>
  </r>
  <r>
    <x v="173"/>
    <s v="Lamb and Veggie Kabob"/>
    <n v="20"/>
    <n v="8"/>
    <n v="0"/>
    <n v="189"/>
    <n v="2.5499999999999998"/>
    <n v="40117.65"/>
    <n v="11"/>
    <n v="8"/>
    <n v="0"/>
    <n v="100"/>
    <n v="18"/>
    <n v="8"/>
    <n v="1"/>
    <n v="162"/>
    <n v="17"/>
    <n v="8"/>
    <n v="1"/>
    <n v="145"/>
  </r>
  <r>
    <x v="173"/>
    <s v="Lamb Chops"/>
    <n v="19"/>
    <n v="8"/>
    <n v="0"/>
    <n v="143"/>
    <n v="2"/>
    <n v="68478.105263157893"/>
    <n v="12"/>
    <n v="10"/>
    <n v="1"/>
    <n v="112"/>
    <n v="16"/>
    <n v="8"/>
    <n v="0"/>
    <n v="132"/>
    <n v="32"/>
    <n v="6"/>
    <n v="0"/>
    <n v="221"/>
  </r>
  <r>
    <x v="173"/>
    <s v="Naan"/>
    <n v="24"/>
    <n v="2"/>
    <n v="0"/>
    <n v="52"/>
    <n v="2.60869565217391"/>
    <n v="52276.565217391297"/>
    <n v="29"/>
    <n v="2"/>
    <n v="0"/>
    <n v="76"/>
    <n v="25"/>
    <n v="2"/>
    <n v="0"/>
    <n v="72"/>
    <n v="20"/>
    <n v="2"/>
    <n v="0"/>
    <n v="45"/>
  </r>
  <r>
    <x v="173"/>
    <s v="Rice"/>
    <n v="19"/>
    <n v="2"/>
    <n v="0"/>
    <n v="44"/>
    <n v="1.52941176470588"/>
    <n v="70640.117647058796"/>
    <n v="18"/>
    <n v="2"/>
    <n v="0"/>
    <n v="40"/>
    <n v="27"/>
    <n v="2"/>
    <n v="0"/>
    <n v="86"/>
    <n v="16"/>
    <n v="2"/>
    <n v="0"/>
    <n v="54"/>
  </r>
  <r>
    <x v="173"/>
    <s v="Salmon and Wheat Bran Salad"/>
    <n v="97"/>
    <n v="11"/>
    <n v="0"/>
    <n v="1075"/>
    <n v="6.4432989690721598"/>
    <n v="52658.793814432902"/>
    <n v="89"/>
    <n v="16"/>
    <n v="1"/>
    <n v="1379"/>
    <n v="113"/>
    <n v="13"/>
    <n v="1"/>
    <n v="1405"/>
    <n v="96"/>
    <n v="12"/>
    <n v="0"/>
    <n v="1069"/>
  </r>
  <r>
    <x v="173"/>
    <s v="Yogurt"/>
    <n v="34"/>
    <n v="3"/>
    <n v="0"/>
    <n v="145"/>
    <n v="2.53125"/>
    <n v="62579.71875"/>
    <n v="36"/>
    <n v="3"/>
    <n v="0"/>
    <n v="110"/>
    <n v="40"/>
    <n v="3"/>
    <n v="1"/>
    <n v="175"/>
    <n v="36"/>
    <n v="3"/>
    <n v="0"/>
    <n v="150"/>
  </r>
  <r>
    <x v="174"/>
    <s v="Aubergine and Chickpea Vindaloo"/>
    <n v="14"/>
    <n v="4"/>
    <n v="1"/>
    <n v="43"/>
    <n v="1.8181818181818099"/>
    <n v="63800.545454545398"/>
    <n v="23"/>
    <n v="4"/>
    <n v="0"/>
    <n v="80"/>
    <n v="14"/>
    <n v="4"/>
    <n v="0"/>
    <n v="49"/>
    <n v="10"/>
    <n v="4"/>
    <n v="0"/>
    <n v="35"/>
  </r>
  <r>
    <x v="174"/>
    <s v="Beef and Apple Burgers"/>
    <n v="35"/>
    <n v="14"/>
    <n v="1"/>
    <n v="476"/>
    <n v="2.4285714285714199"/>
    <n v="71496.171428571397"/>
    <n v="55"/>
    <n v="14"/>
    <n v="1"/>
    <n v="739"/>
    <n v="49"/>
    <n v="16"/>
    <n v="0"/>
    <n v="645"/>
    <n v="25"/>
    <n v="19"/>
    <n v="1"/>
    <n v="450"/>
  </r>
  <r>
    <x v="174"/>
    <s v="Beef and Broccoli"/>
    <n v="25"/>
    <n v="13"/>
    <n v="0"/>
    <n v="335"/>
    <n v="2.88"/>
    <n v="80033"/>
    <n v="22"/>
    <n v="11"/>
    <n v="0"/>
    <n v="238"/>
    <n v="31"/>
    <n v="9"/>
    <n v="0"/>
    <n v="286"/>
    <n v="18"/>
    <n v="16"/>
    <n v="0"/>
    <n v="278"/>
  </r>
  <r>
    <x v="174"/>
    <s v="Beef and Broccoli Stir Fry"/>
    <n v="13"/>
    <n v="10"/>
    <n v="0"/>
    <n v="134"/>
    <n v="1.6666666666666601"/>
    <n v="66703.5"/>
    <n v="19"/>
    <n v="10"/>
    <n v="1"/>
    <n v="181"/>
    <n v="13"/>
    <n v="10"/>
    <n v="0"/>
    <n v="131"/>
    <n v="9"/>
    <n v="10"/>
    <n v="0"/>
    <n v="93"/>
  </r>
  <r>
    <x v="174"/>
    <s v="Beef and Squash Kabob"/>
    <n v="30"/>
    <n v="8"/>
    <n v="0"/>
    <n v="282"/>
    <n v="2.3571428571428501"/>
    <n v="78595.571428571406"/>
    <n v="47"/>
    <n v="7"/>
    <n v="0"/>
    <n v="410"/>
    <n v="41"/>
    <n v="8"/>
    <n v="0"/>
    <n v="369"/>
    <n v="34"/>
    <n v="8"/>
    <n v="0"/>
    <n v="319"/>
  </r>
  <r>
    <x v="174"/>
    <s v="Chicken and Onion Kabob"/>
    <n v="50"/>
    <n v="10"/>
    <n v="0"/>
    <n v="559"/>
    <n v="2.81632653061224"/>
    <n v="61307.775510204003"/>
    <n v="46"/>
    <n v="10"/>
    <n v="0"/>
    <n v="496"/>
    <n v="53"/>
    <n v="10"/>
    <n v="0"/>
    <n v="572"/>
    <n v="41"/>
    <n v="10"/>
    <n v="0"/>
    <n v="453"/>
  </r>
  <r>
    <x v="174"/>
    <s v="Chutney"/>
    <n v="20"/>
    <n v="2"/>
    <n v="0"/>
    <n v="50"/>
    <n v="3.2"/>
    <n v="55184.55"/>
    <n v="23"/>
    <n v="2"/>
    <n v="0"/>
    <n v="68"/>
    <n v="22"/>
    <n v="2"/>
    <n v="0"/>
    <n v="78"/>
    <n v="11"/>
    <n v="2"/>
    <n v="0"/>
    <n v="30"/>
  </r>
  <r>
    <x v="174"/>
    <s v="Coconut and Beef Vindaloo"/>
    <n v="8"/>
    <n v="4"/>
    <n v="0"/>
    <n v="32"/>
    <n v="1.8571428571428501"/>
    <n v="57428.571428571398"/>
    <n v="15"/>
    <n v="4"/>
    <n v="0"/>
    <n v="52"/>
    <n v="8"/>
    <n v="4"/>
    <n v="0"/>
    <n v="32"/>
    <n v="7"/>
    <n v="4"/>
    <n v="0"/>
    <n v="28"/>
  </r>
  <r>
    <x v="174"/>
    <s v="Fountain Drink"/>
    <n v="77"/>
    <n v="2"/>
    <n v="0"/>
    <n v="139"/>
    <n v="2.8409090909090899"/>
    <n v="66005.727272727207"/>
    <n v="52"/>
    <n v="2"/>
    <n v="0"/>
    <n v="103"/>
    <n v="33"/>
    <n v="2"/>
    <n v="0"/>
    <n v="64"/>
    <n v="29"/>
    <n v="2"/>
    <n v="0"/>
    <n v="58"/>
  </r>
  <r>
    <x v="174"/>
    <s v="Lamb and Veggie Kabob"/>
    <n v="16"/>
    <n v="8"/>
    <n v="0"/>
    <n v="153"/>
    <n v="3.5714285714285698"/>
    <n v="57180.214285714203"/>
    <n v="13"/>
    <n v="8"/>
    <n v="0"/>
    <n v="120"/>
    <n v="24"/>
    <n v="8"/>
    <n v="0"/>
    <n v="219"/>
    <n v="8"/>
    <n v="8"/>
    <n v="0"/>
    <n v="76"/>
  </r>
  <r>
    <x v="174"/>
    <s v="Lamb Chops"/>
    <n v="26"/>
    <n v="9"/>
    <n v="0"/>
    <n v="217"/>
    <n v="3.8076923076922999"/>
    <n v="50225.807692307601"/>
    <n v="27"/>
    <n v="9"/>
    <n v="0"/>
    <n v="236"/>
    <n v="16"/>
    <n v="10"/>
    <n v="0"/>
    <n v="149"/>
    <n v="31"/>
    <n v="10"/>
    <n v="0"/>
    <n v="298"/>
  </r>
  <r>
    <x v="174"/>
    <s v="Naan"/>
    <n v="22"/>
    <n v="2"/>
    <n v="0"/>
    <n v="58"/>
    <n v="3.22727272727272"/>
    <n v="50246.090909090897"/>
    <n v="18"/>
    <n v="2"/>
    <n v="0"/>
    <n v="42"/>
    <n v="22"/>
    <n v="2"/>
    <n v="0"/>
    <n v="94"/>
    <n v="23"/>
    <n v="2"/>
    <n v="0"/>
    <n v="59"/>
  </r>
  <r>
    <x v="174"/>
    <s v="Rice"/>
    <n v="24"/>
    <n v="2"/>
    <n v="0"/>
    <n v="72"/>
    <n v="2.625"/>
    <n v="75118.916666666599"/>
    <n v="25"/>
    <n v="2"/>
    <n v="0"/>
    <n v="80"/>
    <n v="14"/>
    <n v="2"/>
    <n v="0"/>
    <n v="54"/>
    <n v="20"/>
    <n v="2"/>
    <n v="0"/>
    <n v="50"/>
  </r>
  <r>
    <x v="174"/>
    <s v="Salmon and Wheat Bran Salad"/>
    <n v="82"/>
    <n v="13"/>
    <n v="1"/>
    <n v="1035"/>
    <n v="3.8170731707317"/>
    <n v="57453.8170731707"/>
    <n v="116"/>
    <n v="17"/>
    <n v="0"/>
    <n v="1894"/>
    <n v="113"/>
    <n v="13"/>
    <n v="0"/>
    <n v="1463"/>
    <n v="70"/>
    <n v="15"/>
    <n v="0"/>
    <n v="1070"/>
  </r>
  <r>
    <x v="174"/>
    <s v="Yogurt"/>
    <n v="49"/>
    <n v="3"/>
    <n v="0"/>
    <n v="176"/>
    <n v="1.55555555555555"/>
    <n v="82283.022222222193"/>
    <n v="50"/>
    <n v="3"/>
    <n v="0"/>
    <n v="215"/>
    <n v="52"/>
    <n v="3"/>
    <n v="0"/>
    <n v="236"/>
    <n v="29"/>
    <n v="3"/>
    <n v="0"/>
    <n v="145"/>
  </r>
  <r>
    <x v="175"/>
    <s v="Aubergine and Chickpea Vindaloo"/>
    <n v="7"/>
    <n v="4"/>
    <n v="0"/>
    <n v="24"/>
    <n v="4.3333333333333304"/>
    <n v="33406.5"/>
    <n v="5"/>
    <n v="4"/>
    <n v="0"/>
    <n v="18"/>
    <n v="5"/>
    <n v="4"/>
    <n v="0"/>
    <n v="18"/>
    <n v="28"/>
    <n v="4"/>
    <n v="0"/>
    <n v="98"/>
  </r>
  <r>
    <x v="175"/>
    <s v="Beef and Apple Burgers"/>
    <n v="16"/>
    <n v="18"/>
    <n v="0"/>
    <n v="291"/>
    <n v="3.375"/>
    <n v="56339.125"/>
    <n v="25"/>
    <n v="11"/>
    <n v="0"/>
    <n v="275"/>
    <n v="23"/>
    <n v="8"/>
    <n v="1"/>
    <n v="156"/>
    <n v="43"/>
    <n v="14"/>
    <n v="1"/>
    <n v="526"/>
  </r>
  <r>
    <x v="175"/>
    <s v="Beef and Broccoli"/>
    <n v="11"/>
    <n v="14"/>
    <n v="0"/>
    <n v="154"/>
    <n v="7"/>
    <n v="54639.090909090897"/>
    <n v="12"/>
    <n v="17"/>
    <n v="0"/>
    <n v="206"/>
    <n v="13"/>
    <n v="7"/>
    <n v="0"/>
    <n v="94"/>
    <n v="21"/>
    <n v="11"/>
    <n v="1"/>
    <n v="210"/>
  </r>
  <r>
    <x v="175"/>
    <s v="Beef and Broccoli Stir Fry"/>
    <n v="11"/>
    <n v="10"/>
    <n v="0"/>
    <n v="107"/>
    <n v="4"/>
    <n v="54593.181818181802"/>
    <n v="9"/>
    <n v="10"/>
    <n v="1"/>
    <n v="85"/>
    <n v="12"/>
    <n v="10"/>
    <n v="0"/>
    <n v="124"/>
    <n v="13"/>
    <n v="10"/>
    <n v="0"/>
    <n v="133"/>
  </r>
  <r>
    <x v="175"/>
    <s v="Beef and Squash Kabob"/>
    <n v="18"/>
    <n v="8"/>
    <n v="1"/>
    <n v="149"/>
    <n v="1.76470588235294"/>
    <n v="70628.352941176403"/>
    <n v="35"/>
    <n v="7"/>
    <n v="0"/>
    <n v="299"/>
    <n v="25"/>
    <n v="8"/>
    <n v="0"/>
    <n v="234"/>
    <n v="49"/>
    <n v="8"/>
    <n v="0"/>
    <n v="454"/>
  </r>
  <r>
    <x v="175"/>
    <s v="Chicken and Onion Kabob"/>
    <n v="33"/>
    <n v="10"/>
    <n v="0"/>
    <n v="357"/>
    <n v="3.0344827586206802"/>
    <n v="68989.137931034405"/>
    <n v="32"/>
    <n v="10"/>
    <n v="0"/>
    <n v="352"/>
    <n v="27"/>
    <n v="10"/>
    <n v="0"/>
    <n v="304"/>
    <n v="53"/>
    <n v="9"/>
    <n v="0"/>
    <n v="557"/>
  </r>
  <r>
    <x v="175"/>
    <s v="Chutney"/>
    <n v="10"/>
    <n v="2"/>
    <n v="0"/>
    <n v="28"/>
    <n v="2"/>
    <n v="90008.7"/>
    <n v="11"/>
    <n v="2"/>
    <n v="0"/>
    <n v="44"/>
    <n v="13"/>
    <n v="2"/>
    <n v="0"/>
    <n v="29"/>
    <n v="21"/>
    <n v="2"/>
    <n v="0"/>
    <n v="52"/>
  </r>
  <r>
    <x v="175"/>
    <s v="Coconut and Beef Vindaloo"/>
    <n v="6"/>
    <n v="4"/>
    <n v="0"/>
    <n v="22"/>
    <n v="4.2"/>
    <n v="80006"/>
    <n v="9"/>
    <n v="4"/>
    <n v="0"/>
    <n v="32"/>
    <n v="14"/>
    <n v="4"/>
    <n v="0"/>
    <n v="56"/>
    <n v="10"/>
    <n v="4"/>
    <n v="0"/>
    <n v="38"/>
  </r>
  <r>
    <x v="175"/>
    <s v="Fountain Drink"/>
    <n v="22"/>
    <n v="2"/>
    <n v="0"/>
    <n v="44"/>
    <n v="6.4736842105263097"/>
    <n v="57950.8947368421"/>
    <n v="22"/>
    <n v="2"/>
    <n v="0"/>
    <n v="42"/>
    <n v="44"/>
    <n v="2"/>
    <n v="0"/>
    <n v="85"/>
    <n v="52"/>
    <n v="2"/>
    <n v="0"/>
    <n v="96"/>
  </r>
  <r>
    <x v="175"/>
    <s v="Lamb and Veggie Kabob"/>
    <n v="6"/>
    <n v="8"/>
    <n v="0"/>
    <n v="56"/>
    <n v="4.8333333333333304"/>
    <n v="50017.333333333299"/>
    <n v="10"/>
    <n v="8"/>
    <n v="1"/>
    <n v="81"/>
    <n v="5"/>
    <n v="8"/>
    <n v="0"/>
    <n v="44"/>
    <n v="19"/>
    <n v="8"/>
    <n v="1"/>
    <n v="171"/>
  </r>
  <r>
    <x v="175"/>
    <s v="Lamb Chops"/>
    <n v="18"/>
    <n v="11"/>
    <n v="0"/>
    <n v="190"/>
    <n v="3.1111111111111098"/>
    <n v="72257.722222222204"/>
    <n v="15"/>
    <n v="11"/>
    <n v="1"/>
    <n v="150"/>
    <n v="19"/>
    <n v="7"/>
    <n v="0"/>
    <n v="134"/>
    <n v="20"/>
    <n v="8"/>
    <n v="0"/>
    <n v="144"/>
  </r>
  <r>
    <x v="175"/>
    <s v="Naan"/>
    <n v="12"/>
    <n v="2"/>
    <n v="0"/>
    <n v="44"/>
    <n v="2.2222222222222201"/>
    <n v="66712.111111111095"/>
    <n v="9"/>
    <n v="2"/>
    <n v="0"/>
    <n v="40"/>
    <n v="12"/>
    <n v="2"/>
    <n v="0"/>
    <n v="24"/>
    <n v="39"/>
    <n v="2"/>
    <n v="0"/>
    <n v="84"/>
  </r>
  <r>
    <x v="175"/>
    <s v="Rice"/>
    <n v="12"/>
    <n v="2"/>
    <n v="0"/>
    <n v="25"/>
    <n v="3.6666666666666599"/>
    <n v="88901.777777777694"/>
    <n v="10"/>
    <n v="2"/>
    <n v="0"/>
    <n v="38"/>
    <n v="12"/>
    <n v="2"/>
    <n v="0"/>
    <n v="25"/>
    <n v="25"/>
    <n v="2"/>
    <n v="0"/>
    <n v="79"/>
  </r>
  <r>
    <x v="175"/>
    <s v="Salmon and Wheat Bran Salad"/>
    <n v="63"/>
    <n v="13"/>
    <n v="0"/>
    <n v="823"/>
    <n v="4.5873015873015799"/>
    <n v="57234.285714285703"/>
    <n v="57"/>
    <n v="15"/>
    <n v="0"/>
    <n v="854"/>
    <n v="73"/>
    <n v="11"/>
    <n v="1"/>
    <n v="744"/>
    <n v="120"/>
    <n v="14"/>
    <n v="0"/>
    <n v="1621"/>
  </r>
  <r>
    <x v="175"/>
    <s v="Yogurt"/>
    <n v="30"/>
    <n v="3"/>
    <n v="0"/>
    <n v="132"/>
    <n v="3.07692307692307"/>
    <n v="50130.5"/>
    <n v="31"/>
    <n v="3"/>
    <n v="0"/>
    <n v="125"/>
    <n v="28"/>
    <n v="3"/>
    <n v="0"/>
    <n v="117"/>
    <n v="50"/>
    <n v="3"/>
    <n v="0"/>
    <n v="194"/>
  </r>
  <r>
    <x v="176"/>
    <s v="Aubergine and Chickpea Vindaloo"/>
    <n v="3"/>
    <n v="4"/>
    <n v="0"/>
    <n v="10"/>
    <n v="19.6666666666666"/>
    <n v="386.33333333333297"/>
    <n v="4"/>
    <n v="4"/>
    <n v="1"/>
    <n v="10"/>
    <n v="8"/>
    <n v="4"/>
    <n v="0"/>
    <n v="28"/>
    <n v="13"/>
    <n v="4"/>
    <n v="0"/>
    <n v="44"/>
  </r>
  <r>
    <x v="176"/>
    <s v="Beef and Apple Burgers"/>
    <n v="17"/>
    <n v="13"/>
    <n v="0"/>
    <n v="218"/>
    <n v="6.3529411764705799"/>
    <n v="41232.529411764699"/>
    <n v="30"/>
    <n v="12"/>
    <n v="1"/>
    <n v="320"/>
    <n v="22"/>
    <n v="9"/>
    <n v="1"/>
    <n v="187"/>
    <n v="28"/>
    <n v="18"/>
    <n v="1"/>
    <n v="478"/>
  </r>
  <r>
    <x v="176"/>
    <s v="Beef and Broccoli"/>
    <n v="4"/>
    <n v="22"/>
    <n v="0"/>
    <n v="87"/>
    <n v="1.75"/>
    <n v="50101.5"/>
    <n v="14"/>
    <n v="11"/>
    <n v="0"/>
    <n v="155"/>
    <n v="7"/>
    <n v="7"/>
    <n v="0"/>
    <n v="46"/>
    <n v="24"/>
    <n v="9"/>
    <n v="0"/>
    <n v="212"/>
  </r>
  <r>
    <x v="176"/>
    <s v="Beef and Broccoli Stir Fry"/>
    <n v="8"/>
    <n v="10"/>
    <n v="0"/>
    <n v="83"/>
    <n v="37.375"/>
    <n v="37530.75"/>
    <n v="9"/>
    <n v="10"/>
    <n v="1"/>
    <n v="80"/>
    <n v="11"/>
    <n v="10"/>
    <n v="0"/>
    <n v="113"/>
    <n v="11"/>
    <n v="10"/>
    <n v="0"/>
    <n v="114"/>
  </r>
  <r>
    <x v="176"/>
    <s v="Beef and Squash Kabob"/>
    <n v="20"/>
    <n v="8"/>
    <n v="0"/>
    <n v="187"/>
    <n v="4.6842105263157796"/>
    <n v="57926.631578947301"/>
    <n v="19"/>
    <n v="7"/>
    <n v="0"/>
    <n v="160"/>
    <n v="24"/>
    <n v="8"/>
    <n v="0"/>
    <n v="226"/>
    <n v="33"/>
    <n v="8"/>
    <n v="0"/>
    <n v="300"/>
  </r>
  <r>
    <x v="176"/>
    <s v="Chicken and Onion Kabob"/>
    <n v="30"/>
    <n v="10"/>
    <n v="0"/>
    <n v="344"/>
    <n v="2.0434782608695601"/>
    <n v="82649.521739130403"/>
    <n v="43"/>
    <n v="10"/>
    <n v="0"/>
    <n v="484"/>
    <n v="48"/>
    <n v="10"/>
    <n v="0"/>
    <n v="536"/>
    <n v="36"/>
    <n v="10"/>
    <n v="0"/>
    <n v="401"/>
  </r>
  <r>
    <x v="176"/>
    <s v="Chutney"/>
    <n v="9"/>
    <n v="2"/>
    <n v="0"/>
    <n v="42"/>
    <n v="1.25"/>
    <n v="75009.5"/>
    <n v="20"/>
    <n v="2"/>
    <n v="0"/>
    <n v="54"/>
    <n v="13"/>
    <n v="2"/>
    <n v="0"/>
    <n v="26"/>
    <n v="14"/>
    <n v="2"/>
    <n v="0"/>
    <n v="40"/>
  </r>
  <r>
    <x v="176"/>
    <s v="Coconut and Beef Vindaloo"/>
    <n v="6"/>
    <n v="4"/>
    <n v="0"/>
    <n v="24"/>
    <n v="2.2000000000000002"/>
    <n v="20438.8"/>
    <n v="9"/>
    <n v="4"/>
    <n v="1"/>
    <n v="21"/>
    <n v="6"/>
    <n v="4"/>
    <n v="0"/>
    <n v="24"/>
    <n v="10"/>
    <n v="4"/>
    <n v="0"/>
    <n v="40"/>
  </r>
  <r>
    <x v="176"/>
    <s v="Fountain Drink"/>
    <n v="24"/>
    <n v="2"/>
    <n v="0"/>
    <n v="48"/>
    <n v="4.6666666666666599"/>
    <n v="22349.5555555555"/>
    <n v="37"/>
    <n v="2"/>
    <n v="0"/>
    <n v="68"/>
    <n v="31"/>
    <n v="2"/>
    <n v="0"/>
    <n v="61"/>
    <n v="55"/>
    <n v="2"/>
    <n v="0"/>
    <n v="109"/>
  </r>
  <r>
    <x v="176"/>
    <s v="Lamb and Veggie Kabob"/>
    <n v="9"/>
    <n v="8"/>
    <n v="0"/>
    <n v="84"/>
    <n v="24"/>
    <n v="33365.555555555497"/>
    <n v="11"/>
    <n v="8"/>
    <n v="1"/>
    <n v="95"/>
    <n v="13"/>
    <n v="8"/>
    <n v="1"/>
    <n v="110"/>
    <n v="5"/>
    <n v="8"/>
    <n v="2"/>
    <n v="41"/>
  </r>
  <r>
    <x v="176"/>
    <s v="Lamb Chops"/>
    <n v="7"/>
    <n v="12"/>
    <n v="0"/>
    <n v="82"/>
    <n v="2"/>
    <n v="42869.285714285703"/>
    <n v="13"/>
    <n v="13"/>
    <n v="1"/>
    <n v="146"/>
    <n v="12"/>
    <n v="6"/>
    <n v="0"/>
    <n v="70"/>
    <n v="19"/>
    <n v="9"/>
    <n v="0"/>
    <n v="164"/>
  </r>
  <r>
    <x v="176"/>
    <s v="Naan"/>
    <n v="11"/>
    <n v="2"/>
    <n v="0"/>
    <n v="28"/>
    <n v="4.7"/>
    <n v="40028.300000000003"/>
    <n v="9"/>
    <n v="2"/>
    <n v="0"/>
    <n v="18"/>
    <n v="18"/>
    <n v="2"/>
    <n v="0"/>
    <n v="36"/>
    <n v="21"/>
    <n v="2"/>
    <n v="0"/>
    <n v="64"/>
  </r>
  <r>
    <x v="176"/>
    <s v="Rice"/>
    <n v="1"/>
    <n v="2"/>
    <n v="0"/>
    <n v="2"/>
    <n v="1"/>
    <n v="99999"/>
    <n v="17"/>
    <n v="2"/>
    <n v="0"/>
    <n v="38"/>
    <n v="13"/>
    <n v="2"/>
    <n v="0"/>
    <n v="26"/>
    <n v="14"/>
    <n v="2"/>
    <n v="0"/>
    <n v="46"/>
  </r>
  <r>
    <x v="176"/>
    <s v="Salmon and Wheat Bran Salad"/>
    <n v="28"/>
    <n v="15"/>
    <n v="0"/>
    <n v="432"/>
    <n v="7.9285714285714199"/>
    <n v="32261.857142857101"/>
    <n v="97"/>
    <n v="15"/>
    <n v="1"/>
    <n v="1411"/>
    <n v="82"/>
    <n v="12"/>
    <n v="0"/>
    <n v="953"/>
    <n v="87"/>
    <n v="13"/>
    <n v="0"/>
    <n v="1107"/>
  </r>
  <r>
    <x v="176"/>
    <s v="Yogurt"/>
    <n v="14"/>
    <n v="3"/>
    <n v="0"/>
    <n v="58"/>
    <n v="5.0833333333333304"/>
    <n v="25051.333333333299"/>
    <n v="25"/>
    <n v="3"/>
    <n v="0"/>
    <n v="98"/>
    <n v="23"/>
    <n v="3"/>
    <n v="0"/>
    <n v="83"/>
    <n v="36"/>
    <n v="3"/>
    <n v="0"/>
    <n v="178"/>
  </r>
  <r>
    <x v="177"/>
    <s v="Aubergine and Chickpea Vindaloo"/>
    <n v="9"/>
    <n v="4"/>
    <n v="0"/>
    <n v="32"/>
    <n v="4"/>
    <n v="42934.285714285703"/>
    <n v="11"/>
    <n v="4"/>
    <n v="0"/>
    <n v="38"/>
    <n v="12"/>
    <n v="2"/>
    <n v="0"/>
    <n v="28"/>
    <n v="3"/>
    <n v="4"/>
    <n v="0"/>
    <n v="10"/>
  </r>
  <r>
    <x v="177"/>
    <s v="Beef and Apple Burgers"/>
    <n v="34"/>
    <n v="11"/>
    <n v="1"/>
    <n v="335"/>
    <n v="3.4411764705882302"/>
    <n v="70662.470588235301"/>
    <n v="27"/>
    <n v="13"/>
    <n v="2"/>
    <n v="304"/>
    <n v="32"/>
    <n v="14"/>
    <n v="1"/>
    <n v="422"/>
    <n v="48"/>
    <n v="8"/>
    <n v="1"/>
    <n v="345"/>
  </r>
  <r>
    <x v="177"/>
    <s v="Beef and Broccoli"/>
    <n v="11"/>
    <n v="10"/>
    <n v="0"/>
    <n v="114"/>
    <n v="1.63636363636363"/>
    <n v="72765.818181818104"/>
    <n v="13"/>
    <n v="7"/>
    <n v="0"/>
    <n v="88"/>
    <n v="25"/>
    <n v="10"/>
    <n v="0"/>
    <n v="261"/>
    <n v="17"/>
    <n v="12"/>
    <n v="0"/>
    <n v="199"/>
  </r>
  <r>
    <x v="177"/>
    <s v="Beef and Broccoli Stir Fry"/>
    <n v="9"/>
    <n v="10"/>
    <n v="0"/>
    <n v="91"/>
    <n v="4"/>
    <n v="85734.142857142797"/>
    <n v="18"/>
    <n v="10"/>
    <n v="1"/>
    <n v="167"/>
    <n v="7"/>
    <n v="10"/>
    <n v="0"/>
    <n v="71"/>
    <n v="19"/>
    <n v="10"/>
    <n v="0"/>
    <n v="194"/>
  </r>
  <r>
    <x v="177"/>
    <s v="Beef and Squash Kabob"/>
    <n v="24"/>
    <n v="8"/>
    <n v="0"/>
    <n v="221"/>
    <n v="2.09523809523809"/>
    <n v="71492.095238095193"/>
    <n v="54"/>
    <n v="7"/>
    <n v="0"/>
    <n v="442"/>
    <n v="20"/>
    <n v="8"/>
    <n v="0"/>
    <n v="187"/>
    <n v="25"/>
    <n v="8"/>
    <n v="0"/>
    <n v="233"/>
  </r>
  <r>
    <x v="177"/>
    <s v="Chicken and Onion Kabob"/>
    <n v="50"/>
    <n v="10"/>
    <n v="0"/>
    <n v="546"/>
    <n v="3.9787234042553101"/>
    <n v="47001.659574468002"/>
    <n v="68"/>
    <n v="10"/>
    <n v="0"/>
    <n v="735"/>
    <n v="41"/>
    <n v="10"/>
    <n v="1"/>
    <n v="413"/>
    <n v="42"/>
    <n v="10"/>
    <n v="0"/>
    <n v="453"/>
  </r>
  <r>
    <x v="177"/>
    <s v="Chutney"/>
    <n v="9"/>
    <n v="2"/>
    <n v="0"/>
    <n v="28"/>
    <n v="1.6666666666666601"/>
    <n v="77783.777777777694"/>
    <n v="13"/>
    <n v="2"/>
    <n v="0"/>
    <n v="27"/>
    <n v="12"/>
    <n v="2"/>
    <n v="0"/>
    <n v="44"/>
    <n v="16"/>
    <n v="2"/>
    <n v="0"/>
    <n v="52"/>
  </r>
  <r>
    <x v="177"/>
    <s v="Coconut and Beef Vindaloo"/>
    <n v="14"/>
    <n v="4"/>
    <n v="0"/>
    <n v="54"/>
    <n v="4.8181818181818103"/>
    <n v="36512.4545454545"/>
    <n v="7"/>
    <n v="4"/>
    <n v="0"/>
    <n v="24"/>
    <n v="14"/>
    <n v="3"/>
    <n v="0"/>
    <n v="40"/>
    <n v="2"/>
    <n v="4"/>
    <n v="0"/>
    <n v="8"/>
  </r>
  <r>
    <x v="177"/>
    <s v="Fountain Drink"/>
    <n v="32"/>
    <n v="2"/>
    <n v="0"/>
    <n v="63"/>
    <n v="3.4583333333333299"/>
    <n v="62677.416666666599"/>
    <n v="38"/>
    <n v="2"/>
    <n v="0"/>
    <n v="75"/>
    <n v="42"/>
    <n v="2"/>
    <n v="0"/>
    <n v="82"/>
    <n v="37"/>
    <n v="2"/>
    <n v="0"/>
    <n v="74"/>
  </r>
  <r>
    <x v="177"/>
    <s v="Lamb and Veggie Kabob"/>
    <n v="6"/>
    <n v="8"/>
    <n v="0"/>
    <n v="58"/>
    <n v="2"/>
    <n v="80004.2"/>
    <n v="19"/>
    <n v="8"/>
    <n v="1"/>
    <n v="174"/>
    <n v="11"/>
    <n v="8"/>
    <n v="0"/>
    <n v="103"/>
    <n v="10"/>
    <n v="8"/>
    <n v="0"/>
    <n v="93"/>
  </r>
  <r>
    <x v="177"/>
    <s v="Lamb Chops"/>
    <n v="15"/>
    <n v="8"/>
    <n v="1"/>
    <n v="107"/>
    <n v="17.733333333333299"/>
    <n v="26757.599999999999"/>
    <n v="16"/>
    <n v="11"/>
    <n v="0"/>
    <n v="173"/>
    <n v="13"/>
    <n v="9"/>
    <n v="0"/>
    <n v="111"/>
    <n v="15"/>
    <n v="9"/>
    <n v="0"/>
    <n v="139"/>
  </r>
  <r>
    <x v="177"/>
    <s v="Naan"/>
    <n v="15"/>
    <n v="2"/>
    <n v="0"/>
    <n v="41"/>
    <n v="1.3846153846153799"/>
    <n v="84706.461538461503"/>
    <n v="27"/>
    <n v="2"/>
    <n v="0"/>
    <n v="67"/>
    <n v="21"/>
    <n v="2"/>
    <n v="0"/>
    <n v="68"/>
    <n v="19"/>
    <n v="2"/>
    <n v="0"/>
    <n v="54"/>
  </r>
  <r>
    <x v="177"/>
    <s v="Rice"/>
    <n v="11"/>
    <n v="2"/>
    <n v="0"/>
    <n v="37"/>
    <n v="1.3"/>
    <n v="70110.899999999994"/>
    <n v="13"/>
    <n v="2"/>
    <n v="0"/>
    <n v="38"/>
    <n v="14"/>
    <n v="2"/>
    <n v="0"/>
    <n v="44"/>
    <n v="19"/>
    <n v="2"/>
    <n v="0"/>
    <n v="52"/>
  </r>
  <r>
    <x v="177"/>
    <s v="Salmon and Wheat Bran Salad"/>
    <n v="59"/>
    <n v="13"/>
    <n v="0"/>
    <n v="753"/>
    <n v="2.3728813559322002"/>
    <n v="64547.525423728803"/>
    <n v="94"/>
    <n v="13"/>
    <n v="1"/>
    <n v="1187"/>
    <n v="94"/>
    <n v="13"/>
    <n v="0"/>
    <n v="1232"/>
    <n v="91"/>
    <n v="12"/>
    <n v="0"/>
    <n v="1042"/>
  </r>
  <r>
    <x v="177"/>
    <s v="Yogurt"/>
    <n v="22"/>
    <n v="3"/>
    <n v="0"/>
    <n v="95"/>
    <n v="3"/>
    <n v="50144.35"/>
    <n v="46"/>
    <n v="3"/>
    <n v="0"/>
    <n v="164"/>
    <n v="29"/>
    <n v="3"/>
    <n v="0"/>
    <n v="137"/>
    <n v="33"/>
    <n v="3"/>
    <n v="0"/>
    <n v="124"/>
  </r>
  <r>
    <x v="178"/>
    <s v="Aubergine and Chickpea Vindaloo"/>
    <n v="4"/>
    <n v="4"/>
    <n v="0"/>
    <n v="14"/>
    <n v="2"/>
    <n v="33676"/>
    <n v="17"/>
    <n v="4"/>
    <n v="0"/>
    <n v="55"/>
    <n v="11"/>
    <n v="4"/>
    <n v="0"/>
    <n v="38"/>
    <n v="9"/>
    <n v="4"/>
    <n v="0"/>
    <n v="32"/>
  </r>
  <r>
    <x v="178"/>
    <s v="Beef and Apple Burgers"/>
    <n v="22"/>
    <n v="13"/>
    <n v="0"/>
    <n v="284"/>
    <n v="1.86363636363636"/>
    <n v="59281.909090909001"/>
    <n v="52"/>
    <n v="9"/>
    <n v="1"/>
    <n v="409"/>
    <n v="29"/>
    <n v="10"/>
    <n v="2"/>
    <n v="257"/>
    <n v="37"/>
    <n v="9"/>
    <n v="1"/>
    <n v="297"/>
  </r>
  <r>
    <x v="178"/>
    <s v="Beef and Broccoli"/>
    <n v="10"/>
    <n v="7"/>
    <n v="0"/>
    <n v="67"/>
    <n v="2.5"/>
    <n v="60079.9"/>
    <n v="28"/>
    <n v="13"/>
    <n v="2"/>
    <n v="303"/>
    <n v="13"/>
    <n v="16"/>
    <n v="0"/>
    <n v="204"/>
    <n v="21"/>
    <n v="9"/>
    <n v="0"/>
    <n v="194"/>
  </r>
  <r>
    <x v="178"/>
    <s v="Beef and Broccoli Stir Fry"/>
    <n v="11"/>
    <n v="10"/>
    <n v="0"/>
    <n v="111"/>
    <n v="2.2727272727272698"/>
    <n v="45595.909090909001"/>
    <n v="11"/>
    <n v="10"/>
    <n v="0"/>
    <n v="110"/>
    <n v="11"/>
    <n v="10"/>
    <n v="1"/>
    <n v="102"/>
    <n v="9"/>
    <n v="10"/>
    <n v="0"/>
    <n v="93"/>
  </r>
  <r>
    <x v="178"/>
    <s v="Beef and Squash Kabob"/>
    <n v="40"/>
    <n v="8"/>
    <n v="1"/>
    <n v="350"/>
    <n v="2.3529411764705799"/>
    <n v="61835.470588235199"/>
    <n v="41"/>
    <n v="7"/>
    <n v="0"/>
    <n v="350"/>
    <n v="28"/>
    <n v="8"/>
    <n v="0"/>
    <n v="255"/>
    <n v="20"/>
    <n v="8"/>
    <n v="0"/>
    <n v="187"/>
  </r>
  <r>
    <x v="178"/>
    <s v="Chicken and Onion Kabob"/>
    <n v="54"/>
    <n v="10"/>
    <n v="1"/>
    <n v="559"/>
    <n v="2.1764705882352899"/>
    <n v="62834"/>
    <n v="84"/>
    <n v="10"/>
    <n v="0"/>
    <n v="936"/>
    <n v="41"/>
    <n v="10"/>
    <n v="0"/>
    <n v="459"/>
    <n v="38"/>
    <n v="10"/>
    <n v="0"/>
    <n v="421"/>
  </r>
  <r>
    <x v="178"/>
    <s v="Chutney"/>
    <n v="9"/>
    <n v="2"/>
    <n v="0"/>
    <n v="28"/>
    <n v="2.3333333333333299"/>
    <n v="55619.888888888803"/>
    <n v="27"/>
    <n v="2"/>
    <n v="1"/>
    <n v="82"/>
    <n v="19"/>
    <n v="2"/>
    <n v="0"/>
    <n v="80"/>
    <n v="15"/>
    <n v="2"/>
    <n v="0"/>
    <n v="34"/>
  </r>
  <r>
    <x v="178"/>
    <s v="Coconut and Beef Vindaloo"/>
    <n v="9"/>
    <n v="4"/>
    <n v="0"/>
    <n v="36"/>
    <n v="2.875"/>
    <n v="62571.125"/>
    <n v="26"/>
    <n v="4"/>
    <n v="0"/>
    <n v="86"/>
    <n v="13"/>
    <n v="4"/>
    <n v="0"/>
    <n v="50"/>
    <n v="9"/>
    <n v="4"/>
    <n v="0"/>
    <n v="36"/>
  </r>
  <r>
    <x v="178"/>
    <s v="Fountain Drink"/>
    <n v="30"/>
    <n v="2"/>
    <n v="0"/>
    <n v="59"/>
    <n v="3.2105263157894699"/>
    <n v="47503.947368421002"/>
    <n v="68"/>
    <n v="2"/>
    <n v="0"/>
    <n v="120"/>
    <n v="32"/>
    <n v="2"/>
    <n v="0"/>
    <n v="61"/>
    <n v="53"/>
    <n v="2"/>
    <n v="0"/>
    <n v="105"/>
  </r>
  <r>
    <x v="178"/>
    <s v="Lamb and Veggie Kabob"/>
    <n v="16"/>
    <n v="8"/>
    <n v="0"/>
    <n v="155"/>
    <n v="3.63636363636363"/>
    <n v="45602"/>
    <n v="6"/>
    <n v="8"/>
    <n v="0"/>
    <n v="58"/>
    <n v="5"/>
    <n v="8"/>
    <n v="0"/>
    <n v="45"/>
    <n v="6"/>
    <n v="8"/>
    <n v="1"/>
    <n v="46"/>
  </r>
  <r>
    <x v="178"/>
    <s v="Lamb Chops"/>
    <n v="10"/>
    <n v="10"/>
    <n v="0"/>
    <n v="96"/>
    <n v="4"/>
    <n v="40128.800000000003"/>
    <n v="22"/>
    <n v="10"/>
    <n v="2"/>
    <n v="165"/>
    <n v="9"/>
    <n v="12"/>
    <n v="0"/>
    <n v="105"/>
    <n v="18"/>
    <n v="10"/>
    <n v="0"/>
    <n v="180"/>
  </r>
  <r>
    <x v="178"/>
    <s v="Naan"/>
    <n v="11"/>
    <n v="2"/>
    <n v="0"/>
    <n v="27"/>
    <n v="3.1818181818181799"/>
    <n v="54727.090909090897"/>
    <n v="30"/>
    <n v="2"/>
    <n v="1"/>
    <n v="62"/>
    <n v="21"/>
    <n v="2"/>
    <n v="0"/>
    <n v="70"/>
    <n v="23"/>
    <n v="2"/>
    <n v="0"/>
    <n v="74"/>
  </r>
  <r>
    <x v="178"/>
    <s v="Rice"/>
    <n v="10"/>
    <n v="2"/>
    <n v="0"/>
    <n v="26"/>
    <n v="2.9"/>
    <n v="40172.400000000001"/>
    <n v="26"/>
    <n v="2"/>
    <n v="1"/>
    <n v="72"/>
    <n v="14"/>
    <n v="2"/>
    <n v="0"/>
    <n v="36"/>
    <n v="20"/>
    <n v="2"/>
    <n v="0"/>
    <n v="63"/>
  </r>
  <r>
    <x v="178"/>
    <s v="Salmon and Wheat Bran Salad"/>
    <n v="64"/>
    <n v="15"/>
    <n v="0"/>
    <n v="934"/>
    <n v="3.0967741935483799"/>
    <n v="51731.806451612902"/>
    <n v="151"/>
    <n v="13"/>
    <n v="1"/>
    <n v="1791"/>
    <n v="78"/>
    <n v="15"/>
    <n v="1"/>
    <n v="1089"/>
    <n v="120"/>
    <n v="11"/>
    <n v="0"/>
    <n v="1469"/>
  </r>
  <r>
    <x v="178"/>
    <s v="Yogurt"/>
    <n v="43"/>
    <n v="3"/>
    <n v="0"/>
    <n v="147"/>
    <n v="2.9750000000000001"/>
    <n v="52607.375"/>
    <n v="56"/>
    <n v="3"/>
    <n v="0"/>
    <n v="211"/>
    <n v="28"/>
    <n v="3"/>
    <n v="0"/>
    <n v="123"/>
    <n v="34"/>
    <n v="3"/>
    <n v="0"/>
    <n v="147"/>
  </r>
  <r>
    <x v="179"/>
    <s v="Aubergine and Chickpea Vindaloo"/>
    <n v="10"/>
    <n v="4"/>
    <n v="0"/>
    <n v="35"/>
    <n v="3.25"/>
    <n v="25413.5"/>
    <n v="25"/>
    <n v="4"/>
    <n v="0"/>
    <n v="88"/>
    <n v="8"/>
    <n v="4"/>
    <n v="0"/>
    <n v="27"/>
    <n v="13"/>
    <n v="4"/>
    <n v="0"/>
    <n v="46"/>
  </r>
  <r>
    <x v="179"/>
    <s v="Beef and Apple Burgers"/>
    <n v="35"/>
    <n v="13"/>
    <n v="1"/>
    <n v="413"/>
    <n v="4.0857142857142801"/>
    <n v="60087.571428571398"/>
    <n v="43"/>
    <n v="10"/>
    <n v="1"/>
    <n v="383"/>
    <n v="40"/>
    <n v="11"/>
    <n v="1"/>
    <n v="397"/>
    <n v="36"/>
    <n v="12"/>
    <n v="1"/>
    <n v="402"/>
  </r>
  <r>
    <x v="179"/>
    <s v="Beef and Broccoli"/>
    <n v="22"/>
    <n v="9"/>
    <n v="0"/>
    <n v="183"/>
    <n v="3.6818181818181799"/>
    <n v="59144.772727272699"/>
    <n v="24"/>
    <n v="15"/>
    <n v="0"/>
    <n v="342"/>
    <n v="22"/>
    <n v="24"/>
    <n v="0"/>
    <n v="534"/>
    <n v="33"/>
    <n v="8"/>
    <n v="0"/>
    <n v="243"/>
  </r>
  <r>
    <x v="179"/>
    <s v="Beef and Broccoli Stir Fry"/>
    <n v="18"/>
    <n v="10"/>
    <n v="0"/>
    <n v="183"/>
    <n v="4"/>
    <n v="44618.222222222197"/>
    <n v="12"/>
    <n v="10"/>
    <n v="0"/>
    <n v="120"/>
    <n v="8"/>
    <n v="10"/>
    <n v="0"/>
    <n v="79"/>
    <n v="8"/>
    <n v="10"/>
    <n v="0"/>
    <n v="82"/>
  </r>
  <r>
    <x v="179"/>
    <s v="Beef and Squash Kabob"/>
    <n v="38"/>
    <n v="8"/>
    <n v="0"/>
    <n v="334"/>
    <n v="4.9459459459459403"/>
    <n v="67632.891891891893"/>
    <n v="41"/>
    <n v="7"/>
    <n v="0"/>
    <n v="357"/>
    <n v="48"/>
    <n v="8"/>
    <n v="0"/>
    <n v="441"/>
    <n v="44"/>
    <n v="8"/>
    <n v="0"/>
    <n v="402"/>
  </r>
  <r>
    <x v="179"/>
    <s v="Chicken and Onion Kabob"/>
    <n v="73"/>
    <n v="10"/>
    <n v="0"/>
    <n v="808"/>
    <n v="6.6567164179104399"/>
    <n v="62773.134328358203"/>
    <n v="51"/>
    <n v="10"/>
    <n v="0"/>
    <n v="568"/>
    <n v="66"/>
    <n v="10"/>
    <n v="0"/>
    <n v="720"/>
    <n v="44"/>
    <n v="10"/>
    <n v="0"/>
    <n v="486"/>
  </r>
  <r>
    <x v="179"/>
    <s v="Chutney"/>
    <n v="10"/>
    <n v="2"/>
    <n v="0"/>
    <n v="24"/>
    <n v="2.6"/>
    <n v="50086.7"/>
    <n v="19"/>
    <n v="2"/>
    <n v="0"/>
    <n v="56"/>
    <n v="29"/>
    <n v="2"/>
    <n v="0"/>
    <n v="107"/>
    <n v="19"/>
    <n v="2"/>
    <n v="0"/>
    <n v="50"/>
  </r>
  <r>
    <x v="179"/>
    <s v="Coconut and Beef Vindaloo"/>
    <n v="15"/>
    <n v="4"/>
    <n v="0"/>
    <n v="60"/>
    <n v="14.076923076923"/>
    <n v="30978.769230769201"/>
    <n v="9"/>
    <n v="4"/>
    <n v="0"/>
    <n v="31"/>
    <n v="10"/>
    <n v="4"/>
    <n v="0"/>
    <n v="36"/>
    <n v="13"/>
    <n v="4"/>
    <n v="0"/>
    <n v="52"/>
  </r>
  <r>
    <x v="179"/>
    <s v="Fountain Drink"/>
    <n v="53"/>
    <n v="2"/>
    <n v="0"/>
    <n v="103"/>
    <n v="4.84375"/>
    <n v="56353.28125"/>
    <n v="33"/>
    <n v="2"/>
    <n v="0"/>
    <n v="65"/>
    <n v="52"/>
    <n v="2"/>
    <n v="0"/>
    <n v="99"/>
    <n v="65"/>
    <n v="2"/>
    <n v="0"/>
    <n v="127"/>
  </r>
  <r>
    <x v="179"/>
    <s v="Lamb and Veggie Kabob"/>
    <n v="10"/>
    <n v="8"/>
    <n v="0"/>
    <n v="96"/>
    <n v="1.7"/>
    <n v="80063.3"/>
    <n v="13"/>
    <n v="8"/>
    <n v="0"/>
    <n v="122"/>
    <n v="12"/>
    <n v="8"/>
    <n v="1"/>
    <n v="105"/>
    <n v="20"/>
    <n v="8"/>
    <n v="0"/>
    <n v="189"/>
  </r>
  <r>
    <x v="179"/>
    <s v="Lamb Chops"/>
    <n v="20"/>
    <n v="7"/>
    <n v="0"/>
    <n v="138"/>
    <n v="11.95"/>
    <n v="25147.1"/>
    <n v="15"/>
    <n v="9"/>
    <n v="1"/>
    <n v="121"/>
    <n v="32"/>
    <n v="8"/>
    <n v="1"/>
    <n v="228"/>
    <n v="19"/>
    <n v="8"/>
    <n v="0"/>
    <n v="143"/>
  </r>
  <r>
    <x v="179"/>
    <s v="Naan"/>
    <n v="24"/>
    <n v="2"/>
    <n v="0"/>
    <n v="58"/>
    <n v="3.0833333333333299"/>
    <n v="54289.958333333299"/>
    <n v="17"/>
    <n v="2"/>
    <n v="0"/>
    <n v="52"/>
    <n v="27"/>
    <n v="2"/>
    <n v="0"/>
    <n v="109"/>
    <n v="24"/>
    <n v="2"/>
    <n v="0"/>
    <n v="52"/>
  </r>
  <r>
    <x v="179"/>
    <s v="Rice"/>
    <n v="17"/>
    <n v="2"/>
    <n v="0"/>
    <n v="40"/>
    <n v="3.93333333333333"/>
    <n v="66729.266666666605"/>
    <n v="17"/>
    <n v="2"/>
    <n v="0"/>
    <n v="71"/>
    <n v="17"/>
    <n v="2"/>
    <n v="0"/>
    <n v="47"/>
    <n v="19"/>
    <n v="2"/>
    <n v="0"/>
    <n v="44"/>
  </r>
  <r>
    <x v="179"/>
    <s v="Salmon and Wheat Bran Salad"/>
    <n v="94"/>
    <n v="13"/>
    <n v="0"/>
    <n v="1212"/>
    <n v="6.5384615384615303"/>
    <n v="53971.4065934065"/>
    <n v="75"/>
    <n v="15"/>
    <n v="0"/>
    <n v="1135"/>
    <n v="113"/>
    <n v="15"/>
    <n v="0"/>
    <n v="1644"/>
    <n v="97"/>
    <n v="11"/>
    <n v="0"/>
    <n v="1075"/>
  </r>
  <r>
    <x v="179"/>
    <s v="Yogurt"/>
    <n v="39"/>
    <n v="3"/>
    <n v="0"/>
    <n v="172"/>
    <n v="3.38888888888888"/>
    <n v="64004.166666666599"/>
    <n v="43"/>
    <n v="3"/>
    <n v="0"/>
    <n v="193"/>
    <n v="36"/>
    <n v="3"/>
    <n v="0"/>
    <n v="154"/>
    <n v="34"/>
    <n v="3"/>
    <n v="0"/>
    <n v="145"/>
  </r>
  <r>
    <x v="180"/>
    <s v="Aubergine and Chickpea Vindaloo"/>
    <n v="9"/>
    <n v="4"/>
    <n v="0"/>
    <n v="32"/>
    <n v="3.5"/>
    <n v="66750.166666666599"/>
    <n v="12"/>
    <n v="4"/>
    <n v="0"/>
    <n v="42"/>
    <n v="11"/>
    <n v="4"/>
    <n v="0"/>
    <n v="38"/>
    <n v="14"/>
    <n v="4"/>
    <n v="1"/>
    <n v="43"/>
  </r>
  <r>
    <x v="180"/>
    <s v="Beef and Apple Burgers"/>
    <n v="35"/>
    <n v="14"/>
    <n v="1"/>
    <n v="450"/>
    <n v="2.6857142857142802"/>
    <n v="65805.028571428498"/>
    <n v="28"/>
    <n v="14"/>
    <n v="2"/>
    <n v="350"/>
    <n v="35"/>
    <n v="14"/>
    <n v="1"/>
    <n v="460"/>
    <n v="35"/>
    <n v="14"/>
    <n v="1"/>
    <n v="476"/>
  </r>
  <r>
    <x v="180"/>
    <s v="Beef and Broccoli"/>
    <n v="36"/>
    <n v="13"/>
    <n v="1"/>
    <n v="386"/>
    <n v="1.5909090909090899"/>
    <n v="81844.909090909001"/>
    <n v="30"/>
    <n v="9"/>
    <n v="0"/>
    <n v="270"/>
    <n v="23"/>
    <n v="10"/>
    <n v="1"/>
    <n v="203"/>
    <n v="25"/>
    <n v="13"/>
    <n v="0"/>
    <n v="335"/>
  </r>
  <r>
    <x v="180"/>
    <s v="Beef and Broccoli Stir Fry"/>
    <n v="21"/>
    <n v="10"/>
    <n v="0"/>
    <n v="214"/>
    <n v="3.95"/>
    <n v="70032.100000000006"/>
    <n v="20"/>
    <n v="10"/>
    <n v="0"/>
    <n v="190"/>
    <n v="16"/>
    <n v="10"/>
    <n v="0"/>
    <n v="161"/>
    <n v="13"/>
    <n v="10"/>
    <n v="0"/>
    <n v="134"/>
  </r>
  <r>
    <x v="180"/>
    <s v="Beef and Squash Kabob"/>
    <n v="37"/>
    <n v="8"/>
    <n v="0"/>
    <n v="341"/>
    <n v="2.4571428571428502"/>
    <n v="71454.485714285707"/>
    <n v="48"/>
    <n v="7"/>
    <n v="0"/>
    <n v="414"/>
    <n v="34"/>
    <n v="8"/>
    <n v="1"/>
    <n v="302"/>
    <n v="30"/>
    <n v="8"/>
    <n v="0"/>
    <n v="282"/>
  </r>
  <r>
    <x v="180"/>
    <s v="Chicken and Onion Kabob"/>
    <n v="47"/>
    <n v="10"/>
    <n v="0"/>
    <n v="512"/>
    <n v="3.63636363636363"/>
    <n v="72797.795454545398"/>
    <n v="63"/>
    <n v="10"/>
    <n v="1"/>
    <n v="673"/>
    <n v="44"/>
    <n v="10"/>
    <n v="0"/>
    <n v="491"/>
    <n v="50"/>
    <n v="10"/>
    <n v="0"/>
    <n v="559"/>
  </r>
  <r>
    <x v="180"/>
    <s v="Chutney"/>
    <n v="23"/>
    <n v="2"/>
    <n v="0"/>
    <n v="64"/>
    <n v="1.6956521739130399"/>
    <n v="82665.130434782594"/>
    <n v="14"/>
    <n v="2"/>
    <n v="0"/>
    <n v="41"/>
    <n v="22"/>
    <n v="2"/>
    <n v="0"/>
    <n v="57"/>
    <n v="20"/>
    <n v="2"/>
    <n v="0"/>
    <n v="50"/>
  </r>
  <r>
    <x v="180"/>
    <s v="Coconut and Beef Vindaloo"/>
    <n v="8"/>
    <n v="4"/>
    <n v="0"/>
    <n v="31"/>
    <n v="3"/>
    <n v="50094.333333333299"/>
    <n v="14"/>
    <n v="4"/>
    <n v="0"/>
    <n v="46"/>
    <n v="11"/>
    <n v="4"/>
    <n v="0"/>
    <n v="44"/>
    <n v="8"/>
    <n v="4"/>
    <n v="0"/>
    <n v="32"/>
  </r>
  <r>
    <x v="180"/>
    <s v="Fountain Drink"/>
    <n v="51"/>
    <n v="2"/>
    <n v="0"/>
    <n v="94"/>
    <n v="2.625"/>
    <n v="62589.21875"/>
    <n v="65"/>
    <n v="2"/>
    <n v="0"/>
    <n v="128"/>
    <n v="46"/>
    <n v="2"/>
    <n v="0"/>
    <n v="92"/>
    <n v="77"/>
    <n v="2"/>
    <n v="0"/>
    <n v="139"/>
  </r>
  <r>
    <x v="180"/>
    <s v="Lamb and Veggie Kabob"/>
    <n v="13"/>
    <n v="8"/>
    <n v="0"/>
    <n v="122"/>
    <n v="2.1538461538461502"/>
    <n v="53935.692307692298"/>
    <n v="9"/>
    <n v="8"/>
    <n v="0"/>
    <n v="83"/>
    <n v="12"/>
    <n v="8"/>
    <n v="0"/>
    <n v="117"/>
    <n v="16"/>
    <n v="8"/>
    <n v="0"/>
    <n v="153"/>
  </r>
  <r>
    <x v="180"/>
    <s v="Lamb Chops"/>
    <n v="18"/>
    <n v="8"/>
    <n v="0"/>
    <n v="131"/>
    <n v="2.9444444444444402"/>
    <n v="55686.666666666599"/>
    <n v="20"/>
    <n v="11"/>
    <n v="1"/>
    <n v="198"/>
    <n v="17"/>
    <n v="8"/>
    <n v="0"/>
    <n v="133"/>
    <n v="26"/>
    <n v="9"/>
    <n v="0"/>
    <n v="217"/>
  </r>
  <r>
    <x v="180"/>
    <s v="Naan"/>
    <n v="30"/>
    <n v="2"/>
    <n v="0"/>
    <n v="104"/>
    <n v="2.5517241379310298"/>
    <n v="75931.517241379304"/>
    <n v="17"/>
    <n v="2"/>
    <n v="0"/>
    <n v="46"/>
    <n v="29"/>
    <n v="2"/>
    <n v="0"/>
    <n v="95"/>
    <n v="22"/>
    <n v="2"/>
    <n v="0"/>
    <n v="58"/>
  </r>
  <r>
    <x v="180"/>
    <s v="Rice"/>
    <n v="22"/>
    <n v="2"/>
    <n v="0"/>
    <n v="70"/>
    <n v="2.71428571428571"/>
    <n v="66818.142857142797"/>
    <n v="19"/>
    <n v="2"/>
    <n v="0"/>
    <n v="60"/>
    <n v="24"/>
    <n v="2"/>
    <n v="0"/>
    <n v="67"/>
    <n v="24"/>
    <n v="2"/>
    <n v="0"/>
    <n v="72"/>
  </r>
  <r>
    <x v="180"/>
    <s v="Salmon and Wheat Bran Salad"/>
    <n v="103"/>
    <n v="15"/>
    <n v="0"/>
    <n v="1416"/>
    <n v="2.5795454545454501"/>
    <n v="68239.511363636295"/>
    <n v="90"/>
    <n v="14"/>
    <n v="1"/>
    <n v="1167"/>
    <n v="102"/>
    <n v="15"/>
    <n v="0"/>
    <n v="1567"/>
    <n v="82"/>
    <n v="13"/>
    <n v="1"/>
    <n v="1035"/>
  </r>
  <r>
    <x v="180"/>
    <s v="Yogurt"/>
    <n v="37"/>
    <n v="3"/>
    <n v="0"/>
    <n v="168"/>
    <n v="3.0882352941176401"/>
    <n v="64761.2352941176"/>
    <n v="47"/>
    <n v="3"/>
    <n v="0"/>
    <n v="233"/>
    <n v="42"/>
    <n v="3"/>
    <n v="0"/>
    <n v="202"/>
    <n v="49"/>
    <n v="3"/>
    <n v="0"/>
    <n v="176"/>
  </r>
  <r>
    <x v="181"/>
    <s v="Aubergine and Chickpea Vindaloo"/>
    <n v="2"/>
    <n v="4"/>
    <n v="0"/>
    <n v="7"/>
    <n v="1"/>
    <n v="99999"/>
    <n v="5"/>
    <n v="4"/>
    <n v="1"/>
    <n v="10"/>
    <n v="12"/>
    <n v="4"/>
    <n v="0"/>
    <n v="42"/>
    <n v="7"/>
    <n v="4"/>
    <n v="0"/>
    <n v="24"/>
  </r>
  <r>
    <x v="181"/>
    <s v="Beef and Apple Burgers"/>
    <n v="23"/>
    <n v="9"/>
    <n v="0"/>
    <n v="202"/>
    <n v="6.6956521739130404"/>
    <n v="56604.565217391297"/>
    <n v="27"/>
    <n v="14"/>
    <n v="1"/>
    <n v="331"/>
    <n v="29"/>
    <n v="16"/>
    <n v="1"/>
    <n v="427"/>
    <n v="16"/>
    <n v="18"/>
    <n v="0"/>
    <n v="291"/>
  </r>
  <r>
    <x v="181"/>
    <s v="Beef and Broccoli"/>
    <n v="12"/>
    <n v="7"/>
    <n v="0"/>
    <n v="77"/>
    <n v="24.4166666666666"/>
    <n v="41712.916666666599"/>
    <n v="17"/>
    <n v="20"/>
    <n v="1"/>
    <n v="326"/>
    <n v="11"/>
    <n v="22"/>
    <n v="0"/>
    <n v="246"/>
    <n v="11"/>
    <n v="14"/>
    <n v="0"/>
    <n v="154"/>
  </r>
  <r>
    <x v="181"/>
    <s v="Beef and Broccoli Stir Fry"/>
    <n v="10"/>
    <n v="10"/>
    <n v="1"/>
    <n v="97"/>
    <n v="3.4"/>
    <n v="30118.6"/>
    <n v="11"/>
    <n v="10"/>
    <n v="0"/>
    <n v="110"/>
    <n v="14"/>
    <n v="10"/>
    <n v="1"/>
    <n v="134"/>
    <n v="11"/>
    <n v="10"/>
    <n v="0"/>
    <n v="107"/>
  </r>
  <r>
    <x v="181"/>
    <s v="Beef and Squash Kabob"/>
    <n v="25"/>
    <n v="7"/>
    <n v="0"/>
    <n v="208"/>
    <n v="2.6666666666666599"/>
    <n v="66722.619047618995"/>
    <n v="28"/>
    <n v="7"/>
    <n v="0"/>
    <n v="241"/>
    <n v="23"/>
    <n v="8"/>
    <n v="0"/>
    <n v="212"/>
    <n v="18"/>
    <n v="8"/>
    <n v="1"/>
    <n v="149"/>
  </r>
  <r>
    <x v="181"/>
    <s v="Chicken and Onion Kabob"/>
    <n v="38"/>
    <n v="10"/>
    <n v="0"/>
    <n v="419"/>
    <n v="1.88888888888888"/>
    <n v="61207.166666666599"/>
    <n v="37"/>
    <n v="10"/>
    <n v="0"/>
    <n v="402"/>
    <n v="44"/>
    <n v="10"/>
    <n v="1"/>
    <n v="466"/>
    <n v="33"/>
    <n v="10"/>
    <n v="0"/>
    <n v="357"/>
  </r>
  <r>
    <x v="181"/>
    <s v="Chutney"/>
    <n v="16"/>
    <n v="2"/>
    <n v="0"/>
    <n v="37"/>
    <n v="1.93333333333333"/>
    <n v="80001.733333333294"/>
    <n v="16"/>
    <n v="2"/>
    <n v="0"/>
    <n v="78"/>
    <n v="10"/>
    <n v="2"/>
    <n v="0"/>
    <n v="26"/>
    <n v="10"/>
    <n v="2"/>
    <n v="0"/>
    <n v="28"/>
  </r>
  <r>
    <x v="181"/>
    <s v="Coconut and Beef Vindaloo"/>
    <n v="5"/>
    <n v="4"/>
    <n v="1"/>
    <n v="16"/>
    <n v="5.75"/>
    <n v="75003.25"/>
    <n v="7"/>
    <n v="4"/>
    <n v="0"/>
    <n v="24"/>
    <n v="3"/>
    <n v="4"/>
    <n v="0"/>
    <n v="12"/>
    <n v="6"/>
    <n v="4"/>
    <n v="0"/>
    <n v="22"/>
  </r>
  <r>
    <x v="181"/>
    <s v="Fountain Drink"/>
    <n v="22"/>
    <n v="2"/>
    <n v="0"/>
    <n v="42"/>
    <n v="6.0952380952380896"/>
    <n v="57209.952380952302"/>
    <n v="28"/>
    <n v="2"/>
    <n v="0"/>
    <n v="49"/>
    <n v="45"/>
    <n v="2"/>
    <n v="0"/>
    <n v="90"/>
    <n v="22"/>
    <n v="2"/>
    <n v="0"/>
    <n v="44"/>
  </r>
  <r>
    <x v="181"/>
    <s v="Lamb and Veggie Kabob"/>
    <n v="11"/>
    <n v="5"/>
    <n v="0"/>
    <n v="60"/>
    <n v="3.1818181818181799"/>
    <n v="90909.727272727207"/>
    <n v="14"/>
    <n v="8"/>
    <n v="1"/>
    <n v="110"/>
    <n v="6"/>
    <n v="8"/>
    <n v="1"/>
    <n v="44"/>
    <n v="6"/>
    <n v="8"/>
    <n v="0"/>
    <n v="56"/>
  </r>
  <r>
    <x v="181"/>
    <s v="Lamb Chops"/>
    <n v="8"/>
    <n v="8"/>
    <n v="0"/>
    <n v="63"/>
    <n v="6.375"/>
    <n v="25138.5"/>
    <n v="15"/>
    <n v="7"/>
    <n v="1"/>
    <n v="99"/>
    <n v="15"/>
    <n v="7"/>
    <n v="0"/>
    <n v="112"/>
    <n v="18"/>
    <n v="11"/>
    <n v="0"/>
    <n v="190"/>
  </r>
  <r>
    <x v="181"/>
    <s v="Naan"/>
    <n v="12"/>
    <n v="2"/>
    <n v="0"/>
    <n v="25"/>
    <n v="21"/>
    <n v="50034.083333333299"/>
    <n v="20"/>
    <n v="2"/>
    <n v="0"/>
    <n v="70"/>
    <n v="16"/>
    <n v="2"/>
    <n v="0"/>
    <n v="46"/>
    <n v="12"/>
    <n v="2"/>
    <n v="0"/>
    <n v="44"/>
  </r>
  <r>
    <x v="181"/>
    <s v="Rice"/>
    <n v="6"/>
    <n v="2"/>
    <n v="0"/>
    <n v="12"/>
    <n v="1.6"/>
    <n v="60055.4"/>
    <n v="21"/>
    <n v="2"/>
    <n v="0"/>
    <n v="77"/>
    <n v="17"/>
    <n v="2"/>
    <n v="0"/>
    <n v="46"/>
    <n v="12"/>
    <n v="2"/>
    <n v="0"/>
    <n v="25"/>
  </r>
  <r>
    <x v="181"/>
    <s v="Salmon and Wheat Bran Salad"/>
    <n v="58"/>
    <n v="11"/>
    <n v="1"/>
    <n v="610"/>
    <n v="10.0363636363636"/>
    <n v="43712.509090908999"/>
    <n v="71"/>
    <n v="16"/>
    <n v="1"/>
    <n v="1090"/>
    <n v="66"/>
    <n v="13"/>
    <n v="0"/>
    <n v="832"/>
    <n v="63"/>
    <n v="13"/>
    <n v="0"/>
    <n v="823"/>
  </r>
  <r>
    <x v="181"/>
    <s v="Yogurt"/>
    <n v="21"/>
    <n v="3"/>
    <n v="0"/>
    <n v="81"/>
    <n v="5.3809523809523796"/>
    <n v="38228.809523809497"/>
    <n v="27"/>
    <n v="3"/>
    <n v="0"/>
    <n v="102"/>
    <n v="28"/>
    <n v="3"/>
    <n v="0"/>
    <n v="117"/>
    <n v="30"/>
    <n v="3"/>
    <n v="0"/>
    <n v="132"/>
  </r>
  <r>
    <x v="182"/>
    <s v="Aubergine and Chickpea Vindaloo"/>
    <n v="6"/>
    <n v="4"/>
    <n v="0"/>
    <n v="21"/>
    <n v="1.5"/>
    <n v="75109.25"/>
    <n v="7"/>
    <n v="4"/>
    <n v="0"/>
    <n v="24"/>
    <n v="12"/>
    <n v="4"/>
    <n v="0"/>
    <n v="42"/>
    <n v="3"/>
    <n v="4"/>
    <n v="0"/>
    <n v="10"/>
  </r>
  <r>
    <x v="182"/>
    <s v="Beef and Apple Burgers"/>
    <n v="31"/>
    <n v="11"/>
    <n v="1"/>
    <n v="302"/>
    <n v="3.5806451612903198"/>
    <n v="48503.161290322503"/>
    <n v="38"/>
    <n v="11"/>
    <n v="1"/>
    <n v="385"/>
    <n v="27"/>
    <n v="15"/>
    <n v="2"/>
    <n v="336"/>
    <n v="17"/>
    <n v="13"/>
    <n v="0"/>
    <n v="218"/>
  </r>
  <r>
    <x v="182"/>
    <s v="Beef and Broccoli"/>
    <n v="17"/>
    <n v="8"/>
    <n v="0"/>
    <n v="132"/>
    <n v="3.5882352941176401"/>
    <n v="64813.2352941176"/>
    <n v="23"/>
    <n v="6"/>
    <n v="0"/>
    <n v="144"/>
    <n v="22"/>
    <n v="12"/>
    <n v="0"/>
    <n v="259"/>
    <n v="4"/>
    <n v="22"/>
    <n v="0"/>
    <n v="87"/>
  </r>
  <r>
    <x v="182"/>
    <s v="Beef and Broccoli Stir Fry"/>
    <n v="11"/>
    <n v="10"/>
    <n v="1"/>
    <n v="100"/>
    <n v="4.0909090909090899"/>
    <n v="45545"/>
    <n v="17"/>
    <n v="10"/>
    <n v="1"/>
    <n v="160"/>
    <n v="12"/>
    <n v="10"/>
    <n v="1"/>
    <n v="114"/>
    <n v="8"/>
    <n v="10"/>
    <n v="0"/>
    <n v="83"/>
  </r>
  <r>
    <x v="182"/>
    <s v="Beef and Squash Kabob"/>
    <n v="36"/>
    <n v="8"/>
    <n v="1"/>
    <n v="325"/>
    <n v="3.02941176470588"/>
    <n v="64762.411764705801"/>
    <n v="35"/>
    <n v="7"/>
    <n v="0"/>
    <n v="297"/>
    <n v="34"/>
    <n v="8"/>
    <n v="0"/>
    <n v="314"/>
    <n v="20"/>
    <n v="8"/>
    <n v="0"/>
    <n v="187"/>
  </r>
  <r>
    <x v="182"/>
    <s v="Chicken and Onion Kabob"/>
    <n v="40"/>
    <n v="10"/>
    <n v="0"/>
    <n v="442"/>
    <n v="4.8157894736842097"/>
    <n v="57954.473684210498"/>
    <n v="41"/>
    <n v="10"/>
    <n v="0"/>
    <n v="452"/>
    <n v="61"/>
    <n v="10"/>
    <n v="0"/>
    <n v="680"/>
    <n v="30"/>
    <n v="10"/>
    <n v="0"/>
    <n v="344"/>
  </r>
  <r>
    <x v="182"/>
    <s v="Chutney"/>
    <n v="19"/>
    <n v="2"/>
    <n v="0"/>
    <n v="44"/>
    <n v="2.6111111111111098"/>
    <n v="66705.222222222204"/>
    <n v="24"/>
    <n v="2"/>
    <n v="0"/>
    <n v="56"/>
    <n v="17"/>
    <n v="2"/>
    <n v="0"/>
    <n v="66"/>
    <n v="9"/>
    <n v="2"/>
    <n v="0"/>
    <n v="42"/>
  </r>
  <r>
    <x v="182"/>
    <s v="Coconut and Beef Vindaloo"/>
    <n v="14"/>
    <n v="4"/>
    <n v="0"/>
    <n v="56"/>
    <n v="3.5833333333333299"/>
    <n v="58416.583333333299"/>
    <n v="13"/>
    <n v="4"/>
    <n v="0"/>
    <n v="45"/>
    <n v="14"/>
    <n v="4"/>
    <n v="3"/>
    <n v="32"/>
    <n v="6"/>
    <n v="4"/>
    <n v="0"/>
    <n v="24"/>
  </r>
  <r>
    <x v="182"/>
    <s v="Fountain Drink"/>
    <n v="58"/>
    <n v="2"/>
    <n v="0"/>
    <n v="109"/>
    <n v="3.2702702702702702"/>
    <n v="59615.594594594499"/>
    <n v="58"/>
    <n v="2"/>
    <n v="0"/>
    <n v="115"/>
    <n v="49"/>
    <n v="2"/>
    <n v="0"/>
    <n v="89"/>
    <n v="24"/>
    <n v="2"/>
    <n v="0"/>
    <n v="48"/>
  </r>
  <r>
    <x v="182"/>
    <s v="Lamb and Veggie Kabob"/>
    <n v="6"/>
    <n v="8"/>
    <n v="2"/>
    <n v="45"/>
    <n v="2"/>
    <n v="50513.166666666599"/>
    <n v="10"/>
    <n v="8"/>
    <n v="3"/>
    <n v="60"/>
    <n v="7"/>
    <n v="8"/>
    <n v="0"/>
    <n v="71"/>
    <n v="9"/>
    <n v="8"/>
    <n v="0"/>
    <n v="84"/>
  </r>
  <r>
    <x v="182"/>
    <s v="Lamb Chops"/>
    <n v="14"/>
    <n v="12"/>
    <n v="0"/>
    <n v="160"/>
    <n v="4.9285714285714199"/>
    <n v="36000.071428571398"/>
    <n v="23"/>
    <n v="7"/>
    <n v="0"/>
    <n v="156"/>
    <n v="14"/>
    <n v="10"/>
    <n v="0"/>
    <n v="147"/>
    <n v="7"/>
    <n v="12"/>
    <n v="0"/>
    <n v="82"/>
  </r>
  <r>
    <x v="182"/>
    <s v="Naan"/>
    <n v="17"/>
    <n v="2"/>
    <n v="0"/>
    <n v="33"/>
    <n v="3.1176470588235201"/>
    <n v="52981.058823529398"/>
    <n v="22"/>
    <n v="2"/>
    <n v="0"/>
    <n v="45"/>
    <n v="27"/>
    <n v="2"/>
    <n v="0"/>
    <n v="75"/>
    <n v="11"/>
    <n v="2"/>
    <n v="0"/>
    <n v="28"/>
  </r>
  <r>
    <x v="182"/>
    <s v="Rice"/>
    <n v="13"/>
    <n v="2"/>
    <n v="0"/>
    <n v="26"/>
    <n v="2.3333333333333299"/>
    <n v="75237.083333333299"/>
    <n v="9"/>
    <n v="2"/>
    <n v="0"/>
    <n v="19"/>
    <n v="14"/>
    <n v="2"/>
    <n v="0"/>
    <n v="38"/>
    <n v="1"/>
    <n v="2"/>
    <n v="0"/>
    <n v="2"/>
  </r>
  <r>
    <x v="182"/>
    <s v="Salmon and Wheat Bran Salad"/>
    <n v="87"/>
    <n v="13"/>
    <n v="1"/>
    <n v="1081"/>
    <n v="3.5862068965517202"/>
    <n v="47280.379310344797"/>
    <n v="104"/>
    <n v="11"/>
    <n v="0"/>
    <n v="1104"/>
    <n v="80"/>
    <n v="15"/>
    <n v="1"/>
    <n v="1059"/>
    <n v="28"/>
    <n v="15"/>
    <n v="0"/>
    <n v="432"/>
  </r>
  <r>
    <x v="182"/>
    <s v="Yogurt"/>
    <n v="33"/>
    <n v="3"/>
    <n v="0"/>
    <n v="124"/>
    <n v="2.9090909090908998"/>
    <n v="60744.121212121201"/>
    <n v="43"/>
    <n v="3"/>
    <n v="0"/>
    <n v="157"/>
    <n v="39"/>
    <n v="3"/>
    <n v="0"/>
    <n v="154"/>
    <n v="14"/>
    <n v="3"/>
    <n v="0"/>
    <n v="58"/>
  </r>
  <r>
    <x v="183"/>
    <s v="Aubergine and Chickpea Vindaloo"/>
    <n v="10"/>
    <n v="4"/>
    <n v="0"/>
    <n v="34"/>
    <n v="3.2"/>
    <n v="50067.9"/>
    <n v="6"/>
    <n v="4"/>
    <n v="0"/>
    <n v="21"/>
    <n v="20"/>
    <n v="4"/>
    <n v="0"/>
    <n v="70"/>
    <n v="9"/>
    <n v="4"/>
    <n v="0"/>
    <n v="32"/>
  </r>
  <r>
    <x v="183"/>
    <s v="Beef and Apple Burgers"/>
    <n v="28"/>
    <n v="16"/>
    <n v="1"/>
    <n v="406"/>
    <n v="2.5714285714285698"/>
    <n v="75020.571428571406"/>
    <n v="29"/>
    <n v="8"/>
    <n v="1"/>
    <n v="226"/>
    <n v="41"/>
    <n v="16"/>
    <n v="2"/>
    <n v="593"/>
    <n v="34"/>
    <n v="11"/>
    <n v="1"/>
    <n v="335"/>
  </r>
  <r>
    <x v="183"/>
    <s v="Beef and Broccoli"/>
    <n v="22"/>
    <n v="10"/>
    <n v="0"/>
    <n v="206"/>
    <n v="2.4090909090908998"/>
    <n v="45578.909090909001"/>
    <n v="17"/>
    <n v="7"/>
    <n v="0"/>
    <n v="121"/>
    <n v="30"/>
    <n v="23"/>
    <n v="6"/>
    <n v="448"/>
    <n v="11"/>
    <n v="10"/>
    <n v="0"/>
    <n v="114"/>
  </r>
  <r>
    <x v="183"/>
    <s v="Beef and Broccoli Stir Fry"/>
    <n v="11"/>
    <n v="10"/>
    <n v="0"/>
    <n v="114"/>
    <n v="2.3636363636363602"/>
    <n v="54767.909090909001"/>
    <n v="7"/>
    <n v="10"/>
    <n v="0"/>
    <n v="70"/>
    <n v="21"/>
    <n v="10"/>
    <n v="1"/>
    <n v="198"/>
    <n v="9"/>
    <n v="10"/>
    <n v="0"/>
    <n v="91"/>
  </r>
  <r>
    <x v="183"/>
    <s v="Beef and Squash Kabob"/>
    <n v="25"/>
    <n v="8"/>
    <n v="0"/>
    <n v="223"/>
    <n v="2.8695652173913002"/>
    <n v="56628.434782608601"/>
    <n v="56"/>
    <n v="7"/>
    <n v="0"/>
    <n v="475"/>
    <n v="55"/>
    <n v="8"/>
    <n v="0"/>
    <n v="508"/>
    <n v="24"/>
    <n v="8"/>
    <n v="0"/>
    <n v="221"/>
  </r>
  <r>
    <x v="183"/>
    <s v="Chicken and Onion Kabob"/>
    <n v="38"/>
    <n v="10"/>
    <n v="0"/>
    <n v="413"/>
    <n v="4.9705882352941098"/>
    <n v="52965.029411764699"/>
    <n v="68"/>
    <n v="10"/>
    <n v="0"/>
    <n v="733"/>
    <n v="49"/>
    <n v="9"/>
    <n v="0"/>
    <n v="519"/>
    <n v="50"/>
    <n v="10"/>
    <n v="0"/>
    <n v="546"/>
  </r>
  <r>
    <x v="183"/>
    <s v="Chutney"/>
    <n v="12"/>
    <n v="2"/>
    <n v="0"/>
    <n v="35"/>
    <n v="6.4166666666666599"/>
    <n v="66710"/>
    <n v="16"/>
    <n v="2"/>
    <n v="0"/>
    <n v="33"/>
    <n v="27"/>
    <n v="2"/>
    <n v="0"/>
    <n v="138"/>
    <n v="9"/>
    <n v="2"/>
    <n v="0"/>
    <n v="28"/>
  </r>
  <r>
    <x v="183"/>
    <s v="Coconut and Beef Vindaloo"/>
    <n v="11"/>
    <n v="4"/>
    <n v="0"/>
    <n v="42"/>
    <n v="4.7777777777777697"/>
    <n v="44598"/>
    <n v="7"/>
    <n v="4"/>
    <n v="0"/>
    <n v="24"/>
    <n v="11"/>
    <n v="4"/>
    <n v="0"/>
    <n v="44"/>
    <n v="14"/>
    <n v="4"/>
    <n v="0"/>
    <n v="54"/>
  </r>
  <r>
    <x v="183"/>
    <s v="Fountain Drink"/>
    <n v="63"/>
    <n v="2"/>
    <n v="0"/>
    <n v="119"/>
    <n v="4.1176470588235201"/>
    <n v="47139.882352941102"/>
    <n v="52"/>
    <n v="2"/>
    <n v="0"/>
    <n v="100"/>
    <n v="35"/>
    <n v="2"/>
    <n v="0"/>
    <n v="66"/>
    <n v="32"/>
    <n v="2"/>
    <n v="0"/>
    <n v="63"/>
  </r>
  <r>
    <x v="183"/>
    <s v="Lamb and Veggie Kabob"/>
    <n v="13"/>
    <n v="8"/>
    <n v="1"/>
    <n v="117"/>
    <n v="2.4545454545454501"/>
    <n v="72731.363636363603"/>
    <n v="12"/>
    <n v="8"/>
    <n v="1"/>
    <n v="107"/>
    <n v="9"/>
    <n v="8"/>
    <n v="0"/>
    <n v="83"/>
    <n v="6"/>
    <n v="8"/>
    <n v="0"/>
    <n v="58"/>
  </r>
  <r>
    <x v="183"/>
    <s v="Lamb Chops"/>
    <n v="16"/>
    <n v="11"/>
    <n v="0"/>
    <n v="174"/>
    <n v="4.4375"/>
    <n v="50095.9375"/>
    <n v="17"/>
    <n v="8"/>
    <n v="1"/>
    <n v="113"/>
    <n v="24"/>
    <n v="22"/>
    <n v="0"/>
    <n v="427"/>
    <n v="15"/>
    <n v="8"/>
    <n v="1"/>
    <n v="107"/>
  </r>
  <r>
    <x v="183"/>
    <s v="Naan"/>
    <n v="24"/>
    <n v="2"/>
    <n v="0"/>
    <n v="53"/>
    <n v="2.7916666666666599"/>
    <n v="58487.166666666599"/>
    <n v="20"/>
    <n v="2"/>
    <n v="0"/>
    <n v="43"/>
    <n v="17"/>
    <n v="2"/>
    <n v="0"/>
    <n v="62"/>
    <n v="15"/>
    <n v="2"/>
    <n v="0"/>
    <n v="41"/>
  </r>
  <r>
    <x v="183"/>
    <s v="Rice"/>
    <n v="21"/>
    <n v="2"/>
    <n v="0"/>
    <n v="63"/>
    <n v="2.3684210526315699"/>
    <n v="63201.526315789401"/>
    <n v="16"/>
    <n v="2"/>
    <n v="0"/>
    <n v="30"/>
    <n v="23"/>
    <n v="2"/>
    <n v="0"/>
    <n v="86"/>
    <n v="11"/>
    <n v="2"/>
    <n v="0"/>
    <n v="37"/>
  </r>
  <r>
    <x v="183"/>
    <s v="Salmon and Wheat Bran Salad"/>
    <n v="71"/>
    <n v="14"/>
    <n v="1"/>
    <n v="929"/>
    <n v="4.8450704225352101"/>
    <n v="45175.408450704199"/>
    <n v="88"/>
    <n v="12"/>
    <n v="1"/>
    <n v="987"/>
    <n v="104"/>
    <n v="23"/>
    <n v="2"/>
    <n v="2115"/>
    <n v="59"/>
    <n v="13"/>
    <n v="0"/>
    <n v="753"/>
  </r>
  <r>
    <x v="183"/>
    <s v="Yogurt"/>
    <n v="30"/>
    <n v="3"/>
    <n v="0"/>
    <n v="117"/>
    <n v="2.8620689655172402"/>
    <n v="51822.172413793101"/>
    <n v="26"/>
    <n v="3"/>
    <n v="0"/>
    <n v="91"/>
    <n v="44"/>
    <n v="3"/>
    <n v="0"/>
    <n v="219"/>
    <n v="22"/>
    <n v="3"/>
    <n v="0"/>
    <n v="95"/>
  </r>
  <r>
    <x v="184"/>
    <s v="Aubergine and Chickpea Vindaloo"/>
    <n v="9"/>
    <n v="4"/>
    <n v="0"/>
    <n v="32"/>
    <n v="6.5"/>
    <n v="75004.5"/>
    <n v="15"/>
    <n v="4"/>
    <n v="1"/>
    <n v="38"/>
    <n v="10"/>
    <n v="4"/>
    <n v="0"/>
    <n v="35"/>
    <n v="4"/>
    <n v="4"/>
    <n v="0"/>
    <n v="14"/>
  </r>
  <r>
    <x v="184"/>
    <s v="Beef and Apple Burgers"/>
    <n v="35"/>
    <n v="11"/>
    <n v="1"/>
    <n v="359"/>
    <n v="3.3428571428571399"/>
    <n v="57202.057142857098"/>
    <n v="30"/>
    <n v="16"/>
    <n v="4"/>
    <n v="374"/>
    <n v="47"/>
    <n v="10"/>
    <n v="2"/>
    <n v="370"/>
    <n v="22"/>
    <n v="13"/>
    <n v="0"/>
    <n v="284"/>
  </r>
  <r>
    <x v="184"/>
    <s v="Beef and Broccoli"/>
    <n v="31"/>
    <n v="12"/>
    <n v="0"/>
    <n v="344"/>
    <n v="11.6521739130434"/>
    <n v="47885.304347826001"/>
    <n v="16"/>
    <n v="11"/>
    <n v="0"/>
    <n v="169"/>
    <n v="19"/>
    <n v="8"/>
    <n v="0"/>
    <n v="145"/>
    <n v="10"/>
    <n v="7"/>
    <n v="0"/>
    <n v="67"/>
  </r>
  <r>
    <x v="184"/>
    <s v="Beef and Broccoli Stir Fry"/>
    <n v="10"/>
    <n v="10"/>
    <n v="0"/>
    <n v="103"/>
    <n v="3.7"/>
    <n v="80025.7"/>
    <n v="13"/>
    <n v="10"/>
    <n v="0"/>
    <n v="130"/>
    <n v="7"/>
    <n v="10"/>
    <n v="0"/>
    <n v="71"/>
    <n v="11"/>
    <n v="10"/>
    <n v="0"/>
    <n v="111"/>
  </r>
  <r>
    <x v="184"/>
    <s v="Beef and Squash Kabob"/>
    <n v="31"/>
    <n v="8"/>
    <n v="1"/>
    <n v="271"/>
    <n v="2.86666666666666"/>
    <n v="63376.333333333299"/>
    <n v="43"/>
    <n v="7"/>
    <n v="0"/>
    <n v="369"/>
    <n v="39"/>
    <n v="8"/>
    <n v="0"/>
    <n v="353"/>
    <n v="40"/>
    <n v="8"/>
    <n v="1"/>
    <n v="350"/>
  </r>
  <r>
    <x v="184"/>
    <s v="Chicken and Onion Kabob"/>
    <n v="40"/>
    <n v="10"/>
    <n v="0"/>
    <n v="450"/>
    <n v="2.17948717948717"/>
    <n v="59097.435897435898"/>
    <n v="72"/>
    <n v="10"/>
    <n v="0"/>
    <n v="780"/>
    <n v="44"/>
    <n v="10"/>
    <n v="0"/>
    <n v="482"/>
    <n v="54"/>
    <n v="10"/>
    <n v="1"/>
    <n v="559"/>
  </r>
  <r>
    <x v="184"/>
    <s v="Chutney"/>
    <n v="20"/>
    <n v="2"/>
    <n v="0"/>
    <n v="74"/>
    <n v="3.6428571428571401"/>
    <n v="50043.857142857101"/>
    <n v="20"/>
    <n v="2"/>
    <n v="0"/>
    <n v="61"/>
    <n v="11"/>
    <n v="2"/>
    <n v="0"/>
    <n v="28"/>
    <n v="9"/>
    <n v="2"/>
    <n v="0"/>
    <n v="28"/>
  </r>
  <r>
    <x v="184"/>
    <s v="Coconut and Beef Vindaloo"/>
    <n v="7"/>
    <n v="4"/>
    <n v="0"/>
    <n v="28"/>
    <n v="1.6"/>
    <n v="60132.6"/>
    <n v="15"/>
    <n v="4"/>
    <n v="0"/>
    <n v="52"/>
    <n v="7"/>
    <n v="4"/>
    <n v="0"/>
    <n v="28"/>
    <n v="9"/>
    <n v="4"/>
    <n v="0"/>
    <n v="36"/>
  </r>
  <r>
    <x v="184"/>
    <s v="Fountain Drink"/>
    <n v="46"/>
    <n v="2"/>
    <n v="0"/>
    <n v="91"/>
    <n v="10.1290322580645"/>
    <n v="58150"/>
    <n v="48"/>
    <n v="2"/>
    <n v="0"/>
    <n v="86"/>
    <n v="49"/>
    <n v="2"/>
    <n v="0"/>
    <n v="98"/>
    <n v="30"/>
    <n v="2"/>
    <n v="0"/>
    <n v="59"/>
  </r>
  <r>
    <x v="184"/>
    <s v="Lamb and Veggie Kabob"/>
    <n v="10"/>
    <n v="8"/>
    <n v="0"/>
    <n v="94"/>
    <n v="4.5"/>
    <n v="50076"/>
    <n v="11"/>
    <n v="8"/>
    <n v="0"/>
    <n v="108"/>
    <n v="11"/>
    <n v="8"/>
    <n v="0"/>
    <n v="103"/>
    <n v="16"/>
    <n v="8"/>
    <n v="0"/>
    <n v="155"/>
  </r>
  <r>
    <x v="184"/>
    <s v="Lamb Chops"/>
    <n v="18"/>
    <n v="18"/>
    <n v="1"/>
    <n v="275"/>
    <n v="5"/>
    <n v="46763.6"/>
    <n v="13"/>
    <n v="11"/>
    <n v="3"/>
    <n v="113"/>
    <n v="11"/>
    <n v="8"/>
    <n v="1"/>
    <n v="77"/>
    <n v="10"/>
    <n v="10"/>
    <n v="0"/>
    <n v="96"/>
  </r>
  <r>
    <x v="184"/>
    <s v="Naan"/>
    <n v="20"/>
    <n v="2"/>
    <n v="0"/>
    <n v="51"/>
    <n v="15.4705882352941"/>
    <n v="47116.764705882299"/>
    <n v="24"/>
    <n v="2"/>
    <n v="0"/>
    <n v="72"/>
    <n v="23"/>
    <n v="2"/>
    <n v="0"/>
    <n v="61"/>
    <n v="11"/>
    <n v="2"/>
    <n v="0"/>
    <n v="27"/>
  </r>
  <r>
    <x v="184"/>
    <s v="Rice"/>
    <n v="15"/>
    <n v="2"/>
    <n v="0"/>
    <n v="64"/>
    <n v="2.1666666666666599"/>
    <n v="75006.5"/>
    <n v="15"/>
    <n v="2"/>
    <n v="0"/>
    <n v="27"/>
    <n v="16"/>
    <n v="2"/>
    <n v="0"/>
    <n v="40"/>
    <n v="10"/>
    <n v="2"/>
    <n v="0"/>
    <n v="26"/>
  </r>
  <r>
    <x v="184"/>
    <s v="Salmon and Wheat Bran Salad"/>
    <n v="94"/>
    <n v="15"/>
    <n v="1"/>
    <n v="1307"/>
    <n v="6.5890410958904102"/>
    <n v="57602.931506849302"/>
    <n v="94"/>
    <n v="13"/>
    <n v="1"/>
    <n v="1054"/>
    <n v="81"/>
    <n v="14"/>
    <n v="1"/>
    <n v="1034"/>
    <n v="64"/>
    <n v="15"/>
    <n v="0"/>
    <n v="934"/>
  </r>
  <r>
    <x v="184"/>
    <s v="Yogurt"/>
    <n v="34"/>
    <n v="3"/>
    <n v="0"/>
    <n v="162"/>
    <n v="3.4444444444444402"/>
    <n v="48250.962962962898"/>
    <n v="37"/>
    <n v="3"/>
    <n v="1"/>
    <n v="118"/>
    <n v="41"/>
    <n v="3"/>
    <n v="0"/>
    <n v="176"/>
    <n v="43"/>
    <n v="3"/>
    <n v="0"/>
    <n v="147"/>
  </r>
  <r>
    <x v="185"/>
    <s v="Aubergine and Chickpea Vindaloo"/>
    <n v="11"/>
    <n v="4"/>
    <n v="0"/>
    <n v="38"/>
    <n v="1.7777777777777699"/>
    <n v="44592"/>
    <n v="25"/>
    <n v="4"/>
    <n v="0"/>
    <n v="86"/>
    <n v="8"/>
    <n v="4"/>
    <n v="0"/>
    <n v="28"/>
    <n v="10"/>
    <n v="4"/>
    <n v="0"/>
    <n v="35"/>
  </r>
  <r>
    <x v="185"/>
    <s v="Beef and Apple Burgers"/>
    <n v="27"/>
    <n v="16"/>
    <n v="1"/>
    <n v="405"/>
    <n v="1.7037037037036999"/>
    <n v="63070.555555555497"/>
    <n v="49"/>
    <n v="13"/>
    <n v="1"/>
    <n v="598"/>
    <n v="34"/>
    <n v="11"/>
    <n v="1"/>
    <n v="328"/>
    <n v="35"/>
    <n v="13"/>
    <n v="1"/>
    <n v="413"/>
  </r>
  <r>
    <x v="185"/>
    <s v="Beef and Broccoli"/>
    <n v="11"/>
    <n v="10"/>
    <n v="0"/>
    <n v="103"/>
    <n v="3.4545454545454501"/>
    <n v="45642.818181818096"/>
    <n v="20"/>
    <n v="20"/>
    <n v="0"/>
    <n v="404"/>
    <n v="30"/>
    <n v="8"/>
    <n v="0"/>
    <n v="235"/>
    <n v="22"/>
    <n v="9"/>
    <n v="0"/>
    <n v="183"/>
  </r>
  <r>
    <x v="185"/>
    <s v="Beef and Broccoli Stir Fry"/>
    <n v="21"/>
    <n v="10"/>
    <n v="0"/>
    <n v="213"/>
    <n v="4.1500000000000004"/>
    <n v="25298.15"/>
    <n v="23"/>
    <n v="10"/>
    <n v="0"/>
    <n v="230"/>
    <n v="23"/>
    <n v="10"/>
    <n v="0"/>
    <n v="226"/>
    <n v="18"/>
    <n v="10"/>
    <n v="0"/>
    <n v="183"/>
  </r>
  <r>
    <x v="185"/>
    <s v="Beef and Squash Kabob"/>
    <n v="26"/>
    <n v="8"/>
    <n v="0"/>
    <n v="232"/>
    <n v="2.1923076923076898"/>
    <n v="65471.7307692307"/>
    <n v="52"/>
    <n v="7"/>
    <n v="0"/>
    <n v="447"/>
    <n v="33"/>
    <n v="8"/>
    <n v="1"/>
    <n v="277"/>
    <n v="38"/>
    <n v="8"/>
    <n v="0"/>
    <n v="334"/>
  </r>
  <r>
    <x v="185"/>
    <s v="Chicken and Onion Kabob"/>
    <n v="53"/>
    <n v="10"/>
    <n v="0"/>
    <n v="586"/>
    <n v="2.4897959183673399"/>
    <n v="63382.734693877501"/>
    <n v="67"/>
    <n v="10"/>
    <n v="0"/>
    <n v="751"/>
    <n v="55"/>
    <n v="10"/>
    <n v="1"/>
    <n v="573"/>
    <n v="73"/>
    <n v="10"/>
    <n v="0"/>
    <n v="808"/>
  </r>
  <r>
    <x v="185"/>
    <s v="Chutney"/>
    <n v="7"/>
    <n v="2"/>
    <n v="0"/>
    <n v="18"/>
    <n v="2"/>
    <n v="28764"/>
    <n v="25"/>
    <n v="2"/>
    <n v="0"/>
    <n v="94"/>
    <n v="24"/>
    <n v="2"/>
    <n v="0"/>
    <n v="70"/>
    <n v="10"/>
    <n v="2"/>
    <n v="0"/>
    <n v="24"/>
  </r>
  <r>
    <x v="185"/>
    <s v="Coconut and Beef Vindaloo"/>
    <n v="16"/>
    <n v="4"/>
    <n v="0"/>
    <n v="62"/>
    <n v="3.8333333333333299"/>
    <n v="50202.666666666599"/>
    <n v="19"/>
    <n v="4"/>
    <n v="0"/>
    <n v="63"/>
    <n v="14"/>
    <n v="4"/>
    <n v="0"/>
    <n v="54"/>
    <n v="15"/>
    <n v="4"/>
    <n v="0"/>
    <n v="60"/>
  </r>
  <r>
    <x v="185"/>
    <s v="Fountain Drink"/>
    <n v="50"/>
    <n v="2"/>
    <n v="0"/>
    <n v="98"/>
    <n v="2.8181818181818099"/>
    <n v="57700.484848484797"/>
    <n v="43"/>
    <n v="2"/>
    <n v="0"/>
    <n v="84"/>
    <n v="57"/>
    <n v="2"/>
    <n v="0"/>
    <n v="110"/>
    <n v="53"/>
    <n v="2"/>
    <n v="0"/>
    <n v="103"/>
  </r>
  <r>
    <x v="185"/>
    <s v="Lamb and Veggie Kabob"/>
    <n v="12"/>
    <n v="8"/>
    <n v="2"/>
    <n v="92"/>
    <n v="3"/>
    <n v="50206.583333333299"/>
    <n v="15"/>
    <n v="8"/>
    <n v="1"/>
    <n v="134"/>
    <n v="7"/>
    <n v="8"/>
    <n v="2"/>
    <n v="52"/>
    <n v="10"/>
    <n v="8"/>
    <n v="0"/>
    <n v="96"/>
  </r>
  <r>
    <x v="185"/>
    <s v="Lamb Chops"/>
    <n v="11"/>
    <n v="9"/>
    <n v="0"/>
    <n v="95"/>
    <n v="11.090909090908999"/>
    <n v="36481.545454545398"/>
    <n v="18"/>
    <n v="16"/>
    <n v="0"/>
    <n v="281"/>
    <n v="27"/>
    <n v="9"/>
    <n v="0"/>
    <n v="239"/>
    <n v="20"/>
    <n v="7"/>
    <n v="0"/>
    <n v="138"/>
  </r>
  <r>
    <x v="185"/>
    <s v="Naan"/>
    <n v="27"/>
    <n v="2"/>
    <n v="0"/>
    <n v="61"/>
    <n v="5"/>
    <n v="55673.592592592497"/>
    <n v="38"/>
    <n v="2"/>
    <n v="0"/>
    <n v="123"/>
    <n v="20"/>
    <n v="2"/>
    <n v="0"/>
    <n v="50"/>
    <n v="24"/>
    <n v="2"/>
    <n v="0"/>
    <n v="58"/>
  </r>
  <r>
    <x v="185"/>
    <s v="Rice"/>
    <n v="12"/>
    <n v="2"/>
    <n v="0"/>
    <n v="27"/>
    <n v="1.36363636363636"/>
    <n v="72820.545454545398"/>
    <n v="21"/>
    <n v="2"/>
    <n v="0"/>
    <n v="81"/>
    <n v="26"/>
    <n v="2"/>
    <n v="0"/>
    <n v="56"/>
    <n v="17"/>
    <n v="2"/>
    <n v="0"/>
    <n v="40"/>
  </r>
  <r>
    <x v="185"/>
    <s v="Salmon and Wheat Bran Salad"/>
    <n v="91"/>
    <n v="11"/>
    <n v="0"/>
    <n v="1019"/>
    <n v="4.0659340659340604"/>
    <n v="49578.417582417504"/>
    <n v="126"/>
    <n v="14"/>
    <n v="0"/>
    <n v="1729"/>
    <n v="106"/>
    <n v="13"/>
    <n v="1"/>
    <n v="1328"/>
    <n v="94"/>
    <n v="13"/>
    <n v="0"/>
    <n v="1212"/>
  </r>
  <r>
    <x v="185"/>
    <s v="Yogurt"/>
    <n v="32"/>
    <n v="3"/>
    <n v="0"/>
    <n v="138"/>
    <n v="1.86666666666666"/>
    <n v="50252.866666666603"/>
    <n v="45"/>
    <n v="3"/>
    <n v="0"/>
    <n v="192"/>
    <n v="52"/>
    <n v="3"/>
    <n v="0"/>
    <n v="218"/>
    <n v="39"/>
    <n v="3"/>
    <n v="0"/>
    <n v="172"/>
  </r>
  <r>
    <x v="186"/>
    <s v="Aubergine and Chickpea Vindaloo"/>
    <n v="11"/>
    <n v="4"/>
    <n v="0"/>
    <n v="38"/>
    <n v="1.1111111111111101"/>
    <n v="88888.444444444394"/>
    <n v="14"/>
    <n v="4"/>
    <n v="0"/>
    <n v="49"/>
    <n v="7"/>
    <n v="4"/>
    <n v="0"/>
    <n v="24"/>
    <n v="9"/>
    <n v="4"/>
    <n v="0"/>
    <n v="32"/>
  </r>
  <r>
    <x v="186"/>
    <s v="Beef and Apple Burgers"/>
    <n v="30"/>
    <n v="14"/>
    <n v="0"/>
    <n v="408"/>
    <n v="3.2666666666666599"/>
    <n v="46812.233333333301"/>
    <n v="66"/>
    <n v="10"/>
    <n v="2"/>
    <n v="534"/>
    <n v="29"/>
    <n v="12"/>
    <n v="1"/>
    <n v="322"/>
    <n v="35"/>
    <n v="14"/>
    <n v="1"/>
    <n v="450"/>
  </r>
  <r>
    <x v="186"/>
    <s v="Beef and Broccoli"/>
    <n v="26"/>
    <n v="19"/>
    <n v="0"/>
    <n v="483"/>
    <n v="2.72"/>
    <n v="56126.48"/>
    <n v="25"/>
    <n v="10"/>
    <n v="0"/>
    <n v="244"/>
    <n v="17"/>
    <n v="8"/>
    <n v="0"/>
    <n v="129"/>
    <n v="36"/>
    <n v="13"/>
    <n v="1"/>
    <n v="386"/>
  </r>
  <r>
    <x v="186"/>
    <s v="Beef and Broccoli Stir Fry"/>
    <n v="13"/>
    <n v="10"/>
    <n v="0"/>
    <n v="136"/>
    <n v="4.1538461538461497"/>
    <n v="30801.1538461538"/>
    <n v="20"/>
    <n v="10"/>
    <n v="0"/>
    <n v="190"/>
    <n v="15"/>
    <n v="10"/>
    <n v="0"/>
    <n v="153"/>
    <n v="21"/>
    <n v="10"/>
    <n v="0"/>
    <n v="214"/>
  </r>
  <r>
    <x v="186"/>
    <s v="Beef and Squash Kabob"/>
    <n v="26"/>
    <n v="8"/>
    <n v="0"/>
    <n v="239"/>
    <n v="1.7692307692307601"/>
    <n v="65452.538461538403"/>
    <n v="51"/>
    <n v="7"/>
    <n v="1"/>
    <n v="391"/>
    <n v="36"/>
    <n v="8"/>
    <n v="0"/>
    <n v="334"/>
    <n v="37"/>
    <n v="8"/>
    <n v="0"/>
    <n v="341"/>
  </r>
  <r>
    <x v="186"/>
    <s v="Chicken and Onion Kabob"/>
    <n v="48"/>
    <n v="10"/>
    <n v="0"/>
    <n v="533"/>
    <n v="2.6097560975609699"/>
    <n v="56191.560975609696"/>
    <n v="86"/>
    <n v="10"/>
    <n v="0"/>
    <n v="921"/>
    <n v="61"/>
    <n v="10"/>
    <n v="0"/>
    <n v="687"/>
    <n v="47"/>
    <n v="10"/>
    <n v="0"/>
    <n v="512"/>
  </r>
  <r>
    <x v="186"/>
    <s v="Chutney"/>
    <n v="16"/>
    <n v="2"/>
    <n v="0"/>
    <n v="56"/>
    <n v="2.875"/>
    <n v="50116.8125"/>
    <n v="24"/>
    <n v="2"/>
    <n v="0"/>
    <n v="90"/>
    <n v="16"/>
    <n v="2"/>
    <n v="0"/>
    <n v="50"/>
    <n v="23"/>
    <n v="2"/>
    <n v="0"/>
    <n v="64"/>
  </r>
  <r>
    <x v="186"/>
    <s v="Coconut and Beef Vindaloo"/>
    <n v="8"/>
    <n v="4"/>
    <n v="0"/>
    <n v="32"/>
    <n v="2.5"/>
    <n v="533.5"/>
    <n v="20"/>
    <n v="4"/>
    <n v="0"/>
    <n v="70"/>
    <n v="12"/>
    <n v="4"/>
    <n v="0"/>
    <n v="48"/>
    <n v="8"/>
    <n v="4"/>
    <n v="0"/>
    <n v="31"/>
  </r>
  <r>
    <x v="186"/>
    <s v="Fountain Drink"/>
    <n v="39"/>
    <n v="2"/>
    <n v="0"/>
    <n v="78"/>
    <n v="3.07692307692307"/>
    <n v="46327.307692307601"/>
    <n v="83"/>
    <n v="2"/>
    <n v="0"/>
    <n v="165"/>
    <n v="34"/>
    <n v="2"/>
    <n v="0"/>
    <n v="65"/>
    <n v="51"/>
    <n v="2"/>
    <n v="0"/>
    <n v="94"/>
  </r>
  <r>
    <x v="186"/>
    <s v="Lamb and Veggie Kabob"/>
    <n v="16"/>
    <n v="8"/>
    <n v="0"/>
    <n v="150"/>
    <n v="2.125"/>
    <n v="75137.4375"/>
    <n v="16"/>
    <n v="8"/>
    <n v="0"/>
    <n v="153"/>
    <n v="10"/>
    <n v="8"/>
    <n v="0"/>
    <n v="99"/>
    <n v="13"/>
    <n v="8"/>
    <n v="0"/>
    <n v="122"/>
  </r>
  <r>
    <x v="186"/>
    <s v="Lamb Chops"/>
    <n v="19"/>
    <n v="8"/>
    <n v="0"/>
    <n v="161"/>
    <n v="2.9473684210526301"/>
    <n v="47500.684210526299"/>
    <n v="23"/>
    <n v="20"/>
    <n v="1"/>
    <n v="446"/>
    <n v="10"/>
    <n v="9"/>
    <n v="0"/>
    <n v="81"/>
    <n v="18"/>
    <n v="8"/>
    <n v="0"/>
    <n v="131"/>
  </r>
  <r>
    <x v="186"/>
    <s v="Naan"/>
    <n v="23"/>
    <n v="2"/>
    <n v="0"/>
    <n v="91"/>
    <n v="2.2000000000000002"/>
    <n v="50183.55"/>
    <n v="33"/>
    <n v="2"/>
    <n v="0"/>
    <n v="90"/>
    <n v="24"/>
    <n v="2"/>
    <n v="0"/>
    <n v="66"/>
    <n v="30"/>
    <n v="2"/>
    <n v="0"/>
    <n v="104"/>
  </r>
  <r>
    <x v="186"/>
    <s v="Rice"/>
    <n v="18"/>
    <n v="2"/>
    <n v="0"/>
    <n v="54"/>
    <n v="3.2222222222222201"/>
    <n v="50204.777777777701"/>
    <n v="21"/>
    <n v="2"/>
    <n v="0"/>
    <n v="44"/>
    <n v="14"/>
    <n v="2"/>
    <n v="0"/>
    <n v="38"/>
    <n v="22"/>
    <n v="2"/>
    <n v="0"/>
    <n v="70"/>
  </r>
  <r>
    <x v="186"/>
    <s v="Salmon and Wheat Bran Salad"/>
    <n v="88"/>
    <n v="18"/>
    <n v="0"/>
    <n v="1554"/>
    <n v="3.2068965517241299"/>
    <n v="48433.689655172398"/>
    <n v="114"/>
    <n v="18"/>
    <n v="0"/>
    <n v="2027"/>
    <n v="64"/>
    <n v="13"/>
    <n v="0"/>
    <n v="822"/>
    <n v="103"/>
    <n v="15"/>
    <n v="0"/>
    <n v="1416"/>
  </r>
  <r>
    <x v="186"/>
    <s v="Yogurt"/>
    <n v="38"/>
    <n v="3"/>
    <n v="0"/>
    <n v="162"/>
    <n v="1.81578947368421"/>
    <n v="60662.552631578903"/>
    <n v="52"/>
    <n v="3"/>
    <n v="0"/>
    <n v="210"/>
    <n v="37"/>
    <n v="3"/>
    <n v="0"/>
    <n v="151"/>
    <n v="37"/>
    <n v="3"/>
    <n v="0"/>
    <n v="168"/>
  </r>
  <r>
    <x v="187"/>
    <s v="Aubergine and Chickpea Vindaloo"/>
    <n v="11"/>
    <n v="4"/>
    <n v="0"/>
    <n v="38"/>
    <n v="1"/>
    <n v="99999"/>
    <n v="5"/>
    <n v="4"/>
    <n v="0"/>
    <n v="18"/>
    <n v="9"/>
    <n v="4"/>
    <n v="0"/>
    <n v="28"/>
    <n v="2"/>
    <n v="4"/>
    <n v="0"/>
    <n v="7"/>
  </r>
  <r>
    <x v="187"/>
    <s v="Beef and Apple Burgers"/>
    <n v="26"/>
    <n v="20"/>
    <n v="1"/>
    <n v="476"/>
    <n v="2.84615384615384"/>
    <n v="53909.2307692307"/>
    <n v="41"/>
    <n v="8"/>
    <n v="1"/>
    <n v="316"/>
    <n v="27"/>
    <n v="11"/>
    <n v="2"/>
    <n v="254"/>
    <n v="23"/>
    <n v="9"/>
    <n v="0"/>
    <n v="202"/>
  </r>
  <r>
    <x v="187"/>
    <s v="Beef and Broccoli"/>
    <n v="18"/>
    <n v="9"/>
    <n v="0"/>
    <n v="171"/>
    <n v="3.05555555555555"/>
    <n v="66715.222222222204"/>
    <n v="7"/>
    <n v="8"/>
    <n v="0"/>
    <n v="55"/>
    <n v="14"/>
    <n v="16"/>
    <n v="0"/>
    <n v="231"/>
    <n v="12"/>
    <n v="7"/>
    <n v="0"/>
    <n v="77"/>
  </r>
  <r>
    <x v="187"/>
    <s v="Beef and Broccoli Stir Fry"/>
    <n v="11"/>
    <n v="10"/>
    <n v="4"/>
    <n v="79"/>
    <n v="1.7777777777777699"/>
    <n v="55717.222222222197"/>
    <n v="4"/>
    <n v="10"/>
    <n v="0"/>
    <n v="40"/>
    <n v="15"/>
    <n v="10"/>
    <n v="0"/>
    <n v="154"/>
    <n v="10"/>
    <n v="10"/>
    <n v="1"/>
    <n v="97"/>
  </r>
  <r>
    <x v="187"/>
    <s v="Beef and Squash Kabob"/>
    <n v="26"/>
    <n v="8"/>
    <n v="0"/>
    <n v="240"/>
    <n v="3.07692307692307"/>
    <n v="65510.807692307601"/>
    <n v="24"/>
    <n v="7"/>
    <n v="0"/>
    <n v="201"/>
    <n v="23"/>
    <n v="8"/>
    <n v="0"/>
    <n v="213"/>
    <n v="25"/>
    <n v="7"/>
    <n v="0"/>
    <n v="208"/>
  </r>
  <r>
    <x v="187"/>
    <s v="Chicken and Onion Kabob"/>
    <n v="36"/>
    <n v="10"/>
    <n v="0"/>
    <n v="395"/>
    <n v="2.5625"/>
    <n v="62521.40625"/>
    <n v="61"/>
    <n v="10"/>
    <n v="0"/>
    <n v="663"/>
    <n v="23"/>
    <n v="10"/>
    <n v="1"/>
    <n v="248"/>
    <n v="38"/>
    <n v="10"/>
    <n v="0"/>
    <n v="419"/>
  </r>
  <r>
    <x v="187"/>
    <s v="Chutney"/>
    <n v="12"/>
    <n v="2"/>
    <n v="0"/>
    <n v="39"/>
    <n v="2.25"/>
    <n v="66687.583333333299"/>
    <n v="11"/>
    <n v="2"/>
    <n v="0"/>
    <n v="28"/>
    <n v="5"/>
    <n v="2"/>
    <n v="0"/>
    <n v="9"/>
    <n v="16"/>
    <n v="2"/>
    <n v="0"/>
    <n v="37"/>
  </r>
  <r>
    <x v="187"/>
    <s v="Coconut and Beef Vindaloo"/>
    <n v="6"/>
    <n v="4"/>
    <n v="0"/>
    <n v="24"/>
    <n v="2.6666666666666599"/>
    <n v="33578.666666666599"/>
    <n v="4"/>
    <n v="4"/>
    <n v="0"/>
    <n v="14"/>
    <n v="10"/>
    <n v="4"/>
    <n v="0"/>
    <n v="40"/>
    <n v="5"/>
    <n v="4"/>
    <n v="1"/>
    <n v="16"/>
  </r>
  <r>
    <x v="187"/>
    <s v="Fountain Drink"/>
    <n v="39"/>
    <n v="2"/>
    <n v="0"/>
    <n v="75"/>
    <n v="3.5517241379310298"/>
    <n v="51783.206896551703"/>
    <n v="32"/>
    <n v="2"/>
    <n v="0"/>
    <n v="64"/>
    <n v="40"/>
    <n v="2"/>
    <n v="0"/>
    <n v="78"/>
    <n v="22"/>
    <n v="2"/>
    <n v="0"/>
    <n v="42"/>
  </r>
  <r>
    <x v="187"/>
    <s v="Lamb and Veggie Kabob"/>
    <n v="8"/>
    <n v="8"/>
    <n v="2"/>
    <n v="58"/>
    <n v="1.875"/>
    <n v="75014.5"/>
    <n v="10"/>
    <n v="8"/>
    <n v="0"/>
    <n v="93"/>
    <n v="9"/>
    <n v="8"/>
    <n v="0"/>
    <n v="84"/>
    <n v="11"/>
    <n v="5"/>
    <n v="0"/>
    <n v="60"/>
  </r>
  <r>
    <x v="187"/>
    <s v="Lamb Chops"/>
    <n v="13"/>
    <n v="7"/>
    <n v="0"/>
    <n v="90"/>
    <n v="19.4615384615384"/>
    <n v="53909.461538461503"/>
    <n v="15"/>
    <n v="9"/>
    <n v="0"/>
    <n v="136"/>
    <n v="11"/>
    <n v="7"/>
    <n v="0"/>
    <n v="78"/>
    <n v="8"/>
    <n v="8"/>
    <n v="0"/>
    <n v="63"/>
  </r>
  <r>
    <x v="187"/>
    <s v="Naan"/>
    <n v="21"/>
    <n v="2"/>
    <n v="0"/>
    <n v="70"/>
    <n v="1.94444444444444"/>
    <n v="77783.722222222204"/>
    <n v="15"/>
    <n v="2"/>
    <n v="0"/>
    <n v="40"/>
    <n v="15"/>
    <n v="2"/>
    <n v="0"/>
    <n v="47"/>
    <n v="12"/>
    <n v="2"/>
    <n v="0"/>
    <n v="25"/>
  </r>
  <r>
    <x v="187"/>
    <s v="Rice"/>
    <n v="12"/>
    <n v="2"/>
    <n v="0"/>
    <n v="38"/>
    <n v="1.5833333333333299"/>
    <n v="75035.25"/>
    <n v="10"/>
    <n v="2"/>
    <n v="0"/>
    <n v="20"/>
    <n v="16"/>
    <n v="2"/>
    <n v="0"/>
    <n v="43"/>
    <n v="6"/>
    <n v="2"/>
    <n v="0"/>
    <n v="12"/>
  </r>
  <r>
    <x v="187"/>
    <s v="Salmon and Wheat Bran Salad"/>
    <n v="62"/>
    <n v="16"/>
    <n v="1"/>
    <n v="928"/>
    <n v="6.0806451612903203"/>
    <n v="64547.370967741903"/>
    <n v="66"/>
    <n v="12"/>
    <n v="0"/>
    <n v="756"/>
    <n v="54"/>
    <n v="13"/>
    <n v="0"/>
    <n v="662"/>
    <n v="58"/>
    <n v="11"/>
    <n v="1"/>
    <n v="610"/>
  </r>
  <r>
    <x v="187"/>
    <s v="Yogurt"/>
    <n v="31"/>
    <n v="3"/>
    <n v="0"/>
    <n v="116"/>
    <n v="2.8"/>
    <n v="60031.333333333299"/>
    <n v="18"/>
    <n v="3"/>
    <n v="0"/>
    <n v="71"/>
    <n v="17"/>
    <n v="3"/>
    <n v="0"/>
    <n v="67"/>
    <n v="21"/>
    <n v="3"/>
    <n v="0"/>
    <n v="81"/>
  </r>
  <r>
    <x v="188"/>
    <s v="Aubergine and Chickpea Vindaloo"/>
    <n v="5"/>
    <n v="4"/>
    <n v="0"/>
    <n v="18"/>
    <n v="2"/>
    <n v="50006.5"/>
    <n v="10"/>
    <n v="4"/>
    <n v="0"/>
    <n v="35"/>
    <n v="7"/>
    <n v="4"/>
    <n v="0"/>
    <n v="24"/>
    <n v="6"/>
    <n v="4"/>
    <n v="0"/>
    <n v="21"/>
  </r>
  <r>
    <x v="188"/>
    <s v="Beef and Apple Burgers"/>
    <n v="28"/>
    <n v="17"/>
    <n v="1"/>
    <n v="443"/>
    <n v="2.5"/>
    <n v="64340.071428571398"/>
    <n v="30"/>
    <n v="13"/>
    <n v="2"/>
    <n v="319"/>
    <n v="30"/>
    <n v="10"/>
    <n v="1"/>
    <n v="276"/>
    <n v="31"/>
    <n v="11"/>
    <n v="1"/>
    <n v="302"/>
  </r>
  <r>
    <x v="188"/>
    <s v="Beef and Broccoli"/>
    <n v="17"/>
    <n v="14"/>
    <n v="0"/>
    <n v="227"/>
    <n v="5.3125"/>
    <n v="43807.8125"/>
    <n v="26"/>
    <n v="10"/>
    <n v="0"/>
    <n v="253"/>
    <n v="14"/>
    <n v="8"/>
    <n v="0"/>
    <n v="118"/>
    <n v="17"/>
    <n v="8"/>
    <n v="0"/>
    <n v="132"/>
  </r>
  <r>
    <x v="188"/>
    <s v="Beef and Broccoli Stir Fry"/>
    <n v="3"/>
    <n v="10"/>
    <n v="0"/>
    <n v="30"/>
    <n v="1.3333333333333299"/>
    <n v="66668"/>
    <n v="14"/>
    <n v="10"/>
    <n v="0"/>
    <n v="135"/>
    <n v="22"/>
    <n v="10"/>
    <n v="0"/>
    <n v="224"/>
    <n v="11"/>
    <n v="10"/>
    <n v="1"/>
    <n v="100"/>
  </r>
  <r>
    <x v="188"/>
    <s v="Beef and Squash Kabob"/>
    <n v="20"/>
    <n v="8"/>
    <n v="0"/>
    <n v="186"/>
    <n v="2.2000000000000002"/>
    <n v="80031.95"/>
    <n v="46"/>
    <n v="7"/>
    <n v="0"/>
    <n v="404"/>
    <n v="27"/>
    <n v="8"/>
    <n v="0"/>
    <n v="254"/>
    <n v="36"/>
    <n v="8"/>
    <n v="1"/>
    <n v="325"/>
  </r>
  <r>
    <x v="188"/>
    <s v="Chicken and Onion Kabob"/>
    <n v="47"/>
    <n v="10"/>
    <n v="0"/>
    <n v="528"/>
    <n v="5.34883720930232"/>
    <n v="44312.930232558101"/>
    <n v="56"/>
    <n v="10"/>
    <n v="0"/>
    <n v="618"/>
    <n v="25"/>
    <n v="10"/>
    <n v="0"/>
    <n v="279"/>
    <n v="40"/>
    <n v="10"/>
    <n v="0"/>
    <n v="442"/>
  </r>
  <r>
    <x v="188"/>
    <s v="Chutney"/>
    <n v="15"/>
    <n v="2"/>
    <n v="0"/>
    <n v="42"/>
    <n v="2.6"/>
    <n v="53421.733333333301"/>
    <n v="19"/>
    <n v="2"/>
    <n v="0"/>
    <n v="50"/>
    <n v="16"/>
    <n v="2"/>
    <n v="0"/>
    <n v="36"/>
    <n v="19"/>
    <n v="2"/>
    <n v="0"/>
    <n v="44"/>
  </r>
  <r>
    <x v="188"/>
    <s v="Coconut and Beef Vindaloo"/>
    <n v="7"/>
    <n v="4"/>
    <n v="0"/>
    <n v="27"/>
    <n v="5"/>
    <n v="57167"/>
    <n v="18"/>
    <n v="4"/>
    <n v="0"/>
    <n v="61"/>
    <n v="9"/>
    <n v="4"/>
    <n v="0"/>
    <n v="36"/>
    <n v="14"/>
    <n v="4"/>
    <n v="0"/>
    <n v="56"/>
  </r>
  <r>
    <x v="188"/>
    <s v="Fountain Drink"/>
    <n v="26"/>
    <n v="2"/>
    <n v="0"/>
    <n v="49"/>
    <n v="8.2857142857142794"/>
    <n v="33351.4285714285"/>
    <n v="45"/>
    <n v="2"/>
    <n v="0"/>
    <n v="75"/>
    <n v="44"/>
    <n v="2"/>
    <n v="0"/>
    <n v="88"/>
    <n v="58"/>
    <n v="2"/>
    <n v="0"/>
    <n v="109"/>
  </r>
  <r>
    <x v="188"/>
    <s v="Lamb and Veggie Kabob"/>
    <n v="4"/>
    <n v="8"/>
    <n v="0"/>
    <n v="37"/>
    <n v="1.75"/>
    <n v="50030"/>
    <n v="11"/>
    <n v="8"/>
    <n v="1"/>
    <n v="95"/>
    <n v="11"/>
    <n v="8"/>
    <n v="1"/>
    <n v="94"/>
    <n v="6"/>
    <n v="8"/>
    <n v="2"/>
    <n v="45"/>
  </r>
  <r>
    <x v="188"/>
    <s v="Lamb Chops"/>
    <n v="18"/>
    <n v="10"/>
    <n v="0"/>
    <n v="172"/>
    <n v="4.3333333333333304"/>
    <n v="27840.611111111099"/>
    <n v="19"/>
    <n v="8"/>
    <n v="0"/>
    <n v="155"/>
    <n v="14"/>
    <n v="6"/>
    <n v="0"/>
    <n v="86"/>
    <n v="14"/>
    <n v="12"/>
    <n v="0"/>
    <n v="160"/>
  </r>
  <r>
    <x v="188"/>
    <s v="Naan"/>
    <n v="20"/>
    <n v="2"/>
    <n v="0"/>
    <n v="80"/>
    <n v="2.71428571428571"/>
    <n v="42927.214285714203"/>
    <n v="25"/>
    <n v="2"/>
    <n v="0"/>
    <n v="64"/>
    <n v="17"/>
    <n v="2"/>
    <n v="0"/>
    <n v="34"/>
    <n v="17"/>
    <n v="2"/>
    <n v="0"/>
    <n v="33"/>
  </r>
  <r>
    <x v="188"/>
    <s v="Rice"/>
    <n v="16"/>
    <n v="2"/>
    <n v="0"/>
    <n v="87"/>
    <n v="1.9090909090909001"/>
    <n v="72729.181818181794"/>
    <n v="16"/>
    <n v="2"/>
    <n v="0"/>
    <n v="36"/>
    <n v="12"/>
    <n v="2"/>
    <n v="0"/>
    <n v="28"/>
    <n v="13"/>
    <n v="2"/>
    <n v="0"/>
    <n v="26"/>
  </r>
  <r>
    <x v="188"/>
    <s v="Salmon and Wheat Bran Salad"/>
    <n v="84"/>
    <n v="15"/>
    <n v="0"/>
    <n v="1311"/>
    <n v="4.7837837837837798"/>
    <n v="51387.662162162102"/>
    <n v="99"/>
    <n v="14"/>
    <n v="1"/>
    <n v="1295"/>
    <n v="81"/>
    <n v="12"/>
    <n v="0"/>
    <n v="949"/>
    <n v="87"/>
    <n v="13"/>
    <n v="1"/>
    <n v="1081"/>
  </r>
  <r>
    <x v="188"/>
    <s v="Yogurt"/>
    <n v="32"/>
    <n v="3"/>
    <n v="0"/>
    <n v="162"/>
    <n v="1.9615384615384599"/>
    <n v="69242.730769230693"/>
    <n v="47"/>
    <n v="3"/>
    <n v="0"/>
    <n v="169"/>
    <n v="24"/>
    <n v="3"/>
    <n v="0"/>
    <n v="88"/>
    <n v="33"/>
    <n v="3"/>
    <n v="0"/>
    <n v="124"/>
  </r>
  <r>
    <x v="189"/>
    <s v="Aubergine and Chickpea Vindaloo"/>
    <n v="15"/>
    <n v="4"/>
    <n v="0"/>
    <n v="52"/>
    <n v="2.1111111111111098"/>
    <n v="55639.666666666599"/>
    <n v="16"/>
    <n v="4"/>
    <n v="0"/>
    <n v="53"/>
    <n v="3"/>
    <n v="4"/>
    <n v="0"/>
    <n v="10"/>
    <n v="10"/>
    <n v="4"/>
    <n v="0"/>
    <n v="34"/>
  </r>
  <r>
    <x v="189"/>
    <s v="Beef and Apple Burgers"/>
    <n v="25"/>
    <n v="17"/>
    <n v="2"/>
    <n v="378"/>
    <n v="3.6"/>
    <n v="52058.720000000001"/>
    <n v="21"/>
    <n v="22"/>
    <n v="1"/>
    <n v="447"/>
    <n v="26"/>
    <n v="13"/>
    <n v="1"/>
    <n v="309"/>
    <n v="28"/>
    <n v="16"/>
    <n v="1"/>
    <n v="406"/>
  </r>
  <r>
    <x v="189"/>
    <s v="Beef and Broccoli"/>
    <n v="23"/>
    <n v="8"/>
    <n v="0"/>
    <n v="183"/>
    <n v="10.714285714285699"/>
    <n v="85745.857142857101"/>
    <n v="19"/>
    <n v="25"/>
    <n v="1"/>
    <n v="456"/>
    <n v="13"/>
    <n v="7"/>
    <n v="0"/>
    <n v="80"/>
    <n v="22"/>
    <n v="10"/>
    <n v="0"/>
    <n v="206"/>
  </r>
  <r>
    <x v="189"/>
    <s v="Beef and Broccoli Stir Fry"/>
    <n v="7"/>
    <n v="10"/>
    <n v="0"/>
    <n v="72"/>
    <n v="3.4285714285714199"/>
    <n v="28586"/>
    <n v="13"/>
    <n v="10"/>
    <n v="1"/>
    <n v="115"/>
    <n v="7"/>
    <n v="10"/>
    <n v="0"/>
    <n v="72"/>
    <n v="11"/>
    <n v="10"/>
    <n v="0"/>
    <n v="114"/>
  </r>
  <r>
    <x v="189"/>
    <s v="Beef and Squash Kabob"/>
    <n v="27"/>
    <n v="8"/>
    <n v="0"/>
    <n v="251"/>
    <n v="3.8260869565217299"/>
    <n v="69588.565217391297"/>
    <n v="38"/>
    <n v="7"/>
    <n v="0"/>
    <n v="313"/>
    <n v="32"/>
    <n v="8"/>
    <n v="0"/>
    <n v="294"/>
    <n v="25"/>
    <n v="8"/>
    <n v="0"/>
    <n v="223"/>
  </r>
  <r>
    <x v="189"/>
    <s v="Chicken and Onion Kabob"/>
    <n v="42"/>
    <n v="10"/>
    <n v="0"/>
    <n v="461"/>
    <n v="3.5750000000000002"/>
    <n v="55040.55"/>
    <n v="47"/>
    <n v="10"/>
    <n v="0"/>
    <n v="501"/>
    <n v="52"/>
    <n v="10"/>
    <n v="0"/>
    <n v="576"/>
    <n v="38"/>
    <n v="10"/>
    <n v="0"/>
    <n v="413"/>
  </r>
  <r>
    <x v="189"/>
    <s v="Chutney"/>
    <n v="19"/>
    <n v="2"/>
    <n v="0"/>
    <n v="51"/>
    <n v="9.5294117647058805"/>
    <n v="64770.058823529398"/>
    <n v="13"/>
    <n v="2"/>
    <n v="0"/>
    <n v="40"/>
    <n v="8"/>
    <n v="2"/>
    <n v="0"/>
    <n v="14"/>
    <n v="12"/>
    <n v="2"/>
    <n v="0"/>
    <n v="35"/>
  </r>
  <r>
    <x v="189"/>
    <s v="Coconut and Beef Vindaloo"/>
    <n v="14"/>
    <n v="4"/>
    <n v="0"/>
    <n v="52"/>
    <n v="3.8333333333333299"/>
    <n v="41816.166666666599"/>
    <n v="15"/>
    <n v="4"/>
    <n v="0"/>
    <n v="52"/>
    <n v="13"/>
    <n v="4"/>
    <n v="0"/>
    <n v="50"/>
    <n v="11"/>
    <n v="4"/>
    <n v="0"/>
    <n v="42"/>
  </r>
  <r>
    <x v="189"/>
    <s v="Fountain Drink"/>
    <n v="48"/>
    <n v="2"/>
    <n v="0"/>
    <n v="94"/>
    <n v="3.1071428571428501"/>
    <n v="50073.392857142797"/>
    <n v="45"/>
    <n v="2"/>
    <n v="0"/>
    <n v="85"/>
    <n v="41"/>
    <n v="2"/>
    <n v="0"/>
    <n v="81"/>
    <n v="63"/>
    <n v="2"/>
    <n v="0"/>
    <n v="119"/>
  </r>
  <r>
    <x v="189"/>
    <s v="Lamb and Veggie Kabob"/>
    <n v="13"/>
    <n v="8"/>
    <n v="1"/>
    <n v="102"/>
    <n v="1.6923076923076901"/>
    <n v="76954.923076923005"/>
    <n v="7"/>
    <n v="8"/>
    <n v="0"/>
    <n v="66"/>
    <n v="21"/>
    <n v="8"/>
    <n v="0"/>
    <n v="194"/>
    <n v="13"/>
    <n v="8"/>
    <n v="1"/>
    <n v="117"/>
  </r>
  <r>
    <x v="189"/>
    <s v="Lamb Chops"/>
    <n v="12"/>
    <n v="7"/>
    <n v="0"/>
    <n v="74"/>
    <n v="5"/>
    <n v="50093.166666666599"/>
    <n v="25"/>
    <n v="12"/>
    <n v="0"/>
    <n v="288"/>
    <n v="24"/>
    <n v="7"/>
    <n v="0"/>
    <n v="168"/>
    <n v="16"/>
    <n v="11"/>
    <n v="0"/>
    <n v="174"/>
  </r>
  <r>
    <x v="189"/>
    <s v="Naan"/>
    <n v="15"/>
    <n v="2"/>
    <n v="0"/>
    <n v="46"/>
    <n v="1.93333333333333"/>
    <n v="66706.866666666596"/>
    <n v="19"/>
    <n v="2"/>
    <n v="0"/>
    <n v="68"/>
    <n v="24"/>
    <n v="2"/>
    <n v="0"/>
    <n v="49"/>
    <n v="24"/>
    <n v="2"/>
    <n v="0"/>
    <n v="53"/>
  </r>
  <r>
    <x v="189"/>
    <s v="Rice"/>
    <n v="14"/>
    <n v="2"/>
    <n v="0"/>
    <n v="34"/>
    <n v="2.4615384615384599"/>
    <n v="77052.1538461538"/>
    <n v="11"/>
    <n v="2"/>
    <n v="0"/>
    <n v="42"/>
    <n v="5"/>
    <n v="2"/>
    <n v="0"/>
    <n v="12"/>
    <n v="21"/>
    <n v="2"/>
    <n v="0"/>
    <n v="63"/>
  </r>
  <r>
    <x v="189"/>
    <s v="Salmon and Wheat Bran Salad"/>
    <n v="73"/>
    <n v="14"/>
    <n v="1"/>
    <n v="1035"/>
    <n v="4.4637681159420204"/>
    <n v="46441.956521739099"/>
    <n v="95"/>
    <n v="16"/>
    <n v="1"/>
    <n v="1391"/>
    <n v="59"/>
    <n v="12"/>
    <n v="1"/>
    <n v="671"/>
    <n v="71"/>
    <n v="14"/>
    <n v="1"/>
    <n v="929"/>
  </r>
  <r>
    <x v="189"/>
    <s v="Yogurt"/>
    <n v="28"/>
    <n v="3"/>
    <n v="0"/>
    <n v="135"/>
    <n v="4.0357142857142803"/>
    <n v="46493.785714285703"/>
    <n v="32"/>
    <n v="3"/>
    <n v="0"/>
    <n v="151"/>
    <n v="33"/>
    <n v="3"/>
    <n v="0"/>
    <n v="122"/>
    <n v="30"/>
    <n v="3"/>
    <n v="0"/>
    <n v="117"/>
  </r>
  <r>
    <x v="190"/>
    <s v="Aubergine and Chickpea Vindaloo"/>
    <n v="5"/>
    <n v="4"/>
    <n v="0"/>
    <n v="18"/>
    <n v="1"/>
    <n v="99999"/>
    <n v="15"/>
    <n v="4"/>
    <n v="0"/>
    <n v="52"/>
    <n v="18"/>
    <n v="4"/>
    <n v="1"/>
    <n v="57"/>
    <n v="9"/>
    <n v="4"/>
    <n v="0"/>
    <n v="32"/>
  </r>
  <r>
    <x v="190"/>
    <s v="Beef and Apple Burgers"/>
    <n v="31"/>
    <n v="13"/>
    <n v="2"/>
    <n v="347"/>
    <n v="4.1290322580645098"/>
    <n v="61358.967741935397"/>
    <n v="22"/>
    <n v="19"/>
    <n v="1"/>
    <n v="385"/>
    <n v="37"/>
    <n v="13"/>
    <n v="1"/>
    <n v="432"/>
    <n v="35"/>
    <n v="11"/>
    <n v="1"/>
    <n v="359"/>
  </r>
  <r>
    <x v="190"/>
    <s v="Beef and Broccoli"/>
    <n v="11"/>
    <n v="9"/>
    <n v="0"/>
    <n v="104"/>
    <n v="1.9090909090909001"/>
    <n v="63653.4545454545"/>
    <n v="19"/>
    <n v="14"/>
    <n v="0"/>
    <n v="257"/>
    <n v="20"/>
    <n v="7"/>
    <n v="1"/>
    <n v="135"/>
    <n v="31"/>
    <n v="12"/>
    <n v="0"/>
    <n v="344"/>
  </r>
  <r>
    <x v="190"/>
    <s v="Beef and Broccoli Stir Fry"/>
    <n v="10"/>
    <n v="10"/>
    <n v="1"/>
    <n v="93"/>
    <n v="1.875"/>
    <n v="62548.5"/>
    <n v="9"/>
    <n v="10"/>
    <n v="1"/>
    <n v="80"/>
    <n v="14"/>
    <n v="10"/>
    <n v="0"/>
    <n v="144"/>
    <n v="10"/>
    <n v="10"/>
    <n v="0"/>
    <n v="103"/>
  </r>
  <r>
    <x v="190"/>
    <s v="Beef and Squash Kabob"/>
    <n v="28"/>
    <n v="8"/>
    <n v="1"/>
    <n v="228"/>
    <n v="1.3076923076922999"/>
    <n v="84646.076923076893"/>
    <n v="44"/>
    <n v="7"/>
    <n v="0"/>
    <n v="376"/>
    <n v="20"/>
    <n v="8"/>
    <n v="0"/>
    <n v="181"/>
    <n v="31"/>
    <n v="8"/>
    <n v="1"/>
    <n v="271"/>
  </r>
  <r>
    <x v="190"/>
    <s v="Chicken and Onion Kabob"/>
    <n v="39"/>
    <n v="9"/>
    <n v="0"/>
    <n v="410"/>
    <n v="3.1578947368421"/>
    <n v="44841.8947368421"/>
    <n v="53"/>
    <n v="10"/>
    <n v="0"/>
    <n v="586"/>
    <n v="45"/>
    <n v="10"/>
    <n v="0"/>
    <n v="502"/>
    <n v="40"/>
    <n v="10"/>
    <n v="0"/>
    <n v="450"/>
  </r>
  <r>
    <x v="190"/>
    <s v="Chutney"/>
    <n v="17"/>
    <n v="2"/>
    <n v="0"/>
    <n v="47"/>
    <n v="5.1176470588235201"/>
    <n v="52990.058823529398"/>
    <n v="17"/>
    <n v="2"/>
    <n v="0"/>
    <n v="74"/>
    <n v="23"/>
    <n v="2"/>
    <n v="0"/>
    <n v="77"/>
    <n v="20"/>
    <n v="2"/>
    <n v="0"/>
    <n v="74"/>
  </r>
  <r>
    <x v="190"/>
    <s v="Coconut and Beef Vindaloo"/>
    <n v="11"/>
    <n v="4"/>
    <n v="1"/>
    <n v="39"/>
    <n v="1.2222222222222201"/>
    <n v="88890.444444444394"/>
    <n v="14"/>
    <n v="4"/>
    <n v="0"/>
    <n v="48"/>
    <n v="9"/>
    <n v="4"/>
    <n v="0"/>
    <n v="32"/>
    <n v="7"/>
    <n v="4"/>
    <n v="0"/>
    <n v="28"/>
  </r>
  <r>
    <x v="190"/>
    <s v="Fountain Drink"/>
    <n v="37"/>
    <n v="2"/>
    <n v="0"/>
    <n v="68"/>
    <n v="3.4230769230769198"/>
    <n v="46194.923076922998"/>
    <n v="49"/>
    <n v="2"/>
    <n v="0"/>
    <n v="96"/>
    <n v="42"/>
    <n v="2"/>
    <n v="0"/>
    <n v="79"/>
    <n v="46"/>
    <n v="2"/>
    <n v="0"/>
    <n v="91"/>
  </r>
  <r>
    <x v="190"/>
    <s v="Lamb and Veggie Kabob"/>
    <n v="9"/>
    <n v="8"/>
    <n v="2"/>
    <n v="65"/>
    <n v="1.6666666666666601"/>
    <n v="88890.333333333299"/>
    <n v="9"/>
    <n v="8"/>
    <n v="1"/>
    <n v="77"/>
    <n v="12"/>
    <n v="8"/>
    <n v="0"/>
    <n v="112"/>
    <n v="10"/>
    <n v="8"/>
    <n v="0"/>
    <n v="94"/>
  </r>
  <r>
    <x v="190"/>
    <s v="Lamb Chops"/>
    <n v="16"/>
    <n v="8"/>
    <n v="0"/>
    <n v="125"/>
    <n v="2.4375"/>
    <n v="75110.6875"/>
    <n v="12"/>
    <n v="14"/>
    <n v="0"/>
    <n v="162"/>
    <n v="20"/>
    <n v="7"/>
    <n v="1"/>
    <n v="113"/>
    <n v="18"/>
    <n v="18"/>
    <n v="1"/>
    <n v="275"/>
  </r>
  <r>
    <x v="190"/>
    <s v="Naan"/>
    <n v="20"/>
    <n v="2"/>
    <n v="0"/>
    <n v="56"/>
    <n v="2.35"/>
    <n v="60109.8"/>
    <n v="20"/>
    <n v="2"/>
    <n v="0"/>
    <n v="77"/>
    <n v="17"/>
    <n v="2"/>
    <n v="0"/>
    <n v="42"/>
    <n v="20"/>
    <n v="2"/>
    <n v="0"/>
    <n v="51"/>
  </r>
  <r>
    <x v="190"/>
    <s v="Rice"/>
    <n v="13"/>
    <n v="2"/>
    <n v="0"/>
    <n v="39"/>
    <n v="6.6153846153846096"/>
    <n v="38493.1538461538"/>
    <n v="21"/>
    <n v="2"/>
    <n v="0"/>
    <n v="80"/>
    <n v="16"/>
    <n v="2"/>
    <n v="0"/>
    <n v="34"/>
    <n v="15"/>
    <n v="2"/>
    <n v="0"/>
    <n v="64"/>
  </r>
  <r>
    <x v="190"/>
    <s v="Salmon and Wheat Bran Salad"/>
    <n v="86"/>
    <n v="12"/>
    <n v="1"/>
    <n v="971"/>
    <n v="2.98823529411764"/>
    <n v="61217.517647058798"/>
    <n v="96"/>
    <n v="13"/>
    <n v="1"/>
    <n v="1226"/>
    <n v="78"/>
    <n v="12"/>
    <n v="0"/>
    <n v="910"/>
    <n v="94"/>
    <n v="15"/>
    <n v="1"/>
    <n v="1307"/>
  </r>
  <r>
    <x v="190"/>
    <s v="Yogurt"/>
    <n v="22"/>
    <n v="3"/>
    <n v="0"/>
    <n v="120"/>
    <n v="2.2380952380952301"/>
    <n v="57188.952380952302"/>
    <n v="33"/>
    <n v="3"/>
    <n v="0"/>
    <n v="138"/>
    <n v="34"/>
    <n v="3"/>
    <n v="0"/>
    <n v="103"/>
    <n v="34"/>
    <n v="3"/>
    <n v="0"/>
    <n v="162"/>
  </r>
  <r>
    <x v="191"/>
    <s v="Aubergine and Chickpea Vindaloo"/>
    <n v="8"/>
    <n v="4"/>
    <n v="0"/>
    <n v="28"/>
    <n v="2"/>
    <n v="57223.285714285703"/>
    <n v="11"/>
    <n v="4"/>
    <n v="0"/>
    <n v="35"/>
    <n v="7"/>
    <n v="4"/>
    <n v="0"/>
    <n v="24"/>
    <n v="11"/>
    <n v="4"/>
    <n v="0"/>
    <n v="38"/>
  </r>
  <r>
    <x v="191"/>
    <s v="Beef and Apple Burgers"/>
    <n v="28"/>
    <n v="14"/>
    <n v="2"/>
    <n v="340"/>
    <n v="3.6071428571428501"/>
    <n v="50092.035714285703"/>
    <n v="50"/>
    <n v="11"/>
    <n v="1"/>
    <n v="501"/>
    <n v="31"/>
    <n v="10"/>
    <n v="0"/>
    <n v="290"/>
    <n v="27"/>
    <n v="16"/>
    <n v="1"/>
    <n v="405"/>
  </r>
  <r>
    <x v="191"/>
    <s v="Beef and Broccoli"/>
    <n v="21"/>
    <n v="10"/>
    <n v="0"/>
    <n v="210"/>
    <n v="15.523809523809501"/>
    <n v="57221.0952380952"/>
    <n v="24"/>
    <n v="14"/>
    <n v="0"/>
    <n v="336"/>
    <n v="41"/>
    <n v="7"/>
    <n v="0"/>
    <n v="301"/>
    <n v="11"/>
    <n v="10"/>
    <n v="0"/>
    <n v="103"/>
  </r>
  <r>
    <x v="191"/>
    <s v="Beef and Broccoli Stir Fry"/>
    <n v="11"/>
    <n v="10"/>
    <n v="0"/>
    <n v="113"/>
    <n v="2.3636363636363602"/>
    <n v="36528.727272727199"/>
    <n v="18"/>
    <n v="10"/>
    <n v="0"/>
    <n v="181"/>
    <n v="19"/>
    <n v="10"/>
    <n v="1"/>
    <n v="172"/>
    <n v="21"/>
    <n v="10"/>
    <n v="0"/>
    <n v="213"/>
  </r>
  <r>
    <x v="191"/>
    <s v="Beef and Squash Kabob"/>
    <n v="31"/>
    <n v="8"/>
    <n v="0"/>
    <n v="281"/>
    <n v="3"/>
    <n v="58484.083333333299"/>
    <n v="54"/>
    <n v="7"/>
    <n v="0"/>
    <n v="439"/>
    <n v="53"/>
    <n v="8"/>
    <n v="0"/>
    <n v="491"/>
    <n v="26"/>
    <n v="8"/>
    <n v="0"/>
    <n v="232"/>
  </r>
  <r>
    <x v="191"/>
    <s v="Chicken and Onion Kabob"/>
    <n v="53"/>
    <n v="10"/>
    <n v="0"/>
    <n v="565"/>
    <n v="3.5652173913043401"/>
    <n v="43586.021739130403"/>
    <n v="80"/>
    <n v="10"/>
    <n v="0"/>
    <n v="908"/>
    <n v="84"/>
    <n v="10"/>
    <n v="0"/>
    <n v="927"/>
    <n v="53"/>
    <n v="10"/>
    <n v="0"/>
    <n v="586"/>
  </r>
  <r>
    <x v="191"/>
    <s v="Chutney"/>
    <n v="16"/>
    <n v="2"/>
    <n v="0"/>
    <n v="54"/>
    <n v="3.75"/>
    <n v="56347.4375"/>
    <n v="18"/>
    <n v="2"/>
    <n v="0"/>
    <n v="32"/>
    <n v="21"/>
    <n v="2"/>
    <n v="0"/>
    <n v="74"/>
    <n v="7"/>
    <n v="2"/>
    <n v="0"/>
    <n v="18"/>
  </r>
  <r>
    <x v="191"/>
    <s v="Coconut and Beef Vindaloo"/>
    <n v="13"/>
    <n v="4"/>
    <n v="0"/>
    <n v="52"/>
    <n v="2.6666666666666599"/>
    <n v="66695.111111111095"/>
    <n v="11"/>
    <n v="4"/>
    <n v="1"/>
    <n v="30"/>
    <n v="14"/>
    <n v="4"/>
    <n v="0"/>
    <n v="56"/>
    <n v="16"/>
    <n v="4"/>
    <n v="0"/>
    <n v="62"/>
  </r>
  <r>
    <x v="191"/>
    <s v="Fountain Drink"/>
    <n v="47"/>
    <n v="2"/>
    <n v="0"/>
    <n v="80"/>
    <n v="7.0294117647058796"/>
    <n v="53160.764705882299"/>
    <n v="63"/>
    <n v="2"/>
    <n v="0"/>
    <n v="117"/>
    <n v="38"/>
    <n v="2"/>
    <n v="0"/>
    <n v="71"/>
    <n v="50"/>
    <n v="2"/>
    <n v="0"/>
    <n v="98"/>
  </r>
  <r>
    <x v="191"/>
    <s v="Lamb and Veggie Kabob"/>
    <n v="20"/>
    <n v="8"/>
    <n v="1"/>
    <n v="175"/>
    <n v="6.85"/>
    <n v="35113.35"/>
    <n v="11"/>
    <n v="8"/>
    <n v="0"/>
    <n v="109"/>
    <n v="17"/>
    <n v="8"/>
    <n v="1"/>
    <n v="145"/>
    <n v="12"/>
    <n v="8"/>
    <n v="2"/>
    <n v="92"/>
  </r>
  <r>
    <x v="191"/>
    <s v="Lamb Chops"/>
    <n v="19"/>
    <n v="9"/>
    <n v="0"/>
    <n v="170"/>
    <n v="3.6315789473684199"/>
    <n v="63204.631578947301"/>
    <n v="20"/>
    <n v="7"/>
    <n v="1"/>
    <n v="128"/>
    <n v="32"/>
    <n v="6"/>
    <n v="0"/>
    <n v="221"/>
    <n v="11"/>
    <n v="9"/>
    <n v="0"/>
    <n v="95"/>
  </r>
  <r>
    <x v="191"/>
    <s v="Naan"/>
    <n v="29"/>
    <n v="2"/>
    <n v="0"/>
    <n v="84"/>
    <n v="2.5172413793103399"/>
    <n v="58812.793103448203"/>
    <n v="23"/>
    <n v="2"/>
    <n v="0"/>
    <n v="49"/>
    <n v="20"/>
    <n v="2"/>
    <n v="0"/>
    <n v="45"/>
    <n v="27"/>
    <n v="2"/>
    <n v="0"/>
    <n v="61"/>
  </r>
  <r>
    <x v="191"/>
    <s v="Rice"/>
    <n v="18"/>
    <n v="2"/>
    <n v="0"/>
    <n v="56"/>
    <n v="2"/>
    <n v="61387.388888888803"/>
    <n v="17"/>
    <n v="2"/>
    <n v="0"/>
    <n v="42"/>
    <n v="16"/>
    <n v="2"/>
    <n v="0"/>
    <n v="54"/>
    <n v="12"/>
    <n v="2"/>
    <n v="0"/>
    <n v="27"/>
  </r>
  <r>
    <x v="191"/>
    <s v="Salmon and Wheat Bran Salad"/>
    <n v="100"/>
    <n v="14"/>
    <n v="1"/>
    <n v="1370"/>
    <n v="3.87234042553191"/>
    <n v="49087.563829787199"/>
    <n v="112"/>
    <n v="13"/>
    <n v="1"/>
    <n v="1417"/>
    <n v="96"/>
    <n v="12"/>
    <n v="0"/>
    <n v="1069"/>
    <n v="91"/>
    <n v="11"/>
    <n v="0"/>
    <n v="1019"/>
  </r>
  <r>
    <x v="191"/>
    <s v="Yogurt"/>
    <n v="22"/>
    <n v="3"/>
    <n v="0"/>
    <n v="94"/>
    <n v="2.2857142857142798"/>
    <n v="57214.904761904698"/>
    <n v="48"/>
    <n v="3"/>
    <n v="0"/>
    <n v="183"/>
    <n v="36"/>
    <n v="3"/>
    <n v="0"/>
    <n v="150"/>
    <n v="32"/>
    <n v="3"/>
    <n v="0"/>
    <n v="138"/>
  </r>
  <r>
    <x v="192"/>
    <s v="Aubergine and Chickpea Vindaloo"/>
    <n v="7"/>
    <n v="4"/>
    <n v="0"/>
    <n v="24"/>
    <n v="1.6666666666666601"/>
    <n v="50127.166666666599"/>
    <n v="32"/>
    <n v="4"/>
    <n v="0"/>
    <n v="110"/>
    <n v="10"/>
    <n v="4"/>
    <n v="0"/>
    <n v="35"/>
    <n v="11"/>
    <n v="4"/>
    <n v="0"/>
    <n v="38"/>
  </r>
  <r>
    <x v="192"/>
    <s v="Beef and Apple Burgers"/>
    <n v="28"/>
    <n v="14"/>
    <n v="0"/>
    <n v="373"/>
    <n v="2.21428571428571"/>
    <n v="71526.071428571406"/>
    <n v="41"/>
    <n v="14"/>
    <n v="1"/>
    <n v="522"/>
    <n v="25"/>
    <n v="19"/>
    <n v="1"/>
    <n v="450"/>
    <n v="30"/>
    <n v="14"/>
    <n v="0"/>
    <n v="408"/>
  </r>
  <r>
    <x v="192"/>
    <s v="Beef and Broccoli"/>
    <n v="20"/>
    <n v="10"/>
    <n v="0"/>
    <n v="199"/>
    <n v="3.25"/>
    <n v="65019.05"/>
    <n v="29"/>
    <n v="17"/>
    <n v="0"/>
    <n v="471"/>
    <n v="18"/>
    <n v="16"/>
    <n v="0"/>
    <n v="278"/>
    <n v="26"/>
    <n v="19"/>
    <n v="0"/>
    <n v="483"/>
  </r>
  <r>
    <x v="192"/>
    <s v="Beef and Broccoli Stir Fry"/>
    <n v="15"/>
    <n v="10"/>
    <n v="0"/>
    <n v="154"/>
    <n v="1.4"/>
    <n v="73445.266666666605"/>
    <n v="23"/>
    <n v="10"/>
    <n v="1"/>
    <n v="217"/>
    <n v="9"/>
    <n v="10"/>
    <n v="0"/>
    <n v="93"/>
    <n v="13"/>
    <n v="10"/>
    <n v="0"/>
    <n v="136"/>
  </r>
  <r>
    <x v="192"/>
    <s v="Beef and Squash Kabob"/>
    <n v="32"/>
    <n v="8"/>
    <n v="0"/>
    <n v="301"/>
    <n v="3.3103448275862002"/>
    <n v="51798.8620689655"/>
    <n v="65"/>
    <n v="7"/>
    <n v="0"/>
    <n v="544"/>
    <n v="34"/>
    <n v="8"/>
    <n v="0"/>
    <n v="319"/>
    <n v="26"/>
    <n v="8"/>
    <n v="0"/>
    <n v="239"/>
  </r>
  <r>
    <x v="192"/>
    <s v="Chicken and Onion Kabob"/>
    <n v="63"/>
    <n v="10"/>
    <n v="0"/>
    <n v="682"/>
    <n v="2.5666666666666602"/>
    <n v="60118.25"/>
    <n v="73"/>
    <n v="10"/>
    <n v="0"/>
    <n v="784"/>
    <n v="41"/>
    <n v="10"/>
    <n v="0"/>
    <n v="453"/>
    <n v="48"/>
    <n v="10"/>
    <n v="0"/>
    <n v="533"/>
  </r>
  <r>
    <x v="192"/>
    <s v="Chutney"/>
    <n v="22"/>
    <n v="2"/>
    <n v="0"/>
    <n v="57"/>
    <n v="1.9047619047619"/>
    <n v="80988.857142857101"/>
    <n v="24"/>
    <n v="2"/>
    <n v="0"/>
    <n v="80"/>
    <n v="11"/>
    <n v="2"/>
    <n v="0"/>
    <n v="30"/>
    <n v="16"/>
    <n v="2"/>
    <n v="0"/>
    <n v="56"/>
  </r>
  <r>
    <x v="192"/>
    <s v="Coconut and Beef Vindaloo"/>
    <n v="8"/>
    <n v="4"/>
    <n v="0"/>
    <n v="28"/>
    <n v="3.375"/>
    <n v="62617"/>
    <n v="12"/>
    <n v="4"/>
    <n v="0"/>
    <n v="40"/>
    <n v="7"/>
    <n v="4"/>
    <n v="0"/>
    <n v="28"/>
    <n v="8"/>
    <n v="4"/>
    <n v="0"/>
    <n v="32"/>
  </r>
  <r>
    <x v="192"/>
    <s v="Fountain Drink"/>
    <n v="59"/>
    <n v="2"/>
    <n v="0"/>
    <n v="117"/>
    <n v="4.9024390243902403"/>
    <n v="51284.195121951198"/>
    <n v="54"/>
    <n v="2"/>
    <n v="0"/>
    <n v="107"/>
    <n v="29"/>
    <n v="2"/>
    <n v="0"/>
    <n v="58"/>
    <n v="39"/>
    <n v="2"/>
    <n v="0"/>
    <n v="78"/>
  </r>
  <r>
    <x v="192"/>
    <s v="Lamb and Veggie Kabob"/>
    <n v="17"/>
    <n v="8"/>
    <n v="1"/>
    <n v="141"/>
    <n v="3.3529411764705799"/>
    <n v="58860.529411764699"/>
    <n v="20"/>
    <n v="8"/>
    <n v="0"/>
    <n v="181"/>
    <n v="8"/>
    <n v="8"/>
    <n v="0"/>
    <n v="76"/>
    <n v="16"/>
    <n v="8"/>
    <n v="0"/>
    <n v="150"/>
  </r>
  <r>
    <x v="192"/>
    <s v="Lamb Chops"/>
    <n v="12"/>
    <n v="11"/>
    <n v="0"/>
    <n v="129"/>
    <n v="1.75"/>
    <n v="58443.333333333299"/>
    <n v="20"/>
    <n v="12"/>
    <n v="0"/>
    <n v="233"/>
    <n v="31"/>
    <n v="10"/>
    <n v="0"/>
    <n v="298"/>
    <n v="19"/>
    <n v="8"/>
    <n v="0"/>
    <n v="161"/>
  </r>
  <r>
    <x v="192"/>
    <s v="Naan"/>
    <n v="24"/>
    <n v="2"/>
    <n v="0"/>
    <n v="56"/>
    <n v="2.60869565217391"/>
    <n v="69649.478260869495"/>
    <n v="26"/>
    <n v="2"/>
    <n v="0"/>
    <n v="89"/>
    <n v="23"/>
    <n v="2"/>
    <n v="0"/>
    <n v="59"/>
    <n v="23"/>
    <n v="2"/>
    <n v="0"/>
    <n v="91"/>
  </r>
  <r>
    <x v="192"/>
    <s v="Rice"/>
    <n v="14"/>
    <n v="2"/>
    <n v="0"/>
    <n v="40"/>
    <n v="2.3571428571428501"/>
    <n v="71476.928571428507"/>
    <n v="9"/>
    <n v="2"/>
    <n v="0"/>
    <n v="20"/>
    <n v="20"/>
    <n v="2"/>
    <n v="0"/>
    <n v="50"/>
    <n v="18"/>
    <n v="2"/>
    <n v="0"/>
    <n v="54"/>
  </r>
  <r>
    <x v="192"/>
    <s v="Salmon and Wheat Bran Salad"/>
    <n v="83"/>
    <n v="15"/>
    <n v="0"/>
    <n v="1238"/>
    <n v="3.7228915662650599"/>
    <n v="56702.036144578298"/>
    <n v="103"/>
    <n v="18"/>
    <n v="0"/>
    <n v="1804"/>
    <n v="70"/>
    <n v="15"/>
    <n v="0"/>
    <n v="1070"/>
    <n v="88"/>
    <n v="18"/>
    <n v="0"/>
    <n v="1554"/>
  </r>
  <r>
    <x v="192"/>
    <s v="Yogurt"/>
    <n v="48"/>
    <n v="3"/>
    <n v="0"/>
    <n v="183"/>
    <n v="3.8333333333333299"/>
    <n v="59574.357142857101"/>
    <n v="59"/>
    <n v="3"/>
    <n v="0"/>
    <n v="231"/>
    <n v="29"/>
    <n v="3"/>
    <n v="0"/>
    <n v="145"/>
    <n v="38"/>
    <n v="3"/>
    <n v="0"/>
    <n v="162"/>
  </r>
  <r>
    <x v="193"/>
    <s v="Aubergine and Chickpea Vindaloo"/>
    <n v="4"/>
    <n v="4"/>
    <n v="0"/>
    <n v="14"/>
    <n v="9"/>
    <n v="33619.333333333299"/>
    <n v="7"/>
    <n v="4"/>
    <n v="0"/>
    <n v="24"/>
    <n v="28"/>
    <n v="4"/>
    <n v="0"/>
    <n v="98"/>
    <n v="11"/>
    <n v="4"/>
    <n v="0"/>
    <n v="38"/>
  </r>
  <r>
    <x v="193"/>
    <s v="Beef and Apple Burgers"/>
    <n v="27"/>
    <n v="11"/>
    <n v="0"/>
    <n v="298"/>
    <n v="4.7777777777777697"/>
    <n v="55615.888888888803"/>
    <n v="29"/>
    <n v="14"/>
    <n v="1"/>
    <n v="346"/>
    <n v="43"/>
    <n v="14"/>
    <n v="1"/>
    <n v="526"/>
    <n v="26"/>
    <n v="20"/>
    <n v="1"/>
    <n v="476"/>
  </r>
  <r>
    <x v="193"/>
    <s v="Beef and Broccoli"/>
    <n v="8"/>
    <n v="15"/>
    <n v="0"/>
    <n v="115"/>
    <n v="1.625"/>
    <n v="50211.125"/>
    <n v="13"/>
    <n v="8"/>
    <n v="0"/>
    <n v="105"/>
    <n v="21"/>
    <n v="11"/>
    <n v="1"/>
    <n v="210"/>
    <n v="18"/>
    <n v="9"/>
    <n v="0"/>
    <n v="171"/>
  </r>
  <r>
    <x v="193"/>
    <s v="Beef and Broccoli Stir Fry"/>
    <n v="8"/>
    <n v="10"/>
    <n v="0"/>
    <n v="81"/>
    <n v="2.75"/>
    <n v="37761.625"/>
    <n v="15"/>
    <n v="10"/>
    <n v="1"/>
    <n v="142"/>
    <n v="13"/>
    <n v="10"/>
    <n v="0"/>
    <n v="133"/>
    <n v="11"/>
    <n v="10"/>
    <n v="4"/>
    <n v="79"/>
  </r>
  <r>
    <x v="193"/>
    <s v="Beef and Squash Kabob"/>
    <n v="13"/>
    <n v="8"/>
    <n v="0"/>
    <n v="120"/>
    <n v="4.4166666666666599"/>
    <n v="58455.416666666599"/>
    <n v="24"/>
    <n v="7"/>
    <n v="0"/>
    <n v="208"/>
    <n v="49"/>
    <n v="8"/>
    <n v="0"/>
    <n v="454"/>
    <n v="26"/>
    <n v="8"/>
    <n v="0"/>
    <n v="240"/>
  </r>
  <r>
    <x v="193"/>
    <s v="Chicken and Onion Kabob"/>
    <n v="25"/>
    <n v="10"/>
    <n v="0"/>
    <n v="279"/>
    <n v="16.0416666666666"/>
    <n v="54330.666666666599"/>
    <n v="43"/>
    <n v="10"/>
    <n v="1"/>
    <n v="461"/>
    <n v="53"/>
    <n v="9"/>
    <n v="0"/>
    <n v="557"/>
    <n v="36"/>
    <n v="10"/>
    <n v="0"/>
    <n v="395"/>
  </r>
  <r>
    <x v="193"/>
    <s v="Chutney"/>
    <n v="10"/>
    <n v="2"/>
    <n v="0"/>
    <n v="30"/>
    <n v="3.2"/>
    <n v="40213"/>
    <n v="10"/>
    <n v="2"/>
    <n v="0"/>
    <n v="32"/>
    <n v="21"/>
    <n v="2"/>
    <n v="0"/>
    <n v="52"/>
    <n v="12"/>
    <n v="2"/>
    <n v="0"/>
    <n v="39"/>
  </r>
  <r>
    <x v="193"/>
    <s v="Coconut and Beef Vindaloo"/>
    <n v="10"/>
    <n v="4"/>
    <n v="0"/>
    <n v="36"/>
    <n v="6.375"/>
    <n v="25105.75"/>
    <n v="13"/>
    <n v="4"/>
    <n v="0"/>
    <n v="46"/>
    <n v="10"/>
    <n v="4"/>
    <n v="0"/>
    <n v="38"/>
    <n v="6"/>
    <n v="4"/>
    <n v="0"/>
    <n v="24"/>
  </r>
  <r>
    <x v="193"/>
    <s v="Fountain Drink"/>
    <n v="36"/>
    <n v="2"/>
    <n v="0"/>
    <n v="71"/>
    <n v="5.08"/>
    <n v="48147.64"/>
    <n v="32"/>
    <n v="2"/>
    <n v="0"/>
    <n v="62"/>
    <n v="52"/>
    <n v="2"/>
    <n v="0"/>
    <n v="96"/>
    <n v="39"/>
    <n v="2"/>
    <n v="0"/>
    <n v="75"/>
  </r>
  <r>
    <x v="193"/>
    <s v="Lamb and Veggie Kabob"/>
    <n v="12"/>
    <n v="8"/>
    <n v="1"/>
    <n v="102"/>
    <n v="7"/>
    <n v="54612.636363636302"/>
    <n v="11"/>
    <n v="8"/>
    <n v="3"/>
    <n v="71"/>
    <n v="19"/>
    <n v="8"/>
    <n v="1"/>
    <n v="171"/>
    <n v="8"/>
    <n v="8"/>
    <n v="2"/>
    <n v="58"/>
  </r>
  <r>
    <x v="193"/>
    <s v="Lamb Chops"/>
    <n v="11"/>
    <n v="8"/>
    <n v="1"/>
    <n v="79"/>
    <n v="9"/>
    <n v="36492"/>
    <n v="10"/>
    <n v="10"/>
    <n v="0"/>
    <n v="99"/>
    <n v="20"/>
    <n v="8"/>
    <n v="0"/>
    <n v="144"/>
    <n v="13"/>
    <n v="7"/>
    <n v="0"/>
    <n v="90"/>
  </r>
  <r>
    <x v="193"/>
    <s v="Naan"/>
    <n v="16"/>
    <n v="2"/>
    <n v="0"/>
    <n v="42"/>
    <n v="4.8125"/>
    <n v="56406.5625"/>
    <n v="12"/>
    <n v="2"/>
    <n v="0"/>
    <n v="34"/>
    <n v="39"/>
    <n v="2"/>
    <n v="0"/>
    <n v="84"/>
    <n v="21"/>
    <n v="2"/>
    <n v="0"/>
    <n v="70"/>
  </r>
  <r>
    <x v="193"/>
    <s v="Rice"/>
    <n v="8"/>
    <n v="2"/>
    <n v="0"/>
    <n v="26"/>
    <n v="1.875"/>
    <n v="50247.875"/>
    <n v="20"/>
    <n v="2"/>
    <n v="0"/>
    <n v="54"/>
    <n v="25"/>
    <n v="2"/>
    <n v="0"/>
    <n v="79"/>
    <n v="12"/>
    <n v="2"/>
    <n v="0"/>
    <n v="38"/>
  </r>
  <r>
    <x v="193"/>
    <s v="Salmon and Wheat Bran Salad"/>
    <n v="70"/>
    <n v="13"/>
    <n v="0"/>
    <n v="966"/>
    <n v="3.6981132075471699"/>
    <n v="56738.830188679203"/>
    <n v="81"/>
    <n v="13"/>
    <n v="0"/>
    <n v="1024"/>
    <n v="120"/>
    <n v="14"/>
    <n v="0"/>
    <n v="1621"/>
    <n v="62"/>
    <n v="16"/>
    <n v="1"/>
    <n v="928"/>
  </r>
  <r>
    <x v="193"/>
    <s v="Yogurt"/>
    <n v="23"/>
    <n v="3"/>
    <n v="0"/>
    <n v="107"/>
    <n v="2.7"/>
    <n v="60073.3"/>
    <n v="27"/>
    <n v="3"/>
    <n v="0"/>
    <n v="100"/>
    <n v="50"/>
    <n v="3"/>
    <n v="0"/>
    <n v="194"/>
    <n v="31"/>
    <n v="3"/>
    <n v="0"/>
    <n v="116"/>
  </r>
  <r>
    <x v="194"/>
    <s v="Aubergine and Chickpea Vindaloo"/>
    <n v="6"/>
    <n v="4"/>
    <n v="0"/>
    <n v="20"/>
    <n v="7"/>
    <n v="40023.4"/>
    <n v="10"/>
    <n v="2"/>
    <n v="0"/>
    <n v="28"/>
    <n v="13"/>
    <n v="4"/>
    <n v="0"/>
    <n v="44"/>
    <n v="5"/>
    <n v="4"/>
    <n v="0"/>
    <n v="18"/>
  </r>
  <r>
    <x v="194"/>
    <s v="Beef and Apple Burgers"/>
    <n v="20"/>
    <n v="16"/>
    <n v="1"/>
    <n v="300"/>
    <n v="2.4"/>
    <n v="65163.5"/>
    <n v="25"/>
    <n v="10"/>
    <n v="0"/>
    <n v="246"/>
    <n v="28"/>
    <n v="18"/>
    <n v="1"/>
    <n v="478"/>
    <n v="28"/>
    <n v="17"/>
    <n v="1"/>
    <n v="443"/>
  </r>
  <r>
    <x v="194"/>
    <s v="Beef and Broccoli"/>
    <n v="6"/>
    <n v="9"/>
    <n v="0"/>
    <n v="55"/>
    <n v="1.5"/>
    <n v="83353.333333333299"/>
    <n v="10"/>
    <n v="-5"/>
    <n v="0"/>
    <n v="-47"/>
    <n v="24"/>
    <n v="9"/>
    <n v="0"/>
    <n v="212"/>
    <n v="17"/>
    <n v="14"/>
    <n v="0"/>
    <n v="227"/>
  </r>
  <r>
    <x v="194"/>
    <s v="Beef and Broccoli Stir Fry"/>
    <n v="9"/>
    <n v="10"/>
    <n v="1"/>
    <n v="82"/>
    <n v="2.4444444444444402"/>
    <n v="66681.666666666599"/>
    <n v="17"/>
    <n v="9"/>
    <n v="0"/>
    <n v="150"/>
    <n v="11"/>
    <n v="10"/>
    <n v="0"/>
    <n v="114"/>
    <n v="3"/>
    <n v="10"/>
    <n v="0"/>
    <n v="30"/>
  </r>
  <r>
    <x v="194"/>
    <s v="Beef and Squash Kabob"/>
    <n v="19"/>
    <n v="8"/>
    <n v="0"/>
    <n v="168"/>
    <n v="1.8947368421052599"/>
    <n v="68438.526315789393"/>
    <n v="38"/>
    <n v="7"/>
    <n v="0"/>
    <n v="324"/>
    <n v="33"/>
    <n v="8"/>
    <n v="0"/>
    <n v="300"/>
    <n v="20"/>
    <n v="8"/>
    <n v="0"/>
    <n v="186"/>
  </r>
  <r>
    <x v="194"/>
    <s v="Chicken and Onion Kabob"/>
    <n v="36"/>
    <n v="10"/>
    <n v="1"/>
    <n v="371"/>
    <n v="3.71875"/>
    <n v="50069.9375"/>
    <n v="53"/>
    <n v="10"/>
    <n v="0"/>
    <n v="590"/>
    <n v="36"/>
    <n v="10"/>
    <n v="0"/>
    <n v="401"/>
    <n v="47"/>
    <n v="10"/>
    <n v="0"/>
    <n v="528"/>
  </r>
  <r>
    <x v="194"/>
    <s v="Chutney"/>
    <n v="14"/>
    <n v="2"/>
    <n v="0"/>
    <n v="40"/>
    <n v="3.2857142857142798"/>
    <n v="57240.214285714203"/>
    <n v="9"/>
    <n v="2"/>
    <n v="0"/>
    <n v="22"/>
    <n v="14"/>
    <n v="2"/>
    <n v="0"/>
    <n v="40"/>
    <n v="15"/>
    <n v="2"/>
    <n v="0"/>
    <n v="42"/>
  </r>
  <r>
    <x v="194"/>
    <s v="Coconut and Beef Vindaloo"/>
    <n v="11"/>
    <n v="4"/>
    <n v="0"/>
    <n v="44"/>
    <n v="3.25"/>
    <n v="75125.125"/>
    <n v="14"/>
    <n v="4"/>
    <n v="0"/>
    <n v="49"/>
    <n v="10"/>
    <n v="4"/>
    <n v="0"/>
    <n v="40"/>
    <n v="7"/>
    <n v="4"/>
    <n v="0"/>
    <n v="27"/>
  </r>
  <r>
    <x v="194"/>
    <s v="Fountain Drink"/>
    <n v="24"/>
    <n v="2"/>
    <n v="0"/>
    <n v="47"/>
    <n v="5"/>
    <n v="50112.875"/>
    <n v="32"/>
    <n v="2"/>
    <n v="0"/>
    <n v="64"/>
    <n v="55"/>
    <n v="2"/>
    <n v="0"/>
    <n v="109"/>
    <n v="26"/>
    <n v="2"/>
    <n v="0"/>
    <n v="49"/>
  </r>
  <r>
    <x v="194"/>
    <s v="Lamb and Veggie Kabob"/>
    <n v="6"/>
    <n v="8"/>
    <n v="0"/>
    <n v="58"/>
    <n v="7.6666666666666599"/>
    <n v="66681.166666666599"/>
    <n v="17"/>
    <n v="8"/>
    <n v="1"/>
    <n v="151"/>
    <n v="5"/>
    <n v="8"/>
    <n v="2"/>
    <n v="41"/>
    <n v="4"/>
    <n v="8"/>
    <n v="0"/>
    <n v="37"/>
  </r>
  <r>
    <x v="194"/>
    <s v="Lamb Chops"/>
    <n v="10"/>
    <n v="8"/>
    <n v="0"/>
    <n v="81"/>
    <n v="9.5"/>
    <n v="20182.3"/>
    <n v="17"/>
    <n v="6"/>
    <n v="1"/>
    <n v="100"/>
    <n v="19"/>
    <n v="9"/>
    <n v="0"/>
    <n v="164"/>
    <n v="18"/>
    <n v="10"/>
    <n v="0"/>
    <n v="172"/>
  </r>
  <r>
    <x v="194"/>
    <s v="Naan"/>
    <n v="10"/>
    <n v="2"/>
    <n v="0"/>
    <n v="32"/>
    <n v="2.7"/>
    <n v="60247.3"/>
    <n v="15"/>
    <n v="2"/>
    <n v="0"/>
    <n v="40"/>
    <n v="21"/>
    <n v="2"/>
    <n v="0"/>
    <n v="64"/>
    <n v="20"/>
    <n v="2"/>
    <n v="0"/>
    <n v="80"/>
  </r>
  <r>
    <x v="194"/>
    <s v="Rice"/>
    <n v="5"/>
    <n v="2"/>
    <n v="0"/>
    <n v="14"/>
    <n v="3.4"/>
    <n v="20499"/>
    <n v="18"/>
    <n v="2"/>
    <n v="0"/>
    <n v="38"/>
    <n v="14"/>
    <n v="2"/>
    <n v="0"/>
    <n v="46"/>
    <n v="16"/>
    <n v="2"/>
    <n v="0"/>
    <n v="87"/>
  </r>
  <r>
    <x v="194"/>
    <s v="Salmon and Wheat Bran Salad"/>
    <n v="64"/>
    <n v="13"/>
    <n v="0"/>
    <n v="791"/>
    <n v="4.9838709677419297"/>
    <n v="46883.338709677402"/>
    <n v="86"/>
    <n v="12"/>
    <n v="0"/>
    <n v="1019"/>
    <n v="87"/>
    <n v="13"/>
    <n v="0"/>
    <n v="1107"/>
    <n v="84"/>
    <n v="15"/>
    <n v="0"/>
    <n v="1311"/>
  </r>
  <r>
    <x v="194"/>
    <s v="Yogurt"/>
    <n v="21"/>
    <n v="3"/>
    <n v="0"/>
    <n v="81"/>
    <n v="4.6666666666666599"/>
    <n v="44654.944444444402"/>
    <n v="29"/>
    <n v="3"/>
    <n v="0"/>
    <n v="118"/>
    <n v="36"/>
    <n v="3"/>
    <n v="0"/>
    <n v="178"/>
    <n v="32"/>
    <n v="3"/>
    <n v="0"/>
    <n v="162"/>
  </r>
  <r>
    <x v="195"/>
    <s v="Aubergine and Chickpea Vindaloo"/>
    <n v="21"/>
    <n v="4"/>
    <n v="0"/>
    <n v="74"/>
    <n v="6.1538461538461497"/>
    <n v="38564.0769230769"/>
    <n v="5"/>
    <n v="4"/>
    <n v="0"/>
    <n v="18"/>
    <n v="3"/>
    <n v="4"/>
    <n v="0"/>
    <n v="10"/>
    <n v="15"/>
    <n v="4"/>
    <n v="0"/>
    <n v="52"/>
  </r>
  <r>
    <x v="195"/>
    <s v="Beef and Apple Burgers"/>
    <n v="39"/>
    <n v="13"/>
    <n v="2"/>
    <n v="427"/>
    <n v="2.1282051282051202"/>
    <n v="53963.846153846098"/>
    <n v="46"/>
    <n v="12"/>
    <n v="1"/>
    <n v="508"/>
    <n v="48"/>
    <n v="8"/>
    <n v="1"/>
    <n v="345"/>
    <n v="25"/>
    <n v="17"/>
    <n v="2"/>
    <n v="378"/>
  </r>
  <r>
    <x v="195"/>
    <s v="Beef and Broccoli"/>
    <n v="14"/>
    <n v="10"/>
    <n v="0"/>
    <n v="133"/>
    <n v="1.5"/>
    <n v="64390.571428571398"/>
    <n v="21"/>
    <n v="10"/>
    <n v="0"/>
    <n v="206"/>
    <n v="17"/>
    <n v="12"/>
    <n v="0"/>
    <n v="199"/>
    <n v="23"/>
    <n v="8"/>
    <n v="0"/>
    <n v="183"/>
  </r>
  <r>
    <x v="195"/>
    <s v="Beef and Broccoli Stir Fry"/>
    <n v="25"/>
    <n v="10"/>
    <n v="1"/>
    <n v="238"/>
    <n v="2.7619047619047601"/>
    <n v="42932.666666666599"/>
    <n v="14"/>
    <n v="10"/>
    <n v="1"/>
    <n v="130"/>
    <n v="19"/>
    <n v="10"/>
    <n v="0"/>
    <n v="194"/>
    <n v="7"/>
    <n v="10"/>
    <n v="0"/>
    <n v="72"/>
  </r>
  <r>
    <x v="195"/>
    <s v="Beef and Squash Kabob"/>
    <n v="55"/>
    <n v="8"/>
    <n v="0"/>
    <n v="506"/>
    <n v="4.9000000000000004"/>
    <n v="44075.06"/>
    <n v="54"/>
    <n v="7"/>
    <n v="0"/>
    <n v="456"/>
    <n v="25"/>
    <n v="8"/>
    <n v="0"/>
    <n v="233"/>
    <n v="27"/>
    <n v="8"/>
    <n v="0"/>
    <n v="251"/>
  </r>
  <r>
    <x v="195"/>
    <s v="Chicken and Onion Kabob"/>
    <n v="97"/>
    <n v="10"/>
    <n v="1"/>
    <n v="1021"/>
    <n v="2.125"/>
    <n v="65163.925000000003"/>
    <n v="64"/>
    <n v="10"/>
    <n v="0"/>
    <n v="717"/>
    <n v="42"/>
    <n v="10"/>
    <n v="0"/>
    <n v="453"/>
    <n v="42"/>
    <n v="10"/>
    <n v="0"/>
    <n v="461"/>
  </r>
  <r>
    <x v="195"/>
    <s v="Chutney"/>
    <n v="26"/>
    <n v="2"/>
    <n v="0"/>
    <n v="48"/>
    <n v="1.2"/>
    <n v="80007.5"/>
    <n v="19"/>
    <n v="2"/>
    <n v="0"/>
    <n v="44"/>
    <n v="16"/>
    <n v="2"/>
    <n v="0"/>
    <n v="52"/>
    <n v="19"/>
    <n v="2"/>
    <n v="0"/>
    <n v="51"/>
  </r>
  <r>
    <x v="195"/>
    <s v="Coconut and Beef Vindaloo"/>
    <n v="20"/>
    <n v="4"/>
    <n v="0"/>
    <n v="80"/>
    <n v="2"/>
    <n v="33709.333333333299"/>
    <n v="11"/>
    <n v="4"/>
    <n v="0"/>
    <n v="35"/>
    <n v="2"/>
    <n v="4"/>
    <n v="0"/>
    <n v="8"/>
    <n v="14"/>
    <n v="4"/>
    <n v="0"/>
    <n v="52"/>
  </r>
  <r>
    <x v="195"/>
    <s v="Fountain Drink"/>
    <n v="78"/>
    <n v="2"/>
    <n v="0"/>
    <n v="138"/>
    <n v="2.6666666666666599"/>
    <n v="39375.8039215686"/>
    <n v="50"/>
    <n v="2"/>
    <n v="0"/>
    <n v="98"/>
    <n v="37"/>
    <n v="2"/>
    <n v="0"/>
    <n v="74"/>
    <n v="48"/>
    <n v="2"/>
    <n v="0"/>
    <n v="94"/>
  </r>
  <r>
    <x v="195"/>
    <s v="Lamb and Veggie Kabob"/>
    <n v="22"/>
    <n v="8"/>
    <n v="0"/>
    <n v="212"/>
    <n v="4.2941176470588198"/>
    <n v="64727"/>
    <n v="12"/>
    <n v="8"/>
    <n v="1"/>
    <n v="97"/>
    <n v="10"/>
    <n v="8"/>
    <n v="0"/>
    <n v="93"/>
    <n v="13"/>
    <n v="8"/>
    <n v="1"/>
    <n v="102"/>
  </r>
  <r>
    <x v="195"/>
    <s v="Lamb Chops"/>
    <n v="23"/>
    <n v="10"/>
    <n v="0"/>
    <n v="220"/>
    <n v="2.3913043478260798"/>
    <n v="30778.5652173913"/>
    <n v="19"/>
    <n v="8"/>
    <n v="0"/>
    <n v="155"/>
    <n v="15"/>
    <n v="9"/>
    <n v="0"/>
    <n v="139"/>
    <n v="12"/>
    <n v="7"/>
    <n v="0"/>
    <n v="74"/>
  </r>
  <r>
    <x v="195"/>
    <s v="Naan"/>
    <n v="33"/>
    <n v="2"/>
    <n v="1"/>
    <n v="51"/>
    <n v="1.8965517241379299"/>
    <n v="62150.827586206899"/>
    <n v="18"/>
    <n v="2"/>
    <n v="0"/>
    <n v="39"/>
    <n v="19"/>
    <n v="2"/>
    <n v="0"/>
    <n v="54"/>
    <n v="15"/>
    <n v="2"/>
    <n v="0"/>
    <n v="46"/>
  </r>
  <r>
    <x v="195"/>
    <s v="Rice"/>
    <n v="33"/>
    <n v="2"/>
    <n v="0"/>
    <n v="61"/>
    <n v="2.5862068965517202"/>
    <n v="38079.103448275797"/>
    <n v="16"/>
    <n v="2"/>
    <n v="0"/>
    <n v="34"/>
    <n v="19"/>
    <n v="2"/>
    <n v="0"/>
    <n v="52"/>
    <n v="14"/>
    <n v="2"/>
    <n v="0"/>
    <n v="34"/>
  </r>
  <r>
    <x v="195"/>
    <s v="Salmon and Wheat Bran Salad"/>
    <n v="129"/>
    <n v="12"/>
    <n v="2"/>
    <n v="1352"/>
    <n v="2.0634920634920602"/>
    <n v="57263.904761904698"/>
    <n v="87"/>
    <n v="12"/>
    <n v="0"/>
    <n v="1001"/>
    <n v="91"/>
    <n v="12"/>
    <n v="0"/>
    <n v="1042"/>
    <n v="73"/>
    <n v="14"/>
    <n v="1"/>
    <n v="1035"/>
  </r>
  <r>
    <x v="195"/>
    <s v="Yogurt"/>
    <n v="28"/>
    <n v="3"/>
    <n v="0"/>
    <n v="92"/>
    <n v="2.1481481481481399"/>
    <n v="55688.740740740701"/>
    <n v="22"/>
    <n v="3"/>
    <n v="0"/>
    <n v="104"/>
    <n v="33"/>
    <n v="3"/>
    <n v="0"/>
    <n v="124"/>
    <n v="28"/>
    <n v="3"/>
    <n v="0"/>
    <n v="135"/>
  </r>
  <r>
    <x v="196"/>
    <s v="Aubergine and Chickpea Vindaloo"/>
    <n v="5"/>
    <n v="4"/>
    <n v="0"/>
    <n v="18"/>
    <n v="1.6"/>
    <n v="60003.6"/>
    <n v="9"/>
    <n v="4"/>
    <n v="1"/>
    <n v="24"/>
    <n v="9"/>
    <n v="4"/>
    <n v="0"/>
    <n v="32"/>
    <n v="5"/>
    <n v="4"/>
    <n v="0"/>
    <n v="18"/>
  </r>
  <r>
    <x v="196"/>
    <s v="Beef and Apple Burgers"/>
    <n v="30"/>
    <n v="14"/>
    <n v="0"/>
    <n v="415"/>
    <n v="4.2333333333333298"/>
    <n v="60086.2"/>
    <n v="41"/>
    <n v="11"/>
    <n v="2"/>
    <n v="350"/>
    <n v="37"/>
    <n v="9"/>
    <n v="1"/>
    <n v="297"/>
    <n v="31"/>
    <n v="13"/>
    <n v="2"/>
    <n v="347"/>
  </r>
  <r>
    <x v="196"/>
    <s v="Beef and Broccoli"/>
    <n v="25"/>
    <n v="13"/>
    <n v="0"/>
    <n v="328"/>
    <n v="2.2400000000000002"/>
    <n v="64125.16"/>
    <n v="19"/>
    <n v="20"/>
    <n v="0"/>
    <n v="380"/>
    <n v="21"/>
    <n v="9"/>
    <n v="0"/>
    <n v="194"/>
    <n v="11"/>
    <n v="9"/>
    <n v="0"/>
    <n v="104"/>
  </r>
  <r>
    <x v="196"/>
    <s v="Beef and Broccoli Stir Fry"/>
    <n v="7"/>
    <n v="10"/>
    <n v="1"/>
    <n v="67"/>
    <n v="3.1428571428571401"/>
    <n v="57182.571428571398"/>
    <n v="19"/>
    <n v="10"/>
    <n v="0"/>
    <n v="190"/>
    <n v="9"/>
    <n v="10"/>
    <n v="0"/>
    <n v="93"/>
    <n v="10"/>
    <n v="10"/>
    <n v="1"/>
    <n v="93"/>
  </r>
  <r>
    <x v="196"/>
    <s v="Beef and Squash Kabob"/>
    <n v="41"/>
    <n v="8"/>
    <n v="0"/>
    <n v="380"/>
    <n v="8.7435897435897392"/>
    <n v="76941.333333333299"/>
    <n v="46"/>
    <n v="7"/>
    <n v="0"/>
    <n v="397"/>
    <n v="20"/>
    <n v="8"/>
    <n v="0"/>
    <n v="187"/>
    <n v="28"/>
    <n v="8"/>
    <n v="1"/>
    <n v="228"/>
  </r>
  <r>
    <x v="196"/>
    <s v="Chicken and Onion Kabob"/>
    <n v="51"/>
    <n v="10"/>
    <n v="0"/>
    <n v="556"/>
    <n v="3.6458333333333299"/>
    <n v="62572.75"/>
    <n v="46"/>
    <n v="10"/>
    <n v="0"/>
    <n v="512"/>
    <n v="38"/>
    <n v="10"/>
    <n v="0"/>
    <n v="421"/>
    <n v="39"/>
    <n v="9"/>
    <n v="0"/>
    <n v="410"/>
  </r>
  <r>
    <x v="196"/>
    <s v="Chutney"/>
    <n v="19"/>
    <n v="2"/>
    <n v="0"/>
    <n v="63"/>
    <n v="4.1052631578947301"/>
    <n v="52674.052631578903"/>
    <n v="17"/>
    <n v="2"/>
    <n v="0"/>
    <n v="38"/>
    <n v="15"/>
    <n v="2"/>
    <n v="0"/>
    <n v="34"/>
    <n v="17"/>
    <n v="2"/>
    <n v="0"/>
    <n v="47"/>
  </r>
  <r>
    <x v="196"/>
    <s v="Coconut and Beef Vindaloo"/>
    <n v="16"/>
    <n v="4"/>
    <n v="0"/>
    <n v="60"/>
    <n v="4.3076923076923004"/>
    <n v="61564.1538461538"/>
    <n v="15"/>
    <n v="4"/>
    <n v="1"/>
    <n v="46"/>
    <n v="9"/>
    <n v="4"/>
    <n v="0"/>
    <n v="36"/>
    <n v="11"/>
    <n v="4"/>
    <n v="1"/>
    <n v="39"/>
  </r>
  <r>
    <x v="196"/>
    <s v="Fountain Drink"/>
    <n v="52"/>
    <n v="2"/>
    <n v="0"/>
    <n v="98"/>
    <n v="3.70588235294117"/>
    <n v="73549.264705882306"/>
    <n v="31"/>
    <n v="2"/>
    <n v="0"/>
    <n v="60"/>
    <n v="53"/>
    <n v="2"/>
    <n v="0"/>
    <n v="105"/>
    <n v="37"/>
    <n v="2"/>
    <n v="0"/>
    <n v="68"/>
  </r>
  <r>
    <x v="196"/>
    <s v="Lamb and Veggie Kabob"/>
    <n v="11"/>
    <n v="8"/>
    <n v="1"/>
    <n v="93"/>
    <n v="4.1818181818181799"/>
    <n v="45516"/>
    <n v="15"/>
    <n v="8"/>
    <n v="2"/>
    <n v="111"/>
    <n v="6"/>
    <n v="8"/>
    <n v="1"/>
    <n v="46"/>
    <n v="9"/>
    <n v="8"/>
    <n v="2"/>
    <n v="65"/>
  </r>
  <r>
    <x v="196"/>
    <s v="Lamb Chops"/>
    <n v="12"/>
    <n v="16"/>
    <n v="0"/>
    <n v="188"/>
    <n v="5.6666666666666599"/>
    <n v="33396.666666666599"/>
    <n v="10"/>
    <n v="13"/>
    <n v="2"/>
    <n v="106"/>
    <n v="18"/>
    <n v="10"/>
    <n v="0"/>
    <n v="180"/>
    <n v="16"/>
    <n v="8"/>
    <n v="0"/>
    <n v="125"/>
  </r>
  <r>
    <x v="196"/>
    <s v="Naan"/>
    <n v="28"/>
    <n v="2"/>
    <n v="0"/>
    <n v="80"/>
    <n v="1.74074074074074"/>
    <n v="70466.962962962905"/>
    <n v="17"/>
    <n v="2"/>
    <n v="0"/>
    <n v="32"/>
    <n v="23"/>
    <n v="2"/>
    <n v="0"/>
    <n v="74"/>
    <n v="20"/>
    <n v="2"/>
    <n v="0"/>
    <n v="56"/>
  </r>
  <r>
    <x v="196"/>
    <s v="Rice"/>
    <n v="23"/>
    <n v="2"/>
    <n v="0"/>
    <n v="65"/>
    <n v="2.4347826086956501"/>
    <n v="56671.260869565202"/>
    <n v="15"/>
    <n v="2"/>
    <n v="0"/>
    <n v="31"/>
    <n v="20"/>
    <n v="2"/>
    <n v="0"/>
    <n v="63"/>
    <n v="13"/>
    <n v="2"/>
    <n v="0"/>
    <n v="39"/>
  </r>
  <r>
    <x v="196"/>
    <s v="Salmon and Wheat Bran Salad"/>
    <n v="119"/>
    <n v="12"/>
    <n v="0"/>
    <n v="1430"/>
    <n v="3.7264150943396199"/>
    <n v="60438.613207547103"/>
    <n v="82"/>
    <n v="17"/>
    <n v="1"/>
    <n v="1324"/>
    <n v="120"/>
    <n v="11"/>
    <n v="0"/>
    <n v="1469"/>
    <n v="86"/>
    <n v="12"/>
    <n v="1"/>
    <n v="971"/>
  </r>
  <r>
    <x v="196"/>
    <s v="Yogurt"/>
    <n v="33"/>
    <n v="3"/>
    <n v="0"/>
    <n v="139"/>
    <n v="3.9090909090908998"/>
    <n v="66705.151515151505"/>
    <n v="30"/>
    <n v="3"/>
    <n v="0"/>
    <n v="120"/>
    <n v="34"/>
    <n v="3"/>
    <n v="0"/>
    <n v="147"/>
    <n v="22"/>
    <n v="3"/>
    <n v="0"/>
    <n v="120"/>
  </r>
  <r>
    <x v="197"/>
    <s v="Aubergine and Chickpea Vindaloo"/>
    <n v="13"/>
    <n v="4"/>
    <n v="0"/>
    <n v="46"/>
    <n v="2.1666666666666599"/>
    <n v="66822.833333333299"/>
    <n v="12"/>
    <n v="4"/>
    <n v="1"/>
    <n v="38"/>
    <n v="13"/>
    <n v="4"/>
    <n v="0"/>
    <n v="46"/>
    <n v="8"/>
    <n v="4"/>
    <n v="0"/>
    <n v="28"/>
  </r>
  <r>
    <x v="197"/>
    <s v="Beef and Apple Burgers"/>
    <n v="41"/>
    <n v="13"/>
    <n v="1"/>
    <n v="512"/>
    <n v="2.48780487804878"/>
    <n v="56236.829268292597"/>
    <n v="51"/>
    <n v="11"/>
    <n v="1"/>
    <n v="530"/>
    <n v="36"/>
    <n v="12"/>
    <n v="1"/>
    <n v="402"/>
    <n v="28"/>
    <n v="14"/>
    <n v="2"/>
    <n v="340"/>
  </r>
  <r>
    <x v="197"/>
    <s v="Beef and Broccoli"/>
    <n v="29"/>
    <n v="8"/>
    <n v="0"/>
    <n v="246"/>
    <n v="2.3103448275862002"/>
    <n v="69006.551724137898"/>
    <n v="48"/>
    <n v="16"/>
    <n v="0"/>
    <n v="739"/>
    <n v="33"/>
    <n v="8"/>
    <n v="0"/>
    <n v="243"/>
    <n v="21"/>
    <n v="10"/>
    <n v="0"/>
    <n v="210"/>
  </r>
  <r>
    <x v="197"/>
    <s v="Beef and Broccoli Stir Fry"/>
    <n v="12"/>
    <n v="10"/>
    <n v="0"/>
    <n v="121"/>
    <n v="2.8"/>
    <n v="50130.2"/>
    <n v="33"/>
    <n v="10"/>
    <n v="0"/>
    <n v="318"/>
    <n v="8"/>
    <n v="10"/>
    <n v="0"/>
    <n v="82"/>
    <n v="11"/>
    <n v="10"/>
    <n v="0"/>
    <n v="113"/>
  </r>
  <r>
    <x v="197"/>
    <s v="Beef and Squash Kabob"/>
    <n v="23"/>
    <n v="8"/>
    <n v="0"/>
    <n v="215"/>
    <n v="1.9565217391304299"/>
    <n v="52342.260869565202"/>
    <n v="64"/>
    <n v="7"/>
    <n v="0"/>
    <n v="548"/>
    <n v="44"/>
    <n v="8"/>
    <n v="0"/>
    <n v="402"/>
    <n v="31"/>
    <n v="8"/>
    <n v="0"/>
    <n v="281"/>
  </r>
  <r>
    <x v="197"/>
    <s v="Chicken and Onion Kabob"/>
    <n v="50"/>
    <n v="9"/>
    <n v="0"/>
    <n v="516"/>
    <n v="2.9583333333333299"/>
    <n v="54282.270833333299"/>
    <n v="67"/>
    <n v="10"/>
    <n v="0"/>
    <n v="750"/>
    <n v="44"/>
    <n v="10"/>
    <n v="0"/>
    <n v="486"/>
    <n v="53"/>
    <n v="10"/>
    <n v="0"/>
    <n v="565"/>
  </r>
  <r>
    <x v="197"/>
    <s v="Chutney"/>
    <n v="17"/>
    <n v="2"/>
    <n v="0"/>
    <n v="50"/>
    <n v="2.2941176470588198"/>
    <n v="64882.647058823502"/>
    <n v="26"/>
    <n v="2"/>
    <n v="0"/>
    <n v="72"/>
    <n v="19"/>
    <n v="2"/>
    <n v="0"/>
    <n v="50"/>
    <n v="16"/>
    <n v="2"/>
    <n v="0"/>
    <n v="54"/>
  </r>
  <r>
    <x v="197"/>
    <s v="Coconut and Beef Vindaloo"/>
    <n v="12"/>
    <n v="4"/>
    <n v="0"/>
    <n v="48"/>
    <n v="4.0999999999999996"/>
    <n v="20265.599999999999"/>
    <n v="9"/>
    <n v="4"/>
    <n v="0"/>
    <n v="32"/>
    <n v="13"/>
    <n v="4"/>
    <n v="0"/>
    <n v="52"/>
    <n v="13"/>
    <n v="4"/>
    <n v="0"/>
    <n v="52"/>
  </r>
  <r>
    <x v="197"/>
    <s v="Fountain Drink"/>
    <n v="64"/>
    <n v="2"/>
    <n v="0"/>
    <n v="127"/>
    <n v="2.9534883720930201"/>
    <n v="53547.372093023201"/>
    <n v="63"/>
    <n v="2"/>
    <n v="0"/>
    <n v="125"/>
    <n v="65"/>
    <n v="2"/>
    <n v="0"/>
    <n v="127"/>
    <n v="47"/>
    <n v="2"/>
    <n v="0"/>
    <n v="80"/>
  </r>
  <r>
    <x v="197"/>
    <s v="Lamb and Veggie Kabob"/>
    <n v="13"/>
    <n v="8"/>
    <n v="0"/>
    <n v="121"/>
    <n v="2.7692307692307598"/>
    <n v="54008.692307692298"/>
    <n v="14"/>
    <n v="8"/>
    <n v="0"/>
    <n v="131"/>
    <n v="20"/>
    <n v="8"/>
    <n v="0"/>
    <n v="189"/>
    <n v="20"/>
    <n v="8"/>
    <n v="1"/>
    <n v="175"/>
  </r>
  <r>
    <x v="197"/>
    <s v="Lamb Chops"/>
    <n v="18"/>
    <n v="10"/>
    <n v="1"/>
    <n v="156"/>
    <n v="3.8333333333333299"/>
    <n v="50143.944444444402"/>
    <n v="17"/>
    <n v="19"/>
    <n v="0"/>
    <n v="324"/>
    <n v="19"/>
    <n v="8"/>
    <n v="0"/>
    <n v="143"/>
    <n v="19"/>
    <n v="9"/>
    <n v="0"/>
    <n v="170"/>
  </r>
  <r>
    <x v="197"/>
    <s v="Naan"/>
    <n v="18"/>
    <n v="2"/>
    <n v="0"/>
    <n v="50"/>
    <n v="2.6111111111111098"/>
    <n v="50094.888888888803"/>
    <n v="30"/>
    <n v="2"/>
    <n v="0"/>
    <n v="78"/>
    <n v="24"/>
    <n v="2"/>
    <n v="0"/>
    <n v="52"/>
    <n v="29"/>
    <n v="2"/>
    <n v="0"/>
    <n v="84"/>
  </r>
  <r>
    <x v="197"/>
    <s v="Rice"/>
    <n v="22"/>
    <n v="2"/>
    <n v="0"/>
    <n v="52"/>
    <n v="2.1818181818181799"/>
    <n v="63737.227272727199"/>
    <n v="18"/>
    <n v="2"/>
    <n v="0"/>
    <n v="38"/>
    <n v="19"/>
    <n v="2"/>
    <n v="0"/>
    <n v="44"/>
    <n v="18"/>
    <n v="2"/>
    <n v="0"/>
    <n v="56"/>
  </r>
  <r>
    <x v="197"/>
    <s v="Salmon and Wheat Bran Salad"/>
    <n v="119"/>
    <n v="14"/>
    <n v="0"/>
    <n v="1646"/>
    <n v="3.0344827586206802"/>
    <n v="42365.129310344797"/>
    <n v="142"/>
    <n v="14"/>
    <n v="0"/>
    <n v="2095"/>
    <n v="97"/>
    <n v="11"/>
    <n v="0"/>
    <n v="1075"/>
    <n v="100"/>
    <n v="14"/>
    <n v="1"/>
    <n v="1370"/>
  </r>
  <r>
    <x v="197"/>
    <s v="Yogurt"/>
    <n v="52"/>
    <n v="3"/>
    <n v="0"/>
    <n v="197"/>
    <n v="2.6"/>
    <n v="46148.9"/>
    <n v="36"/>
    <n v="3"/>
    <n v="0"/>
    <n v="111"/>
    <n v="34"/>
    <n v="3"/>
    <n v="0"/>
    <n v="145"/>
    <n v="22"/>
    <n v="3"/>
    <n v="0"/>
    <n v="94"/>
  </r>
  <r>
    <x v="198"/>
    <s v="Aubergine and Chickpea Vindaloo"/>
    <n v="16"/>
    <n v="4"/>
    <n v="0"/>
    <n v="56"/>
    <n v="9"/>
    <n v="50164"/>
    <n v="22"/>
    <n v="4"/>
    <n v="0"/>
    <n v="77"/>
    <n v="14"/>
    <n v="4"/>
    <n v="1"/>
    <n v="43"/>
    <n v="7"/>
    <n v="4"/>
    <n v="0"/>
    <n v="24"/>
  </r>
  <r>
    <x v="198"/>
    <s v="Beef and Apple Burgers"/>
    <n v="40"/>
    <n v="17"/>
    <n v="0"/>
    <n v="685"/>
    <n v="3.2"/>
    <n v="80009.350000000006"/>
    <n v="44"/>
    <n v="13"/>
    <n v="1"/>
    <n v="494"/>
    <n v="35"/>
    <n v="14"/>
    <n v="1"/>
    <n v="476"/>
    <n v="28"/>
    <n v="14"/>
    <n v="0"/>
    <n v="373"/>
  </r>
  <r>
    <x v="198"/>
    <s v="Beef and Broccoli"/>
    <n v="25"/>
    <n v="13"/>
    <n v="0"/>
    <n v="328"/>
    <n v="2.2000000000000002"/>
    <n v="72069.960000000006"/>
    <n v="19"/>
    <n v="14"/>
    <n v="0"/>
    <n v="274"/>
    <n v="25"/>
    <n v="13"/>
    <n v="0"/>
    <n v="335"/>
    <n v="20"/>
    <n v="10"/>
    <n v="0"/>
    <n v="199"/>
  </r>
  <r>
    <x v="198"/>
    <s v="Beef and Broccoli Stir Fry"/>
    <n v="15"/>
    <n v="10"/>
    <n v="0"/>
    <n v="153"/>
    <n v="1.6428571428571399"/>
    <n v="64400"/>
    <n v="14"/>
    <n v="10"/>
    <n v="0"/>
    <n v="140"/>
    <n v="13"/>
    <n v="10"/>
    <n v="0"/>
    <n v="134"/>
    <n v="15"/>
    <n v="10"/>
    <n v="0"/>
    <n v="154"/>
  </r>
  <r>
    <x v="198"/>
    <s v="Beef and Squash Kabob"/>
    <n v="25"/>
    <n v="8"/>
    <n v="0"/>
    <n v="232"/>
    <n v="2.08"/>
    <n v="72113.36"/>
    <n v="49"/>
    <n v="7"/>
    <n v="0"/>
    <n v="406"/>
    <n v="30"/>
    <n v="8"/>
    <n v="0"/>
    <n v="282"/>
    <n v="32"/>
    <n v="8"/>
    <n v="0"/>
    <n v="301"/>
  </r>
  <r>
    <x v="198"/>
    <s v="Chicken and Onion Kabob"/>
    <n v="51"/>
    <n v="10"/>
    <n v="0"/>
    <n v="562"/>
    <n v="3.87755102040816"/>
    <n v="53230.8775510204"/>
    <n v="66"/>
    <n v="10"/>
    <n v="0"/>
    <n v="714"/>
    <n v="50"/>
    <n v="10"/>
    <n v="0"/>
    <n v="559"/>
    <n v="63"/>
    <n v="10"/>
    <n v="0"/>
    <n v="682"/>
  </r>
  <r>
    <x v="198"/>
    <s v="Chutney"/>
    <n v="25"/>
    <n v="2"/>
    <n v="0"/>
    <n v="69"/>
    <n v="3.25"/>
    <n v="75022.125"/>
    <n v="16"/>
    <n v="2"/>
    <n v="0"/>
    <n v="38"/>
    <n v="20"/>
    <n v="2"/>
    <n v="0"/>
    <n v="50"/>
    <n v="22"/>
    <n v="2"/>
    <n v="0"/>
    <n v="57"/>
  </r>
  <r>
    <x v="198"/>
    <s v="Coconut and Beef Vindaloo"/>
    <n v="5"/>
    <n v="4"/>
    <n v="0"/>
    <n v="20"/>
    <n v="1"/>
    <n v="99999"/>
    <n v="13"/>
    <n v="4"/>
    <n v="0"/>
    <n v="46"/>
    <n v="8"/>
    <n v="4"/>
    <n v="0"/>
    <n v="32"/>
    <n v="8"/>
    <n v="4"/>
    <n v="0"/>
    <n v="28"/>
  </r>
  <r>
    <x v="198"/>
    <s v="Fountain Drink"/>
    <n v="56"/>
    <n v="2"/>
    <n v="0"/>
    <n v="111"/>
    <n v="3.2903225806451601"/>
    <n v="58114.2903225806"/>
    <n v="43"/>
    <n v="2"/>
    <n v="0"/>
    <n v="86"/>
    <n v="77"/>
    <n v="2"/>
    <n v="0"/>
    <n v="139"/>
    <n v="59"/>
    <n v="2"/>
    <n v="0"/>
    <n v="117"/>
  </r>
  <r>
    <x v="198"/>
    <s v="Lamb and Veggie Kabob"/>
    <n v="6"/>
    <n v="8"/>
    <n v="2"/>
    <n v="48"/>
    <n v="3.6666666666666599"/>
    <n v="66673"/>
    <n v="12"/>
    <n v="8"/>
    <n v="1"/>
    <n v="102"/>
    <n v="16"/>
    <n v="8"/>
    <n v="0"/>
    <n v="153"/>
    <n v="17"/>
    <n v="8"/>
    <n v="1"/>
    <n v="141"/>
  </r>
  <r>
    <x v="198"/>
    <s v="Lamb Chops"/>
    <n v="17"/>
    <n v="10"/>
    <n v="0"/>
    <n v="157"/>
    <n v="4.5294117647058796"/>
    <n v="53018"/>
    <n v="21"/>
    <n v="8"/>
    <n v="0"/>
    <n v="168"/>
    <n v="26"/>
    <n v="9"/>
    <n v="0"/>
    <n v="217"/>
    <n v="12"/>
    <n v="11"/>
    <n v="0"/>
    <n v="129"/>
  </r>
  <r>
    <x v="198"/>
    <s v="Naan"/>
    <n v="23"/>
    <n v="2"/>
    <n v="0"/>
    <n v="80"/>
    <n v="3.0454545454545401"/>
    <n v="77309.181818181794"/>
    <n v="28"/>
    <n v="2"/>
    <n v="0"/>
    <n v="90"/>
    <n v="22"/>
    <n v="2"/>
    <n v="0"/>
    <n v="58"/>
    <n v="24"/>
    <n v="2"/>
    <n v="0"/>
    <n v="56"/>
  </r>
  <r>
    <x v="198"/>
    <s v="Rice"/>
    <n v="23"/>
    <n v="2"/>
    <n v="0"/>
    <n v="84"/>
    <n v="2.8095238095238"/>
    <n v="71477.142857142797"/>
    <n v="18"/>
    <n v="2"/>
    <n v="0"/>
    <n v="44"/>
    <n v="24"/>
    <n v="2"/>
    <n v="0"/>
    <n v="72"/>
    <n v="14"/>
    <n v="2"/>
    <n v="0"/>
    <n v="40"/>
  </r>
  <r>
    <x v="198"/>
    <s v="Salmon and Wheat Bran Salad"/>
    <n v="129"/>
    <n v="15"/>
    <n v="0"/>
    <n v="1908"/>
    <n v="3.33027522935779"/>
    <n v="67030.403669724707"/>
    <n v="121"/>
    <n v="14"/>
    <n v="0"/>
    <n v="1638"/>
    <n v="82"/>
    <n v="13"/>
    <n v="1"/>
    <n v="1035"/>
    <n v="83"/>
    <n v="15"/>
    <n v="0"/>
    <n v="1238"/>
  </r>
  <r>
    <x v="198"/>
    <s v="Yogurt"/>
    <n v="48"/>
    <n v="3"/>
    <n v="0"/>
    <n v="218"/>
    <n v="2.7391304347826"/>
    <n v="69634.608695652103"/>
    <n v="52"/>
    <n v="3"/>
    <n v="0"/>
    <n v="213"/>
    <n v="49"/>
    <n v="3"/>
    <n v="0"/>
    <n v="176"/>
    <n v="48"/>
    <n v="3"/>
    <n v="0"/>
    <n v="183"/>
  </r>
  <r>
    <x v="199"/>
    <s v="Aubergine and Chickpea Vindaloo"/>
    <n v="12"/>
    <n v="4"/>
    <n v="0"/>
    <n v="38"/>
    <n v="2.4166666666666599"/>
    <n v="41978.083333333299"/>
    <n v="7"/>
    <n v="4"/>
    <n v="0"/>
    <n v="24"/>
    <n v="7"/>
    <n v="4"/>
    <n v="0"/>
    <n v="24"/>
    <n v="4"/>
    <n v="4"/>
    <n v="0"/>
    <n v="14"/>
  </r>
  <r>
    <x v="199"/>
    <s v="Beef and Apple Burgers"/>
    <n v="27"/>
    <n v="12"/>
    <n v="0"/>
    <n v="299"/>
    <n v="6.1851851851851798"/>
    <n v="59385.851851851803"/>
    <n v="44"/>
    <n v="10"/>
    <n v="2"/>
    <n v="385"/>
    <n v="16"/>
    <n v="18"/>
    <n v="0"/>
    <n v="291"/>
    <n v="27"/>
    <n v="11"/>
    <n v="0"/>
    <n v="298"/>
  </r>
  <r>
    <x v="199"/>
    <s v="Beef and Broccoli"/>
    <n v="38"/>
    <n v="7"/>
    <n v="0"/>
    <n v="292"/>
    <n v="2.7894736842105199"/>
    <n v="52673.263157894697"/>
    <n v="11"/>
    <n v="8"/>
    <n v="0"/>
    <n v="84"/>
    <n v="11"/>
    <n v="14"/>
    <n v="0"/>
    <n v="154"/>
    <n v="8"/>
    <n v="15"/>
    <n v="0"/>
    <n v="115"/>
  </r>
  <r>
    <x v="199"/>
    <s v="Beef and Broccoli Stir Fry"/>
    <n v="9"/>
    <n v="10"/>
    <n v="0"/>
    <n v="93"/>
    <n v="5.875"/>
    <n v="50100"/>
    <n v="9"/>
    <n v="10"/>
    <n v="0"/>
    <n v="90"/>
    <n v="11"/>
    <n v="10"/>
    <n v="0"/>
    <n v="107"/>
    <n v="8"/>
    <n v="10"/>
    <n v="0"/>
    <n v="81"/>
  </r>
  <r>
    <x v="199"/>
    <s v="Beef and Squash Kabob"/>
    <n v="27"/>
    <n v="8"/>
    <n v="0"/>
    <n v="243"/>
    <n v="4.5185185185185102"/>
    <n v="70429.666666666599"/>
    <n v="24"/>
    <n v="7"/>
    <n v="0"/>
    <n v="208"/>
    <n v="18"/>
    <n v="8"/>
    <n v="1"/>
    <n v="149"/>
    <n v="13"/>
    <n v="8"/>
    <n v="0"/>
    <n v="120"/>
  </r>
  <r>
    <x v="199"/>
    <s v="Chicken and Onion Kabob"/>
    <n v="45"/>
    <n v="10"/>
    <n v="1"/>
    <n v="486"/>
    <n v="10.236842105263101"/>
    <n v="50132.4210526315"/>
    <n v="32"/>
    <n v="10"/>
    <n v="0"/>
    <n v="357"/>
    <n v="33"/>
    <n v="10"/>
    <n v="0"/>
    <n v="357"/>
    <n v="25"/>
    <n v="10"/>
    <n v="0"/>
    <n v="279"/>
  </r>
  <r>
    <x v="199"/>
    <s v="Chutney"/>
    <n v="13"/>
    <n v="2"/>
    <n v="0"/>
    <n v="32"/>
    <n v="2.2307692307692299"/>
    <n v="38601.538461538403"/>
    <n v="15"/>
    <n v="2"/>
    <n v="0"/>
    <n v="42"/>
    <n v="10"/>
    <n v="2"/>
    <n v="0"/>
    <n v="28"/>
    <n v="10"/>
    <n v="2"/>
    <n v="0"/>
    <n v="30"/>
  </r>
  <r>
    <x v="199"/>
    <s v="Coconut and Beef Vindaloo"/>
    <n v="8"/>
    <n v="4"/>
    <n v="0"/>
    <n v="32"/>
    <n v="5.875"/>
    <n v="25141.625"/>
    <n v="8"/>
    <n v="4"/>
    <n v="0"/>
    <n v="27"/>
    <n v="6"/>
    <n v="4"/>
    <n v="0"/>
    <n v="22"/>
    <n v="10"/>
    <n v="4"/>
    <n v="0"/>
    <n v="36"/>
  </r>
  <r>
    <x v="199"/>
    <s v="Fountain Drink"/>
    <n v="40"/>
    <n v="2"/>
    <n v="0"/>
    <n v="80"/>
    <n v="5.1111111111111098"/>
    <n v="48199.703703703701"/>
    <n v="22"/>
    <n v="2"/>
    <n v="0"/>
    <n v="43"/>
    <n v="22"/>
    <n v="2"/>
    <n v="0"/>
    <n v="44"/>
    <n v="36"/>
    <n v="2"/>
    <n v="0"/>
    <n v="71"/>
  </r>
  <r>
    <x v="199"/>
    <s v="Lamb and Veggie Kabob"/>
    <n v="13"/>
    <n v="8"/>
    <n v="1"/>
    <n v="117"/>
    <n v="13"/>
    <n v="53911.769230769198"/>
    <n v="7"/>
    <n v="8"/>
    <n v="1"/>
    <n v="54"/>
    <n v="6"/>
    <n v="8"/>
    <n v="0"/>
    <n v="56"/>
    <n v="12"/>
    <n v="8"/>
    <n v="1"/>
    <n v="102"/>
  </r>
  <r>
    <x v="199"/>
    <s v="Lamb Chops"/>
    <n v="20"/>
    <n v="7"/>
    <n v="0"/>
    <n v="130"/>
    <n v="2.5499999999999998"/>
    <n v="40302"/>
    <n v="24"/>
    <n v="6"/>
    <n v="1"/>
    <n v="124"/>
    <n v="18"/>
    <n v="11"/>
    <n v="0"/>
    <n v="190"/>
    <n v="11"/>
    <n v="8"/>
    <n v="1"/>
    <n v="79"/>
  </r>
  <r>
    <x v="199"/>
    <s v="Naan"/>
    <n v="22"/>
    <n v="2"/>
    <n v="0"/>
    <n v="58"/>
    <n v="1.52380952380952"/>
    <n v="76355.714285714203"/>
    <n v="14"/>
    <n v="2"/>
    <n v="0"/>
    <n v="28"/>
    <n v="12"/>
    <n v="2"/>
    <n v="0"/>
    <n v="44"/>
    <n v="16"/>
    <n v="2"/>
    <n v="0"/>
    <n v="42"/>
  </r>
  <r>
    <x v="199"/>
    <s v="Rice"/>
    <n v="17"/>
    <n v="2"/>
    <n v="0"/>
    <n v="40"/>
    <n v="1.70588235294117"/>
    <n v="59087.117647058803"/>
    <n v="9"/>
    <n v="2"/>
    <n v="0"/>
    <n v="20"/>
    <n v="12"/>
    <n v="2"/>
    <n v="0"/>
    <n v="25"/>
    <n v="8"/>
    <n v="2"/>
    <n v="0"/>
    <n v="26"/>
  </r>
  <r>
    <x v="199"/>
    <s v="Salmon and Wheat Bran Salad"/>
    <n v="102"/>
    <n v="12"/>
    <n v="0"/>
    <n v="1180"/>
    <n v="2.8316831683168302"/>
    <n v="55542.396039603896"/>
    <n v="77"/>
    <n v="11"/>
    <n v="0"/>
    <n v="798"/>
    <n v="63"/>
    <n v="13"/>
    <n v="0"/>
    <n v="823"/>
    <n v="70"/>
    <n v="13"/>
    <n v="0"/>
    <n v="966"/>
  </r>
  <r>
    <x v="199"/>
    <s v="Yogurt"/>
    <n v="19"/>
    <n v="3"/>
    <n v="0"/>
    <n v="67"/>
    <n v="3.05555555555555"/>
    <n v="66746.833333333299"/>
    <n v="19"/>
    <n v="3"/>
    <n v="0"/>
    <n v="65"/>
    <n v="30"/>
    <n v="3"/>
    <n v="0"/>
    <n v="132"/>
    <n v="23"/>
    <n v="3"/>
    <n v="0"/>
    <n v="107"/>
  </r>
  <r>
    <x v="200"/>
    <s v="Aubergine and Chickpea Vindaloo"/>
    <n v="7"/>
    <n v="4"/>
    <n v="0"/>
    <n v="24"/>
    <n v="2.3333333333333299"/>
    <n v="50264.166666666599"/>
    <n v="6"/>
    <n v="4"/>
    <n v="1"/>
    <n v="18"/>
    <n v="3"/>
    <n v="4"/>
    <n v="0"/>
    <n v="10"/>
    <n v="6"/>
    <n v="4"/>
    <n v="0"/>
    <n v="20"/>
  </r>
  <r>
    <x v="200"/>
    <s v="Beef and Apple Burgers"/>
    <n v="30"/>
    <n v="14"/>
    <n v="1"/>
    <n v="386"/>
    <n v="11.4"/>
    <n v="63346.633333333302"/>
    <n v="32"/>
    <n v="11"/>
    <n v="1"/>
    <n v="303"/>
    <n v="17"/>
    <n v="13"/>
    <n v="0"/>
    <n v="218"/>
    <n v="20"/>
    <n v="16"/>
    <n v="1"/>
    <n v="300"/>
  </r>
  <r>
    <x v="200"/>
    <s v="Beef and Broccoli"/>
    <n v="7"/>
    <n v="15"/>
    <n v="0"/>
    <n v="105"/>
    <n v="8.1428571428571406"/>
    <n v="28776"/>
    <n v="11"/>
    <n v="12"/>
    <n v="0"/>
    <n v="134"/>
    <n v="4"/>
    <n v="22"/>
    <n v="0"/>
    <n v="87"/>
    <n v="6"/>
    <n v="9"/>
    <n v="0"/>
    <n v="55"/>
  </r>
  <r>
    <x v="200"/>
    <s v="Beef and Broccoli Stir Fry"/>
    <n v="7"/>
    <n v="10"/>
    <n v="0"/>
    <n v="73"/>
    <n v="4.5"/>
    <n v="33423.166666666599"/>
    <n v="3"/>
    <n v="10"/>
    <n v="0"/>
    <n v="31"/>
    <n v="8"/>
    <n v="10"/>
    <n v="0"/>
    <n v="83"/>
    <n v="9"/>
    <n v="10"/>
    <n v="1"/>
    <n v="82"/>
  </r>
  <r>
    <x v="200"/>
    <s v="Beef and Squash Kabob"/>
    <n v="12"/>
    <n v="8"/>
    <n v="0"/>
    <n v="112"/>
    <n v="1"/>
    <n v="99999"/>
    <n v="41"/>
    <n v="7"/>
    <n v="0"/>
    <n v="341"/>
    <n v="20"/>
    <n v="8"/>
    <n v="0"/>
    <n v="187"/>
    <n v="19"/>
    <n v="8"/>
    <n v="0"/>
    <n v="168"/>
  </r>
  <r>
    <x v="200"/>
    <s v="Chicken and Onion Kabob"/>
    <n v="39"/>
    <n v="10"/>
    <n v="1"/>
    <n v="402"/>
    <n v="1.97142857142857"/>
    <n v="63004.142857142797"/>
    <n v="38"/>
    <n v="10"/>
    <n v="0"/>
    <n v="429"/>
    <n v="30"/>
    <n v="10"/>
    <n v="0"/>
    <n v="344"/>
    <n v="36"/>
    <n v="10"/>
    <n v="1"/>
    <n v="371"/>
  </r>
  <r>
    <x v="200"/>
    <s v="Chutney"/>
    <n v="12"/>
    <n v="2"/>
    <n v="0"/>
    <n v="29"/>
    <n v="2.0833333333333299"/>
    <n v="66726"/>
    <n v="15"/>
    <n v="2"/>
    <n v="0"/>
    <n v="40"/>
    <n v="9"/>
    <n v="2"/>
    <n v="0"/>
    <n v="42"/>
    <n v="14"/>
    <n v="2"/>
    <n v="0"/>
    <n v="40"/>
  </r>
  <r>
    <x v="200"/>
    <s v="Coconut and Beef Vindaloo"/>
    <n v="6"/>
    <n v="4"/>
    <n v="0"/>
    <n v="24"/>
    <n v="1.1666666666666601"/>
    <n v="83487.833333333299"/>
    <n v="14"/>
    <n v="4"/>
    <n v="0"/>
    <n v="49"/>
    <n v="6"/>
    <n v="4"/>
    <n v="0"/>
    <n v="24"/>
    <n v="11"/>
    <n v="4"/>
    <n v="0"/>
    <n v="44"/>
  </r>
  <r>
    <x v="200"/>
    <s v="Fountain Drink"/>
    <n v="35"/>
    <n v="2"/>
    <n v="0"/>
    <n v="67"/>
    <n v="7.88"/>
    <n v="36118.720000000001"/>
    <n v="35"/>
    <n v="2"/>
    <n v="0"/>
    <n v="69"/>
    <n v="24"/>
    <n v="2"/>
    <n v="0"/>
    <n v="48"/>
    <n v="24"/>
    <n v="2"/>
    <n v="0"/>
    <n v="47"/>
  </r>
  <r>
    <x v="200"/>
    <s v="Lamb and Veggie Kabob"/>
    <n v="11"/>
    <n v="8"/>
    <n v="0"/>
    <n v="103"/>
    <n v="2.4545454545454501"/>
    <n v="45625.272727272699"/>
    <n v="4"/>
    <n v="8"/>
    <n v="2"/>
    <n v="30"/>
    <n v="9"/>
    <n v="8"/>
    <n v="0"/>
    <n v="84"/>
    <n v="6"/>
    <n v="8"/>
    <n v="0"/>
    <n v="58"/>
  </r>
  <r>
    <x v="200"/>
    <s v="Lamb Chops"/>
    <n v="12"/>
    <n v="11"/>
    <n v="0"/>
    <n v="122"/>
    <n v="14.5"/>
    <n v="25124.583333333299"/>
    <n v="10"/>
    <n v="6"/>
    <n v="0"/>
    <n v="64"/>
    <n v="7"/>
    <n v="12"/>
    <n v="0"/>
    <n v="82"/>
    <n v="10"/>
    <n v="8"/>
    <n v="0"/>
    <n v="81"/>
  </r>
  <r>
    <x v="200"/>
    <s v="Naan"/>
    <n v="20"/>
    <n v="2"/>
    <n v="0"/>
    <n v="67"/>
    <n v="6"/>
    <n v="61265.722222222197"/>
    <n v="18"/>
    <n v="2"/>
    <n v="0"/>
    <n v="50"/>
    <n v="11"/>
    <n v="2"/>
    <n v="0"/>
    <n v="28"/>
    <n v="10"/>
    <n v="2"/>
    <n v="0"/>
    <n v="32"/>
  </r>
  <r>
    <x v="200"/>
    <s v="Rice"/>
    <n v="15"/>
    <n v="2"/>
    <n v="0"/>
    <n v="46"/>
    <n v="4.5"/>
    <n v="50167.166666666599"/>
    <n v="8"/>
    <n v="2"/>
    <n v="0"/>
    <n v="28"/>
    <n v="1"/>
    <n v="2"/>
    <n v="0"/>
    <n v="2"/>
    <n v="5"/>
    <n v="2"/>
    <n v="0"/>
    <n v="14"/>
  </r>
  <r>
    <x v="200"/>
    <s v="Salmon and Wheat Bran Salad"/>
    <n v="78"/>
    <n v="13"/>
    <n v="0"/>
    <n v="965"/>
    <n v="9.3815789473684195"/>
    <n v="47455.25"/>
    <n v="77"/>
    <n v="13"/>
    <n v="0"/>
    <n v="983"/>
    <n v="28"/>
    <n v="15"/>
    <n v="0"/>
    <n v="432"/>
    <n v="64"/>
    <n v="13"/>
    <n v="0"/>
    <n v="791"/>
  </r>
  <r>
    <x v="200"/>
    <s v="Yogurt"/>
    <n v="25"/>
    <n v="3"/>
    <n v="0"/>
    <n v="112"/>
    <n v="3.7727272727272698"/>
    <n v="59152.772727272699"/>
    <n v="28"/>
    <n v="3"/>
    <n v="0"/>
    <n v="105"/>
    <n v="14"/>
    <n v="3"/>
    <n v="0"/>
    <n v="58"/>
    <n v="21"/>
    <n v="3"/>
    <n v="0"/>
    <n v="81"/>
  </r>
  <r>
    <x v="201"/>
    <s v="Aubergine and Chickpea Vindaloo"/>
    <n v="6"/>
    <n v="4"/>
    <n v="4"/>
    <n v="10"/>
    <n v="1.3333333333333299"/>
    <n v="66939"/>
    <n v="4"/>
    <n v="4"/>
    <n v="0"/>
    <n v="13"/>
    <n v="9"/>
    <n v="4"/>
    <n v="0"/>
    <n v="32"/>
    <n v="21"/>
    <n v="4"/>
    <n v="0"/>
    <n v="74"/>
  </r>
  <r>
    <x v="201"/>
    <s v="Beef and Apple Burgers"/>
    <n v="30"/>
    <n v="9"/>
    <n v="2"/>
    <n v="220"/>
    <n v="3.6"/>
    <n v="73411.066666666593"/>
    <n v="31"/>
    <n v="9"/>
    <n v="2"/>
    <n v="237"/>
    <n v="34"/>
    <n v="11"/>
    <n v="1"/>
    <n v="335"/>
    <n v="39"/>
    <n v="13"/>
    <n v="2"/>
    <n v="427"/>
  </r>
  <r>
    <x v="201"/>
    <s v="Beef and Broccoli"/>
    <n v="10"/>
    <n v="6"/>
    <n v="0"/>
    <n v="64"/>
    <n v="1.4"/>
    <n v="70144.2"/>
    <n v="13"/>
    <n v="8"/>
    <n v="1"/>
    <n v="87"/>
    <n v="11"/>
    <n v="10"/>
    <n v="0"/>
    <n v="114"/>
    <n v="14"/>
    <n v="10"/>
    <n v="0"/>
    <n v="133"/>
  </r>
  <r>
    <x v="201"/>
    <s v="Beef and Broccoli Stir Fry"/>
    <n v="6"/>
    <n v="10"/>
    <n v="0"/>
    <n v="62"/>
    <n v="2.6666666666666599"/>
    <n v="33462"/>
    <n v="4"/>
    <n v="10"/>
    <n v="0"/>
    <n v="40"/>
    <n v="9"/>
    <n v="10"/>
    <n v="0"/>
    <n v="91"/>
    <n v="25"/>
    <n v="10"/>
    <n v="1"/>
    <n v="238"/>
  </r>
  <r>
    <x v="201"/>
    <s v="Beef and Squash Kabob"/>
    <n v="25"/>
    <n v="8"/>
    <n v="2"/>
    <n v="186"/>
    <n v="1.6818181818181801"/>
    <n v="68211.363636363603"/>
    <n v="16"/>
    <n v="7"/>
    <n v="0"/>
    <n v="137"/>
    <n v="24"/>
    <n v="8"/>
    <n v="0"/>
    <n v="221"/>
    <n v="55"/>
    <n v="8"/>
    <n v="0"/>
    <n v="506"/>
  </r>
  <r>
    <x v="201"/>
    <s v="Chicken and Onion Kabob"/>
    <n v="61"/>
    <n v="10"/>
    <n v="0"/>
    <n v="665"/>
    <n v="8.6140350877192908"/>
    <n v="56259"/>
    <n v="57"/>
    <n v="10"/>
    <n v="0"/>
    <n v="640"/>
    <n v="50"/>
    <n v="10"/>
    <n v="0"/>
    <n v="546"/>
    <n v="97"/>
    <n v="10"/>
    <n v="1"/>
    <n v="1021"/>
  </r>
  <r>
    <x v="201"/>
    <s v="Chutney"/>
    <n v="9"/>
    <n v="2"/>
    <n v="0"/>
    <n v="22"/>
    <n v="1.55555555555555"/>
    <n v="77831.111111111095"/>
    <n v="12"/>
    <n v="2"/>
    <n v="0"/>
    <n v="27"/>
    <n v="9"/>
    <n v="2"/>
    <n v="0"/>
    <n v="28"/>
    <n v="26"/>
    <n v="2"/>
    <n v="0"/>
    <n v="48"/>
  </r>
  <r>
    <x v="201"/>
    <s v="Coconut and Beef Vindaloo"/>
    <n v="9"/>
    <n v="4"/>
    <n v="1"/>
    <n v="27"/>
    <n v="4.5"/>
    <n v="62503.125"/>
    <n v="8"/>
    <n v="4"/>
    <n v="0"/>
    <n v="27"/>
    <n v="14"/>
    <n v="4"/>
    <n v="0"/>
    <n v="54"/>
    <n v="20"/>
    <n v="4"/>
    <n v="0"/>
    <n v="80"/>
  </r>
  <r>
    <x v="201"/>
    <s v="Fountain Drink"/>
    <n v="28"/>
    <n v="2"/>
    <n v="0"/>
    <n v="50"/>
    <n v="1.9"/>
    <n v="60178.75"/>
    <n v="21"/>
    <n v="2"/>
    <n v="0"/>
    <n v="41"/>
    <n v="32"/>
    <n v="2"/>
    <n v="0"/>
    <n v="63"/>
    <n v="78"/>
    <n v="2"/>
    <n v="0"/>
    <n v="138"/>
  </r>
  <r>
    <x v="201"/>
    <s v="Lamb and Veggie Kabob"/>
    <n v="8"/>
    <n v="8"/>
    <n v="2"/>
    <n v="52"/>
    <n v="8.625"/>
    <n v="37633"/>
    <n v="8"/>
    <n v="8"/>
    <n v="1"/>
    <n v="61"/>
    <n v="6"/>
    <n v="8"/>
    <n v="0"/>
    <n v="58"/>
    <n v="22"/>
    <n v="8"/>
    <n v="0"/>
    <n v="212"/>
  </r>
  <r>
    <x v="201"/>
    <s v="Lamb Chops"/>
    <n v="14"/>
    <n v="8"/>
    <n v="1"/>
    <n v="89"/>
    <n v="5.3076923076923004"/>
    <n v="61591.692307692298"/>
    <n v="16"/>
    <n v="8"/>
    <n v="1"/>
    <n v="106"/>
    <n v="15"/>
    <n v="8"/>
    <n v="1"/>
    <n v="107"/>
    <n v="23"/>
    <n v="10"/>
    <n v="0"/>
    <n v="220"/>
  </r>
  <r>
    <x v="201"/>
    <s v="Naan"/>
    <n v="8"/>
    <n v="2"/>
    <n v="1"/>
    <n v="12"/>
    <n v="3"/>
    <n v="87514.875"/>
    <n v="10"/>
    <n v="2"/>
    <n v="0"/>
    <n v="20"/>
    <n v="15"/>
    <n v="2"/>
    <n v="0"/>
    <n v="41"/>
    <n v="33"/>
    <n v="2"/>
    <n v="1"/>
    <n v="51"/>
  </r>
  <r>
    <x v="201"/>
    <s v="Rice"/>
    <n v="12"/>
    <n v="2"/>
    <n v="0"/>
    <n v="27"/>
    <n v="2"/>
    <n v="75057.166666666599"/>
    <n v="18"/>
    <n v="2"/>
    <n v="0"/>
    <n v="40"/>
    <n v="11"/>
    <n v="2"/>
    <n v="0"/>
    <n v="37"/>
    <n v="33"/>
    <n v="2"/>
    <n v="0"/>
    <n v="61"/>
  </r>
  <r>
    <x v="201"/>
    <s v="Salmon and Wheat Bran Salad"/>
    <n v="69"/>
    <n v="12"/>
    <n v="1"/>
    <n v="746"/>
    <n v="3.1323529411764701"/>
    <n v="61892.897058823502"/>
    <n v="62"/>
    <n v="10"/>
    <n v="1"/>
    <n v="574"/>
    <n v="59"/>
    <n v="13"/>
    <n v="0"/>
    <n v="753"/>
    <n v="129"/>
    <n v="12"/>
    <n v="2"/>
    <n v="1352"/>
  </r>
  <r>
    <x v="201"/>
    <s v="Yogurt"/>
    <n v="24"/>
    <n v="3"/>
    <n v="0"/>
    <n v="85"/>
    <n v="1.4166666666666601"/>
    <n v="75115.291666666599"/>
    <n v="18"/>
    <n v="3"/>
    <n v="0"/>
    <n v="70"/>
    <n v="22"/>
    <n v="3"/>
    <n v="0"/>
    <n v="95"/>
    <n v="28"/>
    <n v="3"/>
    <n v="0"/>
    <n v="92"/>
  </r>
  <r>
    <x v="202"/>
    <s v="Aubergine and Chickpea Vindaloo"/>
    <n v="20"/>
    <n v="4"/>
    <n v="0"/>
    <n v="70"/>
    <n v="6"/>
    <n v="37514.125"/>
    <n v="6"/>
    <n v="4"/>
    <n v="0"/>
    <n v="21"/>
    <n v="4"/>
    <n v="4"/>
    <n v="0"/>
    <n v="14"/>
    <n v="5"/>
    <n v="4"/>
    <n v="0"/>
    <n v="18"/>
  </r>
  <r>
    <x v="202"/>
    <s v="Beef and Apple Burgers"/>
    <n v="56"/>
    <n v="15"/>
    <n v="0"/>
    <n v="799"/>
    <n v="2.6153846153846101"/>
    <n v="65447.961538461503"/>
    <n v="47"/>
    <n v="10"/>
    <n v="1"/>
    <n v="431"/>
    <n v="22"/>
    <n v="13"/>
    <n v="0"/>
    <n v="284"/>
    <n v="30"/>
    <n v="14"/>
    <n v="0"/>
    <n v="415"/>
  </r>
  <r>
    <x v="202"/>
    <s v="Beef and Broccoli"/>
    <n v="42"/>
    <n v="8"/>
    <n v="0"/>
    <n v="350"/>
    <n v="4.4761904761904701"/>
    <n v="66686.238095238004"/>
    <n v="25"/>
    <n v="7"/>
    <n v="0"/>
    <n v="184"/>
    <n v="10"/>
    <n v="7"/>
    <n v="0"/>
    <n v="67"/>
    <n v="25"/>
    <n v="13"/>
    <n v="0"/>
    <n v="328"/>
  </r>
  <r>
    <x v="202"/>
    <s v="Beef and Broccoli Stir Fry"/>
    <n v="10"/>
    <n v="10"/>
    <n v="0"/>
    <n v="102"/>
    <n v="5.4"/>
    <n v="40096.400000000001"/>
    <n v="11"/>
    <n v="10"/>
    <n v="0"/>
    <n v="111"/>
    <n v="11"/>
    <n v="10"/>
    <n v="0"/>
    <n v="111"/>
    <n v="7"/>
    <n v="10"/>
    <n v="1"/>
    <n v="67"/>
  </r>
  <r>
    <x v="202"/>
    <s v="Beef and Squash Kabob"/>
    <n v="48"/>
    <n v="8"/>
    <n v="0"/>
    <n v="444"/>
    <n v="10.826086956521699"/>
    <n v="39231.652173912997"/>
    <n v="24"/>
    <n v="7"/>
    <n v="0"/>
    <n v="207"/>
    <n v="40"/>
    <n v="8"/>
    <n v="1"/>
    <n v="350"/>
    <n v="41"/>
    <n v="8"/>
    <n v="0"/>
    <n v="380"/>
  </r>
  <r>
    <x v="202"/>
    <s v="Chicken and Onion Kabob"/>
    <n v="94"/>
    <n v="10"/>
    <n v="0"/>
    <n v="1046"/>
    <n v="6.21428571428571"/>
    <n v="59635.738095237997"/>
    <n v="64"/>
    <n v="10"/>
    <n v="0"/>
    <n v="698"/>
    <n v="54"/>
    <n v="10"/>
    <n v="1"/>
    <n v="559"/>
    <n v="51"/>
    <n v="10"/>
    <n v="0"/>
    <n v="556"/>
  </r>
  <r>
    <x v="202"/>
    <s v="Chutney"/>
    <n v="38"/>
    <n v="2"/>
    <n v="0"/>
    <n v="107"/>
    <n v="3.4210526315789398"/>
    <n v="68425.210526315699"/>
    <n v="18"/>
    <n v="2"/>
    <n v="0"/>
    <n v="38"/>
    <n v="9"/>
    <n v="2"/>
    <n v="0"/>
    <n v="28"/>
    <n v="19"/>
    <n v="2"/>
    <n v="0"/>
    <n v="63"/>
  </r>
  <r>
    <x v="202"/>
    <s v="Coconut and Beef Vindaloo"/>
    <n v="20"/>
    <n v="4"/>
    <n v="0"/>
    <n v="80"/>
    <n v="1.125"/>
    <n v="87499.125"/>
    <n v="12"/>
    <n v="4"/>
    <n v="0"/>
    <n v="42"/>
    <n v="9"/>
    <n v="4"/>
    <n v="0"/>
    <n v="36"/>
    <n v="16"/>
    <n v="4"/>
    <n v="0"/>
    <n v="60"/>
  </r>
  <r>
    <x v="202"/>
    <s v="Fountain Drink"/>
    <n v="92"/>
    <n v="2"/>
    <n v="0"/>
    <n v="174"/>
    <n v="4.5"/>
    <n v="46240.307692307601"/>
    <n v="50"/>
    <n v="2"/>
    <n v="0"/>
    <n v="92"/>
    <n v="30"/>
    <n v="2"/>
    <n v="0"/>
    <n v="59"/>
    <n v="52"/>
    <n v="2"/>
    <n v="0"/>
    <n v="98"/>
  </r>
  <r>
    <x v="202"/>
    <s v="Lamb and Veggie Kabob"/>
    <n v="24"/>
    <n v="8"/>
    <n v="1"/>
    <n v="205"/>
    <n v="5.9166666666666599"/>
    <n v="50056.916666666599"/>
    <n v="17"/>
    <n v="8"/>
    <n v="2"/>
    <n v="122"/>
    <n v="16"/>
    <n v="8"/>
    <n v="0"/>
    <n v="155"/>
    <n v="11"/>
    <n v="8"/>
    <n v="1"/>
    <n v="93"/>
  </r>
  <r>
    <x v="202"/>
    <s v="Lamb Chops"/>
    <n v="30"/>
    <n v="13"/>
    <n v="0"/>
    <n v="378"/>
    <n v="4.8461538461538396"/>
    <n v="38539.538461538403"/>
    <n v="20"/>
    <n v="8"/>
    <n v="0"/>
    <n v="142"/>
    <n v="10"/>
    <n v="10"/>
    <n v="0"/>
    <n v="96"/>
    <n v="12"/>
    <n v="16"/>
    <n v="0"/>
    <n v="188"/>
  </r>
  <r>
    <x v="202"/>
    <s v="Naan"/>
    <n v="40"/>
    <n v="2"/>
    <n v="0"/>
    <n v="112"/>
    <n v="3.15"/>
    <n v="60019.1"/>
    <n v="32"/>
    <n v="2"/>
    <n v="0"/>
    <n v="80"/>
    <n v="11"/>
    <n v="2"/>
    <n v="0"/>
    <n v="27"/>
    <n v="28"/>
    <n v="2"/>
    <n v="0"/>
    <n v="80"/>
  </r>
  <r>
    <x v="202"/>
    <s v="Rice"/>
    <n v="32"/>
    <n v="2"/>
    <n v="0"/>
    <n v="96"/>
    <n v="4.3333333333333304"/>
    <n v="60064.733333333301"/>
    <n v="16"/>
    <n v="2"/>
    <n v="0"/>
    <n v="47"/>
    <n v="10"/>
    <n v="2"/>
    <n v="0"/>
    <n v="26"/>
    <n v="23"/>
    <n v="2"/>
    <n v="0"/>
    <n v="65"/>
  </r>
  <r>
    <x v="202"/>
    <s v="Salmon and Wheat Bran Salad"/>
    <n v="182"/>
    <n v="12"/>
    <n v="1"/>
    <n v="2097"/>
    <n v="4.31460674157303"/>
    <n v="52852.370786516803"/>
    <n v="118"/>
    <n v="12"/>
    <n v="0"/>
    <n v="1362"/>
    <n v="64"/>
    <n v="15"/>
    <n v="0"/>
    <n v="934"/>
    <n v="119"/>
    <n v="12"/>
    <n v="0"/>
    <n v="1430"/>
  </r>
  <r>
    <x v="202"/>
    <s v="Yogurt"/>
    <n v="66"/>
    <n v="3"/>
    <n v="1"/>
    <n v="230"/>
    <n v="4.8965517241379297"/>
    <n v="58700.758620689601"/>
    <n v="31"/>
    <n v="3"/>
    <n v="0"/>
    <n v="120"/>
    <n v="43"/>
    <n v="3"/>
    <n v="0"/>
    <n v="147"/>
    <n v="33"/>
    <n v="3"/>
    <n v="0"/>
    <n v="139"/>
  </r>
  <r>
    <x v="203"/>
    <s v="Aubergine and Chickpea Vindaloo"/>
    <n v="15"/>
    <n v="4"/>
    <n v="0"/>
    <n v="51"/>
    <n v="1.55555555555555"/>
    <n v="55577.111111111102"/>
    <n v="28"/>
    <n v="4"/>
    <n v="0"/>
    <n v="98"/>
    <n v="10"/>
    <n v="4"/>
    <n v="0"/>
    <n v="35"/>
    <n v="13"/>
    <n v="4"/>
    <n v="0"/>
    <n v="46"/>
  </r>
  <r>
    <x v="203"/>
    <s v="Beef and Apple Burgers"/>
    <n v="42"/>
    <n v="10"/>
    <n v="0"/>
    <n v="395"/>
    <n v="2.6190476190476102"/>
    <n v="45342.023809523802"/>
    <n v="59"/>
    <n v="13"/>
    <n v="2"/>
    <n v="696"/>
    <n v="35"/>
    <n v="13"/>
    <n v="1"/>
    <n v="413"/>
    <n v="41"/>
    <n v="13"/>
    <n v="1"/>
    <n v="512"/>
  </r>
  <r>
    <x v="203"/>
    <s v="Beef and Broccoli"/>
    <n v="30"/>
    <n v="14"/>
    <n v="0"/>
    <n v="439"/>
    <n v="2"/>
    <n v="58572.708333333299"/>
    <n v="23"/>
    <n v="13"/>
    <n v="0"/>
    <n v="284"/>
    <n v="22"/>
    <n v="9"/>
    <n v="0"/>
    <n v="183"/>
    <n v="29"/>
    <n v="8"/>
    <n v="0"/>
    <n v="246"/>
  </r>
  <r>
    <x v="203"/>
    <s v="Beef and Broccoli Stir Fry"/>
    <n v="12"/>
    <n v="10"/>
    <n v="0"/>
    <n v="122"/>
    <n v="2.0833333333333299"/>
    <n v="50150.166666666599"/>
    <n v="14"/>
    <n v="10"/>
    <n v="0"/>
    <n v="140"/>
    <n v="18"/>
    <n v="10"/>
    <n v="0"/>
    <n v="183"/>
    <n v="12"/>
    <n v="10"/>
    <n v="0"/>
    <n v="121"/>
  </r>
  <r>
    <x v="203"/>
    <s v="Beef and Squash Kabob"/>
    <n v="35"/>
    <n v="8"/>
    <n v="0"/>
    <n v="311"/>
    <n v="1.9032258064516101"/>
    <n v="58183.935483870897"/>
    <n v="43"/>
    <n v="7"/>
    <n v="0"/>
    <n v="365"/>
    <n v="38"/>
    <n v="8"/>
    <n v="0"/>
    <n v="334"/>
    <n v="23"/>
    <n v="8"/>
    <n v="0"/>
    <n v="215"/>
  </r>
  <r>
    <x v="203"/>
    <s v="Chicken and Onion Kabob"/>
    <n v="54"/>
    <n v="10"/>
    <n v="0"/>
    <n v="589"/>
    <n v="3.1666666666666599"/>
    <n v="50123.9375"/>
    <n v="74"/>
    <n v="10"/>
    <n v="1"/>
    <n v="803"/>
    <n v="73"/>
    <n v="10"/>
    <n v="0"/>
    <n v="808"/>
    <n v="50"/>
    <n v="9"/>
    <n v="0"/>
    <n v="516"/>
  </r>
  <r>
    <x v="203"/>
    <s v="Chutney"/>
    <n v="18"/>
    <n v="2"/>
    <n v="0"/>
    <n v="72"/>
    <n v="1.8"/>
    <n v="53464.466666666602"/>
    <n v="21"/>
    <n v="2"/>
    <n v="0"/>
    <n v="50"/>
    <n v="10"/>
    <n v="2"/>
    <n v="0"/>
    <n v="24"/>
    <n v="17"/>
    <n v="2"/>
    <n v="0"/>
    <n v="50"/>
  </r>
  <r>
    <x v="203"/>
    <s v="Coconut and Beef Vindaloo"/>
    <n v="18"/>
    <n v="4"/>
    <n v="0"/>
    <n v="72"/>
    <n v="3"/>
    <n v="37533.75"/>
    <n v="16"/>
    <n v="4"/>
    <n v="0"/>
    <n v="56"/>
    <n v="15"/>
    <n v="4"/>
    <n v="0"/>
    <n v="60"/>
    <n v="12"/>
    <n v="4"/>
    <n v="0"/>
    <n v="48"/>
  </r>
  <r>
    <x v="203"/>
    <s v="Fountain Drink"/>
    <n v="63"/>
    <n v="2"/>
    <n v="0"/>
    <n v="125"/>
    <n v="4.2272727272727204"/>
    <n v="45572"/>
    <n v="63"/>
    <n v="2"/>
    <n v="0"/>
    <n v="123"/>
    <n v="53"/>
    <n v="2"/>
    <n v="0"/>
    <n v="103"/>
    <n v="64"/>
    <n v="2"/>
    <n v="0"/>
    <n v="127"/>
  </r>
  <r>
    <x v="203"/>
    <s v="Lamb and Veggie Kabob"/>
    <n v="16"/>
    <n v="8"/>
    <n v="0"/>
    <n v="152"/>
    <n v="3.4"/>
    <n v="53390.466666666602"/>
    <n v="15"/>
    <n v="8"/>
    <n v="1"/>
    <n v="122"/>
    <n v="10"/>
    <n v="8"/>
    <n v="0"/>
    <n v="96"/>
    <n v="13"/>
    <n v="8"/>
    <n v="0"/>
    <n v="121"/>
  </r>
  <r>
    <x v="203"/>
    <s v="Lamb Chops"/>
    <n v="29"/>
    <n v="7"/>
    <n v="0"/>
    <n v="205"/>
    <n v="2.6206896551724101"/>
    <n v="44998.413793103398"/>
    <n v="29"/>
    <n v="11"/>
    <n v="0"/>
    <n v="325"/>
    <n v="20"/>
    <n v="7"/>
    <n v="0"/>
    <n v="138"/>
    <n v="18"/>
    <n v="10"/>
    <n v="1"/>
    <n v="156"/>
  </r>
  <r>
    <x v="203"/>
    <s v="Naan"/>
    <n v="37"/>
    <n v="2"/>
    <n v="0"/>
    <n v="121"/>
    <n v="2.1764705882352899"/>
    <n v="50101"/>
    <n v="24"/>
    <n v="2"/>
    <n v="0"/>
    <n v="67"/>
    <n v="24"/>
    <n v="2"/>
    <n v="0"/>
    <n v="58"/>
    <n v="18"/>
    <n v="2"/>
    <n v="0"/>
    <n v="50"/>
  </r>
  <r>
    <x v="203"/>
    <s v="Rice"/>
    <n v="29"/>
    <n v="2"/>
    <n v="0"/>
    <n v="75"/>
    <n v="1.8928571428571399"/>
    <n v="68019"/>
    <n v="21"/>
    <n v="2"/>
    <n v="0"/>
    <n v="54"/>
    <n v="17"/>
    <n v="2"/>
    <n v="0"/>
    <n v="40"/>
    <n v="22"/>
    <n v="2"/>
    <n v="0"/>
    <n v="52"/>
  </r>
  <r>
    <x v="203"/>
    <s v="Salmon and Wheat Bran Salad"/>
    <n v="122"/>
    <n v="14"/>
    <n v="0"/>
    <n v="1706"/>
    <n v="3.3508771929824501"/>
    <n v="48391.324561403497"/>
    <n v="123"/>
    <n v="14"/>
    <n v="1"/>
    <n v="1693"/>
    <n v="94"/>
    <n v="13"/>
    <n v="0"/>
    <n v="1212"/>
    <n v="119"/>
    <n v="14"/>
    <n v="0"/>
    <n v="1646"/>
  </r>
  <r>
    <x v="203"/>
    <s v="Yogurt"/>
    <n v="47"/>
    <n v="3"/>
    <n v="0"/>
    <n v="201"/>
    <n v="2.1162790697674398"/>
    <n v="48946.2093023255"/>
    <n v="51"/>
    <n v="3"/>
    <n v="0"/>
    <n v="172"/>
    <n v="39"/>
    <n v="3"/>
    <n v="0"/>
    <n v="172"/>
    <n v="52"/>
    <n v="3"/>
    <n v="0"/>
    <n v="197"/>
  </r>
  <r>
    <x v="204"/>
    <s v="Aubergine and Chickpea Vindaloo"/>
    <n v="14"/>
    <n v="4"/>
    <n v="0"/>
    <n v="49"/>
    <n v="2.5454545454545401"/>
    <n v="54656"/>
    <n v="22"/>
    <n v="4"/>
    <n v="0"/>
    <n v="77"/>
    <n v="9"/>
    <n v="4"/>
    <n v="0"/>
    <n v="32"/>
    <n v="16"/>
    <n v="4"/>
    <n v="0"/>
    <n v="56"/>
  </r>
  <r>
    <x v="204"/>
    <s v="Beef and Apple Burgers"/>
    <n v="39"/>
    <n v="11"/>
    <n v="2"/>
    <n v="374"/>
    <n v="2.3076923076922999"/>
    <n v="74419.435897435804"/>
    <n v="60"/>
    <n v="11"/>
    <n v="1"/>
    <n v="627"/>
    <n v="35"/>
    <n v="14"/>
    <n v="1"/>
    <n v="450"/>
    <n v="40"/>
    <n v="17"/>
    <n v="0"/>
    <n v="685"/>
  </r>
  <r>
    <x v="204"/>
    <s v="Beef and Broccoli"/>
    <n v="28"/>
    <n v="16"/>
    <n v="2"/>
    <n v="390"/>
    <n v="1.6428571428571399"/>
    <n v="71519.357142857101"/>
    <n v="32"/>
    <n v="13"/>
    <n v="4"/>
    <n v="311"/>
    <n v="36"/>
    <n v="13"/>
    <n v="1"/>
    <n v="386"/>
    <n v="25"/>
    <n v="13"/>
    <n v="0"/>
    <n v="328"/>
  </r>
  <r>
    <x v="204"/>
    <s v="Beef and Broccoli Stir Fry"/>
    <n v="7"/>
    <n v="10"/>
    <n v="0"/>
    <n v="72"/>
    <n v="2"/>
    <n v="57162.714285714203"/>
    <n v="30"/>
    <n v="10"/>
    <n v="0"/>
    <n v="301"/>
    <n v="21"/>
    <n v="10"/>
    <n v="0"/>
    <n v="214"/>
    <n v="15"/>
    <n v="10"/>
    <n v="0"/>
    <n v="153"/>
  </r>
  <r>
    <x v="204"/>
    <s v="Beef and Squash Kabob"/>
    <n v="25"/>
    <n v="8"/>
    <n v="0"/>
    <n v="233"/>
    <n v="2.84"/>
    <n v="60043.199999999997"/>
    <n v="58"/>
    <n v="7"/>
    <n v="0"/>
    <n v="490"/>
    <n v="37"/>
    <n v="8"/>
    <n v="0"/>
    <n v="341"/>
    <n v="25"/>
    <n v="8"/>
    <n v="0"/>
    <n v="232"/>
  </r>
  <r>
    <x v="204"/>
    <s v="Chicken and Onion Kabob"/>
    <n v="46"/>
    <n v="10"/>
    <n v="1"/>
    <n v="479"/>
    <n v="2.5581395348837201"/>
    <n v="69825.023255813896"/>
    <n v="78"/>
    <n v="10"/>
    <n v="0"/>
    <n v="844"/>
    <n v="47"/>
    <n v="10"/>
    <n v="0"/>
    <n v="512"/>
    <n v="51"/>
    <n v="10"/>
    <n v="0"/>
    <n v="562"/>
  </r>
  <r>
    <x v="204"/>
    <s v="Chutney"/>
    <n v="24"/>
    <n v="2"/>
    <n v="0"/>
    <n v="77"/>
    <n v="1.4545454545454499"/>
    <n v="86397.136363636295"/>
    <n v="32"/>
    <n v="2"/>
    <n v="1"/>
    <n v="58"/>
    <n v="23"/>
    <n v="2"/>
    <n v="0"/>
    <n v="64"/>
    <n v="25"/>
    <n v="2"/>
    <n v="0"/>
    <n v="69"/>
  </r>
  <r>
    <x v="204"/>
    <s v="Coconut and Beef Vindaloo"/>
    <n v="16"/>
    <n v="4"/>
    <n v="1"/>
    <n v="50"/>
    <n v="2.25"/>
    <n v="66748.5"/>
    <n v="20"/>
    <n v="4"/>
    <n v="1"/>
    <n v="56"/>
    <n v="8"/>
    <n v="4"/>
    <n v="0"/>
    <n v="31"/>
    <n v="5"/>
    <n v="4"/>
    <n v="0"/>
    <n v="20"/>
  </r>
  <r>
    <x v="204"/>
    <s v="Fountain Drink"/>
    <n v="44"/>
    <n v="2"/>
    <n v="0"/>
    <n v="81"/>
    <n v="2.3928571428571401"/>
    <n v="71490.571428571406"/>
    <n v="62"/>
    <n v="2"/>
    <n v="0"/>
    <n v="121"/>
    <n v="51"/>
    <n v="2"/>
    <n v="0"/>
    <n v="94"/>
    <n v="56"/>
    <n v="2"/>
    <n v="0"/>
    <n v="111"/>
  </r>
  <r>
    <x v="204"/>
    <s v="Lamb and Veggie Kabob"/>
    <n v="15"/>
    <n v="8"/>
    <n v="1"/>
    <n v="129"/>
    <n v="3.84615384615384"/>
    <n v="38585.692307692298"/>
    <n v="16"/>
    <n v="8"/>
    <n v="1"/>
    <n v="132"/>
    <n v="13"/>
    <n v="8"/>
    <n v="0"/>
    <n v="122"/>
    <n v="6"/>
    <n v="8"/>
    <n v="2"/>
    <n v="48"/>
  </r>
  <r>
    <x v="204"/>
    <s v="Lamb Chops"/>
    <n v="22"/>
    <n v="10"/>
    <n v="2"/>
    <n v="185"/>
    <n v="2.13636363636363"/>
    <n v="63729.681818181802"/>
    <n v="34"/>
    <n v="11"/>
    <n v="5"/>
    <n v="287"/>
    <n v="18"/>
    <n v="8"/>
    <n v="0"/>
    <n v="131"/>
    <n v="17"/>
    <n v="10"/>
    <n v="0"/>
    <n v="157"/>
  </r>
  <r>
    <x v="204"/>
    <s v="Naan"/>
    <n v="21"/>
    <n v="2"/>
    <n v="0"/>
    <n v="66"/>
    <n v="1.5263157894736801"/>
    <n v="79017.526315789393"/>
    <n v="25"/>
    <n v="2"/>
    <n v="1"/>
    <n v="48"/>
    <n v="30"/>
    <n v="2"/>
    <n v="0"/>
    <n v="104"/>
    <n v="23"/>
    <n v="2"/>
    <n v="0"/>
    <n v="80"/>
  </r>
  <r>
    <x v="204"/>
    <s v="Rice"/>
    <n v="24"/>
    <n v="2"/>
    <n v="0"/>
    <n v="86"/>
    <n v="1.61904761904761"/>
    <n v="76226.761904761894"/>
    <n v="20"/>
    <n v="2"/>
    <n v="0"/>
    <n v="54"/>
    <n v="22"/>
    <n v="2"/>
    <n v="0"/>
    <n v="70"/>
    <n v="23"/>
    <n v="2"/>
    <n v="0"/>
    <n v="84"/>
  </r>
  <r>
    <x v="204"/>
    <s v="Salmon and Wheat Bran Salad"/>
    <n v="109"/>
    <n v="15"/>
    <n v="2"/>
    <n v="1498"/>
    <n v="2.8952380952380898"/>
    <n v="55351.333333333299"/>
    <n v="152"/>
    <n v="13"/>
    <n v="2"/>
    <n v="1757"/>
    <n v="103"/>
    <n v="15"/>
    <n v="0"/>
    <n v="1416"/>
    <n v="129"/>
    <n v="15"/>
    <n v="0"/>
    <n v="1908"/>
  </r>
  <r>
    <x v="204"/>
    <s v="Yogurt"/>
    <n v="53"/>
    <n v="3"/>
    <n v="0"/>
    <n v="199"/>
    <n v="1.875"/>
    <n v="75039.875"/>
    <n v="55"/>
    <n v="3"/>
    <n v="0"/>
    <n v="226"/>
    <n v="37"/>
    <n v="3"/>
    <n v="0"/>
    <n v="168"/>
    <n v="48"/>
    <n v="3"/>
    <n v="0"/>
    <n v="218"/>
  </r>
  <r>
    <x v="205"/>
    <s v="Aubergine and Chickpea Vindaloo"/>
    <n v="7"/>
    <n v="4"/>
    <n v="0"/>
    <n v="24"/>
    <n v="1"/>
    <n v="99999"/>
    <n v="5"/>
    <n v="4"/>
    <n v="0"/>
    <n v="18"/>
    <n v="2"/>
    <n v="4"/>
    <n v="0"/>
    <n v="7"/>
    <n v="12"/>
    <n v="4"/>
    <n v="0"/>
    <n v="38"/>
  </r>
  <r>
    <x v="205"/>
    <s v="Beef and Apple Burgers"/>
    <n v="23"/>
    <n v="11"/>
    <n v="0"/>
    <n v="254"/>
    <n v="5.6956521739130404"/>
    <n v="69639.782608695605"/>
    <n v="24"/>
    <n v="12"/>
    <n v="1"/>
    <n v="260"/>
    <n v="23"/>
    <n v="9"/>
    <n v="0"/>
    <n v="202"/>
    <n v="27"/>
    <n v="12"/>
    <n v="0"/>
    <n v="299"/>
  </r>
  <r>
    <x v="205"/>
    <s v="Beef and Broccoli"/>
    <n v="11"/>
    <n v="8"/>
    <n v="0"/>
    <n v="84"/>
    <n v="10.272727272727201"/>
    <n v="36498.4545454545"/>
    <n v="8"/>
    <n v="9"/>
    <n v="0"/>
    <n v="72"/>
    <n v="12"/>
    <n v="7"/>
    <n v="0"/>
    <n v="77"/>
    <n v="38"/>
    <n v="7"/>
    <n v="0"/>
    <n v="292"/>
  </r>
  <r>
    <x v="205"/>
    <s v="Beef and Broccoli Stir Fry"/>
    <n v="7"/>
    <n v="10"/>
    <n v="0"/>
    <n v="70"/>
    <n v="7"/>
    <n v="43045.714285714203"/>
    <n v="6"/>
    <n v="10"/>
    <n v="0"/>
    <n v="60"/>
    <n v="10"/>
    <n v="10"/>
    <n v="1"/>
    <n v="97"/>
    <n v="9"/>
    <n v="10"/>
    <n v="0"/>
    <n v="93"/>
  </r>
  <r>
    <x v="205"/>
    <s v="Beef and Squash Kabob"/>
    <n v="9"/>
    <n v="8"/>
    <n v="1"/>
    <n v="75"/>
    <n v="1.44444444444444"/>
    <n v="66751.444444444394"/>
    <n v="26"/>
    <n v="7"/>
    <n v="0"/>
    <n v="222"/>
    <n v="25"/>
    <n v="7"/>
    <n v="0"/>
    <n v="208"/>
    <n v="27"/>
    <n v="8"/>
    <n v="0"/>
    <n v="243"/>
  </r>
  <r>
    <x v="205"/>
    <s v="Chicken and Onion Kabob"/>
    <n v="27"/>
    <n v="10"/>
    <n v="0"/>
    <n v="299"/>
    <n v="3.125"/>
    <n v="75107.333333333299"/>
    <n v="24"/>
    <n v="10"/>
    <n v="0"/>
    <n v="265"/>
    <n v="38"/>
    <n v="10"/>
    <n v="0"/>
    <n v="419"/>
    <n v="45"/>
    <n v="10"/>
    <n v="1"/>
    <n v="486"/>
  </r>
  <r>
    <x v="205"/>
    <s v="Chutney"/>
    <n v="12"/>
    <n v="2"/>
    <n v="0"/>
    <n v="46"/>
    <n v="4.9166666666666599"/>
    <n v="41838.5"/>
    <n v="7"/>
    <n v="2"/>
    <n v="0"/>
    <n v="16"/>
    <n v="16"/>
    <n v="2"/>
    <n v="0"/>
    <n v="37"/>
    <n v="13"/>
    <n v="2"/>
    <n v="0"/>
    <n v="32"/>
  </r>
  <r>
    <x v="205"/>
    <s v="Coconut and Beef Vindaloo"/>
    <n v="11"/>
    <n v="4"/>
    <n v="0"/>
    <n v="44"/>
    <n v="2.8333333333333299"/>
    <n v="83348.166666666599"/>
    <n v="4"/>
    <n v="4"/>
    <n v="0"/>
    <n v="14"/>
    <n v="5"/>
    <n v="4"/>
    <n v="1"/>
    <n v="16"/>
    <n v="8"/>
    <n v="4"/>
    <n v="0"/>
    <n v="32"/>
  </r>
  <r>
    <x v="205"/>
    <s v="Fountain Drink"/>
    <n v="30"/>
    <n v="2"/>
    <n v="0"/>
    <n v="59"/>
    <n v="7.0476190476190403"/>
    <n v="47663.952380952302"/>
    <n v="29"/>
    <n v="2"/>
    <n v="0"/>
    <n v="57"/>
    <n v="22"/>
    <n v="2"/>
    <n v="0"/>
    <n v="42"/>
    <n v="40"/>
    <n v="2"/>
    <n v="0"/>
    <n v="80"/>
  </r>
  <r>
    <x v="205"/>
    <s v="Lamb and Veggie Kabob"/>
    <n v="10"/>
    <n v="8"/>
    <n v="0"/>
    <n v="91"/>
    <n v="6.6"/>
    <n v="50166.3"/>
    <n v="8"/>
    <n v="8"/>
    <n v="4"/>
    <n v="48"/>
    <n v="11"/>
    <n v="5"/>
    <n v="0"/>
    <n v="60"/>
    <n v="13"/>
    <n v="8"/>
    <n v="1"/>
    <n v="117"/>
  </r>
  <r>
    <x v="205"/>
    <s v="Lamb Chops"/>
    <n v="11"/>
    <n v="10"/>
    <n v="1"/>
    <n v="95"/>
    <n v="3.8181818181818099"/>
    <n v="72762.363636363603"/>
    <n v="9"/>
    <n v="9"/>
    <n v="0"/>
    <n v="84"/>
    <n v="8"/>
    <n v="8"/>
    <n v="0"/>
    <n v="63"/>
    <n v="20"/>
    <n v="7"/>
    <n v="0"/>
    <n v="130"/>
  </r>
  <r>
    <x v="205"/>
    <s v="Naan"/>
    <n v="13"/>
    <n v="2"/>
    <n v="0"/>
    <n v="41"/>
    <n v="5.1538461538461497"/>
    <n v="46282.307692307601"/>
    <n v="16"/>
    <n v="2"/>
    <n v="0"/>
    <n v="38"/>
    <n v="12"/>
    <n v="2"/>
    <n v="0"/>
    <n v="25"/>
    <n v="22"/>
    <n v="2"/>
    <n v="0"/>
    <n v="58"/>
  </r>
  <r>
    <x v="205"/>
    <s v="Rice"/>
    <n v="14"/>
    <n v="2"/>
    <n v="0"/>
    <n v="46"/>
    <n v="4.7857142857142803"/>
    <n v="64459.857142857101"/>
    <n v="10"/>
    <n v="2"/>
    <n v="0"/>
    <n v="44"/>
    <n v="6"/>
    <n v="2"/>
    <n v="0"/>
    <n v="12"/>
    <n v="17"/>
    <n v="2"/>
    <n v="0"/>
    <n v="40"/>
  </r>
  <r>
    <x v="205"/>
    <s v="Salmon and Wheat Bran Salad"/>
    <n v="64"/>
    <n v="14"/>
    <n v="0"/>
    <n v="878"/>
    <n v="5.24193548387096"/>
    <n v="46886.983870967699"/>
    <n v="51"/>
    <n v="12"/>
    <n v="0"/>
    <n v="604"/>
    <n v="58"/>
    <n v="11"/>
    <n v="1"/>
    <n v="610"/>
    <n v="102"/>
    <n v="12"/>
    <n v="0"/>
    <n v="1180"/>
  </r>
  <r>
    <x v="205"/>
    <s v="Yogurt"/>
    <n v="22"/>
    <n v="3"/>
    <n v="0"/>
    <n v="101"/>
    <n v="2.95"/>
    <n v="40130.9"/>
    <n v="24"/>
    <n v="3"/>
    <n v="0"/>
    <n v="96"/>
    <n v="21"/>
    <n v="3"/>
    <n v="0"/>
    <n v="81"/>
    <n v="19"/>
    <n v="3"/>
    <n v="0"/>
    <n v="67"/>
  </r>
  <r>
    <x v="206"/>
    <s v="Aubergine and Chickpea Vindaloo"/>
    <n v="9"/>
    <n v="4"/>
    <n v="0"/>
    <n v="32"/>
    <n v="7.625"/>
    <n v="25204.25"/>
    <n v="8"/>
    <n v="4"/>
    <n v="0"/>
    <n v="28"/>
    <n v="6"/>
    <n v="4"/>
    <n v="0"/>
    <n v="21"/>
    <n v="7"/>
    <n v="4"/>
    <n v="0"/>
    <n v="24"/>
  </r>
  <r>
    <x v="206"/>
    <s v="Beef and Apple Burgers"/>
    <n v="30"/>
    <n v="13"/>
    <n v="1"/>
    <n v="367"/>
    <n v="3.1666666666666599"/>
    <n v="30136.266666666601"/>
    <n v="49"/>
    <n v="10"/>
    <n v="1"/>
    <n v="434"/>
    <n v="31"/>
    <n v="11"/>
    <n v="1"/>
    <n v="302"/>
    <n v="30"/>
    <n v="14"/>
    <n v="1"/>
    <n v="386"/>
  </r>
  <r>
    <x v="206"/>
    <s v="Beef and Broccoli"/>
    <n v="24"/>
    <n v="8"/>
    <n v="0"/>
    <n v="227"/>
    <n v="2.38888888888888"/>
    <n v="44580"/>
    <n v="16"/>
    <n v="11"/>
    <n v="0"/>
    <n v="173"/>
    <n v="17"/>
    <n v="8"/>
    <n v="0"/>
    <n v="132"/>
    <n v="7"/>
    <n v="15"/>
    <n v="0"/>
    <n v="105"/>
  </r>
  <r>
    <x v="206"/>
    <s v="Beef and Broccoli Stir Fry"/>
    <n v="8"/>
    <n v="10"/>
    <n v="0"/>
    <n v="79"/>
    <n v="1.8571428571428501"/>
    <n v="43072"/>
    <n v="8"/>
    <n v="10"/>
    <n v="0"/>
    <n v="80"/>
    <n v="11"/>
    <n v="10"/>
    <n v="1"/>
    <n v="100"/>
    <n v="7"/>
    <n v="10"/>
    <n v="0"/>
    <n v="73"/>
  </r>
  <r>
    <x v="206"/>
    <s v="Beef and Squash Kabob"/>
    <n v="21"/>
    <n v="8"/>
    <n v="1"/>
    <n v="173"/>
    <n v="16.473684210526301"/>
    <n v="68493.894736842107"/>
    <n v="35"/>
    <n v="7"/>
    <n v="0"/>
    <n v="300"/>
    <n v="36"/>
    <n v="8"/>
    <n v="1"/>
    <n v="325"/>
    <n v="12"/>
    <n v="8"/>
    <n v="0"/>
    <n v="112"/>
  </r>
  <r>
    <x v="206"/>
    <s v="Chicken and Onion Kabob"/>
    <n v="38"/>
    <n v="10"/>
    <n v="0"/>
    <n v="408"/>
    <n v="4.5"/>
    <n v="55633.111111111102"/>
    <n v="52"/>
    <n v="10"/>
    <n v="0"/>
    <n v="570"/>
    <n v="40"/>
    <n v="10"/>
    <n v="0"/>
    <n v="442"/>
    <n v="39"/>
    <n v="10"/>
    <n v="1"/>
    <n v="402"/>
  </r>
  <r>
    <x v="206"/>
    <s v="Chutney"/>
    <n v="20"/>
    <n v="2"/>
    <n v="0"/>
    <n v="54"/>
    <n v="4.8"/>
    <n v="25217.15"/>
    <n v="12"/>
    <n v="2"/>
    <n v="0"/>
    <n v="30"/>
    <n v="19"/>
    <n v="2"/>
    <n v="0"/>
    <n v="44"/>
    <n v="12"/>
    <n v="2"/>
    <n v="0"/>
    <n v="29"/>
  </r>
  <r>
    <x v="206"/>
    <s v="Coconut and Beef Vindaloo"/>
    <n v="8"/>
    <n v="4"/>
    <n v="1"/>
    <n v="28"/>
    <n v="5.4285714285714199"/>
    <n v="71454.428571428507"/>
    <n v="7"/>
    <n v="4"/>
    <n v="0"/>
    <n v="24"/>
    <n v="14"/>
    <n v="4"/>
    <n v="0"/>
    <n v="56"/>
    <n v="6"/>
    <n v="4"/>
    <n v="0"/>
    <n v="24"/>
  </r>
  <r>
    <x v="206"/>
    <s v="Fountain Drink"/>
    <n v="37"/>
    <n v="2"/>
    <n v="0"/>
    <n v="74"/>
    <n v="5.2"/>
    <n v="26849.333333333299"/>
    <n v="37"/>
    <n v="2"/>
    <n v="0"/>
    <n v="74"/>
    <n v="58"/>
    <n v="2"/>
    <n v="0"/>
    <n v="109"/>
    <n v="35"/>
    <n v="2"/>
    <n v="0"/>
    <n v="67"/>
  </r>
  <r>
    <x v="206"/>
    <s v="Lamb and Veggie Kabob"/>
    <n v="4"/>
    <n v="8"/>
    <n v="0"/>
    <n v="37"/>
    <n v="2.75"/>
    <n v="178"/>
    <n v="5"/>
    <n v="8"/>
    <n v="0"/>
    <n v="47"/>
    <n v="6"/>
    <n v="8"/>
    <n v="2"/>
    <n v="45"/>
    <n v="11"/>
    <n v="8"/>
    <n v="0"/>
    <n v="103"/>
  </r>
  <r>
    <x v="206"/>
    <s v="Lamb Chops"/>
    <n v="20"/>
    <n v="10"/>
    <n v="1"/>
    <n v="176"/>
    <n v="4.75"/>
    <n v="40135"/>
    <n v="19"/>
    <n v="19"/>
    <n v="0"/>
    <n v="361"/>
    <n v="14"/>
    <n v="12"/>
    <n v="0"/>
    <n v="160"/>
    <n v="12"/>
    <n v="11"/>
    <n v="0"/>
    <n v="122"/>
  </r>
  <r>
    <x v="206"/>
    <s v="Naan"/>
    <n v="17"/>
    <n v="2"/>
    <n v="0"/>
    <n v="48"/>
    <n v="3.5882352941176401"/>
    <n v="35429.9411764705"/>
    <n v="14"/>
    <n v="2"/>
    <n v="0"/>
    <n v="28"/>
    <n v="17"/>
    <n v="2"/>
    <n v="0"/>
    <n v="33"/>
    <n v="20"/>
    <n v="2"/>
    <n v="0"/>
    <n v="67"/>
  </r>
  <r>
    <x v="206"/>
    <s v="Rice"/>
    <n v="13"/>
    <n v="2"/>
    <n v="0"/>
    <n v="34"/>
    <n v="5"/>
    <n v="30888.538461538399"/>
    <n v="22"/>
    <n v="2"/>
    <n v="0"/>
    <n v="48"/>
    <n v="13"/>
    <n v="2"/>
    <n v="0"/>
    <n v="26"/>
    <n v="15"/>
    <n v="2"/>
    <n v="0"/>
    <n v="46"/>
  </r>
  <r>
    <x v="206"/>
    <s v="Salmon and Wheat Bran Salad"/>
    <n v="83"/>
    <n v="12"/>
    <n v="1"/>
    <n v="961"/>
    <n v="4.1139240506329102"/>
    <n v="38093.379746835402"/>
    <n v="80"/>
    <n v="14"/>
    <n v="0"/>
    <n v="1127"/>
    <n v="87"/>
    <n v="13"/>
    <n v="1"/>
    <n v="1081"/>
    <n v="78"/>
    <n v="13"/>
    <n v="0"/>
    <n v="965"/>
  </r>
  <r>
    <x v="206"/>
    <s v="Yogurt"/>
    <n v="25"/>
    <n v="3"/>
    <n v="0"/>
    <n v="80"/>
    <n v="3.92"/>
    <n v="24111.64"/>
    <n v="35"/>
    <n v="3"/>
    <n v="0"/>
    <n v="139"/>
    <n v="33"/>
    <n v="3"/>
    <n v="0"/>
    <n v="124"/>
    <n v="25"/>
    <n v="3"/>
    <n v="0"/>
    <n v="112"/>
  </r>
  <r>
    <x v="207"/>
    <s v="Aubergine and Chickpea Vindaloo"/>
    <n v="10"/>
    <n v="4"/>
    <n v="0"/>
    <n v="34"/>
    <n v="2"/>
    <n v="77803.444444444394"/>
    <n v="10"/>
    <n v="4"/>
    <n v="1"/>
    <n v="32"/>
    <n v="10"/>
    <n v="4"/>
    <n v="0"/>
    <n v="34"/>
    <n v="6"/>
    <n v="4"/>
    <n v="4"/>
    <n v="10"/>
  </r>
  <r>
    <x v="207"/>
    <s v="Beef and Apple Burgers"/>
    <n v="37"/>
    <n v="10"/>
    <n v="1"/>
    <n v="359"/>
    <n v="10.1351351351351"/>
    <n v="48828"/>
    <n v="44"/>
    <n v="9"/>
    <n v="1"/>
    <n v="387"/>
    <n v="28"/>
    <n v="16"/>
    <n v="1"/>
    <n v="406"/>
    <n v="30"/>
    <n v="9"/>
    <n v="2"/>
    <n v="220"/>
  </r>
  <r>
    <x v="207"/>
    <s v="Beef and Broccoli"/>
    <n v="16"/>
    <n v="10"/>
    <n v="2"/>
    <n v="127"/>
    <n v="3.3125"/>
    <n v="56263.4375"/>
    <n v="14"/>
    <n v="9"/>
    <n v="1"/>
    <n v="115"/>
    <n v="22"/>
    <n v="10"/>
    <n v="0"/>
    <n v="206"/>
    <n v="10"/>
    <n v="6"/>
    <n v="0"/>
    <n v="64"/>
  </r>
  <r>
    <x v="207"/>
    <s v="Beef and Broccoli Stir Fry"/>
    <n v="3"/>
    <n v="10"/>
    <n v="0"/>
    <n v="30"/>
    <n v="2.3333333333333299"/>
    <n v="33386.666666666599"/>
    <n v="12"/>
    <n v="10"/>
    <n v="0"/>
    <n v="120"/>
    <n v="11"/>
    <n v="10"/>
    <n v="0"/>
    <n v="114"/>
    <n v="6"/>
    <n v="10"/>
    <n v="0"/>
    <n v="62"/>
  </r>
  <r>
    <x v="207"/>
    <s v="Beef and Squash Kabob"/>
    <n v="30"/>
    <n v="7"/>
    <n v="0"/>
    <n v="266"/>
    <n v="4.07407407407407"/>
    <n v="48225.111111111102"/>
    <n v="33"/>
    <n v="7"/>
    <n v="0"/>
    <n v="282"/>
    <n v="25"/>
    <n v="8"/>
    <n v="0"/>
    <n v="223"/>
    <n v="25"/>
    <n v="8"/>
    <n v="2"/>
    <n v="186"/>
  </r>
  <r>
    <x v="207"/>
    <s v="Chicken and Onion Kabob"/>
    <n v="29"/>
    <n v="10"/>
    <n v="0"/>
    <n v="323"/>
    <n v="3.88888888888888"/>
    <n v="48216.555555555497"/>
    <n v="42"/>
    <n v="10"/>
    <n v="0"/>
    <n v="462"/>
    <n v="38"/>
    <n v="10"/>
    <n v="0"/>
    <n v="413"/>
    <n v="61"/>
    <n v="10"/>
    <n v="0"/>
    <n v="665"/>
  </r>
  <r>
    <x v="207"/>
    <s v="Chutney"/>
    <n v="14"/>
    <n v="2"/>
    <n v="0"/>
    <n v="32"/>
    <n v="1.5714285714285701"/>
    <n v="85749.285714285696"/>
    <n v="13"/>
    <n v="2"/>
    <n v="0"/>
    <n v="30"/>
    <n v="12"/>
    <n v="2"/>
    <n v="0"/>
    <n v="35"/>
    <n v="9"/>
    <n v="2"/>
    <n v="0"/>
    <n v="22"/>
  </r>
  <r>
    <x v="207"/>
    <s v="Coconut and Beef Vindaloo"/>
    <n v="13"/>
    <n v="4"/>
    <n v="0"/>
    <n v="48"/>
    <n v="2.25"/>
    <n v="62633.5"/>
    <n v="9"/>
    <n v="4"/>
    <n v="0"/>
    <n v="32"/>
    <n v="11"/>
    <n v="4"/>
    <n v="0"/>
    <n v="42"/>
    <n v="9"/>
    <n v="4"/>
    <n v="1"/>
    <n v="27"/>
  </r>
  <r>
    <x v="207"/>
    <s v="Fountain Drink"/>
    <n v="28"/>
    <n v="2"/>
    <n v="0"/>
    <n v="51"/>
    <n v="5.4782608695652097"/>
    <n v="47926.217391304301"/>
    <n v="47"/>
    <n v="2"/>
    <n v="0"/>
    <n v="94"/>
    <n v="63"/>
    <n v="2"/>
    <n v="0"/>
    <n v="119"/>
    <n v="28"/>
    <n v="2"/>
    <n v="0"/>
    <n v="50"/>
  </r>
  <r>
    <x v="207"/>
    <s v="Lamb and Veggie Kabob"/>
    <n v="15"/>
    <n v="7"/>
    <n v="1"/>
    <n v="109"/>
    <n v="1.4285714285714199"/>
    <n v="78606.071428571406"/>
    <n v="13"/>
    <n v="8"/>
    <n v="2"/>
    <n v="99"/>
    <n v="13"/>
    <n v="8"/>
    <n v="1"/>
    <n v="117"/>
    <n v="8"/>
    <n v="8"/>
    <n v="2"/>
    <n v="52"/>
  </r>
  <r>
    <x v="207"/>
    <s v="Lamb Chops"/>
    <n v="18"/>
    <n v="7"/>
    <n v="1"/>
    <n v="113"/>
    <n v="3.7222222222222201"/>
    <n v="55716.5"/>
    <n v="10"/>
    <n v="9"/>
    <n v="2"/>
    <n v="70"/>
    <n v="16"/>
    <n v="11"/>
    <n v="0"/>
    <n v="174"/>
    <n v="14"/>
    <n v="8"/>
    <n v="1"/>
    <n v="89"/>
  </r>
  <r>
    <x v="207"/>
    <s v="Naan"/>
    <n v="17"/>
    <n v="2"/>
    <n v="0"/>
    <n v="40"/>
    <n v="2.0666666666666602"/>
    <n v="66708.2"/>
    <n v="19"/>
    <n v="2"/>
    <n v="0"/>
    <n v="42"/>
    <n v="24"/>
    <n v="2"/>
    <n v="0"/>
    <n v="53"/>
    <n v="8"/>
    <n v="2"/>
    <n v="1"/>
    <n v="12"/>
  </r>
  <r>
    <x v="207"/>
    <s v="Rice"/>
    <n v="16"/>
    <n v="2"/>
    <n v="0"/>
    <n v="36"/>
    <n v="1.875"/>
    <n v="62730.75"/>
    <n v="21"/>
    <n v="2"/>
    <n v="0"/>
    <n v="52"/>
    <n v="21"/>
    <n v="2"/>
    <n v="0"/>
    <n v="63"/>
    <n v="12"/>
    <n v="2"/>
    <n v="0"/>
    <n v="27"/>
  </r>
  <r>
    <x v="207"/>
    <s v="Salmon and Wheat Bran Salad"/>
    <n v="61"/>
    <n v="12"/>
    <n v="1"/>
    <n v="709"/>
    <n v="6.5409836065573703"/>
    <n v="55846.688524590099"/>
    <n v="77"/>
    <n v="13"/>
    <n v="0"/>
    <n v="963"/>
    <n v="71"/>
    <n v="14"/>
    <n v="1"/>
    <n v="929"/>
    <n v="69"/>
    <n v="12"/>
    <n v="1"/>
    <n v="746"/>
  </r>
  <r>
    <x v="207"/>
    <s v="Yogurt"/>
    <n v="26"/>
    <n v="3"/>
    <n v="1"/>
    <n v="103"/>
    <n v="2.8636363636363602"/>
    <n v="81865.590909090897"/>
    <n v="25"/>
    <n v="3"/>
    <n v="1"/>
    <n v="109"/>
    <n v="30"/>
    <n v="3"/>
    <n v="0"/>
    <n v="117"/>
    <n v="24"/>
    <n v="3"/>
    <n v="0"/>
    <n v="85"/>
  </r>
  <r>
    <x v="208"/>
    <s v="Aubergine and Chickpea Vindaloo"/>
    <n v="3"/>
    <n v="4"/>
    <n v="0"/>
    <n v="10"/>
    <n v="11.5"/>
    <n v="50021"/>
    <n v="5"/>
    <n v="4"/>
    <n v="0"/>
    <n v="18"/>
    <n v="9"/>
    <n v="4"/>
    <n v="0"/>
    <n v="32"/>
    <n v="20"/>
    <n v="4"/>
    <n v="0"/>
    <n v="70"/>
  </r>
  <r>
    <x v="208"/>
    <s v="Beef and Apple Burgers"/>
    <n v="37"/>
    <n v="11"/>
    <n v="1"/>
    <n v="380"/>
    <n v="5.1081081081080999"/>
    <n v="54103.189189189099"/>
    <n v="38"/>
    <n v="13"/>
    <n v="1"/>
    <n v="436"/>
    <n v="35"/>
    <n v="11"/>
    <n v="1"/>
    <n v="359"/>
    <n v="56"/>
    <n v="15"/>
    <n v="0"/>
    <n v="799"/>
  </r>
  <r>
    <x v="208"/>
    <s v="Beef and Broccoli"/>
    <n v="21"/>
    <n v="7"/>
    <n v="0"/>
    <n v="149"/>
    <n v="7.4761904761904701"/>
    <n v="42957.476190476104"/>
    <n v="21"/>
    <n v="9"/>
    <n v="0"/>
    <n v="180"/>
    <n v="31"/>
    <n v="12"/>
    <n v="0"/>
    <n v="344"/>
    <n v="42"/>
    <n v="8"/>
    <n v="0"/>
    <n v="350"/>
  </r>
  <r>
    <x v="208"/>
    <s v="Beef and Broccoli Stir Fry"/>
    <n v="12"/>
    <n v="10"/>
    <n v="0"/>
    <n v="123"/>
    <n v="1.8181818181818099"/>
    <n v="63731.818181818096"/>
    <n v="6"/>
    <n v="10"/>
    <n v="0"/>
    <n v="60"/>
    <n v="10"/>
    <n v="10"/>
    <n v="0"/>
    <n v="103"/>
    <n v="10"/>
    <n v="10"/>
    <n v="0"/>
    <n v="102"/>
  </r>
  <r>
    <x v="208"/>
    <s v="Beef and Squash Kabob"/>
    <n v="22"/>
    <n v="8"/>
    <n v="0"/>
    <n v="209"/>
    <n v="1.9047619047619"/>
    <n v="76258.047619047604"/>
    <n v="47"/>
    <n v="7"/>
    <n v="0"/>
    <n v="393"/>
    <n v="31"/>
    <n v="8"/>
    <n v="1"/>
    <n v="271"/>
    <n v="48"/>
    <n v="8"/>
    <n v="0"/>
    <n v="444"/>
  </r>
  <r>
    <x v="208"/>
    <s v="Chicken and Onion Kabob"/>
    <n v="37"/>
    <n v="10"/>
    <n v="0"/>
    <n v="413"/>
    <n v="2.77142857142857"/>
    <n v="60102.714285714203"/>
    <n v="59"/>
    <n v="10"/>
    <n v="0"/>
    <n v="640"/>
    <n v="40"/>
    <n v="10"/>
    <n v="0"/>
    <n v="450"/>
    <n v="94"/>
    <n v="10"/>
    <n v="0"/>
    <n v="1046"/>
  </r>
  <r>
    <x v="208"/>
    <s v="Chutney"/>
    <n v="15"/>
    <n v="2"/>
    <n v="0"/>
    <n v="44"/>
    <n v="5.0666666666666602"/>
    <n v="40117.4"/>
    <n v="13"/>
    <n v="2"/>
    <n v="0"/>
    <n v="40"/>
    <n v="20"/>
    <n v="2"/>
    <n v="0"/>
    <n v="74"/>
    <n v="38"/>
    <n v="2"/>
    <n v="0"/>
    <n v="107"/>
  </r>
  <r>
    <x v="208"/>
    <s v="Coconut and Beef Vindaloo"/>
    <n v="4"/>
    <n v="4"/>
    <n v="0"/>
    <n v="16"/>
    <n v="11.5"/>
    <n v="25215.75"/>
    <n v="18"/>
    <n v="4"/>
    <n v="0"/>
    <n v="63"/>
    <n v="7"/>
    <n v="4"/>
    <n v="0"/>
    <n v="28"/>
    <n v="20"/>
    <n v="4"/>
    <n v="0"/>
    <n v="80"/>
  </r>
  <r>
    <x v="208"/>
    <s v="Fountain Drink"/>
    <n v="43"/>
    <n v="2"/>
    <n v="0"/>
    <n v="83"/>
    <n v="13.2222222222222"/>
    <n v="37144.592592592497"/>
    <n v="52"/>
    <n v="2"/>
    <n v="0"/>
    <n v="102"/>
    <n v="46"/>
    <n v="2"/>
    <n v="0"/>
    <n v="91"/>
    <n v="92"/>
    <n v="2"/>
    <n v="0"/>
    <n v="174"/>
  </r>
  <r>
    <x v="208"/>
    <s v="Lamb and Veggie Kabob"/>
    <n v="16"/>
    <n v="8"/>
    <n v="0"/>
    <n v="151"/>
    <n v="3.625"/>
    <n v="50095.0625"/>
    <n v="6"/>
    <n v="8"/>
    <n v="0"/>
    <n v="55"/>
    <n v="10"/>
    <n v="8"/>
    <n v="0"/>
    <n v="94"/>
    <n v="24"/>
    <n v="8"/>
    <n v="1"/>
    <n v="205"/>
  </r>
  <r>
    <x v="208"/>
    <s v="Lamb Chops"/>
    <n v="15"/>
    <n v="8"/>
    <n v="1"/>
    <n v="100"/>
    <n v="15.2"/>
    <n v="60043.866666666603"/>
    <n v="18"/>
    <n v="9"/>
    <n v="0"/>
    <n v="165"/>
    <n v="18"/>
    <n v="18"/>
    <n v="1"/>
    <n v="275"/>
    <n v="30"/>
    <n v="13"/>
    <n v="0"/>
    <n v="378"/>
  </r>
  <r>
    <x v="208"/>
    <s v="Naan"/>
    <n v="22"/>
    <n v="2"/>
    <n v="0"/>
    <n v="49"/>
    <n v="4.45"/>
    <n v="35152.15"/>
    <n v="22"/>
    <n v="2"/>
    <n v="0"/>
    <n v="64"/>
    <n v="20"/>
    <n v="2"/>
    <n v="0"/>
    <n v="51"/>
    <n v="40"/>
    <n v="2"/>
    <n v="0"/>
    <n v="112"/>
  </r>
  <r>
    <x v="208"/>
    <s v="Rice"/>
    <n v="17"/>
    <n v="2"/>
    <n v="0"/>
    <n v="36"/>
    <n v="3.0588235294117601"/>
    <n v="64765"/>
    <n v="26"/>
    <n v="2"/>
    <n v="0"/>
    <n v="64"/>
    <n v="15"/>
    <n v="2"/>
    <n v="0"/>
    <n v="64"/>
    <n v="32"/>
    <n v="2"/>
    <n v="0"/>
    <n v="96"/>
  </r>
  <r>
    <x v="208"/>
    <s v="Salmon and Wheat Bran Salad"/>
    <n v="95"/>
    <n v="12"/>
    <n v="0"/>
    <n v="1111"/>
    <n v="7.5512820512820502"/>
    <n v="47531.192307692298"/>
    <n v="76"/>
    <n v="14"/>
    <n v="0"/>
    <n v="1059"/>
    <n v="94"/>
    <n v="15"/>
    <n v="1"/>
    <n v="1307"/>
    <n v="182"/>
    <n v="12"/>
    <n v="1"/>
    <n v="2097"/>
  </r>
  <r>
    <x v="208"/>
    <s v="Yogurt"/>
    <n v="24"/>
    <n v="3"/>
    <n v="0"/>
    <n v="88"/>
    <n v="4.6666666666666599"/>
    <n v="62542.375"/>
    <n v="32"/>
    <n v="3"/>
    <n v="0"/>
    <n v="123"/>
    <n v="34"/>
    <n v="3"/>
    <n v="0"/>
    <n v="162"/>
    <n v="66"/>
    <n v="3"/>
    <n v="1"/>
    <n v="230"/>
  </r>
  <r>
    <x v="209"/>
    <s v="Aubergine and Chickpea Vindaloo"/>
    <n v="18"/>
    <n v="4"/>
    <n v="1"/>
    <n v="56"/>
    <n v="1.27272727272727"/>
    <n v="81950.272727272706"/>
    <n v="14"/>
    <n v="4"/>
    <n v="0"/>
    <n v="47"/>
    <n v="11"/>
    <n v="4"/>
    <n v="0"/>
    <n v="38"/>
    <n v="15"/>
    <n v="4"/>
    <n v="0"/>
    <n v="51"/>
  </r>
  <r>
    <x v="209"/>
    <s v="Beef and Apple Burgers"/>
    <n v="41"/>
    <n v="15"/>
    <n v="3"/>
    <n v="493"/>
    <n v="3.0243902439024302"/>
    <n v="80553.853658536493"/>
    <n v="44"/>
    <n v="14"/>
    <n v="1"/>
    <n v="575"/>
    <n v="27"/>
    <n v="16"/>
    <n v="1"/>
    <n v="405"/>
    <n v="42"/>
    <n v="10"/>
    <n v="0"/>
    <n v="395"/>
  </r>
  <r>
    <x v="209"/>
    <s v="Beef and Broccoli"/>
    <n v="24"/>
    <n v="10"/>
    <n v="0"/>
    <n v="238"/>
    <n v="2.125"/>
    <n v="66771.916666666599"/>
    <n v="16"/>
    <n v="9"/>
    <n v="0"/>
    <n v="142"/>
    <n v="11"/>
    <n v="10"/>
    <n v="0"/>
    <n v="103"/>
    <n v="30"/>
    <n v="14"/>
    <n v="0"/>
    <n v="439"/>
  </r>
  <r>
    <x v="209"/>
    <s v="Beef and Broccoli Stir Fry"/>
    <n v="6"/>
    <n v="10"/>
    <n v="0"/>
    <n v="61"/>
    <n v="2.3333333333333299"/>
    <n v="66690.333333333299"/>
    <n v="21"/>
    <n v="10"/>
    <n v="0"/>
    <n v="201"/>
    <n v="21"/>
    <n v="10"/>
    <n v="0"/>
    <n v="213"/>
    <n v="12"/>
    <n v="10"/>
    <n v="0"/>
    <n v="122"/>
  </r>
  <r>
    <x v="209"/>
    <s v="Beef and Squash Kabob"/>
    <n v="36"/>
    <n v="8"/>
    <n v="0"/>
    <n v="329"/>
    <n v="1.8181818181818099"/>
    <n v="78891.303030302995"/>
    <n v="53"/>
    <n v="7"/>
    <n v="0"/>
    <n v="446"/>
    <n v="26"/>
    <n v="8"/>
    <n v="0"/>
    <n v="232"/>
    <n v="35"/>
    <n v="8"/>
    <n v="0"/>
    <n v="311"/>
  </r>
  <r>
    <x v="209"/>
    <s v="Chicken and Onion Kabob"/>
    <n v="73"/>
    <n v="10"/>
    <n v="0"/>
    <n v="816"/>
    <n v="2.3064516129032202"/>
    <n v="69479.306451612894"/>
    <n v="71"/>
    <n v="10"/>
    <n v="0"/>
    <n v="790"/>
    <n v="53"/>
    <n v="10"/>
    <n v="0"/>
    <n v="586"/>
    <n v="54"/>
    <n v="10"/>
    <n v="0"/>
    <n v="589"/>
  </r>
  <r>
    <x v="209"/>
    <s v="Chutney"/>
    <n v="18"/>
    <n v="2"/>
    <n v="0"/>
    <n v="66"/>
    <n v="1.6875"/>
    <n v="62655.375"/>
    <n v="22"/>
    <n v="2"/>
    <n v="0"/>
    <n v="55"/>
    <n v="7"/>
    <n v="2"/>
    <n v="0"/>
    <n v="18"/>
    <n v="18"/>
    <n v="2"/>
    <n v="0"/>
    <n v="72"/>
  </r>
  <r>
    <x v="209"/>
    <s v="Coconut and Beef Vindaloo"/>
    <n v="18"/>
    <n v="4"/>
    <n v="0"/>
    <n v="72"/>
    <n v="2.8"/>
    <n v="60135"/>
    <n v="14"/>
    <n v="4"/>
    <n v="0"/>
    <n v="49"/>
    <n v="16"/>
    <n v="4"/>
    <n v="0"/>
    <n v="62"/>
    <n v="18"/>
    <n v="4"/>
    <n v="0"/>
    <n v="72"/>
  </r>
  <r>
    <x v="209"/>
    <s v="Fountain Drink"/>
    <n v="57"/>
    <n v="2"/>
    <n v="0"/>
    <n v="112"/>
    <n v="3.4666666666666601"/>
    <n v="53472.800000000003"/>
    <n v="56"/>
    <n v="2"/>
    <n v="0"/>
    <n v="111"/>
    <n v="50"/>
    <n v="2"/>
    <n v="0"/>
    <n v="98"/>
    <n v="63"/>
    <n v="2"/>
    <n v="0"/>
    <n v="125"/>
  </r>
  <r>
    <x v="209"/>
    <s v="Lamb and Veggie Kabob"/>
    <n v="16"/>
    <n v="8"/>
    <n v="1"/>
    <n v="144"/>
    <n v="4.3333333333333304"/>
    <n v="53383.666666666599"/>
    <n v="8"/>
    <n v="8"/>
    <n v="0"/>
    <n v="76"/>
    <n v="12"/>
    <n v="8"/>
    <n v="2"/>
    <n v="92"/>
    <n v="16"/>
    <n v="8"/>
    <n v="0"/>
    <n v="152"/>
  </r>
  <r>
    <x v="209"/>
    <s v="Lamb Chops"/>
    <n v="27"/>
    <n v="7"/>
    <n v="0"/>
    <n v="190"/>
    <n v="3.0370370370370301"/>
    <n v="40933.444444444402"/>
    <n v="21"/>
    <n v="9"/>
    <n v="0"/>
    <n v="178"/>
    <n v="11"/>
    <n v="9"/>
    <n v="0"/>
    <n v="95"/>
    <n v="29"/>
    <n v="7"/>
    <n v="0"/>
    <n v="205"/>
  </r>
  <r>
    <x v="209"/>
    <s v="Naan"/>
    <n v="30"/>
    <n v="2"/>
    <n v="0"/>
    <n v="92"/>
    <n v="3.6785714285714199"/>
    <n v="64390"/>
    <n v="24"/>
    <n v="2"/>
    <n v="0"/>
    <n v="54"/>
    <n v="27"/>
    <n v="2"/>
    <n v="0"/>
    <n v="61"/>
    <n v="37"/>
    <n v="2"/>
    <n v="0"/>
    <n v="121"/>
  </r>
  <r>
    <x v="209"/>
    <s v="Rice"/>
    <n v="24"/>
    <n v="2"/>
    <n v="0"/>
    <n v="78"/>
    <n v="1.9545454545454499"/>
    <n v="68352.772727272706"/>
    <n v="21"/>
    <n v="2"/>
    <n v="0"/>
    <n v="46"/>
    <n v="12"/>
    <n v="2"/>
    <n v="0"/>
    <n v="27"/>
    <n v="29"/>
    <n v="2"/>
    <n v="0"/>
    <n v="75"/>
  </r>
  <r>
    <x v="209"/>
    <s v="Salmon and Wheat Bran Salad"/>
    <n v="109"/>
    <n v="16"/>
    <n v="0"/>
    <n v="1708"/>
    <n v="3.02803738317757"/>
    <n v="53470.1028037383"/>
    <n v="100"/>
    <n v="14"/>
    <n v="0"/>
    <n v="1344"/>
    <n v="91"/>
    <n v="11"/>
    <n v="0"/>
    <n v="1019"/>
    <n v="122"/>
    <n v="14"/>
    <n v="0"/>
    <n v="1706"/>
  </r>
  <r>
    <x v="209"/>
    <s v="Yogurt"/>
    <n v="56"/>
    <n v="3"/>
    <n v="0"/>
    <n v="230"/>
    <n v="2.1568627450980302"/>
    <n v="62931.450980392103"/>
    <n v="52"/>
    <n v="3"/>
    <n v="0"/>
    <n v="207"/>
    <n v="32"/>
    <n v="3"/>
    <n v="0"/>
    <n v="138"/>
    <n v="47"/>
    <n v="3"/>
    <n v="0"/>
    <n v="201"/>
  </r>
  <r>
    <x v="210"/>
    <s v="Aubergine and Chickpea Vindaloo"/>
    <n v="1"/>
    <n v="4"/>
    <n v="0"/>
    <n v="4"/>
    <n v="3"/>
    <n v="163"/>
    <n v="11"/>
    <n v="4"/>
    <n v="0"/>
    <n v="38"/>
    <n v="11"/>
    <n v="4"/>
    <n v="0"/>
    <n v="38"/>
    <n v="14"/>
    <n v="4"/>
    <n v="0"/>
    <n v="49"/>
  </r>
  <r>
    <x v="210"/>
    <s v="Beef and Apple Burgers"/>
    <n v="35"/>
    <n v="13"/>
    <n v="1"/>
    <n v="413"/>
    <n v="4.0857142857142801"/>
    <n v="54371.114285714197"/>
    <n v="43"/>
    <n v="12"/>
    <n v="1"/>
    <n v="480"/>
    <n v="30"/>
    <n v="14"/>
    <n v="0"/>
    <n v="408"/>
    <n v="39"/>
    <n v="11"/>
    <n v="2"/>
    <n v="374"/>
  </r>
  <r>
    <x v="210"/>
    <s v="Beef and Broccoli"/>
    <n v="26"/>
    <n v="12"/>
    <n v="0"/>
    <n v="307"/>
    <n v="3.6923076923076898"/>
    <n v="46281"/>
    <n v="23"/>
    <n v="18"/>
    <n v="0"/>
    <n v="417"/>
    <n v="26"/>
    <n v="19"/>
    <n v="0"/>
    <n v="483"/>
    <n v="28"/>
    <n v="16"/>
    <n v="2"/>
    <n v="390"/>
  </r>
  <r>
    <x v="210"/>
    <s v="Beef and Broccoli Stir Fry"/>
    <n v="14"/>
    <n v="10"/>
    <n v="0"/>
    <n v="140"/>
    <n v="2.6153846153846101"/>
    <n v="61611.923076922998"/>
    <n v="16"/>
    <n v="10"/>
    <n v="0"/>
    <n v="162"/>
    <n v="13"/>
    <n v="10"/>
    <n v="0"/>
    <n v="136"/>
    <n v="7"/>
    <n v="10"/>
    <n v="0"/>
    <n v="72"/>
  </r>
  <r>
    <x v="210"/>
    <s v="Beef and Squash Kabob"/>
    <n v="51"/>
    <n v="8"/>
    <n v="0"/>
    <n v="470"/>
    <n v="1.97727272727272"/>
    <n v="68208.7045454545"/>
    <n v="49"/>
    <n v="7"/>
    <n v="0"/>
    <n v="424"/>
    <n v="26"/>
    <n v="8"/>
    <n v="0"/>
    <n v="239"/>
    <n v="25"/>
    <n v="8"/>
    <n v="0"/>
    <n v="233"/>
  </r>
  <r>
    <x v="210"/>
    <s v="Chicken and Onion Kabob"/>
    <n v="47"/>
    <n v="10"/>
    <n v="0"/>
    <n v="530"/>
    <n v="1.88636363636363"/>
    <n v="75041.545454545398"/>
    <n v="65"/>
    <n v="10"/>
    <n v="0"/>
    <n v="736"/>
    <n v="48"/>
    <n v="10"/>
    <n v="0"/>
    <n v="533"/>
    <n v="46"/>
    <n v="10"/>
    <n v="1"/>
    <n v="479"/>
  </r>
  <r>
    <x v="210"/>
    <s v="Chutney"/>
    <n v="20"/>
    <n v="2"/>
    <n v="0"/>
    <n v="63"/>
    <n v="2.85"/>
    <n v="65079.9"/>
    <n v="18"/>
    <n v="2"/>
    <n v="0"/>
    <n v="52"/>
    <n v="16"/>
    <n v="2"/>
    <n v="0"/>
    <n v="56"/>
    <n v="24"/>
    <n v="2"/>
    <n v="0"/>
    <n v="77"/>
  </r>
  <r>
    <x v="210"/>
    <s v="Coconut and Beef Vindaloo"/>
    <n v="11"/>
    <n v="4"/>
    <n v="0"/>
    <n v="44"/>
    <n v="3.125"/>
    <n v="37661.25"/>
    <n v="16"/>
    <n v="4"/>
    <n v="0"/>
    <n v="56"/>
    <n v="8"/>
    <n v="4"/>
    <n v="0"/>
    <n v="32"/>
    <n v="16"/>
    <n v="4"/>
    <n v="1"/>
    <n v="50"/>
  </r>
  <r>
    <x v="210"/>
    <s v="Fountain Drink"/>
    <n v="33"/>
    <n v="2"/>
    <n v="0"/>
    <n v="65"/>
    <n v="3"/>
    <n v="66708.916666666599"/>
    <n v="37"/>
    <n v="2"/>
    <n v="0"/>
    <n v="74"/>
    <n v="39"/>
    <n v="2"/>
    <n v="0"/>
    <n v="78"/>
    <n v="44"/>
    <n v="2"/>
    <n v="0"/>
    <n v="81"/>
  </r>
  <r>
    <x v="210"/>
    <s v="Lamb and Veggie Kabob"/>
    <n v="9"/>
    <n v="8"/>
    <n v="1"/>
    <n v="80"/>
    <n v="1.28571428571428"/>
    <n v="85713.714285714203"/>
    <n v="7"/>
    <n v="8"/>
    <n v="0"/>
    <n v="67"/>
    <n v="16"/>
    <n v="8"/>
    <n v="0"/>
    <n v="150"/>
    <n v="15"/>
    <n v="8"/>
    <n v="1"/>
    <n v="129"/>
  </r>
  <r>
    <x v="210"/>
    <s v="Lamb Chops"/>
    <n v="24"/>
    <n v="11"/>
    <n v="0"/>
    <n v="249"/>
    <n v="2.625"/>
    <n v="54285.541666666599"/>
    <n v="15"/>
    <n v="19"/>
    <n v="3"/>
    <n v="242"/>
    <n v="19"/>
    <n v="8"/>
    <n v="0"/>
    <n v="161"/>
    <n v="22"/>
    <n v="10"/>
    <n v="2"/>
    <n v="185"/>
  </r>
  <r>
    <x v="210"/>
    <s v="Naan"/>
    <n v="25"/>
    <n v="2"/>
    <n v="0"/>
    <n v="67"/>
    <n v="2.36"/>
    <n v="60076.28"/>
    <n v="22"/>
    <n v="2"/>
    <n v="0"/>
    <n v="50"/>
    <n v="23"/>
    <n v="2"/>
    <n v="0"/>
    <n v="91"/>
    <n v="21"/>
    <n v="2"/>
    <n v="0"/>
    <n v="66"/>
  </r>
  <r>
    <x v="210"/>
    <s v="Rice"/>
    <n v="19"/>
    <n v="2"/>
    <n v="0"/>
    <n v="59"/>
    <n v="2.4210526315789398"/>
    <n v="52714.736842105202"/>
    <n v="16"/>
    <n v="2"/>
    <n v="0"/>
    <n v="50"/>
    <n v="18"/>
    <n v="2"/>
    <n v="0"/>
    <n v="54"/>
    <n v="24"/>
    <n v="2"/>
    <n v="0"/>
    <n v="86"/>
  </r>
  <r>
    <x v="210"/>
    <s v="Salmon and Wheat Bran Salad"/>
    <n v="72"/>
    <n v="15"/>
    <n v="0"/>
    <n v="1030"/>
    <n v="3.3611111111111098"/>
    <n v="54264.208333333299"/>
    <n v="89"/>
    <n v="15"/>
    <n v="0"/>
    <n v="1268"/>
    <n v="88"/>
    <n v="18"/>
    <n v="0"/>
    <n v="1554"/>
    <n v="109"/>
    <n v="15"/>
    <n v="2"/>
    <n v="1498"/>
  </r>
  <r>
    <x v="210"/>
    <s v="Yogurt"/>
    <n v="38"/>
    <n v="3"/>
    <n v="0"/>
    <n v="169"/>
    <n v="2.3243243243243201"/>
    <n v="62230.054054054002"/>
    <n v="42"/>
    <n v="3"/>
    <n v="0"/>
    <n v="194"/>
    <n v="38"/>
    <n v="3"/>
    <n v="0"/>
    <n v="162"/>
    <n v="53"/>
    <n v="3"/>
    <n v="0"/>
    <n v="199"/>
  </r>
  <r>
    <x v="211"/>
    <s v="Beef and Apple Burgers"/>
    <n v="11"/>
    <n v="15"/>
    <n v="0"/>
    <n v="156"/>
    <n v="2.9090909090908998"/>
    <n v="54639.545454545398"/>
    <n v="65"/>
    <n v="15"/>
    <n v="1"/>
    <n v="1016"/>
    <n v="26"/>
    <n v="20"/>
    <n v="1"/>
    <n v="476"/>
    <n v="23"/>
    <n v="11"/>
    <n v="0"/>
    <n v="254"/>
  </r>
  <r>
    <x v="211"/>
    <s v="Beef and Broccoli"/>
    <n v="12"/>
    <n v="10"/>
    <n v="0"/>
    <n v="121"/>
    <n v="1.0833333333333299"/>
    <n v="91708.5"/>
    <n v="24"/>
    <n v="11"/>
    <n v="0"/>
    <n v="258"/>
    <n v="18"/>
    <n v="9"/>
    <n v="0"/>
    <n v="171"/>
    <n v="11"/>
    <n v="8"/>
    <n v="0"/>
    <n v="84"/>
  </r>
  <r>
    <x v="211"/>
    <s v="Beef and Broccoli Stir Fry"/>
    <n v="6"/>
    <n v="10"/>
    <n v="0"/>
    <n v="60"/>
    <n v="1"/>
    <n v="99999"/>
    <n v="29"/>
    <n v="10"/>
    <n v="0"/>
    <n v="291"/>
    <n v="11"/>
    <n v="10"/>
    <n v="4"/>
    <n v="79"/>
    <n v="7"/>
    <n v="10"/>
    <n v="0"/>
    <n v="70"/>
  </r>
  <r>
    <x v="211"/>
    <s v="Beef and Squash Kabob"/>
    <n v="27"/>
    <n v="8"/>
    <n v="0"/>
    <n v="251"/>
    <n v="1.57692307692307"/>
    <n v="73142.769230769205"/>
    <n v="46"/>
    <n v="7"/>
    <n v="0"/>
    <n v="398"/>
    <n v="26"/>
    <n v="8"/>
    <n v="0"/>
    <n v="240"/>
    <n v="9"/>
    <n v="8"/>
    <n v="1"/>
    <n v="75"/>
  </r>
  <r>
    <x v="211"/>
    <s v="Chicken and Onion Kabob"/>
    <n v="28"/>
    <n v="10"/>
    <n v="0"/>
    <n v="310"/>
    <n v="1.8"/>
    <n v="72085.08"/>
    <n v="67"/>
    <n v="10"/>
    <n v="0"/>
    <n v="744"/>
    <n v="36"/>
    <n v="10"/>
    <n v="0"/>
    <n v="395"/>
    <n v="27"/>
    <n v="10"/>
    <n v="0"/>
    <n v="299"/>
  </r>
  <r>
    <x v="211"/>
    <s v="Chutney"/>
    <n v="6"/>
    <n v="2"/>
    <n v="0"/>
    <n v="16"/>
    <n v="2.5"/>
    <n v="50091.333333333299"/>
    <n v="17"/>
    <n v="2"/>
    <n v="0"/>
    <n v="44"/>
    <n v="12"/>
    <n v="2"/>
    <n v="0"/>
    <n v="39"/>
    <n v="12"/>
    <n v="2"/>
    <n v="0"/>
    <n v="46"/>
  </r>
  <r>
    <x v="211"/>
    <s v="Fountain Drink"/>
    <n v="20"/>
    <n v="2"/>
    <n v="0"/>
    <n v="40"/>
    <n v="2"/>
    <n v="57327.571428571398"/>
    <n v="43"/>
    <n v="2"/>
    <n v="0"/>
    <n v="85"/>
    <n v="39"/>
    <n v="2"/>
    <n v="0"/>
    <n v="75"/>
    <n v="30"/>
    <n v="2"/>
    <n v="0"/>
    <n v="59"/>
  </r>
  <r>
    <x v="211"/>
    <s v="Lamb and Veggie Kabob"/>
    <n v="6"/>
    <n v="8"/>
    <n v="3"/>
    <n v="38"/>
    <n v="2.5"/>
    <n v="66694.666666666599"/>
    <n v="12"/>
    <n v="8"/>
    <n v="1"/>
    <n v="105"/>
    <n v="8"/>
    <n v="8"/>
    <n v="2"/>
    <n v="58"/>
    <n v="10"/>
    <n v="8"/>
    <n v="0"/>
    <n v="91"/>
  </r>
  <r>
    <x v="211"/>
    <s v="Lamb Chops"/>
    <n v="8"/>
    <n v="8"/>
    <n v="1"/>
    <n v="54"/>
    <n v="2"/>
    <n v="75027.375"/>
    <n v="18"/>
    <n v="12"/>
    <n v="0"/>
    <n v="209"/>
    <n v="13"/>
    <n v="7"/>
    <n v="0"/>
    <n v="90"/>
    <n v="11"/>
    <n v="10"/>
    <n v="1"/>
    <n v="95"/>
  </r>
  <r>
    <x v="211"/>
    <s v="Naan"/>
    <n v="8"/>
    <n v="2"/>
    <n v="0"/>
    <n v="24"/>
    <n v="3.125"/>
    <n v="25204.625"/>
    <n v="18"/>
    <n v="2"/>
    <n v="0"/>
    <n v="59"/>
    <n v="21"/>
    <n v="2"/>
    <n v="0"/>
    <n v="70"/>
    <n v="13"/>
    <n v="2"/>
    <n v="0"/>
    <n v="41"/>
  </r>
  <r>
    <x v="211"/>
    <s v="Rice"/>
    <n v="9"/>
    <n v="2"/>
    <n v="0"/>
    <n v="26"/>
    <n v="2.4444444444444402"/>
    <n v="55598.111111111102"/>
    <n v="13"/>
    <n v="2"/>
    <n v="0"/>
    <n v="30"/>
    <n v="12"/>
    <n v="2"/>
    <n v="0"/>
    <n v="38"/>
    <n v="14"/>
    <n v="2"/>
    <n v="0"/>
    <n v="46"/>
  </r>
  <r>
    <x v="211"/>
    <s v="Salmon and Wheat Bran Salad"/>
    <n v="42"/>
    <n v="13"/>
    <n v="0"/>
    <n v="535"/>
    <n v="2.5249999999999999"/>
    <n v="65101.2"/>
    <n v="76"/>
    <n v="14"/>
    <n v="0"/>
    <n v="1068"/>
    <n v="62"/>
    <n v="16"/>
    <n v="1"/>
    <n v="928"/>
    <n v="64"/>
    <n v="14"/>
    <n v="0"/>
    <n v="878"/>
  </r>
  <r>
    <x v="211"/>
    <s v="Yogurt"/>
    <n v="19"/>
    <n v="3"/>
    <n v="0"/>
    <n v="91"/>
    <n v="2.1666666666666599"/>
    <n v="50128.5"/>
    <n v="49"/>
    <n v="3"/>
    <n v="0"/>
    <n v="205"/>
    <n v="31"/>
    <n v="3"/>
    <n v="0"/>
    <n v="116"/>
    <n v="22"/>
    <n v="3"/>
    <n v="0"/>
    <n v="101"/>
  </r>
  <r>
    <x v="212"/>
    <s v="Aubergine and Chickpea Vindaloo"/>
    <n v="11"/>
    <n v="4"/>
    <n v="0"/>
    <n v="38"/>
    <n v="3.5714285714285698"/>
    <n v="57220"/>
    <n v="5"/>
    <n v="4"/>
    <n v="0"/>
    <n v="18"/>
    <n v="5"/>
    <n v="4"/>
    <n v="0"/>
    <n v="18"/>
    <n v="9"/>
    <n v="4"/>
    <n v="0"/>
    <n v="32"/>
  </r>
  <r>
    <x v="212"/>
    <s v="Beef and Apple Burgers"/>
    <n v="19"/>
    <n v="26"/>
    <n v="1"/>
    <n v="444"/>
    <n v="2.2222222222222201"/>
    <n v="38992.555555555497"/>
    <n v="26"/>
    <n v="10"/>
    <n v="1"/>
    <n v="229"/>
    <n v="28"/>
    <n v="17"/>
    <n v="1"/>
    <n v="443"/>
    <n v="30"/>
    <n v="13"/>
    <n v="1"/>
    <n v="367"/>
  </r>
  <r>
    <x v="212"/>
    <s v="Beef and Broccoli"/>
    <n v="18"/>
    <n v="14"/>
    <n v="0"/>
    <n v="251"/>
    <n v="2.4444444444444402"/>
    <n v="66740.5"/>
    <n v="15"/>
    <n v="9"/>
    <n v="0"/>
    <n v="131"/>
    <n v="17"/>
    <n v="14"/>
    <n v="0"/>
    <n v="227"/>
    <n v="24"/>
    <n v="8"/>
    <n v="0"/>
    <n v="227"/>
  </r>
  <r>
    <x v="212"/>
    <s v="Beef and Broccoli Stir Fry"/>
    <n v="7"/>
    <n v="10"/>
    <n v="0"/>
    <n v="69"/>
    <n v="1.28571428571428"/>
    <n v="85840.857142857101"/>
    <n v="6"/>
    <n v="10"/>
    <n v="0"/>
    <n v="60"/>
    <n v="3"/>
    <n v="10"/>
    <n v="0"/>
    <n v="30"/>
    <n v="8"/>
    <n v="10"/>
    <n v="0"/>
    <n v="79"/>
  </r>
  <r>
    <x v="212"/>
    <s v="Beef and Squash Kabob"/>
    <n v="29"/>
    <n v="8"/>
    <n v="1"/>
    <n v="247"/>
    <n v="12.259259259259199"/>
    <n v="62985.407407407401"/>
    <n v="25"/>
    <n v="7"/>
    <n v="0"/>
    <n v="195"/>
    <n v="20"/>
    <n v="8"/>
    <n v="0"/>
    <n v="186"/>
    <n v="21"/>
    <n v="8"/>
    <n v="1"/>
    <n v="173"/>
  </r>
  <r>
    <x v="212"/>
    <s v="Chicken and Onion Kabob"/>
    <n v="28"/>
    <n v="10"/>
    <n v="1"/>
    <n v="294"/>
    <n v="2.6923076923076898"/>
    <n v="61605.923076922998"/>
    <n v="43"/>
    <n v="9"/>
    <n v="0"/>
    <n v="452"/>
    <n v="47"/>
    <n v="10"/>
    <n v="0"/>
    <n v="528"/>
    <n v="38"/>
    <n v="10"/>
    <n v="0"/>
    <n v="408"/>
  </r>
  <r>
    <x v="212"/>
    <s v="Chutney"/>
    <n v="13"/>
    <n v="2"/>
    <n v="0"/>
    <n v="74"/>
    <n v="1.7777777777777699"/>
    <n v="44587.555555555497"/>
    <n v="18"/>
    <n v="2"/>
    <n v="0"/>
    <n v="42"/>
    <n v="15"/>
    <n v="2"/>
    <n v="0"/>
    <n v="42"/>
    <n v="20"/>
    <n v="2"/>
    <n v="0"/>
    <n v="54"/>
  </r>
  <r>
    <x v="212"/>
    <s v="Coconut and Beef Vindaloo"/>
    <n v="14"/>
    <n v="4"/>
    <n v="0"/>
    <n v="56"/>
    <n v="6"/>
    <n v="291"/>
    <n v="6"/>
    <n v="4"/>
    <n v="0"/>
    <n v="21"/>
    <n v="7"/>
    <n v="4"/>
    <n v="0"/>
    <n v="27"/>
    <n v="8"/>
    <n v="4"/>
    <n v="1"/>
    <n v="28"/>
  </r>
  <r>
    <x v="212"/>
    <s v="Fountain Drink"/>
    <n v="26"/>
    <n v="2"/>
    <n v="0"/>
    <n v="49"/>
    <n v="3.3684210526315699"/>
    <n v="47449.947368421002"/>
    <n v="33"/>
    <n v="2"/>
    <n v="0"/>
    <n v="56"/>
    <n v="26"/>
    <n v="2"/>
    <n v="0"/>
    <n v="49"/>
    <n v="37"/>
    <n v="2"/>
    <n v="0"/>
    <n v="74"/>
  </r>
  <r>
    <x v="212"/>
    <s v="Lamb and Veggie Kabob"/>
    <n v="12"/>
    <n v="8"/>
    <n v="1"/>
    <n v="106"/>
    <n v="7.5"/>
    <n v="25095.416666666599"/>
    <n v="14"/>
    <n v="8"/>
    <n v="1"/>
    <n v="123"/>
    <n v="4"/>
    <n v="8"/>
    <n v="0"/>
    <n v="37"/>
    <n v="4"/>
    <n v="8"/>
    <n v="0"/>
    <n v="37"/>
  </r>
  <r>
    <x v="212"/>
    <s v="Lamb Chops"/>
    <n v="15"/>
    <n v="10"/>
    <n v="0"/>
    <n v="136"/>
    <n v="3.2666666666666599"/>
    <n v="53406.733333333301"/>
    <n v="17"/>
    <n v="9"/>
    <n v="1"/>
    <n v="139"/>
    <n v="18"/>
    <n v="10"/>
    <n v="0"/>
    <n v="172"/>
    <n v="20"/>
    <n v="10"/>
    <n v="1"/>
    <n v="176"/>
  </r>
  <r>
    <x v="212"/>
    <s v="Naan"/>
    <n v="17"/>
    <n v="2"/>
    <n v="0"/>
    <n v="74"/>
    <n v="2.0714285714285698"/>
    <n v="50116.9285714285"/>
    <n v="19"/>
    <n v="2"/>
    <n v="0"/>
    <n v="50"/>
    <n v="20"/>
    <n v="2"/>
    <n v="0"/>
    <n v="80"/>
    <n v="17"/>
    <n v="2"/>
    <n v="0"/>
    <n v="48"/>
  </r>
  <r>
    <x v="212"/>
    <s v="Rice"/>
    <n v="11"/>
    <n v="2"/>
    <n v="0"/>
    <n v="58"/>
    <n v="1.8333333333333299"/>
    <n v="33456"/>
    <n v="15"/>
    <n v="2"/>
    <n v="0"/>
    <n v="32"/>
    <n v="16"/>
    <n v="2"/>
    <n v="0"/>
    <n v="87"/>
    <n v="13"/>
    <n v="2"/>
    <n v="0"/>
    <n v="34"/>
  </r>
  <r>
    <x v="212"/>
    <s v="Salmon and Wheat Bran Salad"/>
    <n v="56"/>
    <n v="16"/>
    <n v="1"/>
    <n v="812"/>
    <n v="3.1428571428571401"/>
    <n v="51904.642857142797"/>
    <n v="79"/>
    <n v="11"/>
    <n v="0"/>
    <n v="887"/>
    <n v="84"/>
    <n v="15"/>
    <n v="0"/>
    <n v="1311"/>
    <n v="83"/>
    <n v="12"/>
    <n v="1"/>
    <n v="961"/>
  </r>
  <r>
    <x v="212"/>
    <s v="Yogurt"/>
    <n v="31"/>
    <n v="3"/>
    <n v="0"/>
    <n v="143"/>
    <n v="2.1481481481481399"/>
    <n v="66717.592592592599"/>
    <n v="17"/>
    <n v="3"/>
    <n v="0"/>
    <n v="57"/>
    <n v="32"/>
    <n v="3"/>
    <n v="0"/>
    <n v="162"/>
    <n v="25"/>
    <n v="3"/>
    <n v="0"/>
    <n v="80"/>
  </r>
  <r>
    <x v="213"/>
    <s v="Aubergine and Chickpea Vindaloo"/>
    <n v="7"/>
    <n v="4"/>
    <n v="0"/>
    <n v="24"/>
    <n v="3.75"/>
    <n v="75004.5"/>
    <n v="7"/>
    <n v="4"/>
    <n v="0"/>
    <n v="24"/>
    <n v="15"/>
    <n v="4"/>
    <n v="0"/>
    <n v="52"/>
    <n v="10"/>
    <n v="4"/>
    <n v="0"/>
    <n v="34"/>
  </r>
  <r>
    <x v="213"/>
    <s v="Beef and Apple Burgers"/>
    <n v="24"/>
    <n v="13"/>
    <n v="1"/>
    <n v="283"/>
    <n v="3.7916666666666599"/>
    <n v="25191.625"/>
    <n v="35"/>
    <n v="8"/>
    <n v="0"/>
    <n v="275"/>
    <n v="25"/>
    <n v="17"/>
    <n v="2"/>
    <n v="378"/>
    <n v="37"/>
    <n v="10"/>
    <n v="1"/>
    <n v="359"/>
  </r>
  <r>
    <x v="213"/>
    <s v="Beef and Broccoli"/>
    <n v="13"/>
    <n v="9"/>
    <n v="0"/>
    <n v="119"/>
    <n v="4.0769230769230704"/>
    <n v="53920.538461538403"/>
    <n v="7"/>
    <n v="7"/>
    <n v="1"/>
    <n v="42"/>
    <n v="23"/>
    <n v="8"/>
    <n v="0"/>
    <n v="183"/>
    <n v="16"/>
    <n v="10"/>
    <n v="2"/>
    <n v="127"/>
  </r>
  <r>
    <x v="213"/>
    <s v="Beef and Broccoli Stir Fry"/>
    <n v="9"/>
    <n v="10"/>
    <n v="0"/>
    <n v="91"/>
    <n v="4"/>
    <n v="50015.375"/>
    <n v="10"/>
    <n v="10"/>
    <n v="0"/>
    <n v="100"/>
    <n v="7"/>
    <n v="10"/>
    <n v="0"/>
    <n v="72"/>
    <n v="3"/>
    <n v="10"/>
    <n v="0"/>
    <n v="30"/>
  </r>
  <r>
    <x v="213"/>
    <s v="Beef and Squash Kabob"/>
    <n v="19"/>
    <n v="8"/>
    <n v="0"/>
    <n v="163"/>
    <n v="2.2631578947368398"/>
    <n v="89561.368421052597"/>
    <n v="29"/>
    <n v="7"/>
    <n v="0"/>
    <n v="243"/>
    <n v="27"/>
    <n v="8"/>
    <n v="0"/>
    <n v="251"/>
    <n v="30"/>
    <n v="7"/>
    <n v="0"/>
    <n v="266"/>
  </r>
  <r>
    <x v="213"/>
    <s v="Chicken and Onion Kabob"/>
    <n v="51"/>
    <n v="10"/>
    <n v="0"/>
    <n v="564"/>
    <n v="4.0204081632652997"/>
    <n v="57249.9387755102"/>
    <n v="58"/>
    <n v="9"/>
    <n v="1"/>
    <n v="595"/>
    <n v="42"/>
    <n v="10"/>
    <n v="0"/>
    <n v="461"/>
    <n v="29"/>
    <n v="10"/>
    <n v="0"/>
    <n v="323"/>
  </r>
  <r>
    <x v="213"/>
    <s v="Chutney"/>
    <n v="10"/>
    <n v="2"/>
    <n v="0"/>
    <n v="30"/>
    <n v="6.4"/>
    <n v="10113.700000000001"/>
    <n v="11"/>
    <n v="2"/>
    <n v="0"/>
    <n v="21"/>
    <n v="19"/>
    <n v="2"/>
    <n v="0"/>
    <n v="51"/>
    <n v="14"/>
    <n v="2"/>
    <n v="0"/>
    <n v="32"/>
  </r>
  <r>
    <x v="213"/>
    <s v="Coconut and Beef Vindaloo"/>
    <n v="8"/>
    <n v="4"/>
    <n v="0"/>
    <n v="32"/>
    <n v="6.875"/>
    <n v="62518.5"/>
    <n v="8"/>
    <n v="4"/>
    <n v="1"/>
    <n v="24"/>
    <n v="14"/>
    <n v="4"/>
    <n v="0"/>
    <n v="52"/>
    <n v="13"/>
    <n v="4"/>
    <n v="0"/>
    <n v="48"/>
  </r>
  <r>
    <x v="213"/>
    <s v="Fountain Drink"/>
    <n v="35"/>
    <n v="2"/>
    <n v="0"/>
    <n v="70"/>
    <n v="14.538461538461499"/>
    <n v="46203.7307692307"/>
    <n v="42"/>
    <n v="2"/>
    <n v="0"/>
    <n v="83"/>
    <n v="48"/>
    <n v="2"/>
    <n v="0"/>
    <n v="94"/>
    <n v="28"/>
    <n v="2"/>
    <n v="0"/>
    <n v="51"/>
  </r>
  <r>
    <x v="213"/>
    <s v="Lamb and Veggie Kabob"/>
    <n v="8"/>
    <n v="8"/>
    <n v="3"/>
    <n v="54"/>
    <n v="6"/>
    <n v="50052.875"/>
    <n v="14"/>
    <n v="8"/>
    <n v="0"/>
    <n v="135"/>
    <n v="13"/>
    <n v="8"/>
    <n v="1"/>
    <n v="102"/>
    <n v="15"/>
    <n v="7"/>
    <n v="1"/>
    <n v="109"/>
  </r>
  <r>
    <x v="213"/>
    <s v="Lamb Chops"/>
    <n v="14"/>
    <n v="6"/>
    <n v="1"/>
    <n v="70"/>
    <n v="16.714285714285701"/>
    <n v="43002.214285714203"/>
    <n v="22"/>
    <n v="8"/>
    <n v="1"/>
    <n v="148"/>
    <n v="12"/>
    <n v="7"/>
    <n v="0"/>
    <n v="74"/>
    <n v="18"/>
    <n v="7"/>
    <n v="1"/>
    <n v="113"/>
  </r>
  <r>
    <x v="213"/>
    <s v="Naan"/>
    <n v="19"/>
    <n v="2"/>
    <n v="0"/>
    <n v="56"/>
    <n v="2.55555555555555"/>
    <n v="72328.333333333299"/>
    <n v="23"/>
    <n v="2"/>
    <n v="0"/>
    <n v="38"/>
    <n v="15"/>
    <n v="2"/>
    <n v="0"/>
    <n v="46"/>
    <n v="17"/>
    <n v="2"/>
    <n v="0"/>
    <n v="40"/>
  </r>
  <r>
    <x v="213"/>
    <s v="Rice"/>
    <n v="17"/>
    <n v="2"/>
    <n v="0"/>
    <n v="48"/>
    <n v="2.5882352941176401"/>
    <n v="47154.058823529398"/>
    <n v="9"/>
    <n v="2"/>
    <n v="0"/>
    <n v="19"/>
    <n v="14"/>
    <n v="2"/>
    <n v="0"/>
    <n v="34"/>
    <n v="16"/>
    <n v="2"/>
    <n v="0"/>
    <n v="36"/>
  </r>
  <r>
    <x v="213"/>
    <s v="Salmon and Wheat Bran Salad"/>
    <n v="95"/>
    <n v="12"/>
    <n v="0"/>
    <n v="1102"/>
    <n v="6.6236559139784896"/>
    <n v="51681.881720430101"/>
    <n v="79"/>
    <n v="11"/>
    <n v="0"/>
    <n v="874"/>
    <n v="73"/>
    <n v="14"/>
    <n v="1"/>
    <n v="1035"/>
    <n v="61"/>
    <n v="12"/>
    <n v="1"/>
    <n v="709"/>
  </r>
  <r>
    <x v="213"/>
    <s v="Yogurt"/>
    <n v="31"/>
    <n v="3"/>
    <n v="0"/>
    <n v="129"/>
    <n v="4.0714285714285703"/>
    <n v="50074.071428571398"/>
    <n v="22"/>
    <n v="3"/>
    <n v="0"/>
    <n v="57"/>
    <n v="28"/>
    <n v="3"/>
    <n v="0"/>
    <n v="135"/>
    <n v="26"/>
    <n v="3"/>
    <n v="1"/>
    <n v="103"/>
  </r>
  <r>
    <x v="214"/>
    <s v="Aubergine and Chickpea Vindaloo"/>
    <n v="5"/>
    <n v="4"/>
    <n v="0"/>
    <n v="18"/>
    <n v="13"/>
    <n v="256.33333333333297"/>
    <n v="14"/>
    <n v="4"/>
    <n v="0"/>
    <n v="49"/>
    <n v="5"/>
    <n v="4"/>
    <n v="0"/>
    <n v="18"/>
    <n v="3"/>
    <n v="4"/>
    <n v="0"/>
    <n v="10"/>
  </r>
  <r>
    <x v="214"/>
    <s v="Beef and Apple Burgers"/>
    <n v="31"/>
    <n v="14"/>
    <n v="1"/>
    <n v="415"/>
    <n v="3.9677419354838701"/>
    <n v="58228.870967741903"/>
    <n v="31"/>
    <n v="12"/>
    <n v="2"/>
    <n v="321"/>
    <n v="31"/>
    <n v="13"/>
    <n v="2"/>
    <n v="347"/>
    <n v="37"/>
    <n v="11"/>
    <n v="1"/>
    <n v="380"/>
  </r>
  <r>
    <x v="214"/>
    <s v="Beef and Broccoli"/>
    <n v="20"/>
    <n v="6"/>
    <n v="0"/>
    <n v="128"/>
    <n v="3.2"/>
    <n v="40161.15"/>
    <n v="18"/>
    <n v="15"/>
    <n v="0"/>
    <n v="267"/>
    <n v="11"/>
    <n v="9"/>
    <n v="0"/>
    <n v="104"/>
    <n v="21"/>
    <n v="7"/>
    <n v="0"/>
    <n v="149"/>
  </r>
  <r>
    <x v="214"/>
    <s v="Beef and Broccoli Stir Fry"/>
    <n v="11"/>
    <n v="10"/>
    <n v="1"/>
    <n v="104"/>
    <n v="2.3636363636363602"/>
    <n v="54616.181818181802"/>
    <n v="7"/>
    <n v="10"/>
    <n v="1"/>
    <n v="62"/>
    <n v="10"/>
    <n v="10"/>
    <n v="1"/>
    <n v="93"/>
    <n v="12"/>
    <n v="10"/>
    <n v="0"/>
    <n v="123"/>
  </r>
  <r>
    <x v="214"/>
    <s v="Beef and Squash Kabob"/>
    <n v="25"/>
    <n v="8"/>
    <n v="0"/>
    <n v="231"/>
    <n v="2.4583333333333299"/>
    <n v="70872.125"/>
    <n v="24"/>
    <n v="7"/>
    <n v="1"/>
    <n v="184"/>
    <n v="28"/>
    <n v="8"/>
    <n v="1"/>
    <n v="228"/>
    <n v="22"/>
    <n v="8"/>
    <n v="0"/>
    <n v="209"/>
  </r>
  <r>
    <x v="214"/>
    <s v="Chicken and Onion Kabob"/>
    <n v="30"/>
    <n v="10"/>
    <n v="0"/>
    <n v="323"/>
    <n v="4.4074074074074003"/>
    <n v="59291.740740740701"/>
    <n v="26"/>
    <n v="10"/>
    <n v="0"/>
    <n v="290"/>
    <n v="39"/>
    <n v="9"/>
    <n v="0"/>
    <n v="410"/>
    <n v="37"/>
    <n v="10"/>
    <n v="0"/>
    <n v="413"/>
  </r>
  <r>
    <x v="214"/>
    <s v="Chutney"/>
    <n v="15"/>
    <n v="2"/>
    <n v="0"/>
    <n v="50"/>
    <n v="2.4"/>
    <n v="60120.733333333301"/>
    <n v="13"/>
    <n v="2"/>
    <n v="0"/>
    <n v="52"/>
    <n v="17"/>
    <n v="2"/>
    <n v="0"/>
    <n v="47"/>
    <n v="15"/>
    <n v="2"/>
    <n v="0"/>
    <n v="44"/>
  </r>
  <r>
    <x v="214"/>
    <s v="Coconut and Beef Vindaloo"/>
    <n v="7"/>
    <n v="4"/>
    <n v="0"/>
    <n v="28"/>
    <n v="2.5"/>
    <n v="50188.25"/>
    <n v="10"/>
    <n v="4"/>
    <n v="0"/>
    <n v="34"/>
    <n v="11"/>
    <n v="4"/>
    <n v="1"/>
    <n v="39"/>
    <n v="4"/>
    <n v="4"/>
    <n v="0"/>
    <n v="16"/>
  </r>
  <r>
    <x v="214"/>
    <s v="Fountain Drink"/>
    <n v="31"/>
    <n v="2"/>
    <n v="0"/>
    <n v="62"/>
    <n v="2.73684210526315"/>
    <n v="63244.052631578903"/>
    <n v="30"/>
    <n v="2"/>
    <n v="0"/>
    <n v="60"/>
    <n v="37"/>
    <n v="2"/>
    <n v="0"/>
    <n v="68"/>
    <n v="43"/>
    <n v="2"/>
    <n v="0"/>
    <n v="83"/>
  </r>
  <r>
    <x v="214"/>
    <s v="Lamb and Veggie Kabob"/>
    <n v="8"/>
    <n v="8"/>
    <n v="0"/>
    <n v="75"/>
    <n v="6.125"/>
    <n v="37531.875"/>
    <n v="10"/>
    <n v="8"/>
    <n v="3"/>
    <n v="63"/>
    <n v="9"/>
    <n v="8"/>
    <n v="2"/>
    <n v="65"/>
    <n v="16"/>
    <n v="8"/>
    <n v="0"/>
    <n v="151"/>
  </r>
  <r>
    <x v="214"/>
    <s v="Lamb Chops"/>
    <n v="13"/>
    <n v="11"/>
    <n v="0"/>
    <n v="141"/>
    <n v="7.6923076923076898"/>
    <n v="54003.1538461538"/>
    <n v="18"/>
    <n v="9"/>
    <n v="0"/>
    <n v="164"/>
    <n v="16"/>
    <n v="8"/>
    <n v="0"/>
    <n v="125"/>
    <n v="15"/>
    <n v="8"/>
    <n v="1"/>
    <n v="100"/>
  </r>
  <r>
    <x v="214"/>
    <s v="Naan"/>
    <n v="20"/>
    <n v="2"/>
    <n v="0"/>
    <n v="56"/>
    <n v="2.9444444444444402"/>
    <n v="61214.5"/>
    <n v="22"/>
    <n v="2"/>
    <n v="0"/>
    <n v="68"/>
    <n v="20"/>
    <n v="2"/>
    <n v="0"/>
    <n v="56"/>
    <n v="22"/>
    <n v="2"/>
    <n v="0"/>
    <n v="49"/>
  </r>
  <r>
    <x v="214"/>
    <s v="Rice"/>
    <n v="17"/>
    <n v="2"/>
    <n v="0"/>
    <n v="56"/>
    <n v="2.1875"/>
    <n v="56430.875"/>
    <n v="16"/>
    <n v="2"/>
    <n v="0"/>
    <n v="50"/>
    <n v="13"/>
    <n v="2"/>
    <n v="0"/>
    <n v="39"/>
    <n v="17"/>
    <n v="2"/>
    <n v="0"/>
    <n v="36"/>
  </r>
  <r>
    <x v="214"/>
    <s v="Salmon and Wheat Bran Salad"/>
    <n v="76"/>
    <n v="14"/>
    <n v="0"/>
    <n v="1047"/>
    <n v="3.9864864864864802"/>
    <n v="54167.2027027027"/>
    <n v="87"/>
    <n v="15"/>
    <n v="1"/>
    <n v="1285"/>
    <n v="86"/>
    <n v="12"/>
    <n v="1"/>
    <n v="971"/>
    <n v="95"/>
    <n v="12"/>
    <n v="0"/>
    <n v="1111"/>
  </r>
  <r>
    <x v="214"/>
    <s v="Yogurt"/>
    <n v="27"/>
    <n v="3"/>
    <n v="0"/>
    <n v="139"/>
    <n v="1.7916666666666601"/>
    <n v="70948.875"/>
    <n v="30"/>
    <n v="3"/>
    <n v="0"/>
    <n v="115"/>
    <n v="22"/>
    <n v="3"/>
    <n v="0"/>
    <n v="120"/>
    <n v="24"/>
    <n v="3"/>
    <n v="0"/>
    <n v="88"/>
  </r>
  <r>
    <x v="215"/>
    <s v="Aubergine and Chickpea Vindaloo"/>
    <n v="15"/>
    <n v="4"/>
    <n v="0"/>
    <n v="49"/>
    <n v="2.4"/>
    <n v="53411"/>
    <n v="10"/>
    <n v="4"/>
    <n v="0"/>
    <n v="35"/>
    <n v="8"/>
    <n v="4"/>
    <n v="0"/>
    <n v="28"/>
    <n v="18"/>
    <n v="4"/>
    <n v="1"/>
    <n v="56"/>
  </r>
  <r>
    <x v="215"/>
    <s v="Beef and Apple Burgers"/>
    <n v="35"/>
    <n v="14"/>
    <n v="1"/>
    <n v="448"/>
    <n v="14.885714285714201"/>
    <n v="42943.742857142803"/>
    <n v="40"/>
    <n v="13"/>
    <n v="1"/>
    <n v="450"/>
    <n v="28"/>
    <n v="14"/>
    <n v="2"/>
    <n v="340"/>
    <n v="41"/>
    <n v="15"/>
    <n v="3"/>
    <n v="493"/>
  </r>
  <r>
    <x v="215"/>
    <s v="Beef and Broccoli"/>
    <n v="18"/>
    <n v="7"/>
    <n v="0"/>
    <n v="118"/>
    <n v="3.6111111111111098"/>
    <n v="66698.333333333299"/>
    <n v="20"/>
    <n v="8"/>
    <n v="1"/>
    <n v="140"/>
    <n v="21"/>
    <n v="10"/>
    <n v="0"/>
    <n v="210"/>
    <n v="24"/>
    <n v="10"/>
    <n v="0"/>
    <n v="238"/>
  </r>
  <r>
    <x v="215"/>
    <s v="Beef and Broccoli Stir Fry"/>
    <n v="19"/>
    <n v="10"/>
    <n v="0"/>
    <n v="194"/>
    <n v="2.88888888888888"/>
    <n v="61172.111111111102"/>
    <n v="13"/>
    <n v="10"/>
    <n v="0"/>
    <n v="130"/>
    <n v="11"/>
    <n v="10"/>
    <n v="0"/>
    <n v="113"/>
    <n v="6"/>
    <n v="10"/>
    <n v="0"/>
    <n v="61"/>
  </r>
  <r>
    <x v="215"/>
    <s v="Beef and Squash Kabob"/>
    <n v="28"/>
    <n v="8"/>
    <n v="0"/>
    <n v="258"/>
    <n v="2.25"/>
    <n v="78609.571428571406"/>
    <n v="67"/>
    <n v="7"/>
    <n v="0"/>
    <n v="572"/>
    <n v="31"/>
    <n v="8"/>
    <n v="0"/>
    <n v="281"/>
    <n v="36"/>
    <n v="8"/>
    <n v="0"/>
    <n v="329"/>
  </r>
  <r>
    <x v="215"/>
    <s v="Chicken and Onion Kabob"/>
    <n v="69"/>
    <n v="10"/>
    <n v="0"/>
    <n v="780"/>
    <n v="4.12307692307692"/>
    <n v="57007.2307692307"/>
    <n v="75"/>
    <n v="10"/>
    <n v="1"/>
    <n v="783"/>
    <n v="53"/>
    <n v="10"/>
    <n v="0"/>
    <n v="565"/>
    <n v="73"/>
    <n v="10"/>
    <n v="0"/>
    <n v="816"/>
  </r>
  <r>
    <x v="215"/>
    <s v="Chutney"/>
    <n v="23"/>
    <n v="2"/>
    <n v="0"/>
    <n v="68"/>
    <n v="2.3478260869565202"/>
    <n v="65269.869565217297"/>
    <n v="23"/>
    <n v="2"/>
    <n v="0"/>
    <n v="52"/>
    <n v="16"/>
    <n v="2"/>
    <n v="0"/>
    <n v="54"/>
    <n v="18"/>
    <n v="2"/>
    <n v="0"/>
    <n v="66"/>
  </r>
  <r>
    <x v="215"/>
    <s v="Coconut and Beef Vindaloo"/>
    <n v="15"/>
    <n v="4"/>
    <n v="0"/>
    <n v="60"/>
    <n v="5.6153846153846096"/>
    <n v="46207.2307692307"/>
    <n v="12"/>
    <n v="4"/>
    <n v="0"/>
    <n v="42"/>
    <n v="13"/>
    <n v="4"/>
    <n v="0"/>
    <n v="52"/>
    <n v="18"/>
    <n v="4"/>
    <n v="0"/>
    <n v="72"/>
  </r>
  <r>
    <x v="215"/>
    <s v="Fountain Drink"/>
    <n v="37"/>
    <n v="2"/>
    <n v="0"/>
    <n v="74"/>
    <n v="5.4"/>
    <n v="43464.933333333298"/>
    <n v="45"/>
    <n v="2"/>
    <n v="0"/>
    <n v="83"/>
    <n v="47"/>
    <n v="2"/>
    <n v="0"/>
    <n v="80"/>
    <n v="57"/>
    <n v="2"/>
    <n v="0"/>
    <n v="112"/>
  </r>
  <r>
    <x v="215"/>
    <s v="Lamb and Veggie Kabob"/>
    <n v="21"/>
    <n v="8"/>
    <n v="0"/>
    <n v="197"/>
    <n v="1.6"/>
    <n v="55159"/>
    <n v="17"/>
    <n v="8"/>
    <n v="0"/>
    <n v="158"/>
    <n v="20"/>
    <n v="8"/>
    <n v="1"/>
    <n v="175"/>
    <n v="16"/>
    <n v="8"/>
    <n v="1"/>
    <n v="144"/>
  </r>
  <r>
    <x v="215"/>
    <s v="Lamb Chops"/>
    <n v="24"/>
    <n v="6"/>
    <n v="1"/>
    <n v="141"/>
    <n v="6.375"/>
    <n v="45922.375"/>
    <n v="17"/>
    <n v="7"/>
    <n v="1"/>
    <n v="103"/>
    <n v="19"/>
    <n v="9"/>
    <n v="0"/>
    <n v="170"/>
    <n v="27"/>
    <n v="7"/>
    <n v="0"/>
    <n v="190"/>
  </r>
  <r>
    <x v="215"/>
    <s v="Naan"/>
    <n v="30"/>
    <n v="2"/>
    <n v="0"/>
    <n v="88"/>
    <n v="9.2666666666666604"/>
    <n v="50095.1"/>
    <n v="27"/>
    <n v="2"/>
    <n v="0"/>
    <n v="62"/>
    <n v="29"/>
    <n v="2"/>
    <n v="0"/>
    <n v="84"/>
    <n v="30"/>
    <n v="2"/>
    <n v="0"/>
    <n v="92"/>
  </r>
  <r>
    <x v="215"/>
    <s v="Rice"/>
    <n v="25"/>
    <n v="2"/>
    <n v="0"/>
    <n v="64"/>
    <n v="2.875"/>
    <n v="58409.583333333299"/>
    <n v="15"/>
    <n v="2"/>
    <n v="0"/>
    <n v="42"/>
    <n v="18"/>
    <n v="2"/>
    <n v="0"/>
    <n v="56"/>
    <n v="24"/>
    <n v="2"/>
    <n v="0"/>
    <n v="78"/>
  </r>
  <r>
    <x v="215"/>
    <s v="Salmon and Wheat Bran Salad"/>
    <n v="114"/>
    <n v="13"/>
    <n v="0"/>
    <n v="1425"/>
    <n v="5.9099099099099099"/>
    <n v="62262.6306306306"/>
    <n v="114"/>
    <n v="14"/>
    <n v="0"/>
    <n v="1513"/>
    <n v="100"/>
    <n v="14"/>
    <n v="1"/>
    <n v="1370"/>
    <n v="109"/>
    <n v="16"/>
    <n v="0"/>
    <n v="1708"/>
  </r>
  <r>
    <x v="215"/>
    <s v="Yogurt"/>
    <n v="38"/>
    <n v="3"/>
    <n v="0"/>
    <n v="132"/>
    <n v="2.88888888888888"/>
    <n v="64007.25"/>
    <n v="40"/>
    <n v="3"/>
    <n v="0"/>
    <n v="156"/>
    <n v="22"/>
    <n v="3"/>
    <n v="0"/>
    <n v="94"/>
    <n v="56"/>
    <n v="3"/>
    <n v="0"/>
    <n v="230"/>
  </r>
  <r>
    <x v="216"/>
    <s v="Aubergine and Chickpea Vindaloo"/>
    <n v="14"/>
    <n v="4"/>
    <n v="0"/>
    <n v="49"/>
    <n v="1.8333333333333299"/>
    <n v="58577.583333333299"/>
    <n v="13"/>
    <n v="4"/>
    <n v="0"/>
    <n v="46"/>
    <n v="7"/>
    <n v="4"/>
    <n v="0"/>
    <n v="24"/>
    <n v="1"/>
    <n v="4"/>
    <n v="0"/>
    <n v="4"/>
  </r>
  <r>
    <x v="216"/>
    <s v="Beef and Apple Burgers"/>
    <n v="56"/>
    <n v="14"/>
    <n v="1"/>
    <n v="726"/>
    <n v="2.8214285714285698"/>
    <n v="50152.392857142797"/>
    <n v="74"/>
    <n v="12"/>
    <n v="1"/>
    <n v="814"/>
    <n v="28"/>
    <n v="14"/>
    <n v="0"/>
    <n v="373"/>
    <n v="35"/>
    <n v="13"/>
    <n v="1"/>
    <n v="413"/>
  </r>
  <r>
    <x v="216"/>
    <s v="Beef and Broccoli"/>
    <n v="33"/>
    <n v="10"/>
    <n v="0"/>
    <n v="341"/>
    <n v="3.4242424242424199"/>
    <n v="54627.727272727199"/>
    <n v="49"/>
    <n v="9"/>
    <n v="0"/>
    <n v="468"/>
    <n v="20"/>
    <n v="10"/>
    <n v="0"/>
    <n v="199"/>
    <n v="26"/>
    <n v="12"/>
    <n v="0"/>
    <n v="307"/>
  </r>
  <r>
    <x v="216"/>
    <s v="Beef and Broccoli Stir Fry"/>
    <n v="24"/>
    <n v="10"/>
    <n v="1"/>
    <n v="223"/>
    <n v="14.782608695652099"/>
    <n v="52468.826086956498"/>
    <n v="35"/>
    <n v="10"/>
    <n v="0"/>
    <n v="352"/>
    <n v="15"/>
    <n v="10"/>
    <n v="0"/>
    <n v="154"/>
    <n v="14"/>
    <n v="10"/>
    <n v="0"/>
    <n v="140"/>
  </r>
  <r>
    <x v="216"/>
    <s v="Beef and Squash Kabob"/>
    <n v="71"/>
    <n v="8"/>
    <n v="0"/>
    <n v="659"/>
    <n v="1.63636363636363"/>
    <n v="71344.333333333299"/>
    <n v="96"/>
    <n v="7"/>
    <n v="0"/>
    <n v="823"/>
    <n v="32"/>
    <n v="8"/>
    <n v="0"/>
    <n v="301"/>
    <n v="51"/>
    <n v="8"/>
    <n v="0"/>
    <n v="470"/>
  </r>
  <r>
    <x v="216"/>
    <s v="Chicken and Onion Kabob"/>
    <n v="92"/>
    <n v="10"/>
    <n v="0"/>
    <n v="993"/>
    <n v="7.0722891566264998"/>
    <n v="49558.253012048102"/>
    <n v="85"/>
    <n v="10"/>
    <n v="0"/>
    <n v="939"/>
    <n v="63"/>
    <n v="10"/>
    <n v="0"/>
    <n v="682"/>
    <n v="47"/>
    <n v="10"/>
    <n v="0"/>
    <n v="530"/>
  </r>
  <r>
    <x v="216"/>
    <s v="Chutney"/>
    <n v="22"/>
    <n v="2"/>
    <n v="0"/>
    <n v="55"/>
    <n v="2.22727272727272"/>
    <n v="50179.181818181802"/>
    <n v="39"/>
    <n v="2"/>
    <n v="0"/>
    <n v="85"/>
    <n v="22"/>
    <n v="2"/>
    <n v="0"/>
    <n v="57"/>
    <n v="20"/>
    <n v="2"/>
    <n v="0"/>
    <n v="63"/>
  </r>
  <r>
    <x v="216"/>
    <s v="Coconut and Beef Vindaloo"/>
    <n v="20"/>
    <n v="4"/>
    <n v="0"/>
    <n v="75"/>
    <n v="4.6470588235294104"/>
    <n v="58905.294117646998"/>
    <n v="18"/>
    <n v="4"/>
    <n v="0"/>
    <n v="63"/>
    <n v="8"/>
    <n v="4"/>
    <n v="0"/>
    <n v="28"/>
    <n v="11"/>
    <n v="4"/>
    <n v="0"/>
    <n v="44"/>
  </r>
  <r>
    <x v="216"/>
    <s v="Fountain Drink"/>
    <n v="90"/>
    <n v="2"/>
    <n v="0"/>
    <n v="179"/>
    <n v="9.18965517241379"/>
    <n v="46722.724137931"/>
    <n v="105"/>
    <n v="2"/>
    <n v="0"/>
    <n v="209"/>
    <n v="59"/>
    <n v="2"/>
    <n v="0"/>
    <n v="117"/>
    <n v="33"/>
    <n v="2"/>
    <n v="0"/>
    <n v="65"/>
  </r>
  <r>
    <x v="216"/>
    <s v="Lamb and Veggie Kabob"/>
    <n v="13"/>
    <n v="8"/>
    <n v="1"/>
    <n v="112"/>
    <n v="5.0833333333333304"/>
    <n v="50051.083333333299"/>
    <n v="26"/>
    <n v="8"/>
    <n v="0"/>
    <n v="230"/>
    <n v="17"/>
    <n v="8"/>
    <n v="1"/>
    <n v="141"/>
    <n v="9"/>
    <n v="8"/>
    <n v="1"/>
    <n v="80"/>
  </r>
  <r>
    <x v="216"/>
    <s v="Lamb Chops"/>
    <n v="34"/>
    <n v="8"/>
    <n v="0"/>
    <n v="273"/>
    <n v="2.6470588235294099"/>
    <n v="50157.823529411697"/>
    <n v="33"/>
    <n v="9"/>
    <n v="0"/>
    <n v="309"/>
    <n v="12"/>
    <n v="11"/>
    <n v="0"/>
    <n v="129"/>
    <n v="24"/>
    <n v="11"/>
    <n v="0"/>
    <n v="249"/>
  </r>
  <r>
    <x v="216"/>
    <s v="Naan"/>
    <n v="34"/>
    <n v="2"/>
    <n v="0"/>
    <n v="100"/>
    <n v="2.8181818181818099"/>
    <n v="63719.3939393939"/>
    <n v="42"/>
    <n v="2"/>
    <n v="0"/>
    <n v="87"/>
    <n v="24"/>
    <n v="2"/>
    <n v="0"/>
    <n v="56"/>
    <n v="25"/>
    <n v="2"/>
    <n v="0"/>
    <n v="67"/>
  </r>
  <r>
    <x v="216"/>
    <s v="Rice"/>
    <n v="21"/>
    <n v="2"/>
    <n v="0"/>
    <n v="57"/>
    <n v="3.3333333333333299"/>
    <n v="50126.111111111102"/>
    <n v="38"/>
    <n v="2"/>
    <n v="0"/>
    <n v="86"/>
    <n v="14"/>
    <n v="2"/>
    <n v="0"/>
    <n v="40"/>
    <n v="19"/>
    <n v="2"/>
    <n v="0"/>
    <n v="59"/>
  </r>
  <r>
    <x v="216"/>
    <s v="Salmon and Wheat Bran Salad"/>
    <n v="162"/>
    <n v="13"/>
    <n v="1"/>
    <n v="2041"/>
    <n v="5.5935483870967699"/>
    <n v="50478.174193548301"/>
    <n v="208"/>
    <n v="13"/>
    <n v="0"/>
    <n v="2741"/>
    <n v="83"/>
    <n v="15"/>
    <n v="0"/>
    <n v="1238"/>
    <n v="72"/>
    <n v="15"/>
    <n v="0"/>
    <n v="1030"/>
  </r>
  <r>
    <x v="216"/>
    <s v="Yogurt"/>
    <n v="58"/>
    <n v="3"/>
    <n v="0"/>
    <n v="227"/>
    <n v="2.8703703703703698"/>
    <n v="53856.203703703701"/>
    <n v="89"/>
    <n v="3"/>
    <n v="0"/>
    <n v="305"/>
    <n v="48"/>
    <n v="3"/>
    <n v="0"/>
    <n v="183"/>
    <n v="38"/>
    <n v="3"/>
    <n v="0"/>
    <n v="169"/>
  </r>
  <r>
    <x v="217"/>
    <s v="Aubergine and Chickpea Vindaloo"/>
    <n v="6"/>
    <n v="4"/>
    <n v="0"/>
    <n v="21"/>
    <n v="3.2"/>
    <n v="20242.599999999999"/>
    <n v="3"/>
    <n v="4"/>
    <n v="10"/>
    <n v="0"/>
    <n v="4"/>
    <n v="4"/>
    <n v="0"/>
    <n v="14"/>
    <n v="0"/>
    <n v="0"/>
    <n v="0"/>
    <n v="0"/>
  </r>
  <r>
    <x v="217"/>
    <s v="Beef and Apple Burgers"/>
    <n v="14"/>
    <n v="12"/>
    <n v="0"/>
    <n v="165"/>
    <n v="2.2857142857142798"/>
    <n v="64398.857142857101"/>
    <n v="31"/>
    <n v="10"/>
    <n v="2"/>
    <n v="255"/>
    <n v="27"/>
    <n v="11"/>
    <n v="0"/>
    <n v="298"/>
    <n v="11"/>
    <n v="15"/>
    <n v="0"/>
    <n v="156"/>
  </r>
  <r>
    <x v="217"/>
    <s v="Beef and Broccoli"/>
    <n v="9"/>
    <n v="11"/>
    <n v="0"/>
    <n v="95"/>
    <n v="2.55555555555555"/>
    <n v="55660.888888888803"/>
    <n v="18"/>
    <n v="10"/>
    <n v="0"/>
    <n v="176"/>
    <n v="8"/>
    <n v="15"/>
    <n v="0"/>
    <n v="115"/>
    <n v="12"/>
    <n v="10"/>
    <n v="0"/>
    <n v="121"/>
  </r>
  <r>
    <x v="217"/>
    <s v="Beef and Broccoli Stir Fry"/>
    <n v="3"/>
    <n v="10"/>
    <n v="0"/>
    <n v="30"/>
    <n v="2.6666666666666599"/>
    <n v="66704.666666666599"/>
    <n v="9"/>
    <n v="10"/>
    <n v="2"/>
    <n v="75"/>
    <n v="8"/>
    <n v="10"/>
    <n v="0"/>
    <n v="81"/>
    <n v="6"/>
    <n v="10"/>
    <n v="0"/>
    <n v="60"/>
  </r>
  <r>
    <x v="217"/>
    <s v="Beef and Squash Kabob"/>
    <n v="17"/>
    <n v="8"/>
    <n v="0"/>
    <n v="159"/>
    <n v="3.3529411764705799"/>
    <n v="52990.411764705801"/>
    <n v="21"/>
    <n v="7"/>
    <n v="1"/>
    <n v="156"/>
    <n v="13"/>
    <n v="8"/>
    <n v="0"/>
    <n v="120"/>
    <n v="27"/>
    <n v="8"/>
    <n v="0"/>
    <n v="251"/>
  </r>
  <r>
    <x v="217"/>
    <s v="Chicken and Onion Kabob"/>
    <n v="28"/>
    <n v="10"/>
    <n v="0"/>
    <n v="305"/>
    <n v="5.88"/>
    <n v="32075.68"/>
    <n v="31"/>
    <n v="10"/>
    <n v="0"/>
    <n v="348"/>
    <n v="25"/>
    <n v="10"/>
    <n v="0"/>
    <n v="279"/>
    <n v="28"/>
    <n v="10"/>
    <n v="0"/>
    <n v="310"/>
  </r>
  <r>
    <x v="217"/>
    <s v="Chutney"/>
    <n v="10"/>
    <n v="2"/>
    <n v="0"/>
    <n v="30"/>
    <n v="2.6"/>
    <n v="30269.599999999999"/>
    <n v="12"/>
    <n v="2"/>
    <n v="0"/>
    <n v="40"/>
    <n v="10"/>
    <n v="2"/>
    <n v="0"/>
    <n v="30"/>
    <n v="6"/>
    <n v="2"/>
    <n v="0"/>
    <n v="16"/>
  </r>
  <r>
    <x v="217"/>
    <s v="Coconut and Beef Vindaloo"/>
    <n v="5"/>
    <n v="4"/>
    <n v="1"/>
    <n v="16"/>
    <n v="3.25"/>
    <n v="50274.5"/>
    <n v="6"/>
    <n v="4"/>
    <n v="1"/>
    <n v="18"/>
    <n v="10"/>
    <n v="4"/>
    <n v="0"/>
    <n v="36"/>
    <n v="0"/>
    <n v="0"/>
    <n v="0"/>
    <n v="0"/>
  </r>
  <r>
    <x v="217"/>
    <s v="Fountain Drink"/>
    <n v="29"/>
    <n v="2"/>
    <n v="0"/>
    <n v="58"/>
    <n v="5.25"/>
    <n v="50124.55"/>
    <n v="17"/>
    <n v="2"/>
    <n v="0"/>
    <n v="34"/>
    <n v="36"/>
    <n v="2"/>
    <n v="0"/>
    <n v="71"/>
    <n v="20"/>
    <n v="2"/>
    <n v="0"/>
    <n v="40"/>
  </r>
  <r>
    <x v="217"/>
    <s v="Lamb and Veggie Kabob"/>
    <n v="9"/>
    <n v="8"/>
    <n v="2"/>
    <n v="65"/>
    <n v="5"/>
    <n v="44493.333333333299"/>
    <n v="5"/>
    <n v="8"/>
    <n v="0"/>
    <n v="47"/>
    <n v="12"/>
    <n v="8"/>
    <n v="1"/>
    <n v="102"/>
    <n v="6"/>
    <n v="8"/>
    <n v="3"/>
    <n v="38"/>
  </r>
  <r>
    <x v="217"/>
    <s v="Lamb Chops"/>
    <n v="14"/>
    <n v="9"/>
    <n v="0"/>
    <n v="120"/>
    <n v="2.5"/>
    <n v="43003.214285714203"/>
    <n v="11"/>
    <n v="5"/>
    <n v="1"/>
    <n v="43"/>
    <n v="11"/>
    <n v="8"/>
    <n v="1"/>
    <n v="79"/>
    <n v="8"/>
    <n v="8"/>
    <n v="1"/>
    <n v="54"/>
  </r>
  <r>
    <x v="217"/>
    <s v="Naan"/>
    <n v="15"/>
    <n v="2"/>
    <n v="0"/>
    <n v="31"/>
    <n v="3.0666666666666602"/>
    <n v="66721.733333333294"/>
    <n v="7"/>
    <n v="2"/>
    <n v="0"/>
    <n v="16"/>
    <n v="16"/>
    <n v="2"/>
    <n v="0"/>
    <n v="42"/>
    <n v="8"/>
    <n v="2"/>
    <n v="0"/>
    <n v="24"/>
  </r>
  <r>
    <x v="217"/>
    <s v="Rice"/>
    <n v="11"/>
    <n v="2"/>
    <n v="0"/>
    <n v="28"/>
    <n v="1.36363636363636"/>
    <n v="72751.909090909001"/>
    <n v="12"/>
    <n v="2"/>
    <n v="0"/>
    <n v="32"/>
    <n v="8"/>
    <n v="2"/>
    <n v="0"/>
    <n v="26"/>
    <n v="9"/>
    <n v="2"/>
    <n v="0"/>
    <n v="26"/>
  </r>
  <r>
    <x v="217"/>
    <s v="Salmon and Wheat Bran Salad"/>
    <n v="59"/>
    <n v="12"/>
    <n v="1"/>
    <n v="671"/>
    <n v="5.0847457627118597"/>
    <n v="37420.033898305002"/>
    <n v="68"/>
    <n v="12"/>
    <n v="1"/>
    <n v="762"/>
    <n v="70"/>
    <n v="13"/>
    <n v="0"/>
    <n v="966"/>
    <n v="42"/>
    <n v="13"/>
    <n v="0"/>
    <n v="535"/>
  </r>
  <r>
    <x v="217"/>
    <s v="Yogurt"/>
    <n v="21"/>
    <n v="3"/>
    <n v="0"/>
    <n v="108"/>
    <n v="4.2222222222222197"/>
    <n v="28040.611111111099"/>
    <n v="25"/>
    <n v="3"/>
    <n v="0"/>
    <n v="71"/>
    <n v="23"/>
    <n v="3"/>
    <n v="0"/>
    <n v="107"/>
    <n v="19"/>
    <n v="3"/>
    <n v="0"/>
    <n v="91"/>
  </r>
  <r>
    <x v="218"/>
    <s v="Aubergine and Chickpea Vindaloo"/>
    <n v="8"/>
    <n v="4"/>
    <n v="0"/>
    <n v="26"/>
    <n v="1.8571428571428501"/>
    <n v="57187.571428571398"/>
    <n v="7"/>
    <n v="4"/>
    <n v="0"/>
    <n v="21"/>
    <n v="6"/>
    <n v="4"/>
    <n v="0"/>
    <n v="20"/>
    <n v="11"/>
    <n v="4"/>
    <n v="0"/>
    <n v="38"/>
  </r>
  <r>
    <x v="218"/>
    <s v="Beef and Apple Burgers"/>
    <n v="12"/>
    <n v="18"/>
    <n v="0"/>
    <n v="208"/>
    <n v="2.5"/>
    <n v="58426.416666666599"/>
    <n v="26"/>
    <n v="9"/>
    <n v="1"/>
    <n v="197"/>
    <n v="20"/>
    <n v="16"/>
    <n v="1"/>
    <n v="300"/>
    <n v="19"/>
    <n v="26"/>
    <n v="1"/>
    <n v="444"/>
  </r>
  <r>
    <x v="218"/>
    <s v="Beef and Broccoli"/>
    <n v="14"/>
    <n v="9"/>
    <n v="0"/>
    <n v="130"/>
    <n v="13.785714285714199"/>
    <n v="43108.642857142797"/>
    <n v="14"/>
    <n v="12"/>
    <n v="0"/>
    <n v="169"/>
    <n v="6"/>
    <n v="9"/>
    <n v="0"/>
    <n v="55"/>
    <n v="18"/>
    <n v="14"/>
    <n v="0"/>
    <n v="251"/>
  </r>
  <r>
    <x v="218"/>
    <s v="Beef and Broccoli Stir Fry"/>
    <n v="10"/>
    <n v="10"/>
    <n v="0"/>
    <n v="98"/>
    <n v="1.5"/>
    <n v="80060.5"/>
    <n v="7"/>
    <n v="10"/>
    <n v="0"/>
    <n v="70"/>
    <n v="9"/>
    <n v="10"/>
    <n v="1"/>
    <n v="82"/>
    <n v="7"/>
    <n v="10"/>
    <n v="0"/>
    <n v="69"/>
  </r>
  <r>
    <x v="218"/>
    <s v="Beef and Squash Kabob"/>
    <n v="24"/>
    <n v="8"/>
    <n v="0"/>
    <n v="225"/>
    <n v="1.625"/>
    <n v="70950.625"/>
    <n v="23"/>
    <n v="7"/>
    <n v="0"/>
    <n v="196"/>
    <n v="19"/>
    <n v="8"/>
    <n v="0"/>
    <n v="168"/>
    <n v="29"/>
    <n v="8"/>
    <n v="1"/>
    <n v="247"/>
  </r>
  <r>
    <x v="218"/>
    <s v="Chicken and Onion Kabob"/>
    <n v="66"/>
    <n v="10"/>
    <n v="0"/>
    <n v="719"/>
    <n v="3.2950819672131102"/>
    <n v="55795.475409835999"/>
    <n v="29"/>
    <n v="10"/>
    <n v="0"/>
    <n v="312"/>
    <n v="36"/>
    <n v="10"/>
    <n v="1"/>
    <n v="371"/>
    <n v="28"/>
    <n v="10"/>
    <n v="1"/>
    <n v="294"/>
  </r>
  <r>
    <x v="218"/>
    <s v="Chutney"/>
    <n v="19"/>
    <n v="2"/>
    <n v="0"/>
    <n v="47"/>
    <n v="18.5555555555555"/>
    <n v="50099.222222222197"/>
    <n v="12"/>
    <n v="2"/>
    <n v="0"/>
    <n v="26"/>
    <n v="14"/>
    <n v="2"/>
    <n v="0"/>
    <n v="40"/>
    <n v="13"/>
    <n v="2"/>
    <n v="0"/>
    <n v="74"/>
  </r>
  <r>
    <x v="218"/>
    <s v="Coconut and Beef Vindaloo"/>
    <n v="10"/>
    <n v="4"/>
    <n v="0"/>
    <n v="36"/>
    <n v="1.6666666666666601"/>
    <n v="44721.333333333299"/>
    <n v="13"/>
    <n v="4"/>
    <n v="0"/>
    <n v="46"/>
    <n v="11"/>
    <n v="4"/>
    <n v="0"/>
    <n v="44"/>
    <n v="14"/>
    <n v="4"/>
    <n v="0"/>
    <n v="56"/>
  </r>
  <r>
    <x v="218"/>
    <s v="Fountain Drink"/>
    <n v="27"/>
    <n v="2"/>
    <n v="0"/>
    <n v="51"/>
    <n v="12.368421052631501"/>
    <n v="52791.263157894697"/>
    <n v="25"/>
    <n v="2"/>
    <n v="0"/>
    <n v="49"/>
    <n v="24"/>
    <n v="2"/>
    <n v="0"/>
    <n v="47"/>
    <n v="26"/>
    <n v="2"/>
    <n v="0"/>
    <n v="49"/>
  </r>
  <r>
    <x v="218"/>
    <s v="Lamb and Veggie Kabob"/>
    <n v="5"/>
    <n v="8"/>
    <n v="4"/>
    <n v="27"/>
    <n v="1.2"/>
    <n v="80013.399999999994"/>
    <n v="8"/>
    <n v="8"/>
    <n v="2"/>
    <n v="59"/>
    <n v="6"/>
    <n v="8"/>
    <n v="0"/>
    <n v="58"/>
    <n v="12"/>
    <n v="8"/>
    <n v="1"/>
    <n v="106"/>
  </r>
  <r>
    <x v="218"/>
    <s v="Lamb Chops"/>
    <n v="10"/>
    <n v="9"/>
    <n v="2"/>
    <n v="70"/>
    <n v="2.7"/>
    <n v="60073.2"/>
    <n v="11"/>
    <n v="5"/>
    <n v="0"/>
    <n v="55"/>
    <n v="10"/>
    <n v="8"/>
    <n v="0"/>
    <n v="81"/>
    <n v="15"/>
    <n v="10"/>
    <n v="0"/>
    <n v="136"/>
  </r>
  <r>
    <x v="218"/>
    <s v="Naan"/>
    <n v="16"/>
    <n v="2"/>
    <n v="0"/>
    <n v="39"/>
    <n v="2.5"/>
    <n v="50302.4375"/>
    <n v="16"/>
    <n v="2"/>
    <n v="0"/>
    <n v="64"/>
    <n v="10"/>
    <n v="2"/>
    <n v="0"/>
    <n v="32"/>
    <n v="17"/>
    <n v="2"/>
    <n v="0"/>
    <n v="74"/>
  </r>
  <r>
    <x v="218"/>
    <s v="Rice"/>
    <n v="7"/>
    <n v="2"/>
    <n v="0"/>
    <n v="21"/>
    <n v="1.4285714285714199"/>
    <n v="85725"/>
    <n v="4"/>
    <n v="2"/>
    <n v="0"/>
    <n v="10"/>
    <n v="5"/>
    <n v="2"/>
    <n v="0"/>
    <n v="14"/>
    <n v="11"/>
    <n v="2"/>
    <n v="0"/>
    <n v="58"/>
  </r>
  <r>
    <x v="218"/>
    <s v="Salmon and Wheat Bran Salad"/>
    <n v="70"/>
    <n v="11"/>
    <n v="0"/>
    <n v="750"/>
    <n v="10.323529411764699"/>
    <n v="51607.926470588201"/>
    <n v="70"/>
    <n v="12"/>
    <n v="0"/>
    <n v="794"/>
    <n v="64"/>
    <n v="13"/>
    <n v="0"/>
    <n v="791"/>
    <n v="56"/>
    <n v="16"/>
    <n v="1"/>
    <n v="812"/>
  </r>
  <r>
    <x v="218"/>
    <s v="Yogurt"/>
    <n v="22"/>
    <n v="3"/>
    <n v="0"/>
    <n v="76"/>
    <n v="17.318181818181799"/>
    <n v="50157.136363636302"/>
    <n v="23"/>
    <n v="3"/>
    <n v="0"/>
    <n v="75"/>
    <n v="21"/>
    <n v="3"/>
    <n v="0"/>
    <n v="81"/>
    <n v="31"/>
    <n v="3"/>
    <n v="0"/>
    <n v="143"/>
  </r>
  <r>
    <x v="219"/>
    <s v="Aubergine and Chickpea Vindaloo"/>
    <n v="7"/>
    <n v="4"/>
    <n v="0"/>
    <n v="24"/>
    <n v="2.75"/>
    <n v="50248"/>
    <n v="7"/>
    <n v="4"/>
    <n v="1"/>
    <n v="21"/>
    <n v="21"/>
    <n v="4"/>
    <n v="0"/>
    <n v="74"/>
    <n v="7"/>
    <n v="4"/>
    <n v="0"/>
    <n v="24"/>
  </r>
  <r>
    <x v="219"/>
    <s v="Beef and Apple Burgers"/>
    <n v="34"/>
    <n v="11"/>
    <n v="1"/>
    <n v="338"/>
    <n v="2.3529411764705799"/>
    <n v="64769.882352941102"/>
    <n v="22"/>
    <n v="10"/>
    <n v="1"/>
    <n v="187"/>
    <n v="39"/>
    <n v="13"/>
    <n v="2"/>
    <n v="427"/>
    <n v="24"/>
    <n v="13"/>
    <n v="1"/>
    <n v="283"/>
  </r>
  <r>
    <x v="219"/>
    <s v="Beef and Broccoli"/>
    <n v="21"/>
    <n v="12"/>
    <n v="1"/>
    <n v="235"/>
    <n v="4.3809523809523796"/>
    <n v="61946.857142857101"/>
    <n v="12"/>
    <n v="7"/>
    <n v="1"/>
    <n v="73"/>
    <n v="14"/>
    <n v="10"/>
    <n v="0"/>
    <n v="133"/>
    <n v="13"/>
    <n v="9"/>
    <n v="0"/>
    <n v="119"/>
  </r>
  <r>
    <x v="219"/>
    <s v="Beef and Broccoli Stir Fry"/>
    <n v="5"/>
    <n v="10"/>
    <n v="2"/>
    <n v="40"/>
    <n v="2.6"/>
    <n v="40166.199999999997"/>
    <n v="11"/>
    <n v="10"/>
    <n v="1"/>
    <n v="100"/>
    <n v="25"/>
    <n v="10"/>
    <n v="1"/>
    <n v="238"/>
    <n v="9"/>
    <n v="10"/>
    <n v="0"/>
    <n v="91"/>
  </r>
  <r>
    <x v="219"/>
    <s v="Beef and Squash Kabob"/>
    <n v="28"/>
    <n v="8"/>
    <n v="0"/>
    <n v="253"/>
    <n v="2.5384615384615299"/>
    <n v="53914.346153846098"/>
    <n v="25"/>
    <n v="7"/>
    <n v="0"/>
    <n v="215"/>
    <n v="55"/>
    <n v="8"/>
    <n v="0"/>
    <n v="506"/>
    <n v="19"/>
    <n v="8"/>
    <n v="0"/>
    <n v="163"/>
  </r>
  <r>
    <x v="219"/>
    <s v="Chicken and Onion Kabob"/>
    <n v="21"/>
    <n v="10"/>
    <n v="0"/>
    <n v="231"/>
    <n v="1.23529411764705"/>
    <n v="82381"/>
    <n v="38"/>
    <n v="10"/>
    <n v="1"/>
    <n v="409"/>
    <n v="97"/>
    <n v="10"/>
    <n v="1"/>
    <n v="1021"/>
    <n v="51"/>
    <n v="10"/>
    <n v="0"/>
    <n v="564"/>
  </r>
  <r>
    <x v="219"/>
    <s v="Chutney"/>
    <n v="17"/>
    <n v="2"/>
    <n v="0"/>
    <n v="40"/>
    <n v="2.0588235294117601"/>
    <n v="70618.882352941102"/>
    <n v="12"/>
    <n v="2"/>
    <n v="0"/>
    <n v="20"/>
    <n v="26"/>
    <n v="2"/>
    <n v="0"/>
    <n v="48"/>
    <n v="10"/>
    <n v="2"/>
    <n v="0"/>
    <n v="30"/>
  </r>
  <r>
    <x v="219"/>
    <s v="Coconut and Beef Vindaloo"/>
    <n v="6"/>
    <n v="4"/>
    <n v="0"/>
    <n v="24"/>
    <n v="9.4"/>
    <n v="40069.599999999999"/>
    <n v="10"/>
    <n v="4"/>
    <n v="0"/>
    <n v="32"/>
    <n v="20"/>
    <n v="4"/>
    <n v="0"/>
    <n v="80"/>
    <n v="8"/>
    <n v="4"/>
    <n v="0"/>
    <n v="32"/>
  </r>
  <r>
    <x v="219"/>
    <s v="Fountain Drink"/>
    <n v="50"/>
    <n v="2"/>
    <n v="0"/>
    <n v="98"/>
    <n v="4.2307692307692299"/>
    <n v="59027.871794871797"/>
    <n v="31"/>
    <n v="2"/>
    <n v="0"/>
    <n v="61"/>
    <n v="78"/>
    <n v="2"/>
    <n v="0"/>
    <n v="138"/>
    <n v="35"/>
    <n v="2"/>
    <n v="0"/>
    <n v="70"/>
  </r>
  <r>
    <x v="219"/>
    <s v="Lamb and Veggie Kabob"/>
    <n v="7"/>
    <n v="8"/>
    <n v="1"/>
    <n v="58"/>
    <n v="4"/>
    <n v="57151.142857142797"/>
    <n v="11"/>
    <n v="8"/>
    <n v="2"/>
    <n v="87"/>
    <n v="22"/>
    <n v="8"/>
    <n v="0"/>
    <n v="212"/>
    <n v="8"/>
    <n v="8"/>
    <n v="3"/>
    <n v="54"/>
  </r>
  <r>
    <x v="219"/>
    <s v="Lamb Chops"/>
    <n v="12"/>
    <n v="14"/>
    <n v="1"/>
    <n v="156"/>
    <n v="6.25"/>
    <n v="50072.666666666599"/>
    <n v="12"/>
    <n v="7"/>
    <n v="0"/>
    <n v="78"/>
    <n v="23"/>
    <n v="10"/>
    <n v="0"/>
    <n v="220"/>
    <n v="14"/>
    <n v="6"/>
    <n v="1"/>
    <n v="70"/>
  </r>
  <r>
    <x v="219"/>
    <s v="Naan"/>
    <n v="22"/>
    <n v="2"/>
    <n v="0"/>
    <n v="47"/>
    <n v="4.5999999999999996"/>
    <n v="50059.199999999997"/>
    <n v="13"/>
    <n v="2"/>
    <n v="0"/>
    <n v="23"/>
    <n v="33"/>
    <n v="2"/>
    <n v="1"/>
    <n v="51"/>
    <n v="19"/>
    <n v="2"/>
    <n v="0"/>
    <n v="56"/>
  </r>
  <r>
    <x v="219"/>
    <s v="Rice"/>
    <n v="9"/>
    <n v="2"/>
    <n v="0"/>
    <n v="24"/>
    <n v="2.4444444444444402"/>
    <n v="66683.555555555504"/>
    <n v="9"/>
    <n v="2"/>
    <n v="0"/>
    <n v="18"/>
    <n v="33"/>
    <n v="2"/>
    <n v="0"/>
    <n v="61"/>
    <n v="17"/>
    <n v="2"/>
    <n v="0"/>
    <n v="48"/>
  </r>
  <r>
    <x v="219"/>
    <s v="Salmon and Wheat Bran Salad"/>
    <n v="85"/>
    <n v="14"/>
    <n v="1"/>
    <n v="1154"/>
    <n v="3.7380952380952301"/>
    <n v="57221.773809523802"/>
    <n v="62"/>
    <n v="12"/>
    <n v="1"/>
    <n v="719"/>
    <n v="129"/>
    <n v="12"/>
    <n v="2"/>
    <n v="1352"/>
    <n v="95"/>
    <n v="12"/>
    <n v="0"/>
    <n v="1102"/>
  </r>
  <r>
    <x v="219"/>
    <s v="Yogurt"/>
    <n v="29"/>
    <n v="3"/>
    <n v="0"/>
    <n v="103"/>
    <n v="4.3214285714285703"/>
    <n v="42954.571428571398"/>
    <n v="17"/>
    <n v="3"/>
    <n v="1"/>
    <n v="56"/>
    <n v="28"/>
    <n v="3"/>
    <n v="0"/>
    <n v="92"/>
    <n v="31"/>
    <n v="3"/>
    <n v="0"/>
    <n v="129"/>
  </r>
  <r>
    <x v="220"/>
    <s v="Aubergine and Chickpea Vindaloo"/>
    <n v="8"/>
    <n v="4"/>
    <n v="0"/>
    <n v="28"/>
    <n v="2.8333333333333299"/>
    <n v="33501"/>
    <n v="11"/>
    <n v="4"/>
    <n v="1"/>
    <n v="33"/>
    <n v="5"/>
    <n v="4"/>
    <n v="0"/>
    <n v="18"/>
    <n v="5"/>
    <n v="4"/>
    <n v="0"/>
    <n v="18"/>
  </r>
  <r>
    <x v="220"/>
    <s v="Beef and Apple Burgers"/>
    <n v="28"/>
    <n v="15"/>
    <n v="1"/>
    <n v="394"/>
    <n v="9.0357142857142794"/>
    <n v="57209.9285714285"/>
    <n v="47"/>
    <n v="10"/>
    <n v="1"/>
    <n v="414"/>
    <n v="30"/>
    <n v="14"/>
    <n v="0"/>
    <n v="415"/>
    <n v="31"/>
    <n v="14"/>
    <n v="1"/>
    <n v="415"/>
  </r>
  <r>
    <x v="220"/>
    <s v="Beef and Broccoli"/>
    <n v="23"/>
    <n v="8"/>
    <n v="0"/>
    <n v="200"/>
    <n v="4.3499999999999996"/>
    <n v="70039.75"/>
    <n v="28"/>
    <n v="8"/>
    <n v="0"/>
    <n v="225"/>
    <n v="25"/>
    <n v="13"/>
    <n v="0"/>
    <n v="328"/>
    <n v="20"/>
    <n v="6"/>
    <n v="0"/>
    <n v="128"/>
  </r>
  <r>
    <x v="220"/>
    <s v="Beef and Broccoli Stir Fry"/>
    <n v="20"/>
    <n v="10"/>
    <n v="0"/>
    <n v="205"/>
    <n v="2.5"/>
    <n v="43897.9375"/>
    <n v="18"/>
    <n v="10"/>
    <n v="0"/>
    <n v="180"/>
    <n v="7"/>
    <n v="10"/>
    <n v="1"/>
    <n v="67"/>
    <n v="11"/>
    <n v="10"/>
    <n v="1"/>
    <n v="104"/>
  </r>
  <r>
    <x v="220"/>
    <s v="Beef and Squash Kabob"/>
    <n v="26"/>
    <n v="8"/>
    <n v="1"/>
    <n v="227"/>
    <n v="4.4615384615384599"/>
    <n v="69280.076923076893"/>
    <n v="31"/>
    <n v="7"/>
    <n v="0"/>
    <n v="266"/>
    <n v="41"/>
    <n v="8"/>
    <n v="0"/>
    <n v="380"/>
    <n v="25"/>
    <n v="8"/>
    <n v="0"/>
    <n v="231"/>
  </r>
  <r>
    <x v="220"/>
    <s v="Chicken and Onion Kabob"/>
    <n v="37"/>
    <n v="10"/>
    <n v="0"/>
    <n v="409"/>
    <n v="2.4117647058823501"/>
    <n v="61842.764705882299"/>
    <n v="42"/>
    <n v="10"/>
    <n v="1"/>
    <n v="436"/>
    <n v="51"/>
    <n v="10"/>
    <n v="0"/>
    <n v="556"/>
    <n v="30"/>
    <n v="10"/>
    <n v="0"/>
    <n v="323"/>
  </r>
  <r>
    <x v="220"/>
    <s v="Chutney"/>
    <n v="24"/>
    <n v="2"/>
    <n v="0"/>
    <n v="84"/>
    <n v="2.95"/>
    <n v="60062.7"/>
    <n v="11"/>
    <n v="2"/>
    <n v="0"/>
    <n v="28"/>
    <n v="19"/>
    <n v="2"/>
    <n v="0"/>
    <n v="63"/>
    <n v="15"/>
    <n v="2"/>
    <n v="0"/>
    <n v="50"/>
  </r>
  <r>
    <x v="220"/>
    <s v="Coconut and Beef Vindaloo"/>
    <n v="9"/>
    <n v="4"/>
    <n v="0"/>
    <n v="32"/>
    <n v="3.55555555555555"/>
    <n v="77794.444444444394"/>
    <n v="14"/>
    <n v="4"/>
    <n v="0"/>
    <n v="49"/>
    <n v="16"/>
    <n v="4"/>
    <n v="0"/>
    <n v="60"/>
    <n v="7"/>
    <n v="4"/>
    <n v="0"/>
    <n v="28"/>
  </r>
  <r>
    <x v="220"/>
    <s v="Fountain Drink"/>
    <n v="50"/>
    <n v="2"/>
    <n v="0"/>
    <n v="91"/>
    <n v="9.7741935483870908"/>
    <n v="58137.064516129001"/>
    <n v="51"/>
    <n v="2"/>
    <n v="0"/>
    <n v="101"/>
    <n v="52"/>
    <n v="2"/>
    <n v="0"/>
    <n v="98"/>
    <n v="31"/>
    <n v="2"/>
    <n v="0"/>
    <n v="62"/>
  </r>
  <r>
    <x v="220"/>
    <s v="Lamb and Veggie Kabob"/>
    <n v="11"/>
    <n v="8"/>
    <n v="1"/>
    <n v="94"/>
    <n v="7.4545454545454497"/>
    <n v="45498.181818181802"/>
    <n v="9"/>
    <n v="8"/>
    <n v="1"/>
    <n v="75"/>
    <n v="11"/>
    <n v="8"/>
    <n v="1"/>
    <n v="93"/>
    <n v="8"/>
    <n v="8"/>
    <n v="0"/>
    <n v="75"/>
  </r>
  <r>
    <x v="220"/>
    <s v="Lamb Chops"/>
    <n v="18"/>
    <n v="7"/>
    <n v="0"/>
    <n v="124"/>
    <n v="11.1666666666666"/>
    <n v="50132.888888888803"/>
    <n v="12"/>
    <n v="8"/>
    <n v="0"/>
    <n v="87"/>
    <n v="12"/>
    <n v="16"/>
    <n v="0"/>
    <n v="188"/>
    <n v="13"/>
    <n v="11"/>
    <n v="0"/>
    <n v="141"/>
  </r>
  <r>
    <x v="220"/>
    <s v="Naan"/>
    <n v="17"/>
    <n v="2"/>
    <n v="0"/>
    <n v="36"/>
    <n v="1.1764705882352899"/>
    <n v="88282.176470588194"/>
    <n v="23"/>
    <n v="2"/>
    <n v="0"/>
    <n v="57"/>
    <n v="28"/>
    <n v="2"/>
    <n v="0"/>
    <n v="80"/>
    <n v="20"/>
    <n v="2"/>
    <n v="0"/>
    <n v="56"/>
  </r>
  <r>
    <x v="220"/>
    <s v="Rice"/>
    <n v="19"/>
    <n v="2"/>
    <n v="0"/>
    <n v="58"/>
    <n v="4.6875"/>
    <n v="87516.25"/>
    <n v="21"/>
    <n v="2"/>
    <n v="0"/>
    <n v="49"/>
    <n v="23"/>
    <n v="2"/>
    <n v="0"/>
    <n v="65"/>
    <n v="17"/>
    <n v="2"/>
    <n v="0"/>
    <n v="56"/>
  </r>
  <r>
    <x v="220"/>
    <s v="Salmon and Wheat Bran Salad"/>
    <n v="84"/>
    <n v="13"/>
    <n v="0"/>
    <n v="1106"/>
    <n v="8.5802469135802397"/>
    <n v="55644.432098765399"/>
    <n v="86"/>
    <n v="11"/>
    <n v="0"/>
    <n v="968"/>
    <n v="119"/>
    <n v="12"/>
    <n v="0"/>
    <n v="1430"/>
    <n v="76"/>
    <n v="14"/>
    <n v="0"/>
    <n v="1047"/>
  </r>
  <r>
    <x v="220"/>
    <s v="Yogurt"/>
    <n v="23"/>
    <n v="3"/>
    <n v="0"/>
    <n v="103"/>
    <n v="4.0952380952380896"/>
    <n v="42947"/>
    <n v="32"/>
    <n v="3"/>
    <n v="0"/>
    <n v="113"/>
    <n v="33"/>
    <n v="3"/>
    <n v="0"/>
    <n v="139"/>
    <n v="27"/>
    <n v="3"/>
    <n v="0"/>
    <n v="139"/>
  </r>
  <r>
    <x v="221"/>
    <s v="Aubergine and Chickpea Vindaloo"/>
    <n v="10"/>
    <n v="4"/>
    <n v="0"/>
    <n v="35"/>
    <n v="5.5"/>
    <n v="50104.666666666599"/>
    <n v="12"/>
    <n v="4"/>
    <n v="0"/>
    <n v="42"/>
    <n v="13"/>
    <n v="4"/>
    <n v="0"/>
    <n v="46"/>
    <n v="15"/>
    <n v="4"/>
    <n v="0"/>
    <n v="49"/>
  </r>
  <r>
    <x v="221"/>
    <s v="Beef and Apple Burgers"/>
    <n v="50"/>
    <n v="10"/>
    <n v="1"/>
    <n v="449"/>
    <n v="2.54"/>
    <n v="74036.44"/>
    <n v="41"/>
    <n v="14"/>
    <n v="2"/>
    <n v="476"/>
    <n v="41"/>
    <n v="13"/>
    <n v="1"/>
    <n v="512"/>
    <n v="35"/>
    <n v="14"/>
    <n v="1"/>
    <n v="448"/>
  </r>
  <r>
    <x v="221"/>
    <s v="Beef and Broccoli"/>
    <n v="21"/>
    <n v="8"/>
    <n v="0"/>
    <n v="161"/>
    <n v="3.1428571428571401"/>
    <n v="71491.380952380903"/>
    <n v="17"/>
    <n v="10"/>
    <n v="1"/>
    <n v="153"/>
    <n v="29"/>
    <n v="8"/>
    <n v="0"/>
    <n v="246"/>
    <n v="18"/>
    <n v="7"/>
    <n v="0"/>
    <n v="118"/>
  </r>
  <r>
    <x v="221"/>
    <s v="Beef and Broccoli Stir Fry"/>
    <n v="24"/>
    <n v="10"/>
    <n v="0"/>
    <n v="243"/>
    <n v="3.13043478260869"/>
    <n v="43615.130434782601"/>
    <n v="14"/>
    <n v="10"/>
    <n v="0"/>
    <n v="140"/>
    <n v="12"/>
    <n v="10"/>
    <n v="0"/>
    <n v="121"/>
    <n v="19"/>
    <n v="10"/>
    <n v="0"/>
    <n v="194"/>
  </r>
  <r>
    <x v="221"/>
    <s v="Beef and Squash Kabob"/>
    <n v="42"/>
    <n v="8"/>
    <n v="0"/>
    <n v="386"/>
    <n v="2.5897435897435899"/>
    <n v="66744.358974358896"/>
    <n v="54"/>
    <n v="7"/>
    <n v="0"/>
    <n v="459"/>
    <n v="23"/>
    <n v="8"/>
    <n v="0"/>
    <n v="215"/>
    <n v="28"/>
    <n v="8"/>
    <n v="0"/>
    <n v="258"/>
  </r>
  <r>
    <x v="221"/>
    <s v="Chicken and Onion Kabob"/>
    <n v="65"/>
    <n v="10"/>
    <n v="0"/>
    <n v="731"/>
    <n v="4.0999999999999996"/>
    <n v="40183.919999999998"/>
    <n v="72"/>
    <n v="10"/>
    <n v="0"/>
    <n v="791"/>
    <n v="50"/>
    <n v="9"/>
    <n v="0"/>
    <n v="516"/>
    <n v="69"/>
    <n v="10"/>
    <n v="0"/>
    <n v="780"/>
  </r>
  <r>
    <x v="221"/>
    <s v="Chutney"/>
    <n v="24"/>
    <n v="2"/>
    <n v="0"/>
    <n v="67"/>
    <n v="2.7916666666666599"/>
    <n v="54266.166666666599"/>
    <n v="23"/>
    <n v="2"/>
    <n v="0"/>
    <n v="64"/>
    <n v="17"/>
    <n v="2"/>
    <n v="0"/>
    <n v="50"/>
    <n v="23"/>
    <n v="2"/>
    <n v="0"/>
    <n v="68"/>
  </r>
  <r>
    <x v="221"/>
    <s v="Coconut and Beef Vindaloo"/>
    <n v="21"/>
    <n v="4"/>
    <n v="1"/>
    <n v="76"/>
    <n v="5.2666666666666604"/>
    <n v="53415.866666666603"/>
    <n v="3"/>
    <n v="4"/>
    <n v="1"/>
    <n v="9"/>
    <n v="12"/>
    <n v="4"/>
    <n v="0"/>
    <n v="48"/>
    <n v="15"/>
    <n v="4"/>
    <n v="0"/>
    <n v="60"/>
  </r>
  <r>
    <x v="221"/>
    <s v="Fountain Drink"/>
    <n v="52"/>
    <n v="2"/>
    <n v="0"/>
    <n v="103"/>
    <n v="3.5833333333333299"/>
    <n v="61194.111111111102"/>
    <n v="50"/>
    <n v="2"/>
    <n v="0"/>
    <n v="92"/>
    <n v="64"/>
    <n v="2"/>
    <n v="0"/>
    <n v="127"/>
    <n v="37"/>
    <n v="2"/>
    <n v="0"/>
    <n v="74"/>
  </r>
  <r>
    <x v="221"/>
    <s v="Lamb and Veggie Kabob"/>
    <n v="23"/>
    <n v="8"/>
    <n v="1"/>
    <n v="199"/>
    <n v="4.6500000000000004"/>
    <n v="60042.55"/>
    <n v="11"/>
    <n v="8"/>
    <n v="0"/>
    <n v="102"/>
    <n v="13"/>
    <n v="8"/>
    <n v="0"/>
    <n v="121"/>
    <n v="21"/>
    <n v="8"/>
    <n v="0"/>
    <n v="197"/>
  </r>
  <r>
    <x v="221"/>
    <s v="Lamb Chops"/>
    <n v="14"/>
    <n v="9"/>
    <n v="0"/>
    <n v="127"/>
    <n v="6.7857142857142803"/>
    <n v="35893.714285714203"/>
    <n v="30"/>
    <n v="9"/>
    <n v="1"/>
    <n v="230"/>
    <n v="18"/>
    <n v="10"/>
    <n v="1"/>
    <n v="156"/>
    <n v="24"/>
    <n v="6"/>
    <n v="1"/>
    <n v="141"/>
  </r>
  <r>
    <x v="221"/>
    <s v="Naan"/>
    <n v="23"/>
    <n v="2"/>
    <n v="0"/>
    <n v="46"/>
    <n v="2.0434782608695601"/>
    <n v="73978.956521739106"/>
    <n v="23"/>
    <n v="2"/>
    <n v="0"/>
    <n v="68"/>
    <n v="18"/>
    <n v="2"/>
    <n v="0"/>
    <n v="50"/>
    <n v="30"/>
    <n v="2"/>
    <n v="0"/>
    <n v="88"/>
  </r>
  <r>
    <x v="221"/>
    <s v="Rice"/>
    <n v="29"/>
    <n v="2"/>
    <n v="0"/>
    <n v="66"/>
    <n v="2.4117647058823501"/>
    <n v="53220.2352941176"/>
    <n v="24"/>
    <n v="2"/>
    <n v="0"/>
    <n v="66"/>
    <n v="22"/>
    <n v="2"/>
    <n v="0"/>
    <n v="52"/>
    <n v="25"/>
    <n v="2"/>
    <n v="0"/>
    <n v="64"/>
  </r>
  <r>
    <x v="221"/>
    <s v="Salmon and Wheat Bran Salad"/>
    <n v="111"/>
    <n v="12"/>
    <n v="0"/>
    <n v="1248"/>
    <n v="4.1495327102803703"/>
    <n v="56172.327102803698"/>
    <n v="120"/>
    <n v="15"/>
    <n v="0"/>
    <n v="1693"/>
    <n v="119"/>
    <n v="14"/>
    <n v="0"/>
    <n v="1646"/>
    <n v="114"/>
    <n v="13"/>
    <n v="0"/>
    <n v="1425"/>
  </r>
  <r>
    <x v="221"/>
    <s v="Yogurt"/>
    <n v="42"/>
    <n v="3"/>
    <n v="0"/>
    <n v="151"/>
    <n v="2.6666666666666599"/>
    <n v="66753.435897435804"/>
    <n v="38"/>
    <n v="3"/>
    <n v="0"/>
    <n v="155"/>
    <n v="52"/>
    <n v="3"/>
    <n v="0"/>
    <n v="197"/>
    <n v="38"/>
    <n v="3"/>
    <n v="0"/>
    <n v="132"/>
  </r>
  <r>
    <x v="222"/>
    <s v="Aubergine and Chickpea Vindaloo"/>
    <n v="20"/>
    <n v="4"/>
    <n v="0"/>
    <n v="69"/>
    <n v="3.3846153846153801"/>
    <n v="69281.1538461538"/>
    <n v="15"/>
    <n v="4"/>
    <n v="0"/>
    <n v="51"/>
    <n v="16"/>
    <n v="4"/>
    <n v="0"/>
    <n v="56"/>
    <n v="14"/>
    <n v="4"/>
    <n v="0"/>
    <n v="49"/>
  </r>
  <r>
    <x v="222"/>
    <s v="Beef and Apple Burgers"/>
    <n v="33"/>
    <n v="16"/>
    <n v="2"/>
    <n v="455"/>
    <n v="3.63636363636363"/>
    <n v="63666.696969696903"/>
    <n v="82"/>
    <n v="13"/>
    <n v="1"/>
    <n v="911"/>
    <n v="40"/>
    <n v="17"/>
    <n v="0"/>
    <n v="685"/>
    <n v="56"/>
    <n v="14"/>
    <n v="1"/>
    <n v="726"/>
  </r>
  <r>
    <x v="222"/>
    <s v="Beef and Broccoli"/>
    <n v="51"/>
    <n v="10"/>
    <n v="0"/>
    <n v="521"/>
    <n v="14.04"/>
    <n v="52081.4"/>
    <n v="31"/>
    <n v="9"/>
    <n v="1"/>
    <n v="260"/>
    <n v="25"/>
    <n v="13"/>
    <n v="0"/>
    <n v="328"/>
    <n v="33"/>
    <n v="10"/>
    <n v="0"/>
    <n v="341"/>
  </r>
  <r>
    <x v="222"/>
    <s v="Beef and Broccoli Stir Fry"/>
    <n v="9"/>
    <n v="10"/>
    <n v="0"/>
    <n v="92"/>
    <n v="1.7777777777777699"/>
    <n v="55656.444444444402"/>
    <n v="25"/>
    <n v="10"/>
    <n v="0"/>
    <n v="250"/>
    <n v="15"/>
    <n v="10"/>
    <n v="0"/>
    <n v="153"/>
    <n v="24"/>
    <n v="10"/>
    <n v="1"/>
    <n v="223"/>
  </r>
  <r>
    <x v="222"/>
    <s v="Beef and Squash Kabob"/>
    <n v="37"/>
    <n v="8"/>
    <n v="0"/>
    <n v="345"/>
    <n v="3.2333333333333298"/>
    <n v="46737.433333333298"/>
    <n v="66"/>
    <n v="7"/>
    <n v="0"/>
    <n v="570"/>
    <n v="25"/>
    <n v="8"/>
    <n v="0"/>
    <n v="232"/>
    <n v="71"/>
    <n v="8"/>
    <n v="0"/>
    <n v="659"/>
  </r>
  <r>
    <x v="222"/>
    <s v="Chicken and Onion Kabob"/>
    <n v="58"/>
    <n v="10"/>
    <n v="0"/>
    <n v="640"/>
    <n v="3.2558139534883699"/>
    <n v="62829"/>
    <n v="93"/>
    <n v="10"/>
    <n v="0"/>
    <n v="1009"/>
    <n v="51"/>
    <n v="10"/>
    <n v="0"/>
    <n v="562"/>
    <n v="92"/>
    <n v="10"/>
    <n v="0"/>
    <n v="993"/>
  </r>
  <r>
    <x v="222"/>
    <s v="Chutney"/>
    <n v="20"/>
    <n v="2"/>
    <n v="0"/>
    <n v="79"/>
    <n v="15.1666666666666"/>
    <n v="72229.777777777694"/>
    <n v="30"/>
    <n v="2"/>
    <n v="0"/>
    <n v="62"/>
    <n v="25"/>
    <n v="2"/>
    <n v="0"/>
    <n v="69"/>
    <n v="22"/>
    <n v="2"/>
    <n v="0"/>
    <n v="55"/>
  </r>
  <r>
    <x v="222"/>
    <s v="Coconut and Beef Vindaloo"/>
    <n v="12"/>
    <n v="4"/>
    <n v="1"/>
    <n v="42"/>
    <n v="1.4285714285714199"/>
    <n v="71754.428571428507"/>
    <n v="22"/>
    <n v="4"/>
    <n v="0"/>
    <n v="75"/>
    <n v="5"/>
    <n v="4"/>
    <n v="0"/>
    <n v="20"/>
    <n v="20"/>
    <n v="4"/>
    <n v="0"/>
    <n v="75"/>
  </r>
  <r>
    <x v="222"/>
    <s v="Fountain Drink"/>
    <n v="43"/>
    <n v="2"/>
    <n v="0"/>
    <n v="85"/>
    <n v="19.03125"/>
    <n v="65657.40625"/>
    <n v="93"/>
    <n v="2"/>
    <n v="0"/>
    <n v="164"/>
    <n v="56"/>
    <n v="2"/>
    <n v="0"/>
    <n v="111"/>
    <n v="90"/>
    <n v="2"/>
    <n v="0"/>
    <n v="179"/>
  </r>
  <r>
    <x v="222"/>
    <s v="Lamb and Veggie Kabob"/>
    <n v="11"/>
    <n v="8"/>
    <n v="0"/>
    <n v="103"/>
    <n v="2.5"/>
    <n v="60101"/>
    <n v="21"/>
    <n v="8"/>
    <n v="0"/>
    <n v="204"/>
    <n v="6"/>
    <n v="8"/>
    <n v="2"/>
    <n v="48"/>
    <n v="13"/>
    <n v="8"/>
    <n v="1"/>
    <n v="112"/>
  </r>
  <r>
    <x v="222"/>
    <s v="Lamb Chops"/>
    <n v="38"/>
    <n v="15"/>
    <n v="0"/>
    <n v="444"/>
    <n v="2.2105263157894699"/>
    <n v="68508.842105263102"/>
    <n v="38"/>
    <n v="8"/>
    <n v="1"/>
    <n v="276"/>
    <n v="17"/>
    <n v="10"/>
    <n v="0"/>
    <n v="157"/>
    <n v="34"/>
    <n v="8"/>
    <n v="0"/>
    <n v="273"/>
  </r>
  <r>
    <x v="222"/>
    <s v="Naan"/>
    <n v="25"/>
    <n v="2"/>
    <n v="0"/>
    <n v="86"/>
    <n v="15.272727272727201"/>
    <n v="68217.909090909001"/>
    <n v="38"/>
    <n v="2"/>
    <n v="0"/>
    <n v="100"/>
    <n v="23"/>
    <n v="2"/>
    <n v="0"/>
    <n v="80"/>
    <n v="34"/>
    <n v="2"/>
    <n v="0"/>
    <n v="100"/>
  </r>
  <r>
    <x v="222"/>
    <s v="Rice"/>
    <n v="20"/>
    <n v="2"/>
    <n v="0"/>
    <n v="86"/>
    <n v="15.875"/>
    <n v="75024.625"/>
    <n v="29"/>
    <n v="2"/>
    <n v="0"/>
    <n v="75"/>
    <n v="23"/>
    <n v="2"/>
    <n v="0"/>
    <n v="84"/>
    <n v="21"/>
    <n v="2"/>
    <n v="0"/>
    <n v="57"/>
  </r>
  <r>
    <x v="222"/>
    <s v="Salmon and Wheat Bran Salad"/>
    <n v="112"/>
    <n v="16"/>
    <n v="0"/>
    <n v="1847"/>
    <n v="8.2696629213483099"/>
    <n v="63014.853932584199"/>
    <n v="184"/>
    <n v="13"/>
    <n v="1"/>
    <n v="2202"/>
    <n v="129"/>
    <n v="15"/>
    <n v="0"/>
    <n v="1908"/>
    <n v="162"/>
    <n v="13"/>
    <n v="1"/>
    <n v="2041"/>
  </r>
  <r>
    <x v="222"/>
    <s v="Yogurt"/>
    <n v="41"/>
    <n v="3"/>
    <n v="0"/>
    <n v="184"/>
    <n v="10.105263157894701"/>
    <n v="65896.605263157893"/>
    <n v="72"/>
    <n v="3"/>
    <n v="0"/>
    <n v="268"/>
    <n v="48"/>
    <n v="3"/>
    <n v="0"/>
    <n v="218"/>
    <n v="58"/>
    <n v="3"/>
    <n v="0"/>
    <n v="227"/>
  </r>
  <r>
    <x v="223"/>
    <s v="Aubergine and Chickpea Vindaloo"/>
    <n v="7"/>
    <n v="4"/>
    <n v="0"/>
    <n v="24"/>
    <n v="5.2"/>
    <n v="20110.400000000001"/>
    <n v="11"/>
    <n v="4"/>
    <n v="0"/>
    <n v="38"/>
    <n v="12"/>
    <n v="4"/>
    <n v="0"/>
    <n v="38"/>
    <n v="6"/>
    <n v="4"/>
    <n v="0"/>
    <n v="21"/>
  </r>
  <r>
    <x v="223"/>
    <s v="Beef and Apple Burgers"/>
    <n v="31"/>
    <n v="14"/>
    <n v="1"/>
    <n v="380"/>
    <n v="2.8387096774193501"/>
    <n v="54949.741935483798"/>
    <n v="25"/>
    <n v="10"/>
    <n v="2"/>
    <n v="219"/>
    <n v="27"/>
    <n v="12"/>
    <n v="0"/>
    <n v="299"/>
    <n v="14"/>
    <n v="12"/>
    <n v="0"/>
    <n v="165"/>
  </r>
  <r>
    <x v="223"/>
    <s v="Beef and Broccoli"/>
    <n v="22"/>
    <n v="13"/>
    <n v="6"/>
    <n v="228"/>
    <n v="8.9285714285714199"/>
    <n v="42944.285714285703"/>
    <n v="19"/>
    <n v="9"/>
    <n v="0"/>
    <n v="171"/>
    <n v="38"/>
    <n v="7"/>
    <n v="0"/>
    <n v="292"/>
    <n v="9"/>
    <n v="11"/>
    <n v="0"/>
    <n v="95"/>
  </r>
  <r>
    <x v="223"/>
    <s v="Beef and Broccoli Stir Fry"/>
    <n v="7"/>
    <n v="10"/>
    <n v="0"/>
    <n v="71"/>
    <n v="2.2857142857142798"/>
    <n v="14675.714285714201"/>
    <n v="6"/>
    <n v="10"/>
    <n v="0"/>
    <n v="60"/>
    <n v="9"/>
    <n v="10"/>
    <n v="0"/>
    <n v="93"/>
    <n v="3"/>
    <n v="10"/>
    <n v="0"/>
    <n v="30"/>
  </r>
  <r>
    <x v="223"/>
    <s v="Beef and Squash Kabob"/>
    <n v="25"/>
    <n v="8"/>
    <n v="0"/>
    <n v="232"/>
    <n v="6.1666666666666599"/>
    <n v="41866.875"/>
    <n v="16"/>
    <n v="7"/>
    <n v="1"/>
    <n v="130"/>
    <n v="27"/>
    <n v="8"/>
    <n v="0"/>
    <n v="243"/>
    <n v="17"/>
    <n v="8"/>
    <n v="0"/>
    <n v="159"/>
  </r>
  <r>
    <x v="223"/>
    <s v="Chicken and Onion Kabob"/>
    <n v="36"/>
    <n v="10"/>
    <n v="1"/>
    <n v="376"/>
    <n v="3.9166666666666599"/>
    <n v="55658.666666666599"/>
    <n v="35"/>
    <n v="10"/>
    <n v="0"/>
    <n v="384"/>
    <n v="45"/>
    <n v="10"/>
    <n v="1"/>
    <n v="486"/>
    <n v="28"/>
    <n v="10"/>
    <n v="0"/>
    <n v="305"/>
  </r>
  <r>
    <x v="223"/>
    <s v="Chutney"/>
    <n v="20"/>
    <n v="2"/>
    <n v="3"/>
    <n v="72"/>
    <n v="4.6428571428571397"/>
    <n v="64324.642857142797"/>
    <n v="5"/>
    <n v="2"/>
    <n v="0"/>
    <n v="22"/>
    <n v="13"/>
    <n v="2"/>
    <n v="0"/>
    <n v="32"/>
    <n v="10"/>
    <n v="2"/>
    <n v="0"/>
    <n v="30"/>
  </r>
  <r>
    <x v="223"/>
    <s v="Coconut and Beef Vindaloo"/>
    <n v="10"/>
    <n v="4"/>
    <n v="1"/>
    <n v="32"/>
    <n v="3.5714285714285698"/>
    <n v="57303.285714285703"/>
    <n v="8"/>
    <n v="4"/>
    <n v="0"/>
    <n v="28"/>
    <n v="8"/>
    <n v="4"/>
    <n v="0"/>
    <n v="32"/>
    <n v="5"/>
    <n v="4"/>
    <n v="1"/>
    <n v="16"/>
  </r>
  <r>
    <x v="223"/>
    <s v="Fountain Drink"/>
    <n v="31"/>
    <n v="2"/>
    <n v="0"/>
    <n v="58"/>
    <n v="6.7777777777777697"/>
    <n v="50173.555555555497"/>
    <n v="21"/>
    <n v="2"/>
    <n v="0"/>
    <n v="41"/>
    <n v="40"/>
    <n v="2"/>
    <n v="0"/>
    <n v="80"/>
    <n v="29"/>
    <n v="2"/>
    <n v="0"/>
    <n v="58"/>
  </r>
  <r>
    <x v="223"/>
    <s v="Lamb and Veggie Kabob"/>
    <n v="12"/>
    <n v="8"/>
    <n v="1"/>
    <n v="99"/>
    <n v="1.0833333333333299"/>
    <n v="91680.75"/>
    <n v="6"/>
    <n v="8"/>
    <n v="0"/>
    <n v="60"/>
    <n v="13"/>
    <n v="8"/>
    <n v="1"/>
    <n v="117"/>
    <n v="9"/>
    <n v="8"/>
    <n v="2"/>
    <n v="65"/>
  </r>
  <r>
    <x v="223"/>
    <s v="Lamb Chops"/>
    <n v="11"/>
    <n v="12"/>
    <n v="8"/>
    <n v="81"/>
    <n v="4.75"/>
    <n v="12858.25"/>
    <n v="11"/>
    <n v="12"/>
    <n v="0"/>
    <n v="131"/>
    <n v="20"/>
    <n v="7"/>
    <n v="0"/>
    <n v="130"/>
    <n v="14"/>
    <n v="9"/>
    <n v="0"/>
    <n v="120"/>
  </r>
  <r>
    <x v="223"/>
    <s v="Naan"/>
    <n v="21"/>
    <n v="2"/>
    <n v="0"/>
    <n v="80"/>
    <n v="3.1875"/>
    <n v="43865.4375"/>
    <n v="21"/>
    <n v="2"/>
    <n v="0"/>
    <n v="81"/>
    <n v="22"/>
    <n v="2"/>
    <n v="0"/>
    <n v="58"/>
    <n v="15"/>
    <n v="2"/>
    <n v="0"/>
    <n v="31"/>
  </r>
  <r>
    <x v="223"/>
    <s v="Rice"/>
    <n v="10"/>
    <n v="2"/>
    <n v="0"/>
    <n v="26"/>
    <n v="27.5"/>
    <n v="30164.799999999999"/>
    <n v="16"/>
    <n v="2"/>
    <n v="1"/>
    <n v="68"/>
    <n v="17"/>
    <n v="2"/>
    <n v="0"/>
    <n v="40"/>
    <n v="11"/>
    <n v="2"/>
    <n v="0"/>
    <n v="28"/>
  </r>
  <r>
    <x v="223"/>
    <s v="Salmon and Wheat Bran Salad"/>
    <n v="72"/>
    <n v="15"/>
    <n v="3"/>
    <n v="904"/>
    <n v="7.6721311475409797"/>
    <n v="39577.229508196702"/>
    <n v="61"/>
    <n v="16"/>
    <n v="1"/>
    <n v="871"/>
    <n v="102"/>
    <n v="12"/>
    <n v="0"/>
    <n v="1180"/>
    <n v="59"/>
    <n v="12"/>
    <n v="1"/>
    <n v="671"/>
  </r>
  <r>
    <x v="223"/>
    <s v="Yogurt"/>
    <n v="24"/>
    <n v="3"/>
    <n v="2"/>
    <n v="100"/>
    <n v="1.8947368421052599"/>
    <n v="42276.789473684199"/>
    <n v="19"/>
    <n v="3"/>
    <n v="0"/>
    <n v="65"/>
    <n v="19"/>
    <n v="3"/>
    <n v="0"/>
    <n v="67"/>
    <n v="21"/>
    <n v="3"/>
    <n v="0"/>
    <n v="108"/>
  </r>
  <r>
    <x v="224"/>
    <s v="Aubergine and Chickpea Vindaloo"/>
    <n v="8"/>
    <n v="4"/>
    <n v="1"/>
    <n v="21"/>
    <n v="3.4285714285714199"/>
    <n v="57158.285714285703"/>
    <n v="4"/>
    <n v="4"/>
    <n v="0"/>
    <n v="14"/>
    <n v="7"/>
    <n v="4"/>
    <n v="0"/>
    <n v="24"/>
    <n v="8"/>
    <n v="4"/>
    <n v="0"/>
    <n v="26"/>
  </r>
  <r>
    <x v="224"/>
    <s v="Beef and Apple Burgers"/>
    <n v="21"/>
    <n v="9"/>
    <n v="1"/>
    <n v="170"/>
    <n v="1.9047619047619"/>
    <n v="71488.857142857101"/>
    <n v="13"/>
    <n v="13"/>
    <n v="2"/>
    <n v="139"/>
    <n v="30"/>
    <n v="14"/>
    <n v="1"/>
    <n v="386"/>
    <n v="12"/>
    <n v="18"/>
    <n v="0"/>
    <n v="208"/>
  </r>
  <r>
    <x v="224"/>
    <s v="Beef and Broccoli"/>
    <n v="16"/>
    <n v="12"/>
    <n v="0"/>
    <n v="192"/>
    <n v="2.9375"/>
    <n v="43832.6875"/>
    <n v="15"/>
    <n v="8"/>
    <n v="0"/>
    <n v="110"/>
    <n v="7"/>
    <n v="15"/>
    <n v="0"/>
    <n v="105"/>
    <n v="14"/>
    <n v="9"/>
    <n v="0"/>
    <n v="130"/>
  </r>
  <r>
    <x v="224"/>
    <s v="Beef and Broccoli Stir Fry"/>
    <n v="5"/>
    <n v="10"/>
    <n v="0"/>
    <n v="52"/>
    <n v="9.1999999999999993"/>
    <n v="40079.199999999997"/>
    <n v="8"/>
    <n v="10"/>
    <n v="1"/>
    <n v="70"/>
    <n v="7"/>
    <n v="10"/>
    <n v="0"/>
    <n v="73"/>
    <n v="10"/>
    <n v="10"/>
    <n v="0"/>
    <n v="98"/>
  </r>
  <r>
    <x v="224"/>
    <s v="Beef and Squash Kabob"/>
    <n v="14"/>
    <n v="8"/>
    <n v="0"/>
    <n v="131"/>
    <n v="4.1538461538461497"/>
    <n v="76946.692307692298"/>
    <n v="21"/>
    <n v="7"/>
    <n v="0"/>
    <n v="179"/>
    <n v="12"/>
    <n v="8"/>
    <n v="0"/>
    <n v="112"/>
    <n v="24"/>
    <n v="8"/>
    <n v="0"/>
    <n v="225"/>
  </r>
  <r>
    <x v="224"/>
    <s v="Chicken and Onion Kabob"/>
    <n v="24"/>
    <n v="10"/>
    <n v="1"/>
    <n v="258"/>
    <n v="4.4166666666666599"/>
    <n v="45922.791666666599"/>
    <n v="34"/>
    <n v="10"/>
    <n v="0"/>
    <n v="372"/>
    <n v="39"/>
    <n v="10"/>
    <n v="1"/>
    <n v="402"/>
    <n v="66"/>
    <n v="10"/>
    <n v="0"/>
    <n v="719"/>
  </r>
  <r>
    <x v="224"/>
    <s v="Chutney"/>
    <n v="18"/>
    <n v="2"/>
    <n v="0"/>
    <n v="61"/>
    <n v="1.93333333333333"/>
    <n v="66785.266666666605"/>
    <n v="4"/>
    <n v="2"/>
    <n v="0"/>
    <n v="6"/>
    <n v="12"/>
    <n v="2"/>
    <n v="0"/>
    <n v="29"/>
    <n v="19"/>
    <n v="2"/>
    <n v="0"/>
    <n v="47"/>
  </r>
  <r>
    <x v="224"/>
    <s v="Coconut and Beef Vindaloo"/>
    <n v="17"/>
    <n v="4"/>
    <n v="0"/>
    <n v="64"/>
    <n v="1.72727272727272"/>
    <n v="54587.909090909001"/>
    <n v="6"/>
    <n v="4"/>
    <n v="0"/>
    <n v="21"/>
    <n v="6"/>
    <n v="4"/>
    <n v="0"/>
    <n v="24"/>
    <n v="10"/>
    <n v="4"/>
    <n v="0"/>
    <n v="36"/>
  </r>
  <r>
    <x v="224"/>
    <s v="Fountain Drink"/>
    <n v="40"/>
    <n v="2"/>
    <n v="0"/>
    <n v="79"/>
    <n v="2.9285714285714199"/>
    <n v="42935.142857142797"/>
    <n v="23"/>
    <n v="2"/>
    <n v="0"/>
    <n v="46"/>
    <n v="35"/>
    <n v="2"/>
    <n v="0"/>
    <n v="67"/>
    <n v="27"/>
    <n v="2"/>
    <n v="0"/>
    <n v="51"/>
  </r>
  <r>
    <x v="224"/>
    <s v="Lamb and Veggie Kabob"/>
    <n v="10"/>
    <n v="8"/>
    <n v="0"/>
    <n v="95"/>
    <n v="8.3000000000000007"/>
    <n v="314.7"/>
    <n v="8"/>
    <n v="8"/>
    <n v="6"/>
    <n v="38"/>
    <n v="11"/>
    <n v="8"/>
    <n v="0"/>
    <n v="103"/>
    <n v="5"/>
    <n v="8"/>
    <n v="4"/>
    <n v="27"/>
  </r>
  <r>
    <x v="224"/>
    <s v="Lamb Chops"/>
    <n v="14"/>
    <n v="13"/>
    <n v="1"/>
    <n v="173"/>
    <n v="2.21428571428571"/>
    <n v="50210.4285714285"/>
    <n v="15"/>
    <n v="7"/>
    <n v="1"/>
    <n v="103"/>
    <n v="12"/>
    <n v="11"/>
    <n v="0"/>
    <n v="122"/>
    <n v="10"/>
    <n v="9"/>
    <n v="2"/>
    <n v="70"/>
  </r>
  <r>
    <x v="224"/>
    <s v="Naan"/>
    <n v="17"/>
    <n v="2"/>
    <n v="0"/>
    <n v="38"/>
    <n v="1.625"/>
    <n v="75001.5"/>
    <n v="11"/>
    <n v="2"/>
    <n v="0"/>
    <n v="32"/>
    <n v="20"/>
    <n v="2"/>
    <n v="0"/>
    <n v="67"/>
    <n v="16"/>
    <n v="2"/>
    <n v="0"/>
    <n v="39"/>
  </r>
  <r>
    <x v="224"/>
    <s v="Rice"/>
    <n v="23"/>
    <n v="2"/>
    <n v="0"/>
    <n v="100"/>
    <n v="1.86666666666666"/>
    <n v="60031.6"/>
    <n v="10"/>
    <n v="2"/>
    <n v="0"/>
    <n v="24"/>
    <n v="15"/>
    <n v="2"/>
    <n v="0"/>
    <n v="46"/>
    <n v="7"/>
    <n v="2"/>
    <n v="0"/>
    <n v="21"/>
  </r>
  <r>
    <x v="224"/>
    <s v="Salmon and Wheat Bran Salad"/>
    <n v="70"/>
    <n v="12"/>
    <n v="1"/>
    <n v="790"/>
    <n v="3.6811594202898501"/>
    <n v="45048.3768115942"/>
    <n v="62"/>
    <n v="12"/>
    <n v="0"/>
    <n v="765"/>
    <n v="78"/>
    <n v="13"/>
    <n v="0"/>
    <n v="965"/>
    <n v="70"/>
    <n v="11"/>
    <n v="0"/>
    <n v="750"/>
  </r>
  <r>
    <x v="224"/>
    <s v="Yogurt"/>
    <n v="23"/>
    <n v="3"/>
    <n v="0"/>
    <n v="101"/>
    <n v="3.65"/>
    <n v="45107.25"/>
    <n v="14"/>
    <n v="3"/>
    <n v="0"/>
    <n v="58"/>
    <n v="25"/>
    <n v="3"/>
    <n v="0"/>
    <n v="112"/>
    <n v="22"/>
    <n v="3"/>
    <n v="0"/>
    <n v="76"/>
  </r>
  <r>
    <x v="225"/>
    <s v="Aubergine and Chickpea Vindaloo"/>
    <n v="10"/>
    <n v="4"/>
    <n v="0"/>
    <n v="32"/>
    <n v="4.8571428571428497"/>
    <n v="57196.571428571398"/>
    <n v="6"/>
    <n v="4"/>
    <n v="0"/>
    <n v="21"/>
    <n v="6"/>
    <n v="4"/>
    <n v="4"/>
    <n v="10"/>
    <n v="7"/>
    <n v="4"/>
    <n v="0"/>
    <n v="24"/>
  </r>
  <r>
    <x v="225"/>
    <s v="Beef and Apple Burgers"/>
    <n v="37"/>
    <n v="10"/>
    <n v="0"/>
    <n v="350"/>
    <n v="3.7297297297297298"/>
    <n v="64982.324324324298"/>
    <n v="44"/>
    <n v="10"/>
    <n v="1"/>
    <n v="393"/>
    <n v="30"/>
    <n v="9"/>
    <n v="2"/>
    <n v="220"/>
    <n v="34"/>
    <n v="11"/>
    <n v="1"/>
    <n v="338"/>
  </r>
  <r>
    <x v="225"/>
    <s v="Beef and Broccoli"/>
    <n v="41"/>
    <n v="8"/>
    <n v="0"/>
    <n v="381"/>
    <n v="2.2258064516128999"/>
    <n v="67869.838709677395"/>
    <n v="12"/>
    <n v="7"/>
    <n v="0"/>
    <n v="82"/>
    <n v="10"/>
    <n v="6"/>
    <n v="0"/>
    <n v="64"/>
    <n v="21"/>
    <n v="12"/>
    <n v="1"/>
    <n v="235"/>
  </r>
  <r>
    <x v="225"/>
    <s v="Beef and Broccoli Stir Fry"/>
    <n v="18"/>
    <n v="10"/>
    <n v="1"/>
    <n v="174"/>
    <n v="2.1764705882352899"/>
    <n v="70659.588235294097"/>
    <n v="9"/>
    <n v="10"/>
    <n v="0"/>
    <n v="90"/>
    <n v="6"/>
    <n v="10"/>
    <n v="0"/>
    <n v="62"/>
    <n v="5"/>
    <n v="10"/>
    <n v="2"/>
    <n v="40"/>
  </r>
  <r>
    <x v="225"/>
    <s v="Beef and Squash Kabob"/>
    <n v="21"/>
    <n v="8"/>
    <n v="0"/>
    <n v="192"/>
    <n v="2.65"/>
    <n v="40095.949999999997"/>
    <n v="32"/>
    <n v="7"/>
    <n v="0"/>
    <n v="269"/>
    <n v="25"/>
    <n v="8"/>
    <n v="2"/>
    <n v="186"/>
    <n v="28"/>
    <n v="8"/>
    <n v="0"/>
    <n v="253"/>
  </r>
  <r>
    <x v="225"/>
    <s v="Chicken and Onion Kabob"/>
    <n v="46"/>
    <n v="10"/>
    <n v="0"/>
    <n v="500"/>
    <n v="2.71428571428571"/>
    <n v="59825.571428571398"/>
    <n v="48"/>
    <n v="10"/>
    <n v="1"/>
    <n v="512"/>
    <n v="61"/>
    <n v="10"/>
    <n v="0"/>
    <n v="665"/>
    <n v="21"/>
    <n v="10"/>
    <n v="0"/>
    <n v="231"/>
  </r>
  <r>
    <x v="225"/>
    <s v="Chutney"/>
    <n v="19"/>
    <n v="2"/>
    <n v="0"/>
    <n v="78"/>
    <n v="1.86666666666666"/>
    <n v="60102.266666666597"/>
    <n v="13"/>
    <n v="2"/>
    <n v="0"/>
    <n v="30"/>
    <n v="9"/>
    <n v="2"/>
    <n v="0"/>
    <n v="22"/>
    <n v="17"/>
    <n v="2"/>
    <n v="0"/>
    <n v="40"/>
  </r>
  <r>
    <x v="225"/>
    <s v="Coconut and Beef Vindaloo"/>
    <n v="15"/>
    <n v="4"/>
    <n v="0"/>
    <n v="56"/>
    <n v="2.5"/>
    <n v="50141.5"/>
    <n v="7"/>
    <n v="4"/>
    <n v="0"/>
    <n v="24"/>
    <n v="9"/>
    <n v="4"/>
    <n v="1"/>
    <n v="27"/>
    <n v="6"/>
    <n v="4"/>
    <n v="0"/>
    <n v="24"/>
  </r>
  <r>
    <x v="225"/>
    <s v="Fountain Drink"/>
    <n v="61"/>
    <n v="2"/>
    <n v="0"/>
    <n v="112"/>
    <n v="2.8250000000000002"/>
    <n v="70054.175000000003"/>
    <n v="43"/>
    <n v="2"/>
    <n v="0"/>
    <n v="85"/>
    <n v="28"/>
    <n v="2"/>
    <n v="0"/>
    <n v="50"/>
    <n v="50"/>
    <n v="2"/>
    <n v="0"/>
    <n v="98"/>
  </r>
  <r>
    <x v="225"/>
    <s v="Lamb and Veggie Kabob"/>
    <n v="17"/>
    <n v="8"/>
    <n v="1"/>
    <n v="151"/>
    <n v="6.2941176470588198"/>
    <n v="58892.176470588201"/>
    <n v="11"/>
    <n v="8"/>
    <n v="0"/>
    <n v="107"/>
    <n v="8"/>
    <n v="8"/>
    <n v="2"/>
    <n v="52"/>
    <n v="7"/>
    <n v="8"/>
    <n v="1"/>
    <n v="58"/>
  </r>
  <r>
    <x v="225"/>
    <s v="Lamb Chops"/>
    <n v="30"/>
    <n v="8"/>
    <n v="0"/>
    <n v="258"/>
    <n v="4.8"/>
    <n v="55194.75"/>
    <n v="14"/>
    <n v="9"/>
    <n v="0"/>
    <n v="121"/>
    <n v="14"/>
    <n v="8"/>
    <n v="1"/>
    <n v="89"/>
    <n v="12"/>
    <n v="14"/>
    <n v="1"/>
    <n v="156"/>
  </r>
  <r>
    <x v="225"/>
    <s v="Naan"/>
    <n v="25"/>
    <n v="2"/>
    <n v="0"/>
    <n v="59"/>
    <n v="1.9565217391304299"/>
    <n v="56623.260869565202"/>
    <n v="10"/>
    <n v="2"/>
    <n v="0"/>
    <n v="24"/>
    <n v="8"/>
    <n v="2"/>
    <n v="1"/>
    <n v="12"/>
    <n v="22"/>
    <n v="2"/>
    <n v="0"/>
    <n v="47"/>
  </r>
  <r>
    <x v="225"/>
    <s v="Rice"/>
    <n v="33"/>
    <n v="2"/>
    <n v="0"/>
    <n v="128"/>
    <n v="2.15"/>
    <n v="65198.7"/>
    <n v="20"/>
    <n v="2"/>
    <n v="0"/>
    <n v="40"/>
    <n v="12"/>
    <n v="2"/>
    <n v="0"/>
    <n v="27"/>
    <n v="9"/>
    <n v="2"/>
    <n v="0"/>
    <n v="24"/>
  </r>
  <r>
    <x v="225"/>
    <s v="Salmon and Wheat Bran Salad"/>
    <n v="108"/>
    <n v="12"/>
    <n v="0"/>
    <n v="1323"/>
    <n v="3.3762376237623699"/>
    <n v="61506.7821782178"/>
    <n v="101"/>
    <n v="12"/>
    <n v="0"/>
    <n v="1180"/>
    <n v="69"/>
    <n v="12"/>
    <n v="1"/>
    <n v="746"/>
    <n v="85"/>
    <n v="14"/>
    <n v="1"/>
    <n v="1154"/>
  </r>
  <r>
    <x v="225"/>
    <s v="Yogurt"/>
    <n v="42"/>
    <n v="3"/>
    <n v="0"/>
    <n v="188"/>
    <n v="2.2727272727272698"/>
    <n v="69789.242424242402"/>
    <n v="39"/>
    <n v="3"/>
    <n v="0"/>
    <n v="153"/>
    <n v="24"/>
    <n v="3"/>
    <n v="0"/>
    <n v="85"/>
    <n v="29"/>
    <n v="3"/>
    <n v="0"/>
    <n v="103"/>
  </r>
  <r>
    <x v="226"/>
    <s v="Aubergine and Chickpea Vindaloo"/>
    <n v="12"/>
    <n v="4"/>
    <n v="0"/>
    <n v="38"/>
    <n v="7.5454545454545396"/>
    <n v="45565.909090909001"/>
    <n v="10"/>
    <n v="4"/>
    <n v="0"/>
    <n v="32"/>
    <n v="20"/>
    <n v="4"/>
    <n v="0"/>
    <n v="70"/>
    <n v="8"/>
    <n v="4"/>
    <n v="0"/>
    <n v="28"/>
  </r>
  <r>
    <x v="226"/>
    <s v="Beef and Apple Burgers"/>
    <n v="29"/>
    <n v="14"/>
    <n v="2"/>
    <n v="367"/>
    <n v="2.6551724137931001"/>
    <n v="72462.896551724101"/>
    <n v="24"/>
    <n v="12"/>
    <n v="1"/>
    <n v="266"/>
    <n v="56"/>
    <n v="15"/>
    <n v="0"/>
    <n v="799"/>
    <n v="28"/>
    <n v="15"/>
    <n v="1"/>
    <n v="394"/>
  </r>
  <r>
    <x v="226"/>
    <s v="Beef and Broccoli"/>
    <n v="18"/>
    <n v="8"/>
    <n v="0"/>
    <n v="145"/>
    <n v="2.4444444444444402"/>
    <n v="61205.055555555497"/>
    <n v="18"/>
    <n v="9"/>
    <n v="0"/>
    <n v="156"/>
    <n v="42"/>
    <n v="8"/>
    <n v="0"/>
    <n v="350"/>
    <n v="23"/>
    <n v="8"/>
    <n v="0"/>
    <n v="200"/>
  </r>
  <r>
    <x v="226"/>
    <s v="Beef and Broccoli Stir Fry"/>
    <n v="8"/>
    <n v="10"/>
    <n v="1"/>
    <n v="71"/>
    <n v="7.1428571428571397"/>
    <n v="57171.142857142797"/>
    <n v="6"/>
    <n v="10"/>
    <n v="0"/>
    <n v="60"/>
    <n v="10"/>
    <n v="10"/>
    <n v="0"/>
    <n v="102"/>
    <n v="20"/>
    <n v="10"/>
    <n v="0"/>
    <n v="205"/>
  </r>
  <r>
    <x v="226"/>
    <s v="Beef and Squash Kabob"/>
    <n v="29"/>
    <n v="8"/>
    <n v="0"/>
    <n v="270"/>
    <n v="2.3928571428571401"/>
    <n v="64392.071428571398"/>
    <n v="17"/>
    <n v="7"/>
    <n v="0"/>
    <n v="144"/>
    <n v="48"/>
    <n v="8"/>
    <n v="0"/>
    <n v="444"/>
    <n v="26"/>
    <n v="8"/>
    <n v="1"/>
    <n v="227"/>
  </r>
  <r>
    <x v="226"/>
    <s v="Chicken and Onion Kabob"/>
    <n v="48"/>
    <n v="10"/>
    <n v="0"/>
    <n v="534"/>
    <n v="4.2727272727272698"/>
    <n v="52367.613636363603"/>
    <n v="40"/>
    <n v="10"/>
    <n v="0"/>
    <n v="439"/>
    <n v="94"/>
    <n v="10"/>
    <n v="0"/>
    <n v="1046"/>
    <n v="37"/>
    <n v="10"/>
    <n v="0"/>
    <n v="409"/>
  </r>
  <r>
    <x v="226"/>
    <s v="Chutney"/>
    <n v="12"/>
    <n v="2"/>
    <n v="0"/>
    <n v="50"/>
    <n v="2.9166666666666599"/>
    <n v="58426.333333333299"/>
    <n v="18"/>
    <n v="2"/>
    <n v="0"/>
    <n v="56"/>
    <n v="38"/>
    <n v="2"/>
    <n v="0"/>
    <n v="107"/>
    <n v="24"/>
    <n v="2"/>
    <n v="0"/>
    <n v="84"/>
  </r>
  <r>
    <x v="226"/>
    <s v="Coconut and Beef Vindaloo"/>
    <n v="5"/>
    <n v="4"/>
    <n v="0"/>
    <n v="20"/>
    <n v="1"/>
    <n v="99999"/>
    <n v="10"/>
    <n v="4"/>
    <n v="0"/>
    <n v="35"/>
    <n v="20"/>
    <n v="4"/>
    <n v="0"/>
    <n v="80"/>
    <n v="9"/>
    <n v="4"/>
    <n v="0"/>
    <n v="32"/>
  </r>
  <r>
    <x v="226"/>
    <s v="Fountain Drink"/>
    <n v="35"/>
    <n v="2"/>
    <n v="0"/>
    <n v="69"/>
    <n v="4.9230769230769198"/>
    <n v="53931.115384615303"/>
    <n v="44"/>
    <n v="2"/>
    <n v="0"/>
    <n v="88"/>
    <n v="92"/>
    <n v="2"/>
    <n v="0"/>
    <n v="174"/>
    <n v="50"/>
    <n v="2"/>
    <n v="0"/>
    <n v="91"/>
  </r>
  <r>
    <x v="226"/>
    <s v="Lamb and Veggie Kabob"/>
    <n v="6"/>
    <n v="8"/>
    <n v="0"/>
    <n v="54"/>
    <n v="1.8333333333333299"/>
    <n v="33419.333333333299"/>
    <n v="6"/>
    <n v="8"/>
    <n v="2"/>
    <n v="46"/>
    <n v="24"/>
    <n v="8"/>
    <n v="1"/>
    <n v="205"/>
    <n v="11"/>
    <n v="8"/>
    <n v="1"/>
    <n v="94"/>
  </r>
  <r>
    <x v="226"/>
    <s v="Lamb Chops"/>
    <n v="14"/>
    <n v="8"/>
    <n v="0"/>
    <n v="108"/>
    <n v="3.9285714285714199"/>
    <n v="50102.214285714203"/>
    <n v="17"/>
    <n v="11"/>
    <n v="0"/>
    <n v="190"/>
    <n v="30"/>
    <n v="13"/>
    <n v="0"/>
    <n v="378"/>
    <n v="18"/>
    <n v="7"/>
    <n v="0"/>
    <n v="124"/>
  </r>
  <r>
    <x v="226"/>
    <s v="Naan"/>
    <n v="17"/>
    <n v="2"/>
    <n v="0"/>
    <n v="50"/>
    <n v="4.125"/>
    <n v="68786.8125"/>
    <n v="27"/>
    <n v="2"/>
    <n v="0"/>
    <n v="77"/>
    <n v="40"/>
    <n v="2"/>
    <n v="0"/>
    <n v="112"/>
    <n v="17"/>
    <n v="2"/>
    <n v="0"/>
    <n v="36"/>
  </r>
  <r>
    <x v="226"/>
    <s v="Rice"/>
    <n v="15"/>
    <n v="2"/>
    <n v="0"/>
    <n v="52"/>
    <n v="4.5333333333333297"/>
    <n v="53402.733333333301"/>
    <n v="14"/>
    <n v="2"/>
    <n v="0"/>
    <n v="33"/>
    <n v="32"/>
    <n v="2"/>
    <n v="0"/>
    <n v="96"/>
    <n v="19"/>
    <n v="2"/>
    <n v="0"/>
    <n v="58"/>
  </r>
  <r>
    <x v="226"/>
    <s v="Salmon and Wheat Bran Salad"/>
    <n v="76"/>
    <n v="18"/>
    <n v="1"/>
    <n v="1304"/>
    <n v="3.76"/>
    <n v="60070.64"/>
    <n v="76"/>
    <n v="12"/>
    <n v="0"/>
    <n v="889"/>
    <n v="182"/>
    <n v="12"/>
    <n v="1"/>
    <n v="2097"/>
    <n v="84"/>
    <n v="13"/>
    <n v="0"/>
    <n v="1106"/>
  </r>
  <r>
    <x v="226"/>
    <s v="Yogurt"/>
    <n v="36"/>
    <n v="3"/>
    <n v="0"/>
    <n v="140"/>
    <n v="2.02941176470588"/>
    <n v="73591.470588235301"/>
    <n v="25"/>
    <n v="3"/>
    <n v="0"/>
    <n v="87"/>
    <n v="66"/>
    <n v="3"/>
    <n v="1"/>
    <n v="230"/>
    <n v="23"/>
    <n v="3"/>
    <n v="0"/>
    <n v="103"/>
  </r>
  <r>
    <x v="227"/>
    <s v="Aubergine and Chickpea Vindaloo"/>
    <n v="2"/>
    <n v="4"/>
    <n v="0"/>
    <n v="7"/>
    <n v="3.5"/>
    <n v="361"/>
    <n v="8"/>
    <n v="4"/>
    <n v="0"/>
    <n v="27"/>
    <n v="15"/>
    <n v="4"/>
    <n v="0"/>
    <n v="51"/>
    <n v="10"/>
    <n v="4"/>
    <n v="0"/>
    <n v="35"/>
  </r>
  <r>
    <x v="227"/>
    <s v="Beef and Apple Burgers"/>
    <n v="40"/>
    <n v="11"/>
    <n v="1"/>
    <n v="390"/>
    <n v="2.95"/>
    <n v="50177.95"/>
    <n v="48"/>
    <n v="10"/>
    <n v="1"/>
    <n v="403"/>
    <n v="42"/>
    <n v="10"/>
    <n v="0"/>
    <n v="395"/>
    <n v="50"/>
    <n v="10"/>
    <n v="1"/>
    <n v="449"/>
  </r>
  <r>
    <x v="227"/>
    <s v="Beef and Broccoli"/>
    <n v="17"/>
    <n v="9"/>
    <n v="0"/>
    <n v="151"/>
    <n v="1.5882352941176401"/>
    <n v="82405"/>
    <n v="30"/>
    <n v="8"/>
    <n v="0"/>
    <n v="232"/>
    <n v="30"/>
    <n v="14"/>
    <n v="0"/>
    <n v="439"/>
    <n v="21"/>
    <n v="8"/>
    <n v="0"/>
    <n v="161"/>
  </r>
  <r>
    <x v="227"/>
    <s v="Beef and Broccoli Stir Fry"/>
    <n v="10"/>
    <n v="10"/>
    <n v="0"/>
    <n v="96"/>
    <n v="2.2000000000000002"/>
    <n v="40312.699999999997"/>
    <n v="18"/>
    <n v="10"/>
    <n v="0"/>
    <n v="180"/>
    <n v="12"/>
    <n v="10"/>
    <n v="0"/>
    <n v="122"/>
    <n v="24"/>
    <n v="10"/>
    <n v="0"/>
    <n v="243"/>
  </r>
  <r>
    <x v="227"/>
    <s v="Beef and Squash Kabob"/>
    <n v="42"/>
    <n v="8"/>
    <n v="0"/>
    <n v="392"/>
    <n v="2.125"/>
    <n v="70148.800000000003"/>
    <n v="50"/>
    <n v="7"/>
    <n v="0"/>
    <n v="426"/>
    <n v="35"/>
    <n v="8"/>
    <n v="0"/>
    <n v="311"/>
    <n v="42"/>
    <n v="8"/>
    <n v="0"/>
    <n v="386"/>
  </r>
  <r>
    <x v="227"/>
    <s v="Chicken and Onion Kabob"/>
    <n v="43"/>
    <n v="10"/>
    <n v="0"/>
    <n v="481"/>
    <n v="3.2325581395348801"/>
    <n v="60584.674418604598"/>
    <n v="69"/>
    <n v="10"/>
    <n v="0"/>
    <n v="766"/>
    <n v="54"/>
    <n v="10"/>
    <n v="0"/>
    <n v="589"/>
    <n v="65"/>
    <n v="10"/>
    <n v="0"/>
    <n v="731"/>
  </r>
  <r>
    <x v="227"/>
    <s v="Chutney"/>
    <n v="21"/>
    <n v="2"/>
    <n v="0"/>
    <n v="52"/>
    <n v="2.1"/>
    <n v="65106.75"/>
    <n v="18"/>
    <n v="2"/>
    <n v="0"/>
    <n v="50"/>
    <n v="18"/>
    <n v="2"/>
    <n v="0"/>
    <n v="72"/>
    <n v="24"/>
    <n v="2"/>
    <n v="0"/>
    <n v="67"/>
  </r>
  <r>
    <x v="227"/>
    <s v="Coconut and Beef Vindaloo"/>
    <n v="12"/>
    <n v="4"/>
    <n v="0"/>
    <n v="48"/>
    <n v="4.1428571428571397"/>
    <n v="43032.714285714203"/>
    <n v="7"/>
    <n v="4"/>
    <n v="0"/>
    <n v="24"/>
    <n v="18"/>
    <n v="4"/>
    <n v="0"/>
    <n v="72"/>
    <n v="21"/>
    <n v="4"/>
    <n v="1"/>
    <n v="76"/>
  </r>
  <r>
    <x v="227"/>
    <s v="Fountain Drink"/>
    <n v="42"/>
    <n v="2"/>
    <n v="0"/>
    <n v="83"/>
    <n v="3.25"/>
    <n v="50069.6785714285"/>
    <n v="67"/>
    <n v="2"/>
    <n v="0"/>
    <n v="131"/>
    <n v="63"/>
    <n v="2"/>
    <n v="0"/>
    <n v="125"/>
    <n v="52"/>
    <n v="2"/>
    <n v="0"/>
    <n v="103"/>
  </r>
  <r>
    <x v="227"/>
    <s v="Lamb and Veggie Kabob"/>
    <n v="18"/>
    <n v="8"/>
    <n v="0"/>
    <n v="165"/>
    <n v="3.38888888888888"/>
    <n v="61157.611111111102"/>
    <n v="10"/>
    <n v="8"/>
    <n v="0"/>
    <n v="101"/>
    <n v="16"/>
    <n v="8"/>
    <n v="0"/>
    <n v="152"/>
    <n v="23"/>
    <n v="8"/>
    <n v="1"/>
    <n v="199"/>
  </r>
  <r>
    <x v="227"/>
    <s v="Lamb Chops"/>
    <n v="13"/>
    <n v="8"/>
    <n v="0"/>
    <n v="98"/>
    <n v="3.9230769230769198"/>
    <n v="61614"/>
    <n v="27"/>
    <n v="11"/>
    <n v="1"/>
    <n v="272"/>
    <n v="29"/>
    <n v="7"/>
    <n v="0"/>
    <n v="205"/>
    <n v="14"/>
    <n v="9"/>
    <n v="0"/>
    <n v="127"/>
  </r>
  <r>
    <x v="227"/>
    <s v="Naan"/>
    <n v="19"/>
    <n v="2"/>
    <n v="0"/>
    <n v="39"/>
    <n v="1.9473684210526301"/>
    <n v="68461.947368420995"/>
    <n v="27"/>
    <n v="2"/>
    <n v="0"/>
    <n v="68"/>
    <n v="37"/>
    <n v="2"/>
    <n v="0"/>
    <n v="121"/>
    <n v="23"/>
    <n v="2"/>
    <n v="0"/>
    <n v="46"/>
  </r>
  <r>
    <x v="227"/>
    <s v="Rice"/>
    <n v="21"/>
    <n v="2"/>
    <n v="0"/>
    <n v="51"/>
    <n v="1.5714285714285701"/>
    <n v="85812.571428571406"/>
    <n v="19"/>
    <n v="2"/>
    <n v="0"/>
    <n v="40"/>
    <n v="29"/>
    <n v="2"/>
    <n v="0"/>
    <n v="75"/>
    <n v="29"/>
    <n v="2"/>
    <n v="0"/>
    <n v="66"/>
  </r>
  <r>
    <x v="227"/>
    <s v="Salmon and Wheat Bran Salad"/>
    <n v="81"/>
    <n v="16"/>
    <n v="0"/>
    <n v="1294"/>
    <n v="9.6296296296296298"/>
    <n v="40853.9012345679"/>
    <n v="135"/>
    <n v="13"/>
    <n v="0"/>
    <n v="1733"/>
    <n v="122"/>
    <n v="14"/>
    <n v="0"/>
    <n v="1706"/>
    <n v="111"/>
    <n v="12"/>
    <n v="0"/>
    <n v="1248"/>
  </r>
  <r>
    <x v="227"/>
    <s v="Yogurt"/>
    <n v="39"/>
    <n v="3"/>
    <n v="0"/>
    <n v="151"/>
    <n v="10.297297297297201"/>
    <n v="46100.351351351303"/>
    <n v="45"/>
    <n v="3"/>
    <n v="0"/>
    <n v="158"/>
    <n v="47"/>
    <n v="3"/>
    <n v="0"/>
    <n v="201"/>
    <n v="42"/>
    <n v="3"/>
    <n v="0"/>
    <n v="151"/>
  </r>
  <r>
    <x v="228"/>
    <s v="Aubergine and Chickpea Vindaloo"/>
    <n v="21"/>
    <n v="4"/>
    <n v="0"/>
    <n v="73"/>
    <n v="3.0625"/>
    <n v="62573.5625"/>
    <n v="11"/>
    <n v="4"/>
    <n v="0"/>
    <n v="38"/>
    <n v="14"/>
    <n v="4"/>
    <n v="0"/>
    <n v="49"/>
    <n v="20"/>
    <n v="4"/>
    <n v="0"/>
    <n v="69"/>
  </r>
  <r>
    <x v="228"/>
    <s v="Beef and Apple Burgers"/>
    <n v="49"/>
    <n v="12"/>
    <n v="1"/>
    <n v="547"/>
    <n v="2.0816326530612201"/>
    <n v="73596.816326530607"/>
    <n v="51"/>
    <n v="13"/>
    <n v="1"/>
    <n v="596"/>
    <n v="39"/>
    <n v="11"/>
    <n v="2"/>
    <n v="374"/>
    <n v="33"/>
    <n v="16"/>
    <n v="2"/>
    <n v="455"/>
  </r>
  <r>
    <x v="228"/>
    <s v="Beef and Broccoli"/>
    <n v="33"/>
    <n v="12"/>
    <n v="0"/>
    <n v="400"/>
    <n v="2.72727272727272"/>
    <n v="45678.242424242402"/>
    <n v="29"/>
    <n v="8"/>
    <n v="0"/>
    <n v="225"/>
    <n v="28"/>
    <n v="16"/>
    <n v="2"/>
    <n v="390"/>
    <n v="51"/>
    <n v="10"/>
    <n v="0"/>
    <n v="521"/>
  </r>
  <r>
    <x v="228"/>
    <s v="Beef and Broccoli Stir Fry"/>
    <n v="33"/>
    <n v="10"/>
    <n v="0"/>
    <n v="334"/>
    <n v="3.3103448275862002"/>
    <n v="62101.965517241297"/>
    <n v="27"/>
    <n v="10"/>
    <n v="0"/>
    <n v="271"/>
    <n v="7"/>
    <n v="10"/>
    <n v="0"/>
    <n v="72"/>
    <n v="9"/>
    <n v="10"/>
    <n v="0"/>
    <n v="92"/>
  </r>
  <r>
    <x v="228"/>
    <s v="Beef and Squash Kabob"/>
    <n v="60"/>
    <n v="8"/>
    <n v="0"/>
    <n v="535"/>
    <n v="3.4"/>
    <n v="63682.400000000001"/>
    <n v="43"/>
    <n v="7"/>
    <n v="0"/>
    <n v="373"/>
    <n v="25"/>
    <n v="8"/>
    <n v="0"/>
    <n v="233"/>
    <n v="37"/>
    <n v="8"/>
    <n v="0"/>
    <n v="345"/>
  </r>
  <r>
    <x v="228"/>
    <s v="Chicken and Onion Kabob"/>
    <n v="82"/>
    <n v="10"/>
    <n v="0"/>
    <n v="914"/>
    <n v="3.7777777777777701"/>
    <n v="63936.597222222197"/>
    <n v="67"/>
    <n v="10"/>
    <n v="0"/>
    <n v="736"/>
    <n v="46"/>
    <n v="10"/>
    <n v="1"/>
    <n v="479"/>
    <n v="58"/>
    <n v="10"/>
    <n v="0"/>
    <n v="640"/>
  </r>
  <r>
    <x v="228"/>
    <s v="Chutney"/>
    <n v="21"/>
    <n v="2"/>
    <n v="0"/>
    <n v="52"/>
    <n v="1.6666666666666601"/>
    <n v="62007.666666666599"/>
    <n v="25"/>
    <n v="2"/>
    <n v="0"/>
    <n v="74"/>
    <n v="24"/>
    <n v="2"/>
    <n v="0"/>
    <n v="77"/>
    <n v="20"/>
    <n v="2"/>
    <n v="0"/>
    <n v="79"/>
  </r>
  <r>
    <x v="228"/>
    <s v="Coconut and Beef Vindaloo"/>
    <n v="16"/>
    <n v="4"/>
    <n v="0"/>
    <n v="64"/>
    <n v="3.25"/>
    <n v="50257.5"/>
    <n v="14"/>
    <n v="4"/>
    <n v="0"/>
    <n v="48"/>
    <n v="16"/>
    <n v="4"/>
    <n v="1"/>
    <n v="50"/>
    <n v="12"/>
    <n v="4"/>
    <n v="1"/>
    <n v="42"/>
  </r>
  <r>
    <x v="228"/>
    <s v="Fountain Drink"/>
    <n v="89"/>
    <n v="2"/>
    <n v="0"/>
    <n v="177"/>
    <n v="2.39622641509433"/>
    <n v="56761.773584905597"/>
    <n v="47"/>
    <n v="2"/>
    <n v="0"/>
    <n v="93"/>
    <n v="44"/>
    <n v="2"/>
    <n v="0"/>
    <n v="81"/>
    <n v="43"/>
    <n v="2"/>
    <n v="0"/>
    <n v="85"/>
  </r>
  <r>
    <x v="228"/>
    <s v="Lamb and Veggie Kabob"/>
    <n v="16"/>
    <n v="8"/>
    <n v="0"/>
    <n v="147"/>
    <n v="4.5"/>
    <n v="50046.5"/>
    <n v="10"/>
    <n v="8"/>
    <n v="2"/>
    <n v="70"/>
    <n v="15"/>
    <n v="8"/>
    <n v="1"/>
    <n v="129"/>
    <n v="11"/>
    <n v="8"/>
    <n v="0"/>
    <n v="103"/>
  </r>
  <r>
    <x v="228"/>
    <s v="Lamb Chops"/>
    <n v="35"/>
    <n v="9"/>
    <n v="0"/>
    <n v="310"/>
    <n v="4.71428571428571"/>
    <n v="40167.771428571403"/>
    <n v="17"/>
    <n v="15"/>
    <n v="0"/>
    <n v="246"/>
    <n v="22"/>
    <n v="10"/>
    <n v="2"/>
    <n v="185"/>
    <n v="38"/>
    <n v="15"/>
    <n v="0"/>
    <n v="444"/>
  </r>
  <r>
    <x v="228"/>
    <s v="Naan"/>
    <n v="25"/>
    <n v="2"/>
    <n v="0"/>
    <n v="70"/>
    <n v="2.2799999999999998"/>
    <n v="64155.6"/>
    <n v="24"/>
    <n v="2"/>
    <n v="0"/>
    <n v="58"/>
    <n v="21"/>
    <n v="2"/>
    <n v="0"/>
    <n v="66"/>
    <n v="25"/>
    <n v="2"/>
    <n v="0"/>
    <n v="86"/>
  </r>
  <r>
    <x v="228"/>
    <s v="Rice"/>
    <n v="25"/>
    <n v="2"/>
    <n v="0"/>
    <n v="73"/>
    <n v="2.64"/>
    <n v="68100.92"/>
    <n v="11"/>
    <n v="2"/>
    <n v="0"/>
    <n v="30"/>
    <n v="24"/>
    <n v="2"/>
    <n v="0"/>
    <n v="86"/>
    <n v="20"/>
    <n v="2"/>
    <n v="0"/>
    <n v="86"/>
  </r>
  <r>
    <x v="228"/>
    <s v="Salmon and Wheat Bran Salad"/>
    <n v="141"/>
    <n v="14"/>
    <n v="0"/>
    <n v="1990"/>
    <n v="5.0359712230215798"/>
    <n v="49054.366906474803"/>
    <n v="119"/>
    <n v="14"/>
    <n v="0"/>
    <n v="1627"/>
    <n v="109"/>
    <n v="15"/>
    <n v="2"/>
    <n v="1498"/>
    <n v="112"/>
    <n v="16"/>
    <n v="0"/>
    <n v="1847"/>
  </r>
  <r>
    <x v="228"/>
    <s v="Yogurt"/>
    <n v="71"/>
    <n v="3"/>
    <n v="0"/>
    <n v="303"/>
    <n v="2.24242424242424"/>
    <n v="62264.560606060601"/>
    <n v="61"/>
    <n v="3"/>
    <n v="0"/>
    <n v="243"/>
    <n v="53"/>
    <n v="3"/>
    <n v="0"/>
    <n v="199"/>
    <n v="41"/>
    <n v="3"/>
    <n v="0"/>
    <n v="184"/>
  </r>
  <r>
    <x v="229"/>
    <s v="Aubergine and Chickpea Vindaloo"/>
    <n v="5"/>
    <n v="4"/>
    <n v="0"/>
    <n v="18"/>
    <n v="2.25"/>
    <n v="75012"/>
    <n v="10"/>
    <n v="4"/>
    <n v="0"/>
    <n v="35"/>
    <n v="7"/>
    <n v="4"/>
    <n v="0"/>
    <n v="24"/>
    <n v="7"/>
    <n v="4"/>
    <n v="0"/>
    <n v="24"/>
  </r>
  <r>
    <x v="229"/>
    <s v="Beef and Apple Burgers"/>
    <n v="28"/>
    <n v="10"/>
    <n v="0"/>
    <n v="257"/>
    <n v="4.5714285714285703"/>
    <n v="57341.107142857101"/>
    <n v="18"/>
    <n v="10"/>
    <n v="1"/>
    <n v="152"/>
    <n v="23"/>
    <n v="11"/>
    <n v="0"/>
    <n v="254"/>
    <n v="31"/>
    <n v="14"/>
    <n v="1"/>
    <n v="380"/>
  </r>
  <r>
    <x v="229"/>
    <s v="Beef and Broccoli"/>
    <n v="12"/>
    <n v="9"/>
    <n v="1"/>
    <n v="98"/>
    <n v="2.0833333333333299"/>
    <n v="41792"/>
    <n v="15"/>
    <n v="13"/>
    <n v="0"/>
    <n v="186"/>
    <n v="11"/>
    <n v="8"/>
    <n v="0"/>
    <n v="84"/>
    <n v="22"/>
    <n v="13"/>
    <n v="6"/>
    <n v="228"/>
  </r>
  <r>
    <x v="229"/>
    <s v="Beef and Broccoli Stir Fry"/>
    <n v="7"/>
    <n v="10"/>
    <n v="0"/>
    <n v="71"/>
    <n v="2.5714285714285698"/>
    <n v="57171.142857142797"/>
    <n v="9"/>
    <n v="10"/>
    <n v="0"/>
    <n v="90"/>
    <n v="7"/>
    <n v="10"/>
    <n v="0"/>
    <n v="70"/>
    <n v="7"/>
    <n v="10"/>
    <n v="0"/>
    <n v="71"/>
  </r>
  <r>
    <x v="229"/>
    <s v="Beef and Squash Kabob"/>
    <n v="17"/>
    <n v="8"/>
    <n v="0"/>
    <n v="158"/>
    <n v="2.0666666666666602"/>
    <n v="46945"/>
    <n v="28"/>
    <n v="7"/>
    <n v="0"/>
    <n v="246"/>
    <n v="9"/>
    <n v="8"/>
    <n v="1"/>
    <n v="75"/>
    <n v="25"/>
    <n v="8"/>
    <n v="0"/>
    <n v="232"/>
  </r>
  <r>
    <x v="229"/>
    <s v="Chicken and Onion Kabob"/>
    <n v="29"/>
    <n v="10"/>
    <n v="1"/>
    <n v="307"/>
    <n v="12.5185185185185"/>
    <n v="26004.148148148099"/>
    <n v="34"/>
    <n v="10"/>
    <n v="0"/>
    <n v="379"/>
    <n v="27"/>
    <n v="10"/>
    <n v="0"/>
    <n v="299"/>
    <n v="36"/>
    <n v="10"/>
    <n v="1"/>
    <n v="376"/>
  </r>
  <r>
    <x v="229"/>
    <s v="Chutney"/>
    <n v="13"/>
    <n v="2"/>
    <n v="0"/>
    <n v="30"/>
    <n v="3.3846153846153801"/>
    <n v="53883"/>
    <n v="8"/>
    <n v="2"/>
    <n v="0"/>
    <n v="24"/>
    <n v="12"/>
    <n v="2"/>
    <n v="0"/>
    <n v="46"/>
    <n v="20"/>
    <n v="2"/>
    <n v="3"/>
    <n v="72"/>
  </r>
  <r>
    <x v="229"/>
    <s v="Coconut and Beef Vindaloo"/>
    <n v="8"/>
    <n v="4"/>
    <n v="0"/>
    <n v="32"/>
    <n v="4"/>
    <n v="71476"/>
    <n v="6"/>
    <n v="4"/>
    <n v="0"/>
    <n v="21"/>
    <n v="11"/>
    <n v="4"/>
    <n v="0"/>
    <n v="44"/>
    <n v="10"/>
    <n v="4"/>
    <n v="1"/>
    <n v="32"/>
  </r>
  <r>
    <x v="229"/>
    <s v="Fountain Drink"/>
    <n v="28"/>
    <n v="2"/>
    <n v="0"/>
    <n v="56"/>
    <n v="6.5294117647058796"/>
    <n v="47220.117647058803"/>
    <n v="20"/>
    <n v="2"/>
    <n v="0"/>
    <n v="39"/>
    <n v="30"/>
    <n v="2"/>
    <n v="0"/>
    <n v="59"/>
    <n v="31"/>
    <n v="2"/>
    <n v="0"/>
    <n v="58"/>
  </r>
  <r>
    <x v="229"/>
    <s v="Lamb and Veggie Kabob"/>
    <n v="14"/>
    <n v="8"/>
    <n v="1"/>
    <n v="119"/>
    <n v="5.71428571428571"/>
    <n v="35975.857142857101"/>
    <n v="16"/>
    <n v="8"/>
    <n v="1"/>
    <n v="143"/>
    <n v="10"/>
    <n v="8"/>
    <n v="0"/>
    <n v="91"/>
    <n v="12"/>
    <n v="8"/>
    <n v="1"/>
    <n v="99"/>
  </r>
  <r>
    <x v="229"/>
    <s v="Lamb Chops"/>
    <n v="11"/>
    <n v="6"/>
    <n v="0"/>
    <n v="64"/>
    <n v="2.63636363636363"/>
    <n v="45512.727272727199"/>
    <n v="10"/>
    <n v="11"/>
    <n v="1"/>
    <n v="94"/>
    <n v="11"/>
    <n v="10"/>
    <n v="1"/>
    <n v="95"/>
    <n v="11"/>
    <n v="12"/>
    <n v="8"/>
    <n v="81"/>
  </r>
  <r>
    <x v="229"/>
    <s v="Naan"/>
    <n v="19"/>
    <n v="2"/>
    <n v="0"/>
    <n v="39"/>
    <n v="3.6111111111111098"/>
    <n v="61352.444444444402"/>
    <n v="13"/>
    <n v="2"/>
    <n v="0"/>
    <n v="30"/>
    <n v="13"/>
    <n v="2"/>
    <n v="0"/>
    <n v="41"/>
    <n v="21"/>
    <n v="2"/>
    <n v="0"/>
    <n v="80"/>
  </r>
  <r>
    <x v="229"/>
    <s v="Rice"/>
    <n v="6"/>
    <n v="2"/>
    <n v="0"/>
    <n v="12"/>
    <n v="5"/>
    <n v="50065.833333333299"/>
    <n v="12"/>
    <n v="2"/>
    <n v="0"/>
    <n v="34"/>
    <n v="14"/>
    <n v="2"/>
    <n v="0"/>
    <n v="46"/>
    <n v="10"/>
    <n v="2"/>
    <n v="0"/>
    <n v="26"/>
  </r>
  <r>
    <x v="229"/>
    <s v="Salmon and Wheat Bran Salad"/>
    <n v="74"/>
    <n v="12"/>
    <n v="1"/>
    <n v="848"/>
    <n v="7.6"/>
    <n v="51554.114285714197"/>
    <n v="59"/>
    <n v="12"/>
    <n v="0"/>
    <n v="705"/>
    <n v="64"/>
    <n v="14"/>
    <n v="0"/>
    <n v="878"/>
    <n v="72"/>
    <n v="15"/>
    <n v="3"/>
    <n v="904"/>
  </r>
  <r>
    <x v="229"/>
    <s v="Yogurt"/>
    <n v="18"/>
    <n v="3"/>
    <n v="0"/>
    <n v="73"/>
    <n v="3.1764705882352899"/>
    <n v="58973.705882352901"/>
    <n v="16"/>
    <n v="3"/>
    <n v="0"/>
    <n v="63"/>
    <n v="22"/>
    <n v="3"/>
    <n v="0"/>
    <n v="101"/>
    <n v="24"/>
    <n v="3"/>
    <n v="2"/>
    <n v="100"/>
  </r>
  <r>
    <x v="230"/>
    <s v="Aubergine and Chickpea Vindaloo"/>
    <n v="12"/>
    <n v="4"/>
    <n v="0"/>
    <n v="42"/>
    <n v="2.1818181818181799"/>
    <n v="54737.727272727199"/>
    <n v="8"/>
    <n v="4"/>
    <n v="0"/>
    <n v="28"/>
    <n v="9"/>
    <n v="4"/>
    <n v="0"/>
    <n v="32"/>
    <n v="8"/>
    <n v="4"/>
    <n v="1"/>
    <n v="21"/>
  </r>
  <r>
    <x v="230"/>
    <s v="Beef and Apple Burgers"/>
    <n v="20"/>
    <n v="11"/>
    <n v="1"/>
    <n v="206"/>
    <n v="8.5500000000000007"/>
    <n v="75066.350000000006"/>
    <n v="32"/>
    <n v="12"/>
    <n v="2"/>
    <n v="316"/>
    <n v="30"/>
    <n v="13"/>
    <n v="1"/>
    <n v="367"/>
    <n v="21"/>
    <n v="9"/>
    <n v="1"/>
    <n v="170"/>
  </r>
  <r>
    <x v="230"/>
    <s v="Beef and Broccoli"/>
    <n v="64"/>
    <n v="7"/>
    <n v="1"/>
    <n v="494"/>
    <n v="3.8"/>
    <n v="46769.333333333299"/>
    <n v="9"/>
    <n v="7"/>
    <n v="2"/>
    <n v="48"/>
    <n v="24"/>
    <n v="8"/>
    <n v="0"/>
    <n v="227"/>
    <n v="16"/>
    <n v="12"/>
    <n v="0"/>
    <n v="192"/>
  </r>
  <r>
    <x v="230"/>
    <s v="Beef and Broccoli Stir Fry"/>
    <n v="8"/>
    <n v="10"/>
    <n v="0"/>
    <n v="82"/>
    <n v="1.71428571428571"/>
    <n v="85745"/>
    <n v="17"/>
    <n v="10"/>
    <n v="0"/>
    <n v="170"/>
    <n v="8"/>
    <n v="10"/>
    <n v="0"/>
    <n v="79"/>
    <n v="5"/>
    <n v="10"/>
    <n v="0"/>
    <n v="52"/>
  </r>
  <r>
    <x v="230"/>
    <s v="Beef and Squash Kabob"/>
    <n v="14"/>
    <n v="8"/>
    <n v="1"/>
    <n v="123"/>
    <n v="1.9285714285714199"/>
    <n v="64324.857142857101"/>
    <n v="36"/>
    <n v="7"/>
    <n v="0"/>
    <n v="309"/>
    <n v="21"/>
    <n v="8"/>
    <n v="1"/>
    <n v="173"/>
    <n v="14"/>
    <n v="8"/>
    <n v="0"/>
    <n v="131"/>
  </r>
  <r>
    <x v="230"/>
    <s v="Chicken and Onion Kabob"/>
    <n v="29"/>
    <n v="10"/>
    <n v="0"/>
    <n v="327"/>
    <n v="1.5185185185185099"/>
    <n v="66804.851851851796"/>
    <n v="44"/>
    <n v="10"/>
    <n v="0"/>
    <n v="482"/>
    <n v="38"/>
    <n v="10"/>
    <n v="0"/>
    <n v="408"/>
    <n v="24"/>
    <n v="10"/>
    <n v="1"/>
    <n v="258"/>
  </r>
  <r>
    <x v="230"/>
    <s v="Chutney"/>
    <n v="9"/>
    <n v="2"/>
    <n v="0"/>
    <n v="24"/>
    <n v="2.4444444444444402"/>
    <n v="33538.777777777701"/>
    <n v="13"/>
    <n v="2"/>
    <n v="0"/>
    <n v="42"/>
    <n v="20"/>
    <n v="2"/>
    <n v="0"/>
    <n v="54"/>
    <n v="18"/>
    <n v="2"/>
    <n v="0"/>
    <n v="61"/>
  </r>
  <r>
    <x v="230"/>
    <s v="Coconut and Beef Vindaloo"/>
    <n v="8"/>
    <n v="4"/>
    <n v="1"/>
    <n v="28"/>
    <n v="1.1428571428571399"/>
    <n v="85817.285714285696"/>
    <n v="6"/>
    <n v="4"/>
    <n v="0"/>
    <n v="21"/>
    <n v="8"/>
    <n v="4"/>
    <n v="1"/>
    <n v="28"/>
    <n v="17"/>
    <n v="4"/>
    <n v="0"/>
    <n v="64"/>
  </r>
  <r>
    <x v="230"/>
    <s v="Fountain Drink"/>
    <n v="19"/>
    <n v="2"/>
    <n v="0"/>
    <n v="38"/>
    <n v="4.8823529411764701"/>
    <n v="35568"/>
    <n v="28"/>
    <n v="2"/>
    <n v="0"/>
    <n v="54"/>
    <n v="37"/>
    <n v="2"/>
    <n v="0"/>
    <n v="74"/>
    <n v="40"/>
    <n v="2"/>
    <n v="0"/>
    <n v="79"/>
  </r>
  <r>
    <x v="230"/>
    <s v="Lamb and Veggie Kabob"/>
    <n v="5"/>
    <n v="8"/>
    <n v="2"/>
    <n v="38"/>
    <n v="30.6"/>
    <n v="60003"/>
    <n v="5"/>
    <n v="8"/>
    <n v="1"/>
    <n v="41"/>
    <n v="4"/>
    <n v="8"/>
    <n v="0"/>
    <n v="37"/>
    <n v="10"/>
    <n v="8"/>
    <n v="0"/>
    <n v="95"/>
  </r>
  <r>
    <x v="230"/>
    <s v="Lamb Chops"/>
    <n v="17"/>
    <n v="8"/>
    <n v="0"/>
    <n v="125"/>
    <n v="5.9411764705882302"/>
    <n v="53041.529411764699"/>
    <n v="13"/>
    <n v="12"/>
    <n v="1"/>
    <n v="137"/>
    <n v="20"/>
    <n v="10"/>
    <n v="1"/>
    <n v="176"/>
    <n v="14"/>
    <n v="13"/>
    <n v="1"/>
    <n v="173"/>
  </r>
  <r>
    <x v="230"/>
    <s v="Naan"/>
    <n v="4"/>
    <n v="2"/>
    <n v="0"/>
    <n v="20"/>
    <n v="1.25"/>
    <n v="75119.25"/>
    <n v="16"/>
    <n v="2"/>
    <n v="0"/>
    <n v="32"/>
    <n v="17"/>
    <n v="2"/>
    <n v="0"/>
    <n v="48"/>
    <n v="17"/>
    <n v="2"/>
    <n v="0"/>
    <n v="38"/>
  </r>
  <r>
    <x v="230"/>
    <s v="Rice"/>
    <n v="7"/>
    <n v="2"/>
    <n v="0"/>
    <n v="20"/>
    <n v="2.1428571428571401"/>
    <n v="43005.285714285703"/>
    <n v="6"/>
    <n v="2"/>
    <n v="0"/>
    <n v="19"/>
    <n v="13"/>
    <n v="2"/>
    <n v="0"/>
    <n v="34"/>
    <n v="23"/>
    <n v="2"/>
    <n v="0"/>
    <n v="100"/>
  </r>
  <r>
    <x v="230"/>
    <s v="Salmon and Wheat Bran Salad"/>
    <n v="67"/>
    <n v="10"/>
    <n v="0"/>
    <n v="640"/>
    <n v="6.0454545454545396"/>
    <n v="50118.090909090897"/>
    <n v="75"/>
    <n v="14"/>
    <n v="0"/>
    <n v="1005"/>
    <n v="83"/>
    <n v="12"/>
    <n v="1"/>
    <n v="961"/>
    <n v="70"/>
    <n v="12"/>
    <n v="1"/>
    <n v="790"/>
  </r>
  <r>
    <x v="230"/>
    <s v="Yogurt"/>
    <n v="43"/>
    <n v="3"/>
    <n v="0"/>
    <n v="254"/>
    <n v="2.07407407407407"/>
    <n v="59400.703703703701"/>
    <n v="33"/>
    <n v="3"/>
    <n v="0"/>
    <n v="128"/>
    <n v="25"/>
    <n v="3"/>
    <n v="0"/>
    <n v="80"/>
    <n v="23"/>
    <n v="3"/>
    <n v="0"/>
    <n v="101"/>
  </r>
  <r>
    <x v="231"/>
    <s v="Aubergine and Chickpea Vindaloo"/>
    <n v="11"/>
    <n v="4"/>
    <n v="0"/>
    <n v="38"/>
    <n v="8.4285714285714199"/>
    <n v="42890.4285714285"/>
    <n v="9"/>
    <n v="4"/>
    <n v="0"/>
    <n v="32"/>
    <n v="10"/>
    <n v="4"/>
    <n v="0"/>
    <n v="34"/>
    <n v="10"/>
    <n v="4"/>
    <n v="0"/>
    <n v="32"/>
  </r>
  <r>
    <x v="231"/>
    <s v="Beef and Apple Burgers"/>
    <n v="17"/>
    <n v="12"/>
    <n v="1"/>
    <n v="181"/>
    <n v="1.8823529411764699"/>
    <n v="59048.352941176403"/>
    <n v="36"/>
    <n v="10"/>
    <n v="1"/>
    <n v="336"/>
    <n v="37"/>
    <n v="10"/>
    <n v="1"/>
    <n v="359"/>
    <n v="37"/>
    <n v="10"/>
    <n v="0"/>
    <n v="350"/>
  </r>
  <r>
    <x v="231"/>
    <s v="Beef and Broccoli"/>
    <n v="12"/>
    <n v="8"/>
    <n v="0"/>
    <n v="92"/>
    <n v="1.25"/>
    <n v="75242.916666666599"/>
    <n v="16"/>
    <n v="9"/>
    <n v="0"/>
    <n v="135"/>
    <n v="16"/>
    <n v="10"/>
    <n v="2"/>
    <n v="127"/>
    <n v="41"/>
    <n v="8"/>
    <n v="0"/>
    <n v="381"/>
  </r>
  <r>
    <x v="231"/>
    <s v="Beef and Broccoli Stir Fry"/>
    <n v="7"/>
    <n v="10"/>
    <n v="0"/>
    <n v="71"/>
    <n v="6"/>
    <n v="28649.571428571398"/>
    <n v="12"/>
    <n v="10"/>
    <n v="0"/>
    <n v="115"/>
    <n v="3"/>
    <n v="10"/>
    <n v="0"/>
    <n v="30"/>
    <n v="18"/>
    <n v="10"/>
    <n v="1"/>
    <n v="174"/>
  </r>
  <r>
    <x v="231"/>
    <s v="Beef and Squash Kabob"/>
    <n v="15"/>
    <n v="8"/>
    <n v="0"/>
    <n v="141"/>
    <n v="3.5714285714285698"/>
    <n v="64367.071428571398"/>
    <n v="27"/>
    <n v="7"/>
    <n v="0"/>
    <n v="231"/>
    <n v="30"/>
    <n v="7"/>
    <n v="0"/>
    <n v="266"/>
    <n v="21"/>
    <n v="8"/>
    <n v="0"/>
    <n v="192"/>
  </r>
  <r>
    <x v="231"/>
    <s v="Chicken and Onion Kabob"/>
    <n v="38"/>
    <n v="10"/>
    <n v="0"/>
    <n v="421"/>
    <n v="4.6111111111111098"/>
    <n v="58506.166666666599"/>
    <n v="40"/>
    <n v="10"/>
    <n v="0"/>
    <n v="453"/>
    <n v="29"/>
    <n v="10"/>
    <n v="0"/>
    <n v="323"/>
    <n v="46"/>
    <n v="10"/>
    <n v="0"/>
    <n v="500"/>
  </r>
  <r>
    <x v="231"/>
    <s v="Chutney"/>
    <n v="13"/>
    <n v="2"/>
    <n v="0"/>
    <n v="33"/>
    <n v="1.4615384615384599"/>
    <n v="77060.615384615303"/>
    <n v="18"/>
    <n v="2"/>
    <n v="0"/>
    <n v="56"/>
    <n v="14"/>
    <n v="2"/>
    <n v="0"/>
    <n v="32"/>
    <n v="19"/>
    <n v="2"/>
    <n v="0"/>
    <n v="78"/>
  </r>
  <r>
    <x v="231"/>
    <s v="Coconut and Beef Vindaloo"/>
    <n v="15"/>
    <n v="4"/>
    <n v="0"/>
    <n v="56"/>
    <n v="12.1111111111111"/>
    <n v="44577.777777777701"/>
    <n v="9"/>
    <n v="4"/>
    <n v="0"/>
    <n v="32"/>
    <n v="13"/>
    <n v="4"/>
    <n v="0"/>
    <n v="48"/>
    <n v="15"/>
    <n v="4"/>
    <n v="0"/>
    <n v="56"/>
  </r>
  <r>
    <x v="231"/>
    <s v="Fountain Drink"/>
    <n v="45"/>
    <n v="2"/>
    <n v="0"/>
    <n v="89"/>
    <n v="7.67741935483871"/>
    <n v="54936.225806451599"/>
    <n v="44"/>
    <n v="2"/>
    <n v="0"/>
    <n v="88"/>
    <n v="28"/>
    <n v="2"/>
    <n v="0"/>
    <n v="51"/>
    <n v="61"/>
    <n v="2"/>
    <n v="0"/>
    <n v="112"/>
  </r>
  <r>
    <x v="231"/>
    <s v="Lamb and Veggie Kabob"/>
    <n v="13"/>
    <n v="8"/>
    <n v="0"/>
    <n v="120"/>
    <n v="2.8333333333333299"/>
    <n v="66728.333333333299"/>
    <n v="10"/>
    <n v="8"/>
    <n v="1"/>
    <n v="83"/>
    <n v="15"/>
    <n v="7"/>
    <n v="1"/>
    <n v="109"/>
    <n v="17"/>
    <n v="8"/>
    <n v="1"/>
    <n v="151"/>
  </r>
  <r>
    <x v="231"/>
    <s v="Lamb Chops"/>
    <n v="16"/>
    <n v="9"/>
    <n v="0"/>
    <n v="139"/>
    <n v="8.375"/>
    <n v="68865.6875"/>
    <n v="15"/>
    <n v="7"/>
    <n v="1"/>
    <n v="81"/>
    <n v="18"/>
    <n v="7"/>
    <n v="1"/>
    <n v="113"/>
    <n v="30"/>
    <n v="8"/>
    <n v="0"/>
    <n v="258"/>
  </r>
  <r>
    <x v="231"/>
    <s v="Naan"/>
    <n v="19"/>
    <n v="2"/>
    <n v="0"/>
    <n v="54"/>
    <n v="4.2631578947368398"/>
    <n v="63298.368421052597"/>
    <n v="16"/>
    <n v="2"/>
    <n v="0"/>
    <n v="46"/>
    <n v="17"/>
    <n v="2"/>
    <n v="0"/>
    <n v="40"/>
    <n v="25"/>
    <n v="2"/>
    <n v="0"/>
    <n v="59"/>
  </r>
  <r>
    <x v="231"/>
    <s v="Rice"/>
    <n v="19"/>
    <n v="2"/>
    <n v="0"/>
    <n v="48"/>
    <n v="2.5"/>
    <n v="66772.5"/>
    <n v="13"/>
    <n v="2"/>
    <n v="0"/>
    <n v="36"/>
    <n v="16"/>
    <n v="2"/>
    <n v="0"/>
    <n v="36"/>
    <n v="33"/>
    <n v="2"/>
    <n v="0"/>
    <n v="128"/>
  </r>
  <r>
    <x v="231"/>
    <s v="Salmon and Wheat Bran Salad"/>
    <n v="89"/>
    <n v="12"/>
    <n v="0"/>
    <n v="1041"/>
    <n v="5.1749999999999998"/>
    <n v="60106.037499999999"/>
    <n v="69"/>
    <n v="15"/>
    <n v="1"/>
    <n v="966"/>
    <n v="61"/>
    <n v="12"/>
    <n v="1"/>
    <n v="709"/>
    <n v="108"/>
    <n v="12"/>
    <n v="0"/>
    <n v="1323"/>
  </r>
  <r>
    <x v="231"/>
    <s v="Yogurt"/>
    <n v="20"/>
    <n v="3"/>
    <n v="0"/>
    <n v="73"/>
    <n v="21"/>
    <n v="50125.111111111102"/>
    <n v="27"/>
    <n v="3"/>
    <n v="0"/>
    <n v="118"/>
    <n v="26"/>
    <n v="3"/>
    <n v="1"/>
    <n v="103"/>
    <n v="42"/>
    <n v="3"/>
    <n v="0"/>
    <n v="188"/>
  </r>
  <r>
    <x v="232"/>
    <s v="Aubergine and Chickpea Vindaloo"/>
    <n v="3"/>
    <n v="4"/>
    <n v="0"/>
    <n v="10"/>
    <n v="3"/>
    <n v="33350.333333333299"/>
    <n v="11"/>
    <n v="4"/>
    <n v="0"/>
    <n v="38"/>
    <n v="3"/>
    <n v="4"/>
    <n v="0"/>
    <n v="10"/>
    <n v="12"/>
    <n v="4"/>
    <n v="0"/>
    <n v="38"/>
  </r>
  <r>
    <x v="232"/>
    <s v="Beef and Apple Burgers"/>
    <n v="36"/>
    <n v="13"/>
    <n v="3"/>
    <n v="377"/>
    <n v="2.55555555555555"/>
    <n v="77809.805555555504"/>
    <n v="32"/>
    <n v="10"/>
    <n v="1"/>
    <n v="284"/>
    <n v="37"/>
    <n v="11"/>
    <n v="1"/>
    <n v="380"/>
    <n v="29"/>
    <n v="14"/>
    <n v="2"/>
    <n v="367"/>
  </r>
  <r>
    <x v="232"/>
    <s v="Beef and Broccoli"/>
    <n v="14"/>
    <n v="14"/>
    <n v="0"/>
    <n v="204"/>
    <n v="3.4444444444444402"/>
    <n v="66675.111111111095"/>
    <n v="10"/>
    <n v="9"/>
    <n v="0"/>
    <n v="95"/>
    <n v="21"/>
    <n v="7"/>
    <n v="0"/>
    <n v="149"/>
    <n v="18"/>
    <n v="8"/>
    <n v="0"/>
    <n v="145"/>
  </r>
  <r>
    <x v="232"/>
    <s v="Beef and Broccoli Stir Fry"/>
    <n v="12"/>
    <n v="10"/>
    <n v="2"/>
    <n v="98"/>
    <n v="28.363636363636299"/>
    <n v="63664.909090909001"/>
    <n v="10"/>
    <n v="10"/>
    <n v="0"/>
    <n v="100"/>
    <n v="12"/>
    <n v="10"/>
    <n v="0"/>
    <n v="123"/>
    <n v="8"/>
    <n v="10"/>
    <n v="1"/>
    <n v="71"/>
  </r>
  <r>
    <x v="232"/>
    <s v="Beef and Squash Kabob"/>
    <n v="23"/>
    <n v="8"/>
    <n v="1"/>
    <n v="191"/>
    <n v="4.3157894736842097"/>
    <n v="63208.473684210498"/>
    <n v="35"/>
    <n v="7"/>
    <n v="0"/>
    <n v="291"/>
    <n v="22"/>
    <n v="8"/>
    <n v="0"/>
    <n v="209"/>
    <n v="29"/>
    <n v="8"/>
    <n v="0"/>
    <n v="270"/>
  </r>
  <r>
    <x v="232"/>
    <s v="Chicken and Onion Kabob"/>
    <n v="46"/>
    <n v="10"/>
    <n v="1"/>
    <n v="482"/>
    <n v="2.875"/>
    <n v="52625.025000000001"/>
    <n v="58"/>
    <n v="10"/>
    <n v="0"/>
    <n v="650"/>
    <n v="37"/>
    <n v="10"/>
    <n v="0"/>
    <n v="413"/>
    <n v="48"/>
    <n v="10"/>
    <n v="0"/>
    <n v="534"/>
  </r>
  <r>
    <x v="232"/>
    <s v="Chutney"/>
    <n v="20"/>
    <n v="2"/>
    <n v="0"/>
    <n v="71"/>
    <n v="2.5"/>
    <n v="71494.785714285696"/>
    <n v="18"/>
    <n v="2"/>
    <n v="0"/>
    <n v="36"/>
    <n v="15"/>
    <n v="2"/>
    <n v="0"/>
    <n v="44"/>
    <n v="12"/>
    <n v="2"/>
    <n v="0"/>
    <n v="50"/>
  </r>
  <r>
    <x v="232"/>
    <s v="Coconut and Beef Vindaloo"/>
    <n v="13"/>
    <n v="4"/>
    <n v="0"/>
    <n v="48"/>
    <n v="2.6666666666666599"/>
    <n v="75016.833333333299"/>
    <n v="13"/>
    <n v="4"/>
    <n v="2"/>
    <n v="32"/>
    <n v="4"/>
    <n v="4"/>
    <n v="0"/>
    <n v="16"/>
    <n v="5"/>
    <n v="4"/>
    <n v="0"/>
    <n v="20"/>
  </r>
  <r>
    <x v="232"/>
    <s v="Fountain Drink"/>
    <n v="54"/>
    <n v="2"/>
    <n v="1"/>
    <n v="88"/>
    <n v="4"/>
    <n v="64018.96"/>
    <n v="52"/>
    <n v="2"/>
    <n v="0"/>
    <n v="94"/>
    <n v="43"/>
    <n v="2"/>
    <n v="0"/>
    <n v="83"/>
    <n v="35"/>
    <n v="2"/>
    <n v="0"/>
    <n v="69"/>
  </r>
  <r>
    <x v="232"/>
    <s v="Lamb and Veggie Kabob"/>
    <n v="19"/>
    <n v="8"/>
    <n v="1"/>
    <n v="167"/>
    <n v="5.4"/>
    <n v="46753.2"/>
    <n v="14"/>
    <n v="8"/>
    <n v="1"/>
    <n v="117"/>
    <n v="16"/>
    <n v="8"/>
    <n v="0"/>
    <n v="151"/>
    <n v="6"/>
    <n v="8"/>
    <n v="0"/>
    <n v="54"/>
  </r>
  <r>
    <x v="232"/>
    <s v="Lamb Chops"/>
    <n v="15"/>
    <n v="7"/>
    <n v="1"/>
    <n v="94"/>
    <n v="3.1333333333333302"/>
    <n v="73391.466666666602"/>
    <n v="23"/>
    <n v="8"/>
    <n v="1"/>
    <n v="166"/>
    <n v="15"/>
    <n v="8"/>
    <n v="1"/>
    <n v="100"/>
    <n v="14"/>
    <n v="8"/>
    <n v="0"/>
    <n v="108"/>
  </r>
  <r>
    <x v="232"/>
    <s v="Naan"/>
    <n v="26"/>
    <n v="2"/>
    <n v="0"/>
    <n v="73"/>
    <n v="3"/>
    <n v="70629.058823529398"/>
    <n v="11"/>
    <n v="2"/>
    <n v="0"/>
    <n v="26"/>
    <n v="22"/>
    <n v="2"/>
    <n v="0"/>
    <n v="49"/>
    <n v="17"/>
    <n v="2"/>
    <n v="0"/>
    <n v="50"/>
  </r>
  <r>
    <x v="232"/>
    <s v="Rice"/>
    <n v="21"/>
    <n v="2"/>
    <n v="0"/>
    <n v="61"/>
    <n v="1.28571428571428"/>
    <n v="90478.380952380903"/>
    <n v="21"/>
    <n v="2"/>
    <n v="1"/>
    <n v="40"/>
    <n v="17"/>
    <n v="2"/>
    <n v="0"/>
    <n v="36"/>
    <n v="15"/>
    <n v="2"/>
    <n v="0"/>
    <n v="52"/>
  </r>
  <r>
    <x v="232"/>
    <s v="Salmon and Wheat Bran Salad"/>
    <n v="80"/>
    <n v="18"/>
    <n v="1"/>
    <n v="1365"/>
    <n v="3.6164383561643798"/>
    <n v="54858"/>
    <n v="102"/>
    <n v="12"/>
    <n v="1"/>
    <n v="1112"/>
    <n v="95"/>
    <n v="12"/>
    <n v="0"/>
    <n v="1111"/>
    <n v="76"/>
    <n v="18"/>
    <n v="1"/>
    <n v="1304"/>
  </r>
  <r>
    <x v="232"/>
    <s v="Yogurt"/>
    <n v="33"/>
    <n v="3"/>
    <n v="1"/>
    <n v="145"/>
    <n v="2.5517241379310298"/>
    <n v="69027.517241379304"/>
    <n v="24"/>
    <n v="3"/>
    <n v="1"/>
    <n v="93"/>
    <n v="24"/>
    <n v="3"/>
    <n v="0"/>
    <n v="88"/>
    <n v="36"/>
    <n v="3"/>
    <n v="0"/>
    <n v="140"/>
  </r>
  <r>
    <x v="233"/>
    <s v="Aubergine and Chickpea Vindaloo"/>
    <n v="13"/>
    <n v="4"/>
    <n v="0"/>
    <n v="46"/>
    <n v="6"/>
    <n v="55624.111111111102"/>
    <n v="11"/>
    <n v="4"/>
    <n v="0"/>
    <n v="38"/>
    <n v="18"/>
    <n v="4"/>
    <n v="1"/>
    <n v="56"/>
    <n v="2"/>
    <n v="4"/>
    <n v="0"/>
    <n v="7"/>
  </r>
  <r>
    <x v="233"/>
    <s v="Beef and Apple Burgers"/>
    <n v="34"/>
    <n v="12"/>
    <n v="1"/>
    <n v="376"/>
    <n v="6.1212121212121202"/>
    <n v="66730.757575757496"/>
    <n v="46"/>
    <n v="12"/>
    <n v="1"/>
    <n v="479"/>
    <n v="41"/>
    <n v="15"/>
    <n v="3"/>
    <n v="493"/>
    <n v="40"/>
    <n v="11"/>
    <n v="1"/>
    <n v="390"/>
  </r>
  <r>
    <x v="233"/>
    <s v="Beef and Broccoli"/>
    <n v="14"/>
    <n v="9"/>
    <n v="0"/>
    <n v="125"/>
    <n v="27.6428571428571"/>
    <n v="42981.9285714285"/>
    <n v="20"/>
    <n v="7"/>
    <n v="0"/>
    <n v="145"/>
    <n v="24"/>
    <n v="10"/>
    <n v="0"/>
    <n v="238"/>
    <n v="17"/>
    <n v="9"/>
    <n v="0"/>
    <n v="151"/>
  </r>
  <r>
    <x v="233"/>
    <s v="Beef and Broccoli Stir Fry"/>
    <n v="13"/>
    <n v="10"/>
    <n v="0"/>
    <n v="134"/>
    <n v="2.4166666666666599"/>
    <n v="50105.416666666599"/>
    <n v="18"/>
    <n v="10"/>
    <n v="0"/>
    <n v="180"/>
    <n v="6"/>
    <n v="10"/>
    <n v="0"/>
    <n v="61"/>
    <n v="10"/>
    <n v="10"/>
    <n v="0"/>
    <n v="96"/>
  </r>
  <r>
    <x v="233"/>
    <s v="Beef and Squash Kabob"/>
    <n v="38"/>
    <n v="8"/>
    <n v="0"/>
    <n v="356"/>
    <n v="1.74193548387096"/>
    <n v="71002.419354838697"/>
    <n v="34"/>
    <n v="7"/>
    <n v="0"/>
    <n v="286"/>
    <n v="36"/>
    <n v="8"/>
    <n v="0"/>
    <n v="329"/>
    <n v="42"/>
    <n v="8"/>
    <n v="0"/>
    <n v="392"/>
  </r>
  <r>
    <x v="233"/>
    <s v="Chicken and Onion Kabob"/>
    <n v="63"/>
    <n v="10"/>
    <n v="0"/>
    <n v="709"/>
    <n v="2.9245283018867898"/>
    <n v="49155.377358490499"/>
    <n v="62"/>
    <n v="10"/>
    <n v="0"/>
    <n v="665"/>
    <n v="73"/>
    <n v="10"/>
    <n v="0"/>
    <n v="816"/>
    <n v="43"/>
    <n v="10"/>
    <n v="0"/>
    <n v="481"/>
  </r>
  <r>
    <x v="233"/>
    <s v="Chutney"/>
    <n v="19"/>
    <n v="2"/>
    <n v="0"/>
    <n v="48"/>
    <n v="6.7222222222222197"/>
    <n v="55595.611111111102"/>
    <n v="15"/>
    <n v="2"/>
    <n v="0"/>
    <n v="32"/>
    <n v="18"/>
    <n v="2"/>
    <n v="0"/>
    <n v="66"/>
    <n v="21"/>
    <n v="2"/>
    <n v="0"/>
    <n v="52"/>
  </r>
  <r>
    <x v="233"/>
    <s v="Coconut and Beef Vindaloo"/>
    <n v="18"/>
    <n v="4"/>
    <n v="0"/>
    <n v="68"/>
    <n v="2.07692307692307"/>
    <n v="61604"/>
    <n v="8"/>
    <n v="4"/>
    <n v="0"/>
    <n v="28"/>
    <n v="18"/>
    <n v="4"/>
    <n v="0"/>
    <n v="72"/>
    <n v="12"/>
    <n v="4"/>
    <n v="0"/>
    <n v="48"/>
  </r>
  <r>
    <x v="233"/>
    <s v="Fountain Drink"/>
    <n v="51"/>
    <n v="2"/>
    <n v="0"/>
    <n v="100"/>
    <n v="10.235294117646999"/>
    <n v="53045.382352941102"/>
    <n v="40"/>
    <n v="2"/>
    <n v="0"/>
    <n v="79"/>
    <n v="57"/>
    <n v="2"/>
    <n v="0"/>
    <n v="112"/>
    <n v="42"/>
    <n v="2"/>
    <n v="0"/>
    <n v="83"/>
  </r>
  <r>
    <x v="233"/>
    <s v="Lamb and Veggie Kabob"/>
    <n v="19"/>
    <n v="8"/>
    <n v="1"/>
    <n v="175"/>
    <n v="5.0526315789473601"/>
    <n v="68453"/>
    <n v="19"/>
    <n v="8"/>
    <n v="0"/>
    <n v="171"/>
    <n v="16"/>
    <n v="8"/>
    <n v="1"/>
    <n v="144"/>
    <n v="18"/>
    <n v="8"/>
    <n v="0"/>
    <n v="165"/>
  </r>
  <r>
    <x v="233"/>
    <s v="Lamb Chops"/>
    <n v="25"/>
    <n v="8"/>
    <n v="1"/>
    <n v="182"/>
    <n v="13.68"/>
    <n v="40084.720000000001"/>
    <n v="18"/>
    <n v="9"/>
    <n v="0"/>
    <n v="167"/>
    <n v="27"/>
    <n v="7"/>
    <n v="0"/>
    <n v="190"/>
    <n v="13"/>
    <n v="8"/>
    <n v="0"/>
    <n v="98"/>
  </r>
  <r>
    <x v="233"/>
    <s v="Naan"/>
    <n v="24"/>
    <n v="2"/>
    <n v="0"/>
    <n v="64"/>
    <n v="12.3333333333333"/>
    <n v="62548.375"/>
    <n v="24"/>
    <n v="2"/>
    <n v="0"/>
    <n v="58"/>
    <n v="30"/>
    <n v="2"/>
    <n v="0"/>
    <n v="92"/>
    <n v="19"/>
    <n v="2"/>
    <n v="0"/>
    <n v="39"/>
  </r>
  <r>
    <x v="233"/>
    <s v="Rice"/>
    <n v="12"/>
    <n v="2"/>
    <n v="0"/>
    <n v="32"/>
    <n v="1.8333333333333299"/>
    <n v="50084"/>
    <n v="12"/>
    <n v="2"/>
    <n v="0"/>
    <n v="32"/>
    <n v="24"/>
    <n v="2"/>
    <n v="0"/>
    <n v="78"/>
    <n v="21"/>
    <n v="2"/>
    <n v="0"/>
    <n v="51"/>
  </r>
  <r>
    <x v="233"/>
    <s v="Salmon and Wheat Bran Salad"/>
    <n v="128"/>
    <n v="12"/>
    <n v="0"/>
    <n v="1532"/>
    <n v="7.9193548387096699"/>
    <n v="50908.685483870897"/>
    <n v="104"/>
    <n v="12"/>
    <n v="0"/>
    <n v="1246"/>
    <n v="109"/>
    <n v="16"/>
    <n v="0"/>
    <n v="1708"/>
    <n v="81"/>
    <n v="16"/>
    <n v="0"/>
    <n v="1294"/>
  </r>
  <r>
    <x v="233"/>
    <s v="Yogurt"/>
    <n v="34"/>
    <n v="3"/>
    <n v="0"/>
    <n v="153"/>
    <n v="2.8181818181818099"/>
    <n v="63700.4545454545"/>
    <n v="37"/>
    <n v="3"/>
    <n v="0"/>
    <n v="143"/>
    <n v="56"/>
    <n v="3"/>
    <n v="0"/>
    <n v="230"/>
    <n v="39"/>
    <n v="3"/>
    <n v="0"/>
    <n v="151"/>
  </r>
  <r>
    <x v="234"/>
    <s v="Aubergine and Chickpea Vindaloo"/>
    <n v="5"/>
    <n v="4"/>
    <n v="1"/>
    <n v="14"/>
    <n v="4.4000000000000004"/>
    <n v="40232"/>
    <n v="11"/>
    <n v="4"/>
    <n v="0"/>
    <n v="38"/>
    <n v="1"/>
    <n v="4"/>
    <n v="0"/>
    <n v="4"/>
    <n v="21"/>
    <n v="4"/>
    <n v="0"/>
    <n v="73"/>
  </r>
  <r>
    <x v="234"/>
    <s v="Beef and Apple Burgers"/>
    <n v="38"/>
    <n v="11"/>
    <n v="1"/>
    <n v="379"/>
    <n v="3.4473684210526301"/>
    <n v="60634.105263157799"/>
    <n v="61"/>
    <n v="12"/>
    <n v="1"/>
    <n v="664"/>
    <n v="35"/>
    <n v="13"/>
    <n v="1"/>
    <n v="413"/>
    <n v="49"/>
    <n v="12"/>
    <n v="1"/>
    <n v="547"/>
  </r>
  <r>
    <x v="234"/>
    <s v="Beef and Broccoli"/>
    <n v="25"/>
    <n v="11"/>
    <n v="0"/>
    <n v="263"/>
    <n v="2.64"/>
    <n v="56124.800000000003"/>
    <n v="21"/>
    <n v="10"/>
    <n v="0"/>
    <n v="202"/>
    <n v="26"/>
    <n v="12"/>
    <n v="0"/>
    <n v="307"/>
    <n v="33"/>
    <n v="12"/>
    <n v="0"/>
    <n v="400"/>
  </r>
  <r>
    <x v="234"/>
    <s v="Beef and Broccoli Stir Fry"/>
    <n v="13"/>
    <n v="10"/>
    <n v="0"/>
    <n v="134"/>
    <n v="1.6923076923076901"/>
    <n v="69342.076923076893"/>
    <n v="37"/>
    <n v="10"/>
    <n v="1"/>
    <n v="340"/>
    <n v="14"/>
    <n v="10"/>
    <n v="0"/>
    <n v="140"/>
    <n v="33"/>
    <n v="10"/>
    <n v="0"/>
    <n v="334"/>
  </r>
  <r>
    <x v="234"/>
    <s v="Beef and Squash Kabob"/>
    <n v="30"/>
    <n v="8"/>
    <n v="0"/>
    <n v="277"/>
    <n v="2.5925925925925899"/>
    <n v="52028.370370370299"/>
    <n v="47"/>
    <n v="7"/>
    <n v="1"/>
    <n v="380"/>
    <n v="51"/>
    <n v="8"/>
    <n v="0"/>
    <n v="470"/>
    <n v="60"/>
    <n v="8"/>
    <n v="0"/>
    <n v="535"/>
  </r>
  <r>
    <x v="234"/>
    <s v="Chicken and Onion Kabob"/>
    <n v="42"/>
    <n v="10"/>
    <n v="0"/>
    <n v="460"/>
    <n v="5.3684210526315699"/>
    <n v="55411.736842105202"/>
    <n v="44"/>
    <n v="10"/>
    <n v="1"/>
    <n v="441"/>
    <n v="47"/>
    <n v="10"/>
    <n v="0"/>
    <n v="530"/>
    <n v="82"/>
    <n v="10"/>
    <n v="0"/>
    <n v="914"/>
  </r>
  <r>
    <x v="234"/>
    <s v="Chutney"/>
    <n v="18"/>
    <n v="2"/>
    <n v="0"/>
    <n v="54"/>
    <n v="3.2222222222222201"/>
    <n v="50188.833333333299"/>
    <n v="20"/>
    <n v="2"/>
    <n v="0"/>
    <n v="56"/>
    <n v="20"/>
    <n v="2"/>
    <n v="0"/>
    <n v="63"/>
    <n v="21"/>
    <n v="2"/>
    <n v="0"/>
    <n v="52"/>
  </r>
  <r>
    <x v="234"/>
    <s v="Fountain Drink"/>
    <n v="35"/>
    <n v="2"/>
    <n v="0"/>
    <n v="69"/>
    <n v="3.1481481481481399"/>
    <n v="44661.555555555497"/>
    <n v="48"/>
    <n v="2"/>
    <n v="0"/>
    <n v="93"/>
    <n v="33"/>
    <n v="2"/>
    <n v="0"/>
    <n v="65"/>
    <n v="89"/>
    <n v="2"/>
    <n v="0"/>
    <n v="177"/>
  </r>
  <r>
    <x v="234"/>
    <s v="Lamb and Veggie Kabob"/>
    <n v="15"/>
    <n v="8"/>
    <n v="1"/>
    <n v="130"/>
    <n v="7.86666666666666"/>
    <n v="66745.266666666605"/>
    <n v="16"/>
    <n v="8"/>
    <n v="3"/>
    <n v="114"/>
    <n v="9"/>
    <n v="8"/>
    <n v="1"/>
    <n v="80"/>
    <n v="16"/>
    <n v="8"/>
    <n v="0"/>
    <n v="147"/>
  </r>
  <r>
    <x v="234"/>
    <s v="Lamb Chops"/>
    <n v="21"/>
    <n v="8"/>
    <n v="1"/>
    <n v="145"/>
    <n v="7.8095238095238004"/>
    <n v="43061.666666666599"/>
    <n v="14"/>
    <n v="9"/>
    <n v="0"/>
    <n v="130"/>
    <n v="24"/>
    <n v="11"/>
    <n v="0"/>
    <n v="249"/>
    <n v="35"/>
    <n v="9"/>
    <n v="0"/>
    <n v="310"/>
  </r>
  <r>
    <x v="234"/>
    <s v="Naan"/>
    <n v="23"/>
    <n v="2"/>
    <n v="0"/>
    <n v="52"/>
    <n v="4.0909090909090899"/>
    <n v="50177.681818181802"/>
    <n v="20"/>
    <n v="2"/>
    <n v="0"/>
    <n v="53"/>
    <n v="25"/>
    <n v="2"/>
    <n v="0"/>
    <n v="67"/>
    <n v="25"/>
    <n v="2"/>
    <n v="0"/>
    <n v="70"/>
  </r>
  <r>
    <x v="234"/>
    <s v="Rice"/>
    <n v="16"/>
    <n v="2"/>
    <n v="0"/>
    <n v="52"/>
    <n v="3.25"/>
    <n v="44028.25"/>
    <n v="17"/>
    <n v="2"/>
    <n v="0"/>
    <n v="44"/>
    <n v="19"/>
    <n v="2"/>
    <n v="0"/>
    <n v="59"/>
    <n v="25"/>
    <n v="2"/>
    <n v="0"/>
    <n v="73"/>
  </r>
  <r>
    <x v="234"/>
    <s v="Salmon and Wheat Bran Salad"/>
    <n v="100"/>
    <n v="12"/>
    <n v="0"/>
    <n v="1199"/>
    <n v="3.0505050505050502"/>
    <n v="48670.8484848484"/>
    <n v="113"/>
    <n v="13"/>
    <n v="1"/>
    <n v="1323"/>
    <n v="72"/>
    <n v="15"/>
    <n v="0"/>
    <n v="1030"/>
    <n v="141"/>
    <n v="14"/>
    <n v="0"/>
    <n v="1990"/>
  </r>
  <r>
    <x v="234"/>
    <s v="Yogurt"/>
    <n v="41"/>
    <n v="3"/>
    <n v="0"/>
    <n v="197"/>
    <n v="2.3333333333333299"/>
    <n v="51418.538461538403"/>
    <n v="42"/>
    <n v="3"/>
    <n v="0"/>
    <n v="165"/>
    <n v="38"/>
    <n v="3"/>
    <n v="0"/>
    <n v="169"/>
    <n v="71"/>
    <n v="3"/>
    <n v="0"/>
    <n v="303"/>
  </r>
  <r>
    <x v="235"/>
    <s v="Aubergine and Chickpea Vindaloo"/>
    <n v="4"/>
    <n v="4"/>
    <n v="0"/>
    <n v="14"/>
    <n v="2"/>
    <n v="50090.5"/>
    <n v="4"/>
    <n v="4"/>
    <n v="0"/>
    <n v="14"/>
    <n v="0"/>
    <n v="0"/>
    <n v="0"/>
    <n v="0"/>
    <n v="5"/>
    <n v="4"/>
    <n v="0"/>
    <n v="18"/>
  </r>
  <r>
    <x v="235"/>
    <s v="Beef and Apple Burgers"/>
    <n v="20"/>
    <n v="12"/>
    <n v="1"/>
    <n v="226"/>
    <n v="3.55"/>
    <n v="40218.25"/>
    <n v="30"/>
    <n v="12"/>
    <n v="1"/>
    <n v="331"/>
    <n v="11"/>
    <n v="15"/>
    <n v="0"/>
    <n v="156"/>
    <n v="28"/>
    <n v="10"/>
    <n v="0"/>
    <n v="257"/>
  </r>
  <r>
    <x v="235"/>
    <s v="Beef and Broccoli"/>
    <n v="10"/>
    <n v="8"/>
    <n v="0"/>
    <n v="83"/>
    <n v="3.4"/>
    <n v="70086.899999999994"/>
    <n v="5"/>
    <n v="9"/>
    <n v="2"/>
    <n v="36"/>
    <n v="12"/>
    <n v="10"/>
    <n v="0"/>
    <n v="121"/>
    <n v="12"/>
    <n v="9"/>
    <n v="1"/>
    <n v="98"/>
  </r>
  <r>
    <x v="235"/>
    <s v="Beef and Broccoli Stir Fry"/>
    <n v="10"/>
    <n v="10"/>
    <n v="0"/>
    <n v="103"/>
    <n v="45.857142857142797"/>
    <n v="42860.142857142797"/>
    <n v="8"/>
    <n v="10"/>
    <n v="0"/>
    <n v="80"/>
    <n v="6"/>
    <n v="10"/>
    <n v="0"/>
    <n v="60"/>
    <n v="7"/>
    <n v="10"/>
    <n v="0"/>
    <n v="71"/>
  </r>
  <r>
    <x v="235"/>
    <s v="Beef and Squash Kabob"/>
    <n v="8"/>
    <n v="8"/>
    <n v="0"/>
    <n v="74"/>
    <n v="9.875"/>
    <n v="37641.375"/>
    <n v="13"/>
    <n v="7"/>
    <n v="0"/>
    <n v="114"/>
    <n v="27"/>
    <n v="8"/>
    <n v="0"/>
    <n v="251"/>
    <n v="17"/>
    <n v="8"/>
    <n v="0"/>
    <n v="158"/>
  </r>
  <r>
    <x v="235"/>
    <s v="Chicken and Onion Kabob"/>
    <n v="41"/>
    <n v="10"/>
    <n v="0"/>
    <n v="457"/>
    <n v="4.8"/>
    <n v="40054.571428571398"/>
    <n v="31"/>
    <n v="10"/>
    <n v="0"/>
    <n v="338"/>
    <n v="28"/>
    <n v="10"/>
    <n v="0"/>
    <n v="310"/>
    <n v="29"/>
    <n v="10"/>
    <n v="1"/>
    <n v="307"/>
  </r>
  <r>
    <x v="235"/>
    <s v="Chutney"/>
    <n v="11"/>
    <n v="2"/>
    <n v="0"/>
    <n v="24"/>
    <n v="36.200000000000003"/>
    <n v="30229.200000000001"/>
    <n v="5"/>
    <n v="2"/>
    <n v="0"/>
    <n v="13"/>
    <n v="6"/>
    <n v="2"/>
    <n v="0"/>
    <n v="16"/>
    <n v="13"/>
    <n v="2"/>
    <n v="0"/>
    <n v="30"/>
  </r>
  <r>
    <x v="235"/>
    <s v="Coconut and Beef Vindaloo"/>
    <n v="4"/>
    <n v="4"/>
    <n v="0"/>
    <n v="16"/>
    <n v="2"/>
    <n v="50090.5"/>
    <n v="11"/>
    <n v="4"/>
    <n v="0"/>
    <n v="38"/>
    <n v="0"/>
    <n v="0"/>
    <n v="0"/>
    <n v="0"/>
    <n v="8"/>
    <n v="4"/>
    <n v="0"/>
    <n v="32"/>
  </r>
  <r>
    <x v="235"/>
    <s v="Fountain Drink"/>
    <n v="30"/>
    <n v="2"/>
    <n v="0"/>
    <n v="54"/>
    <n v="10.5652173913043"/>
    <n v="43609.956521739099"/>
    <n v="18"/>
    <n v="2"/>
    <n v="0"/>
    <n v="36"/>
    <n v="20"/>
    <n v="2"/>
    <n v="0"/>
    <n v="40"/>
    <n v="28"/>
    <n v="2"/>
    <n v="0"/>
    <n v="56"/>
  </r>
  <r>
    <x v="235"/>
    <s v="Lamb and Veggie Kabob"/>
    <n v="7"/>
    <n v="8"/>
    <n v="1"/>
    <n v="54"/>
    <n v="2.4285714285714199"/>
    <n v="71435.142857142797"/>
    <n v="7"/>
    <n v="8"/>
    <n v="0"/>
    <n v="64"/>
    <n v="6"/>
    <n v="8"/>
    <n v="3"/>
    <n v="38"/>
    <n v="14"/>
    <n v="8"/>
    <n v="1"/>
    <n v="119"/>
  </r>
  <r>
    <x v="235"/>
    <s v="Lamb Chops"/>
    <n v="6"/>
    <n v="8"/>
    <n v="0"/>
    <n v="50"/>
    <n v="15.8333333333333"/>
    <n v="33608.833333333299"/>
    <n v="14"/>
    <n v="8"/>
    <n v="0"/>
    <n v="109"/>
    <n v="8"/>
    <n v="8"/>
    <n v="1"/>
    <n v="54"/>
    <n v="11"/>
    <n v="6"/>
    <n v="0"/>
    <n v="64"/>
  </r>
  <r>
    <x v="235"/>
    <s v="Naan"/>
    <n v="8"/>
    <n v="2"/>
    <n v="0"/>
    <n v="16"/>
    <n v="1.5"/>
    <n v="62622.125"/>
    <n v="9"/>
    <n v="2"/>
    <n v="0"/>
    <n v="20"/>
    <n v="8"/>
    <n v="2"/>
    <n v="0"/>
    <n v="24"/>
    <n v="19"/>
    <n v="2"/>
    <n v="0"/>
    <n v="39"/>
  </r>
  <r>
    <x v="235"/>
    <s v="Rice"/>
    <n v="7"/>
    <n v="2"/>
    <n v="0"/>
    <n v="22"/>
    <n v="1.4285714285714199"/>
    <n v="71459.142857142797"/>
    <n v="11"/>
    <n v="2"/>
    <n v="0"/>
    <n v="25"/>
    <n v="9"/>
    <n v="2"/>
    <n v="0"/>
    <n v="26"/>
    <n v="6"/>
    <n v="2"/>
    <n v="0"/>
    <n v="12"/>
  </r>
  <r>
    <x v="235"/>
    <s v="Salmon and Wheat Bran Salad"/>
    <n v="42"/>
    <n v="13"/>
    <n v="0"/>
    <n v="537"/>
    <n v="8.0487804878048692"/>
    <n v="46477.146341463398"/>
    <n v="51"/>
    <n v="13"/>
    <n v="0"/>
    <n v="656"/>
    <n v="42"/>
    <n v="13"/>
    <n v="0"/>
    <n v="535"/>
    <n v="74"/>
    <n v="12"/>
    <n v="1"/>
    <n v="848"/>
  </r>
  <r>
    <x v="235"/>
    <s v="Yogurt"/>
    <n v="15"/>
    <n v="3"/>
    <n v="0"/>
    <n v="62"/>
    <n v="2"/>
    <n v="46875.8"/>
    <n v="19"/>
    <n v="3"/>
    <n v="0"/>
    <n v="76"/>
    <n v="19"/>
    <n v="3"/>
    <n v="0"/>
    <n v="91"/>
    <n v="18"/>
    <n v="3"/>
    <n v="0"/>
    <n v="73"/>
  </r>
  <r>
    <x v="236"/>
    <s v="Aubergine and Chickpea Vindaloo"/>
    <n v="12"/>
    <n v="4"/>
    <n v="0"/>
    <n v="42"/>
    <n v="6.3333333333333304"/>
    <n v="55574.666666666599"/>
    <n v="14"/>
    <n v="4"/>
    <n v="0"/>
    <n v="49"/>
    <n v="11"/>
    <n v="4"/>
    <n v="0"/>
    <n v="38"/>
    <n v="12"/>
    <n v="4"/>
    <n v="0"/>
    <n v="42"/>
  </r>
  <r>
    <x v="236"/>
    <s v="Beef and Apple Burgers"/>
    <n v="22"/>
    <n v="14"/>
    <n v="1"/>
    <n v="279"/>
    <n v="2.0454545454545401"/>
    <n v="50117.909090909001"/>
    <n v="17"/>
    <n v="11"/>
    <n v="2"/>
    <n v="159"/>
    <n v="19"/>
    <n v="26"/>
    <n v="1"/>
    <n v="444"/>
    <n v="20"/>
    <n v="11"/>
    <n v="1"/>
    <n v="206"/>
  </r>
  <r>
    <x v="236"/>
    <s v="Beef and Broccoli"/>
    <n v="21"/>
    <n v="10"/>
    <n v="0"/>
    <n v="219"/>
    <n v="2.5238095238095202"/>
    <n v="47657.476190476104"/>
    <n v="31"/>
    <n v="6"/>
    <n v="0"/>
    <n v="206"/>
    <n v="18"/>
    <n v="14"/>
    <n v="0"/>
    <n v="251"/>
    <n v="64"/>
    <n v="7"/>
    <n v="1"/>
    <n v="494"/>
  </r>
  <r>
    <x v="236"/>
    <s v="Beef and Broccoli Stir Fry"/>
    <n v="4"/>
    <n v="10"/>
    <n v="0"/>
    <n v="41"/>
    <n v="1.5"/>
    <n v="75089.25"/>
    <n v="9"/>
    <n v="10"/>
    <n v="0"/>
    <n v="90"/>
    <n v="7"/>
    <n v="10"/>
    <n v="0"/>
    <n v="69"/>
    <n v="8"/>
    <n v="10"/>
    <n v="0"/>
    <n v="82"/>
  </r>
  <r>
    <x v="236"/>
    <s v="Beef and Squash Kabob"/>
    <n v="17"/>
    <n v="8"/>
    <n v="0"/>
    <n v="159"/>
    <n v="1.875"/>
    <n v="62663.9375"/>
    <n v="23"/>
    <n v="7"/>
    <n v="0"/>
    <n v="194"/>
    <n v="29"/>
    <n v="8"/>
    <n v="1"/>
    <n v="247"/>
    <n v="14"/>
    <n v="8"/>
    <n v="1"/>
    <n v="123"/>
  </r>
  <r>
    <x v="236"/>
    <s v="Chicken and Onion Kabob"/>
    <n v="18"/>
    <n v="10"/>
    <n v="1"/>
    <n v="188"/>
    <n v="5.4705882352941098"/>
    <n v="53074.2352941176"/>
    <n v="35"/>
    <n v="10"/>
    <n v="0"/>
    <n v="379"/>
    <n v="28"/>
    <n v="10"/>
    <n v="1"/>
    <n v="294"/>
    <n v="29"/>
    <n v="10"/>
    <n v="0"/>
    <n v="327"/>
  </r>
  <r>
    <x v="236"/>
    <s v="Chutney"/>
    <n v="12"/>
    <n v="2"/>
    <n v="0"/>
    <n v="49"/>
    <n v="3.72727272727272"/>
    <n v="45537.090909090897"/>
    <n v="10"/>
    <n v="2"/>
    <n v="0"/>
    <n v="22"/>
    <n v="13"/>
    <n v="2"/>
    <n v="0"/>
    <n v="74"/>
    <n v="9"/>
    <n v="2"/>
    <n v="0"/>
    <n v="24"/>
  </r>
  <r>
    <x v="236"/>
    <s v="Coconut and Beef Vindaloo"/>
    <n v="10"/>
    <n v="4"/>
    <n v="0"/>
    <n v="40"/>
    <n v="2"/>
    <n v="50058.75"/>
    <n v="13"/>
    <n v="4"/>
    <n v="0"/>
    <n v="42"/>
    <n v="14"/>
    <n v="4"/>
    <n v="0"/>
    <n v="56"/>
    <n v="8"/>
    <n v="4"/>
    <n v="1"/>
    <n v="28"/>
  </r>
  <r>
    <x v="236"/>
    <s v="Fountain Drink"/>
    <n v="41"/>
    <n v="2"/>
    <n v="0"/>
    <n v="81"/>
    <n v="12.875"/>
    <n v="41746"/>
    <n v="41"/>
    <n v="2"/>
    <n v="0"/>
    <n v="82"/>
    <n v="26"/>
    <n v="2"/>
    <n v="0"/>
    <n v="49"/>
    <n v="19"/>
    <n v="2"/>
    <n v="0"/>
    <n v="38"/>
  </r>
  <r>
    <x v="236"/>
    <s v="Lamb and Veggie Kabob"/>
    <n v="4"/>
    <n v="8"/>
    <n v="0"/>
    <n v="38"/>
    <n v="3.25"/>
    <n v="25030.5"/>
    <n v="14"/>
    <n v="8"/>
    <n v="1"/>
    <n v="115"/>
    <n v="12"/>
    <n v="8"/>
    <n v="1"/>
    <n v="106"/>
    <n v="5"/>
    <n v="8"/>
    <n v="2"/>
    <n v="38"/>
  </r>
  <r>
    <x v="236"/>
    <s v="Lamb Chops"/>
    <n v="15"/>
    <n v="12"/>
    <n v="0"/>
    <n v="178"/>
    <n v="16.066666666666599"/>
    <n v="53368.533333333296"/>
    <n v="13"/>
    <n v="7"/>
    <n v="0"/>
    <n v="91"/>
    <n v="15"/>
    <n v="10"/>
    <n v="0"/>
    <n v="136"/>
    <n v="17"/>
    <n v="8"/>
    <n v="0"/>
    <n v="125"/>
  </r>
  <r>
    <x v="236"/>
    <s v="Naan"/>
    <n v="12"/>
    <n v="2"/>
    <n v="0"/>
    <n v="48"/>
    <n v="2.4166666666666599"/>
    <n v="50049.75"/>
    <n v="10"/>
    <n v="2"/>
    <n v="0"/>
    <n v="22"/>
    <n v="17"/>
    <n v="2"/>
    <n v="0"/>
    <n v="74"/>
    <n v="4"/>
    <n v="2"/>
    <n v="0"/>
    <n v="20"/>
  </r>
  <r>
    <x v="236"/>
    <s v="Rice"/>
    <n v="12"/>
    <n v="2"/>
    <n v="0"/>
    <n v="42"/>
    <n v="1.8333333333333299"/>
    <n v="58528.25"/>
    <n v="9"/>
    <n v="2"/>
    <n v="0"/>
    <n v="20"/>
    <n v="11"/>
    <n v="2"/>
    <n v="0"/>
    <n v="58"/>
    <n v="7"/>
    <n v="2"/>
    <n v="0"/>
    <n v="20"/>
  </r>
  <r>
    <x v="236"/>
    <s v="Salmon and Wheat Bran Salad"/>
    <n v="49"/>
    <n v="16"/>
    <n v="0"/>
    <n v="766"/>
    <n v="8.0408163265306101"/>
    <n v="42959.816326530599"/>
    <n v="68"/>
    <n v="13"/>
    <n v="0"/>
    <n v="870"/>
    <n v="56"/>
    <n v="16"/>
    <n v="1"/>
    <n v="812"/>
    <n v="67"/>
    <n v="10"/>
    <n v="0"/>
    <n v="640"/>
  </r>
  <r>
    <x v="236"/>
    <s v="Yogurt"/>
    <n v="16"/>
    <n v="3"/>
    <n v="0"/>
    <n v="66"/>
    <n v="2.5"/>
    <n v="56351.1875"/>
    <n v="29"/>
    <n v="3"/>
    <n v="0"/>
    <n v="109"/>
    <n v="31"/>
    <n v="3"/>
    <n v="0"/>
    <n v="143"/>
    <n v="43"/>
    <n v="3"/>
    <n v="0"/>
    <n v="254"/>
  </r>
  <r>
    <x v="237"/>
    <s v="Beef and Apple Burgers"/>
    <n v="37"/>
    <n v="12"/>
    <n v="1"/>
    <n v="394"/>
    <n v="4.5945945945945903"/>
    <n v="46058.216216216199"/>
    <n v="22"/>
    <n v="14"/>
    <n v="1"/>
    <n v="274"/>
    <n v="24"/>
    <n v="13"/>
    <n v="1"/>
    <n v="283"/>
    <n v="17"/>
    <n v="12"/>
    <n v="1"/>
    <n v="181"/>
  </r>
  <r>
    <x v="237"/>
    <s v="Beef and Broccoli"/>
    <n v="19"/>
    <n v="14"/>
    <n v="0"/>
    <n v="267"/>
    <n v="3.73684210526315"/>
    <n v="47479.842105263102"/>
    <n v="13"/>
    <n v="9"/>
    <n v="0"/>
    <n v="134"/>
    <n v="13"/>
    <n v="9"/>
    <n v="0"/>
    <n v="119"/>
    <n v="12"/>
    <n v="8"/>
    <n v="0"/>
    <n v="92"/>
  </r>
  <r>
    <x v="237"/>
    <s v="Beef and Broccoli Stir Fry"/>
    <n v="17"/>
    <n v="10"/>
    <n v="0"/>
    <n v="171"/>
    <n v="2.2307692307692299"/>
    <n v="61582.615384615303"/>
    <n v="8"/>
    <n v="10"/>
    <n v="0"/>
    <n v="81"/>
    <n v="9"/>
    <n v="10"/>
    <n v="0"/>
    <n v="91"/>
    <n v="7"/>
    <n v="10"/>
    <n v="0"/>
    <n v="71"/>
  </r>
  <r>
    <x v="237"/>
    <s v="Beef and Squash Kabob"/>
    <n v="32"/>
    <n v="8"/>
    <n v="0"/>
    <n v="289"/>
    <n v="3.19354838709677"/>
    <n v="58132.193548387098"/>
    <n v="33"/>
    <n v="7"/>
    <n v="0"/>
    <n v="285"/>
    <n v="19"/>
    <n v="8"/>
    <n v="0"/>
    <n v="163"/>
    <n v="15"/>
    <n v="8"/>
    <n v="0"/>
    <n v="141"/>
  </r>
  <r>
    <x v="237"/>
    <s v="Chicken and Onion Kabob"/>
    <n v="52"/>
    <n v="10"/>
    <n v="0"/>
    <n v="586"/>
    <n v="2.7608695652173898"/>
    <n v="69668.782608695605"/>
    <n v="48"/>
    <n v="10"/>
    <n v="0"/>
    <n v="544"/>
    <n v="51"/>
    <n v="10"/>
    <n v="0"/>
    <n v="564"/>
    <n v="38"/>
    <n v="10"/>
    <n v="0"/>
    <n v="421"/>
  </r>
  <r>
    <x v="237"/>
    <s v="Chutney"/>
    <n v="13"/>
    <n v="2"/>
    <n v="0"/>
    <n v="28"/>
    <n v="1.2307692307692299"/>
    <n v="77094.769230769205"/>
    <n v="24"/>
    <n v="2"/>
    <n v="0"/>
    <n v="92"/>
    <n v="10"/>
    <n v="2"/>
    <n v="0"/>
    <n v="30"/>
    <n v="13"/>
    <n v="2"/>
    <n v="0"/>
    <n v="33"/>
  </r>
  <r>
    <x v="237"/>
    <s v="Fountain Drink"/>
    <n v="32"/>
    <n v="2"/>
    <n v="0"/>
    <n v="64"/>
    <n v="3.7894736842105199"/>
    <n v="42221.578947368398"/>
    <n v="22"/>
    <n v="2"/>
    <n v="0"/>
    <n v="40"/>
    <n v="35"/>
    <n v="2"/>
    <n v="0"/>
    <n v="70"/>
    <n v="45"/>
    <n v="2"/>
    <n v="0"/>
    <n v="89"/>
  </r>
  <r>
    <x v="237"/>
    <s v="Lamb and Veggie Kabob"/>
    <n v="9"/>
    <n v="8"/>
    <n v="1"/>
    <n v="74"/>
    <n v="5.7777777777777697"/>
    <n v="66698.666666666599"/>
    <n v="8"/>
    <n v="8"/>
    <n v="0"/>
    <n v="76"/>
    <n v="8"/>
    <n v="8"/>
    <n v="3"/>
    <n v="54"/>
    <n v="13"/>
    <n v="8"/>
    <n v="0"/>
    <n v="120"/>
  </r>
  <r>
    <x v="237"/>
    <s v="Lamb Chops"/>
    <n v="18"/>
    <n v="8"/>
    <n v="1"/>
    <n v="140"/>
    <n v="3.1666666666666599"/>
    <n v="55645.722222222197"/>
    <n v="18"/>
    <n v="6"/>
    <n v="1"/>
    <n v="101"/>
    <n v="14"/>
    <n v="6"/>
    <n v="1"/>
    <n v="70"/>
    <n v="16"/>
    <n v="9"/>
    <n v="0"/>
    <n v="139"/>
  </r>
  <r>
    <x v="237"/>
    <s v="Naan"/>
    <n v="13"/>
    <n v="2"/>
    <n v="0"/>
    <n v="26"/>
    <n v="3.7"/>
    <n v="40042.300000000003"/>
    <n v="24"/>
    <n v="2"/>
    <n v="0"/>
    <n v="62"/>
    <n v="19"/>
    <n v="2"/>
    <n v="0"/>
    <n v="56"/>
    <n v="19"/>
    <n v="2"/>
    <n v="0"/>
    <n v="54"/>
  </r>
  <r>
    <x v="237"/>
    <s v="Rice"/>
    <n v="13"/>
    <n v="2"/>
    <n v="0"/>
    <n v="26"/>
    <n v="2.0909090909090899"/>
    <n v="72754.090909090897"/>
    <n v="11"/>
    <n v="2"/>
    <n v="0"/>
    <n v="34"/>
    <n v="17"/>
    <n v="2"/>
    <n v="0"/>
    <n v="48"/>
    <n v="19"/>
    <n v="2"/>
    <n v="0"/>
    <n v="48"/>
  </r>
  <r>
    <x v="237"/>
    <s v="Salmon and Wheat Bran Salad"/>
    <n v="92"/>
    <n v="11"/>
    <n v="0"/>
    <n v="961"/>
    <n v="4.2093023255813904"/>
    <n v="44312.7093023255"/>
    <n v="102"/>
    <n v="14"/>
    <n v="1"/>
    <n v="1388"/>
    <n v="95"/>
    <n v="12"/>
    <n v="0"/>
    <n v="1102"/>
    <n v="89"/>
    <n v="12"/>
    <n v="0"/>
    <n v="1041"/>
  </r>
  <r>
    <x v="237"/>
    <s v="Yogurt"/>
    <n v="30"/>
    <n v="3"/>
    <n v="0"/>
    <n v="110"/>
    <n v="3.1538461538461502"/>
    <n v="46293.5"/>
    <n v="26"/>
    <n v="3"/>
    <n v="0"/>
    <n v="110"/>
    <n v="31"/>
    <n v="3"/>
    <n v="0"/>
    <n v="129"/>
    <n v="20"/>
    <n v="3"/>
    <n v="0"/>
    <n v="73"/>
  </r>
  <r>
    <x v="238"/>
    <s v="Aubergine and Chickpea Vindaloo"/>
    <n v="10"/>
    <n v="4"/>
    <n v="0"/>
    <n v="34"/>
    <n v="2.6"/>
    <n v="70017.2"/>
    <n v="11"/>
    <n v="4"/>
    <n v="0"/>
    <n v="35"/>
    <n v="5"/>
    <n v="4"/>
    <n v="0"/>
    <n v="18"/>
    <n v="3"/>
    <n v="4"/>
    <n v="0"/>
    <n v="10"/>
  </r>
  <r>
    <x v="238"/>
    <s v="Beef and Apple Burgers"/>
    <n v="46"/>
    <n v="12"/>
    <n v="1"/>
    <n v="513"/>
    <n v="3.5"/>
    <n v="54523.934782608601"/>
    <n v="40"/>
    <n v="9"/>
    <n v="1"/>
    <n v="324"/>
    <n v="31"/>
    <n v="14"/>
    <n v="1"/>
    <n v="415"/>
    <n v="36"/>
    <n v="13"/>
    <n v="3"/>
    <n v="377"/>
  </r>
  <r>
    <x v="238"/>
    <s v="Beef and Broccoli"/>
    <n v="10"/>
    <n v="9"/>
    <n v="0"/>
    <n v="93"/>
    <n v="2.5"/>
    <n v="50071.1"/>
    <n v="8"/>
    <n v="12"/>
    <n v="3"/>
    <n v="71"/>
    <n v="20"/>
    <n v="6"/>
    <n v="0"/>
    <n v="128"/>
    <n v="14"/>
    <n v="14"/>
    <n v="0"/>
    <n v="204"/>
  </r>
  <r>
    <x v="238"/>
    <s v="Beef and Broccoli Stir Fry"/>
    <n v="10"/>
    <n v="10"/>
    <n v="0"/>
    <n v="101"/>
    <n v="2.6666666666666599"/>
    <n v="44624.222222222197"/>
    <n v="3"/>
    <n v="10"/>
    <n v="0"/>
    <n v="30"/>
    <n v="11"/>
    <n v="10"/>
    <n v="1"/>
    <n v="104"/>
    <n v="12"/>
    <n v="10"/>
    <n v="2"/>
    <n v="98"/>
  </r>
  <r>
    <x v="238"/>
    <s v="Beef and Squash Kabob"/>
    <n v="18"/>
    <n v="8"/>
    <n v="1"/>
    <n v="157"/>
    <n v="2.93333333333333"/>
    <n v="66722.399999999994"/>
    <n v="31"/>
    <n v="7"/>
    <n v="0"/>
    <n v="256"/>
    <n v="25"/>
    <n v="8"/>
    <n v="0"/>
    <n v="231"/>
    <n v="23"/>
    <n v="8"/>
    <n v="1"/>
    <n v="191"/>
  </r>
  <r>
    <x v="238"/>
    <s v="Chicken and Onion Kabob"/>
    <n v="35"/>
    <n v="10"/>
    <n v="0"/>
    <n v="384"/>
    <n v="2.5"/>
    <n v="56750.633333333302"/>
    <n v="49"/>
    <n v="10"/>
    <n v="0"/>
    <n v="542"/>
    <n v="30"/>
    <n v="10"/>
    <n v="0"/>
    <n v="323"/>
    <n v="46"/>
    <n v="10"/>
    <n v="1"/>
    <n v="482"/>
  </r>
  <r>
    <x v="238"/>
    <s v="Chutney"/>
    <n v="21"/>
    <n v="2"/>
    <n v="0"/>
    <n v="63"/>
    <n v="1.8095238095238"/>
    <n v="61947.714285714203"/>
    <n v="15"/>
    <n v="2"/>
    <n v="1"/>
    <n v="42"/>
    <n v="15"/>
    <n v="2"/>
    <n v="0"/>
    <n v="50"/>
    <n v="20"/>
    <n v="2"/>
    <n v="0"/>
    <n v="71"/>
  </r>
  <r>
    <x v="238"/>
    <s v="Coconut and Beef Vindaloo"/>
    <n v="9"/>
    <n v="4"/>
    <n v="0"/>
    <n v="36"/>
    <n v="7.2857142857142803"/>
    <n v="28650.714285714199"/>
    <n v="17"/>
    <n v="4"/>
    <n v="0"/>
    <n v="56"/>
    <n v="7"/>
    <n v="4"/>
    <n v="0"/>
    <n v="28"/>
    <n v="13"/>
    <n v="4"/>
    <n v="0"/>
    <n v="48"/>
  </r>
  <r>
    <x v="238"/>
    <s v="Fountain Drink"/>
    <n v="40"/>
    <n v="2"/>
    <n v="0"/>
    <n v="74"/>
    <n v="4.4285714285714199"/>
    <n v="50191.642857142797"/>
    <n v="28"/>
    <n v="2"/>
    <n v="0"/>
    <n v="47"/>
    <n v="31"/>
    <n v="2"/>
    <n v="0"/>
    <n v="62"/>
    <n v="54"/>
    <n v="2"/>
    <n v="1"/>
    <n v="88"/>
  </r>
  <r>
    <x v="238"/>
    <s v="Lamb and Veggie Kabob"/>
    <n v="12"/>
    <n v="8"/>
    <n v="1"/>
    <n v="100"/>
    <n v="3.4166666666666599"/>
    <n v="58436.666666666599"/>
    <n v="10"/>
    <n v="8"/>
    <n v="2"/>
    <n v="76"/>
    <n v="8"/>
    <n v="8"/>
    <n v="0"/>
    <n v="75"/>
    <n v="19"/>
    <n v="8"/>
    <n v="1"/>
    <n v="167"/>
  </r>
  <r>
    <x v="238"/>
    <s v="Lamb Chops"/>
    <n v="15"/>
    <n v="8"/>
    <n v="0"/>
    <n v="112"/>
    <n v="6.2666666666666604"/>
    <n v="53465"/>
    <n v="20"/>
    <n v="9"/>
    <n v="1"/>
    <n v="154"/>
    <n v="13"/>
    <n v="11"/>
    <n v="0"/>
    <n v="141"/>
    <n v="15"/>
    <n v="7"/>
    <n v="1"/>
    <n v="94"/>
  </r>
  <r>
    <x v="238"/>
    <s v="Naan"/>
    <n v="17"/>
    <n v="2"/>
    <n v="0"/>
    <n v="44"/>
    <n v="2.7333333333333298"/>
    <n v="66776.466666666602"/>
    <n v="15"/>
    <n v="2"/>
    <n v="0"/>
    <n v="33"/>
    <n v="20"/>
    <n v="2"/>
    <n v="0"/>
    <n v="56"/>
    <n v="26"/>
    <n v="2"/>
    <n v="0"/>
    <n v="73"/>
  </r>
  <r>
    <x v="238"/>
    <s v="Rice"/>
    <n v="10"/>
    <n v="2"/>
    <n v="0"/>
    <n v="21"/>
    <n v="2.4"/>
    <n v="50285.3"/>
    <n v="13"/>
    <n v="2"/>
    <n v="0"/>
    <n v="36"/>
    <n v="17"/>
    <n v="2"/>
    <n v="0"/>
    <n v="56"/>
    <n v="21"/>
    <n v="2"/>
    <n v="0"/>
    <n v="61"/>
  </r>
  <r>
    <x v="238"/>
    <s v="Salmon and Wheat Bran Salad"/>
    <n v="79"/>
    <n v="13"/>
    <n v="1"/>
    <n v="952"/>
    <n v="3.61038961038961"/>
    <n v="50812.142857142797"/>
    <n v="96"/>
    <n v="11"/>
    <n v="1"/>
    <n v="991"/>
    <n v="76"/>
    <n v="14"/>
    <n v="0"/>
    <n v="1047"/>
    <n v="80"/>
    <n v="18"/>
    <n v="1"/>
    <n v="1365"/>
  </r>
  <r>
    <x v="238"/>
    <s v="Yogurt"/>
    <n v="27"/>
    <n v="3"/>
    <n v="0"/>
    <n v="106"/>
    <n v="2.4615384615384599"/>
    <n v="57768.307692307601"/>
    <n v="28"/>
    <n v="3"/>
    <n v="0"/>
    <n v="113"/>
    <n v="27"/>
    <n v="3"/>
    <n v="0"/>
    <n v="139"/>
    <n v="33"/>
    <n v="3"/>
    <n v="1"/>
    <n v="145"/>
  </r>
  <r>
    <x v="239"/>
    <s v="Aubergine and Chickpea Vindaloo"/>
    <n v="9"/>
    <n v="4"/>
    <n v="0"/>
    <n v="32"/>
    <n v="1.8571428571428501"/>
    <n v="57371.714285714203"/>
    <n v="22"/>
    <n v="4"/>
    <n v="0"/>
    <n v="77"/>
    <n v="15"/>
    <n v="4"/>
    <n v="0"/>
    <n v="49"/>
    <n v="13"/>
    <n v="4"/>
    <n v="0"/>
    <n v="46"/>
  </r>
  <r>
    <x v="239"/>
    <s v="Beef and Apple Burgers"/>
    <n v="64"/>
    <n v="13"/>
    <n v="1"/>
    <n v="777"/>
    <n v="2.8125"/>
    <n v="50148.625"/>
    <n v="76"/>
    <n v="14"/>
    <n v="2"/>
    <n v="923"/>
    <n v="35"/>
    <n v="14"/>
    <n v="1"/>
    <n v="448"/>
    <n v="34"/>
    <n v="12"/>
    <n v="1"/>
    <n v="376"/>
  </r>
  <r>
    <x v="239"/>
    <s v="Beef and Broccoli"/>
    <n v="32"/>
    <n v="9"/>
    <n v="0"/>
    <n v="281"/>
    <n v="2.21875"/>
    <n v="56448.78125"/>
    <n v="38"/>
    <n v="8"/>
    <n v="0"/>
    <n v="286"/>
    <n v="18"/>
    <n v="7"/>
    <n v="0"/>
    <n v="118"/>
    <n v="14"/>
    <n v="9"/>
    <n v="0"/>
    <n v="125"/>
  </r>
  <r>
    <x v="239"/>
    <s v="Beef and Broccoli Stir Fry"/>
    <n v="21"/>
    <n v="10"/>
    <n v="0"/>
    <n v="214"/>
    <n v="2.35"/>
    <n v="55153.95"/>
    <n v="22"/>
    <n v="10"/>
    <n v="0"/>
    <n v="210"/>
    <n v="19"/>
    <n v="10"/>
    <n v="0"/>
    <n v="194"/>
    <n v="13"/>
    <n v="10"/>
    <n v="0"/>
    <n v="134"/>
  </r>
  <r>
    <x v="239"/>
    <s v="Beef and Squash Kabob"/>
    <n v="59"/>
    <n v="8"/>
    <n v="0"/>
    <n v="549"/>
    <n v="2.2000000000000002"/>
    <n v="58283.436363636298"/>
    <n v="95"/>
    <n v="7"/>
    <n v="0"/>
    <n v="828"/>
    <n v="28"/>
    <n v="8"/>
    <n v="0"/>
    <n v="258"/>
    <n v="38"/>
    <n v="8"/>
    <n v="0"/>
    <n v="356"/>
  </r>
  <r>
    <x v="239"/>
    <s v="Chicken and Onion Kabob"/>
    <n v="99"/>
    <n v="10"/>
    <n v="0"/>
    <n v="1104"/>
    <n v="2.7127659574468002"/>
    <n v="55428.595744680802"/>
    <n v="82"/>
    <n v="10"/>
    <n v="0"/>
    <n v="914"/>
    <n v="69"/>
    <n v="10"/>
    <n v="0"/>
    <n v="780"/>
    <n v="63"/>
    <n v="10"/>
    <n v="0"/>
    <n v="709"/>
  </r>
  <r>
    <x v="239"/>
    <s v="Chutney"/>
    <n v="19"/>
    <n v="2"/>
    <n v="0"/>
    <n v="57"/>
    <n v="3.57894736842105"/>
    <n v="37047.105263157799"/>
    <n v="46"/>
    <n v="2"/>
    <n v="0"/>
    <n v="134"/>
    <n v="23"/>
    <n v="2"/>
    <n v="0"/>
    <n v="68"/>
    <n v="19"/>
    <n v="2"/>
    <n v="0"/>
    <n v="48"/>
  </r>
  <r>
    <x v="239"/>
    <s v="Coconut and Beef Vindaloo"/>
    <n v="13"/>
    <n v="4"/>
    <n v="0"/>
    <n v="51"/>
    <n v="4.25"/>
    <n v="41932.916666666599"/>
    <n v="16"/>
    <n v="4"/>
    <n v="0"/>
    <n v="56"/>
    <n v="15"/>
    <n v="4"/>
    <n v="0"/>
    <n v="60"/>
    <n v="18"/>
    <n v="4"/>
    <n v="0"/>
    <n v="68"/>
  </r>
  <r>
    <x v="239"/>
    <s v="Fountain Drink"/>
    <n v="91"/>
    <n v="2"/>
    <n v="0"/>
    <n v="178"/>
    <n v="3"/>
    <n v="52730.824561403497"/>
    <n v="102"/>
    <n v="2"/>
    <n v="0"/>
    <n v="189"/>
    <n v="37"/>
    <n v="2"/>
    <n v="0"/>
    <n v="74"/>
    <n v="51"/>
    <n v="2"/>
    <n v="0"/>
    <n v="100"/>
  </r>
  <r>
    <x v="239"/>
    <s v="Lamb and Veggie Kabob"/>
    <n v="14"/>
    <n v="8"/>
    <n v="1"/>
    <n v="126"/>
    <n v="4.1538461538461497"/>
    <n v="69238.307692307601"/>
    <n v="29"/>
    <n v="8"/>
    <n v="0"/>
    <n v="264"/>
    <n v="21"/>
    <n v="8"/>
    <n v="0"/>
    <n v="197"/>
    <n v="19"/>
    <n v="8"/>
    <n v="1"/>
    <n v="175"/>
  </r>
  <r>
    <x v="239"/>
    <s v="Lamb Chops"/>
    <n v="29"/>
    <n v="8"/>
    <n v="1"/>
    <n v="210"/>
    <n v="3.8275862068965498"/>
    <n v="44915.689655172398"/>
    <n v="43"/>
    <n v="9"/>
    <n v="1"/>
    <n v="325"/>
    <n v="24"/>
    <n v="6"/>
    <n v="1"/>
    <n v="141"/>
    <n v="25"/>
    <n v="8"/>
    <n v="1"/>
    <n v="182"/>
  </r>
  <r>
    <x v="239"/>
    <s v="Naan"/>
    <n v="31"/>
    <n v="2"/>
    <n v="0"/>
    <n v="75"/>
    <n v="1.9666666666666599"/>
    <n v="56853.133333333302"/>
    <n v="41"/>
    <n v="2"/>
    <n v="0"/>
    <n v="111"/>
    <n v="30"/>
    <n v="2"/>
    <n v="0"/>
    <n v="88"/>
    <n v="24"/>
    <n v="2"/>
    <n v="0"/>
    <n v="64"/>
  </r>
  <r>
    <x v="239"/>
    <s v="Rice"/>
    <n v="18"/>
    <n v="2"/>
    <n v="0"/>
    <n v="52"/>
    <n v="3.2777777777777701"/>
    <n v="61256.166666666599"/>
    <n v="38"/>
    <n v="2"/>
    <n v="0"/>
    <n v="108"/>
    <n v="25"/>
    <n v="2"/>
    <n v="0"/>
    <n v="64"/>
    <n v="12"/>
    <n v="2"/>
    <n v="0"/>
    <n v="32"/>
  </r>
  <r>
    <x v="239"/>
    <s v="Salmon and Wheat Bran Salad"/>
    <n v="142"/>
    <n v="13"/>
    <n v="0"/>
    <n v="1849"/>
    <n v="3.0642857142857101"/>
    <n v="45125.378571428497"/>
    <n v="185"/>
    <n v="13"/>
    <n v="0"/>
    <n v="2509"/>
    <n v="114"/>
    <n v="13"/>
    <n v="0"/>
    <n v="1425"/>
    <n v="128"/>
    <n v="12"/>
    <n v="0"/>
    <n v="1532"/>
  </r>
  <r>
    <x v="239"/>
    <s v="Yogurt"/>
    <n v="52"/>
    <n v="3"/>
    <n v="0"/>
    <n v="199"/>
    <n v="2.3541666666666599"/>
    <n v="56347.5625"/>
    <n v="73"/>
    <n v="3"/>
    <n v="0"/>
    <n v="315"/>
    <n v="38"/>
    <n v="3"/>
    <n v="0"/>
    <n v="132"/>
    <n v="34"/>
    <n v="3"/>
    <n v="0"/>
    <n v="153"/>
  </r>
  <r>
    <x v="240"/>
    <s v="Aubergine and Chickpea Vindaloo"/>
    <n v="11"/>
    <n v="4"/>
    <n v="0"/>
    <n v="38"/>
    <n v="3.5"/>
    <n v="20180.599999999999"/>
    <n v="22"/>
    <n v="4"/>
    <n v="0"/>
    <n v="70"/>
    <n v="14"/>
    <n v="4"/>
    <n v="0"/>
    <n v="49"/>
    <n v="5"/>
    <n v="4"/>
    <n v="1"/>
    <n v="14"/>
  </r>
  <r>
    <x v="240"/>
    <s v="Beef and Apple Burgers"/>
    <n v="42"/>
    <n v="12"/>
    <n v="1"/>
    <n v="442"/>
    <n v="2.6428571428571401"/>
    <n v="52516.452380952302"/>
    <n v="76"/>
    <n v="11"/>
    <n v="1"/>
    <n v="740"/>
    <n v="56"/>
    <n v="14"/>
    <n v="1"/>
    <n v="726"/>
    <n v="38"/>
    <n v="11"/>
    <n v="1"/>
    <n v="379"/>
  </r>
  <r>
    <x v="240"/>
    <s v="Beef and Broccoli"/>
    <n v="20"/>
    <n v="12"/>
    <n v="0"/>
    <n v="242"/>
    <n v="1.9"/>
    <n v="65093.1"/>
    <n v="27"/>
    <n v="8"/>
    <n v="0"/>
    <n v="222"/>
    <n v="33"/>
    <n v="10"/>
    <n v="0"/>
    <n v="341"/>
    <n v="25"/>
    <n v="11"/>
    <n v="0"/>
    <n v="263"/>
  </r>
  <r>
    <x v="240"/>
    <s v="Beef and Broccoli Stir Fry"/>
    <n v="17"/>
    <n v="10"/>
    <n v="0"/>
    <n v="169"/>
    <n v="2.4285714285714199"/>
    <n v="57172.571428571398"/>
    <n v="30"/>
    <n v="10"/>
    <n v="0"/>
    <n v="295"/>
    <n v="24"/>
    <n v="10"/>
    <n v="1"/>
    <n v="223"/>
    <n v="13"/>
    <n v="10"/>
    <n v="0"/>
    <n v="134"/>
  </r>
  <r>
    <x v="240"/>
    <s v="Beef and Squash Kabob"/>
    <n v="36"/>
    <n v="8"/>
    <n v="0"/>
    <n v="332"/>
    <n v="6.0285714285714196"/>
    <n v="60053.4285714285"/>
    <n v="84"/>
    <n v="7"/>
    <n v="0"/>
    <n v="716"/>
    <n v="71"/>
    <n v="8"/>
    <n v="0"/>
    <n v="659"/>
    <n v="30"/>
    <n v="8"/>
    <n v="0"/>
    <n v="277"/>
  </r>
  <r>
    <x v="240"/>
    <s v="Chicken and Onion Kabob"/>
    <n v="52"/>
    <n v="10"/>
    <n v="0"/>
    <n v="577"/>
    <n v="3.5833333333333299"/>
    <n v="50313.270833333299"/>
    <n v="103"/>
    <n v="10"/>
    <n v="0"/>
    <n v="1132"/>
    <n v="92"/>
    <n v="10"/>
    <n v="0"/>
    <n v="993"/>
    <n v="42"/>
    <n v="10"/>
    <n v="0"/>
    <n v="460"/>
  </r>
  <r>
    <x v="240"/>
    <s v="Chutney"/>
    <n v="16"/>
    <n v="2"/>
    <n v="0"/>
    <n v="40"/>
    <n v="4.5"/>
    <n v="43889.6875"/>
    <n v="41"/>
    <n v="2"/>
    <n v="0"/>
    <n v="114"/>
    <n v="22"/>
    <n v="2"/>
    <n v="0"/>
    <n v="55"/>
    <n v="18"/>
    <n v="2"/>
    <n v="0"/>
    <n v="54"/>
  </r>
  <r>
    <x v="240"/>
    <s v="Coconut and Beef Vindaloo"/>
    <n v="9"/>
    <n v="4"/>
    <n v="0"/>
    <n v="36"/>
    <n v="4.1428571428571397"/>
    <n v="42884.4285714285"/>
    <n v="21"/>
    <n v="4"/>
    <n v="0"/>
    <n v="74"/>
    <n v="20"/>
    <n v="4"/>
    <n v="0"/>
    <n v="75"/>
    <n v="0"/>
    <n v="0"/>
    <n v="0"/>
    <n v="0"/>
  </r>
  <r>
    <x v="240"/>
    <s v="Fountain Drink"/>
    <n v="63"/>
    <n v="2"/>
    <n v="0"/>
    <n v="125"/>
    <n v="8.1904761904761898"/>
    <n v="54887.285714285703"/>
    <n v="70"/>
    <n v="2"/>
    <n v="0"/>
    <n v="139"/>
    <n v="90"/>
    <n v="2"/>
    <n v="0"/>
    <n v="179"/>
    <n v="35"/>
    <n v="2"/>
    <n v="0"/>
    <n v="69"/>
  </r>
  <r>
    <x v="240"/>
    <s v="Lamb and Veggie Kabob"/>
    <n v="8"/>
    <n v="8"/>
    <n v="0"/>
    <n v="74"/>
    <n v="5.3333333333333304"/>
    <n v="66672.333333333299"/>
    <n v="17"/>
    <n v="8"/>
    <n v="0"/>
    <n v="159"/>
    <n v="13"/>
    <n v="8"/>
    <n v="1"/>
    <n v="112"/>
    <n v="15"/>
    <n v="8"/>
    <n v="1"/>
    <n v="130"/>
  </r>
  <r>
    <x v="240"/>
    <s v="Lamb Chops"/>
    <n v="26"/>
    <n v="8"/>
    <n v="0"/>
    <n v="197"/>
    <n v="3.9523809523809499"/>
    <n v="47760.047619047597"/>
    <n v="30"/>
    <n v="14"/>
    <n v="0"/>
    <n v="397"/>
    <n v="34"/>
    <n v="8"/>
    <n v="0"/>
    <n v="273"/>
    <n v="21"/>
    <n v="8"/>
    <n v="1"/>
    <n v="145"/>
  </r>
  <r>
    <x v="240"/>
    <s v="Naan"/>
    <n v="20"/>
    <n v="2"/>
    <n v="0"/>
    <n v="50"/>
    <n v="1.3"/>
    <n v="80098.75"/>
    <n v="22"/>
    <n v="2"/>
    <n v="0"/>
    <n v="74"/>
    <n v="34"/>
    <n v="2"/>
    <n v="0"/>
    <n v="100"/>
    <n v="23"/>
    <n v="2"/>
    <n v="0"/>
    <n v="52"/>
  </r>
  <r>
    <x v="240"/>
    <s v="Rice"/>
    <n v="19"/>
    <n v="2"/>
    <n v="0"/>
    <n v="52"/>
    <n v="3.1666666666666599"/>
    <n v="55624.777777777701"/>
    <n v="20"/>
    <n v="2"/>
    <n v="0"/>
    <n v="48"/>
    <n v="21"/>
    <n v="2"/>
    <n v="0"/>
    <n v="57"/>
    <n v="16"/>
    <n v="2"/>
    <n v="0"/>
    <n v="52"/>
  </r>
  <r>
    <x v="240"/>
    <s v="Salmon and Wheat Bran Salad"/>
    <n v="102"/>
    <n v="16"/>
    <n v="1"/>
    <n v="1548"/>
    <n v="8.0510204081632608"/>
    <n v="51182.755102040799"/>
    <n v="118"/>
    <n v="16"/>
    <n v="0"/>
    <n v="1892"/>
    <n v="162"/>
    <n v="13"/>
    <n v="1"/>
    <n v="2041"/>
    <n v="100"/>
    <n v="12"/>
    <n v="0"/>
    <n v="1199"/>
  </r>
  <r>
    <x v="240"/>
    <s v="Yogurt"/>
    <n v="50"/>
    <n v="3"/>
    <n v="0"/>
    <n v="216"/>
    <n v="2.4418604651162701"/>
    <n v="53650.2093023255"/>
    <n v="65"/>
    <n v="3"/>
    <n v="0"/>
    <n v="295"/>
    <n v="58"/>
    <n v="3"/>
    <n v="0"/>
    <n v="227"/>
    <n v="41"/>
    <n v="3"/>
    <n v="0"/>
    <n v="197"/>
  </r>
  <r>
    <x v="241"/>
    <s v="Aubergine and Chickpea Vindaloo"/>
    <n v="13"/>
    <n v="4"/>
    <n v="2"/>
    <n v="32"/>
    <n v="3.3333333333333299"/>
    <n v="66715.666666666599"/>
    <n v="11"/>
    <n v="4"/>
    <n v="0"/>
    <n v="37"/>
    <n v="6"/>
    <n v="4"/>
    <n v="0"/>
    <n v="21"/>
    <n v="4"/>
    <n v="4"/>
    <n v="0"/>
    <n v="14"/>
  </r>
  <r>
    <x v="241"/>
    <s v="Beef and Apple Burgers"/>
    <n v="25"/>
    <n v="16"/>
    <n v="2"/>
    <n v="353"/>
    <n v="11.68"/>
    <n v="36213.519999999997"/>
    <n v="28"/>
    <n v="15"/>
    <n v="0"/>
    <n v="402"/>
    <n v="14"/>
    <n v="12"/>
    <n v="0"/>
    <n v="165"/>
    <n v="20"/>
    <n v="12"/>
    <n v="1"/>
    <n v="226"/>
  </r>
  <r>
    <x v="241"/>
    <s v="Beef and Broccoli"/>
    <n v="13"/>
    <n v="10"/>
    <n v="0"/>
    <n v="135"/>
    <n v="1.3076923076922999"/>
    <n v="84709.230769230693"/>
    <n v="12"/>
    <n v="8"/>
    <n v="0"/>
    <n v="93"/>
    <n v="9"/>
    <n v="11"/>
    <n v="0"/>
    <n v="95"/>
    <n v="10"/>
    <n v="8"/>
    <n v="0"/>
    <n v="83"/>
  </r>
  <r>
    <x v="241"/>
    <s v="Beef and Broccoli Stir Fry"/>
    <n v="4"/>
    <n v="10"/>
    <n v="0"/>
    <n v="40"/>
    <n v="4.25"/>
    <n v="75014"/>
    <n v="9"/>
    <n v="10"/>
    <n v="1"/>
    <n v="85"/>
    <n v="3"/>
    <n v="10"/>
    <n v="0"/>
    <n v="30"/>
    <n v="10"/>
    <n v="10"/>
    <n v="0"/>
    <n v="103"/>
  </r>
  <r>
    <x v="241"/>
    <s v="Beef and Squash Kabob"/>
    <n v="30"/>
    <n v="8"/>
    <n v="0"/>
    <n v="277"/>
    <n v="3.0714285714285698"/>
    <n v="50132.892857142797"/>
    <n v="44"/>
    <n v="7"/>
    <n v="0"/>
    <n v="382"/>
    <n v="17"/>
    <n v="8"/>
    <n v="0"/>
    <n v="159"/>
    <n v="8"/>
    <n v="8"/>
    <n v="0"/>
    <n v="74"/>
  </r>
  <r>
    <x v="241"/>
    <s v="Chicken and Onion Kabob"/>
    <n v="25"/>
    <n v="10"/>
    <n v="0"/>
    <n v="277"/>
    <n v="6.3478260869565197"/>
    <n v="52312.739130434697"/>
    <n v="53"/>
    <n v="10"/>
    <n v="0"/>
    <n v="585"/>
    <n v="28"/>
    <n v="10"/>
    <n v="0"/>
    <n v="305"/>
    <n v="41"/>
    <n v="10"/>
    <n v="0"/>
    <n v="457"/>
  </r>
  <r>
    <x v="241"/>
    <s v="Chutney"/>
    <n v="11"/>
    <n v="2"/>
    <n v="0"/>
    <n v="50"/>
    <n v="9.8000000000000007"/>
    <n v="30194.3"/>
    <n v="10"/>
    <n v="2"/>
    <n v="0"/>
    <n v="31"/>
    <n v="10"/>
    <n v="2"/>
    <n v="0"/>
    <n v="30"/>
    <n v="11"/>
    <n v="2"/>
    <n v="0"/>
    <n v="24"/>
  </r>
  <r>
    <x v="241"/>
    <s v="Coconut and Beef Vindaloo"/>
    <n v="15"/>
    <n v="4"/>
    <n v="0"/>
    <n v="60"/>
    <n v="4.8"/>
    <n v="20144.900000000001"/>
    <n v="5"/>
    <n v="4"/>
    <n v="0"/>
    <n v="18"/>
    <n v="5"/>
    <n v="4"/>
    <n v="1"/>
    <n v="16"/>
    <n v="4"/>
    <n v="4"/>
    <n v="0"/>
    <n v="16"/>
  </r>
  <r>
    <x v="241"/>
    <s v="Fountain Drink"/>
    <n v="41"/>
    <n v="2"/>
    <n v="0"/>
    <n v="82"/>
    <n v="10.5555555555555"/>
    <n v="37176.407407407401"/>
    <n v="30"/>
    <n v="2"/>
    <n v="0"/>
    <n v="59"/>
    <n v="29"/>
    <n v="2"/>
    <n v="0"/>
    <n v="58"/>
    <n v="30"/>
    <n v="2"/>
    <n v="0"/>
    <n v="54"/>
  </r>
  <r>
    <x v="241"/>
    <s v="Lamb and Veggie Kabob"/>
    <n v="12"/>
    <n v="8"/>
    <n v="1"/>
    <n v="95"/>
    <n v="8.5833333333333304"/>
    <n v="58344.75"/>
    <n v="8"/>
    <n v="8"/>
    <n v="0"/>
    <n v="77"/>
    <n v="9"/>
    <n v="8"/>
    <n v="2"/>
    <n v="65"/>
    <n v="7"/>
    <n v="8"/>
    <n v="1"/>
    <n v="54"/>
  </r>
  <r>
    <x v="241"/>
    <s v="Lamb Chops"/>
    <n v="15"/>
    <n v="11"/>
    <n v="1"/>
    <n v="152"/>
    <n v="3.3333333333333299"/>
    <n v="66804.666666666599"/>
    <n v="5"/>
    <n v="35"/>
    <n v="4"/>
    <n v="155"/>
    <n v="14"/>
    <n v="9"/>
    <n v="0"/>
    <n v="120"/>
    <n v="6"/>
    <n v="8"/>
    <n v="0"/>
    <n v="50"/>
  </r>
  <r>
    <x v="241"/>
    <s v="Naan"/>
    <n v="16"/>
    <n v="2"/>
    <n v="0"/>
    <n v="44"/>
    <n v="3.4"/>
    <n v="66709.933333333305"/>
    <n v="15"/>
    <n v="2"/>
    <n v="0"/>
    <n v="42"/>
    <n v="15"/>
    <n v="2"/>
    <n v="0"/>
    <n v="31"/>
    <n v="8"/>
    <n v="2"/>
    <n v="0"/>
    <n v="16"/>
  </r>
  <r>
    <x v="241"/>
    <s v="Rice"/>
    <n v="15"/>
    <n v="2"/>
    <n v="0"/>
    <n v="48"/>
    <n v="4.3333333333333304"/>
    <n v="46833.0666666666"/>
    <n v="14"/>
    <n v="2"/>
    <n v="0"/>
    <n v="38"/>
    <n v="11"/>
    <n v="2"/>
    <n v="0"/>
    <n v="28"/>
    <n v="7"/>
    <n v="2"/>
    <n v="0"/>
    <n v="22"/>
  </r>
  <r>
    <x v="241"/>
    <s v="Salmon and Wheat Bran Salad"/>
    <n v="72"/>
    <n v="14"/>
    <n v="1"/>
    <n v="981"/>
    <n v="7.9"/>
    <n v="38732.328571428501"/>
    <n v="113"/>
    <n v="15"/>
    <n v="16"/>
    <n v="895"/>
    <n v="59"/>
    <n v="12"/>
    <n v="1"/>
    <n v="671"/>
    <n v="42"/>
    <n v="13"/>
    <n v="0"/>
    <n v="537"/>
  </r>
  <r>
    <x v="241"/>
    <s v="Yogurt"/>
    <n v="25"/>
    <n v="3"/>
    <n v="0"/>
    <n v="108"/>
    <n v="4.8695652173913002"/>
    <n v="43651.913043478198"/>
    <n v="26"/>
    <n v="3"/>
    <n v="0"/>
    <n v="110"/>
    <n v="21"/>
    <n v="3"/>
    <n v="0"/>
    <n v="108"/>
    <n v="15"/>
    <n v="3"/>
    <n v="0"/>
    <n v="62"/>
  </r>
  <r>
    <x v="242"/>
    <s v="Aubergine and Chickpea Vindaloo"/>
    <n v="9"/>
    <n v="4"/>
    <n v="0"/>
    <n v="28"/>
    <n v="4.2857142857142803"/>
    <n v="71440.571428571406"/>
    <n v="7"/>
    <n v="4"/>
    <n v="1"/>
    <n v="21"/>
    <n v="8"/>
    <n v="4"/>
    <n v="0"/>
    <n v="26"/>
    <n v="12"/>
    <n v="4"/>
    <n v="0"/>
    <n v="42"/>
  </r>
  <r>
    <x v="242"/>
    <s v="Beef and Apple Burgers"/>
    <n v="28"/>
    <n v="11"/>
    <n v="2"/>
    <n v="240"/>
    <n v="4.3214285714285703"/>
    <n v="53783.607142857101"/>
    <n v="32"/>
    <n v="9"/>
    <n v="2"/>
    <n v="238"/>
    <n v="12"/>
    <n v="18"/>
    <n v="0"/>
    <n v="208"/>
    <n v="22"/>
    <n v="14"/>
    <n v="1"/>
    <n v="279"/>
  </r>
  <r>
    <x v="242"/>
    <s v="Beef and Broccoli"/>
    <n v="7"/>
    <n v="8"/>
    <n v="0"/>
    <n v="58"/>
    <n v="7.71428571428571"/>
    <n v="43085.4285714285"/>
    <n v="7"/>
    <n v="11"/>
    <n v="0"/>
    <n v="75"/>
    <n v="14"/>
    <n v="9"/>
    <n v="0"/>
    <n v="130"/>
    <n v="21"/>
    <n v="10"/>
    <n v="0"/>
    <n v="219"/>
  </r>
  <r>
    <x v="242"/>
    <s v="Beef and Broccoli Stir Fry"/>
    <n v="1"/>
    <n v="10"/>
    <n v="0"/>
    <n v="10"/>
    <n v="2"/>
    <n v="49"/>
    <n v="4"/>
    <n v="10"/>
    <n v="0"/>
    <n v="40"/>
    <n v="10"/>
    <n v="10"/>
    <n v="0"/>
    <n v="98"/>
    <n v="4"/>
    <n v="10"/>
    <n v="0"/>
    <n v="41"/>
  </r>
  <r>
    <x v="242"/>
    <s v="Beef and Squash Kabob"/>
    <n v="22"/>
    <n v="8"/>
    <n v="0"/>
    <n v="203"/>
    <n v="3.7"/>
    <n v="50135.6"/>
    <n v="17"/>
    <n v="7"/>
    <n v="0"/>
    <n v="146"/>
    <n v="24"/>
    <n v="8"/>
    <n v="0"/>
    <n v="225"/>
    <n v="17"/>
    <n v="8"/>
    <n v="0"/>
    <n v="159"/>
  </r>
  <r>
    <x v="242"/>
    <s v="Chicken and Onion Kabob"/>
    <n v="40"/>
    <n v="10"/>
    <n v="0"/>
    <n v="449"/>
    <n v="2.2564102564102502"/>
    <n v="79610.948717948704"/>
    <n v="43"/>
    <n v="10"/>
    <n v="1"/>
    <n v="442"/>
    <n v="66"/>
    <n v="10"/>
    <n v="0"/>
    <n v="719"/>
    <n v="18"/>
    <n v="10"/>
    <n v="1"/>
    <n v="188"/>
  </r>
  <r>
    <x v="242"/>
    <s v="Chutney"/>
    <n v="10"/>
    <n v="2"/>
    <n v="0"/>
    <n v="24"/>
    <n v="2.2999999999999998"/>
    <n v="60062.400000000001"/>
    <n v="12"/>
    <n v="2"/>
    <n v="0"/>
    <n v="25"/>
    <n v="19"/>
    <n v="2"/>
    <n v="0"/>
    <n v="47"/>
    <n v="12"/>
    <n v="2"/>
    <n v="0"/>
    <n v="49"/>
  </r>
  <r>
    <x v="242"/>
    <s v="Coconut and Beef Vindaloo"/>
    <n v="12"/>
    <n v="4"/>
    <n v="1"/>
    <n v="40"/>
    <n v="1.125"/>
    <n v="87501.875"/>
    <n v="4"/>
    <n v="4"/>
    <n v="0"/>
    <n v="14"/>
    <n v="10"/>
    <n v="4"/>
    <n v="0"/>
    <n v="36"/>
    <n v="10"/>
    <n v="4"/>
    <n v="0"/>
    <n v="40"/>
  </r>
  <r>
    <x v="242"/>
    <s v="Fountain Drink"/>
    <n v="21"/>
    <n v="2"/>
    <n v="0"/>
    <n v="42"/>
    <n v="8"/>
    <n v="62565.3125"/>
    <n v="31"/>
    <n v="2"/>
    <n v="0"/>
    <n v="53"/>
    <n v="27"/>
    <n v="2"/>
    <n v="0"/>
    <n v="51"/>
    <n v="41"/>
    <n v="2"/>
    <n v="0"/>
    <n v="81"/>
  </r>
  <r>
    <x v="242"/>
    <s v="Lamb and Veggie Kabob"/>
    <n v="14"/>
    <n v="8"/>
    <n v="1"/>
    <n v="112"/>
    <n v="3.21428571428571"/>
    <n v="64307.142857142797"/>
    <n v="6"/>
    <n v="8"/>
    <n v="2"/>
    <n v="46"/>
    <n v="5"/>
    <n v="8"/>
    <n v="4"/>
    <n v="27"/>
    <n v="4"/>
    <n v="8"/>
    <n v="0"/>
    <n v="38"/>
  </r>
  <r>
    <x v="242"/>
    <s v="Lamb Chops"/>
    <n v="7"/>
    <n v="5"/>
    <n v="2"/>
    <n v="20"/>
    <n v="29.857142857142801"/>
    <n v="71448.428571428507"/>
    <n v="11"/>
    <n v="9"/>
    <n v="1"/>
    <n v="92"/>
    <n v="10"/>
    <n v="9"/>
    <n v="2"/>
    <n v="70"/>
    <n v="15"/>
    <n v="12"/>
    <n v="0"/>
    <n v="178"/>
  </r>
  <r>
    <x v="242"/>
    <s v="Naan"/>
    <n v="17"/>
    <n v="2"/>
    <n v="0"/>
    <n v="46"/>
    <n v="3.6470588235294099"/>
    <n v="53026.764705882299"/>
    <n v="15"/>
    <n v="2"/>
    <n v="0"/>
    <n v="32"/>
    <n v="16"/>
    <n v="2"/>
    <n v="0"/>
    <n v="39"/>
    <n v="12"/>
    <n v="2"/>
    <n v="0"/>
    <n v="48"/>
  </r>
  <r>
    <x v="242"/>
    <s v="Rice"/>
    <n v="11"/>
    <n v="2"/>
    <n v="0"/>
    <n v="28"/>
    <n v="1.27272727272727"/>
    <n v="72822"/>
    <n v="9"/>
    <n v="2"/>
    <n v="0"/>
    <n v="20"/>
    <n v="7"/>
    <n v="2"/>
    <n v="0"/>
    <n v="21"/>
    <n v="12"/>
    <n v="2"/>
    <n v="0"/>
    <n v="42"/>
  </r>
  <r>
    <x v="242"/>
    <s v="Salmon and Wheat Bran Salad"/>
    <n v="55"/>
    <n v="12"/>
    <n v="1"/>
    <n v="616"/>
    <n v="10.092592592592499"/>
    <n v="51990.333333333299"/>
    <n v="78"/>
    <n v="11"/>
    <n v="1"/>
    <n v="790"/>
    <n v="70"/>
    <n v="11"/>
    <n v="0"/>
    <n v="750"/>
    <n v="49"/>
    <n v="16"/>
    <n v="0"/>
    <n v="766"/>
  </r>
  <r>
    <x v="242"/>
    <s v="Yogurt"/>
    <n v="18"/>
    <n v="3"/>
    <n v="1"/>
    <n v="65"/>
    <n v="6.05555555555555"/>
    <n v="61270.055555555497"/>
    <n v="25"/>
    <n v="3"/>
    <n v="0"/>
    <n v="89"/>
    <n v="22"/>
    <n v="3"/>
    <n v="0"/>
    <n v="76"/>
    <n v="16"/>
    <n v="3"/>
    <n v="0"/>
    <n v="66"/>
  </r>
  <r>
    <x v="243"/>
    <s v="Aubergine and Chickpea Vindaloo"/>
    <n v="13"/>
    <n v="4"/>
    <n v="0"/>
    <n v="46"/>
    <n v="7.3"/>
    <n v="50058.400000000001"/>
    <n v="11"/>
    <n v="4"/>
    <n v="0"/>
    <n v="38"/>
    <n v="7"/>
    <n v="4"/>
    <n v="0"/>
    <n v="24"/>
    <n v="0"/>
    <n v="0"/>
    <n v="0"/>
    <n v="0"/>
  </r>
  <r>
    <x v="243"/>
    <s v="Beef and Apple Burgers"/>
    <n v="24"/>
    <n v="14"/>
    <n v="2"/>
    <n v="284"/>
    <n v="1.9583333333333299"/>
    <n v="66734.666666666599"/>
    <n v="33"/>
    <n v="11"/>
    <n v="1"/>
    <n v="342"/>
    <n v="34"/>
    <n v="11"/>
    <n v="1"/>
    <n v="338"/>
    <n v="37"/>
    <n v="12"/>
    <n v="1"/>
    <n v="394"/>
  </r>
  <r>
    <x v="243"/>
    <s v="Beef and Broccoli"/>
    <n v="22"/>
    <n v="12"/>
    <n v="1"/>
    <n v="239"/>
    <n v="4.95"/>
    <n v="55079.85"/>
    <n v="23"/>
    <n v="10"/>
    <n v="0"/>
    <n v="240"/>
    <n v="21"/>
    <n v="12"/>
    <n v="1"/>
    <n v="235"/>
    <n v="19"/>
    <n v="14"/>
    <n v="0"/>
    <n v="267"/>
  </r>
  <r>
    <x v="243"/>
    <s v="Beef and Broccoli Stir Fry"/>
    <n v="4"/>
    <n v="10"/>
    <n v="2"/>
    <n v="30"/>
    <n v="1.5"/>
    <n v="75041.75"/>
    <n v="8"/>
    <n v="10"/>
    <n v="0"/>
    <n v="80"/>
    <n v="5"/>
    <n v="10"/>
    <n v="2"/>
    <n v="40"/>
    <n v="17"/>
    <n v="10"/>
    <n v="0"/>
    <n v="171"/>
  </r>
  <r>
    <x v="243"/>
    <s v="Beef and Squash Kabob"/>
    <n v="17"/>
    <n v="8"/>
    <n v="0"/>
    <n v="162"/>
    <n v="5.3333333333333304"/>
    <n v="60033"/>
    <n v="17"/>
    <n v="7"/>
    <n v="0"/>
    <n v="145"/>
    <n v="28"/>
    <n v="8"/>
    <n v="0"/>
    <n v="253"/>
    <n v="32"/>
    <n v="8"/>
    <n v="0"/>
    <n v="289"/>
  </r>
  <r>
    <x v="243"/>
    <s v="Chicken and Onion Kabob"/>
    <n v="41"/>
    <n v="10"/>
    <n v="0"/>
    <n v="461"/>
    <n v="7"/>
    <n v="58107.483870967699"/>
    <n v="45"/>
    <n v="10"/>
    <n v="0"/>
    <n v="485"/>
    <n v="21"/>
    <n v="10"/>
    <n v="0"/>
    <n v="231"/>
    <n v="52"/>
    <n v="10"/>
    <n v="0"/>
    <n v="586"/>
  </r>
  <r>
    <x v="243"/>
    <s v="Chutney"/>
    <n v="19"/>
    <n v="2"/>
    <n v="1"/>
    <n v="55"/>
    <n v="2.1176470588235201"/>
    <n v="70629"/>
    <n v="18"/>
    <n v="2"/>
    <n v="0"/>
    <n v="47"/>
    <n v="17"/>
    <n v="2"/>
    <n v="0"/>
    <n v="40"/>
    <n v="13"/>
    <n v="2"/>
    <n v="0"/>
    <n v="28"/>
  </r>
  <r>
    <x v="243"/>
    <s v="Coconut and Beef Vindaloo"/>
    <n v="13"/>
    <n v="4"/>
    <n v="0"/>
    <n v="52"/>
    <n v="7.0909090909090899"/>
    <n v="54590.636363636302"/>
    <n v="7"/>
    <n v="4"/>
    <n v="0"/>
    <n v="24"/>
    <n v="6"/>
    <n v="4"/>
    <n v="0"/>
    <n v="24"/>
    <n v="0"/>
    <n v="0"/>
    <n v="0"/>
    <n v="0"/>
  </r>
  <r>
    <x v="243"/>
    <s v="Fountain Drink"/>
    <n v="48"/>
    <n v="2"/>
    <n v="0"/>
    <n v="88"/>
    <n v="6.5862068965517198"/>
    <n v="55295.241379310297"/>
    <n v="42"/>
    <n v="2"/>
    <n v="0"/>
    <n v="83"/>
    <n v="50"/>
    <n v="2"/>
    <n v="0"/>
    <n v="98"/>
    <n v="32"/>
    <n v="2"/>
    <n v="0"/>
    <n v="64"/>
  </r>
  <r>
    <x v="243"/>
    <s v="Lamb and Veggie Kabob"/>
    <n v="7"/>
    <n v="8"/>
    <n v="3"/>
    <n v="48"/>
    <n v="4.71428571428571"/>
    <n v="85714"/>
    <n v="9"/>
    <n v="8"/>
    <n v="0"/>
    <n v="83"/>
    <n v="7"/>
    <n v="8"/>
    <n v="1"/>
    <n v="58"/>
    <n v="9"/>
    <n v="8"/>
    <n v="1"/>
    <n v="74"/>
  </r>
  <r>
    <x v="243"/>
    <s v="Lamb Chops"/>
    <n v="17"/>
    <n v="12"/>
    <n v="3"/>
    <n v="159"/>
    <n v="2.4117647058823501"/>
    <n v="64971.588235294097"/>
    <n v="18"/>
    <n v="7"/>
    <n v="0"/>
    <n v="126"/>
    <n v="12"/>
    <n v="14"/>
    <n v="1"/>
    <n v="156"/>
    <n v="18"/>
    <n v="8"/>
    <n v="1"/>
    <n v="140"/>
  </r>
  <r>
    <x v="243"/>
    <s v="Naan"/>
    <n v="25"/>
    <n v="2"/>
    <n v="1"/>
    <n v="84"/>
    <n v="2.6956521739130399"/>
    <n v="56630.956521739099"/>
    <n v="22"/>
    <n v="2"/>
    <n v="0"/>
    <n v="66"/>
    <n v="22"/>
    <n v="2"/>
    <n v="0"/>
    <n v="47"/>
    <n v="13"/>
    <n v="2"/>
    <n v="0"/>
    <n v="26"/>
  </r>
  <r>
    <x v="243"/>
    <s v="Rice"/>
    <n v="21"/>
    <n v="2"/>
    <n v="0"/>
    <n v="61"/>
    <n v="4.4761904761904701"/>
    <n v="57225.619047619002"/>
    <n v="16"/>
    <n v="2"/>
    <n v="0"/>
    <n v="46"/>
    <n v="9"/>
    <n v="2"/>
    <n v="0"/>
    <n v="24"/>
    <n v="13"/>
    <n v="2"/>
    <n v="0"/>
    <n v="26"/>
  </r>
  <r>
    <x v="243"/>
    <s v="Salmon and Wheat Bran Salad"/>
    <n v="96"/>
    <n v="14"/>
    <n v="1"/>
    <n v="1260"/>
    <n v="3.97727272727272"/>
    <n v="52380.738636363603"/>
    <n v="81"/>
    <n v="13"/>
    <n v="0"/>
    <n v="1044"/>
    <n v="85"/>
    <n v="14"/>
    <n v="1"/>
    <n v="1154"/>
    <n v="92"/>
    <n v="11"/>
    <n v="0"/>
    <n v="961"/>
  </r>
  <r>
    <x v="243"/>
    <s v="Yogurt"/>
    <n v="36"/>
    <n v="3"/>
    <n v="0"/>
    <n v="149"/>
    <n v="2.7"/>
    <n v="66740.866666666596"/>
    <n v="29"/>
    <n v="3"/>
    <n v="0"/>
    <n v="109"/>
    <n v="29"/>
    <n v="3"/>
    <n v="0"/>
    <n v="103"/>
    <n v="30"/>
    <n v="3"/>
    <n v="0"/>
    <n v="110"/>
  </r>
  <r>
    <x v="244"/>
    <s v="Aubergine and Chickpea Vindaloo"/>
    <n v="12"/>
    <n v="4"/>
    <n v="0"/>
    <n v="42"/>
    <n v="6.125"/>
    <n v="12766.625"/>
    <n v="17"/>
    <n v="4"/>
    <n v="0"/>
    <n v="59"/>
    <n v="8"/>
    <n v="4"/>
    <n v="0"/>
    <n v="28"/>
    <n v="10"/>
    <n v="4"/>
    <n v="0"/>
    <n v="34"/>
  </r>
  <r>
    <x v="244"/>
    <s v="Beef and Apple Burgers"/>
    <n v="23"/>
    <n v="16"/>
    <n v="1"/>
    <n v="361"/>
    <n v="1.9130434782608601"/>
    <n v="65281.434782608601"/>
    <n v="45"/>
    <n v="10"/>
    <n v="1"/>
    <n v="383"/>
    <n v="28"/>
    <n v="15"/>
    <n v="1"/>
    <n v="394"/>
    <n v="46"/>
    <n v="12"/>
    <n v="1"/>
    <n v="513"/>
  </r>
  <r>
    <x v="244"/>
    <s v="Beef and Broccoli"/>
    <n v="16"/>
    <n v="7"/>
    <n v="0"/>
    <n v="115"/>
    <n v="4.125"/>
    <n v="43813.8125"/>
    <n v="20"/>
    <n v="11"/>
    <n v="1"/>
    <n v="199"/>
    <n v="23"/>
    <n v="8"/>
    <n v="0"/>
    <n v="200"/>
    <n v="10"/>
    <n v="9"/>
    <n v="0"/>
    <n v="93"/>
  </r>
  <r>
    <x v="244"/>
    <s v="Beef and Broccoli Stir Fry"/>
    <n v="11"/>
    <n v="10"/>
    <n v="0"/>
    <n v="111"/>
    <n v="3.0909090909090899"/>
    <n v="54638.272727272699"/>
    <n v="21"/>
    <n v="10"/>
    <n v="0"/>
    <n v="207"/>
    <n v="20"/>
    <n v="10"/>
    <n v="0"/>
    <n v="205"/>
    <n v="10"/>
    <n v="10"/>
    <n v="0"/>
    <n v="101"/>
  </r>
  <r>
    <x v="244"/>
    <s v="Beef and Squash Kabob"/>
    <n v="39"/>
    <n v="8"/>
    <n v="0"/>
    <n v="370"/>
    <n v="4.06451612903225"/>
    <n v="67823.967741935397"/>
    <n v="42"/>
    <n v="7"/>
    <n v="0"/>
    <n v="363"/>
    <n v="26"/>
    <n v="8"/>
    <n v="1"/>
    <n v="227"/>
    <n v="18"/>
    <n v="8"/>
    <n v="1"/>
    <n v="157"/>
  </r>
  <r>
    <x v="244"/>
    <s v="Chicken and Onion Kabob"/>
    <n v="35"/>
    <n v="10"/>
    <n v="0"/>
    <n v="384"/>
    <n v="4.4705882352941098"/>
    <n v="32480.647058823499"/>
    <n v="51"/>
    <n v="10"/>
    <n v="0"/>
    <n v="555"/>
    <n v="37"/>
    <n v="10"/>
    <n v="0"/>
    <n v="409"/>
    <n v="35"/>
    <n v="10"/>
    <n v="0"/>
    <n v="384"/>
  </r>
  <r>
    <x v="244"/>
    <s v="Chutney"/>
    <n v="10"/>
    <n v="2"/>
    <n v="0"/>
    <n v="20"/>
    <n v="1.9"/>
    <n v="89999.4"/>
    <n v="21"/>
    <n v="2"/>
    <n v="0"/>
    <n v="54"/>
    <n v="24"/>
    <n v="2"/>
    <n v="0"/>
    <n v="84"/>
    <n v="21"/>
    <n v="2"/>
    <n v="0"/>
    <n v="63"/>
  </r>
  <r>
    <x v="244"/>
    <s v="Coconut and Beef Vindaloo"/>
    <n v="7"/>
    <n v="4"/>
    <n v="0"/>
    <n v="28"/>
    <n v="8.5"/>
    <n v="33367"/>
    <n v="20"/>
    <n v="4"/>
    <n v="0"/>
    <n v="69"/>
    <n v="9"/>
    <n v="4"/>
    <n v="0"/>
    <n v="32"/>
    <n v="9"/>
    <n v="4"/>
    <n v="0"/>
    <n v="36"/>
  </r>
  <r>
    <x v="244"/>
    <s v="Fountain Drink"/>
    <n v="32"/>
    <n v="2"/>
    <n v="0"/>
    <n v="64"/>
    <n v="5.6666666666666599"/>
    <n v="47765.952380952302"/>
    <n v="50"/>
    <n v="2"/>
    <n v="0"/>
    <n v="98"/>
    <n v="50"/>
    <n v="2"/>
    <n v="0"/>
    <n v="91"/>
    <n v="40"/>
    <n v="2"/>
    <n v="0"/>
    <n v="74"/>
  </r>
  <r>
    <x v="244"/>
    <s v="Lamb and Veggie Kabob"/>
    <n v="14"/>
    <n v="8"/>
    <n v="2"/>
    <n v="111"/>
    <n v="4.71428571428571"/>
    <n v="64341.714285714203"/>
    <n v="16"/>
    <n v="7"/>
    <n v="0"/>
    <n v="133"/>
    <n v="11"/>
    <n v="8"/>
    <n v="1"/>
    <n v="94"/>
    <n v="12"/>
    <n v="8"/>
    <n v="1"/>
    <n v="100"/>
  </r>
  <r>
    <x v="244"/>
    <s v="Lamb Chops"/>
    <n v="16"/>
    <n v="9"/>
    <n v="1"/>
    <n v="133"/>
    <n v="4.5625"/>
    <n v="50149.875"/>
    <n v="21"/>
    <n v="10"/>
    <n v="0"/>
    <n v="211"/>
    <n v="18"/>
    <n v="7"/>
    <n v="0"/>
    <n v="124"/>
    <n v="15"/>
    <n v="8"/>
    <n v="0"/>
    <n v="112"/>
  </r>
  <r>
    <x v="244"/>
    <s v="Naan"/>
    <n v="18"/>
    <n v="2"/>
    <n v="0"/>
    <n v="44"/>
    <n v="2.1764705882352899"/>
    <n v="64862.705882352901"/>
    <n v="27"/>
    <n v="2"/>
    <n v="0"/>
    <n v="76"/>
    <n v="17"/>
    <n v="2"/>
    <n v="0"/>
    <n v="36"/>
    <n v="17"/>
    <n v="2"/>
    <n v="0"/>
    <n v="44"/>
  </r>
  <r>
    <x v="244"/>
    <s v="Rice"/>
    <n v="11"/>
    <n v="2"/>
    <n v="0"/>
    <n v="26"/>
    <n v="1.27272727272727"/>
    <n v="81830"/>
    <n v="21"/>
    <n v="2"/>
    <n v="0"/>
    <n v="55"/>
    <n v="19"/>
    <n v="2"/>
    <n v="0"/>
    <n v="58"/>
    <n v="10"/>
    <n v="2"/>
    <n v="0"/>
    <n v="21"/>
  </r>
  <r>
    <x v="244"/>
    <s v="Salmon and Wheat Bran Salad"/>
    <n v="80"/>
    <n v="13"/>
    <n v="1"/>
    <n v="980"/>
    <n v="4.7297297297297298"/>
    <n v="55475.581081081"/>
    <n v="101"/>
    <n v="14"/>
    <n v="0"/>
    <n v="1341"/>
    <n v="84"/>
    <n v="13"/>
    <n v="0"/>
    <n v="1106"/>
    <n v="79"/>
    <n v="13"/>
    <n v="1"/>
    <n v="952"/>
  </r>
  <r>
    <x v="244"/>
    <s v="Yogurt"/>
    <n v="34"/>
    <n v="3"/>
    <n v="0"/>
    <n v="135"/>
    <n v="4.59375"/>
    <n v="56354.9375"/>
    <n v="34"/>
    <n v="3"/>
    <n v="0"/>
    <n v="128"/>
    <n v="23"/>
    <n v="3"/>
    <n v="0"/>
    <n v="103"/>
    <n v="27"/>
    <n v="3"/>
    <n v="0"/>
    <n v="106"/>
  </r>
  <r>
    <x v="245"/>
    <s v="Beef and Apple Burgers"/>
    <n v="49"/>
    <n v="13"/>
    <n v="1"/>
    <n v="577"/>
    <n v="7.4285714285714199"/>
    <n v="49152.061224489698"/>
    <n v="61"/>
    <n v="9"/>
    <n v="1"/>
    <n v="505"/>
    <n v="50"/>
    <n v="10"/>
    <n v="1"/>
    <n v="449"/>
    <n v="64"/>
    <n v="13"/>
    <n v="1"/>
    <n v="777"/>
  </r>
  <r>
    <x v="245"/>
    <s v="Beef and Broccoli"/>
    <n v="27"/>
    <n v="8"/>
    <n v="3"/>
    <n v="145"/>
    <n v="2.4285714285714199"/>
    <n v="62087.190476190401"/>
    <n v="26"/>
    <n v="11"/>
    <n v="0"/>
    <n v="293"/>
    <n v="21"/>
    <n v="8"/>
    <n v="0"/>
    <n v="161"/>
    <n v="32"/>
    <n v="9"/>
    <n v="0"/>
    <n v="281"/>
  </r>
  <r>
    <x v="245"/>
    <s v="Beef and Broccoli Stir Fry"/>
    <n v="18"/>
    <n v="10"/>
    <n v="2"/>
    <n v="153"/>
    <n v="1.3571428571428501"/>
    <n v="71456.5"/>
    <n v="21"/>
    <n v="10"/>
    <n v="0"/>
    <n v="211"/>
    <n v="24"/>
    <n v="10"/>
    <n v="0"/>
    <n v="243"/>
    <n v="21"/>
    <n v="10"/>
    <n v="0"/>
    <n v="214"/>
  </r>
  <r>
    <x v="245"/>
    <s v="Beef and Squash Kabob"/>
    <n v="45"/>
    <n v="8"/>
    <n v="0"/>
    <n v="416"/>
    <n v="2.2093023255813899"/>
    <n v="67618.837209302306"/>
    <n v="46"/>
    <n v="7"/>
    <n v="0"/>
    <n v="395"/>
    <n v="42"/>
    <n v="8"/>
    <n v="0"/>
    <n v="386"/>
    <n v="59"/>
    <n v="8"/>
    <n v="0"/>
    <n v="549"/>
  </r>
  <r>
    <x v="245"/>
    <s v="Chicken and Onion Kabob"/>
    <n v="56"/>
    <n v="10"/>
    <n v="0"/>
    <n v="613"/>
    <n v="1.6603773584905599"/>
    <n v="81174.679245282998"/>
    <n v="72"/>
    <n v="10"/>
    <n v="0"/>
    <n v="806"/>
    <n v="65"/>
    <n v="10"/>
    <n v="0"/>
    <n v="731"/>
    <n v="99"/>
    <n v="10"/>
    <n v="0"/>
    <n v="1104"/>
  </r>
  <r>
    <x v="245"/>
    <s v="Chutney"/>
    <n v="21"/>
    <n v="2"/>
    <n v="0"/>
    <n v="54"/>
    <n v="3"/>
    <n v="70176.399999999994"/>
    <n v="23"/>
    <n v="2"/>
    <n v="0"/>
    <n v="52"/>
    <n v="24"/>
    <n v="2"/>
    <n v="0"/>
    <n v="67"/>
    <n v="19"/>
    <n v="2"/>
    <n v="0"/>
    <n v="57"/>
  </r>
  <r>
    <x v="245"/>
    <s v="Coconut and Beef Vindaloo"/>
    <n v="9"/>
    <n v="4"/>
    <n v="0"/>
    <n v="36"/>
    <n v="8.3333333333333304"/>
    <n v="17044.5"/>
    <n v="14"/>
    <n v="4"/>
    <n v="0"/>
    <n v="49"/>
    <n v="21"/>
    <n v="4"/>
    <n v="1"/>
    <n v="76"/>
    <n v="13"/>
    <n v="4"/>
    <n v="0"/>
    <n v="51"/>
  </r>
  <r>
    <x v="245"/>
    <s v="Fountain Drink"/>
    <n v="42"/>
    <n v="2"/>
    <n v="0"/>
    <n v="84"/>
    <n v="4.9310344827586201"/>
    <n v="55348.241379310297"/>
    <n v="66"/>
    <n v="2"/>
    <n v="0"/>
    <n v="129"/>
    <n v="52"/>
    <n v="2"/>
    <n v="0"/>
    <n v="103"/>
    <n v="91"/>
    <n v="2"/>
    <n v="0"/>
    <n v="178"/>
  </r>
  <r>
    <x v="245"/>
    <s v="Lamb and Veggie Kabob"/>
    <n v="11"/>
    <n v="8"/>
    <n v="3"/>
    <n v="72"/>
    <n v="8.9090909090908994"/>
    <n v="54596.090909090897"/>
    <n v="19"/>
    <n v="8"/>
    <n v="0"/>
    <n v="180"/>
    <n v="23"/>
    <n v="8"/>
    <n v="1"/>
    <n v="199"/>
    <n v="14"/>
    <n v="8"/>
    <n v="1"/>
    <n v="126"/>
  </r>
  <r>
    <x v="245"/>
    <s v="Lamb Chops"/>
    <n v="33"/>
    <n v="8"/>
    <n v="0"/>
    <n v="251"/>
    <n v="2.7037037037037002"/>
    <n v="66798.481481481402"/>
    <n v="25"/>
    <n v="9"/>
    <n v="0"/>
    <n v="232"/>
    <n v="14"/>
    <n v="9"/>
    <n v="0"/>
    <n v="127"/>
    <n v="29"/>
    <n v="8"/>
    <n v="1"/>
    <n v="210"/>
  </r>
  <r>
    <x v="245"/>
    <s v="Naan"/>
    <n v="18"/>
    <n v="2"/>
    <n v="0"/>
    <n v="44"/>
    <n v="2.6666666666666599"/>
    <n v="66775.833333333299"/>
    <n v="30"/>
    <n v="2"/>
    <n v="0"/>
    <n v="64"/>
    <n v="23"/>
    <n v="2"/>
    <n v="0"/>
    <n v="46"/>
    <n v="31"/>
    <n v="2"/>
    <n v="0"/>
    <n v="75"/>
  </r>
  <r>
    <x v="245"/>
    <s v="Rice"/>
    <n v="17"/>
    <n v="2"/>
    <n v="0"/>
    <n v="40"/>
    <n v="2.1176470588235201"/>
    <n v="59046.764705882299"/>
    <n v="20"/>
    <n v="2"/>
    <n v="0"/>
    <n v="54"/>
    <n v="29"/>
    <n v="2"/>
    <n v="0"/>
    <n v="66"/>
    <n v="18"/>
    <n v="2"/>
    <n v="0"/>
    <n v="52"/>
  </r>
  <r>
    <x v="245"/>
    <s v="Salmon and Wheat Bran Salad"/>
    <n v="96"/>
    <n v="12"/>
    <n v="1"/>
    <n v="1102"/>
    <n v="3.63043478260869"/>
    <n v="56678.9239130434"/>
    <n v="134"/>
    <n v="13"/>
    <n v="0"/>
    <n v="1671"/>
    <n v="111"/>
    <n v="12"/>
    <n v="0"/>
    <n v="1248"/>
    <n v="142"/>
    <n v="13"/>
    <n v="0"/>
    <n v="1849"/>
  </r>
  <r>
    <x v="245"/>
    <s v="Yogurt"/>
    <n v="36"/>
    <n v="3"/>
    <n v="0"/>
    <n v="136"/>
    <n v="2.52941176470588"/>
    <n v="61885.764705882299"/>
    <n v="56"/>
    <n v="3"/>
    <n v="0"/>
    <n v="227"/>
    <n v="42"/>
    <n v="3"/>
    <n v="0"/>
    <n v="151"/>
    <n v="52"/>
    <n v="3"/>
    <n v="0"/>
    <n v="199"/>
  </r>
  <r>
    <x v="246"/>
    <s v="Aubergine and Chickpea Vindaloo"/>
    <n v="10"/>
    <n v="4"/>
    <n v="0"/>
    <n v="32"/>
    <n v="4.5714285714285703"/>
    <n v="43042.571428571398"/>
    <n v="12"/>
    <n v="4"/>
    <n v="0"/>
    <n v="42"/>
    <n v="20"/>
    <n v="4"/>
    <n v="0"/>
    <n v="69"/>
    <n v="11"/>
    <n v="4"/>
    <n v="0"/>
    <n v="38"/>
  </r>
  <r>
    <x v="246"/>
    <s v="Beef and Apple Burgers"/>
    <n v="66"/>
    <n v="12"/>
    <n v="1"/>
    <n v="700"/>
    <n v="2.15151515151515"/>
    <n v="56239.136363636302"/>
    <n v="38"/>
    <n v="12"/>
    <n v="1"/>
    <n v="437"/>
    <n v="33"/>
    <n v="16"/>
    <n v="2"/>
    <n v="455"/>
    <n v="42"/>
    <n v="12"/>
    <n v="1"/>
    <n v="442"/>
  </r>
  <r>
    <x v="246"/>
    <s v="Beef and Broccoli"/>
    <n v="40"/>
    <n v="9"/>
    <n v="0"/>
    <n v="443"/>
    <n v="2.2068965517241299"/>
    <n v="51934.965517241297"/>
    <n v="21"/>
    <n v="11"/>
    <n v="0"/>
    <n v="230"/>
    <n v="51"/>
    <n v="10"/>
    <n v="0"/>
    <n v="521"/>
    <n v="20"/>
    <n v="12"/>
    <n v="0"/>
    <n v="242"/>
  </r>
  <r>
    <x v="246"/>
    <s v="Beef and Broccoli Stir Fry"/>
    <n v="35"/>
    <n v="10"/>
    <n v="0"/>
    <n v="355"/>
    <n v="3"/>
    <n v="55008.387096774197"/>
    <n v="25"/>
    <n v="10"/>
    <n v="0"/>
    <n v="241"/>
    <n v="9"/>
    <n v="10"/>
    <n v="0"/>
    <n v="92"/>
    <n v="17"/>
    <n v="10"/>
    <n v="0"/>
    <n v="169"/>
  </r>
  <r>
    <x v="246"/>
    <s v="Beef and Squash Kabob"/>
    <n v="60"/>
    <n v="8"/>
    <n v="0"/>
    <n v="541"/>
    <n v="1.7413793103448201"/>
    <n v="74237.672413793101"/>
    <n v="47"/>
    <n v="7"/>
    <n v="0"/>
    <n v="405"/>
    <n v="37"/>
    <n v="8"/>
    <n v="0"/>
    <n v="345"/>
    <n v="36"/>
    <n v="8"/>
    <n v="0"/>
    <n v="332"/>
  </r>
  <r>
    <x v="246"/>
    <s v="Chicken and Onion Kabob"/>
    <n v="76"/>
    <n v="10"/>
    <n v="0"/>
    <n v="835"/>
    <n v="3.23943661971831"/>
    <n v="55109.535211267597"/>
    <n v="80"/>
    <n v="10"/>
    <n v="0"/>
    <n v="887"/>
    <n v="58"/>
    <n v="10"/>
    <n v="0"/>
    <n v="640"/>
    <n v="52"/>
    <n v="10"/>
    <n v="0"/>
    <n v="577"/>
  </r>
  <r>
    <x v="246"/>
    <s v="Chutney"/>
    <n v="34"/>
    <n v="2"/>
    <n v="0"/>
    <n v="89"/>
    <n v="2.125"/>
    <n v="59461.4375"/>
    <n v="13"/>
    <n v="2"/>
    <n v="0"/>
    <n v="38"/>
    <n v="20"/>
    <n v="2"/>
    <n v="0"/>
    <n v="79"/>
    <n v="16"/>
    <n v="2"/>
    <n v="0"/>
    <n v="40"/>
  </r>
  <r>
    <x v="246"/>
    <s v="Coconut and Beef Vindaloo"/>
    <n v="13"/>
    <n v="4"/>
    <n v="0"/>
    <n v="50"/>
    <n v="4.5"/>
    <n v="58409.416666666599"/>
    <n v="4"/>
    <n v="4"/>
    <n v="0"/>
    <n v="14"/>
    <n v="12"/>
    <n v="4"/>
    <n v="1"/>
    <n v="42"/>
    <n v="9"/>
    <n v="4"/>
    <n v="0"/>
    <n v="36"/>
  </r>
  <r>
    <x v="246"/>
    <s v="Fountain Drink"/>
    <n v="83"/>
    <n v="2"/>
    <n v="0"/>
    <n v="162"/>
    <n v="3.0535714285714199"/>
    <n v="51926.660714285703"/>
    <n v="38"/>
    <n v="2"/>
    <n v="0"/>
    <n v="75"/>
    <n v="43"/>
    <n v="2"/>
    <n v="0"/>
    <n v="85"/>
    <n v="63"/>
    <n v="2"/>
    <n v="0"/>
    <n v="125"/>
  </r>
  <r>
    <x v="246"/>
    <s v="Lamb and Veggie Kabob"/>
    <n v="22"/>
    <n v="8"/>
    <n v="1"/>
    <n v="195"/>
    <n v="4"/>
    <n v="68243.909090909001"/>
    <n v="8"/>
    <n v="8"/>
    <n v="0"/>
    <n v="74"/>
    <n v="11"/>
    <n v="8"/>
    <n v="0"/>
    <n v="103"/>
    <n v="8"/>
    <n v="8"/>
    <n v="0"/>
    <n v="74"/>
  </r>
  <r>
    <x v="246"/>
    <s v="Lamb Chops"/>
    <n v="27"/>
    <n v="10"/>
    <n v="1"/>
    <n v="226"/>
    <n v="3.4814814814814801"/>
    <n v="55762.777777777701"/>
    <n v="26"/>
    <n v="10"/>
    <n v="0"/>
    <n v="243"/>
    <n v="38"/>
    <n v="15"/>
    <n v="0"/>
    <n v="444"/>
    <n v="26"/>
    <n v="8"/>
    <n v="0"/>
    <n v="197"/>
  </r>
  <r>
    <x v="246"/>
    <s v="Naan"/>
    <n v="36"/>
    <n v="2"/>
    <n v="0"/>
    <n v="92"/>
    <n v="3.0882352941176401"/>
    <n v="44355.205882352901"/>
    <n v="24"/>
    <n v="2"/>
    <n v="0"/>
    <n v="58"/>
    <n v="25"/>
    <n v="2"/>
    <n v="0"/>
    <n v="86"/>
    <n v="20"/>
    <n v="2"/>
    <n v="0"/>
    <n v="50"/>
  </r>
  <r>
    <x v="246"/>
    <s v="Rice"/>
    <n v="24"/>
    <n v="2"/>
    <n v="0"/>
    <n v="64"/>
    <n v="1.52173913043478"/>
    <n v="69678.565217391297"/>
    <n v="23"/>
    <n v="2"/>
    <n v="0"/>
    <n v="58"/>
    <n v="20"/>
    <n v="2"/>
    <n v="0"/>
    <n v="86"/>
    <n v="19"/>
    <n v="2"/>
    <n v="0"/>
    <n v="52"/>
  </r>
  <r>
    <x v="246"/>
    <s v="Salmon and Wheat Bran Salad"/>
    <n v="181"/>
    <n v="15"/>
    <n v="0"/>
    <n v="2612"/>
    <n v="2.8983050847457599"/>
    <n v="55512.446327683603"/>
    <n v="123"/>
    <n v="13"/>
    <n v="0"/>
    <n v="1457"/>
    <n v="112"/>
    <n v="16"/>
    <n v="0"/>
    <n v="1847"/>
    <n v="102"/>
    <n v="16"/>
    <n v="1"/>
    <n v="1548"/>
  </r>
  <r>
    <x v="246"/>
    <s v="Yogurt"/>
    <n v="78"/>
    <n v="3"/>
    <n v="0"/>
    <n v="339"/>
    <n v="2.52112676056338"/>
    <n v="57889.295774647799"/>
    <n v="43"/>
    <n v="3"/>
    <n v="0"/>
    <n v="182"/>
    <n v="41"/>
    <n v="3"/>
    <n v="0"/>
    <n v="184"/>
    <n v="50"/>
    <n v="3"/>
    <n v="0"/>
    <n v="216"/>
  </r>
  <r>
    <x v="247"/>
    <s v="Aubergine and Chickpea Vindaloo"/>
    <n v="6"/>
    <n v="4"/>
    <n v="0"/>
    <n v="21"/>
    <n v="3.6"/>
    <n v="40165.199999999997"/>
    <n v="14"/>
    <n v="4"/>
    <n v="0"/>
    <n v="48"/>
    <n v="7"/>
    <n v="4"/>
    <n v="0"/>
    <n v="24"/>
    <n v="13"/>
    <n v="4"/>
    <n v="2"/>
    <n v="32"/>
  </r>
  <r>
    <x v="247"/>
    <s v="Beef and Apple Burgers"/>
    <n v="34"/>
    <n v="12"/>
    <n v="2"/>
    <n v="324"/>
    <n v="5"/>
    <n v="64773.823529411697"/>
    <n v="36"/>
    <n v="10"/>
    <n v="3"/>
    <n v="247"/>
    <n v="31"/>
    <n v="14"/>
    <n v="1"/>
    <n v="380"/>
    <n v="25"/>
    <n v="16"/>
    <n v="2"/>
    <n v="353"/>
  </r>
  <r>
    <x v="247"/>
    <s v="Beef and Broccoli"/>
    <n v="17"/>
    <n v="7"/>
    <n v="0"/>
    <n v="125"/>
    <n v="7.8823529411764701"/>
    <n v="70632.823529411704"/>
    <n v="22"/>
    <n v="8"/>
    <n v="0"/>
    <n v="164"/>
    <n v="22"/>
    <n v="13"/>
    <n v="6"/>
    <n v="228"/>
    <n v="13"/>
    <n v="10"/>
    <n v="0"/>
    <n v="135"/>
  </r>
  <r>
    <x v="247"/>
    <s v="Beef and Broccoli Stir Fry"/>
    <n v="12"/>
    <n v="10"/>
    <n v="0"/>
    <n v="124"/>
    <n v="2"/>
    <n v="66742.916666666599"/>
    <n v="8"/>
    <n v="10"/>
    <n v="0"/>
    <n v="80"/>
    <n v="7"/>
    <n v="10"/>
    <n v="0"/>
    <n v="71"/>
    <n v="4"/>
    <n v="10"/>
    <n v="0"/>
    <n v="40"/>
  </r>
  <r>
    <x v="247"/>
    <s v="Beef and Squash Kabob"/>
    <n v="27"/>
    <n v="8"/>
    <n v="0"/>
    <n v="250"/>
    <n v="5.6153846153846096"/>
    <n v="46212.846153846098"/>
    <n v="30"/>
    <n v="7"/>
    <n v="0"/>
    <n v="252"/>
    <n v="25"/>
    <n v="8"/>
    <n v="0"/>
    <n v="232"/>
    <n v="30"/>
    <n v="8"/>
    <n v="0"/>
    <n v="277"/>
  </r>
  <r>
    <x v="247"/>
    <s v="Chicken and Onion Kabob"/>
    <n v="47"/>
    <n v="10"/>
    <n v="0"/>
    <n v="511"/>
    <n v="3.21428571428571"/>
    <n v="52585.047619047597"/>
    <n v="43"/>
    <n v="10"/>
    <n v="1"/>
    <n v="463"/>
    <n v="36"/>
    <n v="10"/>
    <n v="1"/>
    <n v="376"/>
    <n v="25"/>
    <n v="10"/>
    <n v="0"/>
    <n v="277"/>
  </r>
  <r>
    <x v="247"/>
    <s v="Chutney"/>
    <n v="13"/>
    <n v="2"/>
    <n v="0"/>
    <n v="34"/>
    <n v="2.2307692307692299"/>
    <n v="84629.538461538395"/>
    <n v="16"/>
    <n v="2"/>
    <n v="0"/>
    <n v="34"/>
    <n v="20"/>
    <n v="2"/>
    <n v="3"/>
    <n v="72"/>
    <n v="11"/>
    <n v="2"/>
    <n v="0"/>
    <n v="50"/>
  </r>
  <r>
    <x v="247"/>
    <s v="Coconut and Beef Vindaloo"/>
    <n v="4"/>
    <n v="4"/>
    <n v="0"/>
    <n v="16"/>
    <n v="3"/>
    <n v="25410"/>
    <n v="15"/>
    <n v="4"/>
    <n v="0"/>
    <n v="46"/>
    <n v="10"/>
    <n v="4"/>
    <n v="1"/>
    <n v="32"/>
    <n v="15"/>
    <n v="4"/>
    <n v="0"/>
    <n v="60"/>
  </r>
  <r>
    <x v="247"/>
    <s v="Fountain Drink"/>
    <n v="31"/>
    <n v="2"/>
    <n v="0"/>
    <n v="55"/>
    <n v="4.6521739130434696"/>
    <n v="56645.434782608601"/>
    <n v="50"/>
    <n v="2"/>
    <n v="1"/>
    <n v="81"/>
    <n v="31"/>
    <n v="2"/>
    <n v="0"/>
    <n v="58"/>
    <n v="41"/>
    <n v="2"/>
    <n v="0"/>
    <n v="82"/>
  </r>
  <r>
    <x v="247"/>
    <s v="Lamb and Veggie Kabob"/>
    <n v="8"/>
    <n v="8"/>
    <n v="0"/>
    <n v="74"/>
    <n v="8.5"/>
    <n v="50046.625"/>
    <n v="7"/>
    <n v="8"/>
    <n v="0"/>
    <n v="67"/>
    <n v="12"/>
    <n v="8"/>
    <n v="1"/>
    <n v="99"/>
    <n v="12"/>
    <n v="8"/>
    <n v="1"/>
    <n v="95"/>
  </r>
  <r>
    <x v="247"/>
    <s v="Lamb Chops"/>
    <n v="15"/>
    <n v="11"/>
    <n v="0"/>
    <n v="161"/>
    <n v="7.2666666666666604"/>
    <n v="46772.2"/>
    <n v="22"/>
    <n v="8"/>
    <n v="0"/>
    <n v="166"/>
    <n v="11"/>
    <n v="12"/>
    <n v="8"/>
    <n v="81"/>
    <n v="15"/>
    <n v="11"/>
    <n v="1"/>
    <n v="152"/>
  </r>
  <r>
    <x v="247"/>
    <s v="Naan"/>
    <n v="18"/>
    <n v="2"/>
    <n v="0"/>
    <n v="48"/>
    <n v="2.1111111111111098"/>
    <n v="72270.944444444394"/>
    <n v="12"/>
    <n v="2"/>
    <n v="1"/>
    <n v="25"/>
    <n v="21"/>
    <n v="2"/>
    <n v="0"/>
    <n v="80"/>
    <n v="16"/>
    <n v="2"/>
    <n v="0"/>
    <n v="44"/>
  </r>
  <r>
    <x v="247"/>
    <s v="Rice"/>
    <n v="16"/>
    <n v="2"/>
    <n v="0"/>
    <n v="44"/>
    <n v="2.5625"/>
    <n v="75037.5625"/>
    <n v="12"/>
    <n v="2"/>
    <n v="1"/>
    <n v="24"/>
    <n v="10"/>
    <n v="2"/>
    <n v="0"/>
    <n v="26"/>
    <n v="15"/>
    <n v="2"/>
    <n v="0"/>
    <n v="48"/>
  </r>
  <r>
    <x v="247"/>
    <s v="Salmon and Wheat Bran Salad"/>
    <n v="75"/>
    <n v="13"/>
    <n v="0"/>
    <n v="941"/>
    <n v="5.1917808219178001"/>
    <n v="53558.630136986299"/>
    <n v="95"/>
    <n v="11"/>
    <n v="1"/>
    <n v="986"/>
    <n v="72"/>
    <n v="15"/>
    <n v="3"/>
    <n v="904"/>
    <n v="72"/>
    <n v="14"/>
    <n v="1"/>
    <n v="981"/>
  </r>
  <r>
    <x v="247"/>
    <s v="Yogurt"/>
    <n v="29"/>
    <n v="3"/>
    <n v="0"/>
    <n v="132"/>
    <n v="1.78571428571428"/>
    <n v="64348.1785714285"/>
    <n v="41"/>
    <n v="3"/>
    <n v="0"/>
    <n v="125"/>
    <n v="24"/>
    <n v="3"/>
    <n v="2"/>
    <n v="100"/>
    <n v="25"/>
    <n v="3"/>
    <n v="0"/>
    <n v="108"/>
  </r>
  <r>
    <x v="248"/>
    <s v="Aubergine and Chickpea Vindaloo"/>
    <n v="1"/>
    <n v="4"/>
    <n v="4"/>
    <n v="0"/>
    <n v="1"/>
    <n v="99999"/>
    <n v="12"/>
    <n v="4"/>
    <n v="0"/>
    <n v="42"/>
    <n v="8"/>
    <n v="4"/>
    <n v="1"/>
    <n v="21"/>
    <n v="9"/>
    <n v="4"/>
    <n v="0"/>
    <n v="28"/>
  </r>
  <r>
    <x v="248"/>
    <s v="Beef and Apple Burgers"/>
    <n v="16"/>
    <n v="25"/>
    <n v="0"/>
    <n v="394"/>
    <n v="1"/>
    <n v="99999"/>
    <n v="22"/>
    <n v="11"/>
    <n v="0"/>
    <n v="236"/>
    <n v="21"/>
    <n v="9"/>
    <n v="1"/>
    <n v="170"/>
    <n v="28"/>
    <n v="11"/>
    <n v="2"/>
    <n v="240"/>
  </r>
  <r>
    <x v="248"/>
    <s v="Beef and Broccoli"/>
    <n v="8"/>
    <n v="18"/>
    <n v="1"/>
    <n v="137"/>
    <n v="1.25"/>
    <n v="75073.25"/>
    <n v="24"/>
    <n v="16"/>
    <n v="0"/>
    <n v="374"/>
    <n v="16"/>
    <n v="12"/>
    <n v="0"/>
    <n v="192"/>
    <n v="7"/>
    <n v="8"/>
    <n v="0"/>
    <n v="58"/>
  </r>
  <r>
    <x v="248"/>
    <s v="Beef and Broccoli Stir Fry"/>
    <n v="6"/>
    <n v="10"/>
    <n v="0"/>
    <n v="61"/>
    <n v="4.6666666666666599"/>
    <n v="50030.666666666599"/>
    <n v="9"/>
    <n v="10"/>
    <n v="2"/>
    <n v="70"/>
    <n v="5"/>
    <n v="10"/>
    <n v="0"/>
    <n v="52"/>
    <n v="1"/>
    <n v="10"/>
    <n v="0"/>
    <n v="10"/>
  </r>
  <r>
    <x v="248"/>
    <s v="Beef and Squash Kabob"/>
    <n v="22"/>
    <n v="8"/>
    <n v="1"/>
    <n v="197"/>
    <n v="1.8095238095238"/>
    <n v="66722"/>
    <n v="43"/>
    <n v="7"/>
    <n v="0"/>
    <n v="381"/>
    <n v="14"/>
    <n v="8"/>
    <n v="0"/>
    <n v="131"/>
    <n v="22"/>
    <n v="8"/>
    <n v="0"/>
    <n v="203"/>
  </r>
  <r>
    <x v="248"/>
    <s v="Chicken and Onion Kabob"/>
    <n v="40"/>
    <n v="10"/>
    <n v="1"/>
    <n v="428"/>
    <n v="2.8684210526315699"/>
    <n v="52745.3947368421"/>
    <n v="58"/>
    <n v="10"/>
    <n v="0"/>
    <n v="638"/>
    <n v="24"/>
    <n v="10"/>
    <n v="1"/>
    <n v="258"/>
    <n v="40"/>
    <n v="10"/>
    <n v="0"/>
    <n v="449"/>
  </r>
  <r>
    <x v="248"/>
    <s v="Chutney"/>
    <n v="16"/>
    <n v="2"/>
    <n v="0"/>
    <n v="56"/>
    <n v="1.5714285714285701"/>
    <n v="78619.642857142797"/>
    <n v="13"/>
    <n v="2"/>
    <n v="0"/>
    <n v="34"/>
    <n v="18"/>
    <n v="2"/>
    <n v="0"/>
    <n v="61"/>
    <n v="10"/>
    <n v="2"/>
    <n v="0"/>
    <n v="24"/>
  </r>
  <r>
    <x v="248"/>
    <s v="Coconut and Beef Vindaloo"/>
    <n v="1"/>
    <n v="4"/>
    <n v="1"/>
    <n v="3"/>
    <n v="4"/>
    <n v="234"/>
    <n v="11"/>
    <n v="4"/>
    <n v="0"/>
    <n v="38"/>
    <n v="17"/>
    <n v="4"/>
    <n v="0"/>
    <n v="64"/>
    <n v="12"/>
    <n v="4"/>
    <n v="1"/>
    <n v="40"/>
  </r>
  <r>
    <x v="248"/>
    <s v="Fountain Drink"/>
    <n v="32"/>
    <n v="2"/>
    <n v="0"/>
    <n v="63"/>
    <n v="1.55"/>
    <n v="70118"/>
    <n v="52"/>
    <n v="2"/>
    <n v="0"/>
    <n v="103"/>
    <n v="40"/>
    <n v="2"/>
    <n v="0"/>
    <n v="79"/>
    <n v="21"/>
    <n v="2"/>
    <n v="0"/>
    <n v="42"/>
  </r>
  <r>
    <x v="248"/>
    <s v="Lamb and Veggie Kabob"/>
    <n v="10"/>
    <n v="8"/>
    <n v="1"/>
    <n v="87"/>
    <n v="5.7777777777777697"/>
    <n v="33423.555555555497"/>
    <n v="10"/>
    <n v="8"/>
    <n v="0"/>
    <n v="92"/>
    <n v="10"/>
    <n v="8"/>
    <n v="0"/>
    <n v="95"/>
    <n v="14"/>
    <n v="8"/>
    <n v="1"/>
    <n v="112"/>
  </r>
  <r>
    <x v="248"/>
    <s v="Lamb Chops"/>
    <n v="15"/>
    <n v="7"/>
    <n v="1"/>
    <n v="92"/>
    <n v="2.2666666666666599"/>
    <n v="60221.8"/>
    <n v="14"/>
    <n v="13"/>
    <n v="0"/>
    <n v="192"/>
    <n v="14"/>
    <n v="13"/>
    <n v="1"/>
    <n v="173"/>
    <n v="7"/>
    <n v="5"/>
    <n v="2"/>
    <n v="20"/>
  </r>
  <r>
    <x v="248"/>
    <s v="Naan"/>
    <n v="11"/>
    <n v="2"/>
    <n v="0"/>
    <n v="27"/>
    <n v="1.4"/>
    <n v="80059.5"/>
    <n v="19"/>
    <n v="2"/>
    <n v="0"/>
    <n v="53"/>
    <n v="17"/>
    <n v="2"/>
    <n v="0"/>
    <n v="38"/>
    <n v="17"/>
    <n v="2"/>
    <n v="0"/>
    <n v="46"/>
  </r>
  <r>
    <x v="248"/>
    <s v="Rice"/>
    <n v="15"/>
    <n v="2"/>
    <n v="0"/>
    <n v="41"/>
    <n v="3.21428571428571"/>
    <n v="71541.785714285696"/>
    <n v="13"/>
    <n v="2"/>
    <n v="0"/>
    <n v="33"/>
    <n v="23"/>
    <n v="2"/>
    <n v="0"/>
    <n v="100"/>
    <n v="11"/>
    <n v="2"/>
    <n v="0"/>
    <n v="28"/>
  </r>
  <r>
    <x v="248"/>
    <s v="Salmon and Wheat Bran Salad"/>
    <n v="49"/>
    <n v="15"/>
    <n v="0"/>
    <n v="695"/>
    <n v="3.65306122448979"/>
    <n v="51185.081632652997"/>
    <n v="92"/>
    <n v="15"/>
    <n v="0"/>
    <n v="1398"/>
    <n v="70"/>
    <n v="12"/>
    <n v="1"/>
    <n v="790"/>
    <n v="55"/>
    <n v="12"/>
    <n v="1"/>
    <n v="616"/>
  </r>
  <r>
    <x v="248"/>
    <s v="Yogurt"/>
    <n v="19"/>
    <n v="3"/>
    <n v="0"/>
    <n v="92"/>
    <n v="1.84210526315789"/>
    <n v="63341.157894736803"/>
    <n v="19"/>
    <n v="3"/>
    <n v="0"/>
    <n v="73"/>
    <n v="23"/>
    <n v="3"/>
    <n v="0"/>
    <n v="101"/>
    <n v="18"/>
    <n v="3"/>
    <n v="1"/>
    <n v="65"/>
  </r>
  <r>
    <x v="249"/>
    <s v="Aubergine and Chickpea Vindaloo"/>
    <n v="8"/>
    <n v="4"/>
    <n v="0"/>
    <n v="28"/>
    <n v="1.4"/>
    <n v="80073.8"/>
    <n v="8"/>
    <n v="4"/>
    <n v="0"/>
    <n v="28"/>
    <n v="10"/>
    <n v="4"/>
    <n v="0"/>
    <n v="32"/>
    <n v="13"/>
    <n v="4"/>
    <n v="0"/>
    <n v="46"/>
  </r>
  <r>
    <x v="249"/>
    <s v="Beef and Apple Burgers"/>
    <n v="24"/>
    <n v="13"/>
    <n v="2"/>
    <n v="261"/>
    <n v="10.434782608695601"/>
    <n v="69627.260869565202"/>
    <n v="26"/>
    <n v="15"/>
    <n v="0"/>
    <n v="392"/>
    <n v="37"/>
    <n v="10"/>
    <n v="0"/>
    <n v="350"/>
    <n v="24"/>
    <n v="14"/>
    <n v="2"/>
    <n v="284"/>
  </r>
  <r>
    <x v="249"/>
    <s v="Beef and Broccoli"/>
    <n v="17"/>
    <n v="8"/>
    <n v="0"/>
    <n v="139"/>
    <n v="1.75"/>
    <n v="81322.125"/>
    <n v="19"/>
    <n v="13"/>
    <n v="0"/>
    <n v="260"/>
    <n v="41"/>
    <n v="8"/>
    <n v="0"/>
    <n v="381"/>
    <n v="22"/>
    <n v="12"/>
    <n v="1"/>
    <n v="239"/>
  </r>
  <r>
    <x v="249"/>
    <s v="Beef and Broccoli Stir Fry"/>
    <n v="12"/>
    <n v="10"/>
    <n v="0"/>
    <n v="121"/>
    <n v="1"/>
    <n v="99999"/>
    <n v="5"/>
    <n v="10"/>
    <n v="0"/>
    <n v="50"/>
    <n v="18"/>
    <n v="10"/>
    <n v="1"/>
    <n v="174"/>
    <n v="4"/>
    <n v="10"/>
    <n v="2"/>
    <n v="30"/>
  </r>
  <r>
    <x v="249"/>
    <s v="Beef and Squash Kabob"/>
    <n v="21"/>
    <n v="8"/>
    <n v="0"/>
    <n v="195"/>
    <n v="1.1052631578947301"/>
    <n v="89479.473684210505"/>
    <n v="29"/>
    <n v="7"/>
    <n v="0"/>
    <n v="250"/>
    <n v="21"/>
    <n v="8"/>
    <n v="0"/>
    <n v="192"/>
    <n v="17"/>
    <n v="8"/>
    <n v="0"/>
    <n v="162"/>
  </r>
  <r>
    <x v="249"/>
    <s v="Chicken and Onion Kabob"/>
    <n v="31"/>
    <n v="10"/>
    <n v="0"/>
    <n v="335"/>
    <n v="2.19354838709677"/>
    <n v="83889.935483870897"/>
    <n v="36"/>
    <n v="10"/>
    <n v="0"/>
    <n v="402"/>
    <n v="46"/>
    <n v="10"/>
    <n v="0"/>
    <n v="500"/>
    <n v="41"/>
    <n v="10"/>
    <n v="0"/>
    <n v="461"/>
  </r>
  <r>
    <x v="249"/>
    <s v="Chutney"/>
    <n v="10"/>
    <n v="2"/>
    <n v="0"/>
    <n v="25"/>
    <n v="2.8"/>
    <n v="80108.100000000006"/>
    <n v="17"/>
    <n v="2"/>
    <n v="0"/>
    <n v="58"/>
    <n v="19"/>
    <n v="2"/>
    <n v="0"/>
    <n v="78"/>
    <n v="19"/>
    <n v="2"/>
    <n v="1"/>
    <n v="55"/>
  </r>
  <r>
    <x v="249"/>
    <s v="Coconut and Beef Vindaloo"/>
    <n v="8"/>
    <n v="4"/>
    <n v="0"/>
    <n v="31"/>
    <n v="6"/>
    <n v="42928.714285714203"/>
    <n v="5"/>
    <n v="4"/>
    <n v="0"/>
    <n v="18"/>
    <n v="15"/>
    <n v="4"/>
    <n v="0"/>
    <n v="56"/>
    <n v="13"/>
    <n v="4"/>
    <n v="0"/>
    <n v="52"/>
  </r>
  <r>
    <x v="249"/>
    <s v="Fountain Drink"/>
    <n v="44"/>
    <n v="2"/>
    <n v="0"/>
    <n v="87"/>
    <n v="2.88888888888888"/>
    <n v="74153.148148148102"/>
    <n v="46"/>
    <n v="2"/>
    <n v="0"/>
    <n v="92"/>
    <n v="61"/>
    <n v="2"/>
    <n v="0"/>
    <n v="112"/>
    <n v="48"/>
    <n v="2"/>
    <n v="0"/>
    <n v="88"/>
  </r>
  <r>
    <x v="249"/>
    <s v="Lamb and Veggie Kabob"/>
    <n v="13"/>
    <n v="8"/>
    <n v="1"/>
    <n v="109"/>
    <n v="5.5833333333333304"/>
    <n v="75010.333333333299"/>
    <n v="11"/>
    <n v="8"/>
    <n v="0"/>
    <n v="98"/>
    <n v="17"/>
    <n v="8"/>
    <n v="1"/>
    <n v="151"/>
    <n v="7"/>
    <n v="8"/>
    <n v="3"/>
    <n v="48"/>
  </r>
  <r>
    <x v="249"/>
    <s v="Lamb Chops"/>
    <n v="23"/>
    <n v="7"/>
    <n v="1"/>
    <n v="156"/>
    <n v="7.0454545454545396"/>
    <n v="63726.863636363603"/>
    <n v="16"/>
    <n v="10"/>
    <n v="1"/>
    <n v="143"/>
    <n v="30"/>
    <n v="8"/>
    <n v="0"/>
    <n v="258"/>
    <n v="17"/>
    <n v="12"/>
    <n v="3"/>
    <n v="159"/>
  </r>
  <r>
    <x v="249"/>
    <s v="Naan"/>
    <n v="11"/>
    <n v="2"/>
    <n v="0"/>
    <n v="30"/>
    <n v="2.9090909090908998"/>
    <n v="72806.090909090897"/>
    <n v="17"/>
    <n v="2"/>
    <n v="0"/>
    <n v="62"/>
    <n v="25"/>
    <n v="2"/>
    <n v="0"/>
    <n v="59"/>
    <n v="25"/>
    <n v="2"/>
    <n v="1"/>
    <n v="84"/>
  </r>
  <r>
    <x v="249"/>
    <s v="Rice"/>
    <n v="13"/>
    <n v="2"/>
    <n v="0"/>
    <n v="41"/>
    <n v="1.4615384615384599"/>
    <n v="76973.846153846098"/>
    <n v="16"/>
    <n v="2"/>
    <n v="0"/>
    <n v="64"/>
    <n v="33"/>
    <n v="2"/>
    <n v="0"/>
    <n v="128"/>
    <n v="21"/>
    <n v="2"/>
    <n v="0"/>
    <n v="61"/>
  </r>
  <r>
    <x v="249"/>
    <s v="Salmon and Wheat Bran Salad"/>
    <n v="73"/>
    <n v="12"/>
    <n v="0"/>
    <n v="901"/>
    <n v="5.5588235294117601"/>
    <n v="67742.602941176403"/>
    <n v="72"/>
    <n v="14"/>
    <n v="1"/>
    <n v="1013"/>
    <n v="108"/>
    <n v="12"/>
    <n v="0"/>
    <n v="1323"/>
    <n v="96"/>
    <n v="14"/>
    <n v="1"/>
    <n v="1260"/>
  </r>
  <r>
    <x v="249"/>
    <s v="Yogurt"/>
    <n v="25"/>
    <n v="3"/>
    <n v="0"/>
    <n v="108"/>
    <n v="1.36363636363636"/>
    <n v="81915.545454545398"/>
    <n v="28"/>
    <n v="3"/>
    <n v="0"/>
    <n v="133"/>
    <n v="42"/>
    <n v="3"/>
    <n v="0"/>
    <n v="188"/>
    <n v="36"/>
    <n v="3"/>
    <n v="0"/>
    <n v="149"/>
  </r>
  <r>
    <x v="250"/>
    <s v="Aubergine and Chickpea Vindaloo"/>
    <n v="6"/>
    <n v="4"/>
    <n v="0"/>
    <n v="21"/>
    <n v="3.3333333333333299"/>
    <n v="83336.166666666599"/>
    <n v="10"/>
    <n v="4"/>
    <n v="0"/>
    <n v="35"/>
    <n v="12"/>
    <n v="4"/>
    <n v="0"/>
    <n v="38"/>
    <n v="12"/>
    <n v="4"/>
    <n v="0"/>
    <n v="42"/>
  </r>
  <r>
    <x v="250"/>
    <s v="Beef and Apple Burgers"/>
    <n v="26"/>
    <n v="12"/>
    <n v="1"/>
    <n v="282"/>
    <n v="1.42307692307692"/>
    <n v="84622.961538461503"/>
    <n v="36"/>
    <n v="14"/>
    <n v="1"/>
    <n v="477"/>
    <n v="29"/>
    <n v="14"/>
    <n v="2"/>
    <n v="367"/>
    <n v="23"/>
    <n v="16"/>
    <n v="1"/>
    <n v="361"/>
  </r>
  <r>
    <x v="250"/>
    <s v="Beef and Broccoli"/>
    <n v="11"/>
    <n v="9"/>
    <n v="1"/>
    <n v="89"/>
    <n v="1.9090909090909001"/>
    <n v="63722"/>
    <n v="20"/>
    <n v="10"/>
    <n v="0"/>
    <n v="206"/>
    <n v="18"/>
    <n v="8"/>
    <n v="0"/>
    <n v="145"/>
    <n v="16"/>
    <n v="7"/>
    <n v="0"/>
    <n v="115"/>
  </r>
  <r>
    <x v="250"/>
    <s v="Beef and Broccoli Stir Fry"/>
    <n v="10"/>
    <n v="10"/>
    <n v="0"/>
    <n v="101"/>
    <n v="9.1"/>
    <n v="40091.1"/>
    <n v="13"/>
    <n v="10"/>
    <n v="0"/>
    <n v="130"/>
    <n v="8"/>
    <n v="10"/>
    <n v="1"/>
    <n v="71"/>
    <n v="11"/>
    <n v="10"/>
    <n v="0"/>
    <n v="111"/>
  </r>
  <r>
    <x v="250"/>
    <s v="Beef and Squash Kabob"/>
    <n v="39"/>
    <n v="8"/>
    <n v="0"/>
    <n v="360"/>
    <n v="3.8333333333333299"/>
    <n v="55595.722222222197"/>
    <n v="30"/>
    <n v="7"/>
    <n v="0"/>
    <n v="261"/>
    <n v="29"/>
    <n v="8"/>
    <n v="0"/>
    <n v="270"/>
    <n v="39"/>
    <n v="8"/>
    <n v="0"/>
    <n v="370"/>
  </r>
  <r>
    <x v="250"/>
    <s v="Chicken and Onion Kabob"/>
    <n v="41"/>
    <n v="10"/>
    <n v="0"/>
    <n v="449"/>
    <n v="4.3333333333333304"/>
    <n v="48854.307692307601"/>
    <n v="38"/>
    <n v="10"/>
    <n v="0"/>
    <n v="424"/>
    <n v="48"/>
    <n v="10"/>
    <n v="0"/>
    <n v="534"/>
    <n v="35"/>
    <n v="10"/>
    <n v="0"/>
    <n v="384"/>
  </r>
  <r>
    <x v="250"/>
    <s v="Chutney"/>
    <n v="14"/>
    <n v="2"/>
    <n v="0"/>
    <n v="38"/>
    <n v="3.1428571428571401"/>
    <n v="71473.857142857101"/>
    <n v="14"/>
    <n v="2"/>
    <n v="0"/>
    <n v="40"/>
    <n v="12"/>
    <n v="2"/>
    <n v="0"/>
    <n v="50"/>
    <n v="10"/>
    <n v="2"/>
    <n v="0"/>
    <n v="20"/>
  </r>
  <r>
    <x v="250"/>
    <s v="Coconut and Beef Vindaloo"/>
    <n v="11"/>
    <n v="4"/>
    <n v="1"/>
    <n v="36"/>
    <n v="7.4444444444444402"/>
    <n v="66678"/>
    <n v="17"/>
    <n v="4"/>
    <n v="0"/>
    <n v="55"/>
    <n v="5"/>
    <n v="4"/>
    <n v="0"/>
    <n v="20"/>
    <n v="7"/>
    <n v="4"/>
    <n v="0"/>
    <n v="28"/>
  </r>
  <r>
    <x v="250"/>
    <s v="Fountain Drink"/>
    <n v="40"/>
    <n v="2"/>
    <n v="0"/>
    <n v="76"/>
    <n v="3.1923076923076898"/>
    <n v="69256.576923076893"/>
    <n v="51"/>
    <n v="2"/>
    <n v="0"/>
    <n v="98"/>
    <n v="35"/>
    <n v="2"/>
    <n v="0"/>
    <n v="69"/>
    <n v="32"/>
    <n v="2"/>
    <n v="0"/>
    <n v="64"/>
  </r>
  <r>
    <x v="250"/>
    <s v="Lamb and Veggie Kabob"/>
    <n v="9"/>
    <n v="8"/>
    <n v="0"/>
    <n v="85"/>
    <n v="3.4444444444444402"/>
    <n v="55630.888888888803"/>
    <n v="8"/>
    <n v="8"/>
    <n v="1"/>
    <n v="64"/>
    <n v="6"/>
    <n v="8"/>
    <n v="0"/>
    <n v="54"/>
    <n v="14"/>
    <n v="8"/>
    <n v="2"/>
    <n v="111"/>
  </r>
  <r>
    <x v="250"/>
    <s v="Lamb Chops"/>
    <n v="12"/>
    <n v="6"/>
    <n v="1"/>
    <n v="58"/>
    <n v="1.9166666666666601"/>
    <n v="75025.416666666599"/>
    <n v="15"/>
    <n v="9"/>
    <n v="1"/>
    <n v="129"/>
    <n v="14"/>
    <n v="8"/>
    <n v="0"/>
    <n v="108"/>
    <n v="16"/>
    <n v="9"/>
    <n v="1"/>
    <n v="133"/>
  </r>
  <r>
    <x v="250"/>
    <s v="Naan"/>
    <n v="12"/>
    <n v="2"/>
    <n v="0"/>
    <n v="22"/>
    <n v="4.0909090909090899"/>
    <n v="63650"/>
    <n v="20"/>
    <n v="2"/>
    <n v="0"/>
    <n v="57"/>
    <n v="17"/>
    <n v="2"/>
    <n v="0"/>
    <n v="50"/>
    <n v="18"/>
    <n v="2"/>
    <n v="0"/>
    <n v="44"/>
  </r>
  <r>
    <x v="250"/>
    <s v="Rice"/>
    <n v="15"/>
    <n v="2"/>
    <n v="0"/>
    <n v="40"/>
    <n v="3.6"/>
    <n v="80039.333333333299"/>
    <n v="20"/>
    <n v="2"/>
    <n v="0"/>
    <n v="45"/>
    <n v="15"/>
    <n v="2"/>
    <n v="0"/>
    <n v="52"/>
    <n v="11"/>
    <n v="2"/>
    <n v="0"/>
    <n v="26"/>
  </r>
  <r>
    <x v="250"/>
    <s v="Salmon and Wheat Bran Salad"/>
    <n v="59"/>
    <n v="12"/>
    <n v="0"/>
    <n v="697"/>
    <n v="3.6666666666666599"/>
    <n v="59704.649122807001"/>
    <n v="100"/>
    <n v="12"/>
    <n v="1"/>
    <n v="1158"/>
    <n v="76"/>
    <n v="18"/>
    <n v="1"/>
    <n v="1304"/>
    <n v="80"/>
    <n v="13"/>
    <n v="1"/>
    <n v="980"/>
  </r>
  <r>
    <x v="250"/>
    <s v="Yogurt"/>
    <n v="12"/>
    <n v="3"/>
    <n v="0"/>
    <n v="39"/>
    <n v="2.3333333333333299"/>
    <n v="75044.583333333299"/>
    <n v="50"/>
    <n v="3"/>
    <n v="0"/>
    <n v="188"/>
    <n v="36"/>
    <n v="3"/>
    <n v="0"/>
    <n v="140"/>
    <n v="34"/>
    <n v="3"/>
    <n v="0"/>
    <n v="135"/>
  </r>
  <r>
    <x v="251"/>
    <s v="Aubergine and Chickpea Vindaloo"/>
    <n v="14"/>
    <n v="4"/>
    <n v="0"/>
    <n v="47"/>
    <n v="3.1"/>
    <n v="40238.400000000001"/>
    <n v="7"/>
    <n v="4"/>
    <n v="0"/>
    <n v="24"/>
    <n v="2"/>
    <n v="4"/>
    <n v="0"/>
    <n v="7"/>
    <n v="0"/>
    <n v="0"/>
    <n v="0"/>
    <n v="0"/>
  </r>
  <r>
    <x v="251"/>
    <s v="Beef and Apple Burgers"/>
    <n v="38"/>
    <n v="10"/>
    <n v="0"/>
    <n v="377"/>
    <n v="4.1315789473684204"/>
    <n v="55447.078947368398"/>
    <n v="45"/>
    <n v="11"/>
    <n v="1"/>
    <n v="454"/>
    <n v="40"/>
    <n v="11"/>
    <n v="1"/>
    <n v="390"/>
    <n v="49"/>
    <n v="13"/>
    <n v="1"/>
    <n v="577"/>
  </r>
  <r>
    <x v="251"/>
    <s v="Beef and Broccoli"/>
    <n v="39"/>
    <n v="9"/>
    <n v="0"/>
    <n v="330"/>
    <n v="2.1333333333333302"/>
    <n v="63367.1"/>
    <n v="21"/>
    <n v="9"/>
    <n v="0"/>
    <n v="181"/>
    <n v="17"/>
    <n v="9"/>
    <n v="0"/>
    <n v="151"/>
    <n v="27"/>
    <n v="8"/>
    <n v="3"/>
    <n v="145"/>
  </r>
  <r>
    <x v="251"/>
    <s v="Beef and Broccoli Stir Fry"/>
    <n v="16"/>
    <n v="10"/>
    <n v="0"/>
    <n v="165"/>
    <n v="4.4375"/>
    <n v="31430.5"/>
    <n v="27"/>
    <n v="10"/>
    <n v="0"/>
    <n v="260"/>
    <n v="10"/>
    <n v="10"/>
    <n v="0"/>
    <n v="96"/>
    <n v="18"/>
    <n v="10"/>
    <n v="2"/>
    <n v="153"/>
  </r>
  <r>
    <x v="251"/>
    <s v="Beef and Squash Kabob"/>
    <n v="50"/>
    <n v="8"/>
    <n v="0"/>
    <n v="467"/>
    <n v="2.63636363636363"/>
    <n v="47805.477272727199"/>
    <n v="52"/>
    <n v="7"/>
    <n v="0"/>
    <n v="448"/>
    <n v="42"/>
    <n v="8"/>
    <n v="0"/>
    <n v="392"/>
    <n v="45"/>
    <n v="8"/>
    <n v="0"/>
    <n v="416"/>
  </r>
  <r>
    <x v="251"/>
    <s v="Chicken and Onion Kabob"/>
    <n v="62"/>
    <n v="10"/>
    <n v="0"/>
    <n v="669"/>
    <n v="3.5090909090908999"/>
    <n v="52849.109090908998"/>
    <n v="78"/>
    <n v="10"/>
    <n v="0"/>
    <n v="870"/>
    <n v="43"/>
    <n v="10"/>
    <n v="0"/>
    <n v="481"/>
    <n v="56"/>
    <n v="10"/>
    <n v="0"/>
    <n v="613"/>
  </r>
  <r>
    <x v="251"/>
    <s v="Chutney"/>
    <n v="26"/>
    <n v="2"/>
    <n v="0"/>
    <n v="119"/>
    <n v="5.1666666666666599"/>
    <n v="46018.833333333299"/>
    <n v="18"/>
    <n v="2"/>
    <n v="0"/>
    <n v="42"/>
    <n v="21"/>
    <n v="2"/>
    <n v="0"/>
    <n v="52"/>
    <n v="21"/>
    <n v="2"/>
    <n v="0"/>
    <n v="54"/>
  </r>
  <r>
    <x v="251"/>
    <s v="Coconut and Beef Vindaloo"/>
    <n v="8"/>
    <n v="4"/>
    <n v="1"/>
    <n v="28"/>
    <n v="1.3333333333333299"/>
    <n v="66735.5"/>
    <n v="11"/>
    <n v="4"/>
    <n v="0"/>
    <n v="34"/>
    <n v="12"/>
    <n v="4"/>
    <n v="0"/>
    <n v="48"/>
    <n v="9"/>
    <n v="4"/>
    <n v="0"/>
    <n v="36"/>
  </r>
  <r>
    <x v="251"/>
    <s v="Fountain Drink"/>
    <n v="37"/>
    <n v="2"/>
    <n v="0"/>
    <n v="73"/>
    <n v="4.4545454545454497"/>
    <n v="59173.363636363603"/>
    <n v="50"/>
    <n v="2"/>
    <n v="0"/>
    <n v="100"/>
    <n v="42"/>
    <n v="2"/>
    <n v="0"/>
    <n v="83"/>
    <n v="42"/>
    <n v="2"/>
    <n v="0"/>
    <n v="84"/>
  </r>
  <r>
    <x v="251"/>
    <s v="Lamb and Veggie Kabob"/>
    <n v="8"/>
    <n v="8"/>
    <n v="0"/>
    <n v="77"/>
    <n v="4.75"/>
    <n v="37717"/>
    <n v="7"/>
    <n v="8"/>
    <n v="1"/>
    <n v="58"/>
    <n v="18"/>
    <n v="8"/>
    <n v="0"/>
    <n v="165"/>
    <n v="11"/>
    <n v="8"/>
    <n v="3"/>
    <n v="72"/>
  </r>
  <r>
    <x v="251"/>
    <s v="Lamb Chops"/>
    <n v="16"/>
    <n v="6"/>
    <n v="0"/>
    <n v="98"/>
    <n v="4.1875"/>
    <n v="37686.8125"/>
    <n v="15"/>
    <n v="9"/>
    <n v="1"/>
    <n v="122"/>
    <n v="13"/>
    <n v="8"/>
    <n v="0"/>
    <n v="98"/>
    <n v="33"/>
    <n v="8"/>
    <n v="0"/>
    <n v="251"/>
  </r>
  <r>
    <x v="251"/>
    <s v="Naan"/>
    <n v="24"/>
    <n v="2"/>
    <n v="0"/>
    <n v="78"/>
    <n v="2.6521739130434701"/>
    <n v="56652.260869565202"/>
    <n v="15"/>
    <n v="2"/>
    <n v="0"/>
    <n v="30"/>
    <n v="19"/>
    <n v="2"/>
    <n v="0"/>
    <n v="39"/>
    <n v="18"/>
    <n v="2"/>
    <n v="0"/>
    <n v="44"/>
  </r>
  <r>
    <x v="251"/>
    <s v="Rice"/>
    <n v="27"/>
    <n v="2"/>
    <n v="0"/>
    <n v="84"/>
    <n v="2.68"/>
    <n v="68113.8"/>
    <n v="18"/>
    <n v="2"/>
    <n v="0"/>
    <n v="44"/>
    <n v="21"/>
    <n v="2"/>
    <n v="0"/>
    <n v="51"/>
    <n v="17"/>
    <n v="2"/>
    <n v="0"/>
    <n v="40"/>
  </r>
  <r>
    <x v="251"/>
    <s v="Salmon and Wheat Bran Salad"/>
    <n v="108"/>
    <n v="14"/>
    <n v="0"/>
    <n v="1550"/>
    <n v="4.3557692307692299"/>
    <n v="56813.913461538403"/>
    <n v="92"/>
    <n v="15"/>
    <n v="0"/>
    <n v="1353"/>
    <n v="81"/>
    <n v="16"/>
    <n v="0"/>
    <n v="1294"/>
    <n v="96"/>
    <n v="12"/>
    <n v="1"/>
    <n v="1102"/>
  </r>
  <r>
    <x v="251"/>
    <s v="Yogurt"/>
    <n v="45"/>
    <n v="3"/>
    <n v="0"/>
    <n v="194"/>
    <n v="4.5813953488371997"/>
    <n v="48950.023255813903"/>
    <n v="39"/>
    <n v="3"/>
    <n v="0"/>
    <n v="166"/>
    <n v="39"/>
    <n v="3"/>
    <n v="0"/>
    <n v="151"/>
    <n v="36"/>
    <n v="3"/>
    <n v="0"/>
    <n v="136"/>
  </r>
  <r>
    <x v="252"/>
    <s v="Aubergine and Chickpea Vindaloo"/>
    <n v="16"/>
    <n v="4"/>
    <n v="0"/>
    <n v="56"/>
    <n v="7.3"/>
    <n v="30229.4"/>
    <n v="14"/>
    <n v="4"/>
    <n v="0"/>
    <n v="49"/>
    <n v="21"/>
    <n v="4"/>
    <n v="0"/>
    <n v="73"/>
    <n v="10"/>
    <n v="4"/>
    <n v="0"/>
    <n v="32"/>
  </r>
  <r>
    <x v="252"/>
    <s v="Beef and Apple Burgers"/>
    <n v="32"/>
    <n v="14"/>
    <n v="1"/>
    <n v="396"/>
    <n v="2.59375"/>
    <n v="75038.3125"/>
    <n v="46"/>
    <n v="13"/>
    <n v="1"/>
    <n v="547"/>
    <n v="49"/>
    <n v="12"/>
    <n v="1"/>
    <n v="547"/>
    <n v="66"/>
    <n v="12"/>
    <n v="1"/>
    <n v="700"/>
  </r>
  <r>
    <x v="252"/>
    <s v="Beef and Broccoli"/>
    <n v="21"/>
    <n v="10"/>
    <n v="2"/>
    <n v="181"/>
    <n v="2"/>
    <n v="77832.166666666599"/>
    <n v="21"/>
    <n v="11"/>
    <n v="0"/>
    <n v="216"/>
    <n v="33"/>
    <n v="12"/>
    <n v="0"/>
    <n v="400"/>
    <n v="40"/>
    <n v="9"/>
    <n v="0"/>
    <n v="443"/>
  </r>
  <r>
    <x v="252"/>
    <s v="Beef and Broccoli Stir Fry"/>
    <n v="17"/>
    <n v="10"/>
    <n v="1"/>
    <n v="162"/>
    <n v="1.875"/>
    <n v="75021.6875"/>
    <n v="17"/>
    <n v="10"/>
    <n v="1"/>
    <n v="160"/>
    <n v="33"/>
    <n v="10"/>
    <n v="0"/>
    <n v="334"/>
    <n v="35"/>
    <n v="10"/>
    <n v="0"/>
    <n v="355"/>
  </r>
  <r>
    <x v="252"/>
    <s v="Beef and Squash Kabob"/>
    <n v="33"/>
    <n v="8"/>
    <n v="0"/>
    <n v="309"/>
    <n v="2.3548387096774102"/>
    <n v="61323.2903225806"/>
    <n v="36"/>
    <n v="7"/>
    <n v="0"/>
    <n v="309"/>
    <n v="60"/>
    <n v="8"/>
    <n v="0"/>
    <n v="535"/>
    <n v="60"/>
    <n v="8"/>
    <n v="0"/>
    <n v="541"/>
  </r>
  <r>
    <x v="252"/>
    <s v="Chicken and Onion Kabob"/>
    <n v="55"/>
    <n v="10"/>
    <n v="0"/>
    <n v="606"/>
    <n v="3.02"/>
    <n v="48120.94"/>
    <n v="53"/>
    <n v="10"/>
    <n v="0"/>
    <n v="587"/>
    <n v="82"/>
    <n v="10"/>
    <n v="0"/>
    <n v="914"/>
    <n v="76"/>
    <n v="10"/>
    <n v="0"/>
    <n v="835"/>
  </r>
  <r>
    <x v="252"/>
    <s v="Chutney"/>
    <n v="22"/>
    <n v="2"/>
    <n v="0"/>
    <n v="62"/>
    <n v="2.72727272727272"/>
    <n v="63715.681818181802"/>
    <n v="18"/>
    <n v="2"/>
    <n v="0"/>
    <n v="60"/>
    <n v="21"/>
    <n v="2"/>
    <n v="0"/>
    <n v="52"/>
    <n v="34"/>
    <n v="2"/>
    <n v="0"/>
    <n v="89"/>
  </r>
  <r>
    <x v="252"/>
    <s v="Coconut and Beef Vindaloo"/>
    <n v="16"/>
    <n v="4"/>
    <n v="0"/>
    <n v="64"/>
    <n v="4.6666666666666599"/>
    <n v="55644"/>
    <n v="8"/>
    <n v="4"/>
    <n v="0"/>
    <n v="24"/>
    <n v="16"/>
    <n v="4"/>
    <n v="0"/>
    <n v="64"/>
    <n v="13"/>
    <n v="4"/>
    <n v="0"/>
    <n v="50"/>
  </r>
  <r>
    <x v="252"/>
    <s v="Fountain Drink"/>
    <n v="45"/>
    <n v="2"/>
    <n v="0"/>
    <n v="90"/>
    <n v="5.375"/>
    <n v="45952.25"/>
    <n v="38"/>
    <n v="2"/>
    <n v="0"/>
    <n v="71"/>
    <n v="89"/>
    <n v="2"/>
    <n v="0"/>
    <n v="177"/>
    <n v="83"/>
    <n v="2"/>
    <n v="0"/>
    <n v="162"/>
  </r>
  <r>
    <x v="252"/>
    <s v="Lamb and Veggie Kabob"/>
    <n v="14"/>
    <n v="8"/>
    <n v="1"/>
    <n v="115"/>
    <n v="2.6153846153846101"/>
    <n v="69256.076923076893"/>
    <n v="13"/>
    <n v="8"/>
    <n v="0"/>
    <n v="122"/>
    <n v="16"/>
    <n v="8"/>
    <n v="0"/>
    <n v="147"/>
    <n v="22"/>
    <n v="8"/>
    <n v="1"/>
    <n v="195"/>
  </r>
  <r>
    <x v="252"/>
    <s v="Lamb Chops"/>
    <n v="9"/>
    <n v="9"/>
    <n v="0"/>
    <n v="83"/>
    <n v="5.55555555555555"/>
    <n v="44479.777777777701"/>
    <n v="22"/>
    <n v="11"/>
    <n v="1"/>
    <n v="229"/>
    <n v="35"/>
    <n v="9"/>
    <n v="0"/>
    <n v="310"/>
    <n v="27"/>
    <n v="10"/>
    <n v="1"/>
    <n v="226"/>
  </r>
  <r>
    <x v="252"/>
    <s v="Naan"/>
    <n v="18"/>
    <n v="2"/>
    <n v="0"/>
    <n v="58"/>
    <n v="2.9444444444444402"/>
    <n v="66754.388888888803"/>
    <n v="24"/>
    <n v="2"/>
    <n v="0"/>
    <n v="61"/>
    <n v="25"/>
    <n v="2"/>
    <n v="0"/>
    <n v="70"/>
    <n v="36"/>
    <n v="2"/>
    <n v="0"/>
    <n v="92"/>
  </r>
  <r>
    <x v="252"/>
    <s v="Rice"/>
    <n v="18"/>
    <n v="2"/>
    <n v="0"/>
    <n v="52"/>
    <n v="1.94444444444444"/>
    <n v="72413"/>
    <n v="21"/>
    <n v="2"/>
    <n v="1"/>
    <n v="61"/>
    <n v="25"/>
    <n v="2"/>
    <n v="0"/>
    <n v="73"/>
    <n v="24"/>
    <n v="2"/>
    <n v="0"/>
    <n v="64"/>
  </r>
  <r>
    <x v="252"/>
    <s v="Salmon and Wheat Bran Salad"/>
    <n v="82"/>
    <n v="13"/>
    <n v="1"/>
    <n v="978"/>
    <n v="3.1898734177215098"/>
    <n v="60861.6582278481"/>
    <n v="109"/>
    <n v="13"/>
    <n v="1"/>
    <n v="1300"/>
    <n v="141"/>
    <n v="14"/>
    <n v="0"/>
    <n v="1990"/>
    <n v="181"/>
    <n v="15"/>
    <n v="0"/>
    <n v="2612"/>
  </r>
  <r>
    <x v="252"/>
    <s v="Yogurt"/>
    <n v="33"/>
    <n v="3"/>
    <n v="0"/>
    <n v="154"/>
    <n v="2.8387096774193501"/>
    <n v="51704.129032258003"/>
    <n v="46"/>
    <n v="3"/>
    <n v="1"/>
    <n v="165"/>
    <n v="71"/>
    <n v="3"/>
    <n v="0"/>
    <n v="303"/>
    <n v="78"/>
    <n v="3"/>
    <n v="0"/>
    <n v="339"/>
  </r>
  <r>
    <x v="253"/>
    <s v="Aubergine and Chickpea Vindaloo"/>
    <n v="2"/>
    <n v="4"/>
    <n v="0"/>
    <n v="7"/>
    <n v="3"/>
    <n v="103"/>
    <n v="3"/>
    <n v="4"/>
    <n v="2"/>
    <n v="4"/>
    <n v="5"/>
    <n v="4"/>
    <n v="0"/>
    <n v="18"/>
    <n v="6"/>
    <n v="4"/>
    <n v="0"/>
    <n v="21"/>
  </r>
  <r>
    <x v="253"/>
    <s v="Beef and Apple Burgers"/>
    <n v="23"/>
    <n v="12"/>
    <n v="0"/>
    <n v="265"/>
    <n v="4.5652173913043397"/>
    <n v="39244.0869565217"/>
    <n v="26"/>
    <n v="11"/>
    <n v="2"/>
    <n v="249"/>
    <n v="28"/>
    <n v="10"/>
    <n v="0"/>
    <n v="257"/>
    <n v="34"/>
    <n v="12"/>
    <n v="2"/>
    <n v="324"/>
  </r>
  <r>
    <x v="253"/>
    <s v="Beef and Broccoli"/>
    <n v="12"/>
    <n v="14"/>
    <n v="0"/>
    <n v="167"/>
    <n v="4.1666666666666599"/>
    <n v="50066.833333333299"/>
    <n v="9"/>
    <n v="8"/>
    <n v="3"/>
    <n v="46"/>
    <n v="12"/>
    <n v="9"/>
    <n v="1"/>
    <n v="98"/>
    <n v="17"/>
    <n v="7"/>
    <n v="0"/>
    <n v="125"/>
  </r>
  <r>
    <x v="253"/>
    <s v="Beef and Broccoli Stir Fry"/>
    <n v="11"/>
    <n v="10"/>
    <n v="0"/>
    <n v="112"/>
    <n v="4.6363636363636296"/>
    <n v="63637.636363636302"/>
    <n v="9"/>
    <n v="10"/>
    <n v="1"/>
    <n v="80"/>
    <n v="7"/>
    <n v="10"/>
    <n v="0"/>
    <n v="71"/>
    <n v="12"/>
    <n v="10"/>
    <n v="0"/>
    <n v="124"/>
  </r>
  <r>
    <x v="253"/>
    <s v="Beef and Squash Kabob"/>
    <n v="19"/>
    <n v="8"/>
    <n v="0"/>
    <n v="176"/>
    <n v="5.23529411764705"/>
    <n v="53006.882352941102"/>
    <n v="22"/>
    <n v="7"/>
    <n v="0"/>
    <n v="187"/>
    <n v="17"/>
    <n v="8"/>
    <n v="0"/>
    <n v="158"/>
    <n v="27"/>
    <n v="8"/>
    <n v="0"/>
    <n v="250"/>
  </r>
  <r>
    <x v="253"/>
    <s v="Chicken and Onion Kabob"/>
    <n v="25"/>
    <n v="10"/>
    <n v="2"/>
    <n v="239"/>
    <n v="6.2727272727272698"/>
    <n v="50056.227272727199"/>
    <n v="43"/>
    <n v="10"/>
    <n v="0"/>
    <n v="477"/>
    <n v="29"/>
    <n v="10"/>
    <n v="1"/>
    <n v="307"/>
    <n v="47"/>
    <n v="10"/>
    <n v="0"/>
    <n v="511"/>
  </r>
  <r>
    <x v="253"/>
    <s v="Chutney"/>
    <n v="12"/>
    <n v="2"/>
    <n v="0"/>
    <n v="36"/>
    <n v="4.9166666666666599"/>
    <n v="25149.833333333299"/>
    <n v="6"/>
    <n v="2"/>
    <n v="0"/>
    <n v="12"/>
    <n v="13"/>
    <n v="2"/>
    <n v="0"/>
    <n v="30"/>
    <n v="13"/>
    <n v="2"/>
    <n v="0"/>
    <n v="34"/>
  </r>
  <r>
    <x v="253"/>
    <s v="Coconut and Beef Vindaloo"/>
    <n v="4"/>
    <n v="4"/>
    <n v="0"/>
    <n v="16"/>
    <n v="2.75"/>
    <n v="50123.5"/>
    <n v="11"/>
    <n v="4"/>
    <n v="0"/>
    <n v="35"/>
    <n v="8"/>
    <n v="4"/>
    <n v="0"/>
    <n v="32"/>
    <n v="4"/>
    <n v="4"/>
    <n v="0"/>
    <n v="16"/>
  </r>
  <r>
    <x v="253"/>
    <s v="Fountain Drink"/>
    <n v="21"/>
    <n v="2"/>
    <n v="0"/>
    <n v="40"/>
    <n v="3.84615384615384"/>
    <n v="46265.2307692307"/>
    <n v="20"/>
    <n v="2"/>
    <n v="0"/>
    <n v="40"/>
    <n v="28"/>
    <n v="2"/>
    <n v="0"/>
    <n v="56"/>
    <n v="31"/>
    <n v="2"/>
    <n v="0"/>
    <n v="55"/>
  </r>
  <r>
    <x v="253"/>
    <s v="Lamb and Veggie Kabob"/>
    <n v="8"/>
    <n v="8"/>
    <n v="1"/>
    <n v="67"/>
    <n v="5.875"/>
    <n v="50095.25"/>
    <n v="11"/>
    <n v="8"/>
    <n v="1"/>
    <n v="92"/>
    <n v="14"/>
    <n v="8"/>
    <n v="1"/>
    <n v="119"/>
    <n v="8"/>
    <n v="8"/>
    <n v="0"/>
    <n v="74"/>
  </r>
  <r>
    <x v="253"/>
    <s v="Lamb Chops"/>
    <n v="10"/>
    <n v="7"/>
    <n v="1"/>
    <n v="59"/>
    <n v="2.6"/>
    <n v="50187.3"/>
    <n v="8"/>
    <n v="8"/>
    <n v="2"/>
    <n v="49"/>
    <n v="11"/>
    <n v="6"/>
    <n v="0"/>
    <n v="64"/>
    <n v="15"/>
    <n v="11"/>
    <n v="0"/>
    <n v="161"/>
  </r>
  <r>
    <x v="253"/>
    <s v="Naan"/>
    <n v="11"/>
    <n v="2"/>
    <n v="0"/>
    <n v="34"/>
    <n v="4.6363636363636296"/>
    <n v="54624.272727272699"/>
    <n v="11"/>
    <n v="2"/>
    <n v="0"/>
    <n v="36"/>
    <n v="19"/>
    <n v="2"/>
    <n v="0"/>
    <n v="39"/>
    <n v="18"/>
    <n v="2"/>
    <n v="0"/>
    <n v="48"/>
  </r>
  <r>
    <x v="253"/>
    <s v="Rice"/>
    <n v="9"/>
    <n v="2"/>
    <n v="0"/>
    <n v="34"/>
    <n v="2.75"/>
    <n v="37649.75"/>
    <n v="5"/>
    <n v="2"/>
    <n v="0"/>
    <n v="10"/>
    <n v="6"/>
    <n v="2"/>
    <n v="0"/>
    <n v="12"/>
    <n v="16"/>
    <n v="2"/>
    <n v="0"/>
    <n v="44"/>
  </r>
  <r>
    <x v="253"/>
    <s v="Salmon and Wheat Bran Salad"/>
    <n v="67"/>
    <n v="13"/>
    <n v="1"/>
    <n v="861"/>
    <n v="4.0307692307692298"/>
    <n v="35503.646153846101"/>
    <n v="61"/>
    <n v="13"/>
    <n v="1"/>
    <n v="717"/>
    <n v="74"/>
    <n v="12"/>
    <n v="1"/>
    <n v="848"/>
    <n v="75"/>
    <n v="13"/>
    <n v="0"/>
    <n v="941"/>
  </r>
  <r>
    <x v="253"/>
    <s v="Yogurt"/>
    <n v="24"/>
    <n v="3"/>
    <n v="0"/>
    <n v="105"/>
    <n v="2.8095238095238"/>
    <n v="57237.666666666599"/>
    <n v="24"/>
    <n v="3"/>
    <n v="0"/>
    <n v="103"/>
    <n v="18"/>
    <n v="3"/>
    <n v="0"/>
    <n v="73"/>
    <n v="29"/>
    <n v="3"/>
    <n v="0"/>
    <n v="132"/>
  </r>
  <r>
    <x v="254"/>
    <s v="Aubergine and Chickpea Vindaloo"/>
    <n v="8"/>
    <n v="4"/>
    <n v="0"/>
    <n v="28"/>
    <n v="3"/>
    <n v="75061"/>
    <n v="3"/>
    <n v="4"/>
    <n v="0"/>
    <n v="10"/>
    <n v="12"/>
    <n v="4"/>
    <n v="0"/>
    <n v="42"/>
    <n v="1"/>
    <n v="4"/>
    <n v="4"/>
    <n v="0"/>
  </r>
  <r>
    <x v="254"/>
    <s v="Beef and Apple Burgers"/>
    <n v="20"/>
    <n v="13"/>
    <n v="2"/>
    <n v="205"/>
    <n v="2.2999999999999998"/>
    <n v="65100.4"/>
    <n v="32"/>
    <n v="12"/>
    <n v="1"/>
    <n v="366"/>
    <n v="20"/>
    <n v="11"/>
    <n v="1"/>
    <n v="206"/>
    <n v="16"/>
    <n v="25"/>
    <n v="0"/>
    <n v="394"/>
  </r>
  <r>
    <x v="254"/>
    <s v="Beef and Broccoli"/>
    <n v="14"/>
    <n v="9"/>
    <n v="0"/>
    <n v="120"/>
    <n v="6.71428571428571"/>
    <n v="35825.642857142797"/>
    <n v="10"/>
    <n v="7"/>
    <n v="0"/>
    <n v="68"/>
    <n v="64"/>
    <n v="7"/>
    <n v="1"/>
    <n v="494"/>
    <n v="8"/>
    <n v="18"/>
    <n v="1"/>
    <n v="137"/>
  </r>
  <r>
    <x v="254"/>
    <s v="Beef and Broccoli Stir Fry"/>
    <n v="6"/>
    <n v="10"/>
    <n v="0"/>
    <n v="61"/>
    <n v="2.6666666666666599"/>
    <n v="33414.166666666599"/>
    <n v="7"/>
    <n v="10"/>
    <n v="0"/>
    <n v="70"/>
    <n v="8"/>
    <n v="10"/>
    <n v="0"/>
    <n v="82"/>
    <n v="6"/>
    <n v="10"/>
    <n v="0"/>
    <n v="61"/>
  </r>
  <r>
    <x v="254"/>
    <s v="Beef and Squash Kabob"/>
    <n v="25"/>
    <n v="8"/>
    <n v="0"/>
    <n v="232"/>
    <n v="3.7083333333333299"/>
    <n v="46077.208333333299"/>
    <n v="28"/>
    <n v="7"/>
    <n v="0"/>
    <n v="240"/>
    <n v="14"/>
    <n v="8"/>
    <n v="1"/>
    <n v="123"/>
    <n v="22"/>
    <n v="8"/>
    <n v="1"/>
    <n v="197"/>
  </r>
  <r>
    <x v="254"/>
    <s v="Chicken and Onion Kabob"/>
    <n v="29"/>
    <n v="10"/>
    <n v="0"/>
    <n v="323"/>
    <n v="5.8518518518518503"/>
    <n v="40846.296296296299"/>
    <n v="43"/>
    <n v="10"/>
    <n v="0"/>
    <n v="491"/>
    <n v="29"/>
    <n v="10"/>
    <n v="0"/>
    <n v="327"/>
    <n v="40"/>
    <n v="10"/>
    <n v="1"/>
    <n v="428"/>
  </r>
  <r>
    <x v="254"/>
    <s v="Chutney"/>
    <n v="11"/>
    <n v="2"/>
    <n v="0"/>
    <n v="30"/>
    <n v="2.3636363636363602"/>
    <n v="72896.636363636295"/>
    <n v="21"/>
    <n v="2"/>
    <n v="0"/>
    <n v="66"/>
    <n v="9"/>
    <n v="2"/>
    <n v="0"/>
    <n v="24"/>
    <n v="16"/>
    <n v="2"/>
    <n v="0"/>
    <n v="56"/>
  </r>
  <r>
    <x v="254"/>
    <s v="Coconut and Beef Vindaloo"/>
    <n v="12"/>
    <n v="4"/>
    <n v="0"/>
    <n v="48"/>
    <n v="7.125"/>
    <n v="62542.625"/>
    <n v="9"/>
    <n v="4"/>
    <n v="0"/>
    <n v="32"/>
    <n v="8"/>
    <n v="4"/>
    <n v="1"/>
    <n v="28"/>
    <n v="1"/>
    <n v="4"/>
    <n v="1"/>
    <n v="3"/>
  </r>
  <r>
    <x v="254"/>
    <s v="Fountain Drink"/>
    <n v="36"/>
    <n v="2"/>
    <n v="0"/>
    <n v="68"/>
    <n v="9.1999999999999993"/>
    <n v="52067.519999999997"/>
    <n v="43"/>
    <n v="2"/>
    <n v="0"/>
    <n v="80"/>
    <n v="19"/>
    <n v="2"/>
    <n v="0"/>
    <n v="38"/>
    <n v="32"/>
    <n v="2"/>
    <n v="0"/>
    <n v="63"/>
  </r>
  <r>
    <x v="254"/>
    <s v="Lamb and Veggie Kabob"/>
    <n v="13"/>
    <n v="8"/>
    <n v="0"/>
    <n v="125"/>
    <n v="6.8461538461538396"/>
    <n v="38511.0769230769"/>
    <n v="8"/>
    <n v="8"/>
    <n v="0"/>
    <n v="75"/>
    <n v="5"/>
    <n v="8"/>
    <n v="2"/>
    <n v="38"/>
    <n v="10"/>
    <n v="8"/>
    <n v="1"/>
    <n v="87"/>
  </r>
  <r>
    <x v="254"/>
    <s v="Lamb Chops"/>
    <n v="5"/>
    <n v="10"/>
    <n v="0"/>
    <n v="52"/>
    <n v="10.4"/>
    <n v="40046.400000000001"/>
    <n v="12"/>
    <n v="8"/>
    <n v="1"/>
    <n v="79"/>
    <n v="17"/>
    <n v="8"/>
    <n v="0"/>
    <n v="125"/>
    <n v="15"/>
    <n v="7"/>
    <n v="1"/>
    <n v="92"/>
  </r>
  <r>
    <x v="254"/>
    <s v="Naan"/>
    <n v="18"/>
    <n v="2"/>
    <n v="0"/>
    <n v="44"/>
    <n v="4.125"/>
    <n v="62595.1875"/>
    <n v="13"/>
    <n v="2"/>
    <n v="0"/>
    <n v="24"/>
    <n v="4"/>
    <n v="2"/>
    <n v="0"/>
    <n v="20"/>
    <n v="11"/>
    <n v="2"/>
    <n v="0"/>
    <n v="27"/>
  </r>
  <r>
    <x v="254"/>
    <s v="Rice"/>
    <n v="13"/>
    <n v="2"/>
    <n v="0"/>
    <n v="30"/>
    <n v="4.3333333333333304"/>
    <n v="66713.666666666599"/>
    <n v="13"/>
    <n v="2"/>
    <n v="0"/>
    <n v="22"/>
    <n v="7"/>
    <n v="2"/>
    <n v="0"/>
    <n v="20"/>
    <n v="15"/>
    <n v="2"/>
    <n v="0"/>
    <n v="41"/>
  </r>
  <r>
    <x v="254"/>
    <s v="Salmon and Wheat Bran Salad"/>
    <n v="65"/>
    <n v="12"/>
    <n v="0"/>
    <n v="756"/>
    <n v="6.328125"/>
    <n v="54797.203125"/>
    <n v="70"/>
    <n v="12"/>
    <n v="0"/>
    <n v="812"/>
    <n v="67"/>
    <n v="10"/>
    <n v="0"/>
    <n v="640"/>
    <n v="49"/>
    <n v="15"/>
    <n v="0"/>
    <n v="695"/>
  </r>
  <r>
    <x v="254"/>
    <s v="Yogurt"/>
    <n v="33"/>
    <n v="3"/>
    <n v="0"/>
    <n v="129"/>
    <n v="5.3125"/>
    <n v="62574.125"/>
    <n v="26"/>
    <n v="3"/>
    <n v="0"/>
    <n v="88"/>
    <n v="43"/>
    <n v="3"/>
    <n v="0"/>
    <n v="254"/>
    <n v="19"/>
    <n v="3"/>
    <n v="0"/>
    <n v="92"/>
  </r>
  <r>
    <x v="255"/>
    <s v="Aubergine and Chickpea Vindaloo"/>
    <n v="5"/>
    <n v="4"/>
    <n v="0"/>
    <n v="18"/>
    <n v="1.5"/>
    <n v="50579.5"/>
    <n v="2"/>
    <n v="4"/>
    <n v="2"/>
    <n v="4"/>
    <n v="11"/>
    <n v="4"/>
    <n v="0"/>
    <n v="38"/>
    <n v="8"/>
    <n v="4"/>
    <n v="0"/>
    <n v="28"/>
  </r>
  <r>
    <x v="255"/>
    <s v="Beef and Apple Burgers"/>
    <n v="27"/>
    <n v="13"/>
    <n v="0"/>
    <n v="331"/>
    <n v="24.740740740740701"/>
    <n v="66769.333333333299"/>
    <n v="33"/>
    <n v="8"/>
    <n v="1"/>
    <n v="250"/>
    <n v="17"/>
    <n v="12"/>
    <n v="1"/>
    <n v="181"/>
    <n v="24"/>
    <n v="13"/>
    <n v="2"/>
    <n v="261"/>
  </r>
  <r>
    <x v="255"/>
    <s v="Beef and Broccoli"/>
    <n v="16"/>
    <n v="12"/>
    <n v="0"/>
    <n v="181"/>
    <n v="42"/>
    <n v="40217.733333333301"/>
    <n v="10"/>
    <n v="6"/>
    <n v="0"/>
    <n v="60"/>
    <n v="12"/>
    <n v="8"/>
    <n v="0"/>
    <n v="92"/>
    <n v="17"/>
    <n v="8"/>
    <n v="0"/>
    <n v="139"/>
  </r>
  <r>
    <x v="255"/>
    <s v="Beef and Broccoli Stir Fry"/>
    <n v="2"/>
    <n v="10"/>
    <n v="0"/>
    <n v="20"/>
    <n v="1.5"/>
    <n v="50180"/>
    <n v="23"/>
    <n v="10"/>
    <n v="1"/>
    <n v="215"/>
    <n v="7"/>
    <n v="10"/>
    <n v="0"/>
    <n v="71"/>
    <n v="12"/>
    <n v="10"/>
    <n v="0"/>
    <n v="121"/>
  </r>
  <r>
    <x v="255"/>
    <s v="Beef and Squash Kabob"/>
    <n v="45"/>
    <n v="8"/>
    <n v="0"/>
    <n v="434"/>
    <n v="4.1739130434782599"/>
    <n v="69661.217391304293"/>
    <n v="56"/>
    <n v="7"/>
    <n v="0"/>
    <n v="494"/>
    <n v="15"/>
    <n v="8"/>
    <n v="0"/>
    <n v="141"/>
    <n v="21"/>
    <n v="8"/>
    <n v="0"/>
    <n v="195"/>
  </r>
  <r>
    <x v="255"/>
    <s v="Chicken and Onion Kabob"/>
    <n v="42"/>
    <n v="10"/>
    <n v="0"/>
    <n v="472"/>
    <n v="2.2432432432432399"/>
    <n v="70370.297297297293"/>
    <n v="46"/>
    <n v="10"/>
    <n v="0"/>
    <n v="520"/>
    <n v="38"/>
    <n v="10"/>
    <n v="0"/>
    <n v="421"/>
    <n v="31"/>
    <n v="10"/>
    <n v="0"/>
    <n v="335"/>
  </r>
  <r>
    <x v="255"/>
    <s v="Chutney"/>
    <n v="19"/>
    <n v="2"/>
    <n v="0"/>
    <n v="75"/>
    <n v="34.8888888888888"/>
    <n v="55668.944444444402"/>
    <n v="13"/>
    <n v="2"/>
    <n v="0"/>
    <n v="24"/>
    <n v="13"/>
    <n v="2"/>
    <n v="0"/>
    <n v="33"/>
    <n v="10"/>
    <n v="2"/>
    <n v="0"/>
    <n v="25"/>
  </r>
  <r>
    <x v="255"/>
    <s v="Coconut and Beef Vindaloo"/>
    <n v="3"/>
    <n v="4"/>
    <n v="0"/>
    <n v="12"/>
    <n v="3"/>
    <n v="66692"/>
    <n v="10"/>
    <n v="4"/>
    <n v="0"/>
    <n v="35"/>
    <n v="15"/>
    <n v="4"/>
    <n v="0"/>
    <n v="56"/>
    <n v="8"/>
    <n v="4"/>
    <n v="0"/>
    <n v="31"/>
  </r>
  <r>
    <x v="255"/>
    <s v="Fountain Drink"/>
    <n v="41"/>
    <n v="2"/>
    <n v="0"/>
    <n v="80"/>
    <n v="29.2083333333333"/>
    <n v="58462.666666666599"/>
    <n v="21"/>
    <n v="2"/>
    <n v="0"/>
    <n v="42"/>
    <n v="45"/>
    <n v="2"/>
    <n v="0"/>
    <n v="89"/>
    <n v="44"/>
    <n v="2"/>
    <n v="0"/>
    <n v="87"/>
  </r>
  <r>
    <x v="255"/>
    <s v="Lamb and Veggie Kabob"/>
    <n v="5"/>
    <n v="8"/>
    <n v="0"/>
    <n v="45"/>
    <n v="1.4"/>
    <n v="60463.4"/>
    <n v="14"/>
    <n v="8"/>
    <n v="1"/>
    <n v="121"/>
    <n v="13"/>
    <n v="8"/>
    <n v="0"/>
    <n v="120"/>
    <n v="13"/>
    <n v="8"/>
    <n v="1"/>
    <n v="109"/>
  </r>
  <r>
    <x v="255"/>
    <s v="Lamb Chops"/>
    <n v="16"/>
    <n v="7"/>
    <n v="1"/>
    <n v="97"/>
    <n v="2.5625"/>
    <n v="62846.875"/>
    <n v="16"/>
    <n v="7"/>
    <n v="1"/>
    <n v="98"/>
    <n v="16"/>
    <n v="9"/>
    <n v="0"/>
    <n v="139"/>
    <n v="23"/>
    <n v="7"/>
    <n v="1"/>
    <n v="156"/>
  </r>
  <r>
    <x v="255"/>
    <s v="Naan"/>
    <n v="23"/>
    <n v="2"/>
    <n v="0"/>
    <n v="49"/>
    <n v="3.5714285714285698"/>
    <n v="57395.380952380903"/>
    <n v="8"/>
    <n v="2"/>
    <n v="0"/>
    <n v="16"/>
    <n v="19"/>
    <n v="2"/>
    <n v="0"/>
    <n v="54"/>
    <n v="11"/>
    <n v="2"/>
    <n v="0"/>
    <n v="30"/>
  </r>
  <r>
    <x v="255"/>
    <s v="Rice"/>
    <n v="23"/>
    <n v="2"/>
    <n v="0"/>
    <n v="48"/>
    <n v="1.5333333333333301"/>
    <n v="73527.533333333296"/>
    <n v="8"/>
    <n v="2"/>
    <n v="0"/>
    <n v="18"/>
    <n v="19"/>
    <n v="2"/>
    <n v="0"/>
    <n v="48"/>
    <n v="13"/>
    <n v="2"/>
    <n v="0"/>
    <n v="41"/>
  </r>
  <r>
    <x v="255"/>
    <s v="Salmon and Wheat Bran Salad"/>
    <n v="87"/>
    <n v="13"/>
    <n v="0"/>
    <n v="1074"/>
    <n v="9.4418604651162799"/>
    <n v="64134.523255813903"/>
    <n v="74"/>
    <n v="10"/>
    <n v="1"/>
    <n v="716"/>
    <n v="89"/>
    <n v="12"/>
    <n v="0"/>
    <n v="1041"/>
    <n v="73"/>
    <n v="12"/>
    <n v="0"/>
    <n v="901"/>
  </r>
  <r>
    <x v="255"/>
    <s v="Yogurt"/>
    <n v="34"/>
    <n v="3"/>
    <n v="0"/>
    <n v="107"/>
    <n v="22.178571428571399"/>
    <n v="78591.178571428507"/>
    <n v="31"/>
    <n v="3"/>
    <n v="0"/>
    <n v="112"/>
    <n v="20"/>
    <n v="3"/>
    <n v="0"/>
    <n v="73"/>
    <n v="25"/>
    <n v="3"/>
    <n v="0"/>
    <n v="108"/>
  </r>
  <r>
    <x v="256"/>
    <s v="Aubergine and Chickpea Vindaloo"/>
    <n v="9"/>
    <n v="4"/>
    <n v="0"/>
    <n v="32"/>
    <n v="1.8571428571428501"/>
    <n v="43031.4285714285"/>
    <n v="2"/>
    <n v="4"/>
    <n v="0"/>
    <n v="7"/>
    <n v="3"/>
    <n v="4"/>
    <n v="0"/>
    <n v="10"/>
    <n v="6"/>
    <n v="4"/>
    <n v="0"/>
    <n v="21"/>
  </r>
  <r>
    <x v="256"/>
    <s v="Beef and Apple Burgers"/>
    <n v="29"/>
    <n v="13"/>
    <n v="2"/>
    <n v="323"/>
    <n v="3.4827586206896499"/>
    <n v="44875.034482758601"/>
    <n v="22"/>
    <n v="10"/>
    <n v="1"/>
    <n v="188"/>
    <n v="36"/>
    <n v="13"/>
    <n v="3"/>
    <n v="377"/>
    <n v="26"/>
    <n v="12"/>
    <n v="1"/>
    <n v="282"/>
  </r>
  <r>
    <x v="256"/>
    <s v="Beef and Broccoli"/>
    <n v="15"/>
    <n v="10"/>
    <n v="0"/>
    <n v="145"/>
    <n v="5.3333333333333304"/>
    <n v="46701.599999999999"/>
    <n v="16"/>
    <n v="14"/>
    <n v="0"/>
    <n v="225"/>
    <n v="14"/>
    <n v="14"/>
    <n v="0"/>
    <n v="204"/>
    <n v="11"/>
    <n v="9"/>
    <n v="1"/>
    <n v="89"/>
  </r>
  <r>
    <x v="256"/>
    <s v="Beef and Broccoli Stir Fry"/>
    <n v="10"/>
    <n v="10"/>
    <n v="0"/>
    <n v="101"/>
    <n v="1.625"/>
    <n v="75075"/>
    <n v="15"/>
    <n v="10"/>
    <n v="1"/>
    <n v="138"/>
    <n v="12"/>
    <n v="10"/>
    <n v="2"/>
    <n v="98"/>
    <n v="10"/>
    <n v="10"/>
    <n v="0"/>
    <n v="101"/>
  </r>
  <r>
    <x v="256"/>
    <s v="Beef and Squash Kabob"/>
    <n v="27"/>
    <n v="8"/>
    <n v="0"/>
    <n v="248"/>
    <n v="1.6956521739130399"/>
    <n v="56598.869565217297"/>
    <n v="38"/>
    <n v="7"/>
    <n v="0"/>
    <n v="322"/>
    <n v="23"/>
    <n v="8"/>
    <n v="1"/>
    <n v="191"/>
    <n v="39"/>
    <n v="8"/>
    <n v="0"/>
    <n v="360"/>
  </r>
  <r>
    <x v="256"/>
    <s v="Chicken and Onion Kabob"/>
    <n v="36"/>
    <n v="10"/>
    <n v="1"/>
    <n v="379"/>
    <n v="11.205882352941099"/>
    <n v="44223.5"/>
    <n v="36"/>
    <n v="10"/>
    <n v="0"/>
    <n v="400"/>
    <n v="46"/>
    <n v="10"/>
    <n v="1"/>
    <n v="482"/>
    <n v="41"/>
    <n v="10"/>
    <n v="0"/>
    <n v="449"/>
  </r>
  <r>
    <x v="256"/>
    <s v="Chutney"/>
    <n v="9"/>
    <n v="2"/>
    <n v="0"/>
    <n v="32"/>
    <n v="4"/>
    <n v="42884.571428571398"/>
    <n v="7"/>
    <n v="2"/>
    <n v="0"/>
    <n v="14"/>
    <n v="20"/>
    <n v="2"/>
    <n v="0"/>
    <n v="71"/>
    <n v="14"/>
    <n v="2"/>
    <n v="0"/>
    <n v="38"/>
  </r>
  <r>
    <x v="256"/>
    <s v="Coconut and Beef Vindaloo"/>
    <n v="12"/>
    <n v="4"/>
    <n v="1"/>
    <n v="36"/>
    <n v="2.0909090909090899"/>
    <n v="45530.090909090897"/>
    <n v="7"/>
    <n v="4"/>
    <n v="0"/>
    <n v="21"/>
    <n v="13"/>
    <n v="4"/>
    <n v="0"/>
    <n v="48"/>
    <n v="11"/>
    <n v="4"/>
    <n v="1"/>
    <n v="36"/>
  </r>
  <r>
    <x v="256"/>
    <s v="Fountain Drink"/>
    <n v="41"/>
    <n v="2"/>
    <n v="0"/>
    <n v="74"/>
    <n v="7.8518518518518503"/>
    <n v="37115.333333333299"/>
    <n v="26"/>
    <n v="2"/>
    <n v="0"/>
    <n v="45"/>
    <n v="54"/>
    <n v="2"/>
    <n v="1"/>
    <n v="88"/>
    <n v="40"/>
    <n v="2"/>
    <n v="0"/>
    <n v="76"/>
  </r>
  <r>
    <x v="256"/>
    <s v="Lamb and Veggie Kabob"/>
    <n v="6"/>
    <n v="8"/>
    <n v="2"/>
    <n v="47"/>
    <n v="1"/>
    <n v="99999"/>
    <n v="10"/>
    <n v="8"/>
    <n v="2"/>
    <n v="77"/>
    <n v="19"/>
    <n v="8"/>
    <n v="1"/>
    <n v="167"/>
    <n v="9"/>
    <n v="8"/>
    <n v="0"/>
    <n v="85"/>
  </r>
  <r>
    <x v="256"/>
    <s v="Lamb Chops"/>
    <n v="9"/>
    <n v="15"/>
    <n v="0"/>
    <n v="133"/>
    <n v="4"/>
    <n v="44492.111111111102"/>
    <n v="8"/>
    <n v="8"/>
    <n v="1"/>
    <n v="63"/>
    <n v="15"/>
    <n v="7"/>
    <n v="1"/>
    <n v="94"/>
    <n v="12"/>
    <n v="6"/>
    <n v="1"/>
    <n v="58"/>
  </r>
  <r>
    <x v="256"/>
    <s v="Naan"/>
    <n v="17"/>
    <n v="2"/>
    <n v="0"/>
    <n v="36"/>
    <n v="3.375"/>
    <n v="50085.375"/>
    <n v="16"/>
    <n v="2"/>
    <n v="0"/>
    <n v="42"/>
    <n v="26"/>
    <n v="2"/>
    <n v="0"/>
    <n v="73"/>
    <n v="12"/>
    <n v="2"/>
    <n v="0"/>
    <n v="22"/>
  </r>
  <r>
    <x v="256"/>
    <s v="Rice"/>
    <n v="10"/>
    <n v="2"/>
    <n v="1"/>
    <n v="30"/>
    <n v="2.55555555555555"/>
    <n v="33405.333333333299"/>
    <n v="11"/>
    <n v="2"/>
    <n v="0"/>
    <n v="32"/>
    <n v="21"/>
    <n v="2"/>
    <n v="0"/>
    <n v="61"/>
    <n v="15"/>
    <n v="2"/>
    <n v="0"/>
    <n v="40"/>
  </r>
  <r>
    <x v="256"/>
    <s v="Salmon and Wheat Bran Salad"/>
    <n v="79"/>
    <n v="12"/>
    <n v="0"/>
    <n v="930"/>
    <n v="5.2307692307692299"/>
    <n v="46204.794871794802"/>
    <n v="81"/>
    <n v="11"/>
    <n v="0"/>
    <n v="888"/>
    <n v="80"/>
    <n v="18"/>
    <n v="1"/>
    <n v="1365"/>
    <n v="59"/>
    <n v="12"/>
    <n v="0"/>
    <n v="697"/>
  </r>
  <r>
    <x v="256"/>
    <s v="Yogurt"/>
    <n v="27"/>
    <n v="3"/>
    <n v="1"/>
    <n v="95"/>
    <n v="3.3076923076922999"/>
    <n v="46245.846153846098"/>
    <n v="17"/>
    <n v="3"/>
    <n v="0"/>
    <n v="62"/>
    <n v="33"/>
    <n v="3"/>
    <n v="1"/>
    <n v="145"/>
    <n v="12"/>
    <n v="3"/>
    <n v="0"/>
    <n v="39"/>
  </r>
  <r>
    <x v="257"/>
    <s v="Aubergine and Chickpea Vindaloo"/>
    <n v="18"/>
    <n v="4"/>
    <n v="1"/>
    <n v="55"/>
    <n v="3.9285714285714199"/>
    <n v="57183.142857142797"/>
    <n v="16"/>
    <n v="4"/>
    <n v="0"/>
    <n v="56"/>
    <n v="13"/>
    <n v="4"/>
    <n v="0"/>
    <n v="46"/>
    <n v="14"/>
    <n v="4"/>
    <n v="0"/>
    <n v="47"/>
  </r>
  <r>
    <x v="257"/>
    <s v="Beef and Apple Burgers"/>
    <n v="29"/>
    <n v="15"/>
    <n v="1"/>
    <n v="414"/>
    <n v="11.0344827586206"/>
    <n v="55316.241379310297"/>
    <n v="51"/>
    <n v="13"/>
    <n v="1"/>
    <n v="619"/>
    <n v="34"/>
    <n v="12"/>
    <n v="1"/>
    <n v="376"/>
    <n v="38"/>
    <n v="10"/>
    <n v="0"/>
    <n v="377"/>
  </r>
  <r>
    <x v="257"/>
    <s v="Beef and Broccoli"/>
    <n v="28"/>
    <n v="8"/>
    <n v="0"/>
    <n v="227"/>
    <n v="2.1428571428571401"/>
    <n v="57404.5"/>
    <n v="28"/>
    <n v="14"/>
    <n v="0"/>
    <n v="397"/>
    <n v="14"/>
    <n v="9"/>
    <n v="0"/>
    <n v="125"/>
    <n v="39"/>
    <n v="9"/>
    <n v="0"/>
    <n v="330"/>
  </r>
  <r>
    <x v="257"/>
    <s v="Beef and Broccoli Stir Fry"/>
    <n v="11"/>
    <n v="10"/>
    <n v="0"/>
    <n v="111"/>
    <n v="1.72727272727272"/>
    <n v="72773"/>
    <n v="27"/>
    <n v="10"/>
    <n v="0"/>
    <n v="270"/>
    <n v="13"/>
    <n v="10"/>
    <n v="0"/>
    <n v="134"/>
    <n v="16"/>
    <n v="10"/>
    <n v="0"/>
    <n v="165"/>
  </r>
  <r>
    <x v="257"/>
    <s v="Beef and Squash Kabob"/>
    <n v="58"/>
    <n v="8"/>
    <n v="2"/>
    <n v="433"/>
    <n v="5.0454545454545396"/>
    <n v="59181.25"/>
    <n v="58"/>
    <n v="7"/>
    <n v="0"/>
    <n v="510"/>
    <n v="38"/>
    <n v="8"/>
    <n v="0"/>
    <n v="356"/>
    <n v="50"/>
    <n v="8"/>
    <n v="0"/>
    <n v="467"/>
  </r>
  <r>
    <x v="257"/>
    <s v="Chicken and Onion Kabob"/>
    <n v="75"/>
    <n v="10"/>
    <n v="4"/>
    <n v="580"/>
    <n v="1.87878787878787"/>
    <n v="81862.606060606005"/>
    <n v="65"/>
    <n v="10"/>
    <n v="0"/>
    <n v="726"/>
    <n v="63"/>
    <n v="10"/>
    <n v="0"/>
    <n v="709"/>
    <n v="62"/>
    <n v="10"/>
    <n v="0"/>
    <n v="669"/>
  </r>
  <r>
    <x v="257"/>
    <s v="Chutney"/>
    <n v="13"/>
    <n v="2"/>
    <n v="0"/>
    <n v="50"/>
    <n v="2.5"/>
    <n v="50199.199999999997"/>
    <n v="26"/>
    <n v="2"/>
    <n v="0"/>
    <n v="100"/>
    <n v="19"/>
    <n v="2"/>
    <n v="0"/>
    <n v="48"/>
    <n v="26"/>
    <n v="2"/>
    <n v="0"/>
    <n v="119"/>
  </r>
  <r>
    <x v="257"/>
    <s v="Coconut and Beef Vindaloo"/>
    <n v="17"/>
    <n v="4"/>
    <n v="1"/>
    <n v="60"/>
    <n v="3.75"/>
    <n v="58406.083333333299"/>
    <n v="17"/>
    <n v="4"/>
    <n v="0"/>
    <n v="60"/>
    <n v="18"/>
    <n v="4"/>
    <n v="0"/>
    <n v="68"/>
    <n v="8"/>
    <n v="4"/>
    <n v="1"/>
    <n v="28"/>
  </r>
  <r>
    <x v="257"/>
    <s v="Fountain Drink"/>
    <n v="59"/>
    <n v="2"/>
    <n v="0"/>
    <n v="112"/>
    <n v="8"/>
    <n v="63737.386363636302"/>
    <n v="66"/>
    <n v="2"/>
    <n v="0"/>
    <n v="129"/>
    <n v="51"/>
    <n v="2"/>
    <n v="0"/>
    <n v="100"/>
    <n v="37"/>
    <n v="2"/>
    <n v="0"/>
    <n v="73"/>
  </r>
  <r>
    <x v="257"/>
    <s v="Lamb and Veggie Kabob"/>
    <n v="20"/>
    <n v="8"/>
    <n v="2"/>
    <n v="154"/>
    <n v="3.05"/>
    <n v="65039.45"/>
    <n v="11"/>
    <n v="8"/>
    <n v="0"/>
    <n v="104"/>
    <n v="19"/>
    <n v="8"/>
    <n v="1"/>
    <n v="175"/>
    <n v="8"/>
    <n v="8"/>
    <n v="0"/>
    <n v="77"/>
  </r>
  <r>
    <x v="257"/>
    <s v="Lamb Chops"/>
    <n v="18"/>
    <n v="9"/>
    <n v="1"/>
    <n v="153"/>
    <n v="3.1111111111111098"/>
    <n v="33570.833333333299"/>
    <n v="31"/>
    <n v="13"/>
    <n v="0"/>
    <n v="396"/>
    <n v="25"/>
    <n v="8"/>
    <n v="1"/>
    <n v="182"/>
    <n v="16"/>
    <n v="6"/>
    <n v="0"/>
    <n v="98"/>
  </r>
  <r>
    <x v="257"/>
    <s v="Naan"/>
    <n v="26"/>
    <n v="2"/>
    <n v="0"/>
    <n v="57"/>
    <n v="2.9583333333333299"/>
    <n v="50148.625"/>
    <n v="32"/>
    <n v="2"/>
    <n v="0"/>
    <n v="98"/>
    <n v="24"/>
    <n v="2"/>
    <n v="0"/>
    <n v="64"/>
    <n v="24"/>
    <n v="2"/>
    <n v="0"/>
    <n v="78"/>
  </r>
  <r>
    <x v="257"/>
    <s v="Rice"/>
    <n v="16"/>
    <n v="2"/>
    <n v="0"/>
    <n v="46"/>
    <n v="2.0625"/>
    <n v="68882.8125"/>
    <n v="35"/>
    <n v="2"/>
    <n v="0"/>
    <n v="130"/>
    <n v="12"/>
    <n v="2"/>
    <n v="0"/>
    <n v="32"/>
    <n v="27"/>
    <n v="2"/>
    <n v="0"/>
    <n v="84"/>
  </r>
  <r>
    <x v="257"/>
    <s v="Salmon and Wheat Bran Salad"/>
    <n v="123"/>
    <n v="13"/>
    <n v="0"/>
    <n v="1485"/>
    <n v="5.2242990654205599"/>
    <n v="59902.2336448598"/>
    <n v="124"/>
    <n v="14"/>
    <n v="0"/>
    <n v="1652"/>
    <n v="128"/>
    <n v="12"/>
    <n v="0"/>
    <n v="1532"/>
    <n v="108"/>
    <n v="14"/>
    <n v="0"/>
    <n v="1550"/>
  </r>
  <r>
    <x v="257"/>
    <s v="Yogurt"/>
    <n v="43"/>
    <n v="3"/>
    <n v="0"/>
    <n v="209"/>
    <n v="3.8157894736842102"/>
    <n v="55376.789473684199"/>
    <n v="60"/>
    <n v="3"/>
    <n v="0"/>
    <n v="287"/>
    <n v="34"/>
    <n v="3"/>
    <n v="0"/>
    <n v="153"/>
    <n v="45"/>
    <n v="3"/>
    <n v="0"/>
    <n v="194"/>
  </r>
  <r>
    <x v="258"/>
    <s v="Aubergine and Chickpea Vindaloo"/>
    <n v="11"/>
    <n v="4"/>
    <n v="0"/>
    <n v="38"/>
    <n v="1.2222222222222201"/>
    <n v="77822.111111111095"/>
    <n v="13"/>
    <n v="4"/>
    <n v="0"/>
    <n v="46"/>
    <n v="5"/>
    <n v="4"/>
    <n v="1"/>
    <n v="14"/>
    <n v="16"/>
    <n v="4"/>
    <n v="0"/>
    <n v="56"/>
  </r>
  <r>
    <x v="258"/>
    <s v="Beef and Apple Burgers"/>
    <n v="52"/>
    <n v="13"/>
    <n v="1"/>
    <n v="614"/>
    <n v="3.82692307692307"/>
    <n v="54029.538461538403"/>
    <n v="57"/>
    <n v="10"/>
    <n v="1"/>
    <n v="530"/>
    <n v="38"/>
    <n v="11"/>
    <n v="1"/>
    <n v="379"/>
    <n v="32"/>
    <n v="14"/>
    <n v="1"/>
    <n v="396"/>
  </r>
  <r>
    <x v="258"/>
    <s v="Beef and Broccoli"/>
    <n v="26"/>
    <n v="10"/>
    <n v="0"/>
    <n v="248"/>
    <n v="1.8846153846153799"/>
    <n v="69336.192307692298"/>
    <n v="21"/>
    <n v="8"/>
    <n v="0"/>
    <n v="168"/>
    <n v="25"/>
    <n v="11"/>
    <n v="0"/>
    <n v="263"/>
    <n v="21"/>
    <n v="10"/>
    <n v="2"/>
    <n v="181"/>
  </r>
  <r>
    <x v="258"/>
    <s v="Beef and Broccoli Stir Fry"/>
    <n v="16"/>
    <n v="10"/>
    <n v="0"/>
    <n v="162"/>
    <n v="2.625"/>
    <n v="62626.0625"/>
    <n v="37"/>
    <n v="10"/>
    <n v="0"/>
    <n v="361"/>
    <n v="13"/>
    <n v="10"/>
    <n v="0"/>
    <n v="134"/>
    <n v="17"/>
    <n v="10"/>
    <n v="1"/>
    <n v="162"/>
  </r>
  <r>
    <x v="258"/>
    <s v="Beef and Squash Kabob"/>
    <n v="41"/>
    <n v="8"/>
    <n v="0"/>
    <n v="380"/>
    <n v="1.4545454545454499"/>
    <n v="72807.151515151505"/>
    <n v="77"/>
    <n v="7"/>
    <n v="0"/>
    <n v="655"/>
    <n v="30"/>
    <n v="8"/>
    <n v="0"/>
    <n v="277"/>
    <n v="33"/>
    <n v="8"/>
    <n v="0"/>
    <n v="309"/>
  </r>
  <r>
    <x v="258"/>
    <s v="Chicken and Onion Kabob"/>
    <n v="52"/>
    <n v="10"/>
    <n v="0"/>
    <n v="570"/>
    <n v="3.0638297872340399"/>
    <n v="51201.042553191401"/>
    <n v="91"/>
    <n v="10"/>
    <n v="0"/>
    <n v="1020"/>
    <n v="42"/>
    <n v="10"/>
    <n v="0"/>
    <n v="460"/>
    <n v="55"/>
    <n v="10"/>
    <n v="0"/>
    <n v="606"/>
  </r>
  <r>
    <x v="258"/>
    <s v="Chutney"/>
    <n v="27"/>
    <n v="2"/>
    <n v="0"/>
    <n v="72"/>
    <n v="2.12"/>
    <n v="56178.12"/>
    <n v="27"/>
    <n v="2"/>
    <n v="0"/>
    <n v="60"/>
    <n v="18"/>
    <n v="2"/>
    <n v="0"/>
    <n v="54"/>
    <n v="22"/>
    <n v="2"/>
    <n v="0"/>
    <n v="62"/>
  </r>
  <r>
    <x v="258"/>
    <s v="Coconut and Beef Vindaloo"/>
    <n v="14"/>
    <n v="4"/>
    <n v="0"/>
    <n v="56"/>
    <n v="2.2222222222222201"/>
    <n v="55786.555555555497"/>
    <n v="15"/>
    <n v="4"/>
    <n v="1"/>
    <n v="35"/>
    <n v="0"/>
    <n v="0"/>
    <n v="0"/>
    <n v="0"/>
    <n v="16"/>
    <n v="4"/>
    <n v="0"/>
    <n v="64"/>
  </r>
  <r>
    <x v="258"/>
    <s v="Fountain Drink"/>
    <n v="73"/>
    <n v="2"/>
    <n v="0"/>
    <n v="141"/>
    <n v="3.72727272727272"/>
    <n v="59253.727272727199"/>
    <n v="46"/>
    <n v="2"/>
    <n v="0"/>
    <n v="92"/>
    <n v="35"/>
    <n v="2"/>
    <n v="0"/>
    <n v="69"/>
    <n v="45"/>
    <n v="2"/>
    <n v="0"/>
    <n v="90"/>
  </r>
  <r>
    <x v="258"/>
    <s v="Lamb and Veggie Kabob"/>
    <n v="17"/>
    <n v="8"/>
    <n v="0"/>
    <n v="158"/>
    <n v="2.9411764705882302"/>
    <n v="53080.529411764699"/>
    <n v="27"/>
    <n v="7"/>
    <n v="0"/>
    <n v="210"/>
    <n v="15"/>
    <n v="8"/>
    <n v="1"/>
    <n v="130"/>
    <n v="14"/>
    <n v="8"/>
    <n v="1"/>
    <n v="115"/>
  </r>
  <r>
    <x v="258"/>
    <s v="Lamb Chops"/>
    <n v="23"/>
    <n v="8"/>
    <n v="0"/>
    <n v="177"/>
    <n v="2.3043478260869499"/>
    <n v="69735.695652173905"/>
    <n v="21"/>
    <n v="9"/>
    <n v="0"/>
    <n v="176"/>
    <n v="21"/>
    <n v="8"/>
    <n v="1"/>
    <n v="145"/>
    <n v="9"/>
    <n v="9"/>
    <n v="0"/>
    <n v="83"/>
  </r>
  <r>
    <x v="258"/>
    <s v="Naan"/>
    <n v="26"/>
    <n v="2"/>
    <n v="0"/>
    <n v="62"/>
    <n v="1.8"/>
    <n v="68124.28"/>
    <n v="30"/>
    <n v="2"/>
    <n v="0"/>
    <n v="69"/>
    <n v="23"/>
    <n v="2"/>
    <n v="0"/>
    <n v="52"/>
    <n v="18"/>
    <n v="2"/>
    <n v="0"/>
    <n v="58"/>
  </r>
  <r>
    <x v="258"/>
    <s v="Rice"/>
    <n v="25"/>
    <n v="2"/>
    <n v="0"/>
    <n v="62"/>
    <n v="1.68"/>
    <n v="76058"/>
    <n v="16"/>
    <n v="2"/>
    <n v="0"/>
    <n v="42"/>
    <n v="16"/>
    <n v="2"/>
    <n v="0"/>
    <n v="52"/>
    <n v="18"/>
    <n v="2"/>
    <n v="0"/>
    <n v="52"/>
  </r>
  <r>
    <x v="258"/>
    <s v="Salmon and Wheat Bran Salad"/>
    <n v="124"/>
    <n v="13"/>
    <n v="0"/>
    <n v="1571"/>
    <n v="2.9406779661016902"/>
    <n v="59437.923728813497"/>
    <n v="124"/>
    <n v="14"/>
    <n v="1"/>
    <n v="1641"/>
    <n v="100"/>
    <n v="12"/>
    <n v="0"/>
    <n v="1199"/>
    <n v="82"/>
    <n v="13"/>
    <n v="1"/>
    <n v="978"/>
  </r>
  <r>
    <x v="258"/>
    <s v="Yogurt"/>
    <n v="60"/>
    <n v="3"/>
    <n v="0"/>
    <n v="240"/>
    <n v="2.35593220338983"/>
    <n v="56053.864406779598"/>
    <n v="35"/>
    <n v="3"/>
    <n v="0"/>
    <n v="147"/>
    <n v="41"/>
    <n v="3"/>
    <n v="0"/>
    <n v="197"/>
    <n v="33"/>
    <n v="3"/>
    <n v="0"/>
    <n v="154"/>
  </r>
  <r>
    <x v="259"/>
    <s v="Aubergine and Chickpea Vindaloo"/>
    <n v="13"/>
    <n v="4"/>
    <n v="0"/>
    <n v="46"/>
    <n v="4.8888888888888804"/>
    <n v="33617"/>
    <n v="10"/>
    <n v="4"/>
    <n v="0"/>
    <n v="35"/>
    <n v="4"/>
    <n v="4"/>
    <n v="0"/>
    <n v="14"/>
    <n v="2"/>
    <n v="4"/>
    <n v="0"/>
    <n v="7"/>
  </r>
  <r>
    <x v="259"/>
    <s v="Beef and Apple Burgers"/>
    <n v="19"/>
    <n v="21"/>
    <n v="5"/>
    <n v="305"/>
    <n v="2.9473684210526301"/>
    <n v="47532.8947368421"/>
    <n v="28"/>
    <n v="9"/>
    <n v="1"/>
    <n v="224"/>
    <n v="20"/>
    <n v="12"/>
    <n v="1"/>
    <n v="226"/>
    <n v="23"/>
    <n v="12"/>
    <n v="0"/>
    <n v="265"/>
  </r>
  <r>
    <x v="259"/>
    <s v="Beef and Broccoli"/>
    <n v="18"/>
    <n v="9"/>
    <n v="1"/>
    <n v="142"/>
    <n v="7.2222222222222197"/>
    <n v="39038.944444444402"/>
    <n v="21"/>
    <n v="9"/>
    <n v="0"/>
    <n v="218"/>
    <n v="10"/>
    <n v="8"/>
    <n v="0"/>
    <n v="83"/>
    <n v="12"/>
    <n v="14"/>
    <n v="0"/>
    <n v="167"/>
  </r>
  <r>
    <x v="259"/>
    <s v="Beef and Broccoli Stir Fry"/>
    <n v="8"/>
    <n v="10"/>
    <n v="1"/>
    <n v="70"/>
    <n v="2.75"/>
    <n v="62557.875"/>
    <n v="7"/>
    <n v="10"/>
    <n v="0"/>
    <n v="70"/>
    <n v="10"/>
    <n v="10"/>
    <n v="0"/>
    <n v="103"/>
    <n v="11"/>
    <n v="10"/>
    <n v="0"/>
    <n v="112"/>
  </r>
  <r>
    <x v="259"/>
    <s v="Beef and Squash Kabob"/>
    <n v="26"/>
    <n v="8"/>
    <n v="0"/>
    <n v="241"/>
    <n v="2.84615384615384"/>
    <n v="61599.038461538403"/>
    <n v="30"/>
    <n v="7"/>
    <n v="0"/>
    <n v="262"/>
    <n v="8"/>
    <n v="8"/>
    <n v="0"/>
    <n v="74"/>
    <n v="19"/>
    <n v="8"/>
    <n v="0"/>
    <n v="176"/>
  </r>
  <r>
    <x v="259"/>
    <s v="Chicken and Onion Kabob"/>
    <n v="43"/>
    <n v="10"/>
    <n v="0"/>
    <n v="468"/>
    <n v="4.7368421052631504"/>
    <n v="57961.447368421002"/>
    <n v="33"/>
    <n v="10"/>
    <n v="0"/>
    <n v="369"/>
    <n v="41"/>
    <n v="10"/>
    <n v="0"/>
    <n v="457"/>
    <n v="25"/>
    <n v="10"/>
    <n v="2"/>
    <n v="239"/>
  </r>
  <r>
    <x v="259"/>
    <s v="Chutney"/>
    <n v="13"/>
    <n v="2"/>
    <n v="1"/>
    <n v="26"/>
    <n v="6.5"/>
    <n v="58452.25"/>
    <n v="12"/>
    <n v="2"/>
    <n v="0"/>
    <n v="24"/>
    <n v="11"/>
    <n v="2"/>
    <n v="0"/>
    <n v="24"/>
    <n v="12"/>
    <n v="2"/>
    <n v="0"/>
    <n v="36"/>
  </r>
  <r>
    <x v="259"/>
    <s v="Coconut and Beef Vindaloo"/>
    <n v="15"/>
    <n v="4"/>
    <n v="3"/>
    <n v="32"/>
    <n v="8.875"/>
    <n v="37735.875"/>
    <n v="10"/>
    <n v="4"/>
    <n v="0"/>
    <n v="35"/>
    <n v="4"/>
    <n v="4"/>
    <n v="0"/>
    <n v="16"/>
    <n v="4"/>
    <n v="4"/>
    <n v="0"/>
    <n v="16"/>
  </r>
  <r>
    <x v="259"/>
    <s v="Fountain Drink"/>
    <n v="38"/>
    <n v="2"/>
    <n v="0"/>
    <n v="67"/>
    <n v="5.625"/>
    <n v="46011.958333333299"/>
    <n v="24"/>
    <n v="2"/>
    <n v="0"/>
    <n v="48"/>
    <n v="30"/>
    <n v="2"/>
    <n v="0"/>
    <n v="54"/>
    <n v="21"/>
    <n v="2"/>
    <n v="0"/>
    <n v="40"/>
  </r>
  <r>
    <x v="259"/>
    <s v="Lamb and Veggie Kabob"/>
    <n v="10"/>
    <n v="8"/>
    <n v="0"/>
    <n v="93"/>
    <n v="6.7"/>
    <n v="50078.5"/>
    <n v="6"/>
    <n v="8"/>
    <n v="0"/>
    <n v="57"/>
    <n v="7"/>
    <n v="8"/>
    <n v="1"/>
    <n v="54"/>
    <n v="8"/>
    <n v="8"/>
    <n v="1"/>
    <n v="67"/>
  </r>
  <r>
    <x v="259"/>
    <s v="Lamb Chops"/>
    <n v="18"/>
    <n v="10"/>
    <n v="1"/>
    <n v="176"/>
    <n v="4.8333333333333304"/>
    <n v="61159.777777777701"/>
    <n v="12"/>
    <n v="14"/>
    <n v="0"/>
    <n v="181"/>
    <n v="6"/>
    <n v="8"/>
    <n v="0"/>
    <n v="50"/>
    <n v="10"/>
    <n v="7"/>
    <n v="1"/>
    <n v="59"/>
  </r>
  <r>
    <x v="259"/>
    <s v="Naan"/>
    <n v="13"/>
    <n v="2"/>
    <n v="1"/>
    <n v="45"/>
    <n v="6.5454545454545396"/>
    <n v="45610.272727272699"/>
    <n v="18"/>
    <n v="2"/>
    <n v="0"/>
    <n v="48"/>
    <n v="8"/>
    <n v="2"/>
    <n v="0"/>
    <n v="16"/>
    <n v="11"/>
    <n v="2"/>
    <n v="0"/>
    <n v="34"/>
  </r>
  <r>
    <x v="259"/>
    <s v="Rice"/>
    <n v="12"/>
    <n v="2"/>
    <n v="0"/>
    <n v="42"/>
    <n v="2.1111111111111098"/>
    <n v="55652.777777777701"/>
    <n v="17"/>
    <n v="2"/>
    <n v="0"/>
    <n v="38"/>
    <n v="7"/>
    <n v="2"/>
    <n v="0"/>
    <n v="22"/>
    <n v="9"/>
    <n v="2"/>
    <n v="0"/>
    <n v="34"/>
  </r>
  <r>
    <x v="259"/>
    <s v="Salmon and Wheat Bran Salad"/>
    <n v="60"/>
    <n v="17"/>
    <n v="2"/>
    <n v="899"/>
    <n v="5.93333333333333"/>
    <n v="40176.116666666603"/>
    <n v="79"/>
    <n v="14"/>
    <n v="0"/>
    <n v="1123"/>
    <n v="42"/>
    <n v="13"/>
    <n v="0"/>
    <n v="537"/>
    <n v="67"/>
    <n v="13"/>
    <n v="1"/>
    <n v="861"/>
  </r>
  <r>
    <x v="259"/>
    <s v="Yogurt"/>
    <n v="37"/>
    <n v="3"/>
    <n v="0"/>
    <n v="161"/>
    <n v="4.4193548387096699"/>
    <n v="48516.838709677402"/>
    <n v="20"/>
    <n v="3"/>
    <n v="0"/>
    <n v="76"/>
    <n v="15"/>
    <n v="3"/>
    <n v="0"/>
    <n v="62"/>
    <n v="24"/>
    <n v="3"/>
    <n v="0"/>
    <n v="105"/>
  </r>
  <r>
    <x v="260"/>
    <s v="Aubergine and Chickpea Vindaloo"/>
    <n v="7"/>
    <n v="4"/>
    <n v="1"/>
    <n v="21"/>
    <n v="10.4"/>
    <n v="20086.400000000001"/>
    <n v="4"/>
    <n v="4"/>
    <n v="0"/>
    <n v="14"/>
    <n v="12"/>
    <n v="4"/>
    <n v="0"/>
    <n v="42"/>
    <n v="8"/>
    <n v="4"/>
    <n v="0"/>
    <n v="28"/>
  </r>
  <r>
    <x v="260"/>
    <s v="Beef and Apple Burgers"/>
    <n v="34"/>
    <n v="9"/>
    <n v="1"/>
    <n v="280"/>
    <n v="6.1764705882352899"/>
    <n v="32463.264705882299"/>
    <n v="23"/>
    <n v="10"/>
    <n v="1"/>
    <n v="217"/>
    <n v="22"/>
    <n v="14"/>
    <n v="1"/>
    <n v="279"/>
    <n v="20"/>
    <n v="13"/>
    <n v="2"/>
    <n v="205"/>
  </r>
  <r>
    <x v="260"/>
    <s v="Beef and Broccoli"/>
    <n v="14"/>
    <n v="12"/>
    <n v="0"/>
    <n v="161"/>
    <n v="3.71428571428571"/>
    <n v="50035.642857142797"/>
    <n v="5"/>
    <n v="9"/>
    <n v="1"/>
    <n v="39"/>
    <n v="21"/>
    <n v="10"/>
    <n v="0"/>
    <n v="219"/>
    <n v="14"/>
    <n v="9"/>
    <n v="0"/>
    <n v="120"/>
  </r>
  <r>
    <x v="260"/>
    <s v="Beef and Broccoli Stir Fry"/>
    <n v="8"/>
    <n v="10"/>
    <n v="0"/>
    <n v="81"/>
    <n v="3.71428571428571"/>
    <n v="57158.142857142797"/>
    <n v="9"/>
    <n v="10"/>
    <n v="0"/>
    <n v="91"/>
    <n v="4"/>
    <n v="10"/>
    <n v="0"/>
    <n v="41"/>
    <n v="6"/>
    <n v="10"/>
    <n v="0"/>
    <n v="61"/>
  </r>
  <r>
    <x v="260"/>
    <s v="Beef and Squash Kabob"/>
    <n v="41"/>
    <n v="8"/>
    <n v="1"/>
    <n v="356"/>
    <n v="2.8333333333333299"/>
    <n v="55695.138888888803"/>
    <n v="16"/>
    <n v="7"/>
    <n v="1"/>
    <n v="129"/>
    <n v="17"/>
    <n v="8"/>
    <n v="0"/>
    <n v="159"/>
    <n v="25"/>
    <n v="8"/>
    <n v="0"/>
    <n v="232"/>
  </r>
  <r>
    <x v="260"/>
    <s v="Chicken and Onion Kabob"/>
    <n v="38"/>
    <n v="10"/>
    <n v="0"/>
    <n v="415"/>
    <n v="4.1944444444444402"/>
    <n v="58392.416666666599"/>
    <n v="28"/>
    <n v="10"/>
    <n v="0"/>
    <n v="316"/>
    <n v="18"/>
    <n v="10"/>
    <n v="1"/>
    <n v="188"/>
    <n v="29"/>
    <n v="10"/>
    <n v="0"/>
    <n v="323"/>
  </r>
  <r>
    <x v="260"/>
    <s v="Chutney"/>
    <n v="11"/>
    <n v="2"/>
    <n v="0"/>
    <n v="34"/>
    <n v="1.4545454545454499"/>
    <n v="72747.727272727207"/>
    <n v="8"/>
    <n v="2"/>
    <n v="0"/>
    <n v="21"/>
    <n v="12"/>
    <n v="2"/>
    <n v="0"/>
    <n v="49"/>
    <n v="11"/>
    <n v="2"/>
    <n v="0"/>
    <n v="30"/>
  </r>
  <r>
    <x v="260"/>
    <s v="Coconut and Beef Vindaloo"/>
    <n v="9"/>
    <n v="4"/>
    <n v="0"/>
    <n v="34"/>
    <n v="9.1111111111111107"/>
    <n v="33359"/>
    <n v="5"/>
    <n v="4"/>
    <n v="0"/>
    <n v="17"/>
    <n v="10"/>
    <n v="4"/>
    <n v="0"/>
    <n v="40"/>
    <n v="12"/>
    <n v="4"/>
    <n v="0"/>
    <n v="48"/>
  </r>
  <r>
    <x v="260"/>
    <s v="Fountain Drink"/>
    <n v="37"/>
    <n v="2"/>
    <n v="0"/>
    <n v="72"/>
    <n v="5.8333333333333304"/>
    <n v="36746.766666666597"/>
    <n v="26"/>
    <n v="2"/>
    <n v="0"/>
    <n v="47"/>
    <n v="41"/>
    <n v="2"/>
    <n v="0"/>
    <n v="81"/>
    <n v="36"/>
    <n v="2"/>
    <n v="0"/>
    <n v="68"/>
  </r>
  <r>
    <x v="260"/>
    <s v="Lamb and Veggie Kabob"/>
    <n v="9"/>
    <n v="8"/>
    <n v="0"/>
    <n v="90"/>
    <n v="10.5"/>
    <n v="25025.75"/>
    <n v="14"/>
    <n v="8"/>
    <n v="1"/>
    <n v="123"/>
    <n v="4"/>
    <n v="8"/>
    <n v="0"/>
    <n v="38"/>
    <n v="13"/>
    <n v="8"/>
    <n v="0"/>
    <n v="125"/>
  </r>
  <r>
    <x v="260"/>
    <s v="Lamb Chops"/>
    <n v="19"/>
    <n v="10"/>
    <n v="2"/>
    <n v="159"/>
    <n v="6.86666666666666"/>
    <n v="60048.333333333299"/>
    <n v="11"/>
    <n v="11"/>
    <n v="0"/>
    <n v="118"/>
    <n v="15"/>
    <n v="12"/>
    <n v="0"/>
    <n v="178"/>
    <n v="5"/>
    <n v="10"/>
    <n v="0"/>
    <n v="52"/>
  </r>
  <r>
    <x v="260"/>
    <s v="Naan"/>
    <n v="13"/>
    <n v="2"/>
    <n v="0"/>
    <n v="30"/>
    <n v="4.3333333333333304"/>
    <n v="41756.75"/>
    <n v="9"/>
    <n v="2"/>
    <n v="0"/>
    <n v="28"/>
    <n v="12"/>
    <n v="2"/>
    <n v="0"/>
    <n v="48"/>
    <n v="18"/>
    <n v="2"/>
    <n v="0"/>
    <n v="44"/>
  </r>
  <r>
    <x v="260"/>
    <s v="Rice"/>
    <n v="14"/>
    <n v="2"/>
    <n v="0"/>
    <n v="40"/>
    <n v="3.3571428571428501"/>
    <n v="35817.142857142797"/>
    <n v="9"/>
    <n v="2"/>
    <n v="0"/>
    <n v="22"/>
    <n v="12"/>
    <n v="2"/>
    <n v="0"/>
    <n v="42"/>
    <n v="13"/>
    <n v="2"/>
    <n v="0"/>
    <n v="30"/>
  </r>
  <r>
    <x v="260"/>
    <s v="Salmon and Wheat Bran Salad"/>
    <n v="90"/>
    <n v="13"/>
    <n v="1"/>
    <n v="1087"/>
    <n v="5.3658536585365804"/>
    <n v="43986.390243902402"/>
    <n v="47"/>
    <n v="14"/>
    <n v="1"/>
    <n v="600"/>
    <n v="49"/>
    <n v="16"/>
    <n v="0"/>
    <n v="766"/>
    <n v="65"/>
    <n v="12"/>
    <n v="0"/>
    <n v="756"/>
  </r>
  <r>
    <x v="260"/>
    <s v="Yogurt"/>
    <n v="31"/>
    <n v="3"/>
    <n v="0"/>
    <n v="106"/>
    <n v="2"/>
    <n v="64571.322580645101"/>
    <n v="19"/>
    <n v="3"/>
    <n v="0"/>
    <n v="73"/>
    <n v="16"/>
    <n v="3"/>
    <n v="0"/>
    <n v="66"/>
    <n v="33"/>
    <n v="3"/>
    <n v="0"/>
    <n v="129"/>
  </r>
  <r>
    <x v="261"/>
    <s v="Aubergine and Chickpea Vindaloo"/>
    <n v="1"/>
    <n v="4"/>
    <n v="0"/>
    <n v="4"/>
    <n v="7"/>
    <n v="32"/>
    <n v="4"/>
    <n v="4"/>
    <n v="0"/>
    <n v="14"/>
    <n v="0"/>
    <n v="0"/>
    <n v="0"/>
    <n v="0"/>
    <n v="5"/>
    <n v="4"/>
    <n v="0"/>
    <n v="18"/>
  </r>
  <r>
    <x v="261"/>
    <s v="Beef and Apple Burgers"/>
    <n v="24"/>
    <n v="13"/>
    <n v="3"/>
    <n v="241"/>
    <n v="2.9583333333333299"/>
    <n v="58476.083333333299"/>
    <n v="28"/>
    <n v="8"/>
    <n v="1"/>
    <n v="207"/>
    <n v="37"/>
    <n v="12"/>
    <n v="1"/>
    <n v="394"/>
    <n v="27"/>
    <n v="13"/>
    <n v="0"/>
    <n v="331"/>
  </r>
  <r>
    <x v="261"/>
    <s v="Beef and Broccoli"/>
    <n v="3"/>
    <n v="9"/>
    <n v="0"/>
    <n v="27"/>
    <n v="4"/>
    <n v="83.6666666666666"/>
    <n v="13"/>
    <n v="6"/>
    <n v="0"/>
    <n v="84"/>
    <n v="19"/>
    <n v="14"/>
    <n v="0"/>
    <n v="267"/>
    <n v="16"/>
    <n v="12"/>
    <n v="0"/>
    <n v="181"/>
  </r>
  <r>
    <x v="261"/>
    <s v="Beef and Broccoli Stir Fry"/>
    <n v="5"/>
    <n v="10"/>
    <n v="1"/>
    <n v="48"/>
    <n v="4.5999999999999996"/>
    <n v="185.8"/>
    <n v="23"/>
    <n v="10"/>
    <n v="0"/>
    <n v="231"/>
    <n v="17"/>
    <n v="10"/>
    <n v="0"/>
    <n v="171"/>
    <n v="2"/>
    <n v="10"/>
    <n v="0"/>
    <n v="20"/>
  </r>
  <r>
    <x v="261"/>
    <s v="Beef and Squash Kabob"/>
    <n v="14"/>
    <n v="8"/>
    <n v="0"/>
    <n v="126"/>
    <n v="2.7692307692307598"/>
    <n v="84632.461538461503"/>
    <n v="30"/>
    <n v="7"/>
    <n v="0"/>
    <n v="251"/>
    <n v="32"/>
    <n v="8"/>
    <n v="0"/>
    <n v="289"/>
    <n v="45"/>
    <n v="8"/>
    <n v="0"/>
    <n v="434"/>
  </r>
  <r>
    <x v="261"/>
    <s v="Chicken and Onion Kabob"/>
    <n v="13"/>
    <n v="10"/>
    <n v="0"/>
    <n v="143"/>
    <n v="7.1666666666666599"/>
    <n v="25153.083333333299"/>
    <n v="51"/>
    <n v="10"/>
    <n v="0"/>
    <n v="564"/>
    <n v="52"/>
    <n v="10"/>
    <n v="0"/>
    <n v="586"/>
    <n v="42"/>
    <n v="10"/>
    <n v="0"/>
    <n v="472"/>
  </r>
  <r>
    <x v="261"/>
    <s v="Chutney"/>
    <n v="10"/>
    <n v="2"/>
    <n v="0"/>
    <n v="54"/>
    <n v="8.625"/>
    <n v="12588.125"/>
    <n v="14"/>
    <n v="2"/>
    <n v="0"/>
    <n v="36"/>
    <n v="13"/>
    <n v="2"/>
    <n v="0"/>
    <n v="28"/>
    <n v="19"/>
    <n v="2"/>
    <n v="0"/>
    <n v="75"/>
  </r>
  <r>
    <x v="261"/>
    <s v="Coconut and Beef Vindaloo"/>
    <n v="8"/>
    <n v="4"/>
    <n v="0"/>
    <n v="32"/>
    <n v="2.2857142857142798"/>
    <n v="57412.285714285703"/>
    <n v="10"/>
    <n v="4"/>
    <n v="0"/>
    <n v="32"/>
    <n v="0"/>
    <n v="0"/>
    <n v="0"/>
    <n v="0"/>
    <n v="3"/>
    <n v="4"/>
    <n v="0"/>
    <n v="12"/>
  </r>
  <r>
    <x v="261"/>
    <s v="Fountain Drink"/>
    <n v="20"/>
    <n v="2"/>
    <n v="0"/>
    <n v="34"/>
    <n v="6.5384615384615303"/>
    <n v="46294.846153846098"/>
    <n v="38"/>
    <n v="2"/>
    <n v="0"/>
    <n v="74"/>
    <n v="32"/>
    <n v="2"/>
    <n v="0"/>
    <n v="64"/>
    <n v="41"/>
    <n v="2"/>
    <n v="0"/>
    <n v="80"/>
  </r>
  <r>
    <x v="261"/>
    <s v="Lamb and Veggie Kabob"/>
    <n v="7"/>
    <n v="8"/>
    <n v="0"/>
    <n v="65"/>
    <n v="3.3333333333333299"/>
    <n v="33378.5"/>
    <n v="7"/>
    <n v="8"/>
    <n v="2"/>
    <n v="51"/>
    <n v="9"/>
    <n v="8"/>
    <n v="1"/>
    <n v="74"/>
    <n v="5"/>
    <n v="8"/>
    <n v="0"/>
    <n v="45"/>
  </r>
  <r>
    <x v="261"/>
    <s v="Lamb Chops"/>
    <n v="15"/>
    <n v="8"/>
    <n v="1"/>
    <n v="107"/>
    <n v="6.4"/>
    <n v="33349.466666666602"/>
    <n v="14"/>
    <n v="7"/>
    <n v="1"/>
    <n v="75"/>
    <n v="18"/>
    <n v="8"/>
    <n v="1"/>
    <n v="140"/>
    <n v="16"/>
    <n v="7"/>
    <n v="1"/>
    <n v="97"/>
  </r>
  <r>
    <x v="261"/>
    <s v="Naan"/>
    <n v="13"/>
    <n v="2"/>
    <n v="0"/>
    <n v="36"/>
    <n v="4.1538461538461497"/>
    <n v="53939.2307692307"/>
    <n v="20"/>
    <n v="2"/>
    <n v="0"/>
    <n v="40"/>
    <n v="13"/>
    <n v="2"/>
    <n v="0"/>
    <n v="26"/>
    <n v="23"/>
    <n v="2"/>
    <n v="0"/>
    <n v="49"/>
  </r>
  <r>
    <x v="261"/>
    <s v="Rice"/>
    <n v="14"/>
    <n v="2"/>
    <n v="1"/>
    <n v="38"/>
    <n v="2.3846153846153801"/>
    <n v="54040.384615384603"/>
    <n v="10"/>
    <n v="2"/>
    <n v="0"/>
    <n v="18"/>
    <n v="13"/>
    <n v="2"/>
    <n v="0"/>
    <n v="26"/>
    <n v="23"/>
    <n v="2"/>
    <n v="0"/>
    <n v="48"/>
  </r>
  <r>
    <x v="261"/>
    <s v="Salmon and Wheat Bran Salad"/>
    <n v="42"/>
    <n v="13"/>
    <n v="2"/>
    <n v="500"/>
    <n v="3.4750000000000001"/>
    <n v="40150.6"/>
    <n v="80"/>
    <n v="10"/>
    <n v="1"/>
    <n v="761"/>
    <n v="92"/>
    <n v="11"/>
    <n v="0"/>
    <n v="961"/>
    <n v="87"/>
    <n v="13"/>
    <n v="0"/>
    <n v="1074"/>
  </r>
  <r>
    <x v="261"/>
    <s v="Yogurt"/>
    <n v="18"/>
    <n v="3"/>
    <n v="1"/>
    <n v="84"/>
    <n v="5.23529411764705"/>
    <n v="35459.176470588201"/>
    <n v="25"/>
    <n v="3"/>
    <n v="0"/>
    <n v="90"/>
    <n v="30"/>
    <n v="3"/>
    <n v="0"/>
    <n v="110"/>
    <n v="34"/>
    <n v="3"/>
    <n v="0"/>
    <n v="107"/>
  </r>
  <r>
    <x v="262"/>
    <s v="Aubergine and Chickpea Vindaloo"/>
    <n v="7"/>
    <n v="4"/>
    <n v="0"/>
    <n v="24"/>
    <n v="5"/>
    <n v="33419.166666666599"/>
    <n v="4"/>
    <n v="4"/>
    <n v="0"/>
    <n v="14"/>
    <n v="10"/>
    <n v="4"/>
    <n v="0"/>
    <n v="34"/>
    <n v="9"/>
    <n v="4"/>
    <n v="0"/>
    <n v="32"/>
  </r>
  <r>
    <x v="262"/>
    <s v="Beef and Apple Burgers"/>
    <n v="20"/>
    <n v="12"/>
    <n v="1"/>
    <n v="218"/>
    <n v="10.199999999999999"/>
    <n v="50092.35"/>
    <n v="41"/>
    <n v="9"/>
    <n v="1"/>
    <n v="304"/>
    <n v="46"/>
    <n v="12"/>
    <n v="1"/>
    <n v="513"/>
    <n v="29"/>
    <n v="13"/>
    <n v="2"/>
    <n v="323"/>
  </r>
  <r>
    <x v="262"/>
    <s v="Beef and Broccoli"/>
    <n v="11"/>
    <n v="8"/>
    <n v="0"/>
    <n v="79"/>
    <n v="4.1818181818181799"/>
    <n v="72731.909090909001"/>
    <n v="22"/>
    <n v="11"/>
    <n v="0"/>
    <n v="246"/>
    <n v="10"/>
    <n v="9"/>
    <n v="0"/>
    <n v="93"/>
    <n v="15"/>
    <n v="10"/>
    <n v="0"/>
    <n v="145"/>
  </r>
  <r>
    <x v="262"/>
    <s v="Beef and Broccoli Stir Fry"/>
    <n v="8"/>
    <n v="10"/>
    <n v="0"/>
    <n v="81"/>
    <n v="6.125"/>
    <n v="37659.5"/>
    <n v="16"/>
    <n v="10"/>
    <n v="0"/>
    <n v="160"/>
    <n v="10"/>
    <n v="10"/>
    <n v="0"/>
    <n v="101"/>
    <n v="10"/>
    <n v="10"/>
    <n v="0"/>
    <n v="101"/>
  </r>
  <r>
    <x v="262"/>
    <s v="Beef and Squash Kabob"/>
    <n v="28"/>
    <n v="8"/>
    <n v="0"/>
    <n v="259"/>
    <n v="2.4615384615384599"/>
    <n v="73145.730769230693"/>
    <n v="37"/>
    <n v="7"/>
    <n v="0"/>
    <n v="321"/>
    <n v="18"/>
    <n v="8"/>
    <n v="1"/>
    <n v="157"/>
    <n v="27"/>
    <n v="8"/>
    <n v="0"/>
    <n v="248"/>
  </r>
  <r>
    <x v="262"/>
    <s v="Chicken and Onion Kabob"/>
    <n v="38"/>
    <n v="10"/>
    <n v="0"/>
    <n v="422"/>
    <n v="4.6756756756756701"/>
    <n v="56802"/>
    <n v="55"/>
    <n v="10"/>
    <n v="0"/>
    <n v="617"/>
    <n v="35"/>
    <n v="10"/>
    <n v="0"/>
    <n v="384"/>
    <n v="36"/>
    <n v="10"/>
    <n v="1"/>
    <n v="379"/>
  </r>
  <r>
    <x v="262"/>
    <s v="Chutney"/>
    <n v="10"/>
    <n v="2"/>
    <n v="1"/>
    <n v="15"/>
    <n v="2.1"/>
    <n v="80032.899999999994"/>
    <n v="10"/>
    <n v="2"/>
    <n v="0"/>
    <n v="28"/>
    <n v="21"/>
    <n v="2"/>
    <n v="0"/>
    <n v="63"/>
    <n v="9"/>
    <n v="2"/>
    <n v="0"/>
    <n v="32"/>
  </r>
  <r>
    <x v="262"/>
    <s v="Coconut and Beef Vindaloo"/>
    <n v="10"/>
    <n v="4"/>
    <n v="0"/>
    <n v="39"/>
    <n v="6.5"/>
    <n v="60031.7"/>
    <n v="8"/>
    <n v="4"/>
    <n v="0"/>
    <n v="27"/>
    <n v="9"/>
    <n v="4"/>
    <n v="0"/>
    <n v="36"/>
    <n v="12"/>
    <n v="4"/>
    <n v="1"/>
    <n v="36"/>
  </r>
  <r>
    <x v="262"/>
    <s v="Fountain Drink"/>
    <n v="36"/>
    <n v="2"/>
    <n v="0"/>
    <n v="65"/>
    <n v="13.136363636363599"/>
    <n v="54576.636363636302"/>
    <n v="32"/>
    <n v="2"/>
    <n v="0"/>
    <n v="63"/>
    <n v="40"/>
    <n v="2"/>
    <n v="0"/>
    <n v="74"/>
    <n v="41"/>
    <n v="2"/>
    <n v="0"/>
    <n v="74"/>
  </r>
  <r>
    <x v="262"/>
    <s v="Lamb and Veggie Kabob"/>
    <n v="13"/>
    <n v="8"/>
    <n v="0"/>
    <n v="119"/>
    <n v="12.692307692307599"/>
    <n v="30882.615384615299"/>
    <n v="10"/>
    <n v="8"/>
    <n v="0"/>
    <n v="95"/>
    <n v="12"/>
    <n v="8"/>
    <n v="1"/>
    <n v="100"/>
    <n v="6"/>
    <n v="8"/>
    <n v="2"/>
    <n v="47"/>
  </r>
  <r>
    <x v="262"/>
    <s v="Lamb Chops"/>
    <n v="12"/>
    <n v="6"/>
    <n v="0"/>
    <n v="77"/>
    <n v="8.4166666666666607"/>
    <n v="58368.083333333299"/>
    <n v="13"/>
    <n v="8"/>
    <n v="0"/>
    <n v="98"/>
    <n v="15"/>
    <n v="8"/>
    <n v="0"/>
    <n v="112"/>
    <n v="9"/>
    <n v="15"/>
    <n v="0"/>
    <n v="133"/>
  </r>
  <r>
    <x v="262"/>
    <s v="Naan"/>
    <n v="10"/>
    <n v="2"/>
    <n v="0"/>
    <n v="27"/>
    <n v="7.4"/>
    <n v="70037.7"/>
    <n v="17"/>
    <n v="2"/>
    <n v="0"/>
    <n v="46"/>
    <n v="17"/>
    <n v="2"/>
    <n v="0"/>
    <n v="44"/>
    <n v="17"/>
    <n v="2"/>
    <n v="0"/>
    <n v="36"/>
  </r>
  <r>
    <x v="262"/>
    <s v="Rice"/>
    <n v="5"/>
    <n v="2"/>
    <n v="0"/>
    <n v="16"/>
    <n v="1.2"/>
    <n v="80013.2"/>
    <n v="16"/>
    <n v="2"/>
    <n v="0"/>
    <n v="39"/>
    <n v="10"/>
    <n v="2"/>
    <n v="0"/>
    <n v="21"/>
    <n v="10"/>
    <n v="2"/>
    <n v="1"/>
    <n v="30"/>
  </r>
  <r>
    <x v="262"/>
    <s v="Salmon and Wheat Bran Salad"/>
    <n v="68"/>
    <n v="12"/>
    <n v="0"/>
    <n v="788"/>
    <n v="6.9850746268656696"/>
    <n v="58240.029850746199"/>
    <n v="85"/>
    <n v="10"/>
    <n v="1"/>
    <n v="816"/>
    <n v="79"/>
    <n v="13"/>
    <n v="1"/>
    <n v="952"/>
    <n v="79"/>
    <n v="12"/>
    <n v="0"/>
    <n v="930"/>
  </r>
  <r>
    <x v="262"/>
    <s v="Yogurt"/>
    <n v="30"/>
    <n v="3"/>
    <n v="0"/>
    <n v="117"/>
    <n v="3"/>
    <n v="60058.6"/>
    <n v="24"/>
    <n v="3"/>
    <n v="0"/>
    <n v="77"/>
    <n v="27"/>
    <n v="3"/>
    <n v="0"/>
    <n v="106"/>
    <n v="27"/>
    <n v="3"/>
    <n v="1"/>
    <n v="95"/>
  </r>
  <r>
    <x v="263"/>
    <s v="Aubergine and Chickpea Vindaloo"/>
    <n v="15"/>
    <n v="4"/>
    <n v="0"/>
    <n v="52"/>
    <n v="4.75"/>
    <n v="50243.666666666599"/>
    <n v="16"/>
    <n v="4"/>
    <n v="0"/>
    <n v="52"/>
    <n v="9"/>
    <n v="4"/>
    <n v="0"/>
    <n v="32"/>
    <n v="18"/>
    <n v="4"/>
    <n v="1"/>
    <n v="55"/>
  </r>
  <r>
    <x v="263"/>
    <s v="Beef and Apple Burgers"/>
    <n v="32"/>
    <n v="12"/>
    <n v="1"/>
    <n v="341"/>
    <n v="2.375"/>
    <n v="65862.4375"/>
    <n v="38"/>
    <n v="10"/>
    <n v="1"/>
    <n v="368"/>
    <n v="64"/>
    <n v="13"/>
    <n v="1"/>
    <n v="777"/>
    <n v="29"/>
    <n v="15"/>
    <n v="1"/>
    <n v="414"/>
  </r>
  <r>
    <x v="263"/>
    <s v="Beef and Broccoli"/>
    <n v="16"/>
    <n v="6"/>
    <n v="0"/>
    <n v="103"/>
    <n v="2.9375"/>
    <n v="56305.5625"/>
    <n v="26"/>
    <n v="8"/>
    <n v="0"/>
    <n v="202"/>
    <n v="32"/>
    <n v="9"/>
    <n v="0"/>
    <n v="281"/>
    <n v="28"/>
    <n v="8"/>
    <n v="0"/>
    <n v="227"/>
  </r>
  <r>
    <x v="263"/>
    <s v="Beef and Broccoli Stir Fry"/>
    <n v="14"/>
    <n v="10"/>
    <n v="0"/>
    <n v="143"/>
    <n v="2.71428571428571"/>
    <n v="42927.714285714203"/>
    <n v="22"/>
    <n v="10"/>
    <n v="0"/>
    <n v="220"/>
    <n v="21"/>
    <n v="10"/>
    <n v="0"/>
    <n v="214"/>
    <n v="11"/>
    <n v="10"/>
    <n v="0"/>
    <n v="111"/>
  </r>
  <r>
    <x v="263"/>
    <s v="Beef and Squash Kabob"/>
    <n v="48"/>
    <n v="8"/>
    <n v="0"/>
    <n v="451"/>
    <n v="3.0227272727272698"/>
    <n v="52460.4545454545"/>
    <n v="40"/>
    <n v="7"/>
    <n v="0"/>
    <n v="349"/>
    <n v="59"/>
    <n v="8"/>
    <n v="0"/>
    <n v="549"/>
    <n v="58"/>
    <n v="8"/>
    <n v="2"/>
    <n v="433"/>
  </r>
  <r>
    <x v="263"/>
    <s v="Chicken and Onion Kabob"/>
    <n v="73"/>
    <n v="10"/>
    <n v="0"/>
    <n v="806"/>
    <n v="11.723076923076899"/>
    <n v="52430.400000000001"/>
    <n v="45"/>
    <n v="10"/>
    <n v="0"/>
    <n v="490"/>
    <n v="99"/>
    <n v="10"/>
    <n v="0"/>
    <n v="1104"/>
    <n v="75"/>
    <n v="10"/>
    <n v="4"/>
    <n v="580"/>
  </r>
  <r>
    <x v="263"/>
    <s v="Chutney"/>
    <n v="16"/>
    <n v="2"/>
    <n v="0"/>
    <n v="38"/>
    <n v="2.4375"/>
    <n v="50345.625"/>
    <n v="22"/>
    <n v="2"/>
    <n v="0"/>
    <n v="57"/>
    <n v="19"/>
    <n v="2"/>
    <n v="0"/>
    <n v="57"/>
    <n v="13"/>
    <n v="2"/>
    <n v="0"/>
    <n v="50"/>
  </r>
  <r>
    <x v="263"/>
    <s v="Coconut and Beef Vindaloo"/>
    <n v="5"/>
    <n v="4"/>
    <n v="0"/>
    <n v="20"/>
    <n v="2.5"/>
    <n v="50139"/>
    <n v="5"/>
    <n v="4"/>
    <n v="0"/>
    <n v="18"/>
    <n v="13"/>
    <n v="4"/>
    <n v="0"/>
    <n v="51"/>
    <n v="17"/>
    <n v="4"/>
    <n v="1"/>
    <n v="60"/>
  </r>
  <r>
    <x v="263"/>
    <s v="Fountain Drink"/>
    <n v="54"/>
    <n v="2"/>
    <n v="0"/>
    <n v="107"/>
    <n v="2.8484848484848402"/>
    <n v="57727.484848484797"/>
    <n v="60"/>
    <n v="2"/>
    <n v="0"/>
    <n v="116"/>
    <n v="91"/>
    <n v="2"/>
    <n v="0"/>
    <n v="178"/>
    <n v="59"/>
    <n v="2"/>
    <n v="0"/>
    <n v="112"/>
  </r>
  <r>
    <x v="263"/>
    <s v="Lamb and Veggie Kabob"/>
    <n v="21"/>
    <n v="8"/>
    <n v="2"/>
    <n v="158"/>
    <n v="2.4285714285714199"/>
    <n v="61993"/>
    <n v="15"/>
    <n v="8"/>
    <n v="0"/>
    <n v="137"/>
    <n v="14"/>
    <n v="8"/>
    <n v="1"/>
    <n v="126"/>
    <n v="20"/>
    <n v="8"/>
    <n v="2"/>
    <n v="154"/>
  </r>
  <r>
    <x v="263"/>
    <s v="Lamb Chops"/>
    <n v="15"/>
    <n v="8"/>
    <n v="0"/>
    <n v="110"/>
    <n v="2.86666666666666"/>
    <n v="60068.4"/>
    <n v="16"/>
    <n v="8"/>
    <n v="1"/>
    <n v="125"/>
    <n v="29"/>
    <n v="8"/>
    <n v="1"/>
    <n v="210"/>
    <n v="18"/>
    <n v="9"/>
    <n v="1"/>
    <n v="153"/>
  </r>
  <r>
    <x v="263"/>
    <s v="Naan"/>
    <n v="27"/>
    <n v="2"/>
    <n v="0"/>
    <n v="63"/>
    <n v="3.32"/>
    <n v="52176.04"/>
    <n v="21"/>
    <n v="2"/>
    <n v="0"/>
    <n v="59"/>
    <n v="31"/>
    <n v="2"/>
    <n v="0"/>
    <n v="75"/>
    <n v="26"/>
    <n v="2"/>
    <n v="0"/>
    <n v="57"/>
  </r>
  <r>
    <x v="263"/>
    <s v="Rice"/>
    <n v="18"/>
    <n v="2"/>
    <n v="0"/>
    <n v="52"/>
    <n v="2.7777777777777701"/>
    <n v="55649.777777777701"/>
    <n v="12"/>
    <n v="2"/>
    <n v="0"/>
    <n v="32"/>
    <n v="18"/>
    <n v="2"/>
    <n v="0"/>
    <n v="52"/>
    <n v="16"/>
    <n v="2"/>
    <n v="0"/>
    <n v="46"/>
  </r>
  <r>
    <x v="263"/>
    <s v="Salmon and Wheat Bran Salad"/>
    <n v="118"/>
    <n v="13"/>
    <n v="0"/>
    <n v="1465"/>
    <n v="3.2881355932203302"/>
    <n v="50159.398305084702"/>
    <n v="122"/>
    <n v="12"/>
    <n v="0"/>
    <n v="1356"/>
    <n v="142"/>
    <n v="13"/>
    <n v="0"/>
    <n v="1849"/>
    <n v="123"/>
    <n v="13"/>
    <n v="0"/>
    <n v="1485"/>
  </r>
  <r>
    <x v="263"/>
    <s v="Yogurt"/>
    <n v="44"/>
    <n v="3"/>
    <n v="0"/>
    <n v="171"/>
    <n v="2.7209302325581302"/>
    <n v="62919.023255813903"/>
    <n v="41"/>
    <n v="3"/>
    <n v="0"/>
    <n v="151"/>
    <n v="52"/>
    <n v="3"/>
    <n v="0"/>
    <n v="199"/>
    <n v="43"/>
    <n v="3"/>
    <n v="0"/>
    <n v="209"/>
  </r>
  <r>
    <x v="264"/>
    <s v="Aubergine and Chickpea Vindaloo"/>
    <n v="12"/>
    <n v="4"/>
    <n v="0"/>
    <n v="41"/>
    <n v="1.1111111111111101"/>
    <n v="88987.222222222204"/>
    <n v="20"/>
    <n v="4"/>
    <n v="0"/>
    <n v="70"/>
    <n v="11"/>
    <n v="4"/>
    <n v="0"/>
    <n v="38"/>
    <n v="11"/>
    <n v="4"/>
    <n v="0"/>
    <n v="38"/>
  </r>
  <r>
    <x v="264"/>
    <s v="Beef and Apple Burgers"/>
    <n v="39"/>
    <n v="11"/>
    <n v="1"/>
    <n v="380"/>
    <n v="1.2307692307692299"/>
    <n v="84650.897435897394"/>
    <n v="36"/>
    <n v="11"/>
    <n v="1"/>
    <n v="364"/>
    <n v="42"/>
    <n v="12"/>
    <n v="1"/>
    <n v="442"/>
    <n v="52"/>
    <n v="13"/>
    <n v="1"/>
    <n v="614"/>
  </r>
  <r>
    <x v="264"/>
    <s v="Beef and Broccoli"/>
    <n v="16"/>
    <n v="7"/>
    <n v="0"/>
    <n v="114"/>
    <n v="2.9375"/>
    <n v="62564.3125"/>
    <n v="34"/>
    <n v="7"/>
    <n v="0"/>
    <n v="238"/>
    <n v="20"/>
    <n v="12"/>
    <n v="0"/>
    <n v="242"/>
    <n v="26"/>
    <n v="10"/>
    <n v="0"/>
    <n v="248"/>
  </r>
  <r>
    <x v="264"/>
    <s v="Beef and Broccoli Stir Fry"/>
    <n v="12"/>
    <n v="10"/>
    <n v="0"/>
    <n v="123"/>
    <n v="2.5833333333333299"/>
    <n v="58493"/>
    <n v="21"/>
    <n v="10"/>
    <n v="0"/>
    <n v="210"/>
    <n v="17"/>
    <n v="10"/>
    <n v="0"/>
    <n v="169"/>
    <n v="16"/>
    <n v="10"/>
    <n v="0"/>
    <n v="162"/>
  </r>
  <r>
    <x v="264"/>
    <s v="Beef and Squash Kabob"/>
    <n v="42"/>
    <n v="8"/>
    <n v="0"/>
    <n v="395"/>
    <n v="9.8918918918918894"/>
    <n v="64969.891891891799"/>
    <n v="57"/>
    <n v="7"/>
    <n v="0"/>
    <n v="501"/>
    <n v="36"/>
    <n v="8"/>
    <n v="0"/>
    <n v="332"/>
    <n v="41"/>
    <n v="8"/>
    <n v="0"/>
    <n v="380"/>
  </r>
  <r>
    <x v="264"/>
    <s v="Chicken and Onion Kabob"/>
    <n v="67"/>
    <n v="10"/>
    <n v="1"/>
    <n v="719"/>
    <n v="8.2063492063492003"/>
    <n v="63568.650793650697"/>
    <n v="77"/>
    <n v="10"/>
    <n v="0"/>
    <n v="865"/>
    <n v="52"/>
    <n v="10"/>
    <n v="0"/>
    <n v="577"/>
    <n v="52"/>
    <n v="10"/>
    <n v="0"/>
    <n v="570"/>
  </r>
  <r>
    <x v="264"/>
    <s v="Chutney"/>
    <n v="19"/>
    <n v="2"/>
    <n v="0"/>
    <n v="46"/>
    <n v="2.0526315789473601"/>
    <n v="68482.052631578903"/>
    <n v="23"/>
    <n v="2"/>
    <n v="0"/>
    <n v="50"/>
    <n v="16"/>
    <n v="2"/>
    <n v="0"/>
    <n v="40"/>
    <n v="27"/>
    <n v="2"/>
    <n v="0"/>
    <n v="72"/>
  </r>
  <r>
    <x v="264"/>
    <s v="Coconut and Beef Vindaloo"/>
    <n v="9"/>
    <n v="4"/>
    <n v="0"/>
    <n v="36"/>
    <n v="2"/>
    <n v="57212"/>
    <n v="10"/>
    <n v="4"/>
    <n v="0"/>
    <n v="35"/>
    <n v="9"/>
    <n v="4"/>
    <n v="0"/>
    <n v="36"/>
    <n v="14"/>
    <n v="4"/>
    <n v="0"/>
    <n v="56"/>
  </r>
  <r>
    <x v="264"/>
    <s v="Fountain Drink"/>
    <n v="37"/>
    <n v="2"/>
    <n v="0"/>
    <n v="74"/>
    <n v="2.54838709677419"/>
    <n v="64572.451612903198"/>
    <n v="58"/>
    <n v="2"/>
    <n v="0"/>
    <n v="113"/>
    <n v="63"/>
    <n v="2"/>
    <n v="0"/>
    <n v="125"/>
    <n v="73"/>
    <n v="2"/>
    <n v="0"/>
    <n v="141"/>
  </r>
  <r>
    <x v="264"/>
    <s v="Lamb and Veggie Kabob"/>
    <n v="15"/>
    <n v="8"/>
    <n v="0"/>
    <n v="135"/>
    <n v="3.75"/>
    <n v="58408.083333333299"/>
    <n v="13"/>
    <n v="8"/>
    <n v="0"/>
    <n v="125"/>
    <n v="8"/>
    <n v="8"/>
    <n v="0"/>
    <n v="74"/>
    <n v="17"/>
    <n v="8"/>
    <n v="0"/>
    <n v="158"/>
  </r>
  <r>
    <x v="264"/>
    <s v="Lamb Chops"/>
    <n v="20"/>
    <n v="7"/>
    <n v="0"/>
    <n v="140"/>
    <n v="1.85"/>
    <n v="55159.199999999997"/>
    <n v="23"/>
    <n v="9"/>
    <n v="0"/>
    <n v="207"/>
    <n v="26"/>
    <n v="8"/>
    <n v="0"/>
    <n v="197"/>
    <n v="23"/>
    <n v="8"/>
    <n v="0"/>
    <n v="177"/>
  </r>
  <r>
    <x v="264"/>
    <s v="Naan"/>
    <n v="13"/>
    <n v="2"/>
    <n v="0"/>
    <n v="26"/>
    <n v="2"/>
    <n v="77014.615384615303"/>
    <n v="30"/>
    <n v="2"/>
    <n v="0"/>
    <n v="86"/>
    <n v="20"/>
    <n v="2"/>
    <n v="0"/>
    <n v="50"/>
    <n v="26"/>
    <n v="2"/>
    <n v="0"/>
    <n v="62"/>
  </r>
  <r>
    <x v="264"/>
    <s v="Rice"/>
    <n v="23"/>
    <n v="2"/>
    <n v="0"/>
    <n v="50"/>
    <n v="1.52173913043478"/>
    <n v="82637.913043478198"/>
    <n v="26"/>
    <n v="2"/>
    <n v="0"/>
    <n v="58"/>
    <n v="19"/>
    <n v="2"/>
    <n v="0"/>
    <n v="52"/>
    <n v="25"/>
    <n v="2"/>
    <n v="0"/>
    <n v="62"/>
  </r>
  <r>
    <x v="264"/>
    <s v="Salmon and Wheat Bran Salad"/>
    <n v="86"/>
    <n v="12"/>
    <n v="0"/>
    <n v="996"/>
    <n v="3.5662650602409598"/>
    <n v="56709.879518072201"/>
    <n v="138"/>
    <n v="13"/>
    <n v="0"/>
    <n v="1736"/>
    <n v="102"/>
    <n v="16"/>
    <n v="1"/>
    <n v="1548"/>
    <n v="124"/>
    <n v="13"/>
    <n v="0"/>
    <n v="1571"/>
  </r>
  <r>
    <x v="264"/>
    <s v="Yogurt"/>
    <n v="42"/>
    <n v="3"/>
    <n v="0"/>
    <n v="181"/>
    <n v="3.0487804878048701"/>
    <n v="63499.414634146298"/>
    <n v="59"/>
    <n v="3"/>
    <n v="0"/>
    <n v="223"/>
    <n v="50"/>
    <n v="3"/>
    <n v="0"/>
    <n v="216"/>
    <n v="60"/>
    <n v="3"/>
    <n v="0"/>
    <n v="240"/>
  </r>
  <r>
    <x v="265"/>
    <s v="Beef and Apple Burgers"/>
    <n v="22"/>
    <n v="13"/>
    <n v="0"/>
    <n v="278"/>
    <n v="11.090909090908999"/>
    <n v="50043.4545454545"/>
    <n v="31"/>
    <n v="13"/>
    <n v="1"/>
    <n v="385"/>
    <n v="25"/>
    <n v="16"/>
    <n v="2"/>
    <n v="353"/>
    <n v="19"/>
    <n v="21"/>
    <n v="5"/>
    <n v="305"/>
  </r>
  <r>
    <x v="265"/>
    <s v="Beef and Broccoli"/>
    <n v="10"/>
    <n v="16"/>
    <n v="0"/>
    <n v="160"/>
    <n v="2.7"/>
    <n v="60148.7"/>
    <n v="17"/>
    <n v="7"/>
    <n v="0"/>
    <n v="127"/>
    <n v="13"/>
    <n v="10"/>
    <n v="0"/>
    <n v="135"/>
    <n v="18"/>
    <n v="9"/>
    <n v="1"/>
    <n v="142"/>
  </r>
  <r>
    <x v="265"/>
    <s v="Beef and Broccoli Stir Fry"/>
    <n v="7"/>
    <n v="10"/>
    <n v="0"/>
    <n v="72"/>
    <n v="4"/>
    <n v="33412.166666666599"/>
    <n v="21"/>
    <n v="10"/>
    <n v="0"/>
    <n v="210"/>
    <n v="4"/>
    <n v="10"/>
    <n v="0"/>
    <n v="40"/>
    <n v="8"/>
    <n v="10"/>
    <n v="1"/>
    <n v="70"/>
  </r>
  <r>
    <x v="265"/>
    <s v="Beef and Squash Kabob"/>
    <n v="20"/>
    <n v="8"/>
    <n v="0"/>
    <n v="193"/>
    <n v="3.55555555555555"/>
    <n v="72238.666666666599"/>
    <n v="18"/>
    <n v="7"/>
    <n v="0"/>
    <n v="154"/>
    <n v="30"/>
    <n v="8"/>
    <n v="0"/>
    <n v="277"/>
    <n v="26"/>
    <n v="8"/>
    <n v="0"/>
    <n v="241"/>
  </r>
  <r>
    <x v="265"/>
    <s v="Chicken and Onion Kabob"/>
    <n v="25"/>
    <n v="10"/>
    <n v="0"/>
    <n v="279"/>
    <n v="12.3333333333333"/>
    <n v="50096.916666666599"/>
    <n v="44"/>
    <n v="10"/>
    <n v="0"/>
    <n v="496"/>
    <n v="25"/>
    <n v="10"/>
    <n v="0"/>
    <n v="277"/>
    <n v="43"/>
    <n v="10"/>
    <n v="0"/>
    <n v="468"/>
  </r>
  <r>
    <x v="265"/>
    <s v="Chutney"/>
    <n v="14"/>
    <n v="2"/>
    <n v="0"/>
    <n v="42"/>
    <n v="5.7857142857142803"/>
    <n v="64289.071428571398"/>
    <n v="11"/>
    <n v="2"/>
    <n v="0"/>
    <n v="26"/>
    <n v="11"/>
    <n v="2"/>
    <n v="0"/>
    <n v="50"/>
    <n v="13"/>
    <n v="2"/>
    <n v="1"/>
    <n v="26"/>
  </r>
  <r>
    <x v="265"/>
    <s v="Fountain Drink"/>
    <n v="28"/>
    <n v="2"/>
    <n v="0"/>
    <n v="56"/>
    <n v="11.2608695652173"/>
    <n v="30622.217391304301"/>
    <n v="19"/>
    <n v="2"/>
    <n v="0"/>
    <n v="38"/>
    <n v="41"/>
    <n v="2"/>
    <n v="0"/>
    <n v="82"/>
    <n v="38"/>
    <n v="2"/>
    <n v="0"/>
    <n v="67"/>
  </r>
  <r>
    <x v="265"/>
    <s v="Lamb and Veggie Kabob"/>
    <n v="10"/>
    <n v="8"/>
    <n v="1"/>
    <n v="84"/>
    <n v="18.8"/>
    <n v="60033"/>
    <n v="11"/>
    <n v="8"/>
    <n v="0"/>
    <n v="104"/>
    <n v="12"/>
    <n v="8"/>
    <n v="1"/>
    <n v="95"/>
    <n v="10"/>
    <n v="8"/>
    <n v="0"/>
    <n v="93"/>
  </r>
  <r>
    <x v="265"/>
    <s v="Lamb Chops"/>
    <n v="15"/>
    <n v="12"/>
    <n v="1"/>
    <n v="172"/>
    <n v="8.1333333333333293"/>
    <n v="46869.133333333302"/>
    <n v="16"/>
    <n v="10"/>
    <n v="0"/>
    <n v="162"/>
    <n v="15"/>
    <n v="11"/>
    <n v="1"/>
    <n v="152"/>
    <n v="18"/>
    <n v="10"/>
    <n v="1"/>
    <n v="176"/>
  </r>
  <r>
    <x v="265"/>
    <s v="Naan"/>
    <n v="10"/>
    <n v="2"/>
    <n v="0"/>
    <n v="34"/>
    <n v="2.88888888888888"/>
    <n v="77857.111111111095"/>
    <n v="15"/>
    <n v="2"/>
    <n v="0"/>
    <n v="38"/>
    <n v="16"/>
    <n v="2"/>
    <n v="0"/>
    <n v="44"/>
    <n v="13"/>
    <n v="2"/>
    <n v="1"/>
    <n v="45"/>
  </r>
  <r>
    <x v="265"/>
    <s v="Rice"/>
    <n v="8"/>
    <n v="2"/>
    <n v="0"/>
    <n v="22"/>
    <n v="9.125"/>
    <n v="50123.625"/>
    <n v="16"/>
    <n v="2"/>
    <n v="0"/>
    <n v="40"/>
    <n v="15"/>
    <n v="2"/>
    <n v="0"/>
    <n v="48"/>
    <n v="12"/>
    <n v="2"/>
    <n v="0"/>
    <n v="42"/>
  </r>
  <r>
    <x v="265"/>
    <s v="Salmon and Wheat Bran Salad"/>
    <n v="58"/>
    <n v="15"/>
    <n v="0"/>
    <n v="864"/>
    <n v="10.456140350877099"/>
    <n v="52760.052631578903"/>
    <n v="74"/>
    <n v="12"/>
    <n v="0"/>
    <n v="914"/>
    <n v="72"/>
    <n v="14"/>
    <n v="1"/>
    <n v="981"/>
    <n v="60"/>
    <n v="17"/>
    <n v="2"/>
    <n v="899"/>
  </r>
  <r>
    <x v="265"/>
    <s v="Yogurt"/>
    <n v="33"/>
    <n v="3"/>
    <n v="0"/>
    <n v="170"/>
    <n v="5.7741935483870899"/>
    <n v="42107.193548387098"/>
    <n v="22"/>
    <n v="3"/>
    <n v="0"/>
    <n v="98"/>
    <n v="25"/>
    <n v="3"/>
    <n v="0"/>
    <n v="108"/>
    <n v="37"/>
    <n v="3"/>
    <n v="0"/>
    <n v="161"/>
  </r>
  <r>
    <x v="266"/>
    <s v="Aubergine and Chickpea Vindaloo"/>
    <n v="9"/>
    <n v="4"/>
    <n v="0"/>
    <n v="32"/>
    <n v="6.25"/>
    <n v="37668.125"/>
    <n v="10"/>
    <n v="4"/>
    <n v="0"/>
    <n v="32"/>
    <n v="9"/>
    <n v="4"/>
    <n v="0"/>
    <n v="28"/>
    <n v="7"/>
    <n v="4"/>
    <n v="1"/>
    <n v="21"/>
  </r>
  <r>
    <x v="266"/>
    <s v="Beef and Apple Burgers"/>
    <n v="18"/>
    <n v="11"/>
    <n v="2"/>
    <n v="163"/>
    <n v="2.9444444444444402"/>
    <n v="55643.388888888803"/>
    <n v="24"/>
    <n v="14"/>
    <n v="1"/>
    <n v="310"/>
    <n v="28"/>
    <n v="11"/>
    <n v="2"/>
    <n v="240"/>
    <n v="34"/>
    <n v="9"/>
    <n v="1"/>
    <n v="280"/>
  </r>
  <r>
    <x v="266"/>
    <s v="Beef and Broccoli"/>
    <n v="13"/>
    <n v="7"/>
    <n v="0"/>
    <n v="87"/>
    <n v="7.5384615384615303"/>
    <n v="38698.461538461503"/>
    <n v="23"/>
    <n v="13"/>
    <n v="18"/>
    <n v="124"/>
    <n v="7"/>
    <n v="8"/>
    <n v="0"/>
    <n v="58"/>
    <n v="14"/>
    <n v="12"/>
    <n v="0"/>
    <n v="161"/>
  </r>
  <r>
    <x v="266"/>
    <s v="Beef and Broccoli Stir Fry"/>
    <n v="14"/>
    <n v="10"/>
    <n v="0"/>
    <n v="143"/>
    <n v="1.78571428571428"/>
    <n v="50129.5"/>
    <n v="13"/>
    <n v="10"/>
    <n v="0"/>
    <n v="130"/>
    <n v="1"/>
    <n v="10"/>
    <n v="0"/>
    <n v="10"/>
    <n v="8"/>
    <n v="10"/>
    <n v="0"/>
    <n v="81"/>
  </r>
  <r>
    <x v="266"/>
    <s v="Beef and Squash Kabob"/>
    <n v="14"/>
    <n v="8"/>
    <n v="0"/>
    <n v="128"/>
    <n v="2.71428571428571"/>
    <n v="57270.142857142797"/>
    <n v="16"/>
    <n v="7"/>
    <n v="0"/>
    <n v="139"/>
    <n v="22"/>
    <n v="8"/>
    <n v="0"/>
    <n v="203"/>
    <n v="41"/>
    <n v="8"/>
    <n v="1"/>
    <n v="356"/>
  </r>
  <r>
    <x v="266"/>
    <s v="Chicken and Onion Kabob"/>
    <n v="34"/>
    <n v="10"/>
    <n v="1"/>
    <n v="335"/>
    <n v="3.39393939393939"/>
    <n v="54657.151515151498"/>
    <n v="43"/>
    <n v="10"/>
    <n v="0"/>
    <n v="478"/>
    <n v="40"/>
    <n v="10"/>
    <n v="0"/>
    <n v="449"/>
    <n v="38"/>
    <n v="10"/>
    <n v="0"/>
    <n v="415"/>
  </r>
  <r>
    <x v="266"/>
    <s v="Chutney"/>
    <n v="9"/>
    <n v="2"/>
    <n v="0"/>
    <n v="24"/>
    <n v="3.1111111111111098"/>
    <n v="77811.222222222204"/>
    <n v="19"/>
    <n v="2"/>
    <n v="1"/>
    <n v="44"/>
    <n v="10"/>
    <n v="2"/>
    <n v="0"/>
    <n v="24"/>
    <n v="11"/>
    <n v="2"/>
    <n v="0"/>
    <n v="34"/>
  </r>
  <r>
    <x v="266"/>
    <s v="Coconut and Beef Vindaloo"/>
    <n v="8"/>
    <n v="4"/>
    <n v="0"/>
    <n v="32"/>
    <n v="2.4285714285714199"/>
    <n v="42987.857142857101"/>
    <n v="7"/>
    <n v="4"/>
    <n v="0"/>
    <n v="24"/>
    <n v="12"/>
    <n v="4"/>
    <n v="1"/>
    <n v="40"/>
    <n v="9"/>
    <n v="4"/>
    <n v="0"/>
    <n v="34"/>
  </r>
  <r>
    <x v="266"/>
    <s v="Fountain Drink"/>
    <n v="26"/>
    <n v="2"/>
    <n v="0"/>
    <n v="50"/>
    <n v="9"/>
    <n v="52725.578947368398"/>
    <n v="33"/>
    <n v="2"/>
    <n v="0"/>
    <n v="59"/>
    <n v="21"/>
    <n v="2"/>
    <n v="0"/>
    <n v="42"/>
    <n v="37"/>
    <n v="2"/>
    <n v="0"/>
    <n v="72"/>
  </r>
  <r>
    <x v="266"/>
    <s v="Lamb and Veggie Kabob"/>
    <n v="9"/>
    <n v="8"/>
    <n v="1"/>
    <n v="76"/>
    <n v="13.2222222222222"/>
    <n v="22237.5555555555"/>
    <n v="11"/>
    <n v="8"/>
    <n v="1"/>
    <n v="91"/>
    <n v="14"/>
    <n v="8"/>
    <n v="1"/>
    <n v="112"/>
    <n v="9"/>
    <n v="8"/>
    <n v="0"/>
    <n v="90"/>
  </r>
  <r>
    <x v="266"/>
    <s v="Lamb Chops"/>
    <n v="12"/>
    <n v="6"/>
    <n v="1"/>
    <n v="68"/>
    <n v="4.0833333333333304"/>
    <n v="50074.5"/>
    <n v="15"/>
    <n v="9"/>
    <n v="1"/>
    <n v="132"/>
    <n v="7"/>
    <n v="5"/>
    <n v="2"/>
    <n v="20"/>
    <n v="19"/>
    <n v="10"/>
    <n v="2"/>
    <n v="159"/>
  </r>
  <r>
    <x v="266"/>
    <s v="Naan"/>
    <n v="12"/>
    <n v="2"/>
    <n v="0"/>
    <n v="24"/>
    <n v="2.9166666666666599"/>
    <n v="66790.25"/>
    <n v="20"/>
    <n v="2"/>
    <n v="1"/>
    <n v="51"/>
    <n v="17"/>
    <n v="2"/>
    <n v="0"/>
    <n v="46"/>
    <n v="13"/>
    <n v="2"/>
    <n v="0"/>
    <n v="30"/>
  </r>
  <r>
    <x v="266"/>
    <s v="Rice"/>
    <n v="5"/>
    <n v="2"/>
    <n v="0"/>
    <n v="8"/>
    <n v="1.4"/>
    <n v="60185.599999999999"/>
    <n v="10"/>
    <n v="2"/>
    <n v="0"/>
    <n v="34"/>
    <n v="11"/>
    <n v="2"/>
    <n v="0"/>
    <n v="28"/>
    <n v="14"/>
    <n v="2"/>
    <n v="0"/>
    <n v="40"/>
  </r>
  <r>
    <x v="266"/>
    <s v="Salmon and Wheat Bran Salad"/>
    <n v="65"/>
    <n v="12"/>
    <n v="0"/>
    <n v="753"/>
    <n v="5.55555555555555"/>
    <n v="55689.888888888803"/>
    <n v="84"/>
    <n v="16"/>
    <n v="3"/>
    <n v="1123"/>
    <n v="55"/>
    <n v="12"/>
    <n v="1"/>
    <n v="616"/>
    <n v="90"/>
    <n v="13"/>
    <n v="1"/>
    <n v="1087"/>
  </r>
  <r>
    <x v="266"/>
    <s v="Yogurt"/>
    <n v="16"/>
    <n v="3"/>
    <n v="0"/>
    <n v="60"/>
    <n v="4.125"/>
    <n v="25295.1875"/>
    <n v="18"/>
    <n v="3"/>
    <n v="0"/>
    <n v="68"/>
    <n v="18"/>
    <n v="3"/>
    <n v="1"/>
    <n v="65"/>
    <n v="31"/>
    <n v="3"/>
    <n v="0"/>
    <n v="106"/>
  </r>
  <r>
    <x v="267"/>
    <s v="Aubergine and Chickpea Vindaloo"/>
    <n v="2"/>
    <n v="4"/>
    <n v="0"/>
    <n v="7"/>
    <n v="1"/>
    <n v="99999"/>
    <n v="6"/>
    <n v="4"/>
    <n v="0"/>
    <n v="21"/>
    <n v="13"/>
    <n v="4"/>
    <n v="0"/>
    <n v="46"/>
    <n v="1"/>
    <n v="4"/>
    <n v="0"/>
    <n v="4"/>
  </r>
  <r>
    <x v="267"/>
    <s v="Beef and Apple Burgers"/>
    <n v="25"/>
    <n v="10"/>
    <n v="1"/>
    <n v="224"/>
    <n v="6.88"/>
    <n v="48075.72"/>
    <n v="35"/>
    <n v="10"/>
    <n v="3"/>
    <n v="270"/>
    <n v="24"/>
    <n v="14"/>
    <n v="2"/>
    <n v="284"/>
    <n v="24"/>
    <n v="13"/>
    <n v="3"/>
    <n v="241"/>
  </r>
  <r>
    <x v="267"/>
    <s v="Beef and Broccoli"/>
    <n v="14"/>
    <n v="15"/>
    <n v="1"/>
    <n v="181"/>
    <n v="5.9230769230769198"/>
    <n v="76950.307692307601"/>
    <n v="14"/>
    <n v="6"/>
    <n v="1"/>
    <n v="81"/>
    <n v="22"/>
    <n v="12"/>
    <n v="1"/>
    <n v="239"/>
    <n v="3"/>
    <n v="9"/>
    <n v="0"/>
    <n v="27"/>
  </r>
  <r>
    <x v="267"/>
    <s v="Beef and Broccoli Stir Fry"/>
    <n v="10"/>
    <n v="10"/>
    <n v="0"/>
    <n v="101"/>
    <n v="2.7"/>
    <n v="40105.9"/>
    <n v="14"/>
    <n v="10"/>
    <n v="2"/>
    <n v="120"/>
    <n v="4"/>
    <n v="10"/>
    <n v="2"/>
    <n v="30"/>
    <n v="5"/>
    <n v="10"/>
    <n v="1"/>
    <n v="48"/>
  </r>
  <r>
    <x v="267"/>
    <s v="Beef and Squash Kabob"/>
    <n v="37"/>
    <n v="8"/>
    <n v="0"/>
    <n v="343"/>
    <n v="2.2857142857142798"/>
    <n v="60123.857142857101"/>
    <n v="26"/>
    <n v="7"/>
    <n v="0"/>
    <n v="218"/>
    <n v="17"/>
    <n v="8"/>
    <n v="0"/>
    <n v="162"/>
    <n v="14"/>
    <n v="8"/>
    <n v="0"/>
    <n v="126"/>
  </r>
  <r>
    <x v="267"/>
    <s v="Chicken and Onion Kabob"/>
    <n v="34"/>
    <n v="10"/>
    <n v="0"/>
    <n v="378"/>
    <n v="1.8571428571428501"/>
    <n v="67944.321428571406"/>
    <n v="37"/>
    <n v="10"/>
    <n v="0"/>
    <n v="412"/>
    <n v="41"/>
    <n v="10"/>
    <n v="0"/>
    <n v="461"/>
    <n v="13"/>
    <n v="10"/>
    <n v="0"/>
    <n v="143"/>
  </r>
  <r>
    <x v="267"/>
    <s v="Chutney"/>
    <n v="11"/>
    <n v="2"/>
    <n v="0"/>
    <n v="25"/>
    <n v="6.8181818181818103"/>
    <n v="54581"/>
    <n v="10"/>
    <n v="2"/>
    <n v="0"/>
    <n v="24"/>
    <n v="19"/>
    <n v="2"/>
    <n v="1"/>
    <n v="55"/>
    <n v="10"/>
    <n v="2"/>
    <n v="0"/>
    <n v="54"/>
  </r>
  <r>
    <x v="267"/>
    <s v="Coconut and Beef Vindaloo"/>
    <n v="11"/>
    <n v="4"/>
    <n v="1"/>
    <n v="34"/>
    <n v="5.8888888888888804"/>
    <n v="33392.333333333299"/>
    <n v="11"/>
    <n v="4"/>
    <n v="0"/>
    <n v="35"/>
    <n v="13"/>
    <n v="4"/>
    <n v="0"/>
    <n v="52"/>
    <n v="8"/>
    <n v="4"/>
    <n v="0"/>
    <n v="32"/>
  </r>
  <r>
    <x v="267"/>
    <s v="Fountain Drink"/>
    <n v="24"/>
    <n v="2"/>
    <n v="0"/>
    <n v="47"/>
    <n v="14.75"/>
    <n v="60049.3"/>
    <n v="32"/>
    <n v="2"/>
    <n v="0"/>
    <n v="52"/>
    <n v="48"/>
    <n v="2"/>
    <n v="0"/>
    <n v="88"/>
    <n v="20"/>
    <n v="2"/>
    <n v="0"/>
    <n v="34"/>
  </r>
  <r>
    <x v="267"/>
    <s v="Lamb and Veggie Kabob"/>
    <n v="1"/>
    <n v="8"/>
    <n v="0"/>
    <n v="9"/>
    <n v="1"/>
    <n v="99999"/>
    <n v="11"/>
    <n v="8"/>
    <n v="1"/>
    <n v="97"/>
    <n v="7"/>
    <n v="8"/>
    <n v="3"/>
    <n v="48"/>
    <n v="7"/>
    <n v="8"/>
    <n v="0"/>
    <n v="65"/>
  </r>
  <r>
    <x v="267"/>
    <s v="Lamb Chops"/>
    <n v="17"/>
    <n v="10"/>
    <n v="0"/>
    <n v="164"/>
    <n v="5.1764705882352899"/>
    <n v="29505.058823529402"/>
    <n v="11"/>
    <n v="10"/>
    <n v="1"/>
    <n v="99"/>
    <n v="17"/>
    <n v="12"/>
    <n v="3"/>
    <n v="159"/>
    <n v="15"/>
    <n v="8"/>
    <n v="1"/>
    <n v="107"/>
  </r>
  <r>
    <x v="267"/>
    <s v="Naan"/>
    <n v="12"/>
    <n v="2"/>
    <n v="0"/>
    <n v="37"/>
    <n v="3"/>
    <n v="54587.181818181802"/>
    <n v="17"/>
    <n v="2"/>
    <n v="0"/>
    <n v="36"/>
    <n v="25"/>
    <n v="2"/>
    <n v="1"/>
    <n v="84"/>
    <n v="13"/>
    <n v="2"/>
    <n v="0"/>
    <n v="36"/>
  </r>
  <r>
    <x v="267"/>
    <s v="Rice"/>
    <n v="13"/>
    <n v="2"/>
    <n v="0"/>
    <n v="27"/>
    <n v="2"/>
    <n v="69287.846153846098"/>
    <n v="12"/>
    <n v="2"/>
    <n v="0"/>
    <n v="24"/>
    <n v="21"/>
    <n v="2"/>
    <n v="0"/>
    <n v="61"/>
    <n v="14"/>
    <n v="2"/>
    <n v="1"/>
    <n v="38"/>
  </r>
  <r>
    <x v="267"/>
    <s v="Salmon and Wheat Bran Salad"/>
    <n v="61"/>
    <n v="13"/>
    <n v="1"/>
    <n v="772"/>
    <n v="8.8196721311475397"/>
    <n v="55800.459016393397"/>
    <n v="49"/>
    <n v="11"/>
    <n v="1"/>
    <n v="475"/>
    <n v="96"/>
    <n v="14"/>
    <n v="1"/>
    <n v="1260"/>
    <n v="42"/>
    <n v="13"/>
    <n v="2"/>
    <n v="500"/>
  </r>
  <r>
    <x v="267"/>
    <s v="Yogurt"/>
    <n v="23"/>
    <n v="3"/>
    <n v="0"/>
    <n v="97"/>
    <n v="14.736842105263101"/>
    <n v="57946.684210526299"/>
    <n v="22"/>
    <n v="3"/>
    <n v="1"/>
    <n v="72"/>
    <n v="36"/>
    <n v="3"/>
    <n v="0"/>
    <n v="149"/>
    <n v="18"/>
    <n v="3"/>
    <n v="1"/>
    <n v="84"/>
  </r>
  <r>
    <x v="268"/>
    <s v="Aubergine and Chickpea Vindaloo"/>
    <n v="11"/>
    <n v="4"/>
    <n v="0"/>
    <n v="38"/>
    <n v="2.25"/>
    <n v="37619.75"/>
    <n v="2"/>
    <n v="4"/>
    <n v="0"/>
    <n v="7"/>
    <n v="12"/>
    <n v="4"/>
    <n v="0"/>
    <n v="42"/>
    <n v="7"/>
    <n v="4"/>
    <n v="0"/>
    <n v="24"/>
  </r>
  <r>
    <x v="268"/>
    <s v="Beef and Apple Burgers"/>
    <n v="29"/>
    <n v="11"/>
    <n v="2"/>
    <n v="240"/>
    <n v="5.7241379310344804"/>
    <n v="65613.724137931"/>
    <n v="25"/>
    <n v="10"/>
    <n v="0"/>
    <n v="231"/>
    <n v="23"/>
    <n v="16"/>
    <n v="1"/>
    <n v="361"/>
    <n v="20"/>
    <n v="12"/>
    <n v="1"/>
    <n v="218"/>
  </r>
  <r>
    <x v="268"/>
    <s v="Beef and Broccoli"/>
    <n v="16"/>
    <n v="9"/>
    <n v="0"/>
    <n v="138"/>
    <n v="2.21428571428571"/>
    <n v="57228.714285714203"/>
    <n v="14"/>
    <n v="7"/>
    <n v="0"/>
    <n v="93"/>
    <n v="16"/>
    <n v="7"/>
    <n v="0"/>
    <n v="115"/>
    <n v="11"/>
    <n v="8"/>
    <n v="0"/>
    <n v="79"/>
  </r>
  <r>
    <x v="268"/>
    <s v="Beef and Broccoli Stir Fry"/>
    <n v="9"/>
    <n v="10"/>
    <n v="1"/>
    <n v="81"/>
    <n v="2.2222222222222201"/>
    <n v="11286.5555555555"/>
    <n v="7"/>
    <n v="10"/>
    <n v="0"/>
    <n v="67"/>
    <n v="11"/>
    <n v="10"/>
    <n v="0"/>
    <n v="111"/>
    <n v="8"/>
    <n v="10"/>
    <n v="0"/>
    <n v="81"/>
  </r>
  <r>
    <x v="268"/>
    <s v="Beef and Squash Kabob"/>
    <n v="35"/>
    <n v="8"/>
    <n v="0"/>
    <n v="334"/>
    <n v="12.258064516129"/>
    <n v="54926.419354838697"/>
    <n v="30"/>
    <n v="7"/>
    <n v="0"/>
    <n v="265"/>
    <n v="39"/>
    <n v="8"/>
    <n v="0"/>
    <n v="370"/>
    <n v="28"/>
    <n v="8"/>
    <n v="0"/>
    <n v="259"/>
  </r>
  <r>
    <x v="268"/>
    <s v="Chicken and Onion Kabob"/>
    <n v="43"/>
    <n v="10"/>
    <n v="1"/>
    <n v="454"/>
    <n v="3.0243902439024302"/>
    <n v="39216.878048780403"/>
    <n v="69"/>
    <n v="10"/>
    <n v="1"/>
    <n v="744"/>
    <n v="35"/>
    <n v="10"/>
    <n v="0"/>
    <n v="384"/>
    <n v="38"/>
    <n v="10"/>
    <n v="0"/>
    <n v="422"/>
  </r>
  <r>
    <x v="268"/>
    <s v="Chutney"/>
    <n v="22"/>
    <n v="2"/>
    <n v="0"/>
    <n v="61"/>
    <n v="4.8421052631578902"/>
    <n v="36950.578947368398"/>
    <n v="12"/>
    <n v="2"/>
    <n v="0"/>
    <n v="37"/>
    <n v="10"/>
    <n v="2"/>
    <n v="0"/>
    <n v="20"/>
    <n v="10"/>
    <n v="2"/>
    <n v="1"/>
    <n v="15"/>
  </r>
  <r>
    <x v="268"/>
    <s v="Coconut and Beef Vindaloo"/>
    <n v="12"/>
    <n v="4"/>
    <n v="0"/>
    <n v="48"/>
    <n v="2.71428571428571"/>
    <n v="14367.4285714285"/>
    <n v="14"/>
    <n v="4"/>
    <n v="0"/>
    <n v="49"/>
    <n v="7"/>
    <n v="4"/>
    <n v="0"/>
    <n v="28"/>
    <n v="10"/>
    <n v="4"/>
    <n v="0"/>
    <n v="39"/>
  </r>
  <r>
    <x v="268"/>
    <s v="Fountain Drink"/>
    <n v="38"/>
    <n v="2"/>
    <n v="0"/>
    <n v="68"/>
    <n v="5.5294117647058796"/>
    <n v="58884.882352941102"/>
    <n v="38"/>
    <n v="2"/>
    <n v="0"/>
    <n v="76"/>
    <n v="32"/>
    <n v="2"/>
    <n v="0"/>
    <n v="64"/>
    <n v="36"/>
    <n v="2"/>
    <n v="0"/>
    <n v="65"/>
  </r>
  <r>
    <x v="268"/>
    <s v="Lamb and Veggie Kabob"/>
    <n v="10"/>
    <n v="8"/>
    <n v="1"/>
    <n v="88"/>
    <n v="9.6"/>
    <n v="50047.8"/>
    <n v="15"/>
    <n v="8"/>
    <n v="1"/>
    <n v="115"/>
    <n v="14"/>
    <n v="8"/>
    <n v="2"/>
    <n v="111"/>
    <n v="13"/>
    <n v="8"/>
    <n v="0"/>
    <n v="119"/>
  </r>
  <r>
    <x v="268"/>
    <s v="Lamb Chops"/>
    <n v="13"/>
    <n v="10"/>
    <n v="0"/>
    <n v="121"/>
    <n v="1.6153846153846101"/>
    <n v="76948.923076923005"/>
    <n v="14"/>
    <n v="8"/>
    <n v="0"/>
    <n v="117"/>
    <n v="16"/>
    <n v="9"/>
    <n v="1"/>
    <n v="133"/>
    <n v="12"/>
    <n v="6"/>
    <n v="0"/>
    <n v="77"/>
  </r>
  <r>
    <x v="268"/>
    <s v="Naan"/>
    <n v="15"/>
    <n v="2"/>
    <n v="0"/>
    <n v="42"/>
    <n v="5.7857142857142803"/>
    <n v="50107.4285714285"/>
    <n v="16"/>
    <n v="2"/>
    <n v="0"/>
    <n v="32"/>
    <n v="18"/>
    <n v="2"/>
    <n v="0"/>
    <n v="44"/>
    <n v="10"/>
    <n v="2"/>
    <n v="0"/>
    <n v="27"/>
  </r>
  <r>
    <x v="268"/>
    <s v="Rice"/>
    <n v="12"/>
    <n v="2"/>
    <n v="0"/>
    <n v="26"/>
    <n v="2.7"/>
    <n v="50075.7"/>
    <n v="9"/>
    <n v="2"/>
    <n v="0"/>
    <n v="22"/>
    <n v="11"/>
    <n v="2"/>
    <n v="0"/>
    <n v="26"/>
    <n v="5"/>
    <n v="2"/>
    <n v="0"/>
    <n v="16"/>
  </r>
  <r>
    <x v="268"/>
    <s v="Salmon and Wheat Bran Salad"/>
    <n v="93"/>
    <n v="12"/>
    <n v="1"/>
    <n v="1025"/>
    <n v="4.6913580246913504"/>
    <n v="44552.888888888803"/>
    <n v="92"/>
    <n v="12"/>
    <n v="0"/>
    <n v="1060"/>
    <n v="80"/>
    <n v="13"/>
    <n v="1"/>
    <n v="980"/>
    <n v="68"/>
    <n v="12"/>
    <n v="0"/>
    <n v="788"/>
  </r>
  <r>
    <x v="268"/>
    <s v="Yogurt"/>
    <n v="32"/>
    <n v="3"/>
    <n v="0"/>
    <n v="130"/>
    <n v="2.68"/>
    <n v="52081.52"/>
    <n v="33"/>
    <n v="3"/>
    <n v="0"/>
    <n v="128"/>
    <n v="34"/>
    <n v="3"/>
    <n v="0"/>
    <n v="135"/>
    <n v="30"/>
    <n v="3"/>
    <n v="0"/>
    <n v="117"/>
  </r>
  <r>
    <x v="269"/>
    <s v="Aubergine and Chickpea Vindaloo"/>
    <n v="8"/>
    <n v="4"/>
    <n v="0"/>
    <n v="28"/>
    <n v="1.4285714285714199"/>
    <n v="71616.142857142797"/>
    <n v="10"/>
    <n v="4"/>
    <n v="0"/>
    <n v="32"/>
    <n v="0"/>
    <n v="0"/>
    <n v="0"/>
    <n v="0"/>
    <n v="15"/>
    <n v="4"/>
    <n v="0"/>
    <n v="52"/>
  </r>
  <r>
    <x v="269"/>
    <s v="Beef and Apple Burgers"/>
    <n v="35"/>
    <n v="12"/>
    <n v="1"/>
    <n v="398"/>
    <n v="3.3714285714285701"/>
    <n v="40168.171428571397"/>
    <n v="39"/>
    <n v="11"/>
    <n v="1"/>
    <n v="421"/>
    <n v="49"/>
    <n v="13"/>
    <n v="1"/>
    <n v="577"/>
    <n v="32"/>
    <n v="12"/>
    <n v="1"/>
    <n v="341"/>
  </r>
  <r>
    <x v="269"/>
    <s v="Beef and Broccoli"/>
    <n v="17"/>
    <n v="7"/>
    <n v="0"/>
    <n v="117"/>
    <n v="4.1176470588235201"/>
    <n v="41273.764705882299"/>
    <n v="39"/>
    <n v="8"/>
    <n v="0"/>
    <n v="310"/>
    <n v="27"/>
    <n v="8"/>
    <n v="3"/>
    <n v="145"/>
    <n v="16"/>
    <n v="6"/>
    <n v="0"/>
    <n v="103"/>
  </r>
  <r>
    <x v="269"/>
    <s v="Beef and Broccoli Stir Fry"/>
    <n v="22"/>
    <n v="10"/>
    <n v="0"/>
    <n v="227"/>
    <n v="1.7619047619047601"/>
    <n v="71483"/>
    <n v="23"/>
    <n v="10"/>
    <n v="0"/>
    <n v="230"/>
    <n v="18"/>
    <n v="10"/>
    <n v="2"/>
    <n v="153"/>
    <n v="14"/>
    <n v="10"/>
    <n v="0"/>
    <n v="143"/>
  </r>
  <r>
    <x v="269"/>
    <s v="Beef and Squash Kabob"/>
    <n v="36"/>
    <n v="8"/>
    <n v="0"/>
    <n v="345"/>
    <n v="4.3888888888888804"/>
    <n v="52864.194444444402"/>
    <n v="40"/>
    <n v="7"/>
    <n v="1"/>
    <n v="318"/>
    <n v="45"/>
    <n v="8"/>
    <n v="0"/>
    <n v="416"/>
    <n v="48"/>
    <n v="8"/>
    <n v="0"/>
    <n v="451"/>
  </r>
  <r>
    <x v="269"/>
    <s v="Chicken and Onion Kabob"/>
    <n v="49"/>
    <n v="10"/>
    <n v="0"/>
    <n v="533"/>
    <n v="2.5"/>
    <n v="54452.956521739099"/>
    <n v="58"/>
    <n v="10"/>
    <n v="0"/>
    <n v="651"/>
    <n v="56"/>
    <n v="10"/>
    <n v="0"/>
    <n v="613"/>
    <n v="73"/>
    <n v="10"/>
    <n v="0"/>
    <n v="806"/>
  </r>
  <r>
    <x v="269"/>
    <s v="Chutney"/>
    <n v="17"/>
    <n v="2"/>
    <n v="0"/>
    <n v="44"/>
    <n v="2.8235294117646998"/>
    <n v="70648.176470588194"/>
    <n v="14"/>
    <n v="2"/>
    <n v="0"/>
    <n v="41"/>
    <n v="21"/>
    <n v="2"/>
    <n v="0"/>
    <n v="54"/>
    <n v="16"/>
    <n v="2"/>
    <n v="0"/>
    <n v="38"/>
  </r>
  <r>
    <x v="269"/>
    <s v="Coconut and Beef Vindaloo"/>
    <n v="13"/>
    <n v="4"/>
    <n v="0"/>
    <n v="48"/>
    <n v="3.8333333333333299"/>
    <n v="66729.416666666599"/>
    <n v="11"/>
    <n v="4"/>
    <n v="0"/>
    <n v="35"/>
    <n v="9"/>
    <n v="4"/>
    <n v="0"/>
    <n v="36"/>
    <n v="5"/>
    <n v="4"/>
    <n v="0"/>
    <n v="20"/>
  </r>
  <r>
    <x v="269"/>
    <s v="Fountain Drink"/>
    <n v="50"/>
    <n v="2"/>
    <n v="0"/>
    <n v="99"/>
    <n v="3.6285714285714201"/>
    <n v="37352.9714285714"/>
    <n v="44"/>
    <n v="2"/>
    <n v="0"/>
    <n v="85"/>
    <n v="42"/>
    <n v="2"/>
    <n v="0"/>
    <n v="84"/>
    <n v="54"/>
    <n v="2"/>
    <n v="0"/>
    <n v="107"/>
  </r>
  <r>
    <x v="269"/>
    <s v="Lamb and Veggie Kabob"/>
    <n v="6"/>
    <n v="8"/>
    <n v="1"/>
    <n v="48"/>
    <n v="2.8333333333333299"/>
    <n v="66752.833333333299"/>
    <n v="13"/>
    <n v="8"/>
    <n v="0"/>
    <n v="122"/>
    <n v="11"/>
    <n v="8"/>
    <n v="3"/>
    <n v="72"/>
    <n v="21"/>
    <n v="8"/>
    <n v="2"/>
    <n v="158"/>
  </r>
  <r>
    <x v="269"/>
    <s v="Lamb Chops"/>
    <n v="15"/>
    <n v="8"/>
    <n v="0"/>
    <n v="114"/>
    <n v="2.0666666666666602"/>
    <n v="40280.866666666603"/>
    <n v="15"/>
    <n v="8"/>
    <n v="0"/>
    <n v="123"/>
    <n v="33"/>
    <n v="8"/>
    <n v="0"/>
    <n v="251"/>
    <n v="15"/>
    <n v="8"/>
    <n v="0"/>
    <n v="110"/>
  </r>
  <r>
    <x v="269"/>
    <s v="Naan"/>
    <n v="29"/>
    <n v="2"/>
    <n v="0"/>
    <n v="63"/>
    <n v="2.2758620689655098"/>
    <n v="58831.172413793101"/>
    <n v="23"/>
    <n v="2"/>
    <n v="0"/>
    <n v="58"/>
    <n v="18"/>
    <n v="2"/>
    <n v="0"/>
    <n v="44"/>
    <n v="27"/>
    <n v="2"/>
    <n v="0"/>
    <n v="63"/>
  </r>
  <r>
    <x v="269"/>
    <s v="Rice"/>
    <n v="19"/>
    <n v="2"/>
    <n v="0"/>
    <n v="40"/>
    <n v="2"/>
    <n v="50205.111111111102"/>
    <n v="19"/>
    <n v="2"/>
    <n v="0"/>
    <n v="48"/>
    <n v="17"/>
    <n v="2"/>
    <n v="0"/>
    <n v="40"/>
    <n v="18"/>
    <n v="2"/>
    <n v="0"/>
    <n v="52"/>
  </r>
  <r>
    <x v="269"/>
    <s v="Salmon and Wheat Bran Salad"/>
    <n v="118"/>
    <n v="12"/>
    <n v="0"/>
    <n v="1415"/>
    <n v="2.9478260869565198"/>
    <n v="50603.765217391301"/>
    <n v="133"/>
    <n v="13"/>
    <n v="1"/>
    <n v="1627"/>
    <n v="96"/>
    <n v="12"/>
    <n v="1"/>
    <n v="1102"/>
    <n v="118"/>
    <n v="13"/>
    <n v="0"/>
    <n v="1465"/>
  </r>
  <r>
    <x v="269"/>
    <s v="Yogurt"/>
    <n v="43"/>
    <n v="3"/>
    <n v="0"/>
    <n v="173"/>
    <n v="3.1707317073170702"/>
    <n v="31911.8780487804"/>
    <n v="53"/>
    <n v="3"/>
    <n v="0"/>
    <n v="193"/>
    <n v="36"/>
    <n v="3"/>
    <n v="0"/>
    <n v="136"/>
    <n v="44"/>
    <n v="3"/>
    <n v="0"/>
    <n v="171"/>
  </r>
  <r>
    <x v="270"/>
    <s v="Aubergine and Chickpea Vindaloo"/>
    <n v="12"/>
    <n v="4"/>
    <n v="0"/>
    <n v="42"/>
    <n v="2.75"/>
    <n v="75065"/>
    <n v="11"/>
    <n v="4"/>
    <n v="0"/>
    <n v="38"/>
    <n v="10"/>
    <n v="4"/>
    <n v="0"/>
    <n v="32"/>
    <n v="12"/>
    <n v="4"/>
    <n v="0"/>
    <n v="41"/>
  </r>
  <r>
    <x v="270"/>
    <s v="Beef and Apple Burgers"/>
    <n v="30"/>
    <n v="11"/>
    <n v="1"/>
    <n v="299"/>
    <n v="1.2666666666666599"/>
    <n v="80037.5"/>
    <n v="32"/>
    <n v="15"/>
    <n v="1"/>
    <n v="438"/>
    <n v="66"/>
    <n v="12"/>
    <n v="1"/>
    <n v="700"/>
    <n v="39"/>
    <n v="11"/>
    <n v="1"/>
    <n v="380"/>
  </r>
  <r>
    <x v="270"/>
    <s v="Beef and Broccoli"/>
    <n v="28"/>
    <n v="8"/>
    <n v="0"/>
    <n v="208"/>
    <n v="4.6785714285714199"/>
    <n v="50123.571428571398"/>
    <n v="32"/>
    <n v="8"/>
    <n v="0"/>
    <n v="271"/>
    <n v="40"/>
    <n v="9"/>
    <n v="0"/>
    <n v="443"/>
    <n v="16"/>
    <n v="7"/>
    <n v="0"/>
    <n v="114"/>
  </r>
  <r>
    <x v="270"/>
    <s v="Beef and Broccoli Stir Fry"/>
    <n v="18"/>
    <n v="10"/>
    <n v="0"/>
    <n v="182"/>
    <n v="3.1666666666666599"/>
    <n v="61266.666666666599"/>
    <n v="13"/>
    <n v="10"/>
    <n v="0"/>
    <n v="130"/>
    <n v="35"/>
    <n v="10"/>
    <n v="0"/>
    <n v="355"/>
    <n v="12"/>
    <n v="10"/>
    <n v="0"/>
    <n v="123"/>
  </r>
  <r>
    <x v="270"/>
    <s v="Beef and Squash Kabob"/>
    <n v="52"/>
    <n v="8"/>
    <n v="1"/>
    <n v="448"/>
    <n v="1.2291666666666601"/>
    <n v="87523.5"/>
    <n v="44"/>
    <n v="7"/>
    <n v="0"/>
    <n v="367"/>
    <n v="60"/>
    <n v="8"/>
    <n v="0"/>
    <n v="541"/>
    <n v="42"/>
    <n v="8"/>
    <n v="0"/>
    <n v="395"/>
  </r>
  <r>
    <x v="270"/>
    <s v="Chicken and Onion Kabob"/>
    <n v="65"/>
    <n v="10"/>
    <n v="0"/>
    <n v="720"/>
    <n v="3"/>
    <n v="70758.189655172406"/>
    <n v="40"/>
    <n v="10"/>
    <n v="0"/>
    <n v="444"/>
    <n v="76"/>
    <n v="10"/>
    <n v="0"/>
    <n v="835"/>
    <n v="67"/>
    <n v="10"/>
    <n v="1"/>
    <n v="719"/>
  </r>
  <r>
    <x v="270"/>
    <s v="Chutney"/>
    <n v="21"/>
    <n v="2"/>
    <n v="0"/>
    <n v="47"/>
    <n v="2.8571428571428501"/>
    <n v="57340"/>
    <n v="23"/>
    <n v="2"/>
    <n v="0"/>
    <n v="56"/>
    <n v="34"/>
    <n v="2"/>
    <n v="0"/>
    <n v="89"/>
    <n v="19"/>
    <n v="2"/>
    <n v="0"/>
    <n v="46"/>
  </r>
  <r>
    <x v="270"/>
    <s v="Coconut and Beef Vindaloo"/>
    <n v="7"/>
    <n v="4"/>
    <n v="0"/>
    <n v="27"/>
    <n v="1.1428571428571399"/>
    <n v="85827.142857142797"/>
    <n v="18"/>
    <n v="4"/>
    <n v="0"/>
    <n v="63"/>
    <n v="13"/>
    <n v="4"/>
    <n v="0"/>
    <n v="50"/>
    <n v="9"/>
    <n v="4"/>
    <n v="0"/>
    <n v="36"/>
  </r>
  <r>
    <x v="270"/>
    <s v="Fountain Drink"/>
    <n v="34"/>
    <n v="2"/>
    <n v="0"/>
    <n v="67"/>
    <n v="3"/>
    <n v="65267.217391304301"/>
    <n v="65"/>
    <n v="2"/>
    <n v="0"/>
    <n v="129"/>
    <n v="83"/>
    <n v="2"/>
    <n v="0"/>
    <n v="162"/>
    <n v="37"/>
    <n v="2"/>
    <n v="0"/>
    <n v="74"/>
  </r>
  <r>
    <x v="270"/>
    <s v="Lamb and Veggie Kabob"/>
    <n v="17"/>
    <n v="8"/>
    <n v="0"/>
    <n v="164"/>
    <n v="4"/>
    <n v="58951.9411764705"/>
    <n v="5"/>
    <n v="8"/>
    <n v="0"/>
    <n v="48"/>
    <n v="22"/>
    <n v="8"/>
    <n v="1"/>
    <n v="195"/>
    <n v="15"/>
    <n v="8"/>
    <n v="0"/>
    <n v="135"/>
  </r>
  <r>
    <x v="270"/>
    <s v="Lamb Chops"/>
    <n v="15"/>
    <n v="9"/>
    <n v="0"/>
    <n v="129"/>
    <n v="9.1333333333333293"/>
    <n v="26906"/>
    <n v="24"/>
    <n v="10"/>
    <n v="0"/>
    <n v="226"/>
    <n v="27"/>
    <n v="10"/>
    <n v="1"/>
    <n v="226"/>
    <n v="20"/>
    <n v="7"/>
    <n v="0"/>
    <n v="140"/>
  </r>
  <r>
    <x v="270"/>
    <s v="Naan"/>
    <n v="27"/>
    <n v="2"/>
    <n v="0"/>
    <n v="62"/>
    <n v="4.1481481481481399"/>
    <n v="63060.037037037"/>
    <n v="24"/>
    <n v="2"/>
    <n v="0"/>
    <n v="62"/>
    <n v="36"/>
    <n v="2"/>
    <n v="0"/>
    <n v="92"/>
    <n v="13"/>
    <n v="2"/>
    <n v="0"/>
    <n v="26"/>
  </r>
  <r>
    <x v="270"/>
    <s v="Rice"/>
    <n v="20"/>
    <n v="2"/>
    <n v="0"/>
    <n v="44"/>
    <n v="4.75"/>
    <n v="55155.85"/>
    <n v="21"/>
    <n v="2"/>
    <n v="0"/>
    <n v="54"/>
    <n v="24"/>
    <n v="2"/>
    <n v="0"/>
    <n v="64"/>
    <n v="23"/>
    <n v="2"/>
    <n v="0"/>
    <n v="50"/>
  </r>
  <r>
    <x v="270"/>
    <s v="Salmon and Wheat Bran Salad"/>
    <n v="86"/>
    <n v="12"/>
    <n v="0"/>
    <n v="1015"/>
    <n v="4.1428571428571397"/>
    <n v="53685.964285714203"/>
    <n v="112"/>
    <n v="13"/>
    <n v="0"/>
    <n v="1440"/>
    <n v="181"/>
    <n v="15"/>
    <n v="0"/>
    <n v="2612"/>
    <n v="86"/>
    <n v="12"/>
    <n v="0"/>
    <n v="996"/>
  </r>
  <r>
    <x v="270"/>
    <s v="Yogurt"/>
    <n v="50"/>
    <n v="3"/>
    <n v="0"/>
    <n v="206"/>
    <n v="2.9148936170212698"/>
    <n v="59700.531914893603"/>
    <n v="55"/>
    <n v="3"/>
    <n v="0"/>
    <n v="205"/>
    <n v="78"/>
    <n v="3"/>
    <n v="0"/>
    <n v="339"/>
    <n v="42"/>
    <n v="3"/>
    <n v="0"/>
    <n v="181"/>
  </r>
  <r>
    <x v="271"/>
    <s v="Beef and Apple Burgers"/>
    <n v="21"/>
    <n v="13"/>
    <n v="0"/>
    <n v="271"/>
    <n v="26.571428571428498"/>
    <n v="24015.619047618999"/>
    <n v="23"/>
    <n v="10"/>
    <n v="1"/>
    <n v="204"/>
    <n v="34"/>
    <n v="12"/>
    <n v="2"/>
    <n v="324"/>
    <n v="22"/>
    <n v="13"/>
    <n v="0"/>
    <n v="278"/>
  </r>
  <r>
    <x v="271"/>
    <s v="Beef and Broccoli"/>
    <n v="10"/>
    <n v="10"/>
    <n v="0"/>
    <n v="96"/>
    <n v="32.9"/>
    <n v="30107.200000000001"/>
    <n v="7"/>
    <n v="9"/>
    <n v="1"/>
    <n v="59"/>
    <n v="17"/>
    <n v="7"/>
    <n v="0"/>
    <n v="125"/>
    <n v="10"/>
    <n v="16"/>
    <n v="0"/>
    <n v="160"/>
  </r>
  <r>
    <x v="271"/>
    <s v="Beef and Broccoli Stir Fry"/>
    <n v="11"/>
    <n v="10"/>
    <n v="0"/>
    <n v="109"/>
    <n v="3.63636363636363"/>
    <n v="36438.818181818096"/>
    <n v="5"/>
    <n v="10"/>
    <n v="0"/>
    <n v="50"/>
    <n v="12"/>
    <n v="10"/>
    <n v="0"/>
    <n v="124"/>
    <n v="7"/>
    <n v="10"/>
    <n v="0"/>
    <n v="72"/>
  </r>
  <r>
    <x v="271"/>
    <s v="Beef and Squash Kabob"/>
    <n v="18"/>
    <n v="8"/>
    <n v="0"/>
    <n v="156"/>
    <n v="20.588235294117599"/>
    <n v="41248.823529411697"/>
    <n v="28"/>
    <n v="7"/>
    <n v="1"/>
    <n v="229"/>
    <n v="27"/>
    <n v="8"/>
    <n v="0"/>
    <n v="250"/>
    <n v="20"/>
    <n v="8"/>
    <n v="0"/>
    <n v="193"/>
  </r>
  <r>
    <x v="271"/>
    <s v="Chicken and Onion Kabob"/>
    <n v="25"/>
    <n v="10"/>
    <n v="0"/>
    <n v="283"/>
    <n v="8.5454545454545396"/>
    <n v="41192.272727272699"/>
    <n v="25"/>
    <n v="10"/>
    <n v="1"/>
    <n v="249"/>
    <n v="47"/>
    <n v="10"/>
    <n v="0"/>
    <n v="511"/>
    <n v="25"/>
    <n v="10"/>
    <n v="0"/>
    <n v="279"/>
  </r>
  <r>
    <x v="271"/>
    <s v="Chutney"/>
    <n v="9"/>
    <n v="2"/>
    <n v="0"/>
    <n v="18"/>
    <n v="5.3333333333333304"/>
    <n v="22514"/>
    <n v="6"/>
    <n v="2"/>
    <n v="0"/>
    <n v="20"/>
    <n v="13"/>
    <n v="2"/>
    <n v="0"/>
    <n v="34"/>
    <n v="14"/>
    <n v="2"/>
    <n v="0"/>
    <n v="42"/>
  </r>
  <r>
    <x v="271"/>
    <s v="Coconut and Beef Vindaloo"/>
    <n v="6"/>
    <n v="4"/>
    <n v="0"/>
    <n v="24"/>
    <n v="15.8"/>
    <n v="20048"/>
    <n v="11"/>
    <n v="4"/>
    <n v="0"/>
    <n v="37"/>
    <n v="4"/>
    <n v="4"/>
    <n v="0"/>
    <n v="16"/>
    <n v="0"/>
    <n v="0"/>
    <n v="0"/>
    <n v="0"/>
  </r>
  <r>
    <x v="271"/>
    <s v="Fountain Drink"/>
    <n v="27"/>
    <n v="2"/>
    <n v="0"/>
    <n v="53"/>
    <n v="5.9411764705882302"/>
    <n v="35519.058823529398"/>
    <n v="19"/>
    <n v="2"/>
    <n v="0"/>
    <n v="37"/>
    <n v="31"/>
    <n v="2"/>
    <n v="0"/>
    <n v="55"/>
    <n v="28"/>
    <n v="2"/>
    <n v="0"/>
    <n v="56"/>
  </r>
  <r>
    <x v="271"/>
    <s v="Lamb and Veggie Kabob"/>
    <n v="14"/>
    <n v="8"/>
    <n v="2"/>
    <n v="108"/>
    <n v="2.84615384615384"/>
    <n v="61608.0769230769"/>
    <n v="7"/>
    <n v="8"/>
    <n v="0"/>
    <n v="64"/>
    <n v="8"/>
    <n v="8"/>
    <n v="0"/>
    <n v="74"/>
    <n v="10"/>
    <n v="8"/>
    <n v="1"/>
    <n v="84"/>
  </r>
  <r>
    <x v="271"/>
    <s v="Lamb Chops"/>
    <n v="16"/>
    <n v="8"/>
    <n v="0"/>
    <n v="130"/>
    <n v="4.375"/>
    <n v="50201.3125"/>
    <n v="14"/>
    <n v="8"/>
    <n v="0"/>
    <n v="112"/>
    <n v="15"/>
    <n v="11"/>
    <n v="0"/>
    <n v="161"/>
    <n v="15"/>
    <n v="12"/>
    <n v="1"/>
    <n v="172"/>
  </r>
  <r>
    <x v="271"/>
    <s v="Naan"/>
    <n v="9"/>
    <n v="2"/>
    <n v="0"/>
    <n v="18"/>
    <n v="3.125"/>
    <n v="37692.5"/>
    <n v="12"/>
    <n v="2"/>
    <n v="0"/>
    <n v="27"/>
    <n v="18"/>
    <n v="2"/>
    <n v="0"/>
    <n v="48"/>
    <n v="10"/>
    <n v="2"/>
    <n v="0"/>
    <n v="34"/>
  </r>
  <r>
    <x v="271"/>
    <s v="Rice"/>
    <n v="16"/>
    <n v="2"/>
    <n v="0"/>
    <n v="38"/>
    <n v="4"/>
    <n v="33485.800000000003"/>
    <n v="10"/>
    <n v="2"/>
    <n v="0"/>
    <n v="29"/>
    <n v="16"/>
    <n v="2"/>
    <n v="0"/>
    <n v="44"/>
    <n v="8"/>
    <n v="2"/>
    <n v="0"/>
    <n v="22"/>
  </r>
  <r>
    <x v="271"/>
    <s v="Salmon and Wheat Bran Salad"/>
    <n v="76"/>
    <n v="12"/>
    <n v="1"/>
    <n v="902"/>
    <n v="7.7837837837837798"/>
    <n v="37938.054054054002"/>
    <n v="53"/>
    <n v="14"/>
    <n v="1"/>
    <n v="696"/>
    <n v="75"/>
    <n v="13"/>
    <n v="0"/>
    <n v="941"/>
    <n v="58"/>
    <n v="15"/>
    <n v="0"/>
    <n v="864"/>
  </r>
  <r>
    <x v="271"/>
    <s v="Yogurt"/>
    <n v="20"/>
    <n v="3"/>
    <n v="0"/>
    <n v="73"/>
    <n v="3.73684210526315"/>
    <n v="52759.368421052597"/>
    <n v="16"/>
    <n v="3"/>
    <n v="0"/>
    <n v="63"/>
    <n v="29"/>
    <n v="3"/>
    <n v="0"/>
    <n v="132"/>
    <n v="33"/>
    <n v="3"/>
    <n v="0"/>
    <n v="170"/>
  </r>
  <r>
    <x v="272"/>
    <s v="Aubergine and Chickpea Vindaloo"/>
    <n v="5"/>
    <n v="4"/>
    <n v="0"/>
    <n v="18"/>
    <n v="2.5"/>
    <n v="50431"/>
    <n v="15"/>
    <n v="4"/>
    <n v="0"/>
    <n v="52"/>
    <n v="1"/>
    <n v="4"/>
    <n v="4"/>
    <n v="0"/>
    <n v="9"/>
    <n v="4"/>
    <n v="0"/>
    <n v="32"/>
  </r>
  <r>
    <x v="272"/>
    <s v="Beef and Apple Burgers"/>
    <n v="19"/>
    <n v="13"/>
    <n v="1"/>
    <n v="223"/>
    <n v="4.5789473684210504"/>
    <n v="52666.3157894736"/>
    <n v="22"/>
    <n v="10"/>
    <n v="1"/>
    <n v="196"/>
    <n v="16"/>
    <n v="25"/>
    <n v="0"/>
    <n v="394"/>
    <n v="18"/>
    <n v="11"/>
    <n v="2"/>
    <n v="163"/>
  </r>
  <r>
    <x v="272"/>
    <s v="Beef and Broccoli"/>
    <n v="10"/>
    <n v="6"/>
    <n v="1"/>
    <n v="52"/>
    <n v="2.4"/>
    <n v="60050.5"/>
    <n v="20"/>
    <n v="7"/>
    <n v="0"/>
    <n v="145"/>
    <n v="8"/>
    <n v="18"/>
    <n v="1"/>
    <n v="137"/>
    <n v="13"/>
    <n v="7"/>
    <n v="0"/>
    <n v="87"/>
  </r>
  <r>
    <x v="272"/>
    <s v="Beef and Broccoli Stir Fry"/>
    <n v="7"/>
    <n v="10"/>
    <n v="2"/>
    <n v="59"/>
    <n v="2.4285714285714199"/>
    <n v="57191.4285714285"/>
    <n v="5"/>
    <n v="10"/>
    <n v="0"/>
    <n v="50"/>
    <n v="6"/>
    <n v="10"/>
    <n v="0"/>
    <n v="61"/>
    <n v="14"/>
    <n v="10"/>
    <n v="0"/>
    <n v="143"/>
  </r>
  <r>
    <x v="272"/>
    <s v="Beef and Squash Kabob"/>
    <n v="18"/>
    <n v="8"/>
    <n v="0"/>
    <n v="162"/>
    <n v="3.38888888888888"/>
    <n v="61217.777777777701"/>
    <n v="26"/>
    <n v="7"/>
    <n v="0"/>
    <n v="219"/>
    <n v="22"/>
    <n v="8"/>
    <n v="1"/>
    <n v="197"/>
    <n v="14"/>
    <n v="8"/>
    <n v="0"/>
    <n v="128"/>
  </r>
  <r>
    <x v="272"/>
    <s v="Chicken and Onion Kabob"/>
    <n v="16"/>
    <n v="10"/>
    <n v="1"/>
    <n v="164"/>
    <n v="3.625"/>
    <n v="50028.25"/>
    <n v="64"/>
    <n v="10"/>
    <n v="0"/>
    <n v="714"/>
    <n v="40"/>
    <n v="10"/>
    <n v="1"/>
    <n v="428"/>
    <n v="34"/>
    <n v="10"/>
    <n v="1"/>
    <n v="335"/>
  </r>
  <r>
    <x v="272"/>
    <s v="Chutney"/>
    <n v="13"/>
    <n v="2"/>
    <n v="0"/>
    <n v="25"/>
    <n v="2.6153846153846101"/>
    <n v="69259"/>
    <n v="18"/>
    <n v="2"/>
    <n v="0"/>
    <n v="44"/>
    <n v="16"/>
    <n v="2"/>
    <n v="0"/>
    <n v="56"/>
    <n v="9"/>
    <n v="2"/>
    <n v="0"/>
    <n v="24"/>
  </r>
  <r>
    <x v="272"/>
    <s v="Coconut and Beef Vindaloo"/>
    <n v="8"/>
    <n v="4"/>
    <n v="1"/>
    <n v="28"/>
    <n v="8"/>
    <n v="50039.5"/>
    <n v="10"/>
    <n v="4"/>
    <n v="0"/>
    <n v="35"/>
    <n v="1"/>
    <n v="4"/>
    <n v="1"/>
    <n v="3"/>
    <n v="8"/>
    <n v="4"/>
    <n v="0"/>
    <n v="32"/>
  </r>
  <r>
    <x v="272"/>
    <s v="Fountain Drink"/>
    <n v="21"/>
    <n v="2"/>
    <n v="0"/>
    <n v="41"/>
    <n v="2.875"/>
    <n v="62529.3125"/>
    <n v="33"/>
    <n v="2"/>
    <n v="0"/>
    <n v="66"/>
    <n v="32"/>
    <n v="2"/>
    <n v="0"/>
    <n v="63"/>
    <n v="26"/>
    <n v="2"/>
    <n v="0"/>
    <n v="50"/>
  </r>
  <r>
    <x v="272"/>
    <s v="Lamb and Veggie Kabob"/>
    <n v="10"/>
    <n v="8"/>
    <n v="0"/>
    <n v="96"/>
    <n v="2.55555555555555"/>
    <n v="66819.777777777694"/>
    <n v="16"/>
    <n v="8"/>
    <n v="0"/>
    <n v="148"/>
    <n v="10"/>
    <n v="8"/>
    <n v="1"/>
    <n v="87"/>
    <n v="9"/>
    <n v="8"/>
    <n v="1"/>
    <n v="76"/>
  </r>
  <r>
    <x v="272"/>
    <s v="Lamb Chops"/>
    <n v="9"/>
    <n v="6"/>
    <n v="1"/>
    <n v="45"/>
    <n v="1.2222222222222201"/>
    <n v="77808.222222222204"/>
    <n v="12"/>
    <n v="10"/>
    <n v="0"/>
    <n v="115"/>
    <n v="15"/>
    <n v="7"/>
    <n v="1"/>
    <n v="92"/>
    <n v="12"/>
    <n v="6"/>
    <n v="1"/>
    <n v="68"/>
  </r>
  <r>
    <x v="272"/>
    <s v="Naan"/>
    <n v="10"/>
    <n v="2"/>
    <n v="0"/>
    <n v="24"/>
    <n v="7.8888888888888804"/>
    <n v="22347.5555555555"/>
    <n v="19"/>
    <n v="2"/>
    <n v="0"/>
    <n v="48"/>
    <n v="11"/>
    <n v="2"/>
    <n v="0"/>
    <n v="27"/>
    <n v="12"/>
    <n v="2"/>
    <n v="0"/>
    <n v="24"/>
  </r>
  <r>
    <x v="272"/>
    <s v="Rice"/>
    <n v="10"/>
    <n v="2"/>
    <n v="0"/>
    <n v="20"/>
    <n v="3.3333333333333299"/>
    <n v="55615.666666666599"/>
    <n v="8"/>
    <n v="2"/>
    <n v="0"/>
    <n v="18"/>
    <n v="15"/>
    <n v="2"/>
    <n v="0"/>
    <n v="41"/>
    <n v="5"/>
    <n v="2"/>
    <n v="0"/>
    <n v="8"/>
  </r>
  <r>
    <x v="272"/>
    <s v="Salmon and Wheat Bran Salad"/>
    <n v="54"/>
    <n v="12"/>
    <n v="1"/>
    <n v="603"/>
    <n v="4.5660377358490498"/>
    <n v="54756.471698113201"/>
    <n v="80"/>
    <n v="12"/>
    <n v="0"/>
    <n v="943"/>
    <n v="49"/>
    <n v="15"/>
    <n v="0"/>
    <n v="695"/>
    <n v="65"/>
    <n v="12"/>
    <n v="0"/>
    <n v="753"/>
  </r>
  <r>
    <x v="272"/>
    <s v="Yogurt"/>
    <n v="21"/>
    <n v="3"/>
    <n v="0"/>
    <n v="74"/>
    <n v="2.2000000000000002"/>
    <n v="70043.3"/>
    <n v="28"/>
    <n v="3"/>
    <n v="0"/>
    <n v="110"/>
    <n v="19"/>
    <n v="3"/>
    <n v="0"/>
    <n v="92"/>
    <n v="16"/>
    <n v="3"/>
    <n v="0"/>
    <n v="60"/>
  </r>
  <r>
    <x v="273"/>
    <s v="Aubergine and Chickpea Vindaloo"/>
    <n v="9"/>
    <n v="4"/>
    <n v="0"/>
    <n v="28"/>
    <n v="5.75"/>
    <n v="37673.125"/>
    <n v="10"/>
    <n v="4"/>
    <n v="0"/>
    <n v="32"/>
    <n v="8"/>
    <n v="4"/>
    <n v="0"/>
    <n v="28"/>
    <n v="2"/>
    <n v="4"/>
    <n v="0"/>
    <n v="7"/>
  </r>
  <r>
    <x v="273"/>
    <s v="Beef and Apple Burgers"/>
    <n v="30"/>
    <n v="11"/>
    <n v="1"/>
    <n v="308"/>
    <n v="8.5333333333333297"/>
    <n v="56716.466666666602"/>
    <n v="29"/>
    <n v="11"/>
    <n v="3"/>
    <n v="210"/>
    <n v="24"/>
    <n v="13"/>
    <n v="2"/>
    <n v="261"/>
    <n v="25"/>
    <n v="10"/>
    <n v="1"/>
    <n v="224"/>
  </r>
  <r>
    <x v="273"/>
    <s v="Beef and Broccoli"/>
    <n v="19"/>
    <n v="10"/>
    <n v="1"/>
    <n v="189"/>
    <n v="1.9375"/>
    <n v="56346.625"/>
    <n v="8"/>
    <n v="8"/>
    <n v="0"/>
    <n v="61"/>
    <n v="17"/>
    <n v="8"/>
    <n v="0"/>
    <n v="139"/>
    <n v="14"/>
    <n v="15"/>
    <n v="1"/>
    <n v="181"/>
  </r>
  <r>
    <x v="273"/>
    <s v="Beef and Broccoli Stir Fry"/>
    <n v="13"/>
    <n v="10"/>
    <n v="1"/>
    <n v="123"/>
    <n v="2.7"/>
    <n v="60125.9"/>
    <n v="11"/>
    <n v="10"/>
    <n v="2"/>
    <n v="91"/>
    <n v="12"/>
    <n v="10"/>
    <n v="0"/>
    <n v="121"/>
    <n v="10"/>
    <n v="10"/>
    <n v="0"/>
    <n v="101"/>
  </r>
  <r>
    <x v="273"/>
    <s v="Beef and Squash Kabob"/>
    <n v="29"/>
    <n v="8"/>
    <n v="0"/>
    <n v="261"/>
    <n v="3"/>
    <n v="71448.178571428507"/>
    <n v="25"/>
    <n v="7"/>
    <n v="1"/>
    <n v="186"/>
    <n v="21"/>
    <n v="8"/>
    <n v="0"/>
    <n v="195"/>
    <n v="37"/>
    <n v="8"/>
    <n v="0"/>
    <n v="343"/>
  </r>
  <r>
    <x v="273"/>
    <s v="Chicken and Onion Kabob"/>
    <n v="54"/>
    <n v="10"/>
    <n v="1"/>
    <n v="579"/>
    <n v="5.32"/>
    <n v="62030.34"/>
    <n v="45"/>
    <n v="10"/>
    <n v="0"/>
    <n v="506"/>
    <n v="31"/>
    <n v="10"/>
    <n v="0"/>
    <n v="335"/>
    <n v="34"/>
    <n v="10"/>
    <n v="0"/>
    <n v="378"/>
  </r>
  <r>
    <x v="273"/>
    <s v="Chutney"/>
    <n v="18"/>
    <n v="2"/>
    <n v="1"/>
    <n v="42"/>
    <n v="3.4285714285714199"/>
    <n v="57250.142857142797"/>
    <n v="14"/>
    <n v="2"/>
    <n v="0"/>
    <n v="30"/>
    <n v="10"/>
    <n v="2"/>
    <n v="0"/>
    <n v="25"/>
    <n v="11"/>
    <n v="2"/>
    <n v="0"/>
    <n v="25"/>
  </r>
  <r>
    <x v="273"/>
    <s v="Coconut and Beef Vindaloo"/>
    <n v="16"/>
    <n v="4"/>
    <n v="0"/>
    <n v="64"/>
    <n v="1.0833333333333299"/>
    <n v="91697.666666666599"/>
    <n v="16"/>
    <n v="4"/>
    <n v="0"/>
    <n v="52"/>
    <n v="8"/>
    <n v="4"/>
    <n v="0"/>
    <n v="31"/>
    <n v="11"/>
    <n v="4"/>
    <n v="1"/>
    <n v="34"/>
  </r>
  <r>
    <x v="273"/>
    <s v="Fountain Drink"/>
    <n v="55"/>
    <n v="2"/>
    <n v="0"/>
    <n v="96"/>
    <n v="2.6333333333333302"/>
    <n v="60092.166666666599"/>
    <n v="35"/>
    <n v="2"/>
    <n v="0"/>
    <n v="68"/>
    <n v="44"/>
    <n v="2"/>
    <n v="0"/>
    <n v="87"/>
    <n v="24"/>
    <n v="2"/>
    <n v="0"/>
    <n v="47"/>
  </r>
  <r>
    <x v="273"/>
    <s v="Lamb and Veggie Kabob"/>
    <n v="11"/>
    <n v="8"/>
    <n v="0"/>
    <n v="100"/>
    <n v="5.8181818181818103"/>
    <n v="54658.545454545398"/>
    <n v="11"/>
    <n v="8"/>
    <n v="0"/>
    <n v="104"/>
    <n v="13"/>
    <n v="8"/>
    <n v="1"/>
    <n v="109"/>
    <n v="1"/>
    <n v="8"/>
    <n v="0"/>
    <n v="9"/>
  </r>
  <r>
    <x v="273"/>
    <s v="Lamb Chops"/>
    <n v="18"/>
    <n v="9"/>
    <n v="1"/>
    <n v="143"/>
    <n v="20.6666666666666"/>
    <n v="55582.555555555497"/>
    <n v="19"/>
    <n v="8"/>
    <n v="0"/>
    <n v="157"/>
    <n v="23"/>
    <n v="7"/>
    <n v="1"/>
    <n v="156"/>
    <n v="17"/>
    <n v="10"/>
    <n v="0"/>
    <n v="164"/>
  </r>
  <r>
    <x v="273"/>
    <s v="Naan"/>
    <n v="15"/>
    <n v="2"/>
    <n v="0"/>
    <n v="34"/>
    <n v="1.3571428571428501"/>
    <n v="71481.285714285696"/>
    <n v="13"/>
    <n v="2"/>
    <n v="0"/>
    <n v="28"/>
    <n v="11"/>
    <n v="2"/>
    <n v="0"/>
    <n v="30"/>
    <n v="12"/>
    <n v="2"/>
    <n v="0"/>
    <n v="37"/>
  </r>
  <r>
    <x v="273"/>
    <s v="Rice"/>
    <n v="15"/>
    <n v="2"/>
    <n v="0"/>
    <n v="48"/>
    <n v="3.2666666666666599"/>
    <n v="66713.399999999994"/>
    <n v="14"/>
    <n v="2"/>
    <n v="0"/>
    <n v="28"/>
    <n v="13"/>
    <n v="2"/>
    <n v="0"/>
    <n v="41"/>
    <n v="13"/>
    <n v="2"/>
    <n v="0"/>
    <n v="27"/>
  </r>
  <r>
    <x v="273"/>
    <s v="Salmon and Wheat Bran Salad"/>
    <n v="89"/>
    <n v="13"/>
    <n v="1"/>
    <n v="1085"/>
    <n v="4.9069767441860401"/>
    <n v="61682.476744186002"/>
    <n v="84"/>
    <n v="11"/>
    <n v="1"/>
    <n v="900"/>
    <n v="73"/>
    <n v="12"/>
    <n v="0"/>
    <n v="901"/>
    <n v="61"/>
    <n v="13"/>
    <n v="1"/>
    <n v="772"/>
  </r>
  <r>
    <x v="273"/>
    <s v="Yogurt"/>
    <n v="30"/>
    <n v="3"/>
    <n v="0"/>
    <n v="118"/>
    <n v="2.2000000000000002"/>
    <n v="70086.5"/>
    <n v="23"/>
    <n v="3"/>
    <n v="1"/>
    <n v="73"/>
    <n v="25"/>
    <n v="3"/>
    <n v="0"/>
    <n v="108"/>
    <n v="23"/>
    <n v="3"/>
    <n v="0"/>
    <n v="97"/>
  </r>
  <r>
    <x v="274"/>
    <s v="Aubergine and Chickpea Vindaloo"/>
    <n v="5"/>
    <n v="4"/>
    <n v="0"/>
    <n v="18"/>
    <n v="5.8"/>
    <n v="60007.199999999997"/>
    <n v="10"/>
    <n v="4"/>
    <n v="0"/>
    <n v="33"/>
    <n v="6"/>
    <n v="4"/>
    <n v="0"/>
    <n v="21"/>
    <n v="11"/>
    <n v="4"/>
    <n v="0"/>
    <n v="38"/>
  </r>
  <r>
    <x v="274"/>
    <s v="Beef and Apple Burgers"/>
    <n v="19"/>
    <n v="11"/>
    <n v="1"/>
    <n v="187"/>
    <n v="3.57894736842105"/>
    <n v="78969.578947368398"/>
    <n v="30"/>
    <n v="12"/>
    <n v="1"/>
    <n v="338"/>
    <n v="26"/>
    <n v="12"/>
    <n v="1"/>
    <n v="282"/>
    <n v="29"/>
    <n v="11"/>
    <n v="2"/>
    <n v="240"/>
  </r>
  <r>
    <x v="274"/>
    <s v="Beef and Broccoli"/>
    <n v="15"/>
    <n v="6"/>
    <n v="1"/>
    <n v="74"/>
    <n v="3"/>
    <n v="60017.666666666599"/>
    <n v="21"/>
    <n v="7"/>
    <n v="0"/>
    <n v="147"/>
    <n v="11"/>
    <n v="9"/>
    <n v="1"/>
    <n v="89"/>
    <n v="16"/>
    <n v="9"/>
    <n v="0"/>
    <n v="138"/>
  </r>
  <r>
    <x v="274"/>
    <s v="Beef and Broccoli Stir Fry"/>
    <n v="8"/>
    <n v="10"/>
    <n v="0"/>
    <n v="81"/>
    <n v="2.375"/>
    <n v="37614.5"/>
    <n v="15"/>
    <n v="10"/>
    <n v="0"/>
    <n v="150"/>
    <n v="10"/>
    <n v="10"/>
    <n v="0"/>
    <n v="101"/>
    <n v="9"/>
    <n v="10"/>
    <n v="1"/>
    <n v="81"/>
  </r>
  <r>
    <x v="274"/>
    <s v="Beef and Squash Kabob"/>
    <n v="23"/>
    <n v="8"/>
    <n v="0"/>
    <n v="217"/>
    <n v="3.9565217391304301"/>
    <n v="52263.913043478198"/>
    <n v="23"/>
    <n v="7"/>
    <n v="0"/>
    <n v="195"/>
    <n v="39"/>
    <n v="8"/>
    <n v="0"/>
    <n v="360"/>
    <n v="35"/>
    <n v="8"/>
    <n v="0"/>
    <n v="334"/>
  </r>
  <r>
    <x v="274"/>
    <s v="Chicken and Onion Kabob"/>
    <n v="37"/>
    <n v="10"/>
    <n v="0"/>
    <n v="403"/>
    <n v="2.2285714285714202"/>
    <n v="57299"/>
    <n v="44"/>
    <n v="10"/>
    <n v="0"/>
    <n v="479"/>
    <n v="41"/>
    <n v="10"/>
    <n v="0"/>
    <n v="449"/>
    <n v="43"/>
    <n v="10"/>
    <n v="1"/>
    <n v="454"/>
  </r>
  <r>
    <x v="274"/>
    <s v="Chutney"/>
    <n v="13"/>
    <n v="2"/>
    <n v="0"/>
    <n v="32"/>
    <n v="2.5384615384615299"/>
    <n v="69259.538461538395"/>
    <n v="14"/>
    <n v="2"/>
    <n v="0"/>
    <n v="34"/>
    <n v="14"/>
    <n v="2"/>
    <n v="0"/>
    <n v="38"/>
    <n v="22"/>
    <n v="2"/>
    <n v="0"/>
    <n v="61"/>
  </r>
  <r>
    <x v="274"/>
    <s v="Coconut and Beef Vindaloo"/>
    <n v="13"/>
    <n v="4"/>
    <n v="0"/>
    <n v="48"/>
    <n v="7.0769230769230704"/>
    <n v="61557.769230769198"/>
    <n v="5"/>
    <n v="4"/>
    <n v="0"/>
    <n v="18"/>
    <n v="11"/>
    <n v="4"/>
    <n v="1"/>
    <n v="36"/>
    <n v="12"/>
    <n v="4"/>
    <n v="0"/>
    <n v="48"/>
  </r>
  <r>
    <x v="274"/>
    <s v="Fountain Drink"/>
    <n v="27"/>
    <n v="2"/>
    <n v="0"/>
    <n v="53"/>
    <n v="8.3684210526315699"/>
    <n v="52701.157894736803"/>
    <n v="35"/>
    <n v="2"/>
    <n v="0"/>
    <n v="69"/>
    <n v="40"/>
    <n v="2"/>
    <n v="0"/>
    <n v="76"/>
    <n v="38"/>
    <n v="2"/>
    <n v="0"/>
    <n v="68"/>
  </r>
  <r>
    <x v="274"/>
    <s v="Lamb and Veggie Kabob"/>
    <n v="9"/>
    <n v="8"/>
    <n v="0"/>
    <n v="85"/>
    <n v="2.2222222222222201"/>
    <n v="77787.222222222204"/>
    <n v="3"/>
    <n v="8"/>
    <n v="0"/>
    <n v="29"/>
    <n v="9"/>
    <n v="8"/>
    <n v="0"/>
    <n v="85"/>
    <n v="10"/>
    <n v="8"/>
    <n v="1"/>
    <n v="88"/>
  </r>
  <r>
    <x v="274"/>
    <s v="Lamb Chops"/>
    <n v="12"/>
    <n v="6"/>
    <n v="0"/>
    <n v="67"/>
    <n v="6.0833333333333304"/>
    <n v="50036.083333333299"/>
    <n v="15"/>
    <n v="9"/>
    <n v="0"/>
    <n v="132"/>
    <n v="12"/>
    <n v="6"/>
    <n v="1"/>
    <n v="58"/>
    <n v="13"/>
    <n v="10"/>
    <n v="0"/>
    <n v="121"/>
  </r>
  <r>
    <x v="274"/>
    <s v="Naan"/>
    <n v="21"/>
    <n v="2"/>
    <n v="0"/>
    <n v="48"/>
    <n v="4.95"/>
    <n v="60074.65"/>
    <n v="19"/>
    <n v="2"/>
    <n v="0"/>
    <n v="47"/>
    <n v="12"/>
    <n v="2"/>
    <n v="0"/>
    <n v="22"/>
    <n v="15"/>
    <n v="2"/>
    <n v="0"/>
    <n v="42"/>
  </r>
  <r>
    <x v="274"/>
    <s v="Rice"/>
    <n v="8"/>
    <n v="2"/>
    <n v="0"/>
    <n v="18"/>
    <n v="8.375"/>
    <n v="50067.125"/>
    <n v="12"/>
    <n v="2"/>
    <n v="0"/>
    <n v="37"/>
    <n v="15"/>
    <n v="2"/>
    <n v="0"/>
    <n v="40"/>
    <n v="12"/>
    <n v="2"/>
    <n v="0"/>
    <n v="26"/>
  </r>
  <r>
    <x v="274"/>
    <s v="Salmon and Wheat Bran Salad"/>
    <n v="69"/>
    <n v="12"/>
    <n v="0"/>
    <n v="851"/>
    <n v="6.3548387096774102"/>
    <n v="46843.532258064501"/>
    <n v="89"/>
    <n v="13"/>
    <n v="0"/>
    <n v="1104"/>
    <n v="59"/>
    <n v="12"/>
    <n v="0"/>
    <n v="697"/>
    <n v="93"/>
    <n v="12"/>
    <n v="1"/>
    <n v="1025"/>
  </r>
  <r>
    <x v="274"/>
    <s v="Yogurt"/>
    <n v="23"/>
    <n v="3"/>
    <n v="0"/>
    <n v="93"/>
    <n v="6.5652173913043397"/>
    <n v="52243.652173912997"/>
    <n v="36"/>
    <n v="3"/>
    <n v="0"/>
    <n v="131"/>
    <n v="12"/>
    <n v="3"/>
    <n v="0"/>
    <n v="39"/>
    <n v="32"/>
    <n v="3"/>
    <n v="0"/>
    <n v="130"/>
  </r>
  <r>
    <x v="275"/>
    <s v="Aubergine and Chickpea Vindaloo"/>
    <n v="15"/>
    <n v="4"/>
    <n v="0"/>
    <n v="52"/>
    <n v="3.7777777777777701"/>
    <n v="55633.111111111102"/>
    <n v="17"/>
    <n v="4"/>
    <n v="0"/>
    <n v="54"/>
    <n v="14"/>
    <n v="4"/>
    <n v="0"/>
    <n v="47"/>
    <n v="8"/>
    <n v="4"/>
    <n v="0"/>
    <n v="28"/>
  </r>
  <r>
    <x v="275"/>
    <s v="Beef and Apple Burgers"/>
    <n v="30"/>
    <n v="13"/>
    <n v="0"/>
    <n v="369"/>
    <n v="15.7"/>
    <n v="60044.433333333298"/>
    <n v="42"/>
    <n v="12"/>
    <n v="1"/>
    <n v="459"/>
    <n v="38"/>
    <n v="10"/>
    <n v="0"/>
    <n v="377"/>
    <n v="35"/>
    <n v="12"/>
    <n v="1"/>
    <n v="398"/>
  </r>
  <r>
    <x v="275"/>
    <s v="Beef and Broccoli"/>
    <n v="27"/>
    <n v="9"/>
    <n v="0"/>
    <n v="221"/>
    <n v="1.25"/>
    <n v="87499.375"/>
    <n v="34"/>
    <n v="13"/>
    <n v="1"/>
    <n v="384"/>
    <n v="39"/>
    <n v="9"/>
    <n v="0"/>
    <n v="330"/>
    <n v="17"/>
    <n v="7"/>
    <n v="0"/>
    <n v="117"/>
  </r>
  <r>
    <x v="275"/>
    <s v="Beef and Broccoli Stir Fry"/>
    <n v="10"/>
    <n v="10"/>
    <n v="1"/>
    <n v="90"/>
    <n v="3.3"/>
    <n v="40071.699999999997"/>
    <n v="20"/>
    <n v="10"/>
    <n v="0"/>
    <n v="191"/>
    <n v="16"/>
    <n v="10"/>
    <n v="0"/>
    <n v="165"/>
    <n v="22"/>
    <n v="10"/>
    <n v="0"/>
    <n v="227"/>
  </r>
  <r>
    <x v="275"/>
    <s v="Beef and Squash Kabob"/>
    <n v="22"/>
    <n v="8"/>
    <n v="0"/>
    <n v="206"/>
    <n v="9.15"/>
    <n v="55130.95"/>
    <n v="28"/>
    <n v="7"/>
    <n v="0"/>
    <n v="244"/>
    <n v="50"/>
    <n v="8"/>
    <n v="0"/>
    <n v="467"/>
    <n v="36"/>
    <n v="8"/>
    <n v="0"/>
    <n v="345"/>
  </r>
  <r>
    <x v="275"/>
    <s v="Chicken and Onion Kabob"/>
    <n v="49"/>
    <n v="10"/>
    <n v="1"/>
    <n v="520"/>
    <n v="4.125"/>
    <n v="62533.3"/>
    <n v="75"/>
    <n v="10"/>
    <n v="0"/>
    <n v="847"/>
    <n v="62"/>
    <n v="10"/>
    <n v="0"/>
    <n v="669"/>
    <n v="49"/>
    <n v="10"/>
    <n v="0"/>
    <n v="533"/>
  </r>
  <r>
    <x v="275"/>
    <s v="Chutney"/>
    <n v="16"/>
    <n v="2"/>
    <n v="1"/>
    <n v="38"/>
    <n v="1.6153846153846101"/>
    <n v="84630.615384615303"/>
    <n v="37"/>
    <n v="2"/>
    <n v="0"/>
    <n v="88"/>
    <n v="26"/>
    <n v="2"/>
    <n v="0"/>
    <n v="119"/>
    <n v="17"/>
    <n v="2"/>
    <n v="0"/>
    <n v="44"/>
  </r>
  <r>
    <x v="275"/>
    <s v="Coconut and Beef Vindaloo"/>
    <n v="3"/>
    <n v="4"/>
    <n v="0"/>
    <n v="12"/>
    <n v="2.3333333333333299"/>
    <n v="33430.333333333299"/>
    <n v="25"/>
    <n v="4"/>
    <n v="1"/>
    <n v="79"/>
    <n v="8"/>
    <n v="4"/>
    <n v="1"/>
    <n v="28"/>
    <n v="13"/>
    <n v="4"/>
    <n v="0"/>
    <n v="48"/>
  </r>
  <r>
    <x v="275"/>
    <s v="Fountain Drink"/>
    <n v="28"/>
    <n v="2"/>
    <n v="0"/>
    <n v="56"/>
    <n v="13.3157894736842"/>
    <n v="73709.684210526306"/>
    <n v="56"/>
    <n v="2"/>
    <n v="0"/>
    <n v="109"/>
    <n v="37"/>
    <n v="2"/>
    <n v="0"/>
    <n v="73"/>
    <n v="50"/>
    <n v="2"/>
    <n v="0"/>
    <n v="99"/>
  </r>
  <r>
    <x v="275"/>
    <s v="Lamb and Veggie Kabob"/>
    <n v="6"/>
    <n v="8"/>
    <n v="2"/>
    <n v="50"/>
    <n v="27"/>
    <n v="50037.166666666599"/>
    <n v="12"/>
    <n v="8"/>
    <n v="1"/>
    <n v="105"/>
    <n v="8"/>
    <n v="8"/>
    <n v="0"/>
    <n v="77"/>
    <n v="6"/>
    <n v="8"/>
    <n v="1"/>
    <n v="48"/>
  </r>
  <r>
    <x v="275"/>
    <s v="Lamb Chops"/>
    <n v="13"/>
    <n v="7"/>
    <n v="0"/>
    <n v="82"/>
    <n v="26.923076923076898"/>
    <n v="46223.923076922998"/>
    <n v="28"/>
    <n v="8"/>
    <n v="1"/>
    <n v="224"/>
    <n v="16"/>
    <n v="6"/>
    <n v="0"/>
    <n v="98"/>
    <n v="15"/>
    <n v="8"/>
    <n v="0"/>
    <n v="114"/>
  </r>
  <r>
    <x v="275"/>
    <s v="Naan"/>
    <n v="16"/>
    <n v="2"/>
    <n v="0"/>
    <n v="46"/>
    <n v="18.5"/>
    <n v="71472.214285714203"/>
    <n v="19"/>
    <n v="2"/>
    <n v="0"/>
    <n v="36"/>
    <n v="24"/>
    <n v="2"/>
    <n v="0"/>
    <n v="78"/>
    <n v="29"/>
    <n v="2"/>
    <n v="0"/>
    <n v="63"/>
  </r>
  <r>
    <x v="275"/>
    <s v="Rice"/>
    <n v="10"/>
    <n v="2"/>
    <n v="0"/>
    <n v="32"/>
    <n v="2.25"/>
    <n v="75046.875"/>
    <n v="25"/>
    <n v="2"/>
    <n v="0"/>
    <n v="52"/>
    <n v="27"/>
    <n v="2"/>
    <n v="0"/>
    <n v="84"/>
    <n v="19"/>
    <n v="2"/>
    <n v="0"/>
    <n v="40"/>
  </r>
  <r>
    <x v="275"/>
    <s v="Salmon and Wheat Bran Salad"/>
    <n v="52"/>
    <n v="15"/>
    <n v="1"/>
    <n v="764"/>
    <n v="10.7254901960784"/>
    <n v="51059.117647058803"/>
    <n v="150"/>
    <n v="12"/>
    <n v="0"/>
    <n v="1785"/>
    <n v="108"/>
    <n v="14"/>
    <n v="0"/>
    <n v="1550"/>
    <n v="118"/>
    <n v="12"/>
    <n v="0"/>
    <n v="1415"/>
  </r>
  <r>
    <x v="275"/>
    <s v="Yogurt"/>
    <n v="28"/>
    <n v="3"/>
    <n v="0"/>
    <n v="134"/>
    <n v="3.4583333333333299"/>
    <n v="50108.583333333299"/>
    <n v="45"/>
    <n v="3"/>
    <n v="0"/>
    <n v="148"/>
    <n v="45"/>
    <n v="3"/>
    <n v="0"/>
    <n v="194"/>
    <n v="43"/>
    <n v="3"/>
    <n v="0"/>
    <n v="173"/>
  </r>
  <r>
    <x v="276"/>
    <s v="Aubergine and Chickpea Vindaloo"/>
    <n v="16"/>
    <n v="4"/>
    <n v="0"/>
    <n v="56"/>
    <n v="2"/>
    <n v="54576"/>
    <n v="17"/>
    <n v="4"/>
    <n v="1"/>
    <n v="49"/>
    <n v="16"/>
    <n v="4"/>
    <n v="0"/>
    <n v="56"/>
    <n v="12"/>
    <n v="4"/>
    <n v="0"/>
    <n v="42"/>
  </r>
  <r>
    <x v="276"/>
    <s v="Beef and Apple Burgers"/>
    <n v="37"/>
    <n v="12"/>
    <n v="1"/>
    <n v="400"/>
    <n v="2.8918918918918899"/>
    <n v="51454.324324324298"/>
    <n v="72"/>
    <n v="10"/>
    <n v="1"/>
    <n v="688"/>
    <n v="32"/>
    <n v="14"/>
    <n v="1"/>
    <n v="396"/>
    <n v="30"/>
    <n v="11"/>
    <n v="1"/>
    <n v="299"/>
  </r>
  <r>
    <x v="276"/>
    <s v="Beef and Broccoli"/>
    <n v="22"/>
    <n v="10"/>
    <n v="0"/>
    <n v="238"/>
    <n v="4.3333333333333304"/>
    <n v="66723.666666666599"/>
    <n v="35"/>
    <n v="8"/>
    <n v="0"/>
    <n v="273"/>
    <n v="21"/>
    <n v="10"/>
    <n v="2"/>
    <n v="181"/>
    <n v="28"/>
    <n v="8"/>
    <n v="0"/>
    <n v="208"/>
  </r>
  <r>
    <x v="276"/>
    <s v="Beef and Broccoli Stir Fry"/>
    <n v="13"/>
    <n v="10"/>
    <n v="0"/>
    <n v="130"/>
    <n v="1.8181818181818099"/>
    <n v="45654.272727272699"/>
    <n v="32"/>
    <n v="10"/>
    <n v="0"/>
    <n v="321"/>
    <n v="17"/>
    <n v="10"/>
    <n v="1"/>
    <n v="162"/>
    <n v="18"/>
    <n v="10"/>
    <n v="0"/>
    <n v="182"/>
  </r>
  <r>
    <x v="276"/>
    <s v="Beef and Squash Kabob"/>
    <n v="54"/>
    <n v="8"/>
    <n v="0"/>
    <n v="508"/>
    <n v="2.2448979591836702"/>
    <n v="55162.020408163196"/>
    <n v="54"/>
    <n v="7"/>
    <n v="0"/>
    <n v="461"/>
    <n v="33"/>
    <n v="8"/>
    <n v="0"/>
    <n v="309"/>
    <n v="52"/>
    <n v="8"/>
    <n v="1"/>
    <n v="448"/>
  </r>
  <r>
    <x v="276"/>
    <s v="Chicken and Onion Kabob"/>
    <n v="106"/>
    <n v="10"/>
    <n v="0"/>
    <n v="1191"/>
    <n v="5.7684210526315702"/>
    <n v="50598.663157894698"/>
    <n v="89"/>
    <n v="10"/>
    <n v="0"/>
    <n v="997"/>
    <n v="55"/>
    <n v="10"/>
    <n v="0"/>
    <n v="606"/>
    <n v="65"/>
    <n v="10"/>
    <n v="0"/>
    <n v="720"/>
  </r>
  <r>
    <x v="276"/>
    <s v="Chutney"/>
    <n v="17"/>
    <n v="2"/>
    <n v="0"/>
    <n v="40"/>
    <n v="3.70588235294117"/>
    <n v="52989.647058823502"/>
    <n v="26"/>
    <n v="2"/>
    <n v="0"/>
    <n v="60"/>
    <n v="22"/>
    <n v="2"/>
    <n v="0"/>
    <n v="62"/>
    <n v="21"/>
    <n v="2"/>
    <n v="0"/>
    <n v="47"/>
  </r>
  <r>
    <x v="276"/>
    <s v="Coconut and Beef Vindaloo"/>
    <n v="26"/>
    <n v="4"/>
    <n v="0"/>
    <n v="100"/>
    <n v="3.6818181818181799"/>
    <n v="45620.363636363603"/>
    <n v="10"/>
    <n v="4"/>
    <n v="0"/>
    <n v="35"/>
    <n v="16"/>
    <n v="4"/>
    <n v="0"/>
    <n v="64"/>
    <n v="7"/>
    <n v="4"/>
    <n v="0"/>
    <n v="27"/>
  </r>
  <r>
    <x v="276"/>
    <s v="Fountain Drink"/>
    <n v="55"/>
    <n v="2"/>
    <n v="0"/>
    <n v="109"/>
    <n v="4.9714285714285698"/>
    <n v="45813.142857142797"/>
    <n v="75"/>
    <n v="2"/>
    <n v="0"/>
    <n v="149"/>
    <n v="45"/>
    <n v="2"/>
    <n v="0"/>
    <n v="90"/>
    <n v="34"/>
    <n v="2"/>
    <n v="0"/>
    <n v="67"/>
  </r>
  <r>
    <x v="276"/>
    <s v="Lamb and Veggie Kabob"/>
    <n v="13"/>
    <n v="8"/>
    <n v="0"/>
    <n v="122"/>
    <n v="3.5384615384615299"/>
    <n v="30858"/>
    <n v="20"/>
    <n v="8"/>
    <n v="0"/>
    <n v="187"/>
    <n v="14"/>
    <n v="8"/>
    <n v="1"/>
    <n v="115"/>
    <n v="17"/>
    <n v="8"/>
    <n v="0"/>
    <n v="164"/>
  </r>
  <r>
    <x v="276"/>
    <s v="Lamb Chops"/>
    <n v="31"/>
    <n v="13"/>
    <n v="0"/>
    <n v="413"/>
    <n v="2.62962962962962"/>
    <n v="55672.851851851803"/>
    <n v="38"/>
    <n v="9"/>
    <n v="0"/>
    <n v="407"/>
    <n v="9"/>
    <n v="9"/>
    <n v="0"/>
    <n v="83"/>
    <n v="15"/>
    <n v="9"/>
    <n v="0"/>
    <n v="129"/>
  </r>
  <r>
    <x v="276"/>
    <s v="Naan"/>
    <n v="20"/>
    <n v="2"/>
    <n v="0"/>
    <n v="44"/>
    <n v="2.0499999999999998"/>
    <n v="65112.1"/>
    <n v="21"/>
    <n v="2"/>
    <n v="0"/>
    <n v="45"/>
    <n v="18"/>
    <n v="2"/>
    <n v="0"/>
    <n v="58"/>
    <n v="27"/>
    <n v="2"/>
    <n v="0"/>
    <n v="62"/>
  </r>
  <r>
    <x v="276"/>
    <s v="Rice"/>
    <n v="9"/>
    <n v="2"/>
    <n v="0"/>
    <n v="20"/>
    <n v="1.7777777777777699"/>
    <n v="77807.555555555504"/>
    <n v="31"/>
    <n v="2"/>
    <n v="0"/>
    <n v="82"/>
    <n v="18"/>
    <n v="2"/>
    <n v="0"/>
    <n v="52"/>
    <n v="20"/>
    <n v="2"/>
    <n v="0"/>
    <n v="44"/>
  </r>
  <r>
    <x v="276"/>
    <s v="Salmon and Wheat Bran Salad"/>
    <n v="127"/>
    <n v="13"/>
    <n v="0"/>
    <n v="1690"/>
    <n v="6.3214285714285703"/>
    <n v="44784.017857142797"/>
    <n v="150"/>
    <n v="13"/>
    <n v="0"/>
    <n v="1912"/>
    <n v="82"/>
    <n v="13"/>
    <n v="1"/>
    <n v="978"/>
    <n v="86"/>
    <n v="12"/>
    <n v="0"/>
    <n v="1015"/>
  </r>
  <r>
    <x v="276"/>
    <s v="Yogurt"/>
    <n v="59"/>
    <n v="3"/>
    <n v="0"/>
    <n v="225"/>
    <n v="3.4814814814814801"/>
    <n v="46410.833333333299"/>
    <n v="62"/>
    <n v="3"/>
    <n v="0"/>
    <n v="237"/>
    <n v="33"/>
    <n v="3"/>
    <n v="0"/>
    <n v="154"/>
    <n v="50"/>
    <n v="3"/>
    <n v="0"/>
    <n v="206"/>
  </r>
  <r>
    <x v="277"/>
    <s v="Aubergine and Chickpea Vindaloo"/>
    <n v="1"/>
    <n v="4"/>
    <n v="0"/>
    <n v="4"/>
    <n v="5"/>
    <n v="0"/>
    <n v="3"/>
    <n v="4"/>
    <n v="0"/>
    <n v="10"/>
    <n v="2"/>
    <n v="4"/>
    <n v="0"/>
    <n v="7"/>
    <n v="0"/>
    <n v="0"/>
    <n v="0"/>
    <n v="0"/>
  </r>
  <r>
    <x v="277"/>
    <s v="Beef and Apple Burgers"/>
    <n v="31"/>
    <n v="10"/>
    <n v="3"/>
    <n v="222"/>
    <n v="2.4166666666666599"/>
    <n v="66738.708333333299"/>
    <n v="17"/>
    <n v="14"/>
    <n v="1"/>
    <n v="219"/>
    <n v="23"/>
    <n v="12"/>
    <n v="0"/>
    <n v="265"/>
    <n v="21"/>
    <n v="13"/>
    <n v="0"/>
    <n v="271"/>
  </r>
  <r>
    <x v="277"/>
    <s v="Beef and Broccoli"/>
    <n v="26"/>
    <n v="9"/>
    <n v="3"/>
    <n v="191"/>
    <n v="2.2173913043478199"/>
    <n v="65321.391304347802"/>
    <n v="13"/>
    <n v="12"/>
    <n v="0"/>
    <n v="155"/>
    <n v="12"/>
    <n v="14"/>
    <n v="0"/>
    <n v="167"/>
    <n v="10"/>
    <n v="10"/>
    <n v="0"/>
    <n v="96"/>
  </r>
  <r>
    <x v="277"/>
    <s v="Beef and Broccoli Stir Fry"/>
    <n v="4"/>
    <n v="10"/>
    <n v="0"/>
    <n v="41"/>
    <n v="1.75"/>
    <n v="75008.75"/>
    <n v="8"/>
    <n v="10"/>
    <n v="1"/>
    <n v="70"/>
    <n v="11"/>
    <n v="10"/>
    <n v="0"/>
    <n v="112"/>
    <n v="11"/>
    <n v="10"/>
    <n v="0"/>
    <n v="109"/>
  </r>
  <r>
    <x v="277"/>
    <s v="Beef and Squash Kabob"/>
    <n v="28"/>
    <n v="8"/>
    <n v="1"/>
    <n v="249"/>
    <n v="3.74074074074074"/>
    <n v="63047.074074074"/>
    <n v="28"/>
    <n v="7"/>
    <n v="0"/>
    <n v="231"/>
    <n v="19"/>
    <n v="8"/>
    <n v="0"/>
    <n v="176"/>
    <n v="18"/>
    <n v="8"/>
    <n v="0"/>
    <n v="156"/>
  </r>
  <r>
    <x v="277"/>
    <s v="Chicken and Onion Kabob"/>
    <n v="47"/>
    <n v="10"/>
    <n v="0"/>
    <n v="516"/>
    <n v="2.5434782608695601"/>
    <n v="58846.413043478198"/>
    <n v="55"/>
    <n v="10"/>
    <n v="0"/>
    <n v="619"/>
    <n v="25"/>
    <n v="10"/>
    <n v="2"/>
    <n v="239"/>
    <n v="25"/>
    <n v="10"/>
    <n v="0"/>
    <n v="283"/>
  </r>
  <r>
    <x v="277"/>
    <s v="Chutney"/>
    <n v="11"/>
    <n v="2"/>
    <n v="2"/>
    <n v="38"/>
    <n v="1.44444444444444"/>
    <n v="55686.555555555497"/>
    <n v="10"/>
    <n v="2"/>
    <n v="0"/>
    <n v="26"/>
    <n v="12"/>
    <n v="2"/>
    <n v="0"/>
    <n v="36"/>
    <n v="9"/>
    <n v="2"/>
    <n v="0"/>
    <n v="18"/>
  </r>
  <r>
    <x v="277"/>
    <s v="Coconut and Beef Vindaloo"/>
    <n v="6"/>
    <n v="4"/>
    <n v="0"/>
    <n v="24"/>
    <n v="2.75"/>
    <n v="184"/>
    <n v="10"/>
    <n v="4"/>
    <n v="0"/>
    <n v="34"/>
    <n v="4"/>
    <n v="4"/>
    <n v="0"/>
    <n v="16"/>
    <n v="6"/>
    <n v="4"/>
    <n v="0"/>
    <n v="24"/>
  </r>
  <r>
    <x v="277"/>
    <s v="Fountain Drink"/>
    <n v="25"/>
    <n v="2"/>
    <n v="0"/>
    <n v="49"/>
    <n v="3.4736842105263102"/>
    <n v="37013.157894736803"/>
    <n v="23"/>
    <n v="2"/>
    <n v="0"/>
    <n v="45"/>
    <n v="21"/>
    <n v="2"/>
    <n v="0"/>
    <n v="40"/>
    <n v="27"/>
    <n v="2"/>
    <n v="0"/>
    <n v="53"/>
  </r>
  <r>
    <x v="277"/>
    <s v="Lamb and Veggie Kabob"/>
    <n v="9"/>
    <n v="8"/>
    <n v="1"/>
    <n v="76"/>
    <n v="6.125"/>
    <n v="50052.375"/>
    <n v="8"/>
    <n v="8"/>
    <n v="0"/>
    <n v="73"/>
    <n v="8"/>
    <n v="8"/>
    <n v="1"/>
    <n v="67"/>
    <n v="14"/>
    <n v="8"/>
    <n v="2"/>
    <n v="108"/>
  </r>
  <r>
    <x v="277"/>
    <s v="Lamb Chops"/>
    <n v="18"/>
    <n v="11"/>
    <n v="0"/>
    <n v="187"/>
    <n v="2.88888888888888"/>
    <n v="50164.444444444402"/>
    <n v="10"/>
    <n v="9"/>
    <n v="1"/>
    <n v="86"/>
    <n v="10"/>
    <n v="7"/>
    <n v="1"/>
    <n v="59"/>
    <n v="16"/>
    <n v="8"/>
    <n v="0"/>
    <n v="130"/>
  </r>
  <r>
    <x v="277"/>
    <s v="Naan"/>
    <n v="14"/>
    <n v="2"/>
    <n v="1"/>
    <n v="42"/>
    <n v="2.72727272727272"/>
    <n v="54697.363636363603"/>
    <n v="17"/>
    <n v="2"/>
    <n v="0"/>
    <n v="48"/>
    <n v="11"/>
    <n v="2"/>
    <n v="0"/>
    <n v="34"/>
    <n v="9"/>
    <n v="2"/>
    <n v="0"/>
    <n v="18"/>
  </r>
  <r>
    <x v="277"/>
    <s v="Rice"/>
    <n v="14"/>
    <n v="2"/>
    <n v="4"/>
    <n v="48"/>
    <n v="2.1111111111111098"/>
    <n v="33581.444444444402"/>
    <n v="11"/>
    <n v="2"/>
    <n v="0"/>
    <n v="40"/>
    <n v="9"/>
    <n v="2"/>
    <n v="0"/>
    <n v="34"/>
    <n v="16"/>
    <n v="2"/>
    <n v="0"/>
    <n v="38"/>
  </r>
  <r>
    <x v="277"/>
    <s v="Salmon and Wheat Bran Salad"/>
    <n v="58"/>
    <n v="16"/>
    <n v="2"/>
    <n v="861"/>
    <n v="8.2777777777777697"/>
    <n v="44598.333333333299"/>
    <n v="80"/>
    <n v="14"/>
    <n v="0"/>
    <n v="1066"/>
    <n v="67"/>
    <n v="13"/>
    <n v="1"/>
    <n v="861"/>
    <n v="76"/>
    <n v="12"/>
    <n v="1"/>
    <n v="902"/>
  </r>
  <r>
    <x v="277"/>
    <s v="Yogurt"/>
    <n v="19"/>
    <n v="3"/>
    <n v="0"/>
    <n v="81"/>
    <n v="2.57894736842105"/>
    <n v="52768"/>
    <n v="21"/>
    <n v="3"/>
    <n v="0"/>
    <n v="66"/>
    <n v="24"/>
    <n v="3"/>
    <n v="0"/>
    <n v="105"/>
    <n v="20"/>
    <n v="3"/>
    <n v="0"/>
    <n v="73"/>
  </r>
  <r>
    <x v="278"/>
    <s v="Aubergine and Chickpea Vindaloo"/>
    <n v="6"/>
    <n v="4"/>
    <n v="0"/>
    <n v="21"/>
    <n v="2"/>
    <n v="66731.666666666599"/>
    <n v="8"/>
    <n v="4"/>
    <n v="0"/>
    <n v="28"/>
    <n v="8"/>
    <n v="4"/>
    <n v="0"/>
    <n v="28"/>
    <n v="5"/>
    <n v="4"/>
    <n v="0"/>
    <n v="18"/>
  </r>
  <r>
    <x v="278"/>
    <s v="Beef and Apple Burgers"/>
    <n v="20"/>
    <n v="15"/>
    <n v="1"/>
    <n v="282"/>
    <n v="2.95"/>
    <n v="50181.55"/>
    <n v="29"/>
    <n v="14"/>
    <n v="1"/>
    <n v="379"/>
    <n v="20"/>
    <n v="13"/>
    <n v="2"/>
    <n v="205"/>
    <n v="19"/>
    <n v="13"/>
    <n v="1"/>
    <n v="223"/>
  </r>
  <r>
    <x v="278"/>
    <s v="Beef and Broccoli"/>
    <n v="12"/>
    <n v="15"/>
    <n v="0"/>
    <n v="181"/>
    <n v="4.0833333333333304"/>
    <n v="50295.333333333299"/>
    <n v="16"/>
    <n v="8"/>
    <n v="0"/>
    <n v="132"/>
    <n v="14"/>
    <n v="9"/>
    <n v="0"/>
    <n v="120"/>
    <n v="10"/>
    <n v="6"/>
    <n v="1"/>
    <n v="52"/>
  </r>
  <r>
    <x v="278"/>
    <s v="Beef and Broccoli Stir Fry"/>
    <n v="5"/>
    <n v="10"/>
    <n v="0"/>
    <n v="50"/>
    <n v="1.8"/>
    <n v="40295.599999999999"/>
    <n v="20"/>
    <n v="10"/>
    <n v="1"/>
    <n v="187"/>
    <n v="6"/>
    <n v="10"/>
    <n v="0"/>
    <n v="61"/>
    <n v="7"/>
    <n v="10"/>
    <n v="2"/>
    <n v="59"/>
  </r>
  <r>
    <x v="278"/>
    <s v="Beef and Squash Kabob"/>
    <n v="28"/>
    <n v="8"/>
    <n v="0"/>
    <n v="257"/>
    <n v="4.2"/>
    <n v="56024.6"/>
    <n v="27"/>
    <n v="7"/>
    <n v="0"/>
    <n v="227"/>
    <n v="25"/>
    <n v="8"/>
    <n v="0"/>
    <n v="232"/>
    <n v="18"/>
    <n v="8"/>
    <n v="0"/>
    <n v="162"/>
  </r>
  <r>
    <x v="278"/>
    <s v="Chicken and Onion Kabob"/>
    <n v="28"/>
    <n v="10"/>
    <n v="1"/>
    <n v="301"/>
    <n v="5.4230769230769198"/>
    <n v="50043.269230769198"/>
    <n v="35"/>
    <n v="10"/>
    <n v="0"/>
    <n v="384"/>
    <n v="29"/>
    <n v="10"/>
    <n v="0"/>
    <n v="323"/>
    <n v="16"/>
    <n v="10"/>
    <n v="1"/>
    <n v="164"/>
  </r>
  <r>
    <x v="278"/>
    <s v="Chutney"/>
    <n v="11"/>
    <n v="2"/>
    <n v="0"/>
    <n v="28"/>
    <n v="3.72727272727272"/>
    <n v="63836.090909090897"/>
    <n v="11"/>
    <n v="2"/>
    <n v="0"/>
    <n v="38"/>
    <n v="11"/>
    <n v="2"/>
    <n v="0"/>
    <n v="30"/>
    <n v="13"/>
    <n v="2"/>
    <n v="0"/>
    <n v="25"/>
  </r>
  <r>
    <x v="278"/>
    <s v="Coconut and Beef Vindaloo"/>
    <n v="5"/>
    <n v="4"/>
    <n v="0"/>
    <n v="19"/>
    <n v="2.4"/>
    <n v="40053.199999999997"/>
    <n v="17"/>
    <n v="4"/>
    <n v="0"/>
    <n v="60"/>
    <n v="12"/>
    <n v="4"/>
    <n v="0"/>
    <n v="48"/>
    <n v="8"/>
    <n v="4"/>
    <n v="1"/>
    <n v="28"/>
  </r>
  <r>
    <x v="278"/>
    <s v="Fountain Drink"/>
    <n v="23"/>
    <n v="2"/>
    <n v="0"/>
    <n v="44"/>
    <n v="6.5263157894736796"/>
    <n v="57977.578947368398"/>
    <n v="42"/>
    <n v="2"/>
    <n v="0"/>
    <n v="81"/>
    <n v="36"/>
    <n v="2"/>
    <n v="0"/>
    <n v="68"/>
    <n v="21"/>
    <n v="2"/>
    <n v="0"/>
    <n v="41"/>
  </r>
  <r>
    <x v="278"/>
    <s v="Lamb and Veggie Kabob"/>
    <n v="8"/>
    <n v="8"/>
    <n v="0"/>
    <n v="76"/>
    <n v="12.75"/>
    <n v="50006.875"/>
    <n v="8"/>
    <n v="8"/>
    <n v="0"/>
    <n v="76"/>
    <n v="13"/>
    <n v="8"/>
    <n v="0"/>
    <n v="125"/>
    <n v="10"/>
    <n v="8"/>
    <n v="0"/>
    <n v="96"/>
  </r>
  <r>
    <x v="278"/>
    <s v="Lamb Chops"/>
    <n v="8"/>
    <n v="13"/>
    <n v="0"/>
    <n v="107"/>
    <n v="8"/>
    <n v="50333.125"/>
    <n v="16"/>
    <n v="10"/>
    <n v="0"/>
    <n v="153"/>
    <n v="5"/>
    <n v="10"/>
    <n v="0"/>
    <n v="52"/>
    <n v="9"/>
    <n v="6"/>
    <n v="1"/>
    <n v="45"/>
  </r>
  <r>
    <x v="278"/>
    <s v="Naan"/>
    <n v="14"/>
    <n v="2"/>
    <n v="0"/>
    <n v="42"/>
    <n v="1.4615384615384599"/>
    <n v="76937.461538461503"/>
    <n v="18"/>
    <n v="2"/>
    <n v="0"/>
    <n v="39"/>
    <n v="18"/>
    <n v="2"/>
    <n v="0"/>
    <n v="44"/>
    <n v="10"/>
    <n v="2"/>
    <n v="0"/>
    <n v="24"/>
  </r>
  <r>
    <x v="278"/>
    <s v="Rice"/>
    <n v="7"/>
    <n v="2"/>
    <n v="0"/>
    <n v="24"/>
    <n v="1.8571428571428501"/>
    <n v="57170.4285714285"/>
    <n v="14"/>
    <n v="2"/>
    <n v="0"/>
    <n v="42"/>
    <n v="13"/>
    <n v="2"/>
    <n v="0"/>
    <n v="30"/>
    <n v="10"/>
    <n v="2"/>
    <n v="0"/>
    <n v="20"/>
  </r>
  <r>
    <x v="278"/>
    <s v="Salmon and Wheat Bran Salad"/>
    <n v="62"/>
    <n v="14"/>
    <n v="0"/>
    <n v="863"/>
    <n v="6.1666666666666599"/>
    <n v="43496.366666666603"/>
    <n v="94"/>
    <n v="13"/>
    <n v="0"/>
    <n v="1231"/>
    <n v="65"/>
    <n v="12"/>
    <n v="0"/>
    <n v="756"/>
    <n v="54"/>
    <n v="12"/>
    <n v="1"/>
    <n v="603"/>
  </r>
  <r>
    <x v="278"/>
    <s v="Yogurt"/>
    <n v="29"/>
    <n v="3"/>
    <n v="0"/>
    <n v="131"/>
    <n v="5.48"/>
    <n v="52161.16"/>
    <n v="46"/>
    <n v="3"/>
    <n v="0"/>
    <n v="201"/>
    <n v="33"/>
    <n v="3"/>
    <n v="0"/>
    <n v="129"/>
    <n v="21"/>
    <n v="3"/>
    <n v="0"/>
    <n v="74"/>
  </r>
  <r>
    <x v="279"/>
    <s v="Aubergine and Chickpea Vindaloo"/>
    <n v="5"/>
    <n v="4"/>
    <n v="0"/>
    <n v="18"/>
    <n v="3"/>
    <n v="351.5"/>
    <n v="6"/>
    <n v="4"/>
    <n v="1"/>
    <n v="18"/>
    <n v="5"/>
    <n v="4"/>
    <n v="0"/>
    <n v="18"/>
    <n v="9"/>
    <n v="4"/>
    <n v="0"/>
    <n v="28"/>
  </r>
  <r>
    <x v="279"/>
    <s v="Beef and Apple Burgers"/>
    <n v="25"/>
    <n v="14"/>
    <n v="1"/>
    <n v="311"/>
    <n v="5.12"/>
    <n v="36196.239999999998"/>
    <n v="32"/>
    <n v="12"/>
    <n v="1"/>
    <n v="354"/>
    <n v="27"/>
    <n v="13"/>
    <n v="0"/>
    <n v="331"/>
    <n v="30"/>
    <n v="11"/>
    <n v="1"/>
    <n v="308"/>
  </r>
  <r>
    <x v="279"/>
    <s v="Beef and Broccoli"/>
    <n v="16"/>
    <n v="14"/>
    <n v="0"/>
    <n v="218"/>
    <n v="3.0625"/>
    <n v="62591.5625"/>
    <n v="21"/>
    <n v="10"/>
    <n v="2"/>
    <n v="155"/>
    <n v="16"/>
    <n v="12"/>
    <n v="0"/>
    <n v="181"/>
    <n v="19"/>
    <n v="10"/>
    <n v="1"/>
    <n v="189"/>
  </r>
  <r>
    <x v="279"/>
    <s v="Beef and Broccoli Stir Fry"/>
    <n v="11"/>
    <n v="10"/>
    <n v="0"/>
    <n v="110"/>
    <n v="1.9"/>
    <n v="89999.1"/>
    <n v="8"/>
    <n v="10"/>
    <n v="1"/>
    <n v="70"/>
    <n v="2"/>
    <n v="10"/>
    <n v="0"/>
    <n v="20"/>
    <n v="13"/>
    <n v="10"/>
    <n v="1"/>
    <n v="123"/>
  </r>
  <r>
    <x v="279"/>
    <s v="Beef and Squash Kabob"/>
    <n v="28"/>
    <n v="8"/>
    <n v="1"/>
    <n v="243"/>
    <n v="3.9259259259259198"/>
    <n v="66793.481481481402"/>
    <n v="45"/>
    <n v="7"/>
    <n v="0"/>
    <n v="392"/>
    <n v="45"/>
    <n v="8"/>
    <n v="0"/>
    <n v="434"/>
    <n v="29"/>
    <n v="8"/>
    <n v="0"/>
    <n v="261"/>
  </r>
  <r>
    <x v="279"/>
    <s v="Chicken and Onion Kabob"/>
    <n v="58"/>
    <n v="10"/>
    <n v="0"/>
    <n v="631"/>
    <n v="4.6122448979591804"/>
    <n v="59292.224489795903"/>
    <n v="60"/>
    <n v="10"/>
    <n v="0"/>
    <n v="665"/>
    <n v="42"/>
    <n v="10"/>
    <n v="0"/>
    <n v="472"/>
    <n v="54"/>
    <n v="10"/>
    <n v="1"/>
    <n v="579"/>
  </r>
  <r>
    <x v="279"/>
    <s v="Chutney"/>
    <n v="12"/>
    <n v="2"/>
    <n v="0"/>
    <n v="54"/>
    <n v="2.3636363636363602"/>
    <n v="72837.181818181794"/>
    <n v="19"/>
    <n v="2"/>
    <n v="2"/>
    <n v="44"/>
    <n v="19"/>
    <n v="2"/>
    <n v="0"/>
    <n v="75"/>
    <n v="18"/>
    <n v="2"/>
    <n v="1"/>
    <n v="42"/>
  </r>
  <r>
    <x v="279"/>
    <s v="Coconut and Beef Vindaloo"/>
    <n v="5"/>
    <n v="4"/>
    <n v="0"/>
    <n v="20"/>
    <n v="2.3333333333333299"/>
    <n v="66695.333333333299"/>
    <n v="9"/>
    <n v="4"/>
    <n v="0"/>
    <n v="32"/>
    <n v="3"/>
    <n v="4"/>
    <n v="0"/>
    <n v="12"/>
    <n v="16"/>
    <n v="4"/>
    <n v="0"/>
    <n v="64"/>
  </r>
  <r>
    <x v="279"/>
    <s v="Fountain Drink"/>
    <n v="21"/>
    <n v="2"/>
    <n v="0"/>
    <n v="41"/>
    <n v="5.25"/>
    <n v="37678.5625"/>
    <n v="34"/>
    <n v="2"/>
    <n v="0"/>
    <n v="68"/>
    <n v="41"/>
    <n v="2"/>
    <n v="0"/>
    <n v="80"/>
    <n v="55"/>
    <n v="2"/>
    <n v="0"/>
    <n v="96"/>
  </r>
  <r>
    <x v="279"/>
    <s v="Lamb and Veggie Kabob"/>
    <n v="5"/>
    <n v="8"/>
    <n v="0"/>
    <n v="48"/>
    <n v="4.2"/>
    <n v="20062.8"/>
    <n v="12"/>
    <n v="8"/>
    <n v="0"/>
    <n v="112"/>
    <n v="5"/>
    <n v="8"/>
    <n v="0"/>
    <n v="45"/>
    <n v="11"/>
    <n v="8"/>
    <n v="0"/>
    <n v="100"/>
  </r>
  <r>
    <x v="279"/>
    <s v="Lamb Chops"/>
    <n v="21"/>
    <n v="20"/>
    <n v="0"/>
    <n v="306"/>
    <n v="3.75"/>
    <n v="58387.916666666599"/>
    <n v="15"/>
    <n v="15"/>
    <n v="3"/>
    <n v="172"/>
    <n v="16"/>
    <n v="7"/>
    <n v="1"/>
    <n v="97"/>
    <n v="18"/>
    <n v="9"/>
    <n v="1"/>
    <n v="143"/>
  </r>
  <r>
    <x v="279"/>
    <s v="Naan"/>
    <n v="13"/>
    <n v="2"/>
    <n v="0"/>
    <n v="51"/>
    <n v="2.5"/>
    <n v="58454.333333333299"/>
    <n v="19"/>
    <n v="2"/>
    <n v="0"/>
    <n v="44"/>
    <n v="23"/>
    <n v="2"/>
    <n v="0"/>
    <n v="49"/>
    <n v="15"/>
    <n v="2"/>
    <n v="0"/>
    <n v="34"/>
  </r>
  <r>
    <x v="279"/>
    <s v="Rice"/>
    <n v="16"/>
    <n v="2"/>
    <n v="0"/>
    <n v="52"/>
    <n v="1.2307692307692299"/>
    <n v="92310.461538461503"/>
    <n v="13"/>
    <n v="2"/>
    <n v="0"/>
    <n v="34"/>
    <n v="23"/>
    <n v="2"/>
    <n v="0"/>
    <n v="48"/>
    <n v="15"/>
    <n v="2"/>
    <n v="0"/>
    <n v="48"/>
  </r>
  <r>
    <x v="279"/>
    <s v="Salmon and Wheat Bran Salad"/>
    <n v="72"/>
    <n v="20"/>
    <n v="0"/>
    <n v="1374"/>
    <n v="4.1142857142857103"/>
    <n v="57275.557142857098"/>
    <n v="65"/>
    <n v="15"/>
    <n v="2"/>
    <n v="864"/>
    <n v="87"/>
    <n v="13"/>
    <n v="0"/>
    <n v="1074"/>
    <n v="89"/>
    <n v="13"/>
    <n v="1"/>
    <n v="1085"/>
  </r>
  <r>
    <x v="279"/>
    <s v="Yogurt"/>
    <n v="31"/>
    <n v="3"/>
    <n v="0"/>
    <n v="126"/>
    <n v="2.3703703703703698"/>
    <n v="63034.962962962898"/>
    <n v="37"/>
    <n v="3"/>
    <n v="1"/>
    <n v="136"/>
    <n v="34"/>
    <n v="3"/>
    <n v="0"/>
    <n v="107"/>
    <n v="30"/>
    <n v="3"/>
    <n v="0"/>
    <n v="118"/>
  </r>
  <r>
    <x v="280"/>
    <s v="Lamb Chops"/>
    <n v="1"/>
    <n v="50"/>
    <n v="0"/>
    <n v="50"/>
    <n v="19"/>
    <n v="49"/>
    <n v="0"/>
    <n v="0"/>
    <n v="0"/>
    <n v="0"/>
    <n v="9"/>
    <n v="15"/>
    <n v="0"/>
    <n v="133"/>
    <n v="12"/>
    <n v="6"/>
    <n v="0"/>
    <n v="67"/>
  </r>
  <r>
    <x v="281"/>
    <s v="Aubergine and Chickpea Vindaloo"/>
    <n v="6"/>
    <n v="4"/>
    <n v="0"/>
    <n v="21"/>
    <n v="6.1666666666666599"/>
    <n v="66760.5"/>
    <n v="4"/>
    <n v="4"/>
    <n v="2"/>
    <n v="7"/>
    <n v="18"/>
    <n v="4"/>
    <n v="1"/>
    <n v="55"/>
    <n v="15"/>
    <n v="4"/>
    <n v="0"/>
    <n v="52"/>
  </r>
  <r>
    <x v="281"/>
    <s v="Beef and Apple Burgers"/>
    <n v="13"/>
    <n v="25"/>
    <n v="0"/>
    <n v="328"/>
    <n v="10.538461538461499"/>
    <n v="46269.307692307601"/>
    <n v="20"/>
    <n v="10"/>
    <n v="1"/>
    <n v="177"/>
    <n v="29"/>
    <n v="15"/>
    <n v="1"/>
    <n v="414"/>
    <n v="30"/>
    <n v="13"/>
    <n v="0"/>
    <n v="369"/>
  </r>
  <r>
    <x v="281"/>
    <s v="Beef and Broccoli"/>
    <n v="6"/>
    <n v="9"/>
    <n v="0"/>
    <n v="57"/>
    <n v="4.8333333333333304"/>
    <n v="17021.833333333299"/>
    <n v="7"/>
    <n v="8"/>
    <n v="0"/>
    <n v="59"/>
    <n v="28"/>
    <n v="8"/>
    <n v="0"/>
    <n v="227"/>
    <n v="27"/>
    <n v="9"/>
    <n v="0"/>
    <n v="221"/>
  </r>
  <r>
    <x v="281"/>
    <s v="Beef and Broccoli Stir Fry"/>
    <n v="9"/>
    <n v="10"/>
    <n v="0"/>
    <n v="90"/>
    <n v="3.25"/>
    <n v="50118.375"/>
    <n v="13"/>
    <n v="10"/>
    <n v="0"/>
    <n v="130"/>
    <n v="11"/>
    <n v="10"/>
    <n v="0"/>
    <n v="111"/>
    <n v="10"/>
    <n v="10"/>
    <n v="1"/>
    <n v="90"/>
  </r>
  <r>
    <x v="281"/>
    <s v="Beef and Squash Kabob"/>
    <n v="19"/>
    <n v="8"/>
    <n v="0"/>
    <n v="182"/>
    <n v="2.4736842105263102"/>
    <n v="73712.736842105194"/>
    <n v="18"/>
    <n v="7"/>
    <n v="0"/>
    <n v="152"/>
    <n v="58"/>
    <n v="8"/>
    <n v="2"/>
    <n v="433"/>
    <n v="22"/>
    <n v="8"/>
    <n v="0"/>
    <n v="206"/>
  </r>
  <r>
    <x v="281"/>
    <s v="Chicken and Onion Kabob"/>
    <n v="46"/>
    <n v="10"/>
    <n v="0"/>
    <n v="509"/>
    <n v="3.5"/>
    <n v="59161.409090909001"/>
    <n v="29"/>
    <n v="10"/>
    <n v="0"/>
    <n v="326"/>
    <n v="75"/>
    <n v="10"/>
    <n v="4"/>
    <n v="580"/>
    <n v="49"/>
    <n v="10"/>
    <n v="1"/>
    <n v="520"/>
  </r>
  <r>
    <x v="281"/>
    <s v="Chutney"/>
    <n v="3"/>
    <n v="2"/>
    <n v="0"/>
    <n v="12"/>
    <n v="2.5"/>
    <n v="412.5"/>
    <n v="6"/>
    <n v="2"/>
    <n v="0"/>
    <n v="10"/>
    <n v="13"/>
    <n v="2"/>
    <n v="0"/>
    <n v="50"/>
    <n v="16"/>
    <n v="2"/>
    <n v="1"/>
    <n v="38"/>
  </r>
  <r>
    <x v="281"/>
    <s v="Coconut and Beef Vindaloo"/>
    <n v="5"/>
    <n v="4"/>
    <n v="0"/>
    <n v="20"/>
    <n v="9.1999999999999993"/>
    <n v="60209.8"/>
    <n v="6"/>
    <n v="4"/>
    <n v="1"/>
    <n v="17"/>
    <n v="17"/>
    <n v="4"/>
    <n v="1"/>
    <n v="60"/>
    <n v="3"/>
    <n v="4"/>
    <n v="0"/>
    <n v="12"/>
  </r>
  <r>
    <x v="281"/>
    <s v="Fountain Drink"/>
    <n v="20"/>
    <n v="2"/>
    <n v="0"/>
    <n v="40"/>
    <n v="4.1764705882352899"/>
    <n v="70661.529411764699"/>
    <n v="26"/>
    <n v="2"/>
    <n v="0"/>
    <n v="52"/>
    <n v="59"/>
    <n v="2"/>
    <n v="0"/>
    <n v="112"/>
    <n v="28"/>
    <n v="2"/>
    <n v="0"/>
    <n v="56"/>
  </r>
  <r>
    <x v="281"/>
    <s v="Lamb and Veggie Kabob"/>
    <n v="10"/>
    <n v="8"/>
    <n v="1"/>
    <n v="85"/>
    <n v="12.7777777777777"/>
    <n v="55634.777777777701"/>
    <n v="5"/>
    <n v="8"/>
    <n v="0"/>
    <n v="47"/>
    <n v="20"/>
    <n v="8"/>
    <n v="2"/>
    <n v="154"/>
    <n v="6"/>
    <n v="8"/>
    <n v="2"/>
    <n v="50"/>
  </r>
  <r>
    <x v="281"/>
    <s v="Lamb Chops"/>
    <n v="9"/>
    <n v="8"/>
    <n v="0"/>
    <n v="72"/>
    <n v="2"/>
    <n v="55655.111111111102"/>
    <n v="10"/>
    <n v="10"/>
    <n v="1"/>
    <n v="94"/>
    <n v="18"/>
    <n v="9"/>
    <n v="1"/>
    <n v="153"/>
    <n v="13"/>
    <n v="7"/>
    <n v="0"/>
    <n v="82"/>
  </r>
  <r>
    <x v="281"/>
    <s v="Naan"/>
    <n v="3"/>
    <n v="2"/>
    <n v="0"/>
    <n v="8"/>
    <n v="3"/>
    <n v="33491.666666666599"/>
    <n v="9"/>
    <n v="2"/>
    <n v="0"/>
    <n v="28"/>
    <n v="26"/>
    <n v="2"/>
    <n v="0"/>
    <n v="57"/>
    <n v="16"/>
    <n v="2"/>
    <n v="0"/>
    <n v="46"/>
  </r>
  <r>
    <x v="281"/>
    <s v="Rice"/>
    <n v="14"/>
    <n v="2"/>
    <n v="0"/>
    <n v="32"/>
    <n v="8.5714285714285694"/>
    <n v="57209.9285714285"/>
    <n v="8"/>
    <n v="2"/>
    <n v="0"/>
    <n v="22"/>
    <n v="16"/>
    <n v="2"/>
    <n v="0"/>
    <n v="46"/>
    <n v="10"/>
    <n v="2"/>
    <n v="0"/>
    <n v="32"/>
  </r>
  <r>
    <x v="281"/>
    <s v="Salmon and Wheat Bran Salad"/>
    <n v="51"/>
    <n v="15"/>
    <n v="0"/>
    <n v="757"/>
    <n v="3.6"/>
    <n v="58121.16"/>
    <n v="49"/>
    <n v="13"/>
    <n v="1"/>
    <n v="622"/>
    <n v="123"/>
    <n v="13"/>
    <n v="0"/>
    <n v="1485"/>
    <n v="52"/>
    <n v="15"/>
    <n v="1"/>
    <n v="764"/>
  </r>
  <r>
    <x v="281"/>
    <s v="Yogurt"/>
    <n v="21"/>
    <n v="3"/>
    <n v="0"/>
    <n v="97"/>
    <n v="3.6"/>
    <n v="65137.15"/>
    <n v="20"/>
    <n v="3"/>
    <n v="0"/>
    <n v="74"/>
    <n v="43"/>
    <n v="3"/>
    <n v="0"/>
    <n v="209"/>
    <n v="28"/>
    <n v="3"/>
    <n v="0"/>
    <n v="134"/>
  </r>
  <r>
    <x v="282"/>
    <s v="Aubergine and Chickpea Vindaloo"/>
    <n v="8"/>
    <n v="4"/>
    <n v="0"/>
    <n v="28"/>
    <n v="1.1666666666666601"/>
    <n v="83347.833333333299"/>
    <n v="10"/>
    <n v="4"/>
    <n v="0"/>
    <n v="35"/>
    <n v="11"/>
    <n v="4"/>
    <n v="0"/>
    <n v="38"/>
    <n v="16"/>
    <n v="4"/>
    <n v="0"/>
    <n v="56"/>
  </r>
  <r>
    <x v="282"/>
    <s v="Beef and Apple Burgers"/>
    <n v="20"/>
    <n v="15"/>
    <n v="0"/>
    <n v="288"/>
    <n v="2.1"/>
    <n v="70154.3"/>
    <n v="31"/>
    <n v="13"/>
    <n v="1"/>
    <n v="372"/>
    <n v="52"/>
    <n v="13"/>
    <n v="1"/>
    <n v="614"/>
    <n v="37"/>
    <n v="12"/>
    <n v="1"/>
    <n v="400"/>
  </r>
  <r>
    <x v="282"/>
    <s v="Beef and Broccoli"/>
    <n v="8"/>
    <n v="13"/>
    <n v="0"/>
    <n v="100"/>
    <n v="3.25"/>
    <n v="50236.75"/>
    <n v="26"/>
    <n v="11"/>
    <n v="0"/>
    <n v="286"/>
    <n v="26"/>
    <n v="10"/>
    <n v="0"/>
    <n v="248"/>
    <n v="22"/>
    <n v="10"/>
    <n v="0"/>
    <n v="238"/>
  </r>
  <r>
    <x v="282"/>
    <s v="Beef and Broccoli Stir Fry"/>
    <n v="7"/>
    <n v="10"/>
    <n v="0"/>
    <n v="70"/>
    <n v="1.3333333333333299"/>
    <n v="66770.5"/>
    <n v="10"/>
    <n v="10"/>
    <n v="0"/>
    <n v="100"/>
    <n v="16"/>
    <n v="10"/>
    <n v="0"/>
    <n v="162"/>
    <n v="13"/>
    <n v="10"/>
    <n v="0"/>
    <n v="130"/>
  </r>
  <r>
    <x v="282"/>
    <s v="Beef and Squash Kabob"/>
    <n v="31"/>
    <n v="8"/>
    <n v="0"/>
    <n v="285"/>
    <n v="2.3571428571428501"/>
    <n v="64343.035714285703"/>
    <n v="38"/>
    <n v="7"/>
    <n v="0"/>
    <n v="322"/>
    <n v="41"/>
    <n v="8"/>
    <n v="0"/>
    <n v="380"/>
    <n v="54"/>
    <n v="8"/>
    <n v="0"/>
    <n v="508"/>
  </r>
  <r>
    <x v="282"/>
    <s v="Chicken and Onion Kabob"/>
    <n v="42"/>
    <n v="10"/>
    <n v="0"/>
    <n v="470"/>
    <n v="5.6756756756756701"/>
    <n v="35342.810810810799"/>
    <n v="39"/>
    <n v="10"/>
    <n v="1"/>
    <n v="401"/>
    <n v="52"/>
    <n v="10"/>
    <n v="0"/>
    <n v="570"/>
    <n v="106"/>
    <n v="10"/>
    <n v="0"/>
    <n v="1191"/>
  </r>
  <r>
    <x v="282"/>
    <s v="Chutney"/>
    <n v="14"/>
    <n v="2"/>
    <n v="1"/>
    <n v="28"/>
    <n v="2.3636363636363602"/>
    <n v="36657.090909090897"/>
    <n v="9"/>
    <n v="2"/>
    <n v="0"/>
    <n v="26"/>
    <n v="27"/>
    <n v="2"/>
    <n v="0"/>
    <n v="72"/>
    <n v="17"/>
    <n v="2"/>
    <n v="0"/>
    <n v="40"/>
  </r>
  <r>
    <x v="282"/>
    <s v="Coconut and Beef Vindaloo"/>
    <n v="6"/>
    <n v="4"/>
    <n v="0"/>
    <n v="24"/>
    <n v="10.8"/>
    <n v="40250.800000000003"/>
    <n v="11"/>
    <n v="4"/>
    <n v="0"/>
    <n v="38"/>
    <n v="14"/>
    <n v="4"/>
    <n v="0"/>
    <n v="56"/>
    <n v="26"/>
    <n v="4"/>
    <n v="0"/>
    <n v="100"/>
  </r>
  <r>
    <x v="282"/>
    <s v="Fountain Drink"/>
    <n v="16"/>
    <n v="2"/>
    <n v="0"/>
    <n v="32"/>
    <n v="4.5"/>
    <n v="50162.666666666599"/>
    <n v="22"/>
    <n v="2"/>
    <n v="0"/>
    <n v="43"/>
    <n v="73"/>
    <n v="2"/>
    <n v="0"/>
    <n v="141"/>
    <n v="55"/>
    <n v="2"/>
    <n v="0"/>
    <n v="109"/>
  </r>
  <r>
    <x v="282"/>
    <s v="Lamb and Veggie Kabob"/>
    <n v="6"/>
    <n v="8"/>
    <n v="3"/>
    <n v="39"/>
    <n v="8.8333333333333304"/>
    <n v="50198.166666666599"/>
    <n v="7"/>
    <n v="8"/>
    <n v="0"/>
    <n v="66"/>
    <n v="17"/>
    <n v="8"/>
    <n v="0"/>
    <n v="158"/>
    <n v="13"/>
    <n v="8"/>
    <n v="0"/>
    <n v="122"/>
  </r>
  <r>
    <x v="282"/>
    <s v="Lamb Chops"/>
    <n v="6"/>
    <n v="10"/>
    <n v="0"/>
    <n v="62"/>
    <n v="2"/>
    <n v="66706.666666666599"/>
    <n v="15"/>
    <n v="9"/>
    <n v="0"/>
    <n v="132"/>
    <n v="23"/>
    <n v="8"/>
    <n v="0"/>
    <n v="177"/>
    <n v="31"/>
    <n v="13"/>
    <n v="0"/>
    <n v="413"/>
  </r>
  <r>
    <x v="282"/>
    <s v="Naan"/>
    <n v="11"/>
    <n v="2"/>
    <n v="0"/>
    <n v="30"/>
    <n v="2.0909090909090899"/>
    <n v="54727.181818181802"/>
    <n v="21"/>
    <n v="2"/>
    <n v="0"/>
    <n v="67"/>
    <n v="26"/>
    <n v="2"/>
    <n v="0"/>
    <n v="62"/>
    <n v="20"/>
    <n v="2"/>
    <n v="0"/>
    <n v="44"/>
  </r>
  <r>
    <x v="282"/>
    <s v="Rice"/>
    <n v="9"/>
    <n v="2"/>
    <n v="1"/>
    <n v="24"/>
    <n v="1.44444444444444"/>
    <n v="66798.222222222204"/>
    <n v="14"/>
    <n v="2"/>
    <n v="0"/>
    <n v="47"/>
    <n v="25"/>
    <n v="2"/>
    <n v="0"/>
    <n v="62"/>
    <n v="9"/>
    <n v="2"/>
    <n v="0"/>
    <n v="20"/>
  </r>
  <r>
    <x v="282"/>
    <s v="Salmon and Wheat Bran Salad"/>
    <n v="49"/>
    <n v="14"/>
    <n v="1"/>
    <n v="632"/>
    <n v="3.1041666666666599"/>
    <n v="56387.333333333299"/>
    <n v="81"/>
    <n v="14"/>
    <n v="0"/>
    <n v="1068"/>
    <n v="124"/>
    <n v="13"/>
    <n v="0"/>
    <n v="1571"/>
    <n v="127"/>
    <n v="13"/>
    <n v="0"/>
    <n v="1690"/>
  </r>
  <r>
    <x v="282"/>
    <s v="Yogurt"/>
    <n v="31"/>
    <n v="3"/>
    <n v="0"/>
    <n v="146"/>
    <n v="2.62962962962962"/>
    <n v="44676.148148148102"/>
    <n v="26"/>
    <n v="3"/>
    <n v="0"/>
    <n v="115"/>
    <n v="60"/>
    <n v="3"/>
    <n v="0"/>
    <n v="240"/>
    <n v="59"/>
    <n v="3"/>
    <n v="0"/>
    <n v="225"/>
  </r>
  <r>
    <x v="283"/>
    <s v="Aubergine and Chickpea Vindaloo"/>
    <n v="4"/>
    <n v="4"/>
    <n v="0"/>
    <n v="14"/>
    <n v="1.75"/>
    <n v="75060"/>
    <n v="5"/>
    <n v="4"/>
    <n v="0"/>
    <n v="18"/>
    <n v="13"/>
    <n v="4"/>
    <n v="0"/>
    <n v="46"/>
    <n v="1"/>
    <n v="4"/>
    <n v="0"/>
    <n v="4"/>
  </r>
  <r>
    <x v="283"/>
    <s v="Beef and Apple Burgers"/>
    <n v="15"/>
    <n v="11"/>
    <n v="1"/>
    <n v="162"/>
    <n v="2.86666666666666"/>
    <n v="53434.8"/>
    <n v="21"/>
    <n v="13"/>
    <n v="2"/>
    <n v="229"/>
    <n v="19"/>
    <n v="21"/>
    <n v="5"/>
    <n v="305"/>
    <n v="31"/>
    <n v="10"/>
    <n v="3"/>
    <n v="222"/>
  </r>
  <r>
    <x v="283"/>
    <s v="Beef and Broccoli"/>
    <n v="11"/>
    <n v="8"/>
    <n v="0"/>
    <n v="87"/>
    <n v="5"/>
    <n v="63654.727272727199"/>
    <n v="21"/>
    <n v="9"/>
    <n v="2"/>
    <n v="158"/>
    <n v="18"/>
    <n v="9"/>
    <n v="1"/>
    <n v="142"/>
    <n v="26"/>
    <n v="9"/>
    <n v="3"/>
    <n v="191"/>
  </r>
  <r>
    <x v="283"/>
    <s v="Beef and Broccoli Stir Fry"/>
    <n v="5"/>
    <n v="10"/>
    <n v="0"/>
    <n v="51"/>
    <n v="1.8"/>
    <n v="80008.2"/>
    <n v="6"/>
    <n v="10"/>
    <n v="0"/>
    <n v="60"/>
    <n v="8"/>
    <n v="10"/>
    <n v="1"/>
    <n v="70"/>
    <n v="4"/>
    <n v="10"/>
    <n v="0"/>
    <n v="41"/>
  </r>
  <r>
    <x v="283"/>
    <s v="Beef and Squash Kabob"/>
    <n v="10"/>
    <n v="8"/>
    <n v="0"/>
    <n v="92"/>
    <n v="2.88888888888888"/>
    <n v="33577.555555555497"/>
    <n v="11"/>
    <n v="7"/>
    <n v="1"/>
    <n v="86"/>
    <n v="26"/>
    <n v="8"/>
    <n v="0"/>
    <n v="241"/>
    <n v="28"/>
    <n v="8"/>
    <n v="1"/>
    <n v="249"/>
  </r>
  <r>
    <x v="283"/>
    <s v="Chicken and Onion Kabob"/>
    <n v="34"/>
    <n v="10"/>
    <n v="0"/>
    <n v="388"/>
    <n v="3.72413793103448"/>
    <n v="58684.034482758601"/>
    <n v="28"/>
    <n v="10"/>
    <n v="2"/>
    <n v="264"/>
    <n v="43"/>
    <n v="10"/>
    <n v="0"/>
    <n v="468"/>
    <n v="47"/>
    <n v="10"/>
    <n v="0"/>
    <n v="516"/>
  </r>
  <r>
    <x v="283"/>
    <s v="Chutney"/>
    <n v="7"/>
    <n v="2"/>
    <n v="0"/>
    <n v="32"/>
    <n v="2.5714285714285698"/>
    <n v="57177"/>
    <n v="13"/>
    <n v="2"/>
    <n v="1"/>
    <n v="36"/>
    <n v="13"/>
    <n v="2"/>
    <n v="1"/>
    <n v="26"/>
    <n v="11"/>
    <n v="2"/>
    <n v="2"/>
    <n v="38"/>
  </r>
  <r>
    <x v="283"/>
    <s v="Coconut and Beef Vindaloo"/>
    <n v="7"/>
    <n v="4"/>
    <n v="0"/>
    <n v="28"/>
    <n v="2.1666666666666599"/>
    <n v="66715.833333333299"/>
    <n v="11"/>
    <n v="4"/>
    <n v="2"/>
    <n v="24"/>
    <n v="15"/>
    <n v="4"/>
    <n v="3"/>
    <n v="32"/>
    <n v="6"/>
    <n v="4"/>
    <n v="0"/>
    <n v="24"/>
  </r>
  <r>
    <x v="283"/>
    <s v="Fountain Drink"/>
    <n v="19"/>
    <n v="2"/>
    <n v="0"/>
    <n v="37"/>
    <n v="4.93333333333333"/>
    <n v="46724.0666666666"/>
    <n v="40"/>
    <n v="2"/>
    <n v="6"/>
    <n v="22"/>
    <n v="38"/>
    <n v="2"/>
    <n v="0"/>
    <n v="67"/>
    <n v="25"/>
    <n v="2"/>
    <n v="0"/>
    <n v="49"/>
  </r>
  <r>
    <x v="283"/>
    <s v="Lamb and Veggie Kabob"/>
    <n v="5"/>
    <n v="8"/>
    <n v="2"/>
    <n v="39"/>
    <n v="3"/>
    <n v="60062"/>
    <n v="6"/>
    <n v="8"/>
    <n v="7"/>
    <n v="18"/>
    <n v="10"/>
    <n v="8"/>
    <n v="0"/>
    <n v="93"/>
    <n v="9"/>
    <n v="8"/>
    <n v="1"/>
    <n v="76"/>
  </r>
  <r>
    <x v="283"/>
    <s v="Lamb Chops"/>
    <n v="8"/>
    <n v="7"/>
    <n v="1"/>
    <n v="46"/>
    <n v="4.875"/>
    <n v="50057.75"/>
    <n v="8"/>
    <n v="13"/>
    <n v="2"/>
    <n v="89"/>
    <n v="18"/>
    <n v="10"/>
    <n v="1"/>
    <n v="176"/>
    <n v="18"/>
    <n v="11"/>
    <n v="0"/>
    <n v="187"/>
  </r>
  <r>
    <x v="283"/>
    <s v="Naan"/>
    <n v="19"/>
    <n v="2"/>
    <n v="0"/>
    <n v="52"/>
    <n v="3.2777777777777701"/>
    <n v="66726.277777777694"/>
    <n v="19"/>
    <n v="2"/>
    <n v="1"/>
    <n v="26"/>
    <n v="13"/>
    <n v="2"/>
    <n v="1"/>
    <n v="45"/>
    <n v="14"/>
    <n v="2"/>
    <n v="1"/>
    <n v="42"/>
  </r>
  <r>
    <x v="283"/>
    <s v="Rice"/>
    <n v="6"/>
    <n v="2"/>
    <n v="0"/>
    <n v="14"/>
    <n v="1.8333333333333299"/>
    <n v="66725.166666666599"/>
    <n v="7"/>
    <n v="2"/>
    <n v="1"/>
    <n v="10"/>
    <n v="12"/>
    <n v="2"/>
    <n v="0"/>
    <n v="42"/>
    <n v="14"/>
    <n v="2"/>
    <n v="4"/>
    <n v="48"/>
  </r>
  <r>
    <x v="283"/>
    <s v="Salmon and Wheat Bran Salad"/>
    <n v="39"/>
    <n v="14"/>
    <n v="0"/>
    <n v="538"/>
    <n v="5.3333333333333304"/>
    <n v="51360.025641025597"/>
    <n v="54"/>
    <n v="10"/>
    <n v="3"/>
    <n v="422"/>
    <n v="60"/>
    <n v="17"/>
    <n v="2"/>
    <n v="899"/>
    <n v="58"/>
    <n v="16"/>
    <n v="2"/>
    <n v="861"/>
  </r>
  <r>
    <x v="283"/>
    <s v="Yogurt"/>
    <n v="15"/>
    <n v="3"/>
    <n v="0"/>
    <n v="56"/>
    <n v="5.0666666666666602"/>
    <n v="40190.733333333301"/>
    <n v="25"/>
    <n v="3"/>
    <n v="3"/>
    <n v="54"/>
    <n v="37"/>
    <n v="3"/>
    <n v="0"/>
    <n v="161"/>
    <n v="19"/>
    <n v="3"/>
    <n v="0"/>
    <n v="81"/>
  </r>
  <r>
    <x v="284"/>
    <s v="Aubergine and Chickpea Vindaloo"/>
    <n v="8"/>
    <n v="4"/>
    <n v="0"/>
    <n v="27"/>
    <n v="2.3333333333333299"/>
    <n v="33409.833333333299"/>
    <n v="9"/>
    <n v="4"/>
    <n v="0"/>
    <n v="32"/>
    <n v="7"/>
    <n v="4"/>
    <n v="1"/>
    <n v="21"/>
    <n v="6"/>
    <n v="4"/>
    <n v="0"/>
    <n v="21"/>
  </r>
  <r>
    <x v="284"/>
    <s v="Beef and Apple Burgers"/>
    <n v="25"/>
    <n v="12"/>
    <n v="3"/>
    <n v="216"/>
    <n v="11.24"/>
    <n v="44095.08"/>
    <n v="20"/>
    <n v="11"/>
    <n v="1"/>
    <n v="194"/>
    <n v="34"/>
    <n v="9"/>
    <n v="1"/>
    <n v="280"/>
    <n v="20"/>
    <n v="15"/>
    <n v="1"/>
    <n v="282"/>
  </r>
  <r>
    <x v="284"/>
    <s v="Beef and Broccoli"/>
    <n v="10"/>
    <n v="8"/>
    <n v="1"/>
    <n v="72"/>
    <n v="1.9"/>
    <n v="60086.7"/>
    <n v="11"/>
    <n v="7"/>
    <n v="0"/>
    <n v="78"/>
    <n v="14"/>
    <n v="12"/>
    <n v="0"/>
    <n v="161"/>
    <n v="12"/>
    <n v="15"/>
    <n v="0"/>
    <n v="181"/>
  </r>
  <r>
    <x v="284"/>
    <s v="Beef and Broccoli Stir Fry"/>
    <n v="12"/>
    <n v="10"/>
    <n v="2"/>
    <n v="101"/>
    <n v="1.6"/>
    <n v="60014.400000000001"/>
    <n v="19"/>
    <n v="10"/>
    <n v="3"/>
    <n v="140"/>
    <n v="8"/>
    <n v="10"/>
    <n v="0"/>
    <n v="81"/>
    <n v="5"/>
    <n v="10"/>
    <n v="0"/>
    <n v="50"/>
  </r>
  <r>
    <x v="284"/>
    <s v="Beef and Squash Kabob"/>
    <n v="27"/>
    <n v="8"/>
    <n v="0"/>
    <n v="255"/>
    <n v="2.5416666666666599"/>
    <n v="62607.583333333299"/>
    <n v="16"/>
    <n v="7"/>
    <n v="0"/>
    <n v="132"/>
    <n v="41"/>
    <n v="8"/>
    <n v="1"/>
    <n v="356"/>
    <n v="28"/>
    <n v="8"/>
    <n v="0"/>
    <n v="257"/>
  </r>
  <r>
    <x v="284"/>
    <s v="Chicken and Onion Kabob"/>
    <n v="39"/>
    <n v="10"/>
    <n v="0"/>
    <n v="429"/>
    <n v="2.6969696969696901"/>
    <n v="51570.575757575702"/>
    <n v="32"/>
    <n v="10"/>
    <n v="1"/>
    <n v="337"/>
    <n v="38"/>
    <n v="10"/>
    <n v="0"/>
    <n v="415"/>
    <n v="28"/>
    <n v="10"/>
    <n v="1"/>
    <n v="301"/>
  </r>
  <r>
    <x v="284"/>
    <s v="Chutney"/>
    <n v="15"/>
    <n v="2"/>
    <n v="0"/>
    <n v="32"/>
    <n v="2.1333333333333302"/>
    <n v="60067.866666666603"/>
    <n v="8"/>
    <n v="2"/>
    <n v="0"/>
    <n v="16"/>
    <n v="11"/>
    <n v="2"/>
    <n v="0"/>
    <n v="34"/>
    <n v="11"/>
    <n v="2"/>
    <n v="0"/>
    <n v="28"/>
  </r>
  <r>
    <x v="284"/>
    <s v="Coconut and Beef Vindaloo"/>
    <n v="5"/>
    <n v="4"/>
    <n v="0"/>
    <n v="19"/>
    <n v="4.5"/>
    <n v="50141.75"/>
    <n v="10"/>
    <n v="4"/>
    <n v="0"/>
    <n v="35"/>
    <n v="9"/>
    <n v="4"/>
    <n v="0"/>
    <n v="34"/>
    <n v="5"/>
    <n v="4"/>
    <n v="0"/>
    <n v="19"/>
  </r>
  <r>
    <x v="284"/>
    <s v="Fountain Drink"/>
    <n v="26"/>
    <n v="2"/>
    <n v="0"/>
    <n v="46"/>
    <n v="10.4761904761904"/>
    <n v="52431.476190476104"/>
    <n v="32"/>
    <n v="2"/>
    <n v="0"/>
    <n v="63"/>
    <n v="37"/>
    <n v="2"/>
    <n v="0"/>
    <n v="72"/>
    <n v="23"/>
    <n v="2"/>
    <n v="0"/>
    <n v="44"/>
  </r>
  <r>
    <x v="284"/>
    <s v="Lamb and Veggie Kabob"/>
    <n v="5"/>
    <n v="8"/>
    <n v="2"/>
    <n v="39"/>
    <n v="13.6"/>
    <n v="20143.599999999999"/>
    <n v="10"/>
    <n v="8"/>
    <n v="1"/>
    <n v="85"/>
    <n v="9"/>
    <n v="8"/>
    <n v="0"/>
    <n v="90"/>
    <n v="8"/>
    <n v="8"/>
    <n v="0"/>
    <n v="76"/>
  </r>
  <r>
    <x v="284"/>
    <s v="Lamb Chops"/>
    <n v="12"/>
    <n v="7"/>
    <n v="3"/>
    <n v="47"/>
    <n v="2"/>
    <n v="66690.333333333299"/>
    <n v="12"/>
    <n v="7"/>
    <n v="1"/>
    <n v="70"/>
    <n v="19"/>
    <n v="10"/>
    <n v="2"/>
    <n v="159"/>
    <n v="8"/>
    <n v="13"/>
    <n v="0"/>
    <n v="107"/>
  </r>
  <r>
    <x v="284"/>
    <s v="Naan"/>
    <n v="14"/>
    <n v="2"/>
    <n v="0"/>
    <n v="32"/>
    <n v="2.1428571428571401"/>
    <n v="57184.857142857101"/>
    <n v="12"/>
    <n v="2"/>
    <n v="0"/>
    <n v="30"/>
    <n v="13"/>
    <n v="2"/>
    <n v="0"/>
    <n v="30"/>
    <n v="14"/>
    <n v="2"/>
    <n v="0"/>
    <n v="42"/>
  </r>
  <r>
    <x v="284"/>
    <s v="Rice"/>
    <n v="9"/>
    <n v="2"/>
    <n v="0"/>
    <n v="22"/>
    <n v="1.5"/>
    <n v="75087.625"/>
    <n v="8"/>
    <n v="2"/>
    <n v="0"/>
    <n v="14"/>
    <n v="14"/>
    <n v="2"/>
    <n v="0"/>
    <n v="40"/>
    <n v="7"/>
    <n v="2"/>
    <n v="0"/>
    <n v="24"/>
  </r>
  <r>
    <x v="284"/>
    <s v="Salmon and Wheat Bran Salad"/>
    <n v="57"/>
    <n v="13"/>
    <n v="1"/>
    <n v="658"/>
    <n v="8.7192982456140307"/>
    <n v="57931.771929824499"/>
    <n v="72"/>
    <n v="11"/>
    <n v="0"/>
    <n v="767"/>
    <n v="90"/>
    <n v="13"/>
    <n v="1"/>
    <n v="1087"/>
    <n v="62"/>
    <n v="14"/>
    <n v="0"/>
    <n v="863"/>
  </r>
  <r>
    <x v="284"/>
    <s v="Yogurt"/>
    <n v="16"/>
    <n v="3"/>
    <n v="0"/>
    <n v="61"/>
    <n v="2.6875"/>
    <n v="56323.8125"/>
    <n v="24"/>
    <n v="3"/>
    <n v="0"/>
    <n v="79"/>
    <n v="31"/>
    <n v="3"/>
    <n v="0"/>
    <n v="106"/>
    <n v="29"/>
    <n v="3"/>
    <n v="0"/>
    <n v="131"/>
  </r>
  <r>
    <x v="285"/>
    <s v="Aubergine and Chickpea Vindaloo"/>
    <n v="3"/>
    <n v="4"/>
    <n v="0"/>
    <n v="10"/>
    <n v="14.6666666666666"/>
    <n v="142.333333333333"/>
    <n v="8"/>
    <n v="4"/>
    <n v="0"/>
    <n v="28"/>
    <n v="1"/>
    <n v="4"/>
    <n v="0"/>
    <n v="4"/>
    <n v="5"/>
    <n v="4"/>
    <n v="0"/>
    <n v="18"/>
  </r>
  <r>
    <x v="285"/>
    <s v="Beef and Apple Burgers"/>
    <n v="9"/>
    <n v="11"/>
    <n v="1"/>
    <n v="86"/>
    <n v="3.1111111111111098"/>
    <n v="44514"/>
    <n v="36"/>
    <n v="9"/>
    <n v="1"/>
    <n v="286"/>
    <n v="24"/>
    <n v="13"/>
    <n v="3"/>
    <n v="241"/>
    <n v="25"/>
    <n v="14"/>
    <n v="1"/>
    <n v="311"/>
  </r>
  <r>
    <x v="285"/>
    <s v="Beef and Broccoli"/>
    <n v="11"/>
    <n v="15"/>
    <n v="5"/>
    <n v="114"/>
    <n v="7.7272727272727204"/>
    <n v="54644.818181818096"/>
    <n v="8"/>
    <n v="10"/>
    <n v="0"/>
    <n v="81"/>
    <n v="3"/>
    <n v="9"/>
    <n v="0"/>
    <n v="27"/>
    <n v="16"/>
    <n v="14"/>
    <n v="0"/>
    <n v="218"/>
  </r>
  <r>
    <x v="285"/>
    <s v="Beef and Broccoli Stir Fry"/>
    <n v="3"/>
    <n v="10"/>
    <n v="0"/>
    <n v="30"/>
    <n v="1.3333333333333299"/>
    <n v="66841"/>
    <n v="10"/>
    <n v="10"/>
    <n v="0"/>
    <n v="101"/>
    <n v="5"/>
    <n v="10"/>
    <n v="1"/>
    <n v="48"/>
    <n v="11"/>
    <n v="10"/>
    <n v="0"/>
    <n v="110"/>
  </r>
  <r>
    <x v="285"/>
    <s v="Beef and Squash Kabob"/>
    <n v="21"/>
    <n v="8"/>
    <n v="1"/>
    <n v="182"/>
    <n v="2.5238095238095202"/>
    <n v="61948.4285714285"/>
    <n v="25"/>
    <n v="7"/>
    <n v="0"/>
    <n v="208"/>
    <n v="14"/>
    <n v="8"/>
    <n v="0"/>
    <n v="126"/>
    <n v="28"/>
    <n v="8"/>
    <n v="1"/>
    <n v="243"/>
  </r>
  <r>
    <x v="285"/>
    <s v="Chicken and Onion Kabob"/>
    <n v="25"/>
    <n v="10"/>
    <n v="0"/>
    <n v="275"/>
    <n v="2.4166666666666599"/>
    <n v="66707.083333333299"/>
    <n v="55"/>
    <n v="10"/>
    <n v="1"/>
    <n v="582"/>
    <n v="13"/>
    <n v="10"/>
    <n v="0"/>
    <n v="143"/>
    <n v="58"/>
    <n v="10"/>
    <n v="0"/>
    <n v="631"/>
  </r>
  <r>
    <x v="285"/>
    <s v="Chutney"/>
    <n v="6"/>
    <n v="2"/>
    <n v="0"/>
    <n v="15"/>
    <n v="2.6666666666666599"/>
    <n v="66759.166666666599"/>
    <n v="16"/>
    <n v="2"/>
    <n v="0"/>
    <n v="36"/>
    <n v="10"/>
    <n v="2"/>
    <n v="0"/>
    <n v="54"/>
    <n v="12"/>
    <n v="2"/>
    <n v="0"/>
    <n v="54"/>
  </r>
  <r>
    <x v="285"/>
    <s v="Coconut and Beef Vindaloo"/>
    <n v="10"/>
    <n v="4"/>
    <n v="0"/>
    <n v="39"/>
    <n v="4.875"/>
    <n v="62558.375"/>
    <n v="16"/>
    <n v="4"/>
    <n v="0"/>
    <n v="56"/>
    <n v="8"/>
    <n v="4"/>
    <n v="0"/>
    <n v="32"/>
    <n v="5"/>
    <n v="4"/>
    <n v="0"/>
    <n v="20"/>
  </r>
  <r>
    <x v="285"/>
    <s v="Fountain Drink"/>
    <n v="21"/>
    <n v="2"/>
    <n v="0"/>
    <n v="39"/>
    <n v="6.5384615384615303"/>
    <n v="53950.846153846098"/>
    <n v="39"/>
    <n v="2"/>
    <n v="0"/>
    <n v="78"/>
    <n v="20"/>
    <n v="2"/>
    <n v="0"/>
    <n v="34"/>
    <n v="21"/>
    <n v="2"/>
    <n v="0"/>
    <n v="41"/>
  </r>
  <r>
    <x v="285"/>
    <s v="Lamb and Veggie Kabob"/>
    <n v="13"/>
    <n v="8"/>
    <n v="2"/>
    <n v="104"/>
    <n v="2.5454545454545401"/>
    <n v="72751.727272727207"/>
    <n v="5"/>
    <n v="8"/>
    <n v="0"/>
    <n v="46"/>
    <n v="7"/>
    <n v="8"/>
    <n v="0"/>
    <n v="65"/>
    <n v="5"/>
    <n v="8"/>
    <n v="0"/>
    <n v="48"/>
  </r>
  <r>
    <x v="285"/>
    <s v="Lamb Chops"/>
    <n v="11"/>
    <n v="10"/>
    <n v="1"/>
    <n v="106"/>
    <n v="8.1818181818181799"/>
    <n v="18250"/>
    <n v="15"/>
    <n v="8"/>
    <n v="1"/>
    <n v="114"/>
    <n v="15"/>
    <n v="8"/>
    <n v="1"/>
    <n v="107"/>
    <n v="21"/>
    <n v="20"/>
    <n v="0"/>
    <n v="306"/>
  </r>
  <r>
    <x v="285"/>
    <s v="Naan"/>
    <n v="12"/>
    <n v="2"/>
    <n v="0"/>
    <n v="27"/>
    <n v="8"/>
    <n v="50101.916666666599"/>
    <n v="25"/>
    <n v="2"/>
    <n v="0"/>
    <n v="58"/>
    <n v="13"/>
    <n v="2"/>
    <n v="0"/>
    <n v="36"/>
    <n v="13"/>
    <n v="2"/>
    <n v="0"/>
    <n v="51"/>
  </r>
  <r>
    <x v="285"/>
    <s v="Rice"/>
    <n v="5"/>
    <n v="2"/>
    <n v="0"/>
    <n v="16"/>
    <n v="10.5"/>
    <n v="192.25"/>
    <n v="14"/>
    <n v="2"/>
    <n v="0"/>
    <n v="32"/>
    <n v="14"/>
    <n v="2"/>
    <n v="1"/>
    <n v="38"/>
    <n v="16"/>
    <n v="2"/>
    <n v="0"/>
    <n v="52"/>
  </r>
  <r>
    <x v="285"/>
    <s v="Salmon and Wheat Bran Salad"/>
    <n v="46"/>
    <n v="13"/>
    <n v="1"/>
    <n v="550"/>
    <n v="4.6666666666666599"/>
    <n v="53420.688888888799"/>
    <n v="82"/>
    <n v="12"/>
    <n v="0"/>
    <n v="930"/>
    <n v="42"/>
    <n v="13"/>
    <n v="2"/>
    <n v="500"/>
    <n v="72"/>
    <n v="20"/>
    <n v="0"/>
    <n v="1374"/>
  </r>
  <r>
    <x v="285"/>
    <s v="Yogurt"/>
    <n v="13"/>
    <n v="3"/>
    <n v="0"/>
    <n v="57"/>
    <n v="9.3846153846153797"/>
    <n v="46199.1538461538"/>
    <n v="30"/>
    <n v="3"/>
    <n v="0"/>
    <n v="108"/>
    <n v="18"/>
    <n v="3"/>
    <n v="1"/>
    <n v="84"/>
    <n v="31"/>
    <n v="3"/>
    <n v="0"/>
    <n v="126"/>
  </r>
  <r>
    <x v="286"/>
    <s v="Aubergine and Chickpea Vindaloo"/>
    <n v="10"/>
    <n v="4"/>
    <n v="2"/>
    <n v="21"/>
    <n v="1.71428571428571"/>
    <n v="71544.142857142797"/>
    <n v="7"/>
    <n v="4"/>
    <n v="0"/>
    <n v="24"/>
    <n v="7"/>
    <n v="4"/>
    <n v="0"/>
    <n v="24"/>
    <n v="0"/>
    <n v="0"/>
    <n v="0"/>
    <n v="0"/>
  </r>
  <r>
    <x v="286"/>
    <s v="Beef and Apple Burgers"/>
    <n v="28"/>
    <n v="12"/>
    <n v="1"/>
    <n v="303"/>
    <n v="5.5714285714285703"/>
    <n v="46512.714285714203"/>
    <n v="25"/>
    <n v="10"/>
    <n v="0"/>
    <n v="234"/>
    <n v="20"/>
    <n v="12"/>
    <n v="1"/>
    <n v="218"/>
    <n v="0"/>
    <n v="0"/>
    <n v="0"/>
    <n v="0"/>
  </r>
  <r>
    <x v="286"/>
    <s v="Beef and Broccoli"/>
    <n v="16"/>
    <n v="9"/>
    <n v="0"/>
    <n v="143"/>
    <n v="6.25"/>
    <n v="43902.625"/>
    <n v="12"/>
    <n v="6"/>
    <n v="0"/>
    <n v="72"/>
    <n v="11"/>
    <n v="8"/>
    <n v="0"/>
    <n v="79"/>
    <n v="0"/>
    <n v="0"/>
    <n v="0"/>
    <n v="0"/>
  </r>
  <r>
    <x v="286"/>
    <s v="Beef and Broccoli Stir Fry"/>
    <n v="5"/>
    <n v="10"/>
    <n v="0"/>
    <n v="51"/>
    <n v="7.2"/>
    <n v="40181"/>
    <n v="8"/>
    <n v="10"/>
    <n v="0"/>
    <n v="77"/>
    <n v="8"/>
    <n v="10"/>
    <n v="0"/>
    <n v="81"/>
    <n v="0"/>
    <n v="0"/>
    <n v="0"/>
    <n v="0"/>
  </r>
  <r>
    <x v="286"/>
    <s v="Beef and Squash Kabob"/>
    <n v="26"/>
    <n v="8"/>
    <n v="1"/>
    <n v="232"/>
    <n v="3.0869565217391299"/>
    <n v="52404.869565217297"/>
    <n v="19"/>
    <n v="7"/>
    <n v="0"/>
    <n v="161"/>
    <n v="28"/>
    <n v="8"/>
    <n v="0"/>
    <n v="259"/>
    <n v="0"/>
    <n v="0"/>
    <n v="0"/>
    <n v="0"/>
  </r>
  <r>
    <x v="286"/>
    <s v="Chicken and Onion Kabob"/>
    <n v="41"/>
    <n v="10"/>
    <n v="1"/>
    <n v="433"/>
    <n v="2.6842105263157801"/>
    <n v="68486.052631578903"/>
    <n v="48"/>
    <n v="10"/>
    <n v="0"/>
    <n v="529"/>
    <n v="38"/>
    <n v="10"/>
    <n v="0"/>
    <n v="422"/>
    <n v="0"/>
    <n v="0"/>
    <n v="0"/>
    <n v="0"/>
  </r>
  <r>
    <x v="286"/>
    <s v="Chutney"/>
    <n v="11"/>
    <n v="2"/>
    <n v="0"/>
    <n v="38"/>
    <n v="3.72727272727272"/>
    <n v="63797.4545454545"/>
    <n v="9"/>
    <n v="2"/>
    <n v="0"/>
    <n v="20"/>
    <n v="10"/>
    <n v="2"/>
    <n v="1"/>
    <n v="15"/>
    <n v="0"/>
    <n v="0"/>
    <n v="0"/>
    <n v="0"/>
  </r>
  <r>
    <x v="286"/>
    <s v="Coconut and Beef Vindaloo"/>
    <n v="6"/>
    <n v="4"/>
    <n v="1"/>
    <n v="20"/>
    <n v="2.1666666666666599"/>
    <n v="83345.333333333299"/>
    <n v="8"/>
    <n v="4"/>
    <n v="0"/>
    <n v="28"/>
    <n v="10"/>
    <n v="4"/>
    <n v="0"/>
    <n v="39"/>
    <n v="0"/>
    <n v="0"/>
    <n v="0"/>
    <n v="0"/>
  </r>
  <r>
    <x v="286"/>
    <s v="Fountain Drink"/>
    <n v="26"/>
    <n v="2"/>
    <n v="0"/>
    <n v="42"/>
    <n v="4.05"/>
    <n v="60070.75"/>
    <n v="26"/>
    <n v="2"/>
    <n v="0"/>
    <n v="51"/>
    <n v="36"/>
    <n v="2"/>
    <n v="0"/>
    <n v="65"/>
    <n v="0"/>
    <n v="0"/>
    <n v="0"/>
    <n v="0"/>
  </r>
  <r>
    <x v="286"/>
    <s v="Lamb and Veggie Kabob"/>
    <n v="11"/>
    <n v="8"/>
    <n v="2"/>
    <n v="76"/>
    <n v="2"/>
    <n v="45537.909090909001"/>
    <n v="7"/>
    <n v="8"/>
    <n v="0"/>
    <n v="66"/>
    <n v="13"/>
    <n v="8"/>
    <n v="0"/>
    <n v="119"/>
    <n v="0"/>
    <n v="0"/>
    <n v="0"/>
    <n v="0"/>
  </r>
  <r>
    <x v="286"/>
    <s v="Lamb Chops"/>
    <n v="19"/>
    <n v="8"/>
    <n v="0"/>
    <n v="143"/>
    <n v="11.421052631578901"/>
    <n v="21217.947368420999"/>
    <n v="11"/>
    <n v="6"/>
    <n v="0"/>
    <n v="70"/>
    <n v="12"/>
    <n v="6"/>
    <n v="0"/>
    <n v="77"/>
    <n v="1"/>
    <n v="50"/>
    <n v="0"/>
    <n v="50"/>
  </r>
  <r>
    <x v="286"/>
    <s v="Naan"/>
    <n v="11"/>
    <n v="2"/>
    <n v="0"/>
    <n v="38"/>
    <n v="3.4545454545454501"/>
    <n v="45642.272727272699"/>
    <n v="16"/>
    <n v="2"/>
    <n v="0"/>
    <n v="31"/>
    <n v="10"/>
    <n v="2"/>
    <n v="0"/>
    <n v="27"/>
    <n v="0"/>
    <n v="0"/>
    <n v="0"/>
    <n v="0"/>
  </r>
  <r>
    <x v="286"/>
    <s v="Rice"/>
    <n v="13"/>
    <n v="2"/>
    <n v="0"/>
    <n v="33"/>
    <n v="5.6363636363636296"/>
    <n v="36661.363636363603"/>
    <n v="9"/>
    <n v="2"/>
    <n v="0"/>
    <n v="18"/>
    <n v="5"/>
    <n v="2"/>
    <n v="0"/>
    <n v="16"/>
    <n v="0"/>
    <n v="0"/>
    <n v="0"/>
    <n v="0"/>
  </r>
  <r>
    <x v="286"/>
    <s v="Salmon and Wheat Bran Salad"/>
    <n v="61"/>
    <n v="14"/>
    <n v="1"/>
    <n v="781"/>
    <n v="7.7868852459016296"/>
    <n v="44377.459016393397"/>
    <n v="75"/>
    <n v="12"/>
    <n v="0"/>
    <n v="877"/>
    <n v="68"/>
    <n v="12"/>
    <n v="0"/>
    <n v="788"/>
    <n v="0"/>
    <n v="0"/>
    <n v="0"/>
    <n v="0"/>
  </r>
  <r>
    <x v="286"/>
    <s v="Yogurt"/>
    <n v="22"/>
    <n v="3"/>
    <n v="0"/>
    <n v="98"/>
    <n v="4.0909090909090899"/>
    <n v="63793.590909090897"/>
    <n v="23"/>
    <n v="3"/>
    <n v="0"/>
    <n v="91"/>
    <n v="30"/>
    <n v="3"/>
    <n v="0"/>
    <n v="117"/>
    <n v="0"/>
    <n v="0"/>
    <n v="0"/>
    <n v="0"/>
  </r>
  <r>
    <x v="287"/>
    <s v="Aubergine and Chickpea Vindaloo"/>
    <n v="4"/>
    <n v="4"/>
    <n v="0"/>
    <n v="14"/>
    <n v="1.25"/>
    <n v="74999.5"/>
    <n v="7"/>
    <n v="4"/>
    <n v="0"/>
    <n v="24"/>
    <n v="15"/>
    <n v="4"/>
    <n v="0"/>
    <n v="52"/>
    <n v="6"/>
    <n v="4"/>
    <n v="0"/>
    <n v="21"/>
  </r>
  <r>
    <x v="287"/>
    <s v="Beef and Apple Burgers"/>
    <n v="21"/>
    <n v="9"/>
    <n v="0"/>
    <n v="195"/>
    <n v="14.8095238095238"/>
    <n v="38195.190476190401"/>
    <n v="28"/>
    <n v="14"/>
    <n v="0"/>
    <n v="374"/>
    <n v="32"/>
    <n v="12"/>
    <n v="1"/>
    <n v="341"/>
    <n v="13"/>
    <n v="25"/>
    <n v="0"/>
    <n v="328"/>
  </r>
  <r>
    <x v="287"/>
    <s v="Beef and Broccoli"/>
    <n v="7"/>
    <n v="6"/>
    <n v="0"/>
    <n v="45"/>
    <n v="4.71428571428571"/>
    <n v="57301.571428571398"/>
    <n v="18"/>
    <n v="8"/>
    <n v="0"/>
    <n v="147"/>
    <n v="16"/>
    <n v="6"/>
    <n v="0"/>
    <n v="103"/>
    <n v="6"/>
    <n v="9"/>
    <n v="0"/>
    <n v="57"/>
  </r>
  <r>
    <x v="287"/>
    <s v="Beef and Broccoli Stir Fry"/>
    <n v="15"/>
    <n v="10"/>
    <n v="0"/>
    <n v="151"/>
    <n v="7.6923076923076898"/>
    <n v="30889.1538461538"/>
    <n v="19"/>
    <n v="10"/>
    <n v="0"/>
    <n v="190"/>
    <n v="14"/>
    <n v="10"/>
    <n v="0"/>
    <n v="143"/>
    <n v="9"/>
    <n v="10"/>
    <n v="0"/>
    <n v="90"/>
  </r>
  <r>
    <x v="287"/>
    <s v="Beef and Squash Kabob"/>
    <n v="26"/>
    <n v="8"/>
    <n v="0"/>
    <n v="235"/>
    <n v="2.5384615384615299"/>
    <n v="42393.769230769198"/>
    <n v="46"/>
    <n v="7"/>
    <n v="0"/>
    <n v="397"/>
    <n v="48"/>
    <n v="8"/>
    <n v="0"/>
    <n v="451"/>
    <n v="19"/>
    <n v="8"/>
    <n v="0"/>
    <n v="182"/>
  </r>
  <r>
    <x v="287"/>
    <s v="Chicken and Onion Kabob"/>
    <n v="52"/>
    <n v="10"/>
    <n v="0"/>
    <n v="575"/>
    <n v="3.7346938775510199"/>
    <n v="49070.8775510204"/>
    <n v="61"/>
    <n v="10"/>
    <n v="0"/>
    <n v="674"/>
    <n v="73"/>
    <n v="10"/>
    <n v="0"/>
    <n v="806"/>
    <n v="46"/>
    <n v="10"/>
    <n v="0"/>
    <n v="509"/>
  </r>
  <r>
    <x v="287"/>
    <s v="Chutney"/>
    <n v="5"/>
    <n v="2"/>
    <n v="0"/>
    <n v="20"/>
    <n v="4.4000000000000004"/>
    <n v="40090.400000000001"/>
    <n v="18"/>
    <n v="2"/>
    <n v="0"/>
    <n v="38"/>
    <n v="16"/>
    <n v="2"/>
    <n v="0"/>
    <n v="38"/>
    <n v="3"/>
    <n v="2"/>
    <n v="0"/>
    <n v="12"/>
  </r>
  <r>
    <x v="287"/>
    <s v="Coconut and Beef Vindaloo"/>
    <n v="9"/>
    <n v="4"/>
    <n v="0"/>
    <n v="36"/>
    <n v="6.625"/>
    <n v="12749.875"/>
    <n v="19"/>
    <n v="4"/>
    <n v="0"/>
    <n v="66"/>
    <n v="5"/>
    <n v="4"/>
    <n v="0"/>
    <n v="20"/>
    <n v="5"/>
    <n v="4"/>
    <n v="0"/>
    <n v="20"/>
  </r>
  <r>
    <x v="287"/>
    <s v="Fountain Drink"/>
    <n v="21"/>
    <n v="2"/>
    <n v="0"/>
    <n v="41"/>
    <n v="21.7777777777777"/>
    <n v="33415.722222222197"/>
    <n v="35"/>
    <n v="2"/>
    <n v="0"/>
    <n v="68"/>
    <n v="54"/>
    <n v="2"/>
    <n v="0"/>
    <n v="107"/>
    <n v="20"/>
    <n v="2"/>
    <n v="0"/>
    <n v="40"/>
  </r>
  <r>
    <x v="287"/>
    <s v="Lamb and Veggie Kabob"/>
    <n v="8"/>
    <n v="8"/>
    <n v="1"/>
    <n v="73"/>
    <n v="42.75"/>
    <n v="25065"/>
    <n v="12"/>
    <n v="8"/>
    <n v="0"/>
    <n v="116"/>
    <n v="21"/>
    <n v="8"/>
    <n v="2"/>
    <n v="158"/>
    <n v="10"/>
    <n v="8"/>
    <n v="1"/>
    <n v="85"/>
  </r>
  <r>
    <x v="287"/>
    <s v="Lamb Chops"/>
    <n v="11"/>
    <n v="10"/>
    <n v="0"/>
    <n v="105"/>
    <n v="2.4545454545454501"/>
    <n v="72771"/>
    <n v="15"/>
    <n v="8"/>
    <n v="0"/>
    <n v="117"/>
    <n v="15"/>
    <n v="8"/>
    <n v="0"/>
    <n v="110"/>
    <n v="9"/>
    <n v="8"/>
    <n v="0"/>
    <n v="72"/>
  </r>
  <r>
    <x v="287"/>
    <s v="Naan"/>
    <n v="9"/>
    <n v="2"/>
    <n v="0"/>
    <n v="24"/>
    <n v="2.3333333333333299"/>
    <n v="55745.333333333299"/>
    <n v="16"/>
    <n v="2"/>
    <n v="0"/>
    <n v="34"/>
    <n v="27"/>
    <n v="2"/>
    <n v="0"/>
    <n v="63"/>
    <n v="3"/>
    <n v="2"/>
    <n v="0"/>
    <n v="8"/>
  </r>
  <r>
    <x v="287"/>
    <s v="Rice"/>
    <n v="9"/>
    <n v="2"/>
    <n v="0"/>
    <n v="19"/>
    <n v="1.88888888888888"/>
    <n v="55642.888888888803"/>
    <n v="14"/>
    <n v="2"/>
    <n v="0"/>
    <n v="32"/>
    <n v="18"/>
    <n v="2"/>
    <n v="0"/>
    <n v="52"/>
    <n v="14"/>
    <n v="2"/>
    <n v="0"/>
    <n v="32"/>
  </r>
  <r>
    <x v="287"/>
    <s v="Salmon and Wheat Bran Salad"/>
    <n v="43"/>
    <n v="12"/>
    <n v="0"/>
    <n v="496"/>
    <n v="7.3255813953488298"/>
    <n v="32684.953488372001"/>
    <n v="119"/>
    <n v="13"/>
    <n v="0"/>
    <n v="1437"/>
    <n v="118"/>
    <n v="13"/>
    <n v="0"/>
    <n v="1465"/>
    <n v="51"/>
    <n v="15"/>
    <n v="0"/>
    <n v="757"/>
  </r>
  <r>
    <x v="287"/>
    <s v="Yogurt"/>
    <n v="26"/>
    <n v="3"/>
    <n v="0"/>
    <n v="103"/>
    <n v="4.6956521739130404"/>
    <n v="34935.739130434697"/>
    <n v="29"/>
    <n v="3"/>
    <n v="0"/>
    <n v="127"/>
    <n v="44"/>
    <n v="3"/>
    <n v="0"/>
    <n v="171"/>
    <n v="21"/>
    <n v="3"/>
    <n v="0"/>
    <n v="97"/>
  </r>
  <r>
    <x v="288"/>
    <s v="Aubergine and Chickpea Vindaloo"/>
    <n v="5"/>
    <n v="4"/>
    <n v="0"/>
    <n v="18"/>
    <n v="2.25"/>
    <n v="25145.5"/>
    <n v="4"/>
    <n v="4"/>
    <n v="0"/>
    <n v="14"/>
    <n v="12"/>
    <n v="4"/>
    <n v="0"/>
    <n v="41"/>
    <n v="8"/>
    <n v="4"/>
    <n v="0"/>
    <n v="28"/>
  </r>
  <r>
    <x v="288"/>
    <s v="Beef and Apple Burgers"/>
    <n v="21"/>
    <n v="14"/>
    <n v="1"/>
    <n v="275"/>
    <n v="16.857142857142801"/>
    <n v="62029.0952380952"/>
    <n v="33"/>
    <n v="11"/>
    <n v="1"/>
    <n v="353"/>
    <n v="39"/>
    <n v="11"/>
    <n v="1"/>
    <n v="380"/>
    <n v="20"/>
    <n v="15"/>
    <n v="0"/>
    <n v="288"/>
  </r>
  <r>
    <x v="288"/>
    <s v="Beef and Broccoli"/>
    <n v="11"/>
    <n v="11"/>
    <n v="0"/>
    <n v="125"/>
    <n v="2.5454545454545401"/>
    <n v="45573.818181818096"/>
    <n v="21"/>
    <n v="7"/>
    <n v="0"/>
    <n v="143"/>
    <n v="16"/>
    <n v="7"/>
    <n v="0"/>
    <n v="114"/>
    <n v="8"/>
    <n v="13"/>
    <n v="0"/>
    <n v="100"/>
  </r>
  <r>
    <x v="288"/>
    <s v="Beef and Broccoli Stir Fry"/>
    <n v="10"/>
    <n v="10"/>
    <n v="0"/>
    <n v="100"/>
    <n v="31.9"/>
    <n v="60180.4"/>
    <n v="16"/>
    <n v="10"/>
    <n v="0"/>
    <n v="160"/>
    <n v="12"/>
    <n v="10"/>
    <n v="0"/>
    <n v="123"/>
    <n v="7"/>
    <n v="10"/>
    <n v="0"/>
    <n v="70"/>
  </r>
  <r>
    <x v="288"/>
    <s v="Beef and Squash Kabob"/>
    <n v="38"/>
    <n v="8"/>
    <n v="0"/>
    <n v="349"/>
    <n v="3.2727272727272698"/>
    <n v="39621.757575757503"/>
    <n v="40"/>
    <n v="7"/>
    <n v="0"/>
    <n v="335"/>
    <n v="42"/>
    <n v="8"/>
    <n v="0"/>
    <n v="395"/>
    <n v="31"/>
    <n v="8"/>
    <n v="0"/>
    <n v="285"/>
  </r>
  <r>
    <x v="288"/>
    <s v="Chicken and Onion Kabob"/>
    <n v="39"/>
    <n v="10"/>
    <n v="0"/>
    <n v="434"/>
    <n v="4.3636363636363598"/>
    <n v="39568.363636363603"/>
    <n v="59"/>
    <n v="10"/>
    <n v="0"/>
    <n v="644"/>
    <n v="67"/>
    <n v="10"/>
    <n v="1"/>
    <n v="719"/>
    <n v="42"/>
    <n v="10"/>
    <n v="0"/>
    <n v="470"/>
  </r>
  <r>
    <x v="288"/>
    <s v="Chutney"/>
    <n v="9"/>
    <n v="2"/>
    <n v="0"/>
    <n v="26"/>
    <n v="1.3333333333333299"/>
    <n v="66721.222222222204"/>
    <n v="14"/>
    <n v="2"/>
    <n v="0"/>
    <n v="37"/>
    <n v="19"/>
    <n v="2"/>
    <n v="0"/>
    <n v="46"/>
    <n v="14"/>
    <n v="2"/>
    <n v="1"/>
    <n v="28"/>
  </r>
  <r>
    <x v="288"/>
    <s v="Coconut and Beef Vindaloo"/>
    <n v="3"/>
    <n v="4"/>
    <n v="1"/>
    <n v="8"/>
    <n v="1"/>
    <n v="99999"/>
    <n v="8"/>
    <n v="4"/>
    <n v="0"/>
    <n v="28"/>
    <n v="9"/>
    <n v="4"/>
    <n v="0"/>
    <n v="36"/>
    <n v="6"/>
    <n v="4"/>
    <n v="0"/>
    <n v="24"/>
  </r>
  <r>
    <x v="288"/>
    <s v="Fountain Drink"/>
    <n v="20"/>
    <n v="2"/>
    <n v="0"/>
    <n v="39"/>
    <n v="1.78571428571428"/>
    <n v="57256.285714285703"/>
    <n v="50"/>
    <n v="2"/>
    <n v="0"/>
    <n v="97"/>
    <n v="37"/>
    <n v="2"/>
    <n v="0"/>
    <n v="74"/>
    <n v="16"/>
    <n v="2"/>
    <n v="0"/>
    <n v="32"/>
  </r>
  <r>
    <x v="288"/>
    <s v="Lamb and Veggie Kabob"/>
    <n v="8"/>
    <n v="8"/>
    <n v="0"/>
    <n v="78"/>
    <n v="7.875"/>
    <n v="25244.125"/>
    <n v="10"/>
    <n v="8"/>
    <n v="0"/>
    <n v="97"/>
    <n v="15"/>
    <n v="8"/>
    <n v="0"/>
    <n v="135"/>
    <n v="6"/>
    <n v="8"/>
    <n v="3"/>
    <n v="39"/>
  </r>
  <r>
    <x v="288"/>
    <s v="Lamb Chops"/>
    <n v="6"/>
    <n v="8"/>
    <n v="1"/>
    <n v="46"/>
    <n v="3"/>
    <n v="50203.833333333299"/>
    <n v="10"/>
    <n v="11"/>
    <n v="0"/>
    <n v="106"/>
    <n v="20"/>
    <n v="7"/>
    <n v="0"/>
    <n v="140"/>
    <n v="6"/>
    <n v="10"/>
    <n v="0"/>
    <n v="62"/>
  </r>
  <r>
    <x v="288"/>
    <s v="Naan"/>
    <n v="13"/>
    <n v="2"/>
    <n v="0"/>
    <n v="32"/>
    <n v="2.1538461538461502"/>
    <n v="61697.538461538403"/>
    <n v="12"/>
    <n v="2"/>
    <n v="0"/>
    <n v="33"/>
    <n v="13"/>
    <n v="2"/>
    <n v="0"/>
    <n v="26"/>
    <n v="11"/>
    <n v="2"/>
    <n v="0"/>
    <n v="30"/>
  </r>
  <r>
    <x v="288"/>
    <s v="Rice"/>
    <n v="9"/>
    <n v="2"/>
    <n v="0"/>
    <n v="24"/>
    <n v="2.2222222222222201"/>
    <n v="55823.333333333299"/>
    <n v="16"/>
    <n v="2"/>
    <n v="0"/>
    <n v="46"/>
    <n v="23"/>
    <n v="2"/>
    <n v="0"/>
    <n v="50"/>
    <n v="9"/>
    <n v="2"/>
    <n v="1"/>
    <n v="24"/>
  </r>
  <r>
    <x v="288"/>
    <s v="Salmon and Wheat Bran Salad"/>
    <n v="71"/>
    <n v="15"/>
    <n v="0"/>
    <n v="1038"/>
    <n v="3.1323529411764701"/>
    <n v="54562.352941176403"/>
    <n v="98"/>
    <n v="13"/>
    <n v="0"/>
    <n v="1228"/>
    <n v="86"/>
    <n v="12"/>
    <n v="0"/>
    <n v="996"/>
    <n v="49"/>
    <n v="14"/>
    <n v="1"/>
    <n v="632"/>
  </r>
  <r>
    <x v="288"/>
    <s v="Yogurt"/>
    <n v="24"/>
    <n v="3"/>
    <n v="0"/>
    <n v="77"/>
    <n v="14.9565217391304"/>
    <n v="69633.652173912997"/>
    <n v="33"/>
    <n v="3"/>
    <n v="0"/>
    <n v="145"/>
    <n v="42"/>
    <n v="3"/>
    <n v="0"/>
    <n v="181"/>
    <n v="31"/>
    <n v="3"/>
    <n v="0"/>
    <n v="146"/>
  </r>
  <r>
    <x v="289"/>
    <s v="Aubergine and Chickpea Vindaloo"/>
    <n v="3"/>
    <n v="4"/>
    <n v="2"/>
    <n v="7"/>
    <n v="6"/>
    <n v="50109.5"/>
    <n v="5"/>
    <n v="4"/>
    <n v="0"/>
    <n v="18"/>
    <n v="0"/>
    <n v="0"/>
    <n v="0"/>
    <n v="0"/>
    <n v="4"/>
    <n v="4"/>
    <n v="0"/>
    <n v="14"/>
  </r>
  <r>
    <x v="289"/>
    <s v="Beef and Apple Burgers"/>
    <n v="22"/>
    <n v="12"/>
    <n v="0"/>
    <n v="253"/>
    <n v="9.1363636363636296"/>
    <n v="59143.181818181802"/>
    <n v="22"/>
    <n v="20"/>
    <n v="0"/>
    <n v="441"/>
    <n v="22"/>
    <n v="13"/>
    <n v="0"/>
    <n v="278"/>
    <n v="15"/>
    <n v="11"/>
    <n v="1"/>
    <n v="162"/>
  </r>
  <r>
    <x v="289"/>
    <s v="Beef and Broccoli"/>
    <n v="17"/>
    <n v="9"/>
    <n v="1"/>
    <n v="136"/>
    <n v="3.8125"/>
    <n v="62558.9375"/>
    <n v="11"/>
    <n v="9"/>
    <n v="0"/>
    <n v="95"/>
    <n v="10"/>
    <n v="16"/>
    <n v="0"/>
    <n v="160"/>
    <n v="11"/>
    <n v="8"/>
    <n v="0"/>
    <n v="87"/>
  </r>
  <r>
    <x v="289"/>
    <s v="Beef and Broccoli Stir Fry"/>
    <n v="12"/>
    <n v="10"/>
    <n v="0"/>
    <n v="117"/>
    <n v="8.0909090909090899"/>
    <n v="63665.727272727199"/>
    <n v="1"/>
    <n v="10"/>
    <n v="0"/>
    <n v="10"/>
    <n v="7"/>
    <n v="10"/>
    <n v="0"/>
    <n v="72"/>
    <n v="5"/>
    <n v="10"/>
    <n v="0"/>
    <n v="51"/>
  </r>
  <r>
    <x v="289"/>
    <s v="Beef and Squash Kabob"/>
    <n v="21"/>
    <n v="8"/>
    <n v="1"/>
    <n v="170"/>
    <n v="2.3684210526315699"/>
    <n v="63185.8947368421"/>
    <n v="20"/>
    <n v="7"/>
    <n v="0"/>
    <n v="171"/>
    <n v="20"/>
    <n v="8"/>
    <n v="0"/>
    <n v="193"/>
    <n v="10"/>
    <n v="8"/>
    <n v="0"/>
    <n v="92"/>
  </r>
  <r>
    <x v="289"/>
    <s v="Chicken and Onion Kabob"/>
    <n v="19"/>
    <n v="10"/>
    <n v="1"/>
    <n v="191"/>
    <n v="3.1111111111111098"/>
    <n v="50081.166666666599"/>
    <n v="43"/>
    <n v="10"/>
    <n v="0"/>
    <n v="487"/>
    <n v="25"/>
    <n v="10"/>
    <n v="0"/>
    <n v="279"/>
    <n v="34"/>
    <n v="10"/>
    <n v="0"/>
    <n v="388"/>
  </r>
  <r>
    <x v="289"/>
    <s v="Chutney"/>
    <n v="11"/>
    <n v="2"/>
    <n v="0"/>
    <n v="30"/>
    <n v="2.2727272727272698"/>
    <n v="63748.818181818096"/>
    <n v="11"/>
    <n v="2"/>
    <n v="0"/>
    <n v="34"/>
    <n v="14"/>
    <n v="2"/>
    <n v="0"/>
    <n v="42"/>
    <n v="7"/>
    <n v="2"/>
    <n v="0"/>
    <n v="32"/>
  </r>
  <r>
    <x v="289"/>
    <s v="Coconut and Beef Vindaloo"/>
    <n v="2"/>
    <n v="4"/>
    <n v="0"/>
    <n v="8"/>
    <n v="1.5"/>
    <n v="49999.5"/>
    <n v="6"/>
    <n v="4"/>
    <n v="0"/>
    <n v="21"/>
    <n v="0"/>
    <n v="0"/>
    <n v="0"/>
    <n v="0"/>
    <n v="7"/>
    <n v="4"/>
    <n v="0"/>
    <n v="28"/>
  </r>
  <r>
    <x v="289"/>
    <s v="Fountain Drink"/>
    <n v="18"/>
    <n v="2"/>
    <n v="0"/>
    <n v="36"/>
    <n v="21.090909090909001"/>
    <n v="27403.545454545401"/>
    <n v="24"/>
    <n v="2"/>
    <n v="0"/>
    <n v="48"/>
    <n v="28"/>
    <n v="2"/>
    <n v="0"/>
    <n v="56"/>
    <n v="19"/>
    <n v="2"/>
    <n v="0"/>
    <n v="37"/>
  </r>
  <r>
    <x v="289"/>
    <s v="Lamb and Veggie Kabob"/>
    <n v="11"/>
    <n v="8"/>
    <n v="0"/>
    <n v="101"/>
    <n v="2.8181818181818099"/>
    <n v="63659.727272727199"/>
    <n v="9"/>
    <n v="8"/>
    <n v="1"/>
    <n v="78"/>
    <n v="10"/>
    <n v="8"/>
    <n v="1"/>
    <n v="84"/>
    <n v="5"/>
    <n v="8"/>
    <n v="2"/>
    <n v="39"/>
  </r>
  <r>
    <x v="289"/>
    <s v="Lamb Chops"/>
    <n v="6"/>
    <n v="11"/>
    <n v="0"/>
    <n v="67"/>
    <n v="28.8333333333333"/>
    <n v="16918.5"/>
    <n v="9"/>
    <n v="13"/>
    <n v="0"/>
    <n v="116"/>
    <n v="15"/>
    <n v="12"/>
    <n v="1"/>
    <n v="172"/>
    <n v="8"/>
    <n v="7"/>
    <n v="1"/>
    <n v="46"/>
  </r>
  <r>
    <x v="289"/>
    <s v="Naan"/>
    <n v="12"/>
    <n v="2"/>
    <n v="0"/>
    <n v="30"/>
    <n v="1.8333333333333299"/>
    <n v="66745.75"/>
    <n v="13"/>
    <n v="2"/>
    <n v="0"/>
    <n v="44"/>
    <n v="10"/>
    <n v="2"/>
    <n v="0"/>
    <n v="34"/>
    <n v="19"/>
    <n v="2"/>
    <n v="0"/>
    <n v="52"/>
  </r>
  <r>
    <x v="289"/>
    <s v="Rice"/>
    <n v="5"/>
    <n v="2"/>
    <n v="0"/>
    <n v="12"/>
    <n v="1.2"/>
    <n v="79999.199999999997"/>
    <n v="8"/>
    <n v="2"/>
    <n v="0"/>
    <n v="24"/>
    <n v="8"/>
    <n v="2"/>
    <n v="0"/>
    <n v="22"/>
    <n v="6"/>
    <n v="2"/>
    <n v="0"/>
    <n v="14"/>
  </r>
  <r>
    <x v="289"/>
    <s v="Salmon and Wheat Bran Salad"/>
    <n v="53"/>
    <n v="14"/>
    <n v="0"/>
    <n v="699"/>
    <n v="10.6730769230769"/>
    <n v="51969.673076922998"/>
    <n v="56"/>
    <n v="15"/>
    <n v="0"/>
    <n v="806"/>
    <n v="58"/>
    <n v="15"/>
    <n v="0"/>
    <n v="864"/>
    <n v="39"/>
    <n v="14"/>
    <n v="0"/>
    <n v="538"/>
  </r>
  <r>
    <x v="289"/>
    <s v="Yogurt"/>
    <n v="20"/>
    <n v="3"/>
    <n v="0"/>
    <n v="94"/>
    <n v="2.1578947368421"/>
    <n v="73706.578947368398"/>
    <n v="22"/>
    <n v="3"/>
    <n v="0"/>
    <n v="82"/>
    <n v="33"/>
    <n v="3"/>
    <n v="0"/>
    <n v="170"/>
    <n v="15"/>
    <n v="3"/>
    <n v="0"/>
    <n v="56"/>
  </r>
  <r>
    <x v="290"/>
    <s v="Aubergine and Chickpea Vindaloo"/>
    <n v="8"/>
    <n v="4"/>
    <n v="0"/>
    <n v="28"/>
    <n v="1"/>
    <n v="99999"/>
    <n v="10"/>
    <n v="4"/>
    <n v="0"/>
    <n v="33"/>
    <n v="9"/>
    <n v="4"/>
    <n v="0"/>
    <n v="32"/>
    <n v="8"/>
    <n v="4"/>
    <n v="0"/>
    <n v="27"/>
  </r>
  <r>
    <x v="290"/>
    <s v="Beef and Apple Burgers"/>
    <n v="24"/>
    <n v="11"/>
    <n v="0"/>
    <n v="259"/>
    <n v="8.4583333333333304"/>
    <n v="54203.25"/>
    <n v="34"/>
    <n v="15"/>
    <n v="2"/>
    <n v="457"/>
    <n v="18"/>
    <n v="11"/>
    <n v="2"/>
    <n v="163"/>
    <n v="25"/>
    <n v="12"/>
    <n v="3"/>
    <n v="216"/>
  </r>
  <r>
    <x v="290"/>
    <s v="Beef and Broccoli"/>
    <n v="12"/>
    <n v="6"/>
    <n v="0"/>
    <n v="71"/>
    <n v="2.5833333333333299"/>
    <n v="50091"/>
    <n v="12"/>
    <n v="14"/>
    <n v="0"/>
    <n v="172"/>
    <n v="13"/>
    <n v="7"/>
    <n v="0"/>
    <n v="87"/>
    <n v="10"/>
    <n v="8"/>
    <n v="1"/>
    <n v="72"/>
  </r>
  <r>
    <x v="290"/>
    <s v="Beef and Broccoli Stir Fry"/>
    <n v="5"/>
    <n v="10"/>
    <n v="0"/>
    <n v="50"/>
    <n v="5.8"/>
    <n v="20098.8"/>
    <n v="9"/>
    <n v="10"/>
    <n v="0"/>
    <n v="90"/>
    <n v="14"/>
    <n v="10"/>
    <n v="0"/>
    <n v="143"/>
    <n v="12"/>
    <n v="10"/>
    <n v="2"/>
    <n v="101"/>
  </r>
  <r>
    <x v="290"/>
    <s v="Beef and Squash Kabob"/>
    <n v="14"/>
    <n v="8"/>
    <n v="1"/>
    <n v="122"/>
    <n v="2.7857142857142798"/>
    <n v="57175.714285714203"/>
    <n v="35"/>
    <n v="7"/>
    <n v="1"/>
    <n v="275"/>
    <n v="14"/>
    <n v="8"/>
    <n v="0"/>
    <n v="128"/>
    <n v="27"/>
    <n v="8"/>
    <n v="0"/>
    <n v="255"/>
  </r>
  <r>
    <x v="290"/>
    <s v="Chicken and Onion Kabob"/>
    <n v="24"/>
    <n v="10"/>
    <n v="0"/>
    <n v="262"/>
    <n v="3"/>
    <n v="68290.5"/>
    <n v="45"/>
    <n v="10"/>
    <n v="0"/>
    <n v="488"/>
    <n v="34"/>
    <n v="10"/>
    <n v="1"/>
    <n v="335"/>
    <n v="39"/>
    <n v="10"/>
    <n v="0"/>
    <n v="429"/>
  </r>
  <r>
    <x v="290"/>
    <s v="Chutney"/>
    <n v="7"/>
    <n v="2"/>
    <n v="0"/>
    <n v="16"/>
    <n v="4.4285714285714199"/>
    <n v="57214"/>
    <n v="16"/>
    <n v="2"/>
    <n v="0"/>
    <n v="50"/>
    <n v="9"/>
    <n v="2"/>
    <n v="0"/>
    <n v="24"/>
    <n v="15"/>
    <n v="2"/>
    <n v="0"/>
    <n v="32"/>
  </r>
  <r>
    <x v="290"/>
    <s v="Coconut and Beef Vindaloo"/>
    <n v="8"/>
    <n v="4"/>
    <n v="0"/>
    <n v="32"/>
    <n v="3.75"/>
    <n v="50112.125"/>
    <n v="10"/>
    <n v="4"/>
    <n v="0"/>
    <n v="35"/>
    <n v="8"/>
    <n v="4"/>
    <n v="0"/>
    <n v="32"/>
    <n v="5"/>
    <n v="4"/>
    <n v="0"/>
    <n v="19"/>
  </r>
  <r>
    <x v="290"/>
    <s v="Fountain Drink"/>
    <n v="16"/>
    <n v="2"/>
    <n v="0"/>
    <n v="32"/>
    <n v="3.4666666666666601"/>
    <n v="53411.666666666599"/>
    <n v="40"/>
    <n v="2"/>
    <n v="0"/>
    <n v="79"/>
    <n v="26"/>
    <n v="2"/>
    <n v="0"/>
    <n v="50"/>
    <n v="26"/>
    <n v="2"/>
    <n v="0"/>
    <n v="46"/>
  </r>
  <r>
    <x v="290"/>
    <s v="Lamb and Veggie Kabob"/>
    <n v="12"/>
    <n v="8"/>
    <n v="1"/>
    <n v="103"/>
    <n v="5.4166666666666599"/>
    <n v="50036.5"/>
    <n v="12"/>
    <n v="8"/>
    <n v="0"/>
    <n v="113"/>
    <n v="9"/>
    <n v="8"/>
    <n v="1"/>
    <n v="76"/>
    <n v="5"/>
    <n v="8"/>
    <n v="2"/>
    <n v="39"/>
  </r>
  <r>
    <x v="290"/>
    <s v="Lamb Chops"/>
    <n v="7"/>
    <n v="7"/>
    <n v="0"/>
    <n v="51"/>
    <n v="6.4285714285714199"/>
    <n v="42914.4285714285"/>
    <n v="10"/>
    <n v="14"/>
    <n v="1"/>
    <n v="124"/>
    <n v="12"/>
    <n v="6"/>
    <n v="1"/>
    <n v="68"/>
    <n v="12"/>
    <n v="7"/>
    <n v="3"/>
    <n v="47"/>
  </r>
  <r>
    <x v="290"/>
    <s v="Naan"/>
    <n v="7"/>
    <n v="2"/>
    <n v="0"/>
    <n v="16"/>
    <n v="5.2857142857142803"/>
    <n v="42982"/>
    <n v="12"/>
    <n v="2"/>
    <n v="0"/>
    <n v="36"/>
    <n v="12"/>
    <n v="2"/>
    <n v="0"/>
    <n v="24"/>
    <n v="14"/>
    <n v="2"/>
    <n v="0"/>
    <n v="32"/>
  </r>
  <r>
    <x v="290"/>
    <s v="Rice"/>
    <n v="6"/>
    <n v="2"/>
    <n v="0"/>
    <n v="20"/>
    <n v="2.5"/>
    <n v="66774.833333333299"/>
    <n v="13"/>
    <n v="2"/>
    <n v="0"/>
    <n v="36"/>
    <n v="5"/>
    <n v="2"/>
    <n v="0"/>
    <n v="8"/>
    <n v="9"/>
    <n v="2"/>
    <n v="0"/>
    <n v="22"/>
  </r>
  <r>
    <x v="290"/>
    <s v="Salmon and Wheat Bran Salad"/>
    <n v="46"/>
    <n v="11"/>
    <n v="0"/>
    <n v="521"/>
    <n v="7.9523809523809499"/>
    <n v="42935.476190476104"/>
    <n v="54"/>
    <n v="17"/>
    <n v="0"/>
    <n v="883"/>
    <n v="65"/>
    <n v="12"/>
    <n v="0"/>
    <n v="753"/>
    <n v="57"/>
    <n v="13"/>
    <n v="1"/>
    <n v="658"/>
  </r>
  <r>
    <x v="290"/>
    <s v="Yogurt"/>
    <n v="24"/>
    <n v="3"/>
    <n v="0"/>
    <n v="83"/>
    <n v="7.3181818181818103"/>
    <n v="40980.318181818096"/>
    <n v="22"/>
    <n v="3"/>
    <n v="0"/>
    <n v="70"/>
    <n v="16"/>
    <n v="3"/>
    <n v="0"/>
    <n v="60"/>
    <n v="16"/>
    <n v="3"/>
    <n v="0"/>
    <n v="61"/>
  </r>
  <r>
    <x v="291"/>
    <s v="Aubergine and Chickpea Vindaloo"/>
    <n v="17"/>
    <n v="4"/>
    <n v="0"/>
    <n v="60"/>
    <n v="44.25"/>
    <n v="50006.625"/>
    <n v="12"/>
    <n v="4"/>
    <n v="0"/>
    <n v="42"/>
    <n v="2"/>
    <n v="4"/>
    <n v="0"/>
    <n v="7"/>
    <n v="3"/>
    <n v="4"/>
    <n v="0"/>
    <n v="10"/>
  </r>
  <r>
    <x v="291"/>
    <s v="Beef and Apple Burgers"/>
    <n v="21"/>
    <n v="14"/>
    <n v="1"/>
    <n v="275"/>
    <n v="7.71428571428571"/>
    <n v="52432.4285714285"/>
    <n v="31"/>
    <n v="13"/>
    <n v="1"/>
    <n v="363"/>
    <n v="25"/>
    <n v="10"/>
    <n v="1"/>
    <n v="224"/>
    <n v="9"/>
    <n v="11"/>
    <n v="1"/>
    <n v="86"/>
  </r>
  <r>
    <x v="291"/>
    <s v="Beef and Broccoli"/>
    <n v="26"/>
    <n v="10"/>
    <n v="0"/>
    <n v="244"/>
    <n v="1.28571428571428"/>
    <n v="85733.571428571406"/>
    <n v="17"/>
    <n v="13"/>
    <n v="0"/>
    <n v="212"/>
    <n v="14"/>
    <n v="15"/>
    <n v="1"/>
    <n v="181"/>
    <n v="11"/>
    <n v="15"/>
    <n v="5"/>
    <n v="114"/>
  </r>
  <r>
    <x v="291"/>
    <s v="Beef and Broccoli Stir Fry"/>
    <n v="13"/>
    <n v="10"/>
    <n v="0"/>
    <n v="132"/>
    <n v="4.3846153846153797"/>
    <n v="30952.692307692301"/>
    <n v="12"/>
    <n v="10"/>
    <n v="2"/>
    <n v="101"/>
    <n v="10"/>
    <n v="10"/>
    <n v="0"/>
    <n v="101"/>
    <n v="3"/>
    <n v="10"/>
    <n v="0"/>
    <n v="30"/>
  </r>
  <r>
    <x v="291"/>
    <s v="Beef and Squash Kabob"/>
    <n v="31"/>
    <n v="8"/>
    <n v="0"/>
    <n v="280"/>
    <n v="1.86666666666666"/>
    <n v="66764.266666666605"/>
    <n v="29"/>
    <n v="7"/>
    <n v="0"/>
    <n v="250"/>
    <n v="37"/>
    <n v="8"/>
    <n v="0"/>
    <n v="343"/>
    <n v="21"/>
    <n v="8"/>
    <n v="1"/>
    <n v="182"/>
  </r>
  <r>
    <x v="291"/>
    <s v="Chicken and Onion Kabob"/>
    <n v="50"/>
    <n v="10"/>
    <n v="0"/>
    <n v="559"/>
    <n v="5.0714285714285703"/>
    <n v="66701.119047618995"/>
    <n v="39"/>
    <n v="10"/>
    <n v="1"/>
    <n v="412"/>
    <n v="34"/>
    <n v="10"/>
    <n v="0"/>
    <n v="378"/>
    <n v="25"/>
    <n v="10"/>
    <n v="0"/>
    <n v="275"/>
  </r>
  <r>
    <x v="291"/>
    <s v="Chutney"/>
    <n v="14"/>
    <n v="2"/>
    <n v="0"/>
    <n v="56"/>
    <n v="2.2307692307692299"/>
    <n v="69241.461538461503"/>
    <n v="18"/>
    <n v="2"/>
    <n v="0"/>
    <n v="48"/>
    <n v="11"/>
    <n v="2"/>
    <n v="0"/>
    <n v="25"/>
    <n v="6"/>
    <n v="2"/>
    <n v="0"/>
    <n v="15"/>
  </r>
  <r>
    <x v="291"/>
    <s v="Coconut and Beef Vindaloo"/>
    <n v="5"/>
    <n v="4"/>
    <n v="0"/>
    <n v="20"/>
    <n v="5.25"/>
    <n v="75059.25"/>
    <n v="10"/>
    <n v="4"/>
    <n v="0"/>
    <n v="35"/>
    <n v="11"/>
    <n v="4"/>
    <n v="1"/>
    <n v="34"/>
    <n v="10"/>
    <n v="4"/>
    <n v="0"/>
    <n v="39"/>
  </r>
  <r>
    <x v="291"/>
    <s v="Fountain Drink"/>
    <n v="40"/>
    <n v="2"/>
    <n v="0"/>
    <n v="75"/>
    <n v="15.615384615384601"/>
    <n v="50063.423076922998"/>
    <n v="58"/>
    <n v="2"/>
    <n v="0"/>
    <n v="109"/>
    <n v="24"/>
    <n v="2"/>
    <n v="0"/>
    <n v="47"/>
    <n v="21"/>
    <n v="2"/>
    <n v="0"/>
    <n v="39"/>
  </r>
  <r>
    <x v="291"/>
    <s v="Lamb and Veggie Kabob"/>
    <n v="12"/>
    <n v="8"/>
    <n v="0"/>
    <n v="114"/>
    <n v="7.6363636363636296"/>
    <n v="27350.727272727199"/>
    <n v="7"/>
    <n v="8"/>
    <n v="0"/>
    <n v="65"/>
    <n v="1"/>
    <n v="8"/>
    <n v="0"/>
    <n v="9"/>
    <n v="13"/>
    <n v="8"/>
    <n v="2"/>
    <n v="104"/>
  </r>
  <r>
    <x v="291"/>
    <s v="Lamb Chops"/>
    <n v="15"/>
    <n v="9"/>
    <n v="0"/>
    <n v="124"/>
    <n v="7.9090909090909003"/>
    <n v="54628.090909090897"/>
    <n v="12"/>
    <n v="12"/>
    <n v="0"/>
    <n v="142"/>
    <n v="17"/>
    <n v="10"/>
    <n v="0"/>
    <n v="164"/>
    <n v="11"/>
    <n v="10"/>
    <n v="1"/>
    <n v="106"/>
  </r>
  <r>
    <x v="291"/>
    <s v="Naan"/>
    <n v="12"/>
    <n v="2"/>
    <n v="0"/>
    <n v="35"/>
    <n v="2.5833333333333299"/>
    <n v="75010.666666666599"/>
    <n v="9"/>
    <n v="2"/>
    <n v="0"/>
    <n v="20"/>
    <n v="12"/>
    <n v="2"/>
    <n v="0"/>
    <n v="37"/>
    <n v="12"/>
    <n v="2"/>
    <n v="0"/>
    <n v="27"/>
  </r>
  <r>
    <x v="291"/>
    <s v="Rice"/>
    <n v="12"/>
    <n v="2"/>
    <n v="0"/>
    <n v="40"/>
    <n v="1.1818181818181801"/>
    <n v="90913.909090909001"/>
    <n v="25"/>
    <n v="2"/>
    <n v="0"/>
    <n v="64"/>
    <n v="13"/>
    <n v="2"/>
    <n v="0"/>
    <n v="27"/>
    <n v="5"/>
    <n v="2"/>
    <n v="0"/>
    <n v="16"/>
  </r>
  <r>
    <x v="291"/>
    <s v="Salmon and Wheat Bran Salad"/>
    <n v="91"/>
    <n v="13"/>
    <n v="0"/>
    <n v="1267"/>
    <n v="8.1818181818181799"/>
    <n v="62401.5064935064"/>
    <n v="89"/>
    <n v="15"/>
    <n v="1"/>
    <n v="1259"/>
    <n v="61"/>
    <n v="13"/>
    <n v="1"/>
    <n v="772"/>
    <n v="46"/>
    <n v="13"/>
    <n v="1"/>
    <n v="550"/>
  </r>
  <r>
    <x v="291"/>
    <s v="Yogurt"/>
    <n v="30"/>
    <n v="3"/>
    <n v="0"/>
    <n v="117"/>
    <n v="2.2068965517241299"/>
    <n v="62180.448275862"/>
    <n v="40"/>
    <n v="3"/>
    <n v="0"/>
    <n v="159"/>
    <n v="23"/>
    <n v="3"/>
    <n v="0"/>
    <n v="97"/>
    <n v="13"/>
    <n v="3"/>
    <n v="0"/>
    <n v="57"/>
  </r>
  <r>
    <x v="292"/>
    <s v="Aubergine and Chickpea Vindaloo"/>
    <n v="8"/>
    <n v="4"/>
    <n v="0"/>
    <n v="28"/>
    <n v="5.71428571428571"/>
    <n v="14727.4285714285"/>
    <n v="2"/>
    <n v="4"/>
    <n v="0"/>
    <n v="7"/>
    <n v="11"/>
    <n v="4"/>
    <n v="0"/>
    <n v="38"/>
    <n v="10"/>
    <n v="4"/>
    <n v="2"/>
    <n v="21"/>
  </r>
  <r>
    <x v="292"/>
    <s v="Beef and Apple Burgers"/>
    <n v="26"/>
    <n v="12"/>
    <n v="1"/>
    <n v="274"/>
    <n v="6.5769230769230704"/>
    <n v="53934.384615384603"/>
    <n v="28"/>
    <n v="13"/>
    <n v="2"/>
    <n v="311"/>
    <n v="29"/>
    <n v="11"/>
    <n v="2"/>
    <n v="240"/>
    <n v="28"/>
    <n v="12"/>
    <n v="1"/>
    <n v="303"/>
  </r>
  <r>
    <x v="292"/>
    <s v="Beef and Broccoli"/>
    <n v="12"/>
    <n v="8"/>
    <n v="0"/>
    <n v="95"/>
    <n v="29.3333333333333"/>
    <n v="25073.166666666599"/>
    <n v="17"/>
    <n v="11"/>
    <n v="0"/>
    <n v="176"/>
    <n v="16"/>
    <n v="9"/>
    <n v="0"/>
    <n v="138"/>
    <n v="16"/>
    <n v="9"/>
    <n v="0"/>
    <n v="143"/>
  </r>
  <r>
    <x v="292"/>
    <s v="Beef and Broccoli Stir Fry"/>
    <n v="11"/>
    <n v="10"/>
    <n v="0"/>
    <n v="112"/>
    <n v="1.88888888888888"/>
    <n v="55730.333333333299"/>
    <n v="9"/>
    <n v="10"/>
    <n v="0"/>
    <n v="90"/>
    <n v="9"/>
    <n v="10"/>
    <n v="1"/>
    <n v="81"/>
    <n v="5"/>
    <n v="10"/>
    <n v="0"/>
    <n v="51"/>
  </r>
  <r>
    <x v="292"/>
    <s v="Beef and Squash Kabob"/>
    <n v="41"/>
    <n v="8"/>
    <n v="0"/>
    <n v="386"/>
    <n v="4.6666666666666599"/>
    <n v="56509.256410256399"/>
    <n v="31"/>
    <n v="7"/>
    <n v="1"/>
    <n v="229"/>
    <n v="35"/>
    <n v="8"/>
    <n v="0"/>
    <n v="334"/>
    <n v="26"/>
    <n v="8"/>
    <n v="1"/>
    <n v="232"/>
  </r>
  <r>
    <x v="292"/>
    <s v="Chicken and Onion Kabob"/>
    <n v="33"/>
    <n v="10"/>
    <n v="0"/>
    <n v="372"/>
    <n v="4.5999999999999996"/>
    <n v="50062.533333333296"/>
    <n v="56"/>
    <n v="10"/>
    <n v="1"/>
    <n v="580"/>
    <n v="43"/>
    <n v="10"/>
    <n v="1"/>
    <n v="454"/>
    <n v="41"/>
    <n v="10"/>
    <n v="1"/>
    <n v="433"/>
  </r>
  <r>
    <x v="292"/>
    <s v="Chutney"/>
    <n v="13"/>
    <n v="2"/>
    <n v="0"/>
    <n v="26"/>
    <n v="3.2307692307692299"/>
    <n v="53917.615384615303"/>
    <n v="13"/>
    <n v="2"/>
    <n v="0"/>
    <n v="37"/>
    <n v="22"/>
    <n v="2"/>
    <n v="0"/>
    <n v="61"/>
    <n v="11"/>
    <n v="2"/>
    <n v="0"/>
    <n v="38"/>
  </r>
  <r>
    <x v="292"/>
    <s v="Coconut and Beef Vindaloo"/>
    <n v="7"/>
    <n v="4"/>
    <n v="0"/>
    <n v="28"/>
    <n v="5.6666666666666599"/>
    <n v="33419.166666666599"/>
    <n v="6"/>
    <n v="4"/>
    <n v="1"/>
    <n v="18"/>
    <n v="12"/>
    <n v="4"/>
    <n v="0"/>
    <n v="48"/>
    <n v="6"/>
    <n v="4"/>
    <n v="1"/>
    <n v="20"/>
  </r>
  <r>
    <x v="292"/>
    <s v="Fountain Drink"/>
    <n v="33"/>
    <n v="2"/>
    <n v="0"/>
    <n v="59"/>
    <n v="6.24"/>
    <n v="40159.4"/>
    <n v="43"/>
    <n v="2"/>
    <n v="0"/>
    <n v="78"/>
    <n v="38"/>
    <n v="2"/>
    <n v="0"/>
    <n v="68"/>
    <n v="26"/>
    <n v="2"/>
    <n v="0"/>
    <n v="42"/>
  </r>
  <r>
    <x v="292"/>
    <s v="Lamb and Veggie Kabob"/>
    <n v="9"/>
    <n v="8"/>
    <n v="2"/>
    <n v="74"/>
    <n v="1.75"/>
    <n v="75013.625"/>
    <n v="7"/>
    <n v="8"/>
    <n v="1"/>
    <n v="56"/>
    <n v="10"/>
    <n v="8"/>
    <n v="1"/>
    <n v="88"/>
    <n v="11"/>
    <n v="8"/>
    <n v="2"/>
    <n v="76"/>
  </r>
  <r>
    <x v="292"/>
    <s v="Lamb Chops"/>
    <n v="14"/>
    <n v="10"/>
    <n v="1"/>
    <n v="132"/>
    <n v="4.7857142857142803"/>
    <n v="42905"/>
    <n v="11"/>
    <n v="9"/>
    <n v="0"/>
    <n v="97"/>
    <n v="13"/>
    <n v="10"/>
    <n v="0"/>
    <n v="121"/>
    <n v="19"/>
    <n v="8"/>
    <n v="0"/>
    <n v="143"/>
  </r>
  <r>
    <x v="292"/>
    <s v="Naan"/>
    <n v="12"/>
    <n v="2"/>
    <n v="0"/>
    <n v="29"/>
    <n v="2.4166666666666599"/>
    <n v="33646"/>
    <n v="14"/>
    <n v="2"/>
    <n v="0"/>
    <n v="28"/>
    <n v="15"/>
    <n v="2"/>
    <n v="0"/>
    <n v="42"/>
    <n v="11"/>
    <n v="2"/>
    <n v="0"/>
    <n v="38"/>
  </r>
  <r>
    <x v="292"/>
    <s v="Rice"/>
    <n v="13"/>
    <n v="2"/>
    <n v="0"/>
    <n v="56"/>
    <n v="2.8333333333333299"/>
    <n v="41783.25"/>
    <n v="13"/>
    <n v="2"/>
    <n v="0"/>
    <n v="30"/>
    <n v="12"/>
    <n v="2"/>
    <n v="0"/>
    <n v="26"/>
    <n v="13"/>
    <n v="2"/>
    <n v="0"/>
    <n v="33"/>
  </r>
  <r>
    <x v="292"/>
    <s v="Salmon and Wheat Bran Salad"/>
    <n v="73"/>
    <n v="15"/>
    <n v="0"/>
    <n v="1081"/>
    <n v="7.7083333333333304"/>
    <n v="40384.791666666599"/>
    <n v="75"/>
    <n v="11"/>
    <n v="1"/>
    <n v="815"/>
    <n v="93"/>
    <n v="12"/>
    <n v="1"/>
    <n v="1025"/>
    <n v="61"/>
    <n v="14"/>
    <n v="1"/>
    <n v="781"/>
  </r>
  <r>
    <x v="292"/>
    <s v="Yogurt"/>
    <n v="36"/>
    <n v="3"/>
    <n v="0"/>
    <n v="159"/>
    <n v="3.84375"/>
    <n v="31359.8125"/>
    <n v="31"/>
    <n v="3"/>
    <n v="0"/>
    <n v="100"/>
    <n v="32"/>
    <n v="3"/>
    <n v="0"/>
    <n v="130"/>
    <n v="22"/>
    <n v="3"/>
    <n v="0"/>
    <n v="98"/>
  </r>
  <r>
    <x v="293"/>
    <s v="Aubergine and Chickpea Vindaloo"/>
    <n v="7"/>
    <n v="4"/>
    <n v="0"/>
    <n v="24"/>
    <n v="7.1666666666666599"/>
    <n v="16843.166666666599"/>
    <n v="7"/>
    <n v="4"/>
    <n v="0"/>
    <n v="24"/>
    <n v="8"/>
    <n v="4"/>
    <n v="0"/>
    <n v="28"/>
    <n v="4"/>
    <n v="4"/>
    <n v="0"/>
    <n v="14"/>
  </r>
  <r>
    <x v="293"/>
    <s v="Beef and Apple Burgers"/>
    <n v="33"/>
    <n v="11"/>
    <n v="3"/>
    <n v="275"/>
    <n v="2.8181818181818099"/>
    <n v="60662.727272727199"/>
    <n v="51"/>
    <n v="11"/>
    <n v="1"/>
    <n v="533"/>
    <n v="35"/>
    <n v="12"/>
    <n v="1"/>
    <n v="398"/>
    <n v="21"/>
    <n v="9"/>
    <n v="0"/>
    <n v="195"/>
  </r>
  <r>
    <x v="293"/>
    <s v="Beef and Broccoli"/>
    <n v="21"/>
    <n v="8"/>
    <n v="0"/>
    <n v="155"/>
    <n v="2.6190476190476102"/>
    <n v="62010.952380952302"/>
    <n v="28"/>
    <n v="9"/>
    <n v="0"/>
    <n v="263"/>
    <n v="17"/>
    <n v="7"/>
    <n v="0"/>
    <n v="117"/>
    <n v="7"/>
    <n v="6"/>
    <n v="0"/>
    <n v="45"/>
  </r>
  <r>
    <x v="293"/>
    <s v="Beef and Broccoli Stir Fry"/>
    <n v="17"/>
    <n v="10"/>
    <n v="0"/>
    <n v="168"/>
    <n v="1.71428571428571"/>
    <n v="71611"/>
    <n v="24"/>
    <n v="10"/>
    <n v="0"/>
    <n v="230"/>
    <n v="22"/>
    <n v="10"/>
    <n v="0"/>
    <n v="227"/>
    <n v="15"/>
    <n v="10"/>
    <n v="0"/>
    <n v="151"/>
  </r>
  <r>
    <x v="293"/>
    <s v="Beef and Squash Kabob"/>
    <n v="33"/>
    <n v="8"/>
    <n v="0"/>
    <n v="304"/>
    <n v="2"/>
    <n v="59431.375"/>
    <n v="40"/>
    <n v="7"/>
    <n v="0"/>
    <n v="344"/>
    <n v="36"/>
    <n v="8"/>
    <n v="0"/>
    <n v="345"/>
    <n v="26"/>
    <n v="8"/>
    <n v="0"/>
    <n v="235"/>
  </r>
  <r>
    <x v="293"/>
    <s v="Chicken and Onion Kabob"/>
    <n v="43"/>
    <n v="10"/>
    <n v="2"/>
    <n v="432"/>
    <n v="4.2432432432432403"/>
    <n v="43315.648648648603"/>
    <n v="68"/>
    <n v="9"/>
    <n v="0"/>
    <n v="722"/>
    <n v="49"/>
    <n v="10"/>
    <n v="0"/>
    <n v="533"/>
    <n v="52"/>
    <n v="10"/>
    <n v="0"/>
    <n v="575"/>
  </r>
  <r>
    <x v="293"/>
    <s v="Chutney"/>
    <n v="14"/>
    <n v="2"/>
    <n v="0"/>
    <n v="29"/>
    <n v="2.6428571428571401"/>
    <n v="57230.285714285703"/>
    <n v="11"/>
    <n v="2"/>
    <n v="0"/>
    <n v="32"/>
    <n v="17"/>
    <n v="2"/>
    <n v="0"/>
    <n v="44"/>
    <n v="5"/>
    <n v="2"/>
    <n v="0"/>
    <n v="20"/>
  </r>
  <r>
    <x v="293"/>
    <s v="Coconut and Beef Vindaloo"/>
    <n v="8"/>
    <n v="4"/>
    <n v="0"/>
    <n v="30"/>
    <n v="5.4285714285714199"/>
    <n v="28825.857142857101"/>
    <n v="13"/>
    <n v="4"/>
    <n v="0"/>
    <n v="46"/>
    <n v="13"/>
    <n v="4"/>
    <n v="0"/>
    <n v="48"/>
    <n v="9"/>
    <n v="4"/>
    <n v="0"/>
    <n v="36"/>
  </r>
  <r>
    <x v="293"/>
    <s v="Fountain Drink"/>
    <n v="42"/>
    <n v="2"/>
    <n v="0"/>
    <n v="76"/>
    <n v="2.3333333333333299"/>
    <n v="59352.370370370299"/>
    <n v="34"/>
    <n v="2"/>
    <n v="0"/>
    <n v="68"/>
    <n v="50"/>
    <n v="2"/>
    <n v="0"/>
    <n v="99"/>
    <n v="21"/>
    <n v="2"/>
    <n v="0"/>
    <n v="41"/>
  </r>
  <r>
    <x v="293"/>
    <s v="Lamb and Veggie Kabob"/>
    <n v="12"/>
    <n v="9"/>
    <n v="0"/>
    <n v="126"/>
    <n v="8.75"/>
    <n v="41777.583333333299"/>
    <n v="4"/>
    <n v="8"/>
    <n v="0"/>
    <n v="39"/>
    <n v="6"/>
    <n v="8"/>
    <n v="1"/>
    <n v="48"/>
    <n v="8"/>
    <n v="8"/>
    <n v="1"/>
    <n v="73"/>
  </r>
  <r>
    <x v="293"/>
    <s v="Lamb Chops"/>
    <n v="22"/>
    <n v="8"/>
    <n v="0"/>
    <n v="176"/>
    <n v="3.1904761904761898"/>
    <n v="38303.0952380952"/>
    <n v="21"/>
    <n v="9"/>
    <n v="0"/>
    <n v="179"/>
    <n v="15"/>
    <n v="8"/>
    <n v="0"/>
    <n v="114"/>
    <n v="11"/>
    <n v="10"/>
    <n v="0"/>
    <n v="105"/>
  </r>
  <r>
    <x v="293"/>
    <s v="Naan"/>
    <n v="20"/>
    <n v="2"/>
    <n v="0"/>
    <n v="42"/>
    <n v="2.95"/>
    <n v="70024.25"/>
    <n v="26"/>
    <n v="2"/>
    <n v="0"/>
    <n v="68"/>
    <n v="29"/>
    <n v="2"/>
    <n v="0"/>
    <n v="63"/>
    <n v="9"/>
    <n v="2"/>
    <n v="0"/>
    <n v="24"/>
  </r>
  <r>
    <x v="293"/>
    <s v="Rice"/>
    <n v="21"/>
    <n v="2"/>
    <n v="0"/>
    <n v="43"/>
    <n v="2.1428571428571401"/>
    <n v="76263.238095238004"/>
    <n v="25"/>
    <n v="2"/>
    <n v="0"/>
    <n v="66"/>
    <n v="19"/>
    <n v="2"/>
    <n v="0"/>
    <n v="40"/>
    <n v="9"/>
    <n v="2"/>
    <n v="0"/>
    <n v="19"/>
  </r>
  <r>
    <x v="293"/>
    <s v="Salmon and Wheat Bran Salad"/>
    <n v="98"/>
    <n v="12"/>
    <n v="1"/>
    <n v="1080"/>
    <n v="3.5979381443298899"/>
    <n v="54747.515463917502"/>
    <n v="126"/>
    <n v="13"/>
    <n v="0"/>
    <n v="1537"/>
    <n v="118"/>
    <n v="12"/>
    <n v="0"/>
    <n v="1415"/>
    <n v="43"/>
    <n v="12"/>
    <n v="0"/>
    <n v="496"/>
  </r>
  <r>
    <x v="293"/>
    <s v="Yogurt"/>
    <n v="47"/>
    <n v="3"/>
    <n v="0"/>
    <n v="196"/>
    <n v="2.8695652173913002"/>
    <n v="60958.717391304301"/>
    <n v="50"/>
    <n v="3"/>
    <n v="0"/>
    <n v="185"/>
    <n v="43"/>
    <n v="3"/>
    <n v="0"/>
    <n v="173"/>
    <n v="26"/>
    <n v="3"/>
    <n v="0"/>
    <n v="103"/>
  </r>
  <r>
    <x v="294"/>
    <s v="Aubergine and Chickpea Vindaloo"/>
    <n v="8"/>
    <n v="4"/>
    <n v="1"/>
    <n v="21"/>
    <n v="2.1428571428571401"/>
    <n v="71448"/>
    <n v="6"/>
    <n v="4"/>
    <n v="0"/>
    <n v="21"/>
    <n v="12"/>
    <n v="4"/>
    <n v="0"/>
    <n v="42"/>
    <n v="5"/>
    <n v="4"/>
    <n v="0"/>
    <n v="18"/>
  </r>
  <r>
    <x v="294"/>
    <s v="Beef and Apple Burgers"/>
    <n v="36"/>
    <n v="10"/>
    <n v="0"/>
    <n v="357"/>
    <n v="12.9722222222222"/>
    <n v="55682.055555555497"/>
    <n v="50"/>
    <n v="12"/>
    <n v="1"/>
    <n v="558"/>
    <n v="30"/>
    <n v="11"/>
    <n v="1"/>
    <n v="299"/>
    <n v="21"/>
    <n v="14"/>
    <n v="1"/>
    <n v="275"/>
  </r>
  <r>
    <x v="294"/>
    <s v="Beef and Broccoli"/>
    <n v="16"/>
    <n v="9"/>
    <n v="0"/>
    <n v="147"/>
    <n v="1.9375"/>
    <n v="68810.4375"/>
    <n v="24"/>
    <n v="13"/>
    <n v="0"/>
    <n v="315"/>
    <n v="28"/>
    <n v="8"/>
    <n v="0"/>
    <n v="208"/>
    <n v="11"/>
    <n v="11"/>
    <n v="0"/>
    <n v="125"/>
  </r>
  <r>
    <x v="294"/>
    <s v="Beef and Broccoli Stir Fry"/>
    <n v="12"/>
    <n v="10"/>
    <n v="0"/>
    <n v="121"/>
    <n v="3.7"/>
    <n v="50136.7"/>
    <n v="19"/>
    <n v="10"/>
    <n v="0"/>
    <n v="190"/>
    <n v="18"/>
    <n v="10"/>
    <n v="0"/>
    <n v="182"/>
    <n v="10"/>
    <n v="10"/>
    <n v="0"/>
    <n v="100"/>
  </r>
  <r>
    <x v="294"/>
    <s v="Beef and Squash Kabob"/>
    <n v="27"/>
    <n v="8"/>
    <n v="0"/>
    <n v="256"/>
    <n v="11.6296296296296"/>
    <n v="59329.222222222197"/>
    <n v="66"/>
    <n v="7"/>
    <n v="0"/>
    <n v="544"/>
    <n v="52"/>
    <n v="8"/>
    <n v="1"/>
    <n v="448"/>
    <n v="38"/>
    <n v="8"/>
    <n v="0"/>
    <n v="349"/>
  </r>
  <r>
    <x v="294"/>
    <s v="Chicken and Onion Kabob"/>
    <n v="51"/>
    <n v="10"/>
    <n v="0"/>
    <n v="567"/>
    <n v="18.1458333333333"/>
    <n v="60451.895833333299"/>
    <n v="77"/>
    <n v="10"/>
    <n v="0"/>
    <n v="863"/>
    <n v="65"/>
    <n v="10"/>
    <n v="0"/>
    <n v="720"/>
    <n v="39"/>
    <n v="10"/>
    <n v="0"/>
    <n v="434"/>
  </r>
  <r>
    <x v="294"/>
    <s v="Chutney"/>
    <n v="17"/>
    <n v="2"/>
    <n v="0"/>
    <n v="60"/>
    <n v="12.066666666666601"/>
    <n v="46821.266666666597"/>
    <n v="27"/>
    <n v="2"/>
    <n v="0"/>
    <n v="68"/>
    <n v="21"/>
    <n v="2"/>
    <n v="0"/>
    <n v="47"/>
    <n v="9"/>
    <n v="2"/>
    <n v="0"/>
    <n v="26"/>
  </r>
  <r>
    <x v="294"/>
    <s v="Coconut and Beef Vindaloo"/>
    <n v="13"/>
    <n v="4"/>
    <n v="0"/>
    <n v="52"/>
    <n v="26.545454545454501"/>
    <n v="27404.090909090901"/>
    <n v="12"/>
    <n v="4"/>
    <n v="0"/>
    <n v="40"/>
    <n v="7"/>
    <n v="4"/>
    <n v="0"/>
    <n v="27"/>
    <n v="3"/>
    <n v="4"/>
    <n v="1"/>
    <n v="8"/>
  </r>
  <r>
    <x v="294"/>
    <s v="Fountain Drink"/>
    <n v="42"/>
    <n v="2"/>
    <n v="0"/>
    <n v="82"/>
    <n v="14.96875"/>
    <n v="43860.78125"/>
    <n v="54"/>
    <n v="2"/>
    <n v="0"/>
    <n v="105"/>
    <n v="34"/>
    <n v="2"/>
    <n v="0"/>
    <n v="67"/>
    <n v="20"/>
    <n v="2"/>
    <n v="0"/>
    <n v="39"/>
  </r>
  <r>
    <x v="294"/>
    <s v="Lamb and Veggie Kabob"/>
    <n v="9"/>
    <n v="9"/>
    <n v="0"/>
    <n v="95"/>
    <n v="3.1111111111111098"/>
    <n v="44801.111111111102"/>
    <n v="17"/>
    <n v="8"/>
    <n v="1"/>
    <n v="150"/>
    <n v="17"/>
    <n v="8"/>
    <n v="0"/>
    <n v="164"/>
    <n v="8"/>
    <n v="8"/>
    <n v="0"/>
    <n v="78"/>
  </r>
  <r>
    <x v="294"/>
    <s v="Lamb Chops"/>
    <n v="15"/>
    <n v="7"/>
    <n v="0"/>
    <n v="100"/>
    <n v="4.2666666666666604"/>
    <n v="26710.266666666601"/>
    <n v="19"/>
    <n v="11"/>
    <n v="0"/>
    <n v="209"/>
    <n v="15"/>
    <n v="9"/>
    <n v="0"/>
    <n v="129"/>
    <n v="6"/>
    <n v="8"/>
    <n v="1"/>
    <n v="46"/>
  </r>
  <r>
    <x v="294"/>
    <s v="Naan"/>
    <n v="17"/>
    <n v="2"/>
    <n v="0"/>
    <n v="46"/>
    <n v="3.4666666666666601"/>
    <n v="53447.6"/>
    <n v="23"/>
    <n v="2"/>
    <n v="0"/>
    <n v="54"/>
    <n v="27"/>
    <n v="2"/>
    <n v="0"/>
    <n v="62"/>
    <n v="13"/>
    <n v="2"/>
    <n v="0"/>
    <n v="32"/>
  </r>
  <r>
    <x v="294"/>
    <s v="Rice"/>
    <n v="13"/>
    <n v="2"/>
    <n v="0"/>
    <n v="32"/>
    <n v="14.307692307692299"/>
    <n v="53951.769230769198"/>
    <n v="17"/>
    <n v="2"/>
    <n v="0"/>
    <n v="40"/>
    <n v="20"/>
    <n v="2"/>
    <n v="0"/>
    <n v="44"/>
    <n v="9"/>
    <n v="2"/>
    <n v="0"/>
    <n v="24"/>
  </r>
  <r>
    <x v="294"/>
    <s v="Salmon and Wheat Bran Salad"/>
    <n v="78"/>
    <n v="13"/>
    <n v="0"/>
    <n v="1000"/>
    <n v="8.5194805194805099"/>
    <n v="41697.610389610301"/>
    <n v="116"/>
    <n v="15"/>
    <n v="0"/>
    <n v="1705"/>
    <n v="86"/>
    <n v="12"/>
    <n v="0"/>
    <n v="1015"/>
    <n v="71"/>
    <n v="15"/>
    <n v="0"/>
    <n v="1038"/>
  </r>
  <r>
    <x v="294"/>
    <s v="Yogurt"/>
    <n v="42"/>
    <n v="3"/>
    <n v="0"/>
    <n v="175"/>
    <n v="23.7"/>
    <n v="52580.1"/>
    <n v="64"/>
    <n v="3"/>
    <n v="0"/>
    <n v="303"/>
    <n v="50"/>
    <n v="3"/>
    <n v="0"/>
    <n v="206"/>
    <n v="24"/>
    <n v="3"/>
    <n v="0"/>
    <n v="77"/>
  </r>
  <r>
    <x v="295"/>
    <s v="Aubergine and Chickpea Vindaloo"/>
    <n v="4"/>
    <n v="4"/>
    <n v="0"/>
    <n v="14"/>
    <n v="4"/>
    <n v="50064.25"/>
    <n v="12"/>
    <n v="4"/>
    <n v="0"/>
    <n v="42"/>
    <n v="0"/>
    <n v="0"/>
    <n v="0"/>
    <n v="0"/>
    <n v="3"/>
    <n v="4"/>
    <n v="2"/>
    <n v="7"/>
  </r>
  <r>
    <x v="295"/>
    <s v="Beef and Apple Burgers"/>
    <n v="20"/>
    <n v="14"/>
    <n v="0"/>
    <n v="272"/>
    <n v="4.5"/>
    <n v="35081.5"/>
    <n v="23"/>
    <n v="12"/>
    <n v="1"/>
    <n v="256"/>
    <n v="21"/>
    <n v="13"/>
    <n v="0"/>
    <n v="271"/>
    <n v="22"/>
    <n v="12"/>
    <n v="0"/>
    <n v="253"/>
  </r>
  <r>
    <x v="295"/>
    <s v="Beef and Broccoli"/>
    <n v="11"/>
    <n v="10"/>
    <n v="0"/>
    <n v="113"/>
    <n v="5.8181818181818103"/>
    <n v="36441.727272727199"/>
    <n v="10"/>
    <n v="9"/>
    <n v="0"/>
    <n v="87"/>
    <n v="10"/>
    <n v="10"/>
    <n v="0"/>
    <n v="96"/>
    <n v="17"/>
    <n v="9"/>
    <n v="1"/>
    <n v="136"/>
  </r>
  <r>
    <x v="295"/>
    <s v="Beef and Broccoli Stir Fry"/>
    <n v="5"/>
    <n v="10"/>
    <n v="0"/>
    <n v="50"/>
    <n v="3.6"/>
    <n v="40141.599999999999"/>
    <n v="7"/>
    <n v="10"/>
    <n v="0"/>
    <n v="67"/>
    <n v="11"/>
    <n v="10"/>
    <n v="0"/>
    <n v="109"/>
    <n v="12"/>
    <n v="10"/>
    <n v="0"/>
    <n v="117"/>
  </r>
  <r>
    <x v="295"/>
    <s v="Beef and Squash Kabob"/>
    <n v="15"/>
    <n v="8"/>
    <n v="0"/>
    <n v="141"/>
    <n v="5"/>
    <n v="46801.666666666599"/>
    <n v="23"/>
    <n v="7"/>
    <n v="1"/>
    <n v="185"/>
    <n v="18"/>
    <n v="8"/>
    <n v="0"/>
    <n v="156"/>
    <n v="21"/>
    <n v="8"/>
    <n v="1"/>
    <n v="170"/>
  </r>
  <r>
    <x v="295"/>
    <s v="Chicken and Onion Kabob"/>
    <n v="32"/>
    <n v="10"/>
    <n v="0"/>
    <n v="350"/>
    <n v="2.86666666666666"/>
    <n v="66709.466666666602"/>
    <n v="43"/>
    <n v="10"/>
    <n v="1"/>
    <n v="467"/>
    <n v="25"/>
    <n v="10"/>
    <n v="0"/>
    <n v="283"/>
    <n v="19"/>
    <n v="10"/>
    <n v="1"/>
    <n v="191"/>
  </r>
  <r>
    <x v="295"/>
    <s v="Chutney"/>
    <n v="11"/>
    <n v="2"/>
    <n v="0"/>
    <n v="32"/>
    <n v="5.5454545454545396"/>
    <n v="45505.272727272699"/>
    <n v="8"/>
    <n v="2"/>
    <n v="0"/>
    <n v="20"/>
    <n v="9"/>
    <n v="2"/>
    <n v="0"/>
    <n v="18"/>
    <n v="11"/>
    <n v="2"/>
    <n v="0"/>
    <n v="30"/>
  </r>
  <r>
    <x v="295"/>
    <s v="Coconut and Beef Vindaloo"/>
    <n v="9"/>
    <n v="4"/>
    <n v="1"/>
    <n v="32"/>
    <n v="2.5714285714285698"/>
    <n v="57156"/>
    <n v="11"/>
    <n v="4"/>
    <n v="0"/>
    <n v="38"/>
    <n v="6"/>
    <n v="4"/>
    <n v="0"/>
    <n v="24"/>
    <n v="2"/>
    <n v="4"/>
    <n v="0"/>
    <n v="8"/>
  </r>
  <r>
    <x v="295"/>
    <s v="Fountain Drink"/>
    <n v="25"/>
    <n v="2"/>
    <n v="0"/>
    <n v="50"/>
    <n v="6.8421052631578902"/>
    <n v="42161.3157894736"/>
    <n v="19"/>
    <n v="2"/>
    <n v="0"/>
    <n v="38"/>
    <n v="27"/>
    <n v="2"/>
    <n v="0"/>
    <n v="53"/>
    <n v="18"/>
    <n v="2"/>
    <n v="0"/>
    <n v="36"/>
  </r>
  <r>
    <x v="295"/>
    <s v="Lamb and Veggie Kabob"/>
    <n v="6"/>
    <n v="9"/>
    <n v="1"/>
    <n v="53"/>
    <n v="7.5"/>
    <n v="33453.333333333299"/>
    <n v="4"/>
    <n v="8"/>
    <n v="0"/>
    <n v="39"/>
    <n v="14"/>
    <n v="8"/>
    <n v="2"/>
    <n v="108"/>
    <n v="11"/>
    <n v="8"/>
    <n v="0"/>
    <n v="101"/>
  </r>
  <r>
    <x v="295"/>
    <s v="Lamb Chops"/>
    <n v="19"/>
    <n v="8"/>
    <n v="0"/>
    <n v="150"/>
    <n v="6.9473684210526301"/>
    <n v="42184.578947368398"/>
    <n v="12"/>
    <n v="12"/>
    <n v="0"/>
    <n v="149"/>
    <n v="16"/>
    <n v="8"/>
    <n v="0"/>
    <n v="130"/>
    <n v="6"/>
    <n v="11"/>
    <n v="0"/>
    <n v="67"/>
  </r>
  <r>
    <x v="295"/>
    <s v="Naan"/>
    <n v="13"/>
    <n v="2"/>
    <n v="0"/>
    <n v="32"/>
    <n v="4.5"/>
    <n v="40144.699999999997"/>
    <n v="16"/>
    <n v="2"/>
    <n v="0"/>
    <n v="38"/>
    <n v="9"/>
    <n v="2"/>
    <n v="0"/>
    <n v="18"/>
    <n v="12"/>
    <n v="2"/>
    <n v="0"/>
    <n v="30"/>
  </r>
  <r>
    <x v="295"/>
    <s v="Rice"/>
    <n v="9"/>
    <n v="2"/>
    <n v="0"/>
    <n v="26"/>
    <n v="3.3333333333333299"/>
    <n v="55700.888888888803"/>
    <n v="10"/>
    <n v="2"/>
    <n v="0"/>
    <n v="19"/>
    <n v="16"/>
    <n v="2"/>
    <n v="0"/>
    <n v="38"/>
    <n v="5"/>
    <n v="2"/>
    <n v="0"/>
    <n v="12"/>
  </r>
  <r>
    <x v="295"/>
    <s v="Salmon and Wheat Bran Salad"/>
    <n v="45"/>
    <n v="14"/>
    <n v="0"/>
    <n v="609"/>
    <n v="5.6363636363636296"/>
    <n v="38744.5"/>
    <n v="72"/>
    <n v="15"/>
    <n v="0"/>
    <n v="1062"/>
    <n v="76"/>
    <n v="12"/>
    <n v="1"/>
    <n v="902"/>
    <n v="53"/>
    <n v="14"/>
    <n v="0"/>
    <n v="699"/>
  </r>
  <r>
    <x v="295"/>
    <s v="Yogurt"/>
    <n v="13"/>
    <n v="3"/>
    <n v="0"/>
    <n v="63"/>
    <n v="4.2727272727272698"/>
    <n v="36498.090909090897"/>
    <n v="30"/>
    <n v="3"/>
    <n v="0"/>
    <n v="109"/>
    <n v="20"/>
    <n v="3"/>
    <n v="0"/>
    <n v="73"/>
    <n v="20"/>
    <n v="3"/>
    <n v="0"/>
    <n v="94"/>
  </r>
  <r>
    <x v="296"/>
    <s v="Aubergine and Chickpea Vindaloo"/>
    <n v="11"/>
    <n v="4"/>
    <n v="0"/>
    <n v="37"/>
    <n v="1.8333333333333299"/>
    <n v="83333.166666666599"/>
    <n v="8"/>
    <n v="4"/>
    <n v="0"/>
    <n v="28"/>
    <n v="5"/>
    <n v="4"/>
    <n v="0"/>
    <n v="18"/>
    <n v="8"/>
    <n v="4"/>
    <n v="0"/>
    <n v="28"/>
  </r>
  <r>
    <x v="296"/>
    <s v="Beef and Apple Burgers"/>
    <n v="32"/>
    <n v="10"/>
    <n v="0"/>
    <n v="310"/>
    <n v="9.9375"/>
    <n v="31398.8125"/>
    <n v="16"/>
    <n v="17"/>
    <n v="1"/>
    <n v="254"/>
    <n v="19"/>
    <n v="13"/>
    <n v="1"/>
    <n v="223"/>
    <n v="24"/>
    <n v="11"/>
    <n v="0"/>
    <n v="259"/>
  </r>
  <r>
    <x v="296"/>
    <s v="Beef and Broccoli"/>
    <n v="11"/>
    <n v="10"/>
    <n v="0"/>
    <n v="133"/>
    <n v="5.71428571428571"/>
    <n v="42949"/>
    <n v="13"/>
    <n v="6"/>
    <n v="0"/>
    <n v="84"/>
    <n v="10"/>
    <n v="6"/>
    <n v="1"/>
    <n v="52"/>
    <n v="12"/>
    <n v="6"/>
    <n v="0"/>
    <n v="71"/>
  </r>
  <r>
    <x v="296"/>
    <s v="Beef and Broccoli Stir Fry"/>
    <n v="5"/>
    <n v="10"/>
    <n v="0"/>
    <n v="50"/>
    <n v="1.4"/>
    <n v="60126.2"/>
    <n v="5"/>
    <n v="10"/>
    <n v="0"/>
    <n v="50"/>
    <n v="7"/>
    <n v="10"/>
    <n v="2"/>
    <n v="59"/>
    <n v="5"/>
    <n v="10"/>
    <n v="0"/>
    <n v="50"/>
  </r>
  <r>
    <x v="296"/>
    <s v="Beef and Squash Kabob"/>
    <n v="30"/>
    <n v="8"/>
    <n v="0"/>
    <n v="267"/>
    <n v="2.8928571428571401"/>
    <n v="64353.571428571398"/>
    <n v="32"/>
    <n v="7"/>
    <n v="0"/>
    <n v="270"/>
    <n v="18"/>
    <n v="8"/>
    <n v="0"/>
    <n v="162"/>
    <n v="14"/>
    <n v="8"/>
    <n v="1"/>
    <n v="122"/>
  </r>
  <r>
    <x v="296"/>
    <s v="Chicken and Onion Kabob"/>
    <n v="35"/>
    <n v="10"/>
    <n v="0"/>
    <n v="390"/>
    <n v="2.78125"/>
    <n v="56365.96875"/>
    <n v="46"/>
    <n v="10"/>
    <n v="0"/>
    <n v="509"/>
    <n v="16"/>
    <n v="10"/>
    <n v="1"/>
    <n v="164"/>
    <n v="24"/>
    <n v="10"/>
    <n v="0"/>
    <n v="262"/>
  </r>
  <r>
    <x v="296"/>
    <s v="Chutney"/>
    <n v="11"/>
    <n v="2"/>
    <n v="0"/>
    <n v="30"/>
    <n v="4.1818181818181799"/>
    <n v="27423.4545454545"/>
    <n v="11"/>
    <n v="2"/>
    <n v="0"/>
    <n v="32"/>
    <n v="13"/>
    <n v="2"/>
    <n v="0"/>
    <n v="25"/>
    <n v="7"/>
    <n v="2"/>
    <n v="0"/>
    <n v="16"/>
  </r>
  <r>
    <x v="296"/>
    <s v="Coconut and Beef Vindaloo"/>
    <n v="6"/>
    <n v="4"/>
    <n v="0"/>
    <n v="23"/>
    <n v="3.6666666666666599"/>
    <n v="50135"/>
    <n v="5"/>
    <n v="4"/>
    <n v="0"/>
    <n v="18"/>
    <n v="8"/>
    <n v="4"/>
    <n v="1"/>
    <n v="28"/>
    <n v="8"/>
    <n v="4"/>
    <n v="0"/>
    <n v="32"/>
  </r>
  <r>
    <x v="296"/>
    <s v="Fountain Drink"/>
    <n v="46"/>
    <n v="2"/>
    <n v="0"/>
    <n v="92"/>
    <n v="4.7777777777777697"/>
    <n v="40836.407407407401"/>
    <n v="37"/>
    <n v="2"/>
    <n v="0"/>
    <n v="74"/>
    <n v="21"/>
    <n v="2"/>
    <n v="0"/>
    <n v="41"/>
    <n v="16"/>
    <n v="2"/>
    <n v="0"/>
    <n v="32"/>
  </r>
  <r>
    <x v="296"/>
    <s v="Lamb and Veggie Kabob"/>
    <n v="3"/>
    <n v="9"/>
    <n v="0"/>
    <n v="30"/>
    <n v="3"/>
    <n v="50024.5"/>
    <n v="13"/>
    <n v="8"/>
    <n v="2"/>
    <n v="95"/>
    <n v="10"/>
    <n v="8"/>
    <n v="0"/>
    <n v="96"/>
    <n v="12"/>
    <n v="8"/>
    <n v="1"/>
    <n v="103"/>
  </r>
  <r>
    <x v="296"/>
    <s v="Lamb Chops"/>
    <n v="12"/>
    <n v="12"/>
    <n v="0"/>
    <n v="143"/>
    <n v="6.6666666666666599"/>
    <n v="8482.25"/>
    <n v="11"/>
    <n v="8"/>
    <n v="0"/>
    <n v="87"/>
    <n v="9"/>
    <n v="6"/>
    <n v="1"/>
    <n v="45"/>
    <n v="7"/>
    <n v="7"/>
    <n v="0"/>
    <n v="51"/>
  </r>
  <r>
    <x v="296"/>
    <s v="Naan"/>
    <n v="16"/>
    <n v="2"/>
    <n v="0"/>
    <n v="41"/>
    <n v="3.6666666666666599"/>
    <n v="46792.866666666603"/>
    <n v="15"/>
    <n v="2"/>
    <n v="0"/>
    <n v="38"/>
    <n v="10"/>
    <n v="2"/>
    <n v="0"/>
    <n v="24"/>
    <n v="7"/>
    <n v="2"/>
    <n v="0"/>
    <n v="16"/>
  </r>
  <r>
    <x v="296"/>
    <s v="Rice"/>
    <n v="12"/>
    <n v="2"/>
    <n v="0"/>
    <n v="46"/>
    <n v="4.2727272727272698"/>
    <n v="54584.818181818096"/>
    <n v="11"/>
    <n v="2"/>
    <n v="0"/>
    <n v="22"/>
    <n v="10"/>
    <n v="2"/>
    <n v="0"/>
    <n v="20"/>
    <n v="6"/>
    <n v="2"/>
    <n v="0"/>
    <n v="20"/>
  </r>
  <r>
    <x v="296"/>
    <s v="Salmon and Wheat Bran Salad"/>
    <n v="73"/>
    <n v="12"/>
    <n v="0"/>
    <n v="909"/>
    <n v="3.6229508196721301"/>
    <n v="49278.081967213097"/>
    <n v="68"/>
    <n v="12"/>
    <n v="0"/>
    <n v="763"/>
    <n v="54"/>
    <n v="12"/>
    <n v="1"/>
    <n v="603"/>
    <n v="46"/>
    <n v="11"/>
    <n v="0"/>
    <n v="521"/>
  </r>
  <r>
    <x v="296"/>
    <s v="Yogurt"/>
    <n v="19"/>
    <n v="3"/>
    <n v="0"/>
    <n v="69"/>
    <n v="4.23529411764705"/>
    <n v="47127.764705882299"/>
    <n v="25"/>
    <n v="3"/>
    <n v="0"/>
    <n v="98"/>
    <n v="21"/>
    <n v="3"/>
    <n v="0"/>
    <n v="74"/>
    <n v="24"/>
    <n v="3"/>
    <n v="0"/>
    <n v="83"/>
  </r>
  <r>
    <x v="297"/>
    <s v="Aubergine and Chickpea Vindaloo"/>
    <n v="7"/>
    <n v="4"/>
    <n v="1"/>
    <n v="21"/>
    <n v="4.25"/>
    <n v="50120.75"/>
    <n v="3"/>
    <n v="4"/>
    <n v="0"/>
    <n v="10"/>
    <n v="9"/>
    <n v="4"/>
    <n v="0"/>
    <n v="28"/>
    <n v="17"/>
    <n v="4"/>
    <n v="0"/>
    <n v="60"/>
  </r>
  <r>
    <x v="297"/>
    <s v="Beef and Apple Burgers"/>
    <n v="17"/>
    <n v="9"/>
    <n v="1"/>
    <n v="142"/>
    <n v="4.1176470588235201"/>
    <n v="47133.411764705801"/>
    <n v="21"/>
    <n v="16"/>
    <n v="2"/>
    <n v="292"/>
    <n v="30"/>
    <n v="11"/>
    <n v="1"/>
    <n v="308"/>
    <n v="21"/>
    <n v="14"/>
    <n v="1"/>
    <n v="275"/>
  </r>
  <r>
    <x v="297"/>
    <s v="Beef and Broccoli"/>
    <n v="20"/>
    <n v="12"/>
    <n v="7"/>
    <n v="187"/>
    <n v="1.75"/>
    <n v="75005.5"/>
    <n v="31"/>
    <n v="12"/>
    <n v="1"/>
    <n v="296"/>
    <n v="19"/>
    <n v="10"/>
    <n v="1"/>
    <n v="189"/>
    <n v="26"/>
    <n v="10"/>
    <n v="0"/>
    <n v="244"/>
  </r>
  <r>
    <x v="297"/>
    <s v="Beef and Broccoli Stir Fry"/>
    <n v="7"/>
    <n v="10"/>
    <n v="0"/>
    <n v="70"/>
    <n v="4.2857142857142803"/>
    <n v="42891.142857142797"/>
    <n v="7"/>
    <n v="10"/>
    <n v="0"/>
    <n v="70"/>
    <n v="13"/>
    <n v="10"/>
    <n v="1"/>
    <n v="123"/>
    <n v="13"/>
    <n v="10"/>
    <n v="0"/>
    <n v="132"/>
  </r>
  <r>
    <x v="297"/>
    <s v="Beef and Squash Kabob"/>
    <n v="15"/>
    <n v="8"/>
    <n v="0"/>
    <n v="147"/>
    <n v="3.1666666666666599"/>
    <n v="66674.666666666599"/>
    <n v="31"/>
    <n v="7"/>
    <n v="0"/>
    <n v="265"/>
    <n v="29"/>
    <n v="8"/>
    <n v="0"/>
    <n v="261"/>
    <n v="31"/>
    <n v="8"/>
    <n v="0"/>
    <n v="280"/>
  </r>
  <r>
    <x v="297"/>
    <s v="Chicken and Onion Kabob"/>
    <n v="27"/>
    <n v="10"/>
    <n v="1"/>
    <n v="291"/>
    <n v="4"/>
    <n v="65425.0769230769"/>
    <n v="47"/>
    <n v="10"/>
    <n v="1"/>
    <n v="482"/>
    <n v="54"/>
    <n v="10"/>
    <n v="1"/>
    <n v="579"/>
    <n v="50"/>
    <n v="10"/>
    <n v="0"/>
    <n v="559"/>
  </r>
  <r>
    <x v="297"/>
    <s v="Chutney"/>
    <n v="18"/>
    <n v="2"/>
    <n v="1"/>
    <n v="48"/>
    <n v="2.0666666666666602"/>
    <n v="60110.933333333298"/>
    <n v="9"/>
    <n v="2"/>
    <n v="1"/>
    <n v="32"/>
    <n v="18"/>
    <n v="2"/>
    <n v="1"/>
    <n v="42"/>
    <n v="14"/>
    <n v="2"/>
    <n v="0"/>
    <n v="56"/>
  </r>
  <r>
    <x v="297"/>
    <s v="Coconut and Beef Vindaloo"/>
    <n v="10"/>
    <n v="4"/>
    <n v="0"/>
    <n v="40"/>
    <n v="5.1428571428571397"/>
    <n v="28658.857142857101"/>
    <n v="13"/>
    <n v="4"/>
    <n v="0"/>
    <n v="45"/>
    <n v="16"/>
    <n v="4"/>
    <n v="0"/>
    <n v="64"/>
    <n v="5"/>
    <n v="4"/>
    <n v="0"/>
    <n v="20"/>
  </r>
  <r>
    <x v="297"/>
    <s v="Fountain Drink"/>
    <n v="28"/>
    <n v="2"/>
    <n v="0"/>
    <n v="55"/>
    <n v="5.5263157894736796"/>
    <n v="47455.789473684199"/>
    <n v="41"/>
    <n v="2"/>
    <n v="1"/>
    <n v="67"/>
    <n v="55"/>
    <n v="2"/>
    <n v="0"/>
    <n v="96"/>
    <n v="40"/>
    <n v="2"/>
    <n v="0"/>
    <n v="75"/>
  </r>
  <r>
    <x v="297"/>
    <s v="Lamb and Veggie Kabob"/>
    <n v="5"/>
    <n v="9"/>
    <n v="7"/>
    <n v="21"/>
    <n v="1.4"/>
    <n v="80043.8"/>
    <n v="15"/>
    <n v="8"/>
    <n v="2"/>
    <n v="121"/>
    <n v="11"/>
    <n v="8"/>
    <n v="0"/>
    <n v="100"/>
    <n v="12"/>
    <n v="8"/>
    <n v="0"/>
    <n v="114"/>
  </r>
  <r>
    <x v="297"/>
    <s v="Lamb Chops"/>
    <n v="18"/>
    <n v="12"/>
    <n v="3"/>
    <n v="197"/>
    <n v="3.4285714285714199"/>
    <n v="42928"/>
    <n v="15"/>
    <n v="8"/>
    <n v="2"/>
    <n v="91"/>
    <n v="18"/>
    <n v="9"/>
    <n v="1"/>
    <n v="143"/>
    <n v="15"/>
    <n v="9"/>
    <n v="0"/>
    <n v="124"/>
  </r>
  <r>
    <x v="297"/>
    <s v="Naan"/>
    <n v="16"/>
    <n v="2"/>
    <n v="1"/>
    <n v="58"/>
    <n v="1.6666666666666601"/>
    <n v="58370.25"/>
    <n v="10"/>
    <n v="2"/>
    <n v="0"/>
    <n v="38"/>
    <n v="15"/>
    <n v="2"/>
    <n v="0"/>
    <n v="34"/>
    <n v="12"/>
    <n v="2"/>
    <n v="0"/>
    <n v="35"/>
  </r>
  <r>
    <x v="297"/>
    <s v="Rice"/>
    <n v="14"/>
    <n v="2"/>
    <n v="0"/>
    <n v="50"/>
    <n v="1.5833333333333299"/>
    <n v="50147.5"/>
    <n v="13"/>
    <n v="2"/>
    <n v="0"/>
    <n v="61"/>
    <n v="15"/>
    <n v="2"/>
    <n v="0"/>
    <n v="48"/>
    <n v="12"/>
    <n v="2"/>
    <n v="0"/>
    <n v="40"/>
  </r>
  <r>
    <x v="297"/>
    <s v="Salmon and Wheat Bran Salad"/>
    <n v="74"/>
    <n v="15"/>
    <n v="2"/>
    <n v="1072"/>
    <n v="3.2459016393442601"/>
    <n v="57471.622950819597"/>
    <n v="72"/>
    <n v="18"/>
    <n v="1"/>
    <n v="1151"/>
    <n v="89"/>
    <n v="13"/>
    <n v="1"/>
    <n v="1085"/>
    <n v="91"/>
    <n v="13"/>
    <n v="0"/>
    <n v="1267"/>
  </r>
  <r>
    <x v="297"/>
    <s v="Yogurt"/>
    <n v="20"/>
    <n v="3"/>
    <n v="1"/>
    <n v="72"/>
    <n v="2.52941176470588"/>
    <n v="47130.294117646998"/>
    <n v="32"/>
    <n v="3"/>
    <n v="1"/>
    <n v="151"/>
    <n v="30"/>
    <n v="3"/>
    <n v="0"/>
    <n v="118"/>
    <n v="30"/>
    <n v="3"/>
    <n v="0"/>
    <n v="117"/>
  </r>
  <r>
    <x v="298"/>
    <s v="Aubergine and Chickpea Vindaloo"/>
    <n v="9"/>
    <n v="4"/>
    <n v="0"/>
    <n v="32"/>
    <n v="3.125"/>
    <n v="37624.875"/>
    <n v="4"/>
    <n v="4"/>
    <n v="0"/>
    <n v="14"/>
    <n v="5"/>
    <n v="4"/>
    <n v="0"/>
    <n v="18"/>
    <n v="8"/>
    <n v="4"/>
    <n v="0"/>
    <n v="28"/>
  </r>
  <r>
    <x v="298"/>
    <s v="Beef and Apple Burgers"/>
    <n v="16"/>
    <n v="13"/>
    <n v="0"/>
    <n v="207"/>
    <n v="2.2000000000000002"/>
    <n v="46869.466666666602"/>
    <n v="28"/>
    <n v="17"/>
    <n v="0"/>
    <n v="487"/>
    <n v="19"/>
    <n v="11"/>
    <n v="1"/>
    <n v="187"/>
    <n v="26"/>
    <n v="12"/>
    <n v="1"/>
    <n v="274"/>
  </r>
  <r>
    <x v="298"/>
    <s v="Beef and Broccoli"/>
    <n v="11"/>
    <n v="9"/>
    <n v="0"/>
    <n v="102"/>
    <n v="1.8181818181818099"/>
    <n v="72790.545454545398"/>
    <n v="20"/>
    <n v="12"/>
    <n v="0"/>
    <n v="191"/>
    <n v="15"/>
    <n v="6"/>
    <n v="1"/>
    <n v="74"/>
    <n v="12"/>
    <n v="8"/>
    <n v="0"/>
    <n v="95"/>
  </r>
  <r>
    <x v="298"/>
    <s v="Beef and Broccoli Stir Fry"/>
    <n v="12"/>
    <n v="10"/>
    <n v="0"/>
    <n v="122"/>
    <n v="4.0999999999999996"/>
    <n v="50206.8"/>
    <n v="9"/>
    <n v="10"/>
    <n v="0"/>
    <n v="87"/>
    <n v="8"/>
    <n v="10"/>
    <n v="0"/>
    <n v="81"/>
    <n v="11"/>
    <n v="10"/>
    <n v="0"/>
    <n v="112"/>
  </r>
  <r>
    <x v="298"/>
    <s v="Beef and Squash Kabob"/>
    <n v="19"/>
    <n v="8"/>
    <n v="0"/>
    <n v="177"/>
    <n v="1.52941176470588"/>
    <n v="70688.294117647005"/>
    <n v="27"/>
    <n v="7"/>
    <n v="0"/>
    <n v="230"/>
    <n v="23"/>
    <n v="8"/>
    <n v="0"/>
    <n v="217"/>
    <n v="41"/>
    <n v="8"/>
    <n v="0"/>
    <n v="386"/>
  </r>
  <r>
    <x v="298"/>
    <s v="Chicken and Onion Kabob"/>
    <n v="44"/>
    <n v="10"/>
    <n v="0"/>
    <n v="488"/>
    <n v="2.2432432432432399"/>
    <n v="67663.648648648596"/>
    <n v="43"/>
    <n v="10"/>
    <n v="0"/>
    <n v="479"/>
    <n v="37"/>
    <n v="10"/>
    <n v="0"/>
    <n v="403"/>
    <n v="33"/>
    <n v="10"/>
    <n v="0"/>
    <n v="372"/>
  </r>
  <r>
    <x v="298"/>
    <s v="Chutney"/>
    <n v="9"/>
    <n v="2"/>
    <n v="0"/>
    <n v="22"/>
    <n v="2.125"/>
    <n v="62709.375"/>
    <n v="9"/>
    <n v="2"/>
    <n v="0"/>
    <n v="34"/>
    <n v="13"/>
    <n v="2"/>
    <n v="0"/>
    <n v="32"/>
    <n v="13"/>
    <n v="2"/>
    <n v="0"/>
    <n v="26"/>
  </r>
  <r>
    <x v="298"/>
    <s v="Coconut and Beef Vindaloo"/>
    <n v="4"/>
    <n v="4"/>
    <n v="0"/>
    <n v="16"/>
    <n v="2.5"/>
    <n v="50092.5"/>
    <n v="2"/>
    <n v="4"/>
    <n v="0"/>
    <n v="7"/>
    <n v="13"/>
    <n v="4"/>
    <n v="0"/>
    <n v="48"/>
    <n v="7"/>
    <n v="4"/>
    <n v="0"/>
    <n v="28"/>
  </r>
  <r>
    <x v="298"/>
    <s v="Fountain Drink"/>
    <n v="22"/>
    <n v="2"/>
    <n v="0"/>
    <n v="44"/>
    <n v="6.3846153846153797"/>
    <n v="61594.461538461503"/>
    <n v="36"/>
    <n v="2"/>
    <n v="0"/>
    <n v="72"/>
    <n v="27"/>
    <n v="2"/>
    <n v="0"/>
    <n v="53"/>
    <n v="33"/>
    <n v="2"/>
    <n v="0"/>
    <n v="59"/>
  </r>
  <r>
    <x v="298"/>
    <s v="Lamb and Veggie Kabob"/>
    <n v="12"/>
    <n v="9"/>
    <n v="0"/>
    <n v="122"/>
    <n v="6"/>
    <n v="45602.636363636302"/>
    <n v="8"/>
    <n v="8"/>
    <n v="0"/>
    <n v="74"/>
    <n v="9"/>
    <n v="8"/>
    <n v="0"/>
    <n v="85"/>
    <n v="9"/>
    <n v="8"/>
    <n v="2"/>
    <n v="74"/>
  </r>
  <r>
    <x v="298"/>
    <s v="Lamb Chops"/>
    <n v="9"/>
    <n v="7"/>
    <n v="0"/>
    <n v="67"/>
    <n v="7.1111111111111098"/>
    <n v="33443.555555555497"/>
    <n v="12"/>
    <n v="11"/>
    <n v="0"/>
    <n v="121"/>
    <n v="12"/>
    <n v="6"/>
    <n v="0"/>
    <n v="67"/>
    <n v="14"/>
    <n v="10"/>
    <n v="1"/>
    <n v="132"/>
  </r>
  <r>
    <x v="298"/>
    <s v="Naan"/>
    <n v="12"/>
    <n v="2"/>
    <n v="0"/>
    <n v="24"/>
    <n v="2.8181818181818099"/>
    <n v="54598.636363636302"/>
    <n v="17"/>
    <n v="2"/>
    <n v="0"/>
    <n v="50"/>
    <n v="21"/>
    <n v="2"/>
    <n v="0"/>
    <n v="48"/>
    <n v="12"/>
    <n v="2"/>
    <n v="0"/>
    <n v="29"/>
  </r>
  <r>
    <x v="298"/>
    <s v="Rice"/>
    <n v="9"/>
    <n v="2"/>
    <n v="0"/>
    <n v="22"/>
    <n v="2.4444444444444402"/>
    <n v="44671.333333333299"/>
    <n v="13"/>
    <n v="2"/>
    <n v="0"/>
    <n v="44"/>
    <n v="8"/>
    <n v="2"/>
    <n v="0"/>
    <n v="18"/>
    <n v="13"/>
    <n v="2"/>
    <n v="0"/>
    <n v="56"/>
  </r>
  <r>
    <x v="298"/>
    <s v="Salmon and Wheat Bran Salad"/>
    <n v="53"/>
    <n v="14"/>
    <n v="0"/>
    <n v="727"/>
    <n v="3.66"/>
    <n v="50145.72"/>
    <n v="68"/>
    <n v="13"/>
    <n v="0"/>
    <n v="852"/>
    <n v="69"/>
    <n v="12"/>
    <n v="0"/>
    <n v="851"/>
    <n v="73"/>
    <n v="15"/>
    <n v="0"/>
    <n v="1081"/>
  </r>
  <r>
    <x v="298"/>
    <s v="Yogurt"/>
    <n v="22"/>
    <n v="3"/>
    <n v="0"/>
    <n v="92"/>
    <n v="2.7619047619047601"/>
    <n v="52466.0952380952"/>
    <n v="23"/>
    <n v="3"/>
    <n v="0"/>
    <n v="107"/>
    <n v="23"/>
    <n v="3"/>
    <n v="0"/>
    <n v="93"/>
    <n v="36"/>
    <n v="3"/>
    <n v="0"/>
    <n v="159"/>
  </r>
  <r>
    <x v="299"/>
    <s v="Aubergine and Chickpea Vindaloo"/>
    <n v="12"/>
    <n v="4"/>
    <n v="1"/>
    <n v="35"/>
    <n v="3"/>
    <n v="60103.1"/>
    <n v="20"/>
    <n v="4"/>
    <n v="0"/>
    <n v="70"/>
    <n v="15"/>
    <n v="4"/>
    <n v="0"/>
    <n v="52"/>
    <n v="7"/>
    <n v="4"/>
    <n v="0"/>
    <n v="24"/>
  </r>
  <r>
    <x v="299"/>
    <s v="Beef and Apple Burgers"/>
    <n v="23"/>
    <n v="13"/>
    <n v="2"/>
    <n v="269"/>
    <n v="3.1739130434782599"/>
    <n v="47978.956521739099"/>
    <n v="40"/>
    <n v="12"/>
    <n v="0"/>
    <n v="463"/>
    <n v="30"/>
    <n v="13"/>
    <n v="0"/>
    <n v="369"/>
    <n v="33"/>
    <n v="11"/>
    <n v="3"/>
    <n v="275"/>
  </r>
  <r>
    <x v="299"/>
    <s v="Beef and Broccoli"/>
    <n v="28"/>
    <n v="9"/>
    <n v="0"/>
    <n v="266"/>
    <n v="5.21428571428571"/>
    <n v="57337.6785714285"/>
    <n v="39"/>
    <n v="8"/>
    <n v="0"/>
    <n v="441"/>
    <n v="27"/>
    <n v="9"/>
    <n v="0"/>
    <n v="221"/>
    <n v="21"/>
    <n v="8"/>
    <n v="0"/>
    <n v="155"/>
  </r>
  <r>
    <x v="299"/>
    <s v="Beef and Broccoli Stir Fry"/>
    <n v="11"/>
    <n v="10"/>
    <n v="0"/>
    <n v="112"/>
    <n v="2.63636363636363"/>
    <n v="36715"/>
    <n v="21"/>
    <n v="10"/>
    <n v="0"/>
    <n v="207"/>
    <n v="10"/>
    <n v="10"/>
    <n v="1"/>
    <n v="90"/>
    <n v="17"/>
    <n v="10"/>
    <n v="0"/>
    <n v="168"/>
  </r>
  <r>
    <x v="299"/>
    <s v="Beef and Squash Kabob"/>
    <n v="30"/>
    <n v="8"/>
    <n v="0"/>
    <n v="272"/>
    <n v="1.86206896551724"/>
    <n v="65599.896551724101"/>
    <n v="38"/>
    <n v="7"/>
    <n v="0"/>
    <n v="328"/>
    <n v="22"/>
    <n v="8"/>
    <n v="0"/>
    <n v="206"/>
    <n v="33"/>
    <n v="8"/>
    <n v="0"/>
    <n v="304"/>
  </r>
  <r>
    <x v="299"/>
    <s v="Chicken and Onion Kabob"/>
    <n v="39"/>
    <n v="10"/>
    <n v="0"/>
    <n v="429"/>
    <n v="2.8205128205128198"/>
    <n v="61670.358974358896"/>
    <n v="62"/>
    <n v="10"/>
    <n v="0"/>
    <n v="690"/>
    <n v="49"/>
    <n v="10"/>
    <n v="1"/>
    <n v="520"/>
    <n v="43"/>
    <n v="10"/>
    <n v="2"/>
    <n v="432"/>
  </r>
  <r>
    <x v="299"/>
    <s v="Chutney"/>
    <n v="13"/>
    <n v="2"/>
    <n v="0"/>
    <n v="42"/>
    <n v="1.3846153846153799"/>
    <n v="77080.230769230693"/>
    <n v="17"/>
    <n v="2"/>
    <n v="0"/>
    <n v="47"/>
    <n v="16"/>
    <n v="2"/>
    <n v="1"/>
    <n v="38"/>
    <n v="14"/>
    <n v="2"/>
    <n v="0"/>
    <n v="29"/>
  </r>
  <r>
    <x v="299"/>
    <s v="Coconut and Beef Vindaloo"/>
    <n v="4"/>
    <n v="4"/>
    <n v="0"/>
    <n v="16"/>
    <n v="5.75"/>
    <n v="25122.5"/>
    <n v="8"/>
    <n v="4"/>
    <n v="0"/>
    <n v="28"/>
    <n v="3"/>
    <n v="4"/>
    <n v="0"/>
    <n v="12"/>
    <n v="8"/>
    <n v="4"/>
    <n v="0"/>
    <n v="30"/>
  </r>
  <r>
    <x v="299"/>
    <s v="Fountain Drink"/>
    <n v="44"/>
    <n v="2"/>
    <n v="0"/>
    <n v="88"/>
    <n v="6.2580645161290303"/>
    <n v="32447.193548387098"/>
    <n v="42"/>
    <n v="2"/>
    <n v="0"/>
    <n v="83"/>
    <n v="28"/>
    <n v="2"/>
    <n v="0"/>
    <n v="56"/>
    <n v="42"/>
    <n v="2"/>
    <n v="0"/>
    <n v="76"/>
  </r>
  <r>
    <x v="299"/>
    <s v="Lamb and Veggie Kabob"/>
    <n v="13"/>
    <n v="9"/>
    <n v="2"/>
    <n v="113"/>
    <n v="3.3076923076922999"/>
    <n v="46333.384615384603"/>
    <n v="17"/>
    <n v="8"/>
    <n v="0"/>
    <n v="161"/>
    <n v="6"/>
    <n v="8"/>
    <n v="2"/>
    <n v="50"/>
    <n v="12"/>
    <n v="9"/>
    <n v="0"/>
    <n v="126"/>
  </r>
  <r>
    <x v="299"/>
    <s v="Lamb Chops"/>
    <n v="21"/>
    <n v="9"/>
    <n v="0"/>
    <n v="195"/>
    <n v="6.8571428571428497"/>
    <n v="38240.666666666599"/>
    <n v="38"/>
    <n v="10"/>
    <n v="0"/>
    <n v="522"/>
    <n v="13"/>
    <n v="7"/>
    <n v="0"/>
    <n v="82"/>
    <n v="22"/>
    <n v="8"/>
    <n v="0"/>
    <n v="176"/>
  </r>
  <r>
    <x v="299"/>
    <s v="Naan"/>
    <n v="15"/>
    <n v="2"/>
    <n v="0"/>
    <n v="46"/>
    <n v="4.4000000000000004"/>
    <n v="33565.533333333296"/>
    <n v="28"/>
    <n v="2"/>
    <n v="0"/>
    <n v="76"/>
    <n v="16"/>
    <n v="2"/>
    <n v="0"/>
    <n v="46"/>
    <n v="20"/>
    <n v="2"/>
    <n v="0"/>
    <n v="42"/>
  </r>
  <r>
    <x v="299"/>
    <s v="Rice"/>
    <n v="14"/>
    <n v="2"/>
    <n v="0"/>
    <n v="36"/>
    <n v="2.5714285714285698"/>
    <n v="28923.071428571398"/>
    <n v="20"/>
    <n v="2"/>
    <n v="0"/>
    <n v="54"/>
    <n v="10"/>
    <n v="2"/>
    <n v="0"/>
    <n v="32"/>
    <n v="21"/>
    <n v="2"/>
    <n v="0"/>
    <n v="43"/>
  </r>
  <r>
    <x v="299"/>
    <s v="Salmon and Wheat Bran Salad"/>
    <n v="80"/>
    <n v="13"/>
    <n v="1"/>
    <n v="998"/>
    <n v="5.21518987341772"/>
    <n v="40660.265822784801"/>
    <n v="141"/>
    <n v="12"/>
    <n v="0"/>
    <n v="1949"/>
    <n v="52"/>
    <n v="15"/>
    <n v="1"/>
    <n v="764"/>
    <n v="98"/>
    <n v="12"/>
    <n v="1"/>
    <n v="1080"/>
  </r>
  <r>
    <x v="299"/>
    <s v="Yogurt"/>
    <n v="52"/>
    <n v="3"/>
    <n v="0"/>
    <n v="229"/>
    <n v="2.2340425531914798"/>
    <n v="57631.787234042502"/>
    <n v="28"/>
    <n v="3"/>
    <n v="0"/>
    <n v="122"/>
    <n v="28"/>
    <n v="3"/>
    <n v="0"/>
    <n v="134"/>
    <n v="47"/>
    <n v="3"/>
    <n v="0"/>
    <n v="196"/>
  </r>
  <r>
    <x v="300"/>
    <s v="Aubergine and Chickpea Vindaloo"/>
    <n v="4"/>
    <n v="4"/>
    <n v="0"/>
    <n v="14"/>
    <n v="3.75"/>
    <n v="25018"/>
    <n v="15"/>
    <n v="4"/>
    <n v="0"/>
    <n v="52"/>
    <n v="16"/>
    <n v="4"/>
    <n v="0"/>
    <n v="56"/>
    <n v="8"/>
    <n v="4"/>
    <n v="1"/>
    <n v="21"/>
  </r>
  <r>
    <x v="300"/>
    <s v="Beef and Apple Burgers"/>
    <n v="31"/>
    <n v="13"/>
    <n v="2"/>
    <n v="338"/>
    <n v="4.3548387096774102"/>
    <n v="54924.838709677402"/>
    <n v="40"/>
    <n v="13"/>
    <n v="0"/>
    <n v="519"/>
    <n v="37"/>
    <n v="12"/>
    <n v="1"/>
    <n v="400"/>
    <n v="36"/>
    <n v="10"/>
    <n v="0"/>
    <n v="357"/>
  </r>
  <r>
    <x v="300"/>
    <s v="Beef and Broccoli"/>
    <n v="21"/>
    <n v="9"/>
    <n v="0"/>
    <n v="179"/>
    <n v="2.71428571428571"/>
    <n v="47715.904761904698"/>
    <n v="17"/>
    <n v="24"/>
    <n v="0"/>
    <n v="407"/>
    <n v="22"/>
    <n v="10"/>
    <n v="0"/>
    <n v="238"/>
    <n v="16"/>
    <n v="9"/>
    <n v="0"/>
    <n v="147"/>
  </r>
  <r>
    <x v="300"/>
    <s v="Beef and Broccoli Stir Fry"/>
    <n v="14"/>
    <n v="10"/>
    <n v="0"/>
    <n v="143"/>
    <n v="3.6428571428571401"/>
    <n v="42945"/>
    <n v="20"/>
    <n v="10"/>
    <n v="1"/>
    <n v="191"/>
    <n v="13"/>
    <n v="10"/>
    <n v="0"/>
    <n v="130"/>
    <n v="12"/>
    <n v="10"/>
    <n v="0"/>
    <n v="121"/>
  </r>
  <r>
    <x v="300"/>
    <s v="Beef and Squash Kabob"/>
    <n v="32"/>
    <n v="8"/>
    <n v="0"/>
    <n v="307"/>
    <n v="6.9"/>
    <n v="63400.033333333296"/>
    <n v="53"/>
    <n v="7"/>
    <n v="0"/>
    <n v="462"/>
    <n v="54"/>
    <n v="8"/>
    <n v="0"/>
    <n v="508"/>
    <n v="27"/>
    <n v="8"/>
    <n v="0"/>
    <n v="256"/>
  </r>
  <r>
    <x v="300"/>
    <s v="Chicken and Onion Kabob"/>
    <n v="50"/>
    <n v="10"/>
    <n v="0"/>
    <n v="546"/>
    <n v="4.2826086956521703"/>
    <n v="52224.760869565202"/>
    <n v="51"/>
    <n v="10"/>
    <n v="0"/>
    <n v="552"/>
    <n v="106"/>
    <n v="10"/>
    <n v="0"/>
    <n v="1191"/>
    <n v="51"/>
    <n v="10"/>
    <n v="0"/>
    <n v="567"/>
  </r>
  <r>
    <x v="300"/>
    <s v="Chutney"/>
    <n v="18"/>
    <n v="2"/>
    <n v="0"/>
    <n v="52"/>
    <n v="1.52941176470588"/>
    <n v="64743.411764705801"/>
    <n v="22"/>
    <n v="2"/>
    <n v="0"/>
    <n v="60"/>
    <n v="17"/>
    <n v="2"/>
    <n v="0"/>
    <n v="40"/>
    <n v="17"/>
    <n v="2"/>
    <n v="0"/>
    <n v="60"/>
  </r>
  <r>
    <x v="300"/>
    <s v="Coconut and Beef Vindaloo"/>
    <n v="9"/>
    <n v="4"/>
    <n v="1"/>
    <n v="24"/>
    <n v="4.25"/>
    <n v="37639.875"/>
    <n v="11"/>
    <n v="4"/>
    <n v="0"/>
    <n v="38"/>
    <n v="26"/>
    <n v="4"/>
    <n v="0"/>
    <n v="100"/>
    <n v="13"/>
    <n v="4"/>
    <n v="0"/>
    <n v="52"/>
  </r>
  <r>
    <x v="300"/>
    <s v="Fountain Drink"/>
    <n v="44"/>
    <n v="2"/>
    <n v="0"/>
    <n v="87"/>
    <n v="5.2580645161290303"/>
    <n v="48481.774193548299"/>
    <n v="58"/>
    <n v="2"/>
    <n v="0"/>
    <n v="115"/>
    <n v="55"/>
    <n v="2"/>
    <n v="0"/>
    <n v="109"/>
    <n v="42"/>
    <n v="2"/>
    <n v="0"/>
    <n v="82"/>
  </r>
  <r>
    <x v="300"/>
    <s v="Lamb and Veggie Kabob"/>
    <n v="4"/>
    <n v="9"/>
    <n v="0"/>
    <n v="42"/>
    <n v="1.25"/>
    <n v="75000"/>
    <n v="17"/>
    <n v="8"/>
    <n v="0"/>
    <n v="162"/>
    <n v="13"/>
    <n v="8"/>
    <n v="0"/>
    <n v="122"/>
    <n v="9"/>
    <n v="9"/>
    <n v="0"/>
    <n v="95"/>
  </r>
  <r>
    <x v="300"/>
    <s v="Lamb Chops"/>
    <n v="23"/>
    <n v="10"/>
    <n v="1"/>
    <n v="270"/>
    <n v="2.3529411764705799"/>
    <n v="59028.823529411697"/>
    <n v="16"/>
    <n v="14"/>
    <n v="0"/>
    <n v="229"/>
    <n v="31"/>
    <n v="13"/>
    <n v="0"/>
    <n v="413"/>
    <n v="15"/>
    <n v="7"/>
    <n v="0"/>
    <n v="100"/>
  </r>
  <r>
    <x v="300"/>
    <s v="Naan"/>
    <n v="19"/>
    <n v="2"/>
    <n v="0"/>
    <n v="48"/>
    <n v="2.8421052631578898"/>
    <n v="52761"/>
    <n v="36"/>
    <n v="2"/>
    <n v="0"/>
    <n v="112"/>
    <n v="20"/>
    <n v="2"/>
    <n v="0"/>
    <n v="44"/>
    <n v="17"/>
    <n v="2"/>
    <n v="0"/>
    <n v="46"/>
  </r>
  <r>
    <x v="300"/>
    <s v="Rice"/>
    <n v="14"/>
    <n v="2"/>
    <n v="0"/>
    <n v="40"/>
    <n v="2.3076923076922999"/>
    <n v="53940"/>
    <n v="21"/>
    <n v="2"/>
    <n v="0"/>
    <n v="62"/>
    <n v="9"/>
    <n v="2"/>
    <n v="0"/>
    <n v="20"/>
    <n v="13"/>
    <n v="2"/>
    <n v="0"/>
    <n v="32"/>
  </r>
  <r>
    <x v="300"/>
    <s v="Salmon and Wheat Bran Salad"/>
    <n v="89"/>
    <n v="15"/>
    <n v="1"/>
    <n v="1275"/>
    <n v="3.7558139534883699"/>
    <n v="47808.1511627906"/>
    <n v="120"/>
    <n v="17"/>
    <n v="0"/>
    <n v="2043"/>
    <n v="127"/>
    <n v="13"/>
    <n v="0"/>
    <n v="1690"/>
    <n v="78"/>
    <n v="13"/>
    <n v="0"/>
    <n v="1000"/>
  </r>
  <r>
    <x v="300"/>
    <s v="Yogurt"/>
    <n v="43"/>
    <n v="3"/>
    <n v="0"/>
    <n v="185"/>
    <n v="3.53488372093023"/>
    <n v="48965.279069767399"/>
    <n v="44"/>
    <n v="3"/>
    <n v="0"/>
    <n v="191"/>
    <n v="59"/>
    <n v="3"/>
    <n v="0"/>
    <n v="225"/>
    <n v="42"/>
    <n v="3"/>
    <n v="0"/>
    <n v="175"/>
  </r>
  <r>
    <x v="301"/>
    <s v="Aubergine and Chickpea Vindaloo"/>
    <n v="1"/>
    <n v="4"/>
    <n v="0"/>
    <n v="4"/>
    <n v="1"/>
    <n v="99999"/>
    <n v="1"/>
    <n v="4"/>
    <n v="0"/>
    <n v="4"/>
    <n v="1"/>
    <n v="4"/>
    <n v="0"/>
    <n v="4"/>
    <n v="4"/>
    <n v="4"/>
    <n v="0"/>
    <n v="14"/>
  </r>
  <r>
    <x v="301"/>
    <s v="Beef and Apple Burgers"/>
    <n v="11"/>
    <n v="16"/>
    <n v="2"/>
    <n v="158"/>
    <n v="14"/>
    <n v="54591.272727272699"/>
    <n v="25"/>
    <n v="15"/>
    <n v="2"/>
    <n v="345"/>
    <n v="31"/>
    <n v="10"/>
    <n v="3"/>
    <n v="222"/>
    <n v="20"/>
    <n v="14"/>
    <n v="0"/>
    <n v="272"/>
  </r>
  <r>
    <x v="301"/>
    <s v="Beef and Broccoli"/>
    <n v="9"/>
    <n v="16"/>
    <n v="1"/>
    <n v="137"/>
    <n v="17.2222222222222"/>
    <n v="44491.777777777701"/>
    <n v="13"/>
    <n v="9"/>
    <n v="0"/>
    <n v="112"/>
    <n v="26"/>
    <n v="9"/>
    <n v="3"/>
    <n v="191"/>
    <n v="11"/>
    <n v="10"/>
    <n v="0"/>
    <n v="113"/>
  </r>
  <r>
    <x v="301"/>
    <s v="Beef and Broccoli Stir Fry"/>
    <n v="8"/>
    <n v="10"/>
    <n v="3"/>
    <n v="56"/>
    <n v="5.125"/>
    <n v="37654.5"/>
    <n v="10"/>
    <n v="10"/>
    <n v="0"/>
    <n v="100"/>
    <n v="4"/>
    <n v="10"/>
    <n v="0"/>
    <n v="41"/>
    <n v="5"/>
    <n v="10"/>
    <n v="0"/>
    <n v="50"/>
  </r>
  <r>
    <x v="301"/>
    <s v="Beef and Squash Kabob"/>
    <n v="20"/>
    <n v="8"/>
    <n v="0"/>
    <n v="185"/>
    <n v="2.1111111111111098"/>
    <n v="61287.444444444402"/>
    <n v="18"/>
    <n v="7"/>
    <n v="0"/>
    <n v="156"/>
    <n v="28"/>
    <n v="8"/>
    <n v="1"/>
    <n v="249"/>
    <n v="15"/>
    <n v="8"/>
    <n v="0"/>
    <n v="141"/>
  </r>
  <r>
    <x v="301"/>
    <s v="Chicken and Onion Kabob"/>
    <n v="28"/>
    <n v="10"/>
    <n v="1"/>
    <n v="292"/>
    <n v="3.36"/>
    <n v="52086.6"/>
    <n v="26"/>
    <n v="10"/>
    <n v="0"/>
    <n v="280"/>
    <n v="47"/>
    <n v="10"/>
    <n v="0"/>
    <n v="516"/>
    <n v="32"/>
    <n v="10"/>
    <n v="0"/>
    <n v="350"/>
  </r>
  <r>
    <x v="301"/>
    <s v="Chutney"/>
    <n v="5"/>
    <n v="2"/>
    <n v="0"/>
    <n v="10"/>
    <n v="4.2"/>
    <n v="40076.6"/>
    <n v="15"/>
    <n v="2"/>
    <n v="0"/>
    <n v="34"/>
    <n v="11"/>
    <n v="2"/>
    <n v="2"/>
    <n v="38"/>
    <n v="11"/>
    <n v="2"/>
    <n v="0"/>
    <n v="32"/>
  </r>
  <r>
    <x v="301"/>
    <s v="Coconut and Beef Vindaloo"/>
    <n v="8"/>
    <n v="4"/>
    <n v="0"/>
    <n v="31"/>
    <n v="3.4285714285714199"/>
    <n v="71528.857142857101"/>
    <n v="5"/>
    <n v="4"/>
    <n v="0"/>
    <n v="18"/>
    <n v="6"/>
    <n v="4"/>
    <n v="0"/>
    <n v="24"/>
    <n v="9"/>
    <n v="4"/>
    <n v="1"/>
    <n v="32"/>
  </r>
  <r>
    <x v="301"/>
    <s v="Fountain Drink"/>
    <n v="12"/>
    <n v="2"/>
    <n v="0"/>
    <n v="24"/>
    <n v="6.2"/>
    <n v="40051.1"/>
    <n v="33"/>
    <n v="2"/>
    <n v="0"/>
    <n v="60"/>
    <n v="25"/>
    <n v="2"/>
    <n v="0"/>
    <n v="49"/>
    <n v="25"/>
    <n v="2"/>
    <n v="0"/>
    <n v="50"/>
  </r>
  <r>
    <x v="301"/>
    <s v="Lamb and Veggie Kabob"/>
    <n v="8"/>
    <n v="9"/>
    <n v="1"/>
    <n v="80"/>
    <n v="4"/>
    <n v="62509"/>
    <n v="5"/>
    <n v="8"/>
    <n v="0"/>
    <n v="45"/>
    <n v="9"/>
    <n v="8"/>
    <n v="1"/>
    <n v="76"/>
    <n v="6"/>
    <n v="9"/>
    <n v="1"/>
    <n v="53"/>
  </r>
  <r>
    <x v="301"/>
    <s v="Lamb Chops"/>
    <n v="10"/>
    <n v="16"/>
    <n v="1"/>
    <n v="154"/>
    <n v="5.4"/>
    <n v="60090.8"/>
    <n v="15"/>
    <n v="9"/>
    <n v="0"/>
    <n v="131"/>
    <n v="18"/>
    <n v="11"/>
    <n v="0"/>
    <n v="187"/>
    <n v="19"/>
    <n v="8"/>
    <n v="0"/>
    <n v="150"/>
  </r>
  <r>
    <x v="301"/>
    <s v="Naan"/>
    <n v="8"/>
    <n v="2"/>
    <n v="0"/>
    <n v="22"/>
    <n v="4.25"/>
    <n v="50221.75"/>
    <n v="18"/>
    <n v="2"/>
    <n v="0"/>
    <n v="44"/>
    <n v="14"/>
    <n v="2"/>
    <n v="1"/>
    <n v="42"/>
    <n v="13"/>
    <n v="2"/>
    <n v="0"/>
    <n v="32"/>
  </r>
  <r>
    <x v="301"/>
    <s v="Rice"/>
    <n v="10"/>
    <n v="2"/>
    <n v="0"/>
    <n v="48"/>
    <n v="3.5714285714285698"/>
    <n v="71446.571428571406"/>
    <n v="13"/>
    <n v="2"/>
    <n v="0"/>
    <n v="34"/>
    <n v="14"/>
    <n v="2"/>
    <n v="4"/>
    <n v="48"/>
    <n v="9"/>
    <n v="2"/>
    <n v="0"/>
    <n v="26"/>
  </r>
  <r>
    <x v="301"/>
    <s v="Salmon and Wheat Bran Salad"/>
    <n v="57"/>
    <n v="14"/>
    <n v="0"/>
    <n v="700"/>
    <n v="7.1463414634146298"/>
    <n v="48877.682926829199"/>
    <n v="63"/>
    <n v="14"/>
    <n v="0"/>
    <n v="841"/>
    <n v="58"/>
    <n v="16"/>
    <n v="2"/>
    <n v="861"/>
    <n v="45"/>
    <n v="14"/>
    <n v="0"/>
    <n v="609"/>
  </r>
  <r>
    <x v="301"/>
    <s v="Yogurt"/>
    <n v="17"/>
    <n v="3"/>
    <n v="0"/>
    <n v="94"/>
    <n v="2.9230769230769198"/>
    <n v="53953.2307692307"/>
    <n v="27"/>
    <n v="3"/>
    <n v="0"/>
    <n v="93"/>
    <n v="19"/>
    <n v="3"/>
    <n v="0"/>
    <n v="81"/>
    <n v="13"/>
    <n v="3"/>
    <n v="0"/>
    <n v="63"/>
  </r>
  <r>
    <x v="302"/>
    <s v="Aubergine and Chickpea Vindaloo"/>
    <n v="5"/>
    <n v="4"/>
    <n v="0"/>
    <n v="18"/>
    <n v="9.25"/>
    <n v="50114.5"/>
    <n v="6"/>
    <n v="4"/>
    <n v="0"/>
    <n v="21"/>
    <n v="6"/>
    <n v="4"/>
    <n v="0"/>
    <n v="21"/>
    <n v="11"/>
    <n v="4"/>
    <n v="0"/>
    <n v="37"/>
  </r>
  <r>
    <x v="302"/>
    <s v="Beef and Apple Burgers"/>
    <n v="16"/>
    <n v="19"/>
    <n v="0"/>
    <n v="305"/>
    <n v="5.1875"/>
    <n v="43779.125"/>
    <n v="17"/>
    <n v="12"/>
    <n v="0"/>
    <n v="210"/>
    <n v="20"/>
    <n v="15"/>
    <n v="1"/>
    <n v="282"/>
    <n v="32"/>
    <n v="10"/>
    <n v="0"/>
    <n v="310"/>
  </r>
  <r>
    <x v="302"/>
    <s v="Beef and Broccoli"/>
    <n v="18"/>
    <n v="12"/>
    <n v="0"/>
    <n v="225"/>
    <n v="4.3888888888888804"/>
    <n v="55652.833333333299"/>
    <n v="17"/>
    <n v="12"/>
    <n v="0"/>
    <n v="198"/>
    <n v="12"/>
    <n v="15"/>
    <n v="0"/>
    <n v="181"/>
    <n v="11"/>
    <n v="10"/>
    <n v="0"/>
    <n v="133"/>
  </r>
  <r>
    <x v="302"/>
    <s v="Beef and Broccoli Stir Fry"/>
    <n v="13"/>
    <n v="10"/>
    <n v="0"/>
    <n v="133"/>
    <n v="4.6923076923076898"/>
    <n v="54084.0769230769"/>
    <n v="13"/>
    <n v="10"/>
    <n v="0"/>
    <n v="130"/>
    <n v="5"/>
    <n v="10"/>
    <n v="0"/>
    <n v="50"/>
    <n v="5"/>
    <n v="10"/>
    <n v="0"/>
    <n v="50"/>
  </r>
  <r>
    <x v="302"/>
    <s v="Beef and Squash Kabob"/>
    <n v="29"/>
    <n v="8"/>
    <n v="0"/>
    <n v="272"/>
    <n v="4.4074074074074003"/>
    <n v="44638.629629629599"/>
    <n v="32"/>
    <n v="7"/>
    <n v="0"/>
    <n v="280"/>
    <n v="28"/>
    <n v="8"/>
    <n v="0"/>
    <n v="257"/>
    <n v="30"/>
    <n v="8"/>
    <n v="0"/>
    <n v="267"/>
  </r>
  <r>
    <x v="302"/>
    <s v="Chicken and Onion Kabob"/>
    <n v="37"/>
    <n v="10"/>
    <n v="0"/>
    <n v="411"/>
    <n v="11.6388888888888"/>
    <n v="63967.138888888803"/>
    <n v="41"/>
    <n v="10"/>
    <n v="0"/>
    <n v="448"/>
    <n v="28"/>
    <n v="10"/>
    <n v="1"/>
    <n v="301"/>
    <n v="35"/>
    <n v="10"/>
    <n v="0"/>
    <n v="390"/>
  </r>
  <r>
    <x v="302"/>
    <s v="Chutney"/>
    <n v="12"/>
    <n v="2"/>
    <n v="0"/>
    <n v="30"/>
    <n v="1.9166666666666601"/>
    <n v="66679.083333333299"/>
    <n v="9"/>
    <n v="2"/>
    <n v="0"/>
    <n v="22"/>
    <n v="11"/>
    <n v="2"/>
    <n v="0"/>
    <n v="28"/>
    <n v="11"/>
    <n v="2"/>
    <n v="0"/>
    <n v="30"/>
  </r>
  <r>
    <x v="302"/>
    <s v="Coconut and Beef Vindaloo"/>
    <n v="12"/>
    <n v="4"/>
    <n v="0"/>
    <n v="48"/>
    <n v="4.0909090909090899"/>
    <n v="54754"/>
    <n v="7"/>
    <n v="4"/>
    <n v="0"/>
    <n v="24"/>
    <n v="5"/>
    <n v="4"/>
    <n v="0"/>
    <n v="19"/>
    <n v="6"/>
    <n v="4"/>
    <n v="0"/>
    <n v="23"/>
  </r>
  <r>
    <x v="302"/>
    <s v="Fountain Drink"/>
    <n v="55"/>
    <n v="2"/>
    <n v="0"/>
    <n v="105"/>
    <n v="4.5806451612903203"/>
    <n v="48513.483870967699"/>
    <n v="34"/>
    <n v="2"/>
    <n v="0"/>
    <n v="68"/>
    <n v="23"/>
    <n v="2"/>
    <n v="0"/>
    <n v="44"/>
    <n v="46"/>
    <n v="2"/>
    <n v="0"/>
    <n v="92"/>
  </r>
  <r>
    <x v="302"/>
    <s v="Lamb and Veggie Kabob"/>
    <n v="5"/>
    <n v="9"/>
    <n v="0"/>
    <n v="54"/>
    <n v="3.4"/>
    <n v="60012.4"/>
    <n v="5"/>
    <n v="8"/>
    <n v="0"/>
    <n v="48"/>
    <n v="8"/>
    <n v="8"/>
    <n v="0"/>
    <n v="76"/>
    <n v="3"/>
    <n v="9"/>
    <n v="0"/>
    <n v="30"/>
  </r>
  <r>
    <x v="302"/>
    <s v="Lamb Chops"/>
    <n v="16"/>
    <n v="9"/>
    <n v="1"/>
    <n v="131"/>
    <n v="9.6875"/>
    <n v="37619.5"/>
    <n v="17"/>
    <n v="12"/>
    <n v="0"/>
    <n v="212"/>
    <n v="8"/>
    <n v="13"/>
    <n v="0"/>
    <n v="107"/>
    <n v="12"/>
    <n v="12"/>
    <n v="0"/>
    <n v="143"/>
  </r>
  <r>
    <x v="302"/>
    <s v="Naan"/>
    <n v="22"/>
    <n v="2"/>
    <n v="0"/>
    <n v="52"/>
    <n v="3.2"/>
    <n v="50116.4"/>
    <n v="11"/>
    <n v="2"/>
    <n v="0"/>
    <n v="30"/>
    <n v="14"/>
    <n v="2"/>
    <n v="0"/>
    <n v="42"/>
    <n v="16"/>
    <n v="2"/>
    <n v="0"/>
    <n v="41"/>
  </r>
  <r>
    <x v="302"/>
    <s v="Rice"/>
    <n v="10"/>
    <n v="2"/>
    <n v="0"/>
    <n v="28"/>
    <n v="6.2"/>
    <n v="40214.800000000003"/>
    <n v="17"/>
    <n v="2"/>
    <n v="0"/>
    <n v="56"/>
    <n v="7"/>
    <n v="2"/>
    <n v="0"/>
    <n v="24"/>
    <n v="12"/>
    <n v="2"/>
    <n v="0"/>
    <n v="46"/>
  </r>
  <r>
    <x v="302"/>
    <s v="Salmon and Wheat Bran Salad"/>
    <n v="77"/>
    <n v="14"/>
    <n v="0"/>
    <n v="1081"/>
    <n v="4.2533333333333303"/>
    <n v="46778.666666666599"/>
    <n v="83"/>
    <n v="13"/>
    <n v="0"/>
    <n v="1088"/>
    <n v="62"/>
    <n v="14"/>
    <n v="0"/>
    <n v="863"/>
    <n v="73"/>
    <n v="12"/>
    <n v="0"/>
    <n v="909"/>
  </r>
  <r>
    <x v="302"/>
    <s v="Yogurt"/>
    <n v="22"/>
    <n v="3"/>
    <n v="0"/>
    <n v="92"/>
    <n v="3.7619047619047601"/>
    <n v="52522.333333333299"/>
    <n v="31"/>
    <n v="3"/>
    <n v="0"/>
    <n v="116"/>
    <n v="29"/>
    <n v="3"/>
    <n v="0"/>
    <n v="131"/>
    <n v="19"/>
    <n v="3"/>
    <n v="0"/>
    <n v="69"/>
  </r>
  <r>
    <x v="303"/>
    <s v="Aubergine and Chickpea Vindaloo"/>
    <n v="20"/>
    <n v="4"/>
    <n v="0"/>
    <n v="70"/>
    <n v="2.75"/>
    <n v="50150.625"/>
    <n v="5"/>
    <n v="4"/>
    <n v="0"/>
    <n v="18"/>
    <n v="5"/>
    <n v="4"/>
    <n v="0"/>
    <n v="18"/>
    <n v="7"/>
    <n v="4"/>
    <n v="1"/>
    <n v="21"/>
  </r>
  <r>
    <x v="303"/>
    <s v="Beef and Apple Burgers"/>
    <n v="20"/>
    <n v="18"/>
    <n v="1"/>
    <n v="340"/>
    <n v="2.2999999999999998"/>
    <n v="45249.05"/>
    <n v="32"/>
    <n v="14"/>
    <n v="0"/>
    <n v="442"/>
    <n v="25"/>
    <n v="14"/>
    <n v="1"/>
    <n v="311"/>
    <n v="17"/>
    <n v="9"/>
    <n v="1"/>
    <n v="142"/>
  </r>
  <r>
    <x v="303"/>
    <s v="Beef and Broccoli"/>
    <n v="25"/>
    <n v="11"/>
    <n v="0"/>
    <n v="268"/>
    <n v="2.2222222222222201"/>
    <n v="61231.777777777701"/>
    <n v="19"/>
    <n v="9"/>
    <n v="0"/>
    <n v="153"/>
    <n v="16"/>
    <n v="14"/>
    <n v="0"/>
    <n v="218"/>
    <n v="20"/>
    <n v="12"/>
    <n v="7"/>
    <n v="187"/>
  </r>
  <r>
    <x v="303"/>
    <s v="Beef and Broccoli Stir Fry"/>
    <n v="6"/>
    <n v="10"/>
    <n v="0"/>
    <n v="60"/>
    <n v="2.6666666666666599"/>
    <n v="16716.5"/>
    <n v="14"/>
    <n v="10"/>
    <n v="0"/>
    <n v="140"/>
    <n v="11"/>
    <n v="10"/>
    <n v="0"/>
    <n v="110"/>
    <n v="7"/>
    <n v="10"/>
    <n v="0"/>
    <n v="70"/>
  </r>
  <r>
    <x v="303"/>
    <s v="Beef and Squash Kabob"/>
    <n v="17"/>
    <n v="8"/>
    <n v="0"/>
    <n v="158"/>
    <n v="1.8235294117647001"/>
    <n v="64779.823529411697"/>
    <n v="38"/>
    <n v="7"/>
    <n v="0"/>
    <n v="334"/>
    <n v="28"/>
    <n v="8"/>
    <n v="1"/>
    <n v="243"/>
    <n v="15"/>
    <n v="8"/>
    <n v="0"/>
    <n v="147"/>
  </r>
  <r>
    <x v="303"/>
    <s v="Chicken and Onion Kabob"/>
    <n v="35"/>
    <n v="10"/>
    <n v="0"/>
    <n v="378"/>
    <n v="3.84375"/>
    <n v="34543.8125"/>
    <n v="50"/>
    <n v="10"/>
    <n v="0"/>
    <n v="559"/>
    <n v="58"/>
    <n v="10"/>
    <n v="0"/>
    <n v="631"/>
    <n v="27"/>
    <n v="10"/>
    <n v="1"/>
    <n v="291"/>
  </r>
  <r>
    <x v="303"/>
    <s v="Chutney"/>
    <n v="19"/>
    <n v="2"/>
    <n v="0"/>
    <n v="50"/>
    <n v="2.1052631578947301"/>
    <n v="68528.210526315699"/>
    <n v="22"/>
    <n v="2"/>
    <n v="0"/>
    <n v="54"/>
    <n v="12"/>
    <n v="2"/>
    <n v="0"/>
    <n v="54"/>
    <n v="18"/>
    <n v="2"/>
    <n v="1"/>
    <n v="48"/>
  </r>
  <r>
    <x v="303"/>
    <s v="Coconut and Beef Vindaloo"/>
    <n v="19"/>
    <n v="4"/>
    <n v="0"/>
    <n v="76"/>
    <n v="4.375"/>
    <n v="25356.75"/>
    <n v="0"/>
    <n v="0"/>
    <n v="0"/>
    <n v="0"/>
    <n v="5"/>
    <n v="4"/>
    <n v="0"/>
    <n v="20"/>
    <n v="10"/>
    <n v="4"/>
    <n v="0"/>
    <n v="40"/>
  </r>
  <r>
    <x v="303"/>
    <s v="Fountain Drink"/>
    <n v="59"/>
    <n v="2"/>
    <n v="0"/>
    <n v="115"/>
    <n v="3.9285714285714199"/>
    <n v="39545.857142857101"/>
    <n v="40"/>
    <n v="2"/>
    <n v="0"/>
    <n v="79"/>
    <n v="21"/>
    <n v="2"/>
    <n v="0"/>
    <n v="41"/>
    <n v="28"/>
    <n v="2"/>
    <n v="0"/>
    <n v="55"/>
  </r>
  <r>
    <x v="303"/>
    <s v="Lamb and Veggie Kabob"/>
    <n v="2"/>
    <n v="9"/>
    <n v="0"/>
    <n v="20"/>
    <n v="2.5"/>
    <n v="50324"/>
    <n v="10"/>
    <n v="8"/>
    <n v="0"/>
    <n v="90"/>
    <n v="5"/>
    <n v="8"/>
    <n v="0"/>
    <n v="48"/>
    <n v="5"/>
    <n v="9"/>
    <n v="7"/>
    <n v="21"/>
  </r>
  <r>
    <x v="303"/>
    <s v="Lamb Chops"/>
    <n v="39"/>
    <n v="8"/>
    <n v="0"/>
    <n v="310"/>
    <n v="5.2727272727272698"/>
    <n v="45685.409090909001"/>
    <n v="18"/>
    <n v="8"/>
    <n v="0"/>
    <n v="134"/>
    <n v="21"/>
    <n v="20"/>
    <n v="0"/>
    <n v="306"/>
    <n v="18"/>
    <n v="12"/>
    <n v="3"/>
    <n v="197"/>
  </r>
  <r>
    <x v="303"/>
    <s v="Naan"/>
    <n v="16"/>
    <n v="2"/>
    <n v="0"/>
    <n v="60"/>
    <n v="3.6666666666666599"/>
    <n v="40201.666666666599"/>
    <n v="17"/>
    <n v="2"/>
    <n v="0"/>
    <n v="37"/>
    <n v="13"/>
    <n v="2"/>
    <n v="0"/>
    <n v="51"/>
    <n v="16"/>
    <n v="2"/>
    <n v="1"/>
    <n v="58"/>
  </r>
  <r>
    <x v="303"/>
    <s v="Rice"/>
    <n v="20"/>
    <n v="2"/>
    <n v="0"/>
    <n v="102"/>
    <n v="2.7333333333333298"/>
    <n v="60156.266666666597"/>
    <n v="16"/>
    <n v="2"/>
    <n v="0"/>
    <n v="42"/>
    <n v="16"/>
    <n v="2"/>
    <n v="0"/>
    <n v="52"/>
    <n v="14"/>
    <n v="2"/>
    <n v="0"/>
    <n v="50"/>
  </r>
  <r>
    <x v="303"/>
    <s v="Salmon and Wheat Bran Salad"/>
    <n v="84"/>
    <n v="13"/>
    <n v="0"/>
    <n v="1208"/>
    <n v="3.0579710144927499"/>
    <n v="50955.115942028897"/>
    <n v="110"/>
    <n v="13"/>
    <n v="0"/>
    <n v="1396"/>
    <n v="72"/>
    <n v="20"/>
    <n v="0"/>
    <n v="1374"/>
    <n v="74"/>
    <n v="15"/>
    <n v="2"/>
    <n v="1072"/>
  </r>
  <r>
    <x v="303"/>
    <s v="Yogurt"/>
    <n v="38"/>
    <n v="3"/>
    <n v="0"/>
    <n v="199"/>
    <n v="2.5517241379310298"/>
    <n v="55326.344827586203"/>
    <n v="28"/>
    <n v="3"/>
    <n v="0"/>
    <n v="122"/>
    <n v="31"/>
    <n v="3"/>
    <n v="0"/>
    <n v="126"/>
    <n v="20"/>
    <n v="3"/>
    <n v="1"/>
    <n v="72"/>
  </r>
  <r>
    <x v="304"/>
    <s v="Aubergine and Chickpea Vindaloo"/>
    <n v="11"/>
    <n v="4"/>
    <n v="0"/>
    <n v="38"/>
    <n v="5.5714285714285703"/>
    <n v="43010.714285714203"/>
    <n v="19"/>
    <n v="4"/>
    <n v="0"/>
    <n v="66"/>
    <n v="0"/>
    <n v="0"/>
    <n v="0"/>
    <n v="0"/>
    <n v="9"/>
    <n v="4"/>
    <n v="0"/>
    <n v="32"/>
  </r>
  <r>
    <x v="304"/>
    <s v="Beef and Apple Burgers"/>
    <n v="34"/>
    <n v="15"/>
    <n v="1"/>
    <n v="461"/>
    <n v="7.1"/>
    <n v="55174.7"/>
    <n v="30"/>
    <n v="16"/>
    <n v="1"/>
    <n v="447"/>
    <n v="0"/>
    <n v="0"/>
    <n v="0"/>
    <n v="0"/>
    <n v="16"/>
    <n v="13"/>
    <n v="0"/>
    <n v="207"/>
  </r>
  <r>
    <x v="304"/>
    <s v="Beef and Broccoli"/>
    <n v="33"/>
    <n v="11"/>
    <n v="0"/>
    <n v="380"/>
    <n v="5.6666666666666599"/>
    <n v="28065.611111111099"/>
    <n v="33"/>
    <n v="10"/>
    <n v="3"/>
    <n v="266"/>
    <n v="0"/>
    <n v="0"/>
    <n v="0"/>
    <n v="0"/>
    <n v="11"/>
    <n v="9"/>
    <n v="0"/>
    <n v="102"/>
  </r>
  <r>
    <x v="304"/>
    <s v="Beef and Broccoli Stir Fry"/>
    <n v="14"/>
    <n v="10"/>
    <n v="0"/>
    <n v="141"/>
    <n v="5.4615384615384599"/>
    <n v="61652.384615384603"/>
    <n v="17"/>
    <n v="10"/>
    <n v="0"/>
    <n v="170"/>
    <n v="0"/>
    <n v="0"/>
    <n v="0"/>
    <n v="0"/>
    <n v="12"/>
    <n v="10"/>
    <n v="0"/>
    <n v="122"/>
  </r>
  <r>
    <x v="304"/>
    <s v="Beef and Squash Kabob"/>
    <n v="34"/>
    <n v="8"/>
    <n v="0"/>
    <n v="319"/>
    <n v="3.75"/>
    <n v="65707.59375"/>
    <n v="48"/>
    <n v="7"/>
    <n v="0"/>
    <n v="398"/>
    <n v="0"/>
    <n v="0"/>
    <n v="0"/>
    <n v="0"/>
    <n v="19"/>
    <n v="8"/>
    <n v="0"/>
    <n v="177"/>
  </r>
  <r>
    <x v="304"/>
    <s v="Chicken and Onion Kabob"/>
    <n v="29"/>
    <n v="10"/>
    <n v="0"/>
    <n v="324"/>
    <n v="3.7857142857142798"/>
    <n v="46636.571428571398"/>
    <n v="42"/>
    <n v="10"/>
    <n v="0"/>
    <n v="468"/>
    <n v="0"/>
    <n v="0"/>
    <n v="0"/>
    <n v="0"/>
    <n v="44"/>
    <n v="10"/>
    <n v="0"/>
    <n v="488"/>
  </r>
  <r>
    <x v="304"/>
    <s v="Chutney"/>
    <n v="8"/>
    <n v="2"/>
    <n v="0"/>
    <n v="26"/>
    <n v="7.375"/>
    <n v="37580.125"/>
    <n v="17"/>
    <n v="2"/>
    <n v="0"/>
    <n v="42"/>
    <n v="0"/>
    <n v="0"/>
    <n v="0"/>
    <n v="0"/>
    <n v="9"/>
    <n v="2"/>
    <n v="0"/>
    <n v="22"/>
  </r>
  <r>
    <x v="304"/>
    <s v="Coconut and Beef Vindaloo"/>
    <n v="6"/>
    <n v="4"/>
    <n v="0"/>
    <n v="24"/>
    <n v="4.25"/>
    <n v="50045"/>
    <n v="6"/>
    <n v="4"/>
    <n v="1"/>
    <n v="18"/>
    <n v="0"/>
    <n v="0"/>
    <n v="0"/>
    <n v="0"/>
    <n v="4"/>
    <n v="4"/>
    <n v="0"/>
    <n v="16"/>
  </r>
  <r>
    <x v="304"/>
    <s v="Fountain Drink"/>
    <n v="20"/>
    <n v="2"/>
    <n v="0"/>
    <n v="39"/>
    <n v="7.0666666666666602"/>
    <n v="20219.266666666601"/>
    <n v="49"/>
    <n v="2"/>
    <n v="0"/>
    <n v="96"/>
    <n v="0"/>
    <n v="0"/>
    <n v="0"/>
    <n v="0"/>
    <n v="22"/>
    <n v="2"/>
    <n v="0"/>
    <n v="44"/>
  </r>
  <r>
    <x v="304"/>
    <s v="Lamb and Veggie Kabob"/>
    <n v="9"/>
    <n v="9"/>
    <n v="0"/>
    <n v="92"/>
    <n v="1.7777777777777699"/>
    <n v="66872.555555555504"/>
    <n v="17"/>
    <n v="8"/>
    <n v="1"/>
    <n v="147"/>
    <n v="0"/>
    <n v="0"/>
    <n v="0"/>
    <n v="0"/>
    <n v="12"/>
    <n v="9"/>
    <n v="0"/>
    <n v="122"/>
  </r>
  <r>
    <x v="304"/>
    <s v="Lamb Chops"/>
    <n v="25"/>
    <n v="9"/>
    <n v="0"/>
    <n v="231"/>
    <n v="3.84615384615384"/>
    <n v="38583.461538461503"/>
    <n v="30"/>
    <n v="10"/>
    <n v="4"/>
    <n v="231"/>
    <n v="1"/>
    <n v="50"/>
    <n v="0"/>
    <n v="50"/>
    <n v="9"/>
    <n v="7"/>
    <n v="0"/>
    <n v="67"/>
  </r>
  <r>
    <x v="304"/>
    <s v="Naan"/>
    <n v="12"/>
    <n v="2"/>
    <n v="0"/>
    <n v="36"/>
    <n v="4.3333333333333304"/>
    <n v="58379.75"/>
    <n v="16"/>
    <n v="2"/>
    <n v="0"/>
    <n v="40"/>
    <n v="0"/>
    <n v="0"/>
    <n v="0"/>
    <n v="0"/>
    <n v="12"/>
    <n v="2"/>
    <n v="0"/>
    <n v="24"/>
  </r>
  <r>
    <x v="304"/>
    <s v="Rice"/>
    <n v="7"/>
    <n v="2"/>
    <n v="0"/>
    <n v="26"/>
    <n v="3.4285714285714199"/>
    <n v="57268.285714285703"/>
    <n v="19"/>
    <n v="2"/>
    <n v="0"/>
    <n v="66"/>
    <n v="0"/>
    <n v="0"/>
    <n v="0"/>
    <n v="0"/>
    <n v="9"/>
    <n v="2"/>
    <n v="0"/>
    <n v="22"/>
  </r>
  <r>
    <x v="304"/>
    <s v="Salmon and Wheat Bran Salad"/>
    <n v="80"/>
    <n v="13"/>
    <n v="1"/>
    <n v="1053"/>
    <n v="5.3555555555555499"/>
    <n v="42444.866666666603"/>
    <n v="95"/>
    <n v="18"/>
    <n v="5"/>
    <n v="1293"/>
    <n v="0"/>
    <n v="0"/>
    <n v="0"/>
    <n v="0"/>
    <n v="53"/>
    <n v="14"/>
    <n v="0"/>
    <n v="727"/>
  </r>
  <r>
    <x v="304"/>
    <s v="Yogurt"/>
    <n v="54"/>
    <n v="3"/>
    <n v="0"/>
    <n v="298"/>
    <n v="4.8205128205128203"/>
    <n v="41225.4102564102"/>
    <n v="46"/>
    <n v="3"/>
    <n v="0"/>
    <n v="205"/>
    <n v="0"/>
    <n v="0"/>
    <n v="0"/>
    <n v="0"/>
    <n v="22"/>
    <n v="3"/>
    <n v="0"/>
    <n v="92"/>
  </r>
  <r>
    <x v="305"/>
    <s v="Aubergine and Chickpea Vindaloo"/>
    <n v="13"/>
    <n v="4"/>
    <n v="0"/>
    <n v="46"/>
    <n v="4.1428571428571397"/>
    <n v="57248.714285714203"/>
    <n v="4"/>
    <n v="4"/>
    <n v="0"/>
    <n v="14"/>
    <n v="6"/>
    <n v="4"/>
    <n v="0"/>
    <n v="21"/>
    <n v="12"/>
    <n v="4"/>
    <n v="1"/>
    <n v="35"/>
  </r>
  <r>
    <x v="305"/>
    <s v="Beef and Apple Burgers"/>
    <n v="32"/>
    <n v="15"/>
    <n v="2"/>
    <n v="516"/>
    <n v="3.4285714285714199"/>
    <n v="50080.892857142797"/>
    <n v="26"/>
    <n v="22"/>
    <n v="1"/>
    <n v="547"/>
    <n v="13"/>
    <n v="25"/>
    <n v="0"/>
    <n v="328"/>
    <n v="23"/>
    <n v="13"/>
    <n v="2"/>
    <n v="269"/>
  </r>
  <r>
    <x v="305"/>
    <s v="Beef and Broccoli"/>
    <n v="27"/>
    <n v="12"/>
    <n v="0"/>
    <n v="352"/>
    <n v="5.9545454545454497"/>
    <n v="54607.772727272699"/>
    <n v="25"/>
    <n v="9"/>
    <n v="0"/>
    <n v="229"/>
    <n v="6"/>
    <n v="9"/>
    <n v="0"/>
    <n v="57"/>
    <n v="28"/>
    <n v="9"/>
    <n v="0"/>
    <n v="266"/>
  </r>
  <r>
    <x v="305"/>
    <s v="Beef and Broccoli Stir Fry"/>
    <n v="15"/>
    <n v="10"/>
    <n v="1"/>
    <n v="138"/>
    <n v="2.4"/>
    <n v="60054.933333333298"/>
    <n v="19"/>
    <n v="10"/>
    <n v="0"/>
    <n v="190"/>
    <n v="9"/>
    <n v="10"/>
    <n v="0"/>
    <n v="90"/>
    <n v="11"/>
    <n v="10"/>
    <n v="0"/>
    <n v="112"/>
  </r>
  <r>
    <x v="305"/>
    <s v="Beef and Squash Kabob"/>
    <n v="25"/>
    <n v="8"/>
    <n v="0"/>
    <n v="233"/>
    <n v="3.375"/>
    <n v="50098.875"/>
    <n v="31"/>
    <n v="7"/>
    <n v="0"/>
    <n v="265"/>
    <n v="19"/>
    <n v="8"/>
    <n v="0"/>
    <n v="182"/>
    <n v="30"/>
    <n v="8"/>
    <n v="0"/>
    <n v="272"/>
  </r>
  <r>
    <x v="305"/>
    <s v="Chicken and Onion Kabob"/>
    <n v="43"/>
    <n v="10"/>
    <n v="0"/>
    <n v="490"/>
    <n v="6.2285714285714198"/>
    <n v="40112.314285714201"/>
    <n v="49"/>
    <n v="10"/>
    <n v="0"/>
    <n v="529"/>
    <n v="46"/>
    <n v="10"/>
    <n v="0"/>
    <n v="509"/>
    <n v="39"/>
    <n v="10"/>
    <n v="0"/>
    <n v="429"/>
  </r>
  <r>
    <x v="305"/>
    <s v="Chutney"/>
    <n v="15"/>
    <n v="2"/>
    <n v="0"/>
    <n v="64"/>
    <n v="1.5333333333333301"/>
    <n v="60133.666666666599"/>
    <n v="15"/>
    <n v="2"/>
    <n v="0"/>
    <n v="60"/>
    <n v="3"/>
    <n v="2"/>
    <n v="0"/>
    <n v="12"/>
    <n v="13"/>
    <n v="2"/>
    <n v="0"/>
    <n v="42"/>
  </r>
  <r>
    <x v="305"/>
    <s v="Coconut and Beef Vindaloo"/>
    <n v="17"/>
    <n v="4"/>
    <n v="0"/>
    <n v="68"/>
    <n v="9.1666666666666607"/>
    <n v="58515"/>
    <n v="15"/>
    <n v="4"/>
    <n v="0"/>
    <n v="52"/>
    <n v="5"/>
    <n v="4"/>
    <n v="0"/>
    <n v="20"/>
    <n v="4"/>
    <n v="4"/>
    <n v="0"/>
    <n v="16"/>
  </r>
  <r>
    <x v="305"/>
    <s v="Fountain Drink"/>
    <n v="41"/>
    <n v="2"/>
    <n v="0"/>
    <n v="82"/>
    <n v="4.75"/>
    <n v="58454.416666666599"/>
    <n v="35"/>
    <n v="2"/>
    <n v="0"/>
    <n v="64"/>
    <n v="20"/>
    <n v="2"/>
    <n v="0"/>
    <n v="40"/>
    <n v="44"/>
    <n v="2"/>
    <n v="0"/>
    <n v="88"/>
  </r>
  <r>
    <x v="305"/>
    <s v="Lamb and Veggie Kabob"/>
    <n v="12"/>
    <n v="9"/>
    <n v="1"/>
    <n v="119"/>
    <n v="4.8333333333333304"/>
    <n v="66676.5"/>
    <n v="7"/>
    <n v="8"/>
    <n v="1"/>
    <n v="54"/>
    <n v="10"/>
    <n v="8"/>
    <n v="1"/>
    <n v="85"/>
    <n v="13"/>
    <n v="9"/>
    <n v="2"/>
    <n v="113"/>
  </r>
  <r>
    <x v="305"/>
    <s v="Lamb Chops"/>
    <n v="22"/>
    <n v="10"/>
    <n v="0"/>
    <n v="238"/>
    <n v="3.8947368421052602"/>
    <n v="52792.631578947301"/>
    <n v="17"/>
    <n v="16"/>
    <n v="0"/>
    <n v="252"/>
    <n v="9"/>
    <n v="8"/>
    <n v="0"/>
    <n v="72"/>
    <n v="21"/>
    <n v="9"/>
    <n v="0"/>
    <n v="195"/>
  </r>
  <r>
    <x v="305"/>
    <s v="Naan"/>
    <n v="13"/>
    <n v="2"/>
    <n v="0"/>
    <n v="36"/>
    <n v="3.9230769230769198"/>
    <n v="61660.923076922998"/>
    <n v="27"/>
    <n v="2"/>
    <n v="0"/>
    <n v="72"/>
    <n v="3"/>
    <n v="2"/>
    <n v="0"/>
    <n v="8"/>
    <n v="15"/>
    <n v="2"/>
    <n v="0"/>
    <n v="46"/>
  </r>
  <r>
    <x v="305"/>
    <s v="Rice"/>
    <n v="15"/>
    <n v="2"/>
    <n v="0"/>
    <n v="36"/>
    <n v="2.4666666666666601"/>
    <n v="66783"/>
    <n v="21"/>
    <n v="2"/>
    <n v="0"/>
    <n v="48"/>
    <n v="14"/>
    <n v="2"/>
    <n v="0"/>
    <n v="32"/>
    <n v="14"/>
    <n v="2"/>
    <n v="0"/>
    <n v="36"/>
  </r>
  <r>
    <x v="305"/>
    <s v="Salmon and Wheat Bran Salad"/>
    <n v="105"/>
    <n v="15"/>
    <n v="0"/>
    <n v="1616"/>
    <n v="4.7052631578947297"/>
    <n v="47492.452631578897"/>
    <n v="100"/>
    <n v="15"/>
    <n v="0"/>
    <n v="1449"/>
    <n v="51"/>
    <n v="15"/>
    <n v="0"/>
    <n v="757"/>
    <n v="80"/>
    <n v="13"/>
    <n v="1"/>
    <n v="998"/>
  </r>
  <r>
    <x v="305"/>
    <s v="Yogurt"/>
    <n v="27"/>
    <n v="3"/>
    <n v="0"/>
    <n v="130"/>
    <n v="2.84615384615384"/>
    <n v="61621.961538461503"/>
    <n v="39"/>
    <n v="3"/>
    <n v="0"/>
    <n v="158"/>
    <n v="21"/>
    <n v="3"/>
    <n v="0"/>
    <n v="97"/>
    <n v="52"/>
    <n v="3"/>
    <n v="0"/>
    <n v="229"/>
  </r>
  <r>
    <x v="306"/>
    <s v="Aubergine and Chickpea Vindaloo"/>
    <n v="7"/>
    <n v="4"/>
    <n v="0"/>
    <n v="24"/>
    <n v="4.71428571428571"/>
    <n v="14477.1428571428"/>
    <n v="11"/>
    <n v="4"/>
    <n v="0"/>
    <n v="38"/>
    <n v="8"/>
    <n v="4"/>
    <n v="0"/>
    <n v="28"/>
    <n v="4"/>
    <n v="4"/>
    <n v="0"/>
    <n v="14"/>
  </r>
  <r>
    <x v="306"/>
    <s v="Beef and Apple Burgers"/>
    <n v="23"/>
    <n v="14"/>
    <n v="1"/>
    <n v="300"/>
    <n v="2"/>
    <n v="43631.652173912997"/>
    <n v="24"/>
    <n v="18"/>
    <n v="0"/>
    <n v="431"/>
    <n v="20"/>
    <n v="15"/>
    <n v="0"/>
    <n v="288"/>
    <n v="31"/>
    <n v="13"/>
    <n v="2"/>
    <n v="338"/>
  </r>
  <r>
    <x v="306"/>
    <s v="Beef and Broccoli"/>
    <n v="11"/>
    <n v="9"/>
    <n v="0"/>
    <n v="103"/>
    <n v="2.0909090909090899"/>
    <n v="36579.363636363603"/>
    <n v="17"/>
    <n v="17"/>
    <n v="0"/>
    <n v="284"/>
    <n v="8"/>
    <n v="13"/>
    <n v="0"/>
    <n v="100"/>
    <n v="21"/>
    <n v="9"/>
    <n v="0"/>
    <n v="179"/>
  </r>
  <r>
    <x v="306"/>
    <s v="Beef and Broccoli Stir Fry"/>
    <n v="5"/>
    <n v="10"/>
    <n v="0"/>
    <n v="50"/>
    <n v="2.8"/>
    <n v="40111.4"/>
    <n v="18"/>
    <n v="10"/>
    <n v="0"/>
    <n v="180"/>
    <n v="7"/>
    <n v="10"/>
    <n v="0"/>
    <n v="70"/>
    <n v="14"/>
    <n v="10"/>
    <n v="0"/>
    <n v="143"/>
  </r>
  <r>
    <x v="306"/>
    <s v="Beef and Squash Kabob"/>
    <n v="26"/>
    <n v="8"/>
    <n v="0"/>
    <n v="240"/>
    <n v="3.4347826086956501"/>
    <n v="39413.347826086901"/>
    <n v="31"/>
    <n v="7"/>
    <n v="0"/>
    <n v="268"/>
    <n v="31"/>
    <n v="8"/>
    <n v="0"/>
    <n v="285"/>
    <n v="32"/>
    <n v="8"/>
    <n v="0"/>
    <n v="307"/>
  </r>
  <r>
    <x v="306"/>
    <s v="Chicken and Onion Kabob"/>
    <n v="39"/>
    <n v="10"/>
    <n v="1"/>
    <n v="425"/>
    <n v="4.1578947368421"/>
    <n v="52791.473684210498"/>
    <n v="49"/>
    <n v="10"/>
    <n v="0"/>
    <n v="545"/>
    <n v="42"/>
    <n v="10"/>
    <n v="0"/>
    <n v="470"/>
    <n v="50"/>
    <n v="10"/>
    <n v="0"/>
    <n v="546"/>
  </r>
  <r>
    <x v="306"/>
    <s v="Chutney"/>
    <n v="6"/>
    <n v="2"/>
    <n v="0"/>
    <n v="22"/>
    <n v="3.5"/>
    <n v="506"/>
    <n v="11"/>
    <n v="2"/>
    <n v="0"/>
    <n v="46"/>
    <n v="14"/>
    <n v="2"/>
    <n v="1"/>
    <n v="28"/>
    <n v="18"/>
    <n v="2"/>
    <n v="0"/>
    <n v="52"/>
  </r>
  <r>
    <x v="306"/>
    <s v="Coconut and Beef Vindaloo"/>
    <n v="11"/>
    <n v="4"/>
    <n v="0"/>
    <n v="44"/>
    <n v="2.5"/>
    <n v="62781.125"/>
    <n v="5"/>
    <n v="4"/>
    <n v="0"/>
    <n v="18"/>
    <n v="6"/>
    <n v="4"/>
    <n v="0"/>
    <n v="24"/>
    <n v="9"/>
    <n v="4"/>
    <n v="1"/>
    <n v="24"/>
  </r>
  <r>
    <x v="306"/>
    <s v="Fountain Drink"/>
    <n v="18"/>
    <n v="2"/>
    <n v="0"/>
    <n v="35"/>
    <n v="2.3571428571428501"/>
    <n v="64410.857142857101"/>
    <n v="49"/>
    <n v="2"/>
    <n v="0"/>
    <n v="97"/>
    <n v="16"/>
    <n v="2"/>
    <n v="0"/>
    <n v="32"/>
    <n v="44"/>
    <n v="2"/>
    <n v="0"/>
    <n v="87"/>
  </r>
  <r>
    <x v="306"/>
    <s v="Lamb and Veggie Kabob"/>
    <n v="10"/>
    <n v="9"/>
    <n v="0"/>
    <n v="104"/>
    <n v="4.1111111111111098"/>
    <n v="33596.888888888803"/>
    <n v="9"/>
    <n v="8"/>
    <n v="0"/>
    <n v="82"/>
    <n v="6"/>
    <n v="8"/>
    <n v="3"/>
    <n v="39"/>
    <n v="4"/>
    <n v="9"/>
    <n v="0"/>
    <n v="42"/>
  </r>
  <r>
    <x v="306"/>
    <s v="Lamb Chops"/>
    <n v="14"/>
    <n v="9"/>
    <n v="0"/>
    <n v="124"/>
    <n v="2.8571428571428501"/>
    <n v="64350.5"/>
    <n v="15"/>
    <n v="25"/>
    <n v="0"/>
    <n v="371"/>
    <n v="6"/>
    <n v="10"/>
    <n v="0"/>
    <n v="62"/>
    <n v="23"/>
    <n v="10"/>
    <n v="1"/>
    <n v="270"/>
  </r>
  <r>
    <x v="306"/>
    <s v="Naan"/>
    <n v="14"/>
    <n v="2"/>
    <n v="0"/>
    <n v="35"/>
    <n v="1.3571428571428501"/>
    <n v="71453.142857142797"/>
    <n v="8"/>
    <n v="2"/>
    <n v="0"/>
    <n v="22"/>
    <n v="11"/>
    <n v="2"/>
    <n v="0"/>
    <n v="30"/>
    <n v="19"/>
    <n v="2"/>
    <n v="0"/>
    <n v="48"/>
  </r>
  <r>
    <x v="306"/>
    <s v="Rice"/>
    <n v="7"/>
    <n v="2"/>
    <n v="0"/>
    <n v="18"/>
    <n v="2"/>
    <n v="14596.5714285714"/>
    <n v="11"/>
    <n v="2"/>
    <n v="0"/>
    <n v="40"/>
    <n v="9"/>
    <n v="2"/>
    <n v="1"/>
    <n v="24"/>
    <n v="14"/>
    <n v="2"/>
    <n v="0"/>
    <n v="40"/>
  </r>
  <r>
    <x v="306"/>
    <s v="Salmon and Wheat Bran Salad"/>
    <n v="59"/>
    <n v="15"/>
    <n v="0"/>
    <n v="839"/>
    <n v="2.68965517241379"/>
    <n v="48535.948275862"/>
    <n v="99"/>
    <n v="27"/>
    <n v="0"/>
    <n v="2672"/>
    <n v="49"/>
    <n v="14"/>
    <n v="1"/>
    <n v="632"/>
    <n v="89"/>
    <n v="15"/>
    <n v="1"/>
    <n v="1275"/>
  </r>
  <r>
    <x v="306"/>
    <s v="Yogurt"/>
    <n v="25"/>
    <n v="3"/>
    <n v="0"/>
    <n v="101"/>
    <n v="2"/>
    <n v="48033.521739130403"/>
    <n v="51"/>
    <n v="3"/>
    <n v="0"/>
    <n v="226"/>
    <n v="31"/>
    <n v="3"/>
    <n v="0"/>
    <n v="146"/>
    <n v="43"/>
    <n v="3"/>
    <n v="0"/>
    <n v="185"/>
  </r>
  <r>
    <x v="307"/>
    <s v="Beef and Apple Burgers"/>
    <n v="1"/>
    <n v="96"/>
    <n v="48"/>
    <n v="48"/>
    <n v="3"/>
    <n v="1099"/>
    <n v="0"/>
    <n v="0"/>
    <n v="0"/>
    <n v="0"/>
    <n v="15"/>
    <n v="11"/>
    <n v="1"/>
    <n v="162"/>
    <n v="11"/>
    <n v="16"/>
    <n v="2"/>
    <n v="158"/>
  </r>
  <r>
    <x v="307"/>
    <s v="Beef and Broccoli"/>
    <n v="1"/>
    <n v="75"/>
    <n v="0"/>
    <n v="75"/>
    <n v="3"/>
    <n v="0"/>
    <n v="0"/>
    <n v="0"/>
    <n v="0"/>
    <n v="0"/>
    <n v="11"/>
    <n v="8"/>
    <n v="0"/>
    <n v="87"/>
    <n v="9"/>
    <n v="16"/>
    <n v="1"/>
    <n v="137"/>
  </r>
  <r>
    <x v="307"/>
    <s v="Salmon and Wheat Bran Salad"/>
    <n v="1"/>
    <n v="115"/>
    <n v="0"/>
    <n v="115"/>
    <n v="2"/>
    <n v="1836"/>
    <n v="0"/>
    <n v="0"/>
    <n v="0"/>
    <n v="0"/>
    <n v="39"/>
    <n v="14"/>
    <n v="0"/>
    <n v="538"/>
    <n v="57"/>
    <n v="14"/>
    <n v="0"/>
    <n v="700"/>
  </r>
  <r>
    <x v="308"/>
    <s v="Aubergine and Chickpea Vindaloo"/>
    <n v="7"/>
    <n v="4"/>
    <n v="0"/>
    <n v="24"/>
    <n v="1"/>
    <n v="99999"/>
    <n v="6"/>
    <n v="4"/>
    <n v="0"/>
    <n v="21"/>
    <n v="10"/>
    <n v="4"/>
    <n v="2"/>
    <n v="21"/>
    <n v="11"/>
    <n v="4"/>
    <n v="0"/>
    <n v="38"/>
  </r>
  <r>
    <x v="308"/>
    <s v="Beef and Apple Burgers"/>
    <n v="28"/>
    <n v="11"/>
    <n v="0"/>
    <n v="296"/>
    <n v="17.25"/>
    <n v="64392.607142857101"/>
    <n v="29"/>
    <n v="15"/>
    <n v="1"/>
    <n v="416"/>
    <n v="28"/>
    <n v="12"/>
    <n v="1"/>
    <n v="303"/>
    <n v="34"/>
    <n v="15"/>
    <n v="1"/>
    <n v="461"/>
  </r>
  <r>
    <x v="308"/>
    <s v="Beef and Broccoli"/>
    <n v="16"/>
    <n v="8"/>
    <n v="0"/>
    <n v="129"/>
    <n v="4.875"/>
    <n v="68821.6875"/>
    <n v="18"/>
    <n v="8"/>
    <n v="0"/>
    <n v="147"/>
    <n v="16"/>
    <n v="9"/>
    <n v="0"/>
    <n v="143"/>
    <n v="33"/>
    <n v="11"/>
    <n v="0"/>
    <n v="380"/>
  </r>
  <r>
    <x v="308"/>
    <s v="Beef and Broccoli Stir Fry"/>
    <n v="9"/>
    <n v="10"/>
    <n v="0"/>
    <n v="92"/>
    <n v="46.7777777777777"/>
    <n v="33361.888888888803"/>
    <n v="8"/>
    <n v="10"/>
    <n v="0"/>
    <n v="80"/>
    <n v="5"/>
    <n v="10"/>
    <n v="0"/>
    <n v="51"/>
    <n v="14"/>
    <n v="10"/>
    <n v="0"/>
    <n v="141"/>
  </r>
  <r>
    <x v="308"/>
    <s v="Beef and Squash Kabob"/>
    <n v="22"/>
    <n v="8"/>
    <n v="0"/>
    <n v="206"/>
    <n v="2.1666666666666599"/>
    <n v="72317.222222222204"/>
    <n v="31"/>
    <n v="7"/>
    <n v="0"/>
    <n v="272"/>
    <n v="26"/>
    <n v="8"/>
    <n v="1"/>
    <n v="232"/>
    <n v="34"/>
    <n v="8"/>
    <n v="0"/>
    <n v="319"/>
  </r>
  <r>
    <x v="308"/>
    <s v="Chicken and Onion Kabob"/>
    <n v="52"/>
    <n v="10"/>
    <n v="0"/>
    <n v="575"/>
    <n v="3.76595744680851"/>
    <n v="53350.936170212699"/>
    <n v="42"/>
    <n v="10"/>
    <n v="0"/>
    <n v="468"/>
    <n v="41"/>
    <n v="10"/>
    <n v="1"/>
    <n v="433"/>
    <n v="29"/>
    <n v="10"/>
    <n v="0"/>
    <n v="324"/>
  </r>
  <r>
    <x v="308"/>
    <s v="Chutney"/>
    <n v="12"/>
    <n v="2"/>
    <n v="0"/>
    <n v="36"/>
    <n v="2.5"/>
    <n v="75014.833333333299"/>
    <n v="16"/>
    <n v="2"/>
    <n v="0"/>
    <n v="38"/>
    <n v="11"/>
    <n v="2"/>
    <n v="0"/>
    <n v="38"/>
    <n v="8"/>
    <n v="2"/>
    <n v="0"/>
    <n v="26"/>
  </r>
  <r>
    <x v="308"/>
    <s v="Fountain Drink"/>
    <n v="38"/>
    <n v="2"/>
    <n v="0"/>
    <n v="76"/>
    <n v="14.1818181818181"/>
    <n v="50157.545454545398"/>
    <n v="50"/>
    <n v="2"/>
    <n v="0"/>
    <n v="98"/>
    <n v="26"/>
    <n v="2"/>
    <n v="0"/>
    <n v="42"/>
    <n v="20"/>
    <n v="2"/>
    <n v="0"/>
    <n v="39"/>
  </r>
  <r>
    <x v="308"/>
    <s v="Lamb and Veggie Kabob"/>
    <n v="8"/>
    <n v="9"/>
    <n v="0"/>
    <n v="84"/>
    <n v="10"/>
    <n v="43147.4285714285"/>
    <n v="12"/>
    <n v="8"/>
    <n v="1"/>
    <n v="108"/>
    <n v="11"/>
    <n v="8"/>
    <n v="2"/>
    <n v="76"/>
    <n v="9"/>
    <n v="9"/>
    <n v="0"/>
    <n v="92"/>
  </r>
  <r>
    <x v="308"/>
    <s v="Lamb Chops"/>
    <n v="13"/>
    <n v="11"/>
    <n v="0"/>
    <n v="136"/>
    <n v="10.538461538461499"/>
    <n v="61574.461538461503"/>
    <n v="9"/>
    <n v="18"/>
    <n v="1"/>
    <n v="158"/>
    <n v="19"/>
    <n v="8"/>
    <n v="0"/>
    <n v="143"/>
    <n v="25"/>
    <n v="9"/>
    <n v="0"/>
    <n v="231"/>
  </r>
  <r>
    <x v="308"/>
    <s v="Naan"/>
    <n v="9"/>
    <n v="2"/>
    <n v="0"/>
    <n v="22"/>
    <n v="4.3333333333333304"/>
    <n v="66689.555555555504"/>
    <n v="17"/>
    <n v="2"/>
    <n v="0"/>
    <n v="52"/>
    <n v="11"/>
    <n v="2"/>
    <n v="0"/>
    <n v="38"/>
    <n v="12"/>
    <n v="2"/>
    <n v="0"/>
    <n v="36"/>
  </r>
  <r>
    <x v="308"/>
    <s v="Rice"/>
    <n v="8"/>
    <n v="2"/>
    <n v="0"/>
    <n v="42"/>
    <n v="1.1428571428571399"/>
    <n v="85738.571428571406"/>
    <n v="20"/>
    <n v="2"/>
    <n v="0"/>
    <n v="52"/>
    <n v="13"/>
    <n v="2"/>
    <n v="0"/>
    <n v="33"/>
    <n v="7"/>
    <n v="2"/>
    <n v="0"/>
    <n v="26"/>
  </r>
  <r>
    <x v="308"/>
    <s v="Salmon and Wheat Bran Salad"/>
    <n v="61"/>
    <n v="16"/>
    <n v="0"/>
    <n v="960"/>
    <n v="7.42372881355932"/>
    <n v="56046.661016949103"/>
    <n v="100"/>
    <n v="13"/>
    <n v="0"/>
    <n v="1310"/>
    <n v="61"/>
    <n v="14"/>
    <n v="1"/>
    <n v="781"/>
    <n v="80"/>
    <n v="13"/>
    <n v="1"/>
    <n v="1053"/>
  </r>
  <r>
    <x v="308"/>
    <s v="Yogurt"/>
    <n v="25"/>
    <n v="3"/>
    <n v="0"/>
    <n v="110"/>
    <n v="2.3913043478260798"/>
    <n v="52365"/>
    <n v="39"/>
    <n v="3"/>
    <n v="0"/>
    <n v="156"/>
    <n v="22"/>
    <n v="3"/>
    <n v="0"/>
    <n v="98"/>
    <n v="54"/>
    <n v="3"/>
    <n v="0"/>
    <n v="298"/>
  </r>
  <r>
    <x v="309"/>
    <s v="Aubergine and Chickpea Vindaloo"/>
    <n v="6"/>
    <n v="4"/>
    <n v="0"/>
    <n v="21"/>
    <n v="12.8"/>
    <n v="40011.199999999997"/>
    <n v="11"/>
    <n v="4"/>
    <n v="0"/>
    <n v="35"/>
    <n v="4"/>
    <n v="4"/>
    <n v="0"/>
    <n v="14"/>
    <n v="13"/>
    <n v="4"/>
    <n v="0"/>
    <n v="46"/>
  </r>
  <r>
    <x v="309"/>
    <s v="Beef and Apple Burgers"/>
    <n v="21"/>
    <n v="17"/>
    <n v="0"/>
    <n v="361"/>
    <n v="8.3809523809523796"/>
    <n v="28746.285714285699"/>
    <n v="35"/>
    <n v="12"/>
    <n v="0"/>
    <n v="416"/>
    <n v="21"/>
    <n v="9"/>
    <n v="0"/>
    <n v="195"/>
    <n v="32"/>
    <n v="15"/>
    <n v="2"/>
    <n v="516"/>
  </r>
  <r>
    <x v="309"/>
    <s v="Beef and Broccoli"/>
    <n v="29"/>
    <n v="11"/>
    <n v="0"/>
    <n v="301"/>
    <n v="5.8461538461538396"/>
    <n v="50060.461538461503"/>
    <n v="25"/>
    <n v="9"/>
    <n v="0"/>
    <n v="227"/>
    <n v="7"/>
    <n v="6"/>
    <n v="0"/>
    <n v="45"/>
    <n v="27"/>
    <n v="12"/>
    <n v="0"/>
    <n v="352"/>
  </r>
  <r>
    <x v="309"/>
    <s v="Beef and Broccoli Stir Fry"/>
    <n v="5"/>
    <n v="10"/>
    <n v="0"/>
    <n v="53"/>
    <n v="1"/>
    <n v="99999"/>
    <n v="15"/>
    <n v="10"/>
    <n v="0"/>
    <n v="150"/>
    <n v="15"/>
    <n v="10"/>
    <n v="0"/>
    <n v="151"/>
    <n v="15"/>
    <n v="10"/>
    <n v="1"/>
    <n v="138"/>
  </r>
  <r>
    <x v="309"/>
    <s v="Beef and Squash Kabob"/>
    <n v="24"/>
    <n v="8"/>
    <n v="0"/>
    <n v="228"/>
    <n v="1.9523809523809501"/>
    <n v="61988.714285714203"/>
    <n v="38"/>
    <n v="7"/>
    <n v="0"/>
    <n v="336"/>
    <n v="26"/>
    <n v="8"/>
    <n v="0"/>
    <n v="235"/>
    <n v="25"/>
    <n v="8"/>
    <n v="0"/>
    <n v="233"/>
  </r>
  <r>
    <x v="309"/>
    <s v="Chicken and Onion Kabob"/>
    <n v="39"/>
    <n v="10"/>
    <n v="0"/>
    <n v="441"/>
    <n v="2.86486486486486"/>
    <n v="64907"/>
    <n v="28"/>
    <n v="10"/>
    <n v="0"/>
    <n v="309"/>
    <n v="52"/>
    <n v="10"/>
    <n v="0"/>
    <n v="575"/>
    <n v="43"/>
    <n v="10"/>
    <n v="0"/>
    <n v="490"/>
  </r>
  <r>
    <x v="309"/>
    <s v="Chutney"/>
    <n v="13"/>
    <n v="2"/>
    <n v="0"/>
    <n v="54"/>
    <n v="3.1666666666666599"/>
    <n v="66685.916666666599"/>
    <n v="16"/>
    <n v="2"/>
    <n v="0"/>
    <n v="50"/>
    <n v="5"/>
    <n v="2"/>
    <n v="0"/>
    <n v="20"/>
    <n v="15"/>
    <n v="2"/>
    <n v="0"/>
    <n v="64"/>
  </r>
  <r>
    <x v="309"/>
    <s v="Coconut and Beef Vindaloo"/>
    <n v="16"/>
    <n v="4"/>
    <n v="1"/>
    <n v="58"/>
    <n v="5.5"/>
    <n v="50048.2"/>
    <n v="16"/>
    <n v="4"/>
    <n v="1"/>
    <n v="49"/>
    <n v="9"/>
    <n v="4"/>
    <n v="0"/>
    <n v="36"/>
    <n v="17"/>
    <n v="4"/>
    <n v="0"/>
    <n v="68"/>
  </r>
  <r>
    <x v="309"/>
    <s v="Fountain Drink"/>
    <n v="38"/>
    <n v="2"/>
    <n v="0"/>
    <n v="73"/>
    <n v="6.2"/>
    <n v="44059.48"/>
    <n v="70"/>
    <n v="2"/>
    <n v="0"/>
    <n v="137"/>
    <n v="21"/>
    <n v="2"/>
    <n v="0"/>
    <n v="41"/>
    <n v="41"/>
    <n v="2"/>
    <n v="0"/>
    <n v="82"/>
  </r>
  <r>
    <x v="309"/>
    <s v="Lamb and Veggie Kabob"/>
    <n v="6"/>
    <n v="9"/>
    <n v="2"/>
    <n v="51"/>
    <n v="1.3333333333333299"/>
    <n v="83333.5"/>
    <n v="11"/>
    <n v="8"/>
    <n v="2"/>
    <n v="79"/>
    <n v="8"/>
    <n v="8"/>
    <n v="1"/>
    <n v="73"/>
    <n v="12"/>
    <n v="9"/>
    <n v="1"/>
    <n v="119"/>
  </r>
  <r>
    <x v="309"/>
    <s v="Lamb Chops"/>
    <n v="13"/>
    <n v="11"/>
    <n v="1"/>
    <n v="125"/>
    <n v="3.9230769230769198"/>
    <n v="46256.1538461538"/>
    <n v="20"/>
    <n v="10"/>
    <n v="0"/>
    <n v="193"/>
    <n v="11"/>
    <n v="10"/>
    <n v="0"/>
    <n v="105"/>
    <n v="22"/>
    <n v="10"/>
    <n v="0"/>
    <n v="238"/>
  </r>
  <r>
    <x v="309"/>
    <s v="Naan"/>
    <n v="22"/>
    <n v="2"/>
    <n v="0"/>
    <n v="74"/>
    <n v="2.4761904761904701"/>
    <n v="71491.714285714203"/>
    <n v="23"/>
    <n v="2"/>
    <n v="0"/>
    <n v="62"/>
    <n v="9"/>
    <n v="2"/>
    <n v="0"/>
    <n v="24"/>
    <n v="13"/>
    <n v="2"/>
    <n v="0"/>
    <n v="36"/>
  </r>
  <r>
    <x v="309"/>
    <s v="Rice"/>
    <n v="16"/>
    <n v="2"/>
    <n v="0"/>
    <n v="62"/>
    <n v="1.86666666666666"/>
    <n v="80008.533333333296"/>
    <n v="18"/>
    <n v="2"/>
    <n v="0"/>
    <n v="60"/>
    <n v="9"/>
    <n v="2"/>
    <n v="0"/>
    <n v="19"/>
    <n v="15"/>
    <n v="2"/>
    <n v="0"/>
    <n v="36"/>
  </r>
  <r>
    <x v="309"/>
    <s v="Salmon and Wheat Bran Salad"/>
    <n v="66"/>
    <n v="15"/>
    <n v="0"/>
    <n v="969"/>
    <n v="5.3181818181818103"/>
    <n v="54599.090909090897"/>
    <n v="117"/>
    <n v="13"/>
    <n v="0"/>
    <n v="1529"/>
    <n v="43"/>
    <n v="12"/>
    <n v="0"/>
    <n v="496"/>
    <n v="105"/>
    <n v="15"/>
    <n v="0"/>
    <n v="1616"/>
  </r>
  <r>
    <x v="309"/>
    <s v="Yogurt"/>
    <n v="35"/>
    <n v="3"/>
    <n v="0"/>
    <n v="166"/>
    <n v="3.73529411764705"/>
    <n v="55944.794117646998"/>
    <n v="49"/>
    <n v="3"/>
    <n v="0"/>
    <n v="205"/>
    <n v="26"/>
    <n v="3"/>
    <n v="0"/>
    <n v="103"/>
    <n v="27"/>
    <n v="3"/>
    <n v="0"/>
    <n v="130"/>
  </r>
  <r>
    <x v="310"/>
    <s v="Aubergine and Chickpea Vindaloo"/>
    <n v="5"/>
    <n v="4"/>
    <n v="0"/>
    <n v="18"/>
    <n v="1.4"/>
    <n v="80055.199999999997"/>
    <n v="9"/>
    <n v="4"/>
    <n v="2"/>
    <n v="18"/>
    <n v="5"/>
    <n v="4"/>
    <n v="0"/>
    <n v="18"/>
    <n v="7"/>
    <n v="4"/>
    <n v="0"/>
    <n v="24"/>
  </r>
  <r>
    <x v="310"/>
    <s v="Beef and Apple Burgers"/>
    <n v="19"/>
    <n v="15"/>
    <n v="0"/>
    <n v="278"/>
    <n v="2.6315789473684199"/>
    <n v="68535.526315789393"/>
    <n v="31"/>
    <n v="15"/>
    <n v="0"/>
    <n v="471"/>
    <n v="21"/>
    <n v="14"/>
    <n v="1"/>
    <n v="275"/>
    <n v="23"/>
    <n v="14"/>
    <n v="1"/>
    <n v="300"/>
  </r>
  <r>
    <x v="310"/>
    <s v="Beef and Broccoli"/>
    <n v="12"/>
    <n v="14"/>
    <n v="0"/>
    <n v="173"/>
    <n v="3.1666666666666599"/>
    <n v="58423.583333333299"/>
    <n v="26"/>
    <n v="16"/>
    <n v="0"/>
    <n v="419"/>
    <n v="11"/>
    <n v="11"/>
    <n v="0"/>
    <n v="125"/>
    <n v="11"/>
    <n v="9"/>
    <n v="0"/>
    <n v="103"/>
  </r>
  <r>
    <x v="310"/>
    <s v="Beef and Broccoli Stir Fry"/>
    <n v="12"/>
    <n v="10"/>
    <n v="0"/>
    <n v="121"/>
    <n v="4.1666666666666599"/>
    <n v="50117.916666666599"/>
    <n v="15"/>
    <n v="10"/>
    <n v="0"/>
    <n v="150"/>
    <n v="10"/>
    <n v="10"/>
    <n v="0"/>
    <n v="100"/>
    <n v="5"/>
    <n v="10"/>
    <n v="0"/>
    <n v="50"/>
  </r>
  <r>
    <x v="310"/>
    <s v="Beef and Squash Kabob"/>
    <n v="25"/>
    <n v="8"/>
    <n v="0"/>
    <n v="233"/>
    <n v="3.8421052631578898"/>
    <n v="58005.684210526299"/>
    <n v="49"/>
    <n v="7"/>
    <n v="0"/>
    <n v="417"/>
    <n v="38"/>
    <n v="8"/>
    <n v="0"/>
    <n v="349"/>
    <n v="26"/>
    <n v="8"/>
    <n v="0"/>
    <n v="240"/>
  </r>
  <r>
    <x v="310"/>
    <s v="Chicken and Onion Kabob"/>
    <n v="23"/>
    <n v="10"/>
    <n v="0"/>
    <n v="261"/>
    <n v="2.3636363636363602"/>
    <n v="68274.545454545398"/>
    <n v="41"/>
    <n v="10"/>
    <n v="0"/>
    <n v="460"/>
    <n v="39"/>
    <n v="10"/>
    <n v="0"/>
    <n v="434"/>
    <n v="39"/>
    <n v="10"/>
    <n v="1"/>
    <n v="425"/>
  </r>
  <r>
    <x v="310"/>
    <s v="Chutney"/>
    <n v="8"/>
    <n v="2"/>
    <n v="0"/>
    <n v="26"/>
    <n v="1"/>
    <n v="99999"/>
    <n v="24"/>
    <n v="2"/>
    <n v="0"/>
    <n v="68"/>
    <n v="9"/>
    <n v="2"/>
    <n v="0"/>
    <n v="26"/>
    <n v="6"/>
    <n v="2"/>
    <n v="0"/>
    <n v="22"/>
  </r>
  <r>
    <x v="310"/>
    <s v="Coconut and Beef Vindaloo"/>
    <n v="7"/>
    <n v="4"/>
    <n v="0"/>
    <n v="26"/>
    <n v="2.1666666666666599"/>
    <n v="50169"/>
    <n v="12"/>
    <n v="4"/>
    <n v="0"/>
    <n v="42"/>
    <n v="3"/>
    <n v="4"/>
    <n v="1"/>
    <n v="8"/>
    <n v="11"/>
    <n v="4"/>
    <n v="0"/>
    <n v="44"/>
  </r>
  <r>
    <x v="310"/>
    <s v="Fountain Drink"/>
    <n v="28"/>
    <n v="2"/>
    <n v="0"/>
    <n v="56"/>
    <n v="2.57894736842105"/>
    <n v="58048.8947368421"/>
    <n v="35"/>
    <n v="2"/>
    <n v="0"/>
    <n v="70"/>
    <n v="20"/>
    <n v="2"/>
    <n v="0"/>
    <n v="39"/>
    <n v="18"/>
    <n v="2"/>
    <n v="0"/>
    <n v="35"/>
  </r>
  <r>
    <x v="310"/>
    <s v="Lamb and Veggie Kabob"/>
    <n v="12"/>
    <n v="9"/>
    <n v="2"/>
    <n v="107"/>
    <n v="4.1818181818181799"/>
    <n v="45532.181818181802"/>
    <n v="6"/>
    <n v="8"/>
    <n v="0"/>
    <n v="60"/>
    <n v="8"/>
    <n v="8"/>
    <n v="0"/>
    <n v="78"/>
    <n v="10"/>
    <n v="9"/>
    <n v="0"/>
    <n v="104"/>
  </r>
  <r>
    <x v="310"/>
    <s v="Lamb Chops"/>
    <n v="12"/>
    <n v="10"/>
    <n v="0"/>
    <n v="126"/>
    <n v="3.9166666666666599"/>
    <n v="50104.916666666599"/>
    <n v="11"/>
    <n v="18"/>
    <n v="4"/>
    <n v="155"/>
    <n v="6"/>
    <n v="8"/>
    <n v="1"/>
    <n v="46"/>
    <n v="14"/>
    <n v="9"/>
    <n v="0"/>
    <n v="124"/>
  </r>
  <r>
    <x v="310"/>
    <s v="Naan"/>
    <n v="9"/>
    <n v="2"/>
    <n v="0"/>
    <n v="28"/>
    <n v="2.7777777777777701"/>
    <n v="77816"/>
    <n v="22"/>
    <n v="2"/>
    <n v="0"/>
    <n v="58"/>
    <n v="13"/>
    <n v="2"/>
    <n v="0"/>
    <n v="32"/>
    <n v="14"/>
    <n v="2"/>
    <n v="0"/>
    <n v="35"/>
  </r>
  <r>
    <x v="310"/>
    <s v="Rice"/>
    <n v="9"/>
    <n v="2"/>
    <n v="0"/>
    <n v="21"/>
    <n v="1.88888888888888"/>
    <n v="66769.777777777694"/>
    <n v="18"/>
    <n v="2"/>
    <n v="0"/>
    <n v="56"/>
    <n v="9"/>
    <n v="2"/>
    <n v="0"/>
    <n v="24"/>
    <n v="7"/>
    <n v="2"/>
    <n v="0"/>
    <n v="18"/>
  </r>
  <r>
    <x v="310"/>
    <s v="Salmon and Wheat Bran Salad"/>
    <n v="50"/>
    <n v="12"/>
    <n v="0"/>
    <n v="612"/>
    <n v="3.34"/>
    <n v="62122.98"/>
    <n v="111"/>
    <n v="18"/>
    <n v="1"/>
    <n v="1879"/>
    <n v="71"/>
    <n v="15"/>
    <n v="0"/>
    <n v="1038"/>
    <n v="59"/>
    <n v="15"/>
    <n v="0"/>
    <n v="839"/>
  </r>
  <r>
    <x v="310"/>
    <s v="Yogurt"/>
    <n v="32"/>
    <n v="3"/>
    <n v="0"/>
    <n v="145"/>
    <n v="2.36666666666666"/>
    <n v="63424.3"/>
    <n v="51"/>
    <n v="3"/>
    <n v="0"/>
    <n v="242"/>
    <n v="24"/>
    <n v="3"/>
    <n v="0"/>
    <n v="77"/>
    <n v="25"/>
    <n v="3"/>
    <n v="0"/>
    <n v="101"/>
  </r>
  <r>
    <x v="311"/>
    <s v="Aubergine and Chickpea Vindaloo"/>
    <n v="7"/>
    <n v="4"/>
    <n v="1"/>
    <n v="20"/>
    <n v="2.2857142857142798"/>
    <n v="85816.714285714203"/>
    <n v="0"/>
    <n v="0"/>
    <n v="0"/>
    <n v="0"/>
    <n v="3"/>
    <n v="4"/>
    <n v="2"/>
    <n v="7"/>
    <n v="0"/>
    <n v="0"/>
    <n v="0"/>
    <n v="0"/>
  </r>
  <r>
    <x v="311"/>
    <s v="Beef and Apple Burgers"/>
    <n v="19"/>
    <n v="17"/>
    <n v="1"/>
    <n v="306"/>
    <n v="12.6315789473684"/>
    <n v="57959.842105263102"/>
    <n v="0"/>
    <n v="0"/>
    <n v="0"/>
    <n v="0"/>
    <n v="22"/>
    <n v="12"/>
    <n v="0"/>
    <n v="253"/>
    <n v="1"/>
    <n v="96"/>
    <n v="48"/>
    <n v="48"/>
  </r>
  <r>
    <x v="311"/>
    <s v="Beef and Broccoli"/>
    <n v="25"/>
    <n v="17"/>
    <n v="0"/>
    <n v="379"/>
    <n v="1.7619047619047601"/>
    <n v="43064.190476190401"/>
    <n v="0"/>
    <n v="0"/>
    <n v="0"/>
    <n v="0"/>
    <n v="17"/>
    <n v="9"/>
    <n v="1"/>
    <n v="136"/>
    <n v="1"/>
    <n v="75"/>
    <n v="0"/>
    <n v="75"/>
  </r>
  <r>
    <x v="311"/>
    <s v="Beef and Broccoli Stir Fry"/>
    <n v="2"/>
    <n v="10"/>
    <n v="0"/>
    <n v="20"/>
    <n v="3.5"/>
    <n v="50501.5"/>
    <n v="0"/>
    <n v="0"/>
    <n v="0"/>
    <n v="0"/>
    <n v="12"/>
    <n v="10"/>
    <n v="0"/>
    <n v="117"/>
    <n v="0"/>
    <n v="0"/>
    <n v="0"/>
    <n v="0"/>
  </r>
  <r>
    <x v="311"/>
    <s v="Beef and Squash Kabob"/>
    <n v="22"/>
    <n v="8"/>
    <n v="0"/>
    <n v="206"/>
    <n v="1.95"/>
    <n v="55139.9"/>
    <n v="0"/>
    <n v="0"/>
    <n v="0"/>
    <n v="0"/>
    <n v="21"/>
    <n v="8"/>
    <n v="1"/>
    <n v="170"/>
    <n v="0"/>
    <n v="0"/>
    <n v="0"/>
    <n v="0"/>
  </r>
  <r>
    <x v="311"/>
    <s v="Chicken and Onion Kabob"/>
    <n v="21"/>
    <n v="10"/>
    <n v="0"/>
    <n v="235"/>
    <n v="2.57894736842105"/>
    <n v="63219.157894736803"/>
    <n v="0"/>
    <n v="0"/>
    <n v="0"/>
    <n v="0"/>
    <n v="19"/>
    <n v="10"/>
    <n v="1"/>
    <n v="191"/>
    <n v="0"/>
    <n v="0"/>
    <n v="0"/>
    <n v="0"/>
  </r>
  <r>
    <x v="311"/>
    <s v="Chutney"/>
    <n v="11"/>
    <n v="2"/>
    <n v="0"/>
    <n v="30"/>
    <n v="1.8"/>
    <n v="30230.2"/>
    <n v="0"/>
    <n v="0"/>
    <n v="0"/>
    <n v="0"/>
    <n v="11"/>
    <n v="2"/>
    <n v="0"/>
    <n v="30"/>
    <n v="0"/>
    <n v="0"/>
    <n v="0"/>
    <n v="0"/>
  </r>
  <r>
    <x v="311"/>
    <s v="Coconut and Beef Vindaloo"/>
    <n v="8"/>
    <n v="4"/>
    <n v="1"/>
    <n v="27"/>
    <n v="1.5714285714285701"/>
    <n v="71474"/>
    <n v="0"/>
    <n v="0"/>
    <n v="0"/>
    <n v="0"/>
    <n v="2"/>
    <n v="4"/>
    <n v="0"/>
    <n v="8"/>
    <n v="0"/>
    <n v="0"/>
    <n v="0"/>
    <n v="0"/>
  </r>
  <r>
    <x v="311"/>
    <s v="Fountain Drink"/>
    <n v="29"/>
    <n v="2"/>
    <n v="0"/>
    <n v="52"/>
    <n v="3.1875"/>
    <n v="75054.5625"/>
    <n v="0"/>
    <n v="0"/>
    <n v="0"/>
    <n v="0"/>
    <n v="18"/>
    <n v="2"/>
    <n v="0"/>
    <n v="36"/>
    <n v="0"/>
    <n v="0"/>
    <n v="0"/>
    <n v="0"/>
  </r>
  <r>
    <x v="311"/>
    <s v="Lamb and Veggie Kabob"/>
    <n v="4"/>
    <n v="9"/>
    <n v="2"/>
    <n v="30"/>
    <n v="4.75"/>
    <n v="50170"/>
    <n v="0"/>
    <n v="0"/>
    <n v="0"/>
    <n v="0"/>
    <n v="11"/>
    <n v="8"/>
    <n v="0"/>
    <n v="101"/>
    <n v="0"/>
    <n v="0"/>
    <n v="0"/>
    <n v="0"/>
  </r>
  <r>
    <x v="311"/>
    <s v="Lamb Chops"/>
    <n v="21"/>
    <n v="8"/>
    <n v="1"/>
    <n v="164"/>
    <n v="12.9444444444444"/>
    <n v="50249.277777777701"/>
    <n v="0"/>
    <n v="0"/>
    <n v="0"/>
    <n v="0"/>
    <n v="6"/>
    <n v="11"/>
    <n v="0"/>
    <n v="67"/>
    <n v="0"/>
    <n v="0"/>
    <n v="0"/>
    <n v="0"/>
  </r>
  <r>
    <x v="311"/>
    <s v="Naan"/>
    <n v="12"/>
    <n v="2"/>
    <n v="1"/>
    <n v="42"/>
    <n v="2.4166666666666599"/>
    <n v="50246.416666666599"/>
    <n v="0"/>
    <n v="0"/>
    <n v="0"/>
    <n v="0"/>
    <n v="12"/>
    <n v="2"/>
    <n v="0"/>
    <n v="30"/>
    <n v="0"/>
    <n v="0"/>
    <n v="0"/>
    <n v="0"/>
  </r>
  <r>
    <x v="311"/>
    <s v="Rice"/>
    <n v="16"/>
    <n v="2"/>
    <n v="0"/>
    <n v="60"/>
    <n v="1.6153846153846101"/>
    <n v="46409.538461538403"/>
    <n v="0"/>
    <n v="0"/>
    <n v="0"/>
    <n v="0"/>
    <n v="5"/>
    <n v="2"/>
    <n v="0"/>
    <n v="12"/>
    <n v="0"/>
    <n v="0"/>
    <n v="0"/>
    <n v="0"/>
  </r>
  <r>
    <x v="311"/>
    <s v="Salmon and Wheat Bran Salad"/>
    <n v="74"/>
    <n v="23"/>
    <n v="1"/>
    <n v="1587"/>
    <n v="2.6176470588235201"/>
    <n v="53090.779411764699"/>
    <n v="0"/>
    <n v="0"/>
    <n v="0"/>
    <n v="0"/>
    <n v="53"/>
    <n v="14"/>
    <n v="0"/>
    <n v="699"/>
    <n v="1"/>
    <n v="115"/>
    <n v="0"/>
    <n v="115"/>
  </r>
  <r>
    <x v="311"/>
    <s v="Yogurt"/>
    <n v="22"/>
    <n v="3"/>
    <n v="0"/>
    <n v="94"/>
    <n v="3.1428571428571401"/>
    <n v="43004.0952380952"/>
    <n v="0"/>
    <n v="0"/>
    <n v="0"/>
    <n v="0"/>
    <n v="20"/>
    <n v="3"/>
    <n v="0"/>
    <n v="94"/>
    <n v="0"/>
    <n v="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12">
  <r>
    <x v="0"/>
    <x v="0"/>
  </r>
  <r>
    <x v="1"/>
    <x v="1"/>
  </r>
  <r>
    <x v="2"/>
    <x v="2"/>
  </r>
  <r>
    <x v="3"/>
    <x v="3"/>
  </r>
  <r>
    <x v="4"/>
    <x v="4"/>
  </r>
  <r>
    <x v="5"/>
    <x v="5"/>
  </r>
  <r>
    <x v="6"/>
    <x v="0"/>
  </r>
  <r>
    <x v="7"/>
    <x v="1"/>
  </r>
  <r>
    <x v="8"/>
    <x v="2"/>
  </r>
  <r>
    <x v="9"/>
    <x v="3"/>
  </r>
  <r>
    <x v="10"/>
    <x v="4"/>
  </r>
  <r>
    <x v="11"/>
    <x v="5"/>
  </r>
  <r>
    <x v="12"/>
    <x v="0"/>
  </r>
  <r>
    <x v="13"/>
    <x v="1"/>
  </r>
  <r>
    <x v="14"/>
    <x v="2"/>
  </r>
  <r>
    <x v="15"/>
    <x v="3"/>
  </r>
  <r>
    <x v="16"/>
    <x v="4"/>
  </r>
  <r>
    <x v="17"/>
    <x v="5"/>
  </r>
  <r>
    <x v="18"/>
    <x v="0"/>
  </r>
  <r>
    <x v="19"/>
    <x v="1"/>
  </r>
  <r>
    <x v="20"/>
    <x v="2"/>
  </r>
  <r>
    <x v="21"/>
    <x v="3"/>
  </r>
  <r>
    <x v="22"/>
    <x v="4"/>
  </r>
  <r>
    <x v="23"/>
    <x v="5"/>
  </r>
  <r>
    <x v="24"/>
    <x v="0"/>
  </r>
  <r>
    <x v="25"/>
    <x v="1"/>
  </r>
  <r>
    <x v="26"/>
    <x v="2"/>
  </r>
  <r>
    <x v="27"/>
    <x v="3"/>
  </r>
  <r>
    <x v="28"/>
    <x v="4"/>
  </r>
  <r>
    <x v="29"/>
    <x v="5"/>
  </r>
  <r>
    <x v="30"/>
    <x v="0"/>
  </r>
  <r>
    <x v="31"/>
    <x v="1"/>
  </r>
  <r>
    <x v="32"/>
    <x v="2"/>
  </r>
  <r>
    <x v="33"/>
    <x v="3"/>
  </r>
  <r>
    <x v="34"/>
    <x v="4"/>
  </r>
  <r>
    <x v="35"/>
    <x v="5"/>
  </r>
  <r>
    <x v="36"/>
    <x v="0"/>
  </r>
  <r>
    <x v="37"/>
    <x v="1"/>
  </r>
  <r>
    <x v="38"/>
    <x v="2"/>
  </r>
  <r>
    <x v="39"/>
    <x v="3"/>
  </r>
  <r>
    <x v="40"/>
    <x v="4"/>
  </r>
  <r>
    <x v="41"/>
    <x v="5"/>
  </r>
  <r>
    <x v="42"/>
    <x v="0"/>
  </r>
  <r>
    <x v="43"/>
    <x v="1"/>
  </r>
  <r>
    <x v="44"/>
    <x v="2"/>
  </r>
  <r>
    <x v="45"/>
    <x v="3"/>
  </r>
  <r>
    <x v="46"/>
    <x v="4"/>
  </r>
  <r>
    <x v="47"/>
    <x v="5"/>
  </r>
  <r>
    <x v="48"/>
    <x v="0"/>
  </r>
  <r>
    <x v="49"/>
    <x v="1"/>
  </r>
  <r>
    <x v="50"/>
    <x v="2"/>
  </r>
  <r>
    <x v="51"/>
    <x v="3"/>
  </r>
  <r>
    <x v="52"/>
    <x v="4"/>
  </r>
  <r>
    <x v="53"/>
    <x v="5"/>
  </r>
  <r>
    <x v="54"/>
    <x v="0"/>
  </r>
  <r>
    <x v="55"/>
    <x v="1"/>
  </r>
  <r>
    <x v="56"/>
    <x v="2"/>
  </r>
  <r>
    <x v="57"/>
    <x v="3"/>
  </r>
  <r>
    <x v="58"/>
    <x v="4"/>
  </r>
  <r>
    <x v="59"/>
    <x v="6"/>
  </r>
  <r>
    <x v="60"/>
    <x v="5"/>
  </r>
  <r>
    <x v="61"/>
    <x v="0"/>
  </r>
  <r>
    <x v="62"/>
    <x v="1"/>
  </r>
  <r>
    <x v="63"/>
    <x v="2"/>
  </r>
  <r>
    <x v="64"/>
    <x v="3"/>
  </r>
  <r>
    <x v="65"/>
    <x v="4"/>
  </r>
  <r>
    <x v="66"/>
    <x v="5"/>
  </r>
  <r>
    <x v="67"/>
    <x v="0"/>
  </r>
  <r>
    <x v="68"/>
    <x v="1"/>
  </r>
  <r>
    <x v="69"/>
    <x v="2"/>
  </r>
  <r>
    <x v="70"/>
    <x v="3"/>
  </r>
  <r>
    <x v="71"/>
    <x v="4"/>
  </r>
  <r>
    <x v="72"/>
    <x v="5"/>
  </r>
  <r>
    <x v="73"/>
    <x v="0"/>
  </r>
  <r>
    <x v="74"/>
    <x v="1"/>
  </r>
  <r>
    <x v="75"/>
    <x v="2"/>
  </r>
  <r>
    <x v="76"/>
    <x v="3"/>
  </r>
  <r>
    <x v="77"/>
    <x v="4"/>
  </r>
  <r>
    <x v="78"/>
    <x v="5"/>
  </r>
  <r>
    <x v="79"/>
    <x v="0"/>
  </r>
  <r>
    <x v="80"/>
    <x v="1"/>
  </r>
  <r>
    <x v="81"/>
    <x v="2"/>
  </r>
  <r>
    <x v="82"/>
    <x v="3"/>
  </r>
  <r>
    <x v="83"/>
    <x v="4"/>
  </r>
  <r>
    <x v="84"/>
    <x v="5"/>
  </r>
  <r>
    <x v="85"/>
    <x v="0"/>
  </r>
  <r>
    <x v="86"/>
    <x v="1"/>
  </r>
  <r>
    <x v="87"/>
    <x v="2"/>
  </r>
  <r>
    <x v="88"/>
    <x v="3"/>
  </r>
  <r>
    <x v="89"/>
    <x v="4"/>
  </r>
  <r>
    <x v="90"/>
    <x v="5"/>
  </r>
  <r>
    <x v="91"/>
    <x v="0"/>
  </r>
  <r>
    <x v="92"/>
    <x v="1"/>
  </r>
  <r>
    <x v="93"/>
    <x v="2"/>
  </r>
  <r>
    <x v="94"/>
    <x v="3"/>
  </r>
  <r>
    <x v="95"/>
    <x v="4"/>
  </r>
  <r>
    <x v="96"/>
    <x v="5"/>
  </r>
  <r>
    <x v="97"/>
    <x v="0"/>
  </r>
  <r>
    <x v="15"/>
    <x v="1"/>
  </r>
  <r>
    <x v="98"/>
    <x v="2"/>
  </r>
  <r>
    <x v="99"/>
    <x v="3"/>
  </r>
  <r>
    <x v="100"/>
    <x v="4"/>
  </r>
  <r>
    <x v="101"/>
    <x v="5"/>
  </r>
  <r>
    <x v="102"/>
    <x v="0"/>
  </r>
  <r>
    <x v="103"/>
    <x v="1"/>
  </r>
  <r>
    <x v="104"/>
    <x v="2"/>
  </r>
  <r>
    <x v="105"/>
    <x v="3"/>
  </r>
  <r>
    <x v="106"/>
    <x v="4"/>
  </r>
  <r>
    <x v="107"/>
    <x v="5"/>
  </r>
  <r>
    <x v="108"/>
    <x v="0"/>
  </r>
  <r>
    <x v="109"/>
    <x v="1"/>
  </r>
  <r>
    <x v="110"/>
    <x v="2"/>
  </r>
  <r>
    <x v="111"/>
    <x v="3"/>
  </r>
  <r>
    <x v="112"/>
    <x v="4"/>
  </r>
  <r>
    <x v="113"/>
    <x v="5"/>
  </r>
  <r>
    <x v="114"/>
    <x v="0"/>
  </r>
  <r>
    <x v="115"/>
    <x v="1"/>
  </r>
  <r>
    <x v="116"/>
    <x v="2"/>
  </r>
  <r>
    <x v="117"/>
    <x v="3"/>
  </r>
  <r>
    <x v="118"/>
    <x v="4"/>
  </r>
  <r>
    <x v="119"/>
    <x v="5"/>
  </r>
  <r>
    <x v="120"/>
    <x v="0"/>
  </r>
  <r>
    <x v="121"/>
    <x v="1"/>
  </r>
  <r>
    <x v="122"/>
    <x v="2"/>
  </r>
  <r>
    <x v="123"/>
    <x v="3"/>
  </r>
  <r>
    <x v="124"/>
    <x v="4"/>
  </r>
  <r>
    <x v="125"/>
    <x v="5"/>
  </r>
  <r>
    <x v="126"/>
    <x v="0"/>
  </r>
  <r>
    <x v="127"/>
    <x v="1"/>
  </r>
  <r>
    <x v="128"/>
    <x v="2"/>
  </r>
  <r>
    <x v="129"/>
    <x v="3"/>
  </r>
  <r>
    <x v="130"/>
    <x v="4"/>
  </r>
  <r>
    <x v="131"/>
    <x v="5"/>
  </r>
  <r>
    <x v="132"/>
    <x v="0"/>
  </r>
  <r>
    <x v="133"/>
    <x v="1"/>
  </r>
  <r>
    <x v="134"/>
    <x v="2"/>
  </r>
  <r>
    <x v="135"/>
    <x v="3"/>
  </r>
  <r>
    <x v="136"/>
    <x v="4"/>
  </r>
  <r>
    <x v="113"/>
    <x v="5"/>
  </r>
  <r>
    <x v="107"/>
    <x v="0"/>
  </r>
  <r>
    <x v="137"/>
    <x v="1"/>
  </r>
  <r>
    <x v="138"/>
    <x v="2"/>
  </r>
  <r>
    <x v="139"/>
    <x v="3"/>
  </r>
  <r>
    <x v="140"/>
    <x v="4"/>
  </r>
  <r>
    <x v="141"/>
    <x v="5"/>
  </r>
  <r>
    <x v="142"/>
    <x v="0"/>
  </r>
  <r>
    <x v="143"/>
    <x v="1"/>
  </r>
  <r>
    <x v="144"/>
    <x v="2"/>
  </r>
  <r>
    <x v="145"/>
    <x v="3"/>
  </r>
  <r>
    <x v="146"/>
    <x v="4"/>
  </r>
  <r>
    <x v="147"/>
    <x v="5"/>
  </r>
  <r>
    <x v="148"/>
    <x v="0"/>
  </r>
  <r>
    <x v="149"/>
    <x v="1"/>
  </r>
  <r>
    <x v="150"/>
    <x v="2"/>
  </r>
  <r>
    <x v="151"/>
    <x v="3"/>
  </r>
  <r>
    <x v="152"/>
    <x v="4"/>
  </r>
  <r>
    <x v="153"/>
    <x v="6"/>
  </r>
  <r>
    <x v="154"/>
    <x v="5"/>
  </r>
  <r>
    <x v="155"/>
    <x v="0"/>
  </r>
  <r>
    <x v="156"/>
    <x v="1"/>
  </r>
  <r>
    <x v="157"/>
    <x v="2"/>
  </r>
  <r>
    <x v="158"/>
    <x v="3"/>
  </r>
  <r>
    <x v="159"/>
    <x v="4"/>
  </r>
  <r>
    <x v="160"/>
    <x v="5"/>
  </r>
  <r>
    <x v="161"/>
    <x v="0"/>
  </r>
  <r>
    <x v="162"/>
    <x v="1"/>
  </r>
  <r>
    <x v="163"/>
    <x v="2"/>
  </r>
  <r>
    <x v="164"/>
    <x v="3"/>
  </r>
  <r>
    <x v="165"/>
    <x v="4"/>
  </r>
  <r>
    <x v="166"/>
    <x v="5"/>
  </r>
  <r>
    <x v="167"/>
    <x v="0"/>
  </r>
  <r>
    <x v="168"/>
    <x v="1"/>
  </r>
  <r>
    <x v="169"/>
    <x v="2"/>
  </r>
  <r>
    <x v="170"/>
    <x v="3"/>
  </r>
  <r>
    <x v="171"/>
    <x v="4"/>
  </r>
  <r>
    <x v="172"/>
    <x v="5"/>
  </r>
  <r>
    <x v="173"/>
    <x v="0"/>
  </r>
  <r>
    <x v="174"/>
    <x v="1"/>
  </r>
  <r>
    <x v="175"/>
    <x v="2"/>
  </r>
  <r>
    <x v="176"/>
    <x v="3"/>
  </r>
  <r>
    <x v="177"/>
    <x v="4"/>
  </r>
  <r>
    <x v="178"/>
    <x v="5"/>
  </r>
  <r>
    <x v="179"/>
    <x v="0"/>
  </r>
  <r>
    <x v="180"/>
    <x v="1"/>
  </r>
  <r>
    <x v="181"/>
    <x v="2"/>
  </r>
  <r>
    <x v="182"/>
    <x v="3"/>
  </r>
  <r>
    <x v="183"/>
    <x v="4"/>
  </r>
  <r>
    <x v="184"/>
    <x v="5"/>
  </r>
  <r>
    <x v="37"/>
    <x v="0"/>
  </r>
  <r>
    <x v="185"/>
    <x v="1"/>
  </r>
  <r>
    <x v="186"/>
    <x v="2"/>
  </r>
  <r>
    <x v="187"/>
    <x v="3"/>
  </r>
  <r>
    <x v="188"/>
    <x v="4"/>
  </r>
  <r>
    <x v="189"/>
    <x v="5"/>
  </r>
  <r>
    <x v="190"/>
    <x v="0"/>
  </r>
  <r>
    <x v="191"/>
    <x v="1"/>
  </r>
  <r>
    <x v="192"/>
    <x v="2"/>
  </r>
  <r>
    <x v="27"/>
    <x v="3"/>
  </r>
  <r>
    <x v="193"/>
    <x v="4"/>
  </r>
  <r>
    <x v="182"/>
    <x v="5"/>
  </r>
  <r>
    <x v="194"/>
    <x v="0"/>
  </r>
  <r>
    <x v="195"/>
    <x v="1"/>
  </r>
  <r>
    <x v="196"/>
    <x v="2"/>
  </r>
  <r>
    <x v="197"/>
    <x v="3"/>
  </r>
  <r>
    <x v="198"/>
    <x v="4"/>
  </r>
  <r>
    <x v="199"/>
    <x v="5"/>
  </r>
  <r>
    <x v="200"/>
    <x v="0"/>
  </r>
  <r>
    <x v="7"/>
    <x v="1"/>
  </r>
  <r>
    <x v="201"/>
    <x v="2"/>
  </r>
  <r>
    <x v="202"/>
    <x v="3"/>
  </r>
  <r>
    <x v="203"/>
    <x v="4"/>
  </r>
  <r>
    <x v="204"/>
    <x v="5"/>
  </r>
  <r>
    <x v="205"/>
    <x v="0"/>
  </r>
  <r>
    <x v="206"/>
    <x v="1"/>
  </r>
  <r>
    <x v="207"/>
    <x v="2"/>
  </r>
  <r>
    <x v="208"/>
    <x v="3"/>
  </r>
  <r>
    <x v="209"/>
    <x v="4"/>
  </r>
  <r>
    <x v="210"/>
    <x v="5"/>
  </r>
  <r>
    <x v="17"/>
    <x v="0"/>
  </r>
  <r>
    <x v="211"/>
    <x v="1"/>
  </r>
  <r>
    <x v="212"/>
    <x v="2"/>
  </r>
  <r>
    <x v="213"/>
    <x v="3"/>
  </r>
  <r>
    <x v="214"/>
    <x v="4"/>
  </r>
  <r>
    <x v="215"/>
    <x v="5"/>
  </r>
  <r>
    <x v="216"/>
    <x v="0"/>
  </r>
  <r>
    <x v="217"/>
    <x v="1"/>
  </r>
  <r>
    <x v="218"/>
    <x v="2"/>
  </r>
  <r>
    <x v="219"/>
    <x v="3"/>
  </r>
  <r>
    <x v="220"/>
    <x v="4"/>
  </r>
  <r>
    <x v="221"/>
    <x v="5"/>
  </r>
  <r>
    <x v="222"/>
    <x v="0"/>
  </r>
  <r>
    <x v="223"/>
    <x v="1"/>
  </r>
  <r>
    <x v="224"/>
    <x v="2"/>
  </r>
  <r>
    <x v="225"/>
    <x v="3"/>
  </r>
  <r>
    <x v="226"/>
    <x v="4"/>
  </r>
  <r>
    <x v="227"/>
    <x v="5"/>
  </r>
  <r>
    <x v="160"/>
    <x v="0"/>
  </r>
  <r>
    <x v="228"/>
    <x v="1"/>
  </r>
  <r>
    <x v="229"/>
    <x v="2"/>
  </r>
  <r>
    <x v="230"/>
    <x v="3"/>
  </r>
  <r>
    <x v="231"/>
    <x v="4"/>
  </r>
  <r>
    <x v="232"/>
    <x v="5"/>
  </r>
  <r>
    <x v="233"/>
    <x v="0"/>
  </r>
  <r>
    <x v="234"/>
    <x v="1"/>
  </r>
  <r>
    <x v="235"/>
    <x v="2"/>
  </r>
  <r>
    <x v="236"/>
    <x v="3"/>
  </r>
  <r>
    <x v="237"/>
    <x v="4"/>
  </r>
  <r>
    <x v="238"/>
    <x v="5"/>
  </r>
  <r>
    <x v="239"/>
    <x v="0"/>
  </r>
  <r>
    <x v="240"/>
    <x v="1"/>
  </r>
  <r>
    <x v="241"/>
    <x v="2"/>
  </r>
  <r>
    <x v="242"/>
    <x v="3"/>
  </r>
  <r>
    <x v="243"/>
    <x v="4"/>
  </r>
  <r>
    <x v="244"/>
    <x v="5"/>
  </r>
  <r>
    <x v="41"/>
    <x v="0"/>
  </r>
  <r>
    <x v="245"/>
    <x v="1"/>
  </r>
  <r>
    <x v="246"/>
    <x v="2"/>
  </r>
  <r>
    <x v="247"/>
    <x v="3"/>
  </r>
  <r>
    <x v="248"/>
    <x v="4"/>
  </r>
  <r>
    <x v="249"/>
    <x v="5"/>
  </r>
  <r>
    <x v="250"/>
    <x v="0"/>
  </r>
  <r>
    <x v="251"/>
    <x v="1"/>
  </r>
  <r>
    <x v="252"/>
    <x v="2"/>
  </r>
  <r>
    <x v="253"/>
    <x v="3"/>
  </r>
  <r>
    <x v="254"/>
    <x v="4"/>
  </r>
  <r>
    <x v="255"/>
    <x v="5"/>
  </r>
  <r>
    <x v="256"/>
    <x v="0"/>
  </r>
  <r>
    <x v="172"/>
    <x v="1"/>
  </r>
  <r>
    <x v="257"/>
    <x v="2"/>
  </r>
  <r>
    <x v="258"/>
    <x v="3"/>
  </r>
  <r>
    <x v="259"/>
    <x v="4"/>
  </r>
  <r>
    <x v="29"/>
    <x v="5"/>
  </r>
  <r>
    <x v="260"/>
    <x v="0"/>
  </r>
  <r>
    <x v="20"/>
    <x v="1"/>
  </r>
  <r>
    <x v="261"/>
    <x v="2"/>
  </r>
  <r>
    <x v="262"/>
    <x v="3"/>
  </r>
  <r>
    <x v="263"/>
    <x v="4"/>
  </r>
  <r>
    <x v="264"/>
    <x v="5"/>
  </r>
  <r>
    <x v="255"/>
    <x v="0"/>
  </r>
  <r>
    <x v="265"/>
    <x v="1"/>
  </r>
  <r>
    <x v="266"/>
    <x v="2"/>
  </r>
  <r>
    <x v="267"/>
    <x v="3"/>
  </r>
  <r>
    <x v="268"/>
    <x v="4"/>
  </r>
  <r>
    <x v="269"/>
    <x v="5"/>
  </r>
  <r>
    <x v="270"/>
    <x v="0"/>
  </r>
  <r>
    <x v="271"/>
    <x v="1"/>
  </r>
  <r>
    <x v="272"/>
    <x v="2"/>
  </r>
  <r>
    <x v="273"/>
    <x v="3"/>
  </r>
  <r>
    <x v="274"/>
    <x v="4"/>
  </r>
  <r>
    <x v="275"/>
    <x v="5"/>
  </r>
  <r>
    <x v="276"/>
    <x v="0"/>
  </r>
  <r>
    <x v="277"/>
    <x v="1"/>
  </r>
  <r>
    <x v="278"/>
    <x v="2"/>
  </r>
  <r>
    <x v="279"/>
    <x v="3"/>
  </r>
  <r>
    <x v="280"/>
    <x v="4"/>
  </r>
  <r>
    <x v="281"/>
    <x v="5"/>
  </r>
  <r>
    <x v="282"/>
    <x v="0"/>
  </r>
  <r>
    <x v="283"/>
    <x v="1"/>
  </r>
  <r>
    <x v="284"/>
    <x v="2"/>
  </r>
  <r>
    <x v="285"/>
    <x v="3"/>
  </r>
  <r>
    <x v="286"/>
    <x v="4"/>
  </r>
  <r>
    <x v="287"/>
    <x v="5"/>
  </r>
  <r>
    <x v="288"/>
    <x v="0"/>
  </r>
  <r>
    <x v="289"/>
    <x v="1"/>
  </r>
  <r>
    <x v="290"/>
    <x v="2"/>
  </r>
  <r>
    <x v="291"/>
    <x v="3"/>
  </r>
  <r>
    <x v="292"/>
    <x v="4"/>
  </r>
  <r>
    <x v="293"/>
    <x v="5"/>
  </r>
  <r>
    <x v="294"/>
    <x v="2"/>
  </r>
  <r>
    <x v="295"/>
    <x v="3"/>
  </r>
  <r>
    <x v="296"/>
    <x v="4"/>
  </r>
  <r>
    <x v="297"/>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9A1405E-F19B-0748-8AC9-F46C3631339F}" name="PivotTable1" cacheId="8"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chartFormat="1">
  <location ref="D26:E33" firstHeaderRow="1" firstDataRow="1" firstDataCol="1"/>
  <pivotFields count="2">
    <pivotField dataField="1" showAll="0">
      <items count="299">
        <item x="153"/>
        <item x="59"/>
        <item x="266"/>
        <item x="293"/>
        <item x="251"/>
        <item x="260"/>
        <item x="269"/>
        <item x="271"/>
        <item x="276"/>
        <item x="13"/>
        <item x="204"/>
        <item x="173"/>
        <item x="227"/>
        <item x="210"/>
        <item x="35"/>
        <item x="275"/>
        <item x="178"/>
        <item x="233"/>
        <item x="256"/>
        <item x="42"/>
        <item x="281"/>
        <item x="287"/>
        <item x="270"/>
        <item x="6"/>
        <item x="47"/>
        <item x="273"/>
        <item x="132"/>
        <item x="18"/>
        <item x="221"/>
        <item x="190"/>
        <item x="147"/>
        <item x="0"/>
        <item x="199"/>
        <item x="244"/>
        <item x="296"/>
        <item x="61"/>
        <item x="160"/>
        <item x="41"/>
        <item x="1"/>
        <item x="268"/>
        <item x="48"/>
        <item x="284"/>
        <item x="25"/>
        <item x="30"/>
        <item x="261"/>
        <item x="29"/>
        <item x="72"/>
        <item x="267"/>
        <item x="195"/>
        <item x="216"/>
        <item x="252"/>
        <item x="189"/>
        <item x="239"/>
        <item x="141"/>
        <item x="7"/>
        <item x="241"/>
        <item x="43"/>
        <item x="255"/>
        <item x="172"/>
        <item x="272"/>
        <item x="222"/>
        <item x="292"/>
        <item x="283"/>
        <item x="119"/>
        <item x="84"/>
        <item x="113"/>
        <item x="23"/>
        <item x="17"/>
        <item x="148"/>
        <item x="31"/>
        <item x="134"/>
        <item x="114"/>
        <item x="240"/>
        <item x="282"/>
        <item x="126"/>
        <item x="174"/>
        <item x="90"/>
        <item x="223"/>
        <item x="131"/>
        <item x="120"/>
        <item x="60"/>
        <item x="161"/>
        <item x="14"/>
        <item x="264"/>
        <item x="32"/>
        <item x="194"/>
        <item x="246"/>
        <item x="144"/>
        <item x="274"/>
        <item x="262"/>
        <item x="24"/>
        <item x="53"/>
        <item x="162"/>
        <item x="107"/>
        <item x="36"/>
        <item x="142"/>
        <item x="87"/>
        <item x="186"/>
        <item x="232"/>
        <item x="80"/>
        <item x="11"/>
        <item x="215"/>
        <item x="12"/>
        <item x="200"/>
        <item x="137"/>
        <item x="63"/>
        <item x="294"/>
        <item x="229"/>
        <item x="49"/>
        <item x="249"/>
        <item x="54"/>
        <item x="211"/>
        <item x="206"/>
        <item x="184"/>
        <item x="5"/>
        <item x="205"/>
        <item x="154"/>
        <item x="102"/>
        <item x="238"/>
        <item x="2"/>
        <item x="79"/>
        <item x="207"/>
        <item x="127"/>
        <item x="175"/>
        <item x="257"/>
        <item x="278"/>
        <item x="235"/>
        <item x="122"/>
        <item x="163"/>
        <item x="201"/>
        <item x="250"/>
        <item x="150"/>
        <item x="288"/>
        <item x="66"/>
        <item x="62"/>
        <item x="179"/>
        <item x="185"/>
        <item x="295"/>
        <item x="245"/>
        <item x="180"/>
        <item x="109"/>
        <item x="44"/>
        <item x="115"/>
        <item x="86"/>
        <item x="159"/>
        <item x="168"/>
        <item x="74"/>
        <item x="92"/>
        <item x="157"/>
        <item x="85"/>
        <item x="56"/>
        <item x="121"/>
        <item x="280"/>
        <item x="138"/>
        <item x="104"/>
        <item x="228"/>
        <item x="285"/>
        <item x="279"/>
        <item x="55"/>
        <item x="116"/>
        <item x="234"/>
        <item x="182"/>
        <item x="101"/>
        <item x="212"/>
        <item x="20"/>
        <item x="133"/>
        <item x="149"/>
        <item x="297"/>
        <item x="97"/>
        <item x="108"/>
        <item x="218"/>
        <item x="143"/>
        <item x="96"/>
        <item x="103"/>
        <item x="111"/>
        <item x="167"/>
        <item x="243"/>
        <item x="169"/>
        <item x="19"/>
        <item x="277"/>
        <item x="37"/>
        <item x="69"/>
        <item x="289"/>
        <item x="16"/>
        <item x="78"/>
        <item x="226"/>
        <item x="165"/>
        <item x="254"/>
        <item x="67"/>
        <item x="224"/>
        <item x="155"/>
        <item x="290"/>
        <item x="128"/>
        <item x="8"/>
        <item x="219"/>
        <item x="68"/>
        <item x="170"/>
        <item x="286"/>
        <item x="38"/>
        <item x="110"/>
        <item x="265"/>
        <item x="50"/>
        <item x="81"/>
        <item x="135"/>
        <item x="75"/>
        <item x="259"/>
        <item x="187"/>
        <item x="203"/>
        <item x="258"/>
        <item x="181"/>
        <item x="188"/>
        <item x="236"/>
        <item x="171"/>
        <item x="65"/>
        <item x="158"/>
        <item x="130"/>
        <item x="117"/>
        <item x="176"/>
        <item x="106"/>
        <item x="91"/>
        <item x="73"/>
        <item x="57"/>
        <item x="93"/>
        <item x="198"/>
        <item x="26"/>
        <item x="192"/>
        <item x="123"/>
        <item x="217"/>
        <item x="3"/>
        <item x="39"/>
        <item x="152"/>
        <item x="253"/>
        <item x="213"/>
        <item x="164"/>
        <item x="208"/>
        <item x="225"/>
        <item x="27"/>
        <item x="9"/>
        <item x="177"/>
        <item x="231"/>
        <item x="247"/>
        <item x="124"/>
        <item x="291"/>
        <item x="82"/>
        <item x="15"/>
        <item x="183"/>
        <item x="136"/>
        <item x="10"/>
        <item x="125"/>
        <item x="145"/>
        <item x="40"/>
        <item x="242"/>
        <item x="4"/>
        <item x="146"/>
        <item x="77"/>
        <item x="166"/>
        <item x="45"/>
        <item x="139"/>
        <item x="51"/>
        <item x="88"/>
        <item x="70"/>
        <item x="248"/>
        <item x="83"/>
        <item x="140"/>
        <item x="118"/>
        <item x="197"/>
        <item x="89"/>
        <item x="191"/>
        <item x="64"/>
        <item x="100"/>
        <item x="202"/>
        <item x="193"/>
        <item x="151"/>
        <item x="52"/>
        <item x="33"/>
        <item x="22"/>
        <item x="98"/>
        <item x="94"/>
        <item x="46"/>
        <item x="95"/>
        <item x="71"/>
        <item x="105"/>
        <item x="21"/>
        <item x="214"/>
        <item x="34"/>
        <item x="112"/>
        <item x="263"/>
        <item x="28"/>
        <item x="156"/>
        <item x="230"/>
        <item x="76"/>
        <item x="220"/>
        <item x="58"/>
        <item x="129"/>
        <item x="209"/>
        <item x="196"/>
        <item x="237"/>
        <item x="99"/>
        <item t="default"/>
      </items>
    </pivotField>
    <pivotField axis="axisRow" showAll="0">
      <items count="8">
        <item x="6"/>
        <item x="5"/>
        <item x="0"/>
        <item x="1"/>
        <item x="2"/>
        <item x="3"/>
        <item x="4"/>
        <item t="default"/>
      </items>
    </pivotField>
  </pivotFields>
  <rowFields count="1">
    <field x="1"/>
  </rowFields>
  <rowItems count="7">
    <i>
      <x/>
    </i>
    <i>
      <x v="1"/>
    </i>
    <i>
      <x v="2"/>
    </i>
    <i>
      <x v="3"/>
    </i>
    <i>
      <x v="4"/>
    </i>
    <i>
      <x v="5"/>
    </i>
    <i>
      <x v="6"/>
    </i>
  </rowItems>
  <colItems count="1">
    <i/>
  </colItems>
  <dataFields count="1">
    <dataField name="Average of netTotal" fld="0" subtotal="average"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94B04DD-D008-2C41-AB39-075ED96A9009}" name="PivotTable2" cacheId="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J316" firstHeaderRow="0" firstDataRow="1" firstDataCol="1"/>
  <pivotFields count="20">
    <pivotField axis="axisRow" numFmtId="14" showAll="0">
      <items count="31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t="default"/>
      </items>
    </pivotField>
    <pivotField showAll="0"/>
    <pivotField dataField="1" showAll="0"/>
    <pivotField dataField="1" showAll="0"/>
    <pivotField dataField="1" showAll="0"/>
    <pivotField dataField="1" showAll="0"/>
    <pivotField dataField="1" numFmtId="4" showAll="0"/>
    <pivotField dataField="1" numFmtId="4" showAll="0"/>
    <pivotField showAll="0"/>
    <pivotField showAll="0"/>
    <pivotField showAll="0"/>
    <pivotField dataField="1" showAll="0"/>
    <pivotField showAll="0"/>
    <pivotField showAll="0"/>
    <pivotField showAll="0"/>
    <pivotField dataField="1" showAll="0"/>
    <pivotField showAll="0"/>
    <pivotField showAll="0"/>
    <pivotField showAll="0"/>
    <pivotField dataField="1" showAll="0"/>
  </pivotFields>
  <rowFields count="1">
    <field x="0"/>
  </rowFields>
  <rowItems count="31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t="grand">
      <x/>
    </i>
  </rowItems>
  <colFields count="1">
    <field x="-2"/>
  </colFields>
  <colItems count="9">
    <i>
      <x/>
    </i>
    <i i="1">
      <x v="1"/>
    </i>
    <i i="2">
      <x v="2"/>
    </i>
    <i i="3">
      <x v="3"/>
    </i>
    <i i="4">
      <x v="4"/>
    </i>
    <i i="5">
      <x v="5"/>
    </i>
    <i i="6">
      <x v="6"/>
    </i>
    <i i="7">
      <x v="7"/>
    </i>
    <i i="8">
      <x v="8"/>
    </i>
  </colItems>
  <dataFields count="9">
    <dataField name="Sum of netTotal" fld="5" baseField="0" baseItem="0"/>
    <dataField name="Average of purchaseNumber" fld="6" subtotal="average" baseField="0" baseItem="0"/>
    <dataField name="Sum of quantity" fld="2" baseField="0" baseItem="0"/>
    <dataField name="Average of price" fld="3" subtotal="average" baseField="0" baseItem="0"/>
    <dataField name="Sum of discounts" fld="4" baseField="0" baseItem="0"/>
    <dataField name="Average of daysSinceLastPurch" fld="7" subtotal="average" baseField="0" baseItem="0"/>
    <dataField name="Sum of netTotal_364" fld="11" baseField="0" baseItem="0"/>
    <dataField name="Sum of netTotal_28" fld="15" baseField="0" baseItem="0"/>
    <dataField name="Sum of netTotal_7" fld="1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629814-FE21-3F47-A226-BB57BAF9E62A}">
  <dimension ref="A1:O14"/>
  <sheetViews>
    <sheetView workbookViewId="0">
      <selection activeCell="F12" sqref="F12"/>
    </sheetView>
  </sheetViews>
  <sheetFormatPr baseColWidth="10" defaultRowHeight="16" x14ac:dyDescent="0.2"/>
  <cols>
    <col min="1" max="1" width="16.83203125" bestFit="1" customWidth="1"/>
    <col min="2" max="2" width="12.83203125" bestFit="1" customWidth="1"/>
    <col min="3" max="3" width="12.1640625" bestFit="1" customWidth="1"/>
    <col min="4" max="4" width="15.6640625" bestFit="1" customWidth="1"/>
    <col min="5" max="7" width="12.1640625" bestFit="1" customWidth="1"/>
    <col min="8" max="8" width="20.5" bestFit="1" customWidth="1"/>
    <col min="9" max="9" width="12.6640625" bestFit="1" customWidth="1"/>
    <col min="10" max="13" width="12.1640625" bestFit="1" customWidth="1"/>
    <col min="14" max="15" width="12.83203125" bestFit="1" customWidth="1"/>
  </cols>
  <sheetData>
    <row r="1" spans="1:15" x14ac:dyDescent="0.2">
      <c r="A1" s="13"/>
      <c r="B1" s="13" t="s">
        <v>0</v>
      </c>
      <c r="C1" s="13" t="s">
        <v>5</v>
      </c>
      <c r="D1" s="13" t="s">
        <v>44</v>
      </c>
      <c r="E1" s="13" t="s">
        <v>2</v>
      </c>
      <c r="F1" s="13" t="s">
        <v>3</v>
      </c>
      <c r="G1" s="13" t="s">
        <v>4</v>
      </c>
      <c r="H1" s="13" t="s">
        <v>91</v>
      </c>
      <c r="I1" s="13" t="s">
        <v>9</v>
      </c>
      <c r="J1" s="13" t="s">
        <v>13</v>
      </c>
      <c r="K1" s="13" t="s">
        <v>17</v>
      </c>
      <c r="L1" s="13" t="s">
        <v>39</v>
      </c>
      <c r="M1" s="13" t="s">
        <v>40</v>
      </c>
      <c r="N1" s="13" t="s">
        <v>41</v>
      </c>
      <c r="O1" s="13" t="s">
        <v>42</v>
      </c>
    </row>
    <row r="2" spans="1:15" x14ac:dyDescent="0.2">
      <c r="A2" s="11" t="s">
        <v>92</v>
      </c>
      <c r="B2" s="14">
        <v>43281.669871794875</v>
      </c>
      <c r="C2" s="14">
        <v>3250.9262820512822</v>
      </c>
      <c r="D2" s="14">
        <v>4.3820117270281527</v>
      </c>
      <c r="E2" s="14">
        <v>399.75961538461536</v>
      </c>
      <c r="F2" s="14">
        <v>7.2221130365361139</v>
      </c>
      <c r="G2" s="14">
        <v>4.5993589743589745</v>
      </c>
      <c r="H2" s="14">
        <v>55604.262240892393</v>
      </c>
      <c r="I2" s="14">
        <v>3531.5288461538462</v>
      </c>
      <c r="J2" s="14">
        <v>3278.9711538461538</v>
      </c>
      <c r="K2" s="14">
        <v>3229.125</v>
      </c>
      <c r="L2" s="14">
        <v>0.37930331524093397</v>
      </c>
      <c r="M2" s="14">
        <v>0.10140010633719</v>
      </c>
      <c r="N2" s="14">
        <v>69.347692307692299</v>
      </c>
      <c r="O2" s="14">
        <v>43.454807692307703</v>
      </c>
    </row>
    <row r="3" spans="1:15" x14ac:dyDescent="0.2">
      <c r="A3" s="11" t="s">
        <v>93</v>
      </c>
      <c r="B3" s="14">
        <v>5.9148924803929717</v>
      </c>
      <c r="C3" s="14">
        <v>59.520996670849762</v>
      </c>
      <c r="D3" s="14">
        <v>0.10670756588068837</v>
      </c>
      <c r="E3" s="14">
        <v>7.0217212511769516</v>
      </c>
      <c r="F3" s="14">
        <v>0.32281941995374502</v>
      </c>
      <c r="G3" s="14">
        <v>0.27557792487169563</v>
      </c>
      <c r="H3" s="14">
        <v>507.15599702314751</v>
      </c>
      <c r="I3" s="14">
        <v>67.67075684013993</v>
      </c>
      <c r="J3" s="14">
        <v>63.181722120433868</v>
      </c>
      <c r="K3" s="14">
        <v>62.438472817315748</v>
      </c>
      <c r="L3" s="14">
        <v>7.2642706390857653E-2</v>
      </c>
      <c r="M3" s="14">
        <v>3.4742073150071051E-2</v>
      </c>
      <c r="N3" s="14">
        <v>1.1833972893285323</v>
      </c>
      <c r="O3" s="14">
        <v>0.87361460226573429</v>
      </c>
    </row>
    <row r="4" spans="1:15" x14ac:dyDescent="0.2">
      <c r="A4" s="11" t="s">
        <v>94</v>
      </c>
      <c r="B4" s="14">
        <v>43281.5</v>
      </c>
      <c r="C4" s="14">
        <v>3086.5</v>
      </c>
      <c r="D4" s="14">
        <v>3.8478143334624075</v>
      </c>
      <c r="E4" s="14">
        <v>385.5</v>
      </c>
      <c r="F4" s="14">
        <v>6.666666666666667</v>
      </c>
      <c r="G4" s="14">
        <v>3</v>
      </c>
      <c r="H4" s="14">
        <v>55990.399007309781</v>
      </c>
      <c r="I4" s="14">
        <v>3257</v>
      </c>
      <c r="J4" s="14">
        <v>3104</v>
      </c>
      <c r="K4" s="14">
        <v>3098.5</v>
      </c>
      <c r="L4" s="14">
        <v>0</v>
      </c>
      <c r="M4" s="14">
        <v>0</v>
      </c>
      <c r="N4" s="14">
        <v>66.92</v>
      </c>
      <c r="O4" s="14">
        <v>42.08</v>
      </c>
    </row>
    <row r="5" spans="1:15" x14ac:dyDescent="0.2">
      <c r="A5" s="11" t="s">
        <v>95</v>
      </c>
      <c r="B5" s="14" t="e">
        <v>#N/A</v>
      </c>
      <c r="C5" s="14">
        <v>2380</v>
      </c>
      <c r="D5" s="14">
        <v>2</v>
      </c>
      <c r="E5" s="14">
        <v>516</v>
      </c>
      <c r="F5" s="14">
        <v>6.7333333333333334</v>
      </c>
      <c r="G5" s="14">
        <v>2</v>
      </c>
      <c r="H5" s="14" t="e">
        <v>#N/A</v>
      </c>
      <c r="I5" s="14">
        <v>0</v>
      </c>
      <c r="J5" s="14">
        <v>0</v>
      </c>
      <c r="K5" s="14">
        <v>0</v>
      </c>
      <c r="L5" s="14">
        <v>0</v>
      </c>
      <c r="M5" s="14">
        <v>0</v>
      </c>
      <c r="N5" s="14">
        <v>46.94</v>
      </c>
      <c r="O5" s="14">
        <v>39.92</v>
      </c>
    </row>
    <row r="6" spans="1:15" x14ac:dyDescent="0.2">
      <c r="A6" s="11" t="s">
        <v>96</v>
      </c>
      <c r="B6" s="14">
        <v>104.47783187374301</v>
      </c>
      <c r="C6" s="14">
        <v>1051.3504182448821</v>
      </c>
      <c r="D6" s="14">
        <v>1.8848314089723286</v>
      </c>
      <c r="E6" s="14">
        <v>124.02832592081442</v>
      </c>
      <c r="F6" s="14">
        <v>5.7021278400762805</v>
      </c>
      <c r="G6" s="14">
        <v>4.8676766650113539</v>
      </c>
      <c r="H6" s="14">
        <v>8958.1609752650329</v>
      </c>
      <c r="I6" s="14">
        <v>1195.3038841110706</v>
      </c>
      <c r="J6" s="14">
        <v>1116.0117217808968</v>
      </c>
      <c r="K6" s="14">
        <v>1102.8833215624886</v>
      </c>
      <c r="L6" s="14">
        <v>1.2769422471915481</v>
      </c>
      <c r="M6" s="14">
        <v>0.61268313355590265</v>
      </c>
      <c r="N6" s="14">
        <v>20.902963738420368</v>
      </c>
      <c r="O6" s="14">
        <v>15.431110513086159</v>
      </c>
    </row>
    <row r="7" spans="1:15" x14ac:dyDescent="0.2">
      <c r="A7" s="11" t="s">
        <v>97</v>
      </c>
      <c r="B7" s="14">
        <v>10915.617353038111</v>
      </c>
      <c r="C7" s="14">
        <v>1105337.7019436888</v>
      </c>
      <c r="D7" s="14">
        <v>3.5525894402486138</v>
      </c>
      <c r="E7" s="14">
        <v>15383.025630719769</v>
      </c>
      <c r="F7" s="14">
        <v>32.51426190457299</v>
      </c>
      <c r="G7" s="14">
        <v>23.694276115096052</v>
      </c>
      <c r="H7" s="14">
        <v>80248648.058761358</v>
      </c>
      <c r="I7" s="14">
        <v>1428751.3753710114</v>
      </c>
      <c r="J7" s="14">
        <v>1245482.163152362</v>
      </c>
      <c r="K7" s="14">
        <v>1216351.6209807075</v>
      </c>
      <c r="L7" s="14">
        <v>1.6305815026626007</v>
      </c>
      <c r="M7" s="14">
        <v>0.37538062214388002</v>
      </c>
      <c r="N7" s="14">
        <v>436.93389304971674</v>
      </c>
      <c r="O7" s="14">
        <v>238.11917166707818</v>
      </c>
    </row>
    <row r="8" spans="1:15" x14ac:dyDescent="0.2">
      <c r="A8" s="11" t="s">
        <v>98</v>
      </c>
      <c r="B8" s="14">
        <v>-1.1951309306024518</v>
      </c>
      <c r="C8" s="14">
        <v>1.1761060199460625</v>
      </c>
      <c r="D8" s="14">
        <v>13.071522205588334</v>
      </c>
      <c r="E8" s="14">
        <v>1.1866353958574765</v>
      </c>
      <c r="F8" s="14">
        <v>194.44340695545623</v>
      </c>
      <c r="G8" s="14">
        <v>25.439019202778656</v>
      </c>
      <c r="H8" s="14">
        <v>16.835808945362444</v>
      </c>
      <c r="I8" s="14">
        <v>0.59279018548146212</v>
      </c>
      <c r="J8" s="14">
        <v>1.1634635441238048</v>
      </c>
      <c r="K8" s="14">
        <v>1.2320792976643409</v>
      </c>
      <c r="L8" s="14">
        <v>32.775961562969165</v>
      </c>
      <c r="M8" s="14">
        <v>60.817477479132876</v>
      </c>
      <c r="N8" s="14">
        <v>-1.2949367666141143</v>
      </c>
      <c r="O8" s="14">
        <v>-1.0834307884338052</v>
      </c>
    </row>
    <row r="9" spans="1:15" x14ac:dyDescent="0.2">
      <c r="A9" s="11" t="s">
        <v>99</v>
      </c>
      <c r="B9" s="14">
        <v>8.0318245570405056E-3</v>
      </c>
      <c r="C9" s="14">
        <v>0.48773375874775143</v>
      </c>
      <c r="D9" s="14">
        <v>2.7249641475016335</v>
      </c>
      <c r="E9" s="14">
        <v>0.31826110124749496</v>
      </c>
      <c r="F9" s="14">
        <v>13.386811289582088</v>
      </c>
      <c r="G9" s="14">
        <v>4.0180022582242376</v>
      </c>
      <c r="H9" s="14">
        <v>-2.9100348724526475</v>
      </c>
      <c r="I9" s="14">
        <v>0.26526197251522782</v>
      </c>
      <c r="J9" s="14">
        <v>0.17250929010906974</v>
      </c>
      <c r="K9" s="14">
        <v>0.21642145533944962</v>
      </c>
      <c r="L9" s="14">
        <v>5.1109209194576897</v>
      </c>
      <c r="M9" s="14">
        <v>7.5424801117777074</v>
      </c>
      <c r="N9" s="14">
        <v>-1.0120900705235646E-2</v>
      </c>
      <c r="O9" s="14">
        <v>2.5829386022965476E-2</v>
      </c>
    </row>
    <row r="10" spans="1:15" x14ac:dyDescent="0.2">
      <c r="A10" s="11" t="s">
        <v>100</v>
      </c>
      <c r="B10" s="14">
        <v>363</v>
      </c>
      <c r="C10" s="14">
        <v>7013</v>
      </c>
      <c r="D10" s="14">
        <v>17.194964763089658</v>
      </c>
      <c r="E10" s="14">
        <v>793</v>
      </c>
      <c r="F10" s="14">
        <v>89.6</v>
      </c>
      <c r="G10" s="14">
        <v>48</v>
      </c>
      <c r="H10" s="14">
        <v>75934.789326657643</v>
      </c>
      <c r="I10" s="14">
        <v>7557</v>
      </c>
      <c r="J10" s="14">
        <v>7033</v>
      </c>
      <c r="K10" s="14">
        <v>7033</v>
      </c>
      <c r="L10" s="14">
        <v>12.007874015748</v>
      </c>
      <c r="M10" s="14">
        <v>5.9842519685039299</v>
      </c>
      <c r="N10" s="14">
        <v>75.06</v>
      </c>
      <c r="O10" s="14">
        <v>61.919999999999995</v>
      </c>
    </row>
    <row r="11" spans="1:15" x14ac:dyDescent="0.2">
      <c r="A11" s="11" t="s">
        <v>101</v>
      </c>
      <c r="B11" s="14">
        <v>43102</v>
      </c>
      <c r="C11" s="14">
        <v>20</v>
      </c>
      <c r="D11" s="14">
        <v>1.8050352369103437</v>
      </c>
      <c r="E11" s="14">
        <v>1</v>
      </c>
      <c r="F11" s="14">
        <v>5.7333333333333334</v>
      </c>
      <c r="G11" s="14">
        <v>0</v>
      </c>
      <c r="H11" s="14">
        <v>49</v>
      </c>
      <c r="I11" s="14">
        <v>0</v>
      </c>
      <c r="J11" s="14">
        <v>0</v>
      </c>
      <c r="K11" s="14">
        <v>0</v>
      </c>
      <c r="L11" s="14">
        <v>0</v>
      </c>
      <c r="M11" s="14">
        <v>0</v>
      </c>
      <c r="N11" s="14">
        <v>28.94</v>
      </c>
      <c r="O11" s="14">
        <v>10.039999999999999</v>
      </c>
    </row>
    <row r="12" spans="1:15" x14ac:dyDescent="0.2">
      <c r="A12" s="11" t="s">
        <v>102</v>
      </c>
      <c r="B12" s="14">
        <v>43465</v>
      </c>
      <c r="C12" s="14">
        <v>7033</v>
      </c>
      <c r="D12" s="14">
        <v>19</v>
      </c>
      <c r="E12" s="14">
        <v>794</v>
      </c>
      <c r="F12" s="14">
        <v>95.333333333333329</v>
      </c>
      <c r="G12" s="14">
        <v>48</v>
      </c>
      <c r="H12" s="14">
        <v>75983.789326657643</v>
      </c>
      <c r="I12" s="14">
        <v>7557</v>
      </c>
      <c r="J12" s="14">
        <v>7033</v>
      </c>
      <c r="K12" s="14">
        <v>7033</v>
      </c>
      <c r="L12" s="14">
        <v>12.007874015748</v>
      </c>
      <c r="M12" s="14">
        <v>5.9842519685039299</v>
      </c>
      <c r="N12" s="14">
        <v>104</v>
      </c>
      <c r="O12" s="14">
        <v>71.959999999999994</v>
      </c>
    </row>
    <row r="13" spans="1:15" x14ac:dyDescent="0.2">
      <c r="A13" s="11" t="s">
        <v>103</v>
      </c>
      <c r="B13" s="14">
        <v>13503881</v>
      </c>
      <c r="C13" s="14">
        <v>1014289</v>
      </c>
      <c r="D13" s="14">
        <v>1367.1876588327837</v>
      </c>
      <c r="E13" s="14">
        <v>124725</v>
      </c>
      <c r="F13" s="14">
        <v>2253.2992673992676</v>
      </c>
      <c r="G13" s="14">
        <v>1435</v>
      </c>
      <c r="H13" s="14">
        <v>17348529.819158427</v>
      </c>
      <c r="I13" s="14">
        <v>1101837</v>
      </c>
      <c r="J13" s="14">
        <v>1023039</v>
      </c>
      <c r="K13" s="14">
        <v>1007487</v>
      </c>
      <c r="L13" s="14">
        <v>117.2047244094486</v>
      </c>
      <c r="M13" s="14">
        <v>31.535433070866091</v>
      </c>
      <c r="N13" s="14">
        <v>21636.479999999996</v>
      </c>
      <c r="O13" s="14">
        <v>13557.900000000003</v>
      </c>
    </row>
    <row r="14" spans="1:15" ht="17" thickBot="1" x14ac:dyDescent="0.25">
      <c r="A14" s="12" t="s">
        <v>104</v>
      </c>
      <c r="B14" s="15">
        <v>312</v>
      </c>
      <c r="C14" s="15">
        <v>312</v>
      </c>
      <c r="D14" s="15">
        <v>312</v>
      </c>
      <c r="E14" s="15">
        <v>312</v>
      </c>
      <c r="F14" s="15">
        <v>312</v>
      </c>
      <c r="G14" s="15">
        <v>312</v>
      </c>
      <c r="H14" s="15">
        <v>312</v>
      </c>
      <c r="I14" s="15">
        <v>312</v>
      </c>
      <c r="J14" s="15">
        <v>312</v>
      </c>
      <c r="K14" s="15">
        <v>312</v>
      </c>
      <c r="L14" s="15">
        <v>309</v>
      </c>
      <c r="M14" s="15">
        <v>311</v>
      </c>
      <c r="N14" s="15">
        <v>312</v>
      </c>
      <c r="O14" s="15">
        <v>312</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40192B-275C-3442-9FA6-B2E2045D4B63}">
  <dimension ref="A1:AS330"/>
  <sheetViews>
    <sheetView topLeftCell="Y1" zoomScale="120" zoomScaleNormal="120" workbookViewId="0">
      <selection activeCell="I10" sqref="I10"/>
    </sheetView>
  </sheetViews>
  <sheetFormatPr baseColWidth="10" defaultRowHeight="16" x14ac:dyDescent="0.2"/>
  <cols>
    <col min="1" max="1" width="20" bestFit="1" customWidth="1"/>
    <col min="2" max="3" width="12.83203125" bestFit="1" customWidth="1"/>
    <col min="4" max="4" width="15.6640625" bestFit="1" customWidth="1"/>
    <col min="5" max="5" width="12.83203125" bestFit="1" customWidth="1"/>
    <col min="6" max="7" width="17.83203125" bestFit="1" customWidth="1"/>
    <col min="8" max="8" width="20.5" bestFit="1" customWidth="1"/>
    <col min="9" max="9" width="12.6640625" bestFit="1" customWidth="1"/>
    <col min="10" max="11" width="12.1640625" bestFit="1" customWidth="1"/>
    <col min="12" max="13" width="12.83203125" bestFit="1" customWidth="1"/>
    <col min="14" max="14" width="12.1640625" bestFit="1" customWidth="1"/>
    <col min="15" max="15" width="5.5" bestFit="1" customWidth="1"/>
  </cols>
  <sheetData>
    <row r="1" spans="1:15" x14ac:dyDescent="0.2">
      <c r="A1" s="13"/>
      <c r="B1" s="13" t="s">
        <v>0</v>
      </c>
      <c r="C1" s="13" t="s">
        <v>5</v>
      </c>
      <c r="D1" s="13" t="s">
        <v>44</v>
      </c>
      <c r="E1" s="13" t="s">
        <v>2</v>
      </c>
      <c r="F1" s="13" t="s">
        <v>3</v>
      </c>
      <c r="G1" s="13" t="s">
        <v>4</v>
      </c>
      <c r="H1" s="13" t="s">
        <v>91</v>
      </c>
      <c r="I1" s="13" t="s">
        <v>9</v>
      </c>
      <c r="J1" s="13" t="s">
        <v>13</v>
      </c>
      <c r="K1" s="13" t="s">
        <v>17</v>
      </c>
      <c r="L1" s="13" t="s">
        <v>39</v>
      </c>
      <c r="M1" s="13" t="s">
        <v>40</v>
      </c>
      <c r="N1" s="13" t="s">
        <v>41</v>
      </c>
      <c r="O1" s="13" t="s">
        <v>42</v>
      </c>
    </row>
    <row r="2" spans="1:15" x14ac:dyDescent="0.2">
      <c r="A2" s="11" t="s">
        <v>0</v>
      </c>
      <c r="B2" s="16">
        <v>1</v>
      </c>
      <c r="C2" s="16"/>
      <c r="D2" s="16"/>
      <c r="E2" s="16"/>
      <c r="F2" s="16"/>
      <c r="G2" s="16"/>
      <c r="H2" s="16"/>
      <c r="I2" s="16"/>
      <c r="J2" s="16"/>
      <c r="K2" s="16"/>
      <c r="L2" s="16"/>
      <c r="M2" s="16"/>
      <c r="N2" s="16"/>
      <c r="O2" s="16"/>
    </row>
    <row r="3" spans="1:15" x14ac:dyDescent="0.2">
      <c r="A3" s="11" t="s">
        <v>5</v>
      </c>
      <c r="B3" s="16">
        <v>-0.18151877257157348</v>
      </c>
      <c r="C3" s="16">
        <v>1</v>
      </c>
      <c r="D3" s="16"/>
      <c r="E3" s="16"/>
      <c r="F3" s="18">
        <f>C9^2</f>
        <v>0.52944774054540733</v>
      </c>
      <c r="G3" s="16"/>
      <c r="H3" s="16"/>
      <c r="I3" s="16"/>
      <c r="J3" s="16"/>
      <c r="K3" s="16"/>
      <c r="L3" s="16"/>
      <c r="M3" s="16"/>
      <c r="N3" s="16"/>
      <c r="O3" s="16"/>
    </row>
    <row r="4" spans="1:15" x14ac:dyDescent="0.2">
      <c r="A4" s="11" t="s">
        <v>44</v>
      </c>
      <c r="B4" s="16">
        <v>0.15904899840602602</v>
      </c>
      <c r="C4" s="16">
        <v>-0.25373861626322308</v>
      </c>
      <c r="D4" s="16">
        <v>1</v>
      </c>
      <c r="E4" s="16"/>
      <c r="F4" s="16"/>
      <c r="G4" s="18"/>
      <c r="H4" s="16"/>
      <c r="I4" s="16"/>
      <c r="J4" s="16"/>
      <c r="K4" s="16"/>
      <c r="L4" s="16"/>
      <c r="M4" s="16"/>
      <c r="N4" s="16"/>
      <c r="O4" s="16"/>
    </row>
    <row r="5" spans="1:15" x14ac:dyDescent="0.2">
      <c r="A5" s="11" t="s">
        <v>2</v>
      </c>
      <c r="B5" s="16">
        <v>-0.21743945420767996</v>
      </c>
      <c r="C5" s="16">
        <v>0.96873501531309569</v>
      </c>
      <c r="D5" s="16">
        <v>-0.25864261222578394</v>
      </c>
      <c r="E5" s="16">
        <v>1</v>
      </c>
      <c r="F5" s="16"/>
      <c r="G5" s="16"/>
      <c r="H5" s="16"/>
      <c r="I5" s="16"/>
      <c r="J5" s="16"/>
      <c r="K5" s="16"/>
      <c r="L5" s="16"/>
      <c r="M5" s="16"/>
      <c r="N5" s="16"/>
      <c r="O5" s="16"/>
    </row>
    <row r="6" spans="1:15" x14ac:dyDescent="0.2">
      <c r="A6" s="11" t="s">
        <v>3</v>
      </c>
      <c r="B6" s="16">
        <v>0.11699025529480651</v>
      </c>
      <c r="C6" s="16">
        <v>-0.24526317603908676</v>
      </c>
      <c r="D6" s="16">
        <v>0.11809343975645557</v>
      </c>
      <c r="E6" s="16">
        <v>-0.28513352508732542</v>
      </c>
      <c r="F6" s="16">
        <v>1</v>
      </c>
      <c r="G6" s="16"/>
      <c r="H6" s="16"/>
      <c r="I6" s="16"/>
      <c r="J6" s="16"/>
      <c r="K6" s="16"/>
      <c r="L6" s="16"/>
      <c r="M6" s="16"/>
      <c r="N6" s="16"/>
      <c r="O6" s="16"/>
    </row>
    <row r="7" spans="1:15" x14ac:dyDescent="0.2">
      <c r="A7" s="11" t="s">
        <v>4</v>
      </c>
      <c r="B7" s="16">
        <v>4.1196192746658609E-2</v>
      </c>
      <c r="C7" s="16">
        <v>-0.14485392800521751</v>
      </c>
      <c r="D7" s="16">
        <v>-8.003432817194385E-2</v>
      </c>
      <c r="E7" s="16">
        <v>-0.13876253231728725</v>
      </c>
      <c r="F7" s="16">
        <v>0.42703257158388175</v>
      </c>
      <c r="G7" s="16">
        <v>1</v>
      </c>
      <c r="H7" s="16"/>
      <c r="I7" s="16"/>
      <c r="J7" s="16"/>
      <c r="K7" s="16"/>
      <c r="L7" s="16"/>
      <c r="M7" s="16"/>
      <c r="N7" s="16"/>
      <c r="O7" s="16"/>
    </row>
    <row r="8" spans="1:15" x14ac:dyDescent="0.2">
      <c r="A8" s="11" t="s">
        <v>91</v>
      </c>
      <c r="B8" s="16">
        <v>-9.4268345224260919E-2</v>
      </c>
      <c r="C8" s="16">
        <v>0.43626007462384775</v>
      </c>
      <c r="D8" s="16">
        <v>-0.25108426289800695</v>
      </c>
      <c r="E8" s="16">
        <v>0.44955173631988987</v>
      </c>
      <c r="F8" s="16">
        <v>-0.54653199837902833</v>
      </c>
      <c r="G8" s="16">
        <v>-0.10734269303247002</v>
      </c>
      <c r="H8" s="16">
        <v>1</v>
      </c>
      <c r="I8" s="16"/>
      <c r="J8" s="16"/>
      <c r="K8" s="16"/>
      <c r="L8" s="16"/>
      <c r="M8" s="16"/>
      <c r="N8" s="16"/>
      <c r="O8" s="16"/>
    </row>
    <row r="9" spans="1:15" x14ac:dyDescent="0.2">
      <c r="A9" s="11" t="s">
        <v>9</v>
      </c>
      <c r="B9" s="16">
        <v>-7.318773282631795E-2</v>
      </c>
      <c r="C9" s="16">
        <v>0.72763159672007605</v>
      </c>
      <c r="D9" s="16">
        <v>-0.23144508359283245</v>
      </c>
      <c r="E9" s="16">
        <v>0.72361261146467948</v>
      </c>
      <c r="F9" s="16">
        <v>-0.25624330043446231</v>
      </c>
      <c r="G9" s="16">
        <v>-0.16241483229161519</v>
      </c>
      <c r="H9" s="16">
        <v>0.36817259646495759</v>
      </c>
      <c r="I9" s="16">
        <v>1</v>
      </c>
      <c r="J9" s="16"/>
      <c r="K9" s="16"/>
      <c r="L9" s="16"/>
      <c r="M9" s="16"/>
      <c r="N9" s="16"/>
      <c r="O9" s="16"/>
    </row>
    <row r="10" spans="1:15" x14ac:dyDescent="0.2">
      <c r="A10" s="11" t="s">
        <v>13</v>
      </c>
      <c r="B10" s="16">
        <v>-0.10163247686705387</v>
      </c>
      <c r="C10" s="16">
        <v>0.61084793860291942</v>
      </c>
      <c r="D10" s="16">
        <v>-0.17571206984118701</v>
      </c>
      <c r="E10" s="16">
        <v>0.6214754619703734</v>
      </c>
      <c r="F10" s="16">
        <v>-0.22515154740996327</v>
      </c>
      <c r="G10" s="16">
        <v>-0.12662279706219651</v>
      </c>
      <c r="H10" s="16">
        <v>0.41178266823423354</v>
      </c>
      <c r="I10" s="16">
        <v>0.58224379080673083</v>
      </c>
      <c r="J10" s="16">
        <v>1</v>
      </c>
      <c r="K10" s="16"/>
      <c r="L10" s="16"/>
      <c r="M10" s="16"/>
      <c r="N10" s="16"/>
      <c r="O10" s="16"/>
    </row>
    <row r="11" spans="1:15" x14ac:dyDescent="0.2">
      <c r="A11" s="11" t="s">
        <v>17</v>
      </c>
      <c r="B11" s="16">
        <v>-0.1528488520336492</v>
      </c>
      <c r="C11" s="16">
        <v>0.61456008454902267</v>
      </c>
      <c r="D11" s="16">
        <v>-0.26229936925213754</v>
      </c>
      <c r="E11" s="16">
        <v>0.62659082569303548</v>
      </c>
      <c r="F11" s="16">
        <v>-0.2181983641715691</v>
      </c>
      <c r="G11" s="16">
        <v>-0.12260585232286243</v>
      </c>
      <c r="H11" s="16">
        <v>0.38772624562338565</v>
      </c>
      <c r="I11" s="16">
        <v>0.63254943358166882</v>
      </c>
      <c r="J11" s="16">
        <v>0.59736095882428319</v>
      </c>
      <c r="K11" s="16">
        <v>1</v>
      </c>
      <c r="L11" s="16"/>
      <c r="M11" s="16"/>
      <c r="N11" s="16"/>
      <c r="O11" s="16"/>
    </row>
    <row r="12" spans="1:15" x14ac:dyDescent="0.2">
      <c r="A12" s="11" t="s">
        <v>39</v>
      </c>
      <c r="B12" s="16">
        <v>5.0048129672453064E-3</v>
      </c>
      <c r="C12" s="16">
        <v>3.6843120947456731E-2</v>
      </c>
      <c r="D12" s="16">
        <v>7.0516832090847609E-2</v>
      </c>
      <c r="E12" s="16">
        <v>4.5139675928921E-2</v>
      </c>
      <c r="F12" s="16">
        <v>4.7468050860669971E-2</v>
      </c>
      <c r="G12" s="16">
        <v>2.8727248238498402E-2</v>
      </c>
      <c r="H12" s="16">
        <v>-7.1470070623688736E-2</v>
      </c>
      <c r="I12" s="16">
        <v>8.6420723769586621E-2</v>
      </c>
      <c r="J12" s="16">
        <v>6.0544220257592339E-2</v>
      </c>
      <c r="K12" s="16">
        <v>3.5067331824792533E-2</v>
      </c>
      <c r="L12" s="16">
        <v>1</v>
      </c>
      <c r="M12" s="16"/>
      <c r="N12" s="16"/>
      <c r="O12" s="16"/>
    </row>
    <row r="13" spans="1:15" x14ac:dyDescent="0.2">
      <c r="A13" s="11" t="s">
        <v>40</v>
      </c>
      <c r="B13" s="16">
        <v>-0.10290516669361562</v>
      </c>
      <c r="C13" s="16">
        <v>5.7769475171146126E-3</v>
      </c>
      <c r="D13" s="16">
        <v>0.10679212879581171</v>
      </c>
      <c r="E13" s="16">
        <v>-1.3029101584062132E-2</v>
      </c>
      <c r="F13" s="16">
        <v>-1.0739207922948902E-2</v>
      </c>
      <c r="G13" s="16">
        <v>1.1966979252361388E-2</v>
      </c>
      <c r="H13" s="16">
        <v>-1.4791724961463549E-3</v>
      </c>
      <c r="I13" s="16">
        <v>8.8916878507534242E-2</v>
      </c>
      <c r="J13" s="16">
        <v>5.8329286725004426E-2</v>
      </c>
      <c r="K13" s="16">
        <v>6.083213336939639E-3</v>
      </c>
      <c r="L13" s="16">
        <v>0.31710257341934078</v>
      </c>
      <c r="M13" s="16">
        <v>1</v>
      </c>
      <c r="N13" s="16"/>
      <c r="O13" s="16"/>
    </row>
    <row r="14" spans="1:15" x14ac:dyDescent="0.2">
      <c r="A14" s="11" t="s">
        <v>41</v>
      </c>
      <c r="B14" s="16">
        <v>9.4578580288070202E-2</v>
      </c>
      <c r="C14" s="16">
        <v>0.15069945603890086</v>
      </c>
      <c r="D14" s="16">
        <v>-0.12861699463959503</v>
      </c>
      <c r="E14" s="16">
        <v>0.16611377482390619</v>
      </c>
      <c r="F14" s="16">
        <v>-6.5292026167468625E-2</v>
      </c>
      <c r="G14" s="16">
        <v>-0.1059565556701403</v>
      </c>
      <c r="H14" s="16">
        <v>0.19532446203256595</v>
      </c>
      <c r="I14" s="16">
        <v>0.12403710545375739</v>
      </c>
      <c r="J14" s="16">
        <v>0.17108747693340443</v>
      </c>
      <c r="K14" s="16">
        <v>0.19472131244924876</v>
      </c>
      <c r="L14" s="16">
        <v>-0.17886556494936701</v>
      </c>
      <c r="M14" s="16">
        <v>-0.22110528435053117</v>
      </c>
      <c r="N14" s="16">
        <v>1</v>
      </c>
      <c r="O14" s="16"/>
    </row>
    <row r="15" spans="1:15" ht="17" thickBot="1" x14ac:dyDescent="0.25">
      <c r="A15" s="12" t="s">
        <v>42</v>
      </c>
      <c r="B15" s="17">
        <v>0.12430115553868676</v>
      </c>
      <c r="C15" s="17">
        <v>0.11703136702390875</v>
      </c>
      <c r="D15" s="17">
        <v>-0.1028089799954988</v>
      </c>
      <c r="E15" s="17">
        <v>0.13044175780796891</v>
      </c>
      <c r="F15" s="17">
        <v>-4.2536486778781572E-2</v>
      </c>
      <c r="G15" s="17">
        <v>-8.8059009642399044E-2</v>
      </c>
      <c r="H15" s="17">
        <v>0.14811128795022055</v>
      </c>
      <c r="I15" s="17">
        <v>0.11260420486323167</v>
      </c>
      <c r="J15" s="17">
        <v>0.15680795258657076</v>
      </c>
      <c r="K15" s="17">
        <v>0.15492354434705696</v>
      </c>
      <c r="L15" s="17">
        <v>-7.3141565038845668E-2</v>
      </c>
      <c r="M15" s="17">
        <v>-0.18735030991671678</v>
      </c>
      <c r="N15" s="17">
        <v>0.93864235459562173</v>
      </c>
      <c r="O15" s="17">
        <v>1</v>
      </c>
    </row>
    <row r="18" spans="1:45" x14ac:dyDescent="0.2">
      <c r="A18" t="s">
        <v>0</v>
      </c>
      <c r="C18" t="s">
        <v>44</v>
      </c>
      <c r="D18" t="s">
        <v>2</v>
      </c>
      <c r="E18" t="s">
        <v>3</v>
      </c>
      <c r="F18" t="s">
        <v>4</v>
      </c>
      <c r="G18" t="s">
        <v>91</v>
      </c>
      <c r="H18" t="s">
        <v>9</v>
      </c>
      <c r="I18" t="s">
        <v>13</v>
      </c>
      <c r="J18" t="s">
        <v>17</v>
      </c>
      <c r="K18" t="s">
        <v>39</v>
      </c>
      <c r="L18" t="s">
        <v>40</v>
      </c>
      <c r="M18" t="s">
        <v>41</v>
      </c>
      <c r="N18" t="s">
        <v>42</v>
      </c>
      <c r="O18" t="s">
        <v>5</v>
      </c>
    </row>
    <row r="19" spans="1:45" x14ac:dyDescent="0.2">
      <c r="A19">
        <v>43102</v>
      </c>
      <c r="C19">
        <v>5.7339288296004627</v>
      </c>
      <c r="D19">
        <v>281</v>
      </c>
      <c r="E19">
        <v>6.4666666666666668</v>
      </c>
      <c r="F19">
        <v>4</v>
      </c>
      <c r="G19">
        <v>55025.032372053021</v>
      </c>
      <c r="H19">
        <v>1488</v>
      </c>
      <c r="I19">
        <v>2941</v>
      </c>
      <c r="J19">
        <v>0</v>
      </c>
      <c r="K19">
        <v>0</v>
      </c>
      <c r="L19">
        <v>0</v>
      </c>
      <c r="M19">
        <v>44.96</v>
      </c>
      <c r="N19">
        <v>21.02</v>
      </c>
      <c r="O19">
        <v>2189</v>
      </c>
    </row>
    <row r="20" spans="1:45" x14ac:dyDescent="0.2">
      <c r="A20">
        <v>43103</v>
      </c>
      <c r="C20">
        <v>3.6189855072463737</v>
      </c>
      <c r="D20">
        <v>291</v>
      </c>
      <c r="E20">
        <v>6.333333333333333</v>
      </c>
      <c r="F20">
        <v>3</v>
      </c>
      <c r="G20">
        <v>63605.940350816614</v>
      </c>
      <c r="H20">
        <v>2292</v>
      </c>
      <c r="I20">
        <v>3281</v>
      </c>
      <c r="J20">
        <v>2898</v>
      </c>
      <c r="K20">
        <v>0</v>
      </c>
      <c r="L20">
        <v>0</v>
      </c>
      <c r="M20">
        <v>41</v>
      </c>
      <c r="N20">
        <v>19.04</v>
      </c>
      <c r="O20">
        <v>2253</v>
      </c>
    </row>
    <row r="21" spans="1:45" x14ac:dyDescent="0.2">
      <c r="A21">
        <v>43104</v>
      </c>
      <c r="C21">
        <v>3.4091124870968459</v>
      </c>
      <c r="D21">
        <v>326</v>
      </c>
      <c r="E21">
        <v>6.9333333333333336</v>
      </c>
      <c r="F21">
        <v>1</v>
      </c>
      <c r="G21">
        <v>49278.844383477553</v>
      </c>
      <c r="H21">
        <v>2380</v>
      </c>
      <c r="I21">
        <v>2652</v>
      </c>
      <c r="J21">
        <v>3390</v>
      </c>
      <c r="K21">
        <v>0</v>
      </c>
      <c r="L21">
        <v>0</v>
      </c>
      <c r="M21">
        <v>44.96</v>
      </c>
      <c r="N21">
        <v>19.04</v>
      </c>
      <c r="O21">
        <v>2864</v>
      </c>
    </row>
    <row r="22" spans="1:45" x14ac:dyDescent="0.2">
      <c r="A22">
        <v>43105</v>
      </c>
      <c r="C22">
        <v>3.2899848448339877</v>
      </c>
      <c r="D22">
        <v>523</v>
      </c>
      <c r="E22">
        <v>6.7333333333333334</v>
      </c>
      <c r="F22">
        <v>5</v>
      </c>
      <c r="G22">
        <v>53351.467786166948</v>
      </c>
      <c r="H22">
        <v>3180</v>
      </c>
      <c r="I22">
        <v>4336</v>
      </c>
      <c r="J22">
        <v>3837</v>
      </c>
      <c r="K22">
        <v>0</v>
      </c>
      <c r="L22">
        <v>0</v>
      </c>
      <c r="M22">
        <v>51.08</v>
      </c>
      <c r="N22">
        <v>24.08</v>
      </c>
      <c r="O22">
        <v>3984</v>
      </c>
    </row>
    <row r="23" spans="1:45" x14ac:dyDescent="0.2">
      <c r="A23">
        <v>43106</v>
      </c>
      <c r="C23">
        <v>3.1693153709632318</v>
      </c>
      <c r="D23">
        <v>532</v>
      </c>
      <c r="E23">
        <v>6.333333333333333</v>
      </c>
      <c r="F23">
        <v>3</v>
      </c>
      <c r="G23">
        <v>58450.548492641254</v>
      </c>
      <c r="H23">
        <v>3683</v>
      </c>
      <c r="I23">
        <v>5165</v>
      </c>
      <c r="J23">
        <v>4565</v>
      </c>
      <c r="K23">
        <v>1.4173228346456599</v>
      </c>
      <c r="L23">
        <v>0</v>
      </c>
      <c r="M23">
        <v>42.08</v>
      </c>
      <c r="N23">
        <v>32</v>
      </c>
      <c r="O23">
        <v>4437</v>
      </c>
    </row>
    <row r="24" spans="1:45" x14ac:dyDescent="0.2">
      <c r="A24">
        <v>43108</v>
      </c>
      <c r="C24">
        <v>3.2965339505455762</v>
      </c>
      <c r="D24">
        <v>312</v>
      </c>
      <c r="E24">
        <v>8.0666666666666664</v>
      </c>
      <c r="F24">
        <v>1</v>
      </c>
      <c r="G24">
        <v>59814.23143225634</v>
      </c>
      <c r="H24">
        <v>2206</v>
      </c>
      <c r="I24">
        <v>2616</v>
      </c>
      <c r="J24">
        <v>0</v>
      </c>
      <c r="K24">
        <v>0</v>
      </c>
      <c r="L24">
        <v>0</v>
      </c>
      <c r="M24">
        <v>48.92</v>
      </c>
      <c r="N24">
        <v>28.04</v>
      </c>
      <c r="O24">
        <v>2841</v>
      </c>
      <c r="U24" t="s">
        <v>106</v>
      </c>
      <c r="V24" t="s">
        <v>105</v>
      </c>
      <c r="W24" t="s">
        <v>109</v>
      </c>
      <c r="AE24" t="s">
        <v>106</v>
      </c>
      <c r="AF24" t="s">
        <v>105</v>
      </c>
      <c r="AG24" t="s">
        <v>109</v>
      </c>
      <c r="AQ24" t="s">
        <v>106</v>
      </c>
      <c r="AR24" t="s">
        <v>105</v>
      </c>
      <c r="AS24" t="s">
        <v>109</v>
      </c>
    </row>
    <row r="25" spans="1:45" x14ac:dyDescent="0.2">
      <c r="A25">
        <v>43109</v>
      </c>
      <c r="C25">
        <v>3.2244560839098613</v>
      </c>
      <c r="D25">
        <v>279</v>
      </c>
      <c r="E25">
        <v>6.5</v>
      </c>
      <c r="F25">
        <v>7</v>
      </c>
      <c r="G25">
        <v>69447.003946015044</v>
      </c>
      <c r="H25">
        <v>2070</v>
      </c>
      <c r="I25">
        <v>2404</v>
      </c>
      <c r="J25">
        <v>2154</v>
      </c>
      <c r="K25">
        <v>1.4173228346456599</v>
      </c>
      <c r="L25">
        <v>0</v>
      </c>
      <c r="M25">
        <v>46.04</v>
      </c>
      <c r="N25">
        <v>39.92</v>
      </c>
      <c r="O25">
        <v>2085</v>
      </c>
      <c r="T25" t="s">
        <v>5</v>
      </c>
      <c r="U25">
        <v>2000</v>
      </c>
      <c r="V25">
        <v>3000</v>
      </c>
      <c r="W25">
        <f>V25-U25</f>
        <v>1000</v>
      </c>
      <c r="AD25" t="s">
        <v>5</v>
      </c>
      <c r="AE25">
        <v>3000</v>
      </c>
      <c r="AF25">
        <v>4000</v>
      </c>
      <c r="AG25">
        <f>AF25-AE25</f>
        <v>1000</v>
      </c>
      <c r="AP25" t="s">
        <v>5</v>
      </c>
      <c r="AQ25">
        <v>2000</v>
      </c>
      <c r="AR25">
        <v>3000</v>
      </c>
      <c r="AS25">
        <f>AR25-AQ25</f>
        <v>1000</v>
      </c>
    </row>
    <row r="26" spans="1:45" x14ac:dyDescent="0.2">
      <c r="A26">
        <v>43110</v>
      </c>
      <c r="C26">
        <v>3.6424109949600116</v>
      </c>
      <c r="D26">
        <v>320</v>
      </c>
      <c r="E26">
        <v>6</v>
      </c>
      <c r="F26">
        <v>9</v>
      </c>
      <c r="G26">
        <v>41371.4946491054</v>
      </c>
      <c r="H26">
        <v>3232</v>
      </c>
      <c r="I26">
        <v>3172</v>
      </c>
      <c r="J26">
        <v>2253</v>
      </c>
      <c r="K26">
        <v>2.59842519685039</v>
      </c>
      <c r="L26">
        <v>0</v>
      </c>
      <c r="M26">
        <v>46.04</v>
      </c>
      <c r="N26">
        <v>39.92</v>
      </c>
      <c r="O26">
        <v>2380</v>
      </c>
      <c r="T26" t="s">
        <v>108</v>
      </c>
      <c r="U26">
        <v>250</v>
      </c>
      <c r="V26">
        <v>375</v>
      </c>
      <c r="W26">
        <f>V26-U26</f>
        <v>125</v>
      </c>
      <c r="AD26" t="s">
        <v>41</v>
      </c>
      <c r="AE26">
        <v>50</v>
      </c>
      <c r="AF26">
        <v>90</v>
      </c>
      <c r="AG26">
        <f>AF26-AE26</f>
        <v>40</v>
      </c>
      <c r="AP26" t="s">
        <v>9</v>
      </c>
      <c r="AQ26">
        <v>2100</v>
      </c>
      <c r="AR26">
        <v>3400</v>
      </c>
      <c r="AS26">
        <f>AR26-AQ26</f>
        <v>1300</v>
      </c>
    </row>
    <row r="27" spans="1:45" x14ac:dyDescent="0.2">
      <c r="A27">
        <v>43111</v>
      </c>
      <c r="C27">
        <v>3.3597320317132544</v>
      </c>
      <c r="D27">
        <v>398</v>
      </c>
      <c r="E27">
        <v>7.6</v>
      </c>
      <c r="F27">
        <v>3</v>
      </c>
      <c r="G27">
        <v>48692.68365672751</v>
      </c>
      <c r="H27">
        <v>3139</v>
      </c>
      <c r="I27">
        <v>2849</v>
      </c>
      <c r="J27">
        <v>2864</v>
      </c>
      <c r="K27">
        <v>0</v>
      </c>
      <c r="L27">
        <v>0</v>
      </c>
      <c r="M27">
        <v>46.94</v>
      </c>
      <c r="N27">
        <v>33.08</v>
      </c>
      <c r="O27">
        <v>3497</v>
      </c>
      <c r="V27" t="s">
        <v>110</v>
      </c>
      <c r="W27">
        <f>W25/W26</f>
        <v>8</v>
      </c>
      <c r="AF27" t="s">
        <v>110</v>
      </c>
      <c r="AG27">
        <f>AG25/AG26</f>
        <v>25</v>
      </c>
      <c r="AR27" t="s">
        <v>110</v>
      </c>
      <c r="AS27">
        <f>AS25/AS26</f>
        <v>0.76923076923076927</v>
      </c>
    </row>
    <row r="28" spans="1:45" x14ac:dyDescent="0.2">
      <c r="A28">
        <v>43112</v>
      </c>
      <c r="C28">
        <v>4.4905691637420277</v>
      </c>
      <c r="D28">
        <v>517</v>
      </c>
      <c r="E28">
        <v>6.5333333333333332</v>
      </c>
      <c r="F28">
        <v>2</v>
      </c>
      <c r="G28">
        <v>50895.843948675101</v>
      </c>
      <c r="H28">
        <v>4369</v>
      </c>
      <c r="I28">
        <v>5241</v>
      </c>
      <c r="J28">
        <v>3984</v>
      </c>
      <c r="K28">
        <v>0</v>
      </c>
      <c r="L28">
        <v>0</v>
      </c>
      <c r="M28">
        <v>50</v>
      </c>
      <c r="N28">
        <v>39.92</v>
      </c>
      <c r="O28">
        <v>4115</v>
      </c>
      <c r="V28" t="s">
        <v>111</v>
      </c>
      <c r="W28">
        <v>0</v>
      </c>
      <c r="AF28" t="s">
        <v>111</v>
      </c>
      <c r="AG28">
        <v>2000</v>
      </c>
      <c r="AR28" t="s">
        <v>111</v>
      </c>
      <c r="AS28">
        <v>0</v>
      </c>
    </row>
    <row r="29" spans="1:45" x14ac:dyDescent="0.2">
      <c r="A29">
        <v>43113</v>
      </c>
      <c r="C29">
        <v>3.4603221134329045</v>
      </c>
      <c r="D29">
        <v>516</v>
      </c>
      <c r="E29">
        <v>6.666666666666667</v>
      </c>
      <c r="F29">
        <v>1</v>
      </c>
      <c r="G29">
        <v>59056.562426725563</v>
      </c>
      <c r="H29">
        <v>3723</v>
      </c>
      <c r="I29">
        <v>5195</v>
      </c>
      <c r="J29">
        <v>4437</v>
      </c>
      <c r="K29">
        <v>0</v>
      </c>
      <c r="L29">
        <v>0</v>
      </c>
      <c r="M29">
        <v>51.08</v>
      </c>
      <c r="N29">
        <v>26.96</v>
      </c>
      <c r="O29">
        <v>4227</v>
      </c>
      <c r="V29" t="s">
        <v>112</v>
      </c>
      <c r="AF29" t="s">
        <v>113</v>
      </c>
      <c r="AR29" t="s">
        <v>114</v>
      </c>
    </row>
    <row r="30" spans="1:45" x14ac:dyDescent="0.2">
      <c r="A30">
        <v>43115</v>
      </c>
      <c r="C30">
        <v>3.251870420202041</v>
      </c>
      <c r="D30">
        <v>316</v>
      </c>
      <c r="E30">
        <v>6.6</v>
      </c>
      <c r="F30">
        <v>4</v>
      </c>
      <c r="G30">
        <v>56516.193773001847</v>
      </c>
      <c r="H30">
        <v>3256</v>
      </c>
      <c r="I30">
        <v>2297</v>
      </c>
      <c r="J30">
        <v>2841</v>
      </c>
      <c r="K30">
        <v>0</v>
      </c>
      <c r="L30">
        <v>0</v>
      </c>
      <c r="M30">
        <v>48.02</v>
      </c>
      <c r="N30">
        <v>26.06</v>
      </c>
      <c r="O30">
        <v>2756</v>
      </c>
    </row>
    <row r="31" spans="1:45" x14ac:dyDescent="0.2">
      <c r="A31">
        <v>43116</v>
      </c>
      <c r="C31">
        <v>4.4974537290163479</v>
      </c>
      <c r="D31">
        <v>392</v>
      </c>
      <c r="E31">
        <v>5.8</v>
      </c>
      <c r="F31">
        <v>5</v>
      </c>
      <c r="G31">
        <v>51199.859809384019</v>
      </c>
      <c r="H31">
        <v>2455</v>
      </c>
      <c r="I31">
        <v>2951</v>
      </c>
      <c r="J31">
        <v>2085</v>
      </c>
      <c r="K31">
        <v>0</v>
      </c>
      <c r="L31">
        <v>0</v>
      </c>
      <c r="M31">
        <v>51.98</v>
      </c>
      <c r="N31">
        <v>28.04</v>
      </c>
      <c r="O31">
        <v>2772</v>
      </c>
    </row>
    <row r="32" spans="1:45" x14ac:dyDescent="0.2">
      <c r="A32">
        <v>43117</v>
      </c>
      <c r="C32">
        <v>7.1577928069714449</v>
      </c>
      <c r="D32">
        <v>212</v>
      </c>
      <c r="E32">
        <v>6.333333333333333</v>
      </c>
      <c r="F32">
        <v>9</v>
      </c>
      <c r="G32">
        <v>58032.725494430008</v>
      </c>
      <c r="H32">
        <v>3252</v>
      </c>
      <c r="I32">
        <v>3600</v>
      </c>
      <c r="J32">
        <v>2380</v>
      </c>
      <c r="K32">
        <v>0</v>
      </c>
      <c r="L32">
        <v>0</v>
      </c>
      <c r="M32">
        <v>53.06</v>
      </c>
      <c r="N32">
        <v>26.96</v>
      </c>
      <c r="O32">
        <v>1706</v>
      </c>
    </row>
    <row r="33" spans="1:23" x14ac:dyDescent="0.2">
      <c r="A33">
        <v>43118</v>
      </c>
      <c r="C33">
        <v>5.0666011396917074</v>
      </c>
      <c r="D33">
        <v>350</v>
      </c>
      <c r="E33">
        <v>6.333333333333333</v>
      </c>
      <c r="F33">
        <v>2</v>
      </c>
      <c r="G33">
        <v>57291.020452445511</v>
      </c>
      <c r="H33">
        <v>2410</v>
      </c>
      <c r="I33">
        <v>3953</v>
      </c>
      <c r="J33">
        <v>3497</v>
      </c>
      <c r="K33">
        <v>0</v>
      </c>
      <c r="L33">
        <v>0</v>
      </c>
      <c r="M33">
        <v>55.04</v>
      </c>
      <c r="N33">
        <v>30.02</v>
      </c>
      <c r="O33">
        <v>2616</v>
      </c>
    </row>
    <row r="34" spans="1:23" x14ac:dyDescent="0.2">
      <c r="A34">
        <v>43119</v>
      </c>
      <c r="C34">
        <v>2.8115145425650336</v>
      </c>
      <c r="D34">
        <v>491</v>
      </c>
      <c r="E34">
        <v>6.8666666666666663</v>
      </c>
      <c r="F34">
        <v>4</v>
      </c>
      <c r="G34">
        <v>56978.354273502708</v>
      </c>
      <c r="H34">
        <v>4513</v>
      </c>
      <c r="I34">
        <v>3983</v>
      </c>
      <c r="J34">
        <v>4115</v>
      </c>
      <c r="K34">
        <v>0</v>
      </c>
      <c r="L34">
        <v>0</v>
      </c>
      <c r="M34">
        <v>55.94</v>
      </c>
      <c r="N34">
        <v>37.94</v>
      </c>
      <c r="O34">
        <v>4172</v>
      </c>
    </row>
    <row r="35" spans="1:23" x14ac:dyDescent="0.2">
      <c r="A35">
        <v>43120</v>
      </c>
      <c r="C35">
        <v>4.1338069101509216</v>
      </c>
      <c r="D35">
        <v>399</v>
      </c>
      <c r="E35">
        <v>7</v>
      </c>
      <c r="F35">
        <v>5</v>
      </c>
      <c r="G35">
        <v>50927.98716467723</v>
      </c>
      <c r="H35">
        <v>3662</v>
      </c>
      <c r="I35">
        <v>5302</v>
      </c>
      <c r="J35">
        <v>4206</v>
      </c>
      <c r="K35">
        <v>4.6062992125984197</v>
      </c>
      <c r="L35">
        <v>4.8031496062992103</v>
      </c>
      <c r="M35">
        <v>51.08</v>
      </c>
      <c r="N35">
        <v>28.94</v>
      </c>
      <c r="O35">
        <v>3415</v>
      </c>
    </row>
    <row r="36" spans="1:23" x14ac:dyDescent="0.2">
      <c r="A36">
        <v>43122</v>
      </c>
      <c r="C36">
        <v>4.1924966329966304</v>
      </c>
      <c r="D36">
        <v>289</v>
      </c>
      <c r="E36">
        <v>7.2</v>
      </c>
      <c r="F36">
        <v>7</v>
      </c>
      <c r="G36">
        <v>46015.274414702544</v>
      </c>
      <c r="H36">
        <v>2668</v>
      </c>
      <c r="I36">
        <v>0</v>
      </c>
      <c r="J36">
        <v>2756</v>
      </c>
      <c r="K36">
        <v>0</v>
      </c>
      <c r="L36">
        <v>0</v>
      </c>
      <c r="M36">
        <v>33.979999999999997</v>
      </c>
      <c r="N36">
        <v>15.079999999999901</v>
      </c>
      <c r="O36">
        <v>2523</v>
      </c>
    </row>
    <row r="37" spans="1:23" x14ac:dyDescent="0.2">
      <c r="A37">
        <v>43123</v>
      </c>
      <c r="C37">
        <v>3.8663898900038158</v>
      </c>
      <c r="D37">
        <v>308</v>
      </c>
      <c r="E37">
        <v>6.2666666666666666</v>
      </c>
      <c r="F37">
        <v>6</v>
      </c>
      <c r="G37">
        <v>53239.596927325641</v>
      </c>
      <c r="H37">
        <v>2638</v>
      </c>
      <c r="I37">
        <v>0</v>
      </c>
      <c r="J37">
        <v>2772</v>
      </c>
      <c r="K37">
        <v>0</v>
      </c>
      <c r="L37">
        <v>0</v>
      </c>
      <c r="M37">
        <v>41</v>
      </c>
      <c r="N37">
        <v>21.02</v>
      </c>
      <c r="O37">
        <v>2150</v>
      </c>
    </row>
    <row r="38" spans="1:23" x14ac:dyDescent="0.2">
      <c r="A38">
        <v>43124</v>
      </c>
      <c r="C38">
        <v>6.020031909753814</v>
      </c>
      <c r="D38">
        <v>417</v>
      </c>
      <c r="E38">
        <v>6.2666666666666666</v>
      </c>
      <c r="F38">
        <v>0</v>
      </c>
      <c r="G38">
        <v>50385.34828127129</v>
      </c>
      <c r="H38">
        <v>2308</v>
      </c>
      <c r="I38">
        <v>2898</v>
      </c>
      <c r="J38">
        <v>1706</v>
      </c>
      <c r="K38">
        <v>0</v>
      </c>
      <c r="L38">
        <v>0</v>
      </c>
      <c r="M38">
        <v>51.08</v>
      </c>
      <c r="N38">
        <v>21.02</v>
      </c>
      <c r="O38">
        <v>3379</v>
      </c>
    </row>
    <row r="39" spans="1:23" x14ac:dyDescent="0.2">
      <c r="A39">
        <v>43125</v>
      </c>
      <c r="C39">
        <v>3.1782838398160957</v>
      </c>
      <c r="D39">
        <v>383</v>
      </c>
      <c r="E39">
        <v>6.7333333333333334</v>
      </c>
      <c r="F39">
        <v>3</v>
      </c>
      <c r="G39">
        <v>51915.893072635234</v>
      </c>
      <c r="H39">
        <v>2908</v>
      </c>
      <c r="I39">
        <v>3390</v>
      </c>
      <c r="J39">
        <v>2616</v>
      </c>
      <c r="K39">
        <v>0</v>
      </c>
      <c r="L39">
        <v>0</v>
      </c>
      <c r="M39">
        <v>46.94</v>
      </c>
      <c r="N39">
        <v>32</v>
      </c>
      <c r="O39">
        <v>3218</v>
      </c>
    </row>
    <row r="40" spans="1:23" x14ac:dyDescent="0.2">
      <c r="A40">
        <v>43126</v>
      </c>
      <c r="C40">
        <v>2.9736337104208865</v>
      </c>
      <c r="D40">
        <v>626</v>
      </c>
      <c r="E40">
        <v>8.2666666666666675</v>
      </c>
      <c r="F40">
        <v>25</v>
      </c>
      <c r="G40">
        <v>58950.832897416418</v>
      </c>
      <c r="H40">
        <v>5640</v>
      </c>
      <c r="I40">
        <v>3837</v>
      </c>
      <c r="J40">
        <v>4172</v>
      </c>
      <c r="K40">
        <v>0.90551181102362199</v>
      </c>
      <c r="L40">
        <v>1.2992125984251901</v>
      </c>
      <c r="M40">
        <v>41</v>
      </c>
      <c r="N40">
        <v>26.06</v>
      </c>
      <c r="O40">
        <v>5006</v>
      </c>
      <c r="U40" t="s">
        <v>106</v>
      </c>
      <c r="V40" t="s">
        <v>105</v>
      </c>
      <c r="W40" t="s">
        <v>107</v>
      </c>
    </row>
    <row r="41" spans="1:23" x14ac:dyDescent="0.2">
      <c r="A41">
        <v>43127</v>
      </c>
      <c r="C41">
        <v>3.9231247430507352</v>
      </c>
      <c r="D41">
        <v>599</v>
      </c>
      <c r="E41">
        <v>6.6</v>
      </c>
      <c r="F41">
        <v>0</v>
      </c>
      <c r="G41">
        <v>58368.294972916592</v>
      </c>
      <c r="H41">
        <v>4969</v>
      </c>
      <c r="I41">
        <v>4565</v>
      </c>
      <c r="J41">
        <v>3415</v>
      </c>
      <c r="K41">
        <v>0</v>
      </c>
      <c r="L41">
        <v>0</v>
      </c>
      <c r="M41">
        <v>48.02</v>
      </c>
      <c r="N41">
        <v>21.02</v>
      </c>
      <c r="O41">
        <v>4811</v>
      </c>
      <c r="T41" t="s">
        <v>5</v>
      </c>
    </row>
    <row r="42" spans="1:23" x14ac:dyDescent="0.2">
      <c r="A42">
        <v>43129</v>
      </c>
      <c r="C42">
        <v>5.6788386878639434</v>
      </c>
      <c r="D42">
        <v>303</v>
      </c>
      <c r="E42">
        <v>6.7333333333333334</v>
      </c>
      <c r="F42">
        <v>0</v>
      </c>
      <c r="G42">
        <v>47497.827305698491</v>
      </c>
      <c r="H42">
        <v>2527</v>
      </c>
      <c r="I42">
        <v>0</v>
      </c>
      <c r="J42">
        <v>2523</v>
      </c>
      <c r="K42">
        <v>0</v>
      </c>
      <c r="L42">
        <v>0</v>
      </c>
      <c r="M42">
        <v>51.08</v>
      </c>
      <c r="N42">
        <v>26.96</v>
      </c>
      <c r="O42">
        <v>2522</v>
      </c>
      <c r="T42" t="s">
        <v>2</v>
      </c>
    </row>
    <row r="43" spans="1:23" x14ac:dyDescent="0.2">
      <c r="A43">
        <v>43130</v>
      </c>
      <c r="C43">
        <v>3.1997871334085826</v>
      </c>
      <c r="D43">
        <v>388</v>
      </c>
      <c r="E43">
        <v>6.2666666666666666</v>
      </c>
      <c r="F43">
        <v>10</v>
      </c>
      <c r="G43">
        <v>59373.357196390796</v>
      </c>
      <c r="H43">
        <v>2428</v>
      </c>
      <c r="I43">
        <v>2189</v>
      </c>
      <c r="J43">
        <v>2150</v>
      </c>
      <c r="K43">
        <v>0</v>
      </c>
      <c r="L43">
        <v>0</v>
      </c>
      <c r="M43">
        <v>60.08</v>
      </c>
      <c r="N43">
        <v>32</v>
      </c>
      <c r="O43">
        <v>2677</v>
      </c>
    </row>
    <row r="44" spans="1:23" x14ac:dyDescent="0.2">
      <c r="A44">
        <v>43131</v>
      </c>
      <c r="C44">
        <v>3.1578553853553837</v>
      </c>
      <c r="D44">
        <v>257</v>
      </c>
      <c r="E44">
        <v>6.666666666666667</v>
      </c>
      <c r="F44">
        <v>3</v>
      </c>
      <c r="G44">
        <v>58684.563020313006</v>
      </c>
      <c r="H44">
        <v>2900</v>
      </c>
      <c r="I44">
        <v>2253</v>
      </c>
      <c r="J44">
        <v>3379</v>
      </c>
      <c r="K44">
        <v>0</v>
      </c>
      <c r="L44">
        <v>0</v>
      </c>
      <c r="M44">
        <v>57.92</v>
      </c>
      <c r="N44">
        <v>39.020000000000003</v>
      </c>
      <c r="O44">
        <v>2272</v>
      </c>
    </row>
    <row r="45" spans="1:23" x14ac:dyDescent="0.2">
      <c r="A45">
        <v>43132</v>
      </c>
      <c r="C45">
        <v>5.3951284626498781</v>
      </c>
      <c r="D45">
        <v>413</v>
      </c>
      <c r="E45">
        <v>8.6666666666666661</v>
      </c>
      <c r="F45">
        <v>2</v>
      </c>
      <c r="G45">
        <v>56049.384013579889</v>
      </c>
      <c r="H45">
        <v>4826</v>
      </c>
      <c r="I45">
        <v>2864</v>
      </c>
      <c r="J45">
        <v>3218</v>
      </c>
      <c r="K45">
        <v>0</v>
      </c>
      <c r="L45">
        <v>0</v>
      </c>
      <c r="M45">
        <v>51.08</v>
      </c>
      <c r="N45">
        <v>35.06</v>
      </c>
      <c r="O45">
        <v>3972</v>
      </c>
    </row>
    <row r="46" spans="1:23" x14ac:dyDescent="0.2">
      <c r="A46">
        <v>43133</v>
      </c>
      <c r="C46">
        <v>4.3646767494838885</v>
      </c>
      <c r="D46">
        <v>539</v>
      </c>
      <c r="E46">
        <v>6.4</v>
      </c>
      <c r="F46">
        <v>4</v>
      </c>
      <c r="G46">
        <v>54280.233437886971</v>
      </c>
      <c r="H46">
        <v>4914</v>
      </c>
      <c r="I46">
        <v>3984</v>
      </c>
      <c r="J46">
        <v>5006</v>
      </c>
      <c r="K46">
        <v>0</v>
      </c>
      <c r="L46">
        <v>0</v>
      </c>
      <c r="M46">
        <v>53.96</v>
      </c>
      <c r="N46">
        <v>33.979999999999997</v>
      </c>
      <c r="O46">
        <v>4103</v>
      </c>
    </row>
    <row r="47" spans="1:23" x14ac:dyDescent="0.2">
      <c r="A47">
        <v>43134</v>
      </c>
      <c r="C47">
        <v>3.8718666874161816</v>
      </c>
      <c r="D47">
        <v>602</v>
      </c>
      <c r="E47">
        <v>7.7333333333333334</v>
      </c>
      <c r="F47">
        <v>12</v>
      </c>
      <c r="G47">
        <v>54704.960698171897</v>
      </c>
      <c r="H47">
        <v>4840</v>
      </c>
      <c r="I47">
        <v>4437</v>
      </c>
      <c r="J47">
        <v>4811</v>
      </c>
      <c r="K47">
        <v>0</v>
      </c>
      <c r="L47">
        <v>0</v>
      </c>
      <c r="M47">
        <v>57.92</v>
      </c>
      <c r="N47">
        <v>39.92</v>
      </c>
      <c r="O47">
        <v>5376</v>
      </c>
    </row>
    <row r="48" spans="1:23" x14ac:dyDescent="0.2">
      <c r="A48">
        <v>43136</v>
      </c>
      <c r="C48">
        <v>5.2017655260813793</v>
      </c>
      <c r="D48">
        <v>279</v>
      </c>
      <c r="E48">
        <v>6.6</v>
      </c>
      <c r="F48">
        <v>6</v>
      </c>
      <c r="G48">
        <v>56910.562858547943</v>
      </c>
      <c r="H48">
        <v>1921</v>
      </c>
      <c r="I48">
        <v>2841</v>
      </c>
      <c r="J48">
        <v>2522</v>
      </c>
      <c r="K48">
        <v>0</v>
      </c>
      <c r="L48">
        <v>0</v>
      </c>
      <c r="M48">
        <v>55.94</v>
      </c>
      <c r="N48">
        <v>39.92</v>
      </c>
      <c r="O48">
        <v>2279</v>
      </c>
    </row>
    <row r="49" spans="1:15" x14ac:dyDescent="0.2">
      <c r="A49">
        <v>43137</v>
      </c>
      <c r="C49">
        <v>6.4647903670392273</v>
      </c>
      <c r="D49">
        <v>338</v>
      </c>
      <c r="E49">
        <v>6.1333333333333337</v>
      </c>
      <c r="F49">
        <v>4</v>
      </c>
      <c r="G49">
        <v>51282.503318207077</v>
      </c>
      <c r="H49">
        <v>2436</v>
      </c>
      <c r="I49">
        <v>2085</v>
      </c>
      <c r="J49">
        <v>2677</v>
      </c>
      <c r="K49">
        <v>0</v>
      </c>
      <c r="L49">
        <v>0</v>
      </c>
      <c r="M49">
        <v>51.98</v>
      </c>
      <c r="N49">
        <v>30.92</v>
      </c>
      <c r="O49">
        <v>2273</v>
      </c>
    </row>
    <row r="50" spans="1:15" x14ac:dyDescent="0.2">
      <c r="A50">
        <v>43138</v>
      </c>
      <c r="C50">
        <v>4.1644235614834244</v>
      </c>
      <c r="D50">
        <v>333</v>
      </c>
      <c r="E50">
        <v>6.4</v>
      </c>
      <c r="F50">
        <v>2</v>
      </c>
      <c r="G50">
        <v>54962.131163942446</v>
      </c>
      <c r="H50">
        <v>2838</v>
      </c>
      <c r="I50">
        <v>2380</v>
      </c>
      <c r="J50">
        <v>2272</v>
      </c>
      <c r="K50">
        <v>0</v>
      </c>
      <c r="L50">
        <v>0</v>
      </c>
      <c r="M50">
        <v>53.96</v>
      </c>
      <c r="N50">
        <v>26.06</v>
      </c>
      <c r="O50">
        <v>2528</v>
      </c>
    </row>
    <row r="51" spans="1:15" x14ac:dyDescent="0.2">
      <c r="A51">
        <v>43139</v>
      </c>
      <c r="C51">
        <v>4.1990570345833484</v>
      </c>
      <c r="D51">
        <v>319</v>
      </c>
      <c r="E51">
        <v>6.2666666666666666</v>
      </c>
      <c r="F51">
        <v>5</v>
      </c>
      <c r="G51">
        <v>42371.399391110805</v>
      </c>
      <c r="H51">
        <v>3187</v>
      </c>
      <c r="I51">
        <v>3497</v>
      </c>
      <c r="J51">
        <v>3972</v>
      </c>
      <c r="K51">
        <v>0</v>
      </c>
      <c r="L51">
        <v>0</v>
      </c>
      <c r="M51">
        <v>59</v>
      </c>
      <c r="N51">
        <v>30.92</v>
      </c>
      <c r="O51">
        <v>2630</v>
      </c>
    </row>
    <row r="52" spans="1:15" x14ac:dyDescent="0.2">
      <c r="A52">
        <v>43140</v>
      </c>
      <c r="C52">
        <v>3.7136790238075381</v>
      </c>
      <c r="D52">
        <v>544</v>
      </c>
      <c r="E52">
        <v>6.7333333333333334</v>
      </c>
      <c r="F52">
        <v>1</v>
      </c>
      <c r="G52">
        <v>56064.763963052821</v>
      </c>
      <c r="H52">
        <v>4366</v>
      </c>
      <c r="I52">
        <v>4115</v>
      </c>
      <c r="J52">
        <v>4103</v>
      </c>
      <c r="K52">
        <v>0</v>
      </c>
      <c r="L52">
        <v>0</v>
      </c>
      <c r="M52">
        <v>62.059999999999903</v>
      </c>
      <c r="N52">
        <v>35.06</v>
      </c>
      <c r="O52">
        <v>4767</v>
      </c>
    </row>
    <row r="53" spans="1:15" x14ac:dyDescent="0.2">
      <c r="A53">
        <v>43141</v>
      </c>
      <c r="C53">
        <v>3.6495906629095733</v>
      </c>
      <c r="D53">
        <v>618</v>
      </c>
      <c r="E53">
        <v>7</v>
      </c>
      <c r="F53">
        <v>1</v>
      </c>
      <c r="G53">
        <v>67286.657562900611</v>
      </c>
      <c r="H53">
        <v>4247</v>
      </c>
      <c r="I53">
        <v>4227</v>
      </c>
      <c r="J53">
        <v>5376</v>
      </c>
      <c r="K53">
        <v>0</v>
      </c>
      <c r="L53">
        <v>0</v>
      </c>
      <c r="M53">
        <v>55.04</v>
      </c>
      <c r="N53">
        <v>32</v>
      </c>
      <c r="O53">
        <v>5263</v>
      </c>
    </row>
    <row r="54" spans="1:15" x14ac:dyDescent="0.2">
      <c r="A54">
        <v>43143</v>
      </c>
      <c r="C54">
        <v>3.9711072725004595</v>
      </c>
      <c r="D54">
        <v>253</v>
      </c>
      <c r="E54">
        <v>6.2</v>
      </c>
      <c r="F54">
        <v>6</v>
      </c>
      <c r="G54">
        <v>53793.903536119862</v>
      </c>
      <c r="H54">
        <v>2308</v>
      </c>
      <c r="I54">
        <v>2756</v>
      </c>
      <c r="J54">
        <v>2279</v>
      </c>
      <c r="K54">
        <v>0</v>
      </c>
      <c r="L54">
        <v>0</v>
      </c>
      <c r="M54">
        <v>48.92</v>
      </c>
      <c r="N54">
        <v>37.04</v>
      </c>
      <c r="O54">
        <v>1928</v>
      </c>
    </row>
    <row r="55" spans="1:15" x14ac:dyDescent="0.2">
      <c r="A55">
        <v>43144</v>
      </c>
      <c r="C55">
        <v>4.6097464176411478</v>
      </c>
      <c r="D55">
        <v>350</v>
      </c>
      <c r="E55">
        <v>7.5333333333333332</v>
      </c>
      <c r="F55">
        <v>18</v>
      </c>
      <c r="G55">
        <v>48416.271139535944</v>
      </c>
      <c r="H55">
        <v>4320</v>
      </c>
      <c r="I55">
        <v>2772</v>
      </c>
      <c r="J55">
        <v>2273</v>
      </c>
      <c r="K55">
        <v>0</v>
      </c>
      <c r="L55">
        <v>0</v>
      </c>
      <c r="M55">
        <v>46.94</v>
      </c>
      <c r="N55">
        <v>28.94</v>
      </c>
      <c r="O55">
        <v>2708</v>
      </c>
    </row>
    <row r="56" spans="1:15" x14ac:dyDescent="0.2">
      <c r="A56">
        <v>43145</v>
      </c>
      <c r="C56">
        <v>10.093299124550811</v>
      </c>
      <c r="D56">
        <v>406</v>
      </c>
      <c r="E56">
        <v>6.7333333333333334</v>
      </c>
      <c r="F56">
        <v>3</v>
      </c>
      <c r="G56">
        <v>47069.642998533978</v>
      </c>
      <c r="H56">
        <v>3214</v>
      </c>
      <c r="I56">
        <v>1706</v>
      </c>
      <c r="J56">
        <v>2528</v>
      </c>
      <c r="K56">
        <v>0.118110236220472</v>
      </c>
      <c r="L56">
        <v>0</v>
      </c>
      <c r="M56">
        <v>51.98</v>
      </c>
      <c r="N56">
        <v>35.06</v>
      </c>
      <c r="O56">
        <v>3399</v>
      </c>
    </row>
    <row r="57" spans="1:15" x14ac:dyDescent="0.2">
      <c r="A57">
        <v>43146</v>
      </c>
      <c r="C57">
        <v>3.7717551943211145</v>
      </c>
      <c r="D57">
        <v>430</v>
      </c>
      <c r="E57">
        <v>7</v>
      </c>
      <c r="F57">
        <v>6</v>
      </c>
      <c r="G57">
        <v>53022.823216898934</v>
      </c>
      <c r="H57">
        <v>3040</v>
      </c>
      <c r="I57">
        <v>2616</v>
      </c>
      <c r="J57">
        <v>2630</v>
      </c>
      <c r="K57">
        <v>0.90551181102362199</v>
      </c>
      <c r="L57">
        <v>0.196850393700787</v>
      </c>
      <c r="M57">
        <v>46.94</v>
      </c>
      <c r="N57">
        <v>30.02</v>
      </c>
      <c r="O57">
        <v>3573</v>
      </c>
    </row>
    <row r="58" spans="1:15" x14ac:dyDescent="0.2">
      <c r="A58">
        <v>43147</v>
      </c>
      <c r="C58">
        <v>3.6265740009143301</v>
      </c>
      <c r="D58">
        <v>498</v>
      </c>
      <c r="E58">
        <v>6.333333333333333</v>
      </c>
      <c r="F58">
        <v>1</v>
      </c>
      <c r="G58">
        <v>54215.111901524426</v>
      </c>
      <c r="H58">
        <v>3646</v>
      </c>
      <c r="I58">
        <v>4172</v>
      </c>
      <c r="J58">
        <v>4767</v>
      </c>
      <c r="K58">
        <v>0</v>
      </c>
      <c r="L58">
        <v>0</v>
      </c>
      <c r="M58">
        <v>46.04</v>
      </c>
      <c r="N58">
        <v>17.96</v>
      </c>
      <c r="O58">
        <v>3985</v>
      </c>
    </row>
    <row r="59" spans="1:15" x14ac:dyDescent="0.2">
      <c r="A59">
        <v>43148</v>
      </c>
      <c r="C59">
        <v>2.9985162573538053</v>
      </c>
      <c r="D59">
        <v>547</v>
      </c>
      <c r="E59">
        <v>6.666666666666667</v>
      </c>
      <c r="F59">
        <v>3</v>
      </c>
      <c r="G59">
        <v>55997.275470306333</v>
      </c>
      <c r="H59">
        <v>5899</v>
      </c>
      <c r="I59">
        <v>3415</v>
      </c>
      <c r="J59">
        <v>5263</v>
      </c>
      <c r="K59">
        <v>0</v>
      </c>
      <c r="L59">
        <v>0</v>
      </c>
      <c r="M59">
        <v>57.02</v>
      </c>
      <c r="N59">
        <v>23</v>
      </c>
      <c r="O59">
        <v>4355</v>
      </c>
    </row>
    <row r="60" spans="1:15" x14ac:dyDescent="0.2">
      <c r="A60">
        <v>43150</v>
      </c>
      <c r="C60">
        <v>9.3589872322379914</v>
      </c>
      <c r="D60">
        <v>289</v>
      </c>
      <c r="E60">
        <v>6.333333333333333</v>
      </c>
      <c r="F60">
        <v>2</v>
      </c>
      <c r="G60">
        <v>48909.208180907466</v>
      </c>
      <c r="H60">
        <v>4701</v>
      </c>
      <c r="I60">
        <v>2523</v>
      </c>
      <c r="J60">
        <v>1928</v>
      </c>
      <c r="K60">
        <v>4.8031496062992103</v>
      </c>
      <c r="L60">
        <v>5.9842519685039299</v>
      </c>
      <c r="M60">
        <v>42.08</v>
      </c>
      <c r="N60">
        <v>24.98</v>
      </c>
      <c r="O60">
        <v>2251</v>
      </c>
    </row>
    <row r="61" spans="1:15" x14ac:dyDescent="0.2">
      <c r="A61">
        <v>43151</v>
      </c>
      <c r="C61">
        <v>4.0727035123459236</v>
      </c>
      <c r="D61">
        <v>257</v>
      </c>
      <c r="E61">
        <v>6.4</v>
      </c>
      <c r="F61">
        <v>1</v>
      </c>
      <c r="G61">
        <v>50374.111238675992</v>
      </c>
      <c r="H61">
        <v>3210</v>
      </c>
      <c r="I61">
        <v>2150</v>
      </c>
      <c r="J61">
        <v>2708</v>
      </c>
      <c r="K61">
        <v>0.511811023622047</v>
      </c>
      <c r="L61">
        <v>0.70866141732283405</v>
      </c>
      <c r="M61">
        <v>28.94</v>
      </c>
      <c r="N61">
        <v>17.059999999999999</v>
      </c>
      <c r="O61">
        <v>1984</v>
      </c>
    </row>
    <row r="62" spans="1:15" x14ac:dyDescent="0.2">
      <c r="A62">
        <v>43152</v>
      </c>
      <c r="C62">
        <v>4.6866402116402055</v>
      </c>
      <c r="D62">
        <v>337</v>
      </c>
      <c r="E62">
        <v>6.2666666666666666</v>
      </c>
      <c r="F62">
        <v>3</v>
      </c>
      <c r="G62">
        <v>56997.36931495402</v>
      </c>
      <c r="H62">
        <v>2579</v>
      </c>
      <c r="I62">
        <v>3379</v>
      </c>
      <c r="J62">
        <v>3399</v>
      </c>
      <c r="K62">
        <v>0</v>
      </c>
      <c r="L62">
        <v>0</v>
      </c>
      <c r="M62">
        <v>30.92</v>
      </c>
      <c r="N62">
        <v>10.9399999999999</v>
      </c>
      <c r="O62">
        <v>2417</v>
      </c>
    </row>
    <row r="63" spans="1:15" x14ac:dyDescent="0.2">
      <c r="A63">
        <v>43153</v>
      </c>
      <c r="C63">
        <v>4.5646399588503481</v>
      </c>
      <c r="D63">
        <v>378</v>
      </c>
      <c r="E63">
        <v>7.666666666666667</v>
      </c>
      <c r="F63">
        <v>10</v>
      </c>
      <c r="G63">
        <v>47902.877441976241</v>
      </c>
      <c r="H63">
        <v>3467</v>
      </c>
      <c r="I63">
        <v>3218</v>
      </c>
      <c r="J63">
        <v>3573</v>
      </c>
      <c r="K63">
        <v>0</v>
      </c>
      <c r="L63">
        <v>0</v>
      </c>
      <c r="M63">
        <v>35.96</v>
      </c>
      <c r="N63">
        <v>15.079999999999901</v>
      </c>
      <c r="O63">
        <v>3051</v>
      </c>
    </row>
    <row r="64" spans="1:15" x14ac:dyDescent="0.2">
      <c r="A64">
        <v>43154</v>
      </c>
      <c r="C64">
        <v>5.6172250759093565</v>
      </c>
      <c r="D64">
        <v>496</v>
      </c>
      <c r="E64">
        <v>7.1333333333333337</v>
      </c>
      <c r="F64">
        <v>4</v>
      </c>
      <c r="G64">
        <v>51125.343596388164</v>
      </c>
      <c r="H64">
        <v>5530</v>
      </c>
      <c r="I64">
        <v>5006</v>
      </c>
      <c r="J64">
        <v>3985</v>
      </c>
      <c r="K64">
        <v>2.9921259842519601</v>
      </c>
      <c r="L64">
        <v>5.5118110236220401</v>
      </c>
      <c r="M64">
        <v>33.08</v>
      </c>
      <c r="N64">
        <v>24.08</v>
      </c>
      <c r="O64">
        <v>4482</v>
      </c>
    </row>
    <row r="65" spans="1:15" x14ac:dyDescent="0.2">
      <c r="A65">
        <v>43155</v>
      </c>
      <c r="C65">
        <v>3.5647246053404524</v>
      </c>
      <c r="D65">
        <v>631</v>
      </c>
      <c r="E65">
        <v>6.2666666666666666</v>
      </c>
      <c r="F65">
        <v>2</v>
      </c>
      <c r="G65">
        <v>49943.269066451539</v>
      </c>
      <c r="H65">
        <v>5349</v>
      </c>
      <c r="I65">
        <v>4811</v>
      </c>
      <c r="J65">
        <v>4355</v>
      </c>
      <c r="K65">
        <v>0</v>
      </c>
      <c r="L65">
        <v>0</v>
      </c>
      <c r="M65">
        <v>28.94</v>
      </c>
      <c r="N65">
        <v>10.039999999999999</v>
      </c>
      <c r="O65">
        <v>4861</v>
      </c>
    </row>
    <row r="66" spans="1:15" x14ac:dyDescent="0.2">
      <c r="A66">
        <v>43157</v>
      </c>
      <c r="C66">
        <v>10.193860115052322</v>
      </c>
      <c r="D66">
        <v>273</v>
      </c>
      <c r="E66">
        <v>6.0666666666666664</v>
      </c>
      <c r="F66">
        <v>3</v>
      </c>
      <c r="G66">
        <v>48976.937357901501</v>
      </c>
      <c r="H66">
        <v>1976</v>
      </c>
      <c r="I66">
        <v>2522</v>
      </c>
      <c r="J66">
        <v>2251</v>
      </c>
      <c r="K66">
        <v>0</v>
      </c>
      <c r="L66">
        <v>0</v>
      </c>
      <c r="M66">
        <v>44.96</v>
      </c>
      <c r="N66">
        <v>23</v>
      </c>
      <c r="O66">
        <v>2119</v>
      </c>
    </row>
    <row r="67" spans="1:15" x14ac:dyDescent="0.2">
      <c r="A67">
        <v>43158</v>
      </c>
      <c r="C67">
        <v>3.2319037591266784</v>
      </c>
      <c r="D67">
        <v>304</v>
      </c>
      <c r="E67">
        <v>6</v>
      </c>
      <c r="F67">
        <v>3</v>
      </c>
      <c r="G67">
        <v>48262.341040033753</v>
      </c>
      <c r="H67">
        <v>2873</v>
      </c>
      <c r="I67">
        <v>2677</v>
      </c>
      <c r="J67">
        <v>1984</v>
      </c>
      <c r="K67">
        <v>0</v>
      </c>
      <c r="L67">
        <v>0</v>
      </c>
      <c r="M67">
        <v>44.06</v>
      </c>
      <c r="N67">
        <v>28.94</v>
      </c>
      <c r="O67">
        <v>2262</v>
      </c>
    </row>
    <row r="68" spans="1:15" x14ac:dyDescent="0.2">
      <c r="A68">
        <v>43159</v>
      </c>
      <c r="C68">
        <v>9.5916063071625608</v>
      </c>
      <c r="D68">
        <v>362</v>
      </c>
      <c r="E68">
        <v>6.4</v>
      </c>
      <c r="F68">
        <v>2</v>
      </c>
      <c r="G68">
        <v>51663.859529174682</v>
      </c>
      <c r="H68">
        <v>3162</v>
      </c>
      <c r="I68">
        <v>2272</v>
      </c>
      <c r="J68">
        <v>2417</v>
      </c>
      <c r="K68">
        <v>0</v>
      </c>
      <c r="L68">
        <v>0</v>
      </c>
      <c r="M68">
        <v>42.98</v>
      </c>
      <c r="N68">
        <v>30.02</v>
      </c>
      <c r="O68">
        <v>2794</v>
      </c>
    </row>
    <row r="69" spans="1:15" x14ac:dyDescent="0.2">
      <c r="A69">
        <v>43160</v>
      </c>
      <c r="C69">
        <v>4.1185599588463333</v>
      </c>
      <c r="D69">
        <v>416</v>
      </c>
      <c r="E69">
        <v>6.4666666666666668</v>
      </c>
      <c r="F69">
        <v>1</v>
      </c>
      <c r="G69">
        <v>54332.649729060606</v>
      </c>
      <c r="H69">
        <v>3445</v>
      </c>
      <c r="I69">
        <v>3972</v>
      </c>
      <c r="J69">
        <v>3051</v>
      </c>
      <c r="K69">
        <v>0.196850393700787</v>
      </c>
      <c r="L69">
        <v>0</v>
      </c>
      <c r="M69">
        <v>42.98</v>
      </c>
      <c r="N69">
        <v>30.02</v>
      </c>
      <c r="O69">
        <v>3613</v>
      </c>
    </row>
    <row r="70" spans="1:15" x14ac:dyDescent="0.2">
      <c r="A70">
        <v>43161</v>
      </c>
      <c r="C70">
        <v>3.0627986132739928</v>
      </c>
      <c r="D70">
        <v>530</v>
      </c>
      <c r="E70">
        <v>6.8</v>
      </c>
      <c r="F70">
        <v>3</v>
      </c>
      <c r="G70">
        <v>55708.477384674581</v>
      </c>
      <c r="H70">
        <v>5333</v>
      </c>
      <c r="I70">
        <v>4103</v>
      </c>
      <c r="J70">
        <v>4482</v>
      </c>
      <c r="K70">
        <v>0</v>
      </c>
      <c r="L70">
        <v>0</v>
      </c>
      <c r="M70">
        <v>57.92</v>
      </c>
      <c r="N70">
        <v>33.08</v>
      </c>
      <c r="O70">
        <v>4516</v>
      </c>
    </row>
    <row r="71" spans="1:15" x14ac:dyDescent="0.2">
      <c r="A71">
        <v>43162</v>
      </c>
      <c r="C71">
        <v>3.6270148220205196</v>
      </c>
      <c r="D71">
        <v>621</v>
      </c>
      <c r="E71">
        <v>6.2666666666666666</v>
      </c>
      <c r="F71">
        <v>2</v>
      </c>
      <c r="G71">
        <v>61574.173798880118</v>
      </c>
      <c r="H71">
        <v>4743</v>
      </c>
      <c r="I71">
        <v>5376</v>
      </c>
      <c r="J71">
        <v>4861</v>
      </c>
      <c r="K71">
        <v>0</v>
      </c>
      <c r="L71">
        <v>0</v>
      </c>
      <c r="M71">
        <v>53.96</v>
      </c>
      <c r="N71">
        <v>33.979999999999997</v>
      </c>
      <c r="O71">
        <v>4740</v>
      </c>
    </row>
    <row r="72" spans="1:15" x14ac:dyDescent="0.2">
      <c r="A72">
        <v>43164</v>
      </c>
      <c r="C72">
        <v>3.4248963554845884</v>
      </c>
      <c r="D72">
        <v>370</v>
      </c>
      <c r="E72">
        <v>6.0666666666666664</v>
      </c>
      <c r="F72">
        <v>6</v>
      </c>
      <c r="G72">
        <v>57410.812318455959</v>
      </c>
      <c r="H72">
        <v>2802</v>
      </c>
      <c r="I72">
        <v>2279</v>
      </c>
      <c r="J72">
        <v>2119</v>
      </c>
      <c r="K72">
        <v>0</v>
      </c>
      <c r="L72">
        <v>0</v>
      </c>
      <c r="M72">
        <v>41</v>
      </c>
      <c r="N72">
        <v>24.98</v>
      </c>
      <c r="O72">
        <v>2695</v>
      </c>
    </row>
    <row r="73" spans="1:15" x14ac:dyDescent="0.2">
      <c r="A73">
        <v>43165</v>
      </c>
      <c r="C73">
        <v>3.6369750291871106</v>
      </c>
      <c r="D73">
        <v>351</v>
      </c>
      <c r="E73">
        <v>6.666666666666667</v>
      </c>
      <c r="F73">
        <v>4</v>
      </c>
      <c r="G73">
        <v>54845.823488415466</v>
      </c>
      <c r="H73">
        <v>3552</v>
      </c>
      <c r="I73">
        <v>2273</v>
      </c>
      <c r="J73">
        <v>2262</v>
      </c>
      <c r="K73">
        <v>0</v>
      </c>
      <c r="L73">
        <v>0</v>
      </c>
      <c r="M73">
        <v>44.96</v>
      </c>
      <c r="N73">
        <v>19.939999999999898</v>
      </c>
      <c r="O73">
        <v>2824</v>
      </c>
    </row>
    <row r="74" spans="1:15" x14ac:dyDescent="0.2">
      <c r="A74">
        <v>43166</v>
      </c>
      <c r="C74">
        <v>5.9360706436965769</v>
      </c>
      <c r="D74">
        <v>415</v>
      </c>
      <c r="E74">
        <v>6.2666666666666666</v>
      </c>
      <c r="F74">
        <v>2</v>
      </c>
      <c r="G74">
        <v>52506.654003509531</v>
      </c>
      <c r="H74">
        <v>2961</v>
      </c>
      <c r="I74">
        <v>2528</v>
      </c>
      <c r="J74">
        <v>2794</v>
      </c>
      <c r="K74">
        <v>0</v>
      </c>
      <c r="L74">
        <v>0</v>
      </c>
      <c r="M74">
        <v>48.02</v>
      </c>
      <c r="N74">
        <v>21.919999999999899</v>
      </c>
      <c r="O74">
        <v>3162</v>
      </c>
    </row>
    <row r="75" spans="1:15" x14ac:dyDescent="0.2">
      <c r="A75">
        <v>43167</v>
      </c>
      <c r="C75">
        <v>3.083008131576332</v>
      </c>
      <c r="D75">
        <v>342</v>
      </c>
      <c r="E75">
        <v>6.666666666666667</v>
      </c>
      <c r="F75">
        <v>2</v>
      </c>
      <c r="G75">
        <v>54625.41590130551</v>
      </c>
      <c r="H75">
        <v>3855</v>
      </c>
      <c r="I75">
        <v>2630</v>
      </c>
      <c r="J75">
        <v>3613</v>
      </c>
      <c r="K75">
        <v>0</v>
      </c>
      <c r="L75">
        <v>0</v>
      </c>
      <c r="M75">
        <v>60.08</v>
      </c>
      <c r="N75">
        <v>28.04</v>
      </c>
      <c r="O75">
        <v>3106</v>
      </c>
    </row>
    <row r="76" spans="1:15" x14ac:dyDescent="0.2">
      <c r="A76">
        <v>43168</v>
      </c>
      <c r="C76">
        <v>2.6608559272706405</v>
      </c>
      <c r="D76">
        <v>497</v>
      </c>
      <c r="E76">
        <v>6.4666666666666668</v>
      </c>
      <c r="F76">
        <v>9</v>
      </c>
      <c r="G76">
        <v>57148.898512498432</v>
      </c>
      <c r="H76">
        <v>4848</v>
      </c>
      <c r="I76">
        <v>4767</v>
      </c>
      <c r="J76">
        <v>4516</v>
      </c>
      <c r="K76">
        <v>0</v>
      </c>
      <c r="L76">
        <v>0</v>
      </c>
      <c r="M76">
        <v>62.959999999999901</v>
      </c>
      <c r="N76">
        <v>35.06</v>
      </c>
      <c r="O76">
        <v>3908</v>
      </c>
    </row>
    <row r="77" spans="1:15" x14ac:dyDescent="0.2">
      <c r="A77">
        <v>43169</v>
      </c>
      <c r="C77">
        <v>2.7804995204208081</v>
      </c>
      <c r="D77">
        <v>713</v>
      </c>
      <c r="E77">
        <v>7.333333333333333</v>
      </c>
      <c r="F77">
        <v>3</v>
      </c>
      <c r="G77">
        <v>67003.055381765545</v>
      </c>
      <c r="H77">
        <v>5030</v>
      </c>
      <c r="I77">
        <v>5263</v>
      </c>
      <c r="J77">
        <v>4740</v>
      </c>
      <c r="K77">
        <v>0</v>
      </c>
      <c r="L77">
        <v>0</v>
      </c>
      <c r="M77">
        <v>57.92</v>
      </c>
      <c r="N77">
        <v>35.06</v>
      </c>
      <c r="O77">
        <v>5991</v>
      </c>
    </row>
    <row r="78" spans="1:15" x14ac:dyDescent="0.2">
      <c r="A78">
        <v>43170</v>
      </c>
      <c r="C78">
        <v>2</v>
      </c>
      <c r="D78">
        <v>1</v>
      </c>
      <c r="E78">
        <v>21</v>
      </c>
      <c r="F78">
        <v>0</v>
      </c>
      <c r="G78">
        <v>113</v>
      </c>
      <c r="H78">
        <v>132</v>
      </c>
      <c r="I78">
        <v>0</v>
      </c>
      <c r="J78">
        <v>0</v>
      </c>
      <c r="K78">
        <v>0</v>
      </c>
      <c r="L78">
        <v>0</v>
      </c>
      <c r="M78">
        <v>64.040000000000006</v>
      </c>
      <c r="N78">
        <v>37.94</v>
      </c>
      <c r="O78">
        <v>21</v>
      </c>
    </row>
    <row r="79" spans="1:15" x14ac:dyDescent="0.2">
      <c r="A79">
        <v>43171</v>
      </c>
      <c r="C79">
        <v>3.2062020813073953</v>
      </c>
      <c r="D79">
        <v>335</v>
      </c>
      <c r="E79">
        <v>7.0666666666666664</v>
      </c>
      <c r="F79">
        <v>5</v>
      </c>
      <c r="G79">
        <v>64122.284730738837</v>
      </c>
      <c r="H79">
        <v>2739</v>
      </c>
      <c r="I79">
        <v>1928</v>
      </c>
      <c r="J79">
        <v>2695</v>
      </c>
      <c r="K79">
        <v>0</v>
      </c>
      <c r="L79">
        <v>0</v>
      </c>
      <c r="M79">
        <v>66.02</v>
      </c>
      <c r="N79">
        <v>42.98</v>
      </c>
      <c r="O79">
        <v>2610</v>
      </c>
    </row>
    <row r="80" spans="1:15" x14ac:dyDescent="0.2">
      <c r="A80">
        <v>43172</v>
      </c>
      <c r="C80">
        <v>2.8154020478451458</v>
      </c>
      <c r="D80">
        <v>305</v>
      </c>
      <c r="E80">
        <v>6.1333333333333337</v>
      </c>
      <c r="F80">
        <v>7</v>
      </c>
      <c r="G80">
        <v>51854.911008773903</v>
      </c>
      <c r="H80">
        <v>3018</v>
      </c>
      <c r="I80">
        <v>2708</v>
      </c>
      <c r="J80">
        <v>2824</v>
      </c>
      <c r="K80">
        <v>0</v>
      </c>
      <c r="L80">
        <v>0</v>
      </c>
      <c r="M80">
        <v>69.08</v>
      </c>
      <c r="N80">
        <v>39.020000000000003</v>
      </c>
      <c r="O80">
        <v>2235</v>
      </c>
    </row>
    <row r="81" spans="1:15" x14ac:dyDescent="0.2">
      <c r="A81">
        <v>43173</v>
      </c>
      <c r="C81">
        <v>3.9193752533679889</v>
      </c>
      <c r="D81">
        <v>405</v>
      </c>
      <c r="E81">
        <v>5.7333333333333334</v>
      </c>
      <c r="F81">
        <v>5</v>
      </c>
      <c r="G81">
        <v>58132.302633776759</v>
      </c>
      <c r="H81">
        <v>4080</v>
      </c>
      <c r="I81">
        <v>3399</v>
      </c>
      <c r="J81">
        <v>3162</v>
      </c>
      <c r="K81">
        <v>0.511811023622047</v>
      </c>
      <c r="L81">
        <v>0</v>
      </c>
      <c r="M81">
        <v>66.92</v>
      </c>
      <c r="N81">
        <v>46.04</v>
      </c>
      <c r="O81">
        <v>2994</v>
      </c>
    </row>
    <row r="82" spans="1:15" x14ac:dyDescent="0.2">
      <c r="A82">
        <v>43174</v>
      </c>
      <c r="C82">
        <v>4.4413086905220691</v>
      </c>
      <c r="D82">
        <v>390</v>
      </c>
      <c r="E82">
        <v>6.0666666666666664</v>
      </c>
      <c r="F82">
        <v>2</v>
      </c>
      <c r="G82">
        <v>55983.522544313237</v>
      </c>
      <c r="H82">
        <v>3809</v>
      </c>
      <c r="I82">
        <v>3573</v>
      </c>
      <c r="J82">
        <v>3106</v>
      </c>
      <c r="K82">
        <v>4.0157480314960603</v>
      </c>
      <c r="L82">
        <v>0</v>
      </c>
      <c r="M82">
        <v>55.94</v>
      </c>
      <c r="N82">
        <v>33.979999999999997</v>
      </c>
      <c r="O82">
        <v>2782</v>
      </c>
    </row>
    <row r="83" spans="1:15" x14ac:dyDescent="0.2">
      <c r="A83">
        <v>43175</v>
      </c>
      <c r="C83">
        <v>2.8195726911570085</v>
      </c>
      <c r="D83">
        <v>574</v>
      </c>
      <c r="E83">
        <v>6.6</v>
      </c>
      <c r="F83">
        <v>7</v>
      </c>
      <c r="G83">
        <v>63486.348215043727</v>
      </c>
      <c r="H83">
        <v>5001</v>
      </c>
      <c r="I83">
        <v>3985</v>
      </c>
      <c r="J83">
        <v>3908</v>
      </c>
      <c r="K83">
        <v>0.511811023622047</v>
      </c>
      <c r="L83">
        <v>0.118110236220472</v>
      </c>
      <c r="M83">
        <v>53.96</v>
      </c>
      <c r="N83">
        <v>30.92</v>
      </c>
      <c r="O83">
        <v>4665</v>
      </c>
    </row>
    <row r="84" spans="1:15" x14ac:dyDescent="0.2">
      <c r="A84">
        <v>43176</v>
      </c>
      <c r="C84">
        <v>3.1831169250734428</v>
      </c>
      <c r="D84">
        <v>484</v>
      </c>
      <c r="E84">
        <v>6.7333333333333334</v>
      </c>
      <c r="F84">
        <v>3</v>
      </c>
      <c r="G84">
        <v>62622.106175387489</v>
      </c>
      <c r="H84">
        <v>4251</v>
      </c>
      <c r="I84">
        <v>4355</v>
      </c>
      <c r="J84">
        <v>5991</v>
      </c>
      <c r="K84">
        <v>0</v>
      </c>
      <c r="L84">
        <v>0</v>
      </c>
      <c r="M84">
        <v>51.98</v>
      </c>
      <c r="N84">
        <v>35.06</v>
      </c>
      <c r="O84">
        <v>3828</v>
      </c>
    </row>
    <row r="85" spans="1:15" x14ac:dyDescent="0.2">
      <c r="A85">
        <v>43178</v>
      </c>
      <c r="C85">
        <v>5.4141140331947986</v>
      </c>
      <c r="D85">
        <v>418</v>
      </c>
      <c r="E85">
        <v>6.2666666666666666</v>
      </c>
      <c r="F85">
        <v>18</v>
      </c>
      <c r="G85">
        <v>50695.976886490527</v>
      </c>
      <c r="H85">
        <v>2769</v>
      </c>
      <c r="I85">
        <v>2251</v>
      </c>
      <c r="J85">
        <v>2610</v>
      </c>
      <c r="K85">
        <v>0</v>
      </c>
      <c r="L85">
        <v>0</v>
      </c>
      <c r="M85">
        <v>50</v>
      </c>
      <c r="N85">
        <v>32</v>
      </c>
      <c r="O85">
        <v>2986</v>
      </c>
    </row>
    <row r="86" spans="1:15" x14ac:dyDescent="0.2">
      <c r="A86">
        <v>43179</v>
      </c>
      <c r="C86">
        <v>2.994858314368293</v>
      </c>
      <c r="D86">
        <v>409</v>
      </c>
      <c r="E86">
        <v>6.333333333333333</v>
      </c>
      <c r="F86">
        <v>2</v>
      </c>
      <c r="G86">
        <v>54368.9719537458</v>
      </c>
      <c r="H86">
        <v>2736</v>
      </c>
      <c r="I86">
        <v>1984</v>
      </c>
      <c r="J86">
        <v>2235</v>
      </c>
      <c r="K86">
        <v>0</v>
      </c>
      <c r="L86">
        <v>0</v>
      </c>
      <c r="M86">
        <v>57.92</v>
      </c>
      <c r="N86">
        <v>33.08</v>
      </c>
      <c r="O86">
        <v>3460</v>
      </c>
    </row>
    <row r="87" spans="1:15" x14ac:dyDescent="0.2">
      <c r="A87">
        <v>43180</v>
      </c>
      <c r="C87">
        <v>2.8228917318665929</v>
      </c>
      <c r="D87">
        <v>434</v>
      </c>
      <c r="E87">
        <v>6.8</v>
      </c>
      <c r="F87">
        <v>3</v>
      </c>
      <c r="G87">
        <v>64399.902124508328</v>
      </c>
      <c r="H87">
        <v>3854</v>
      </c>
      <c r="I87">
        <v>2417</v>
      </c>
      <c r="J87">
        <v>2994</v>
      </c>
      <c r="K87">
        <v>0</v>
      </c>
      <c r="L87">
        <v>0</v>
      </c>
      <c r="M87">
        <v>62.959999999999901</v>
      </c>
      <c r="N87">
        <v>41</v>
      </c>
      <c r="O87">
        <v>3518</v>
      </c>
    </row>
    <row r="88" spans="1:15" x14ac:dyDescent="0.2">
      <c r="A88">
        <v>43181</v>
      </c>
      <c r="C88">
        <v>3.6875139237808394</v>
      </c>
      <c r="D88">
        <v>435</v>
      </c>
      <c r="E88">
        <v>6.7333333333333334</v>
      </c>
      <c r="F88">
        <v>4</v>
      </c>
      <c r="G88">
        <v>50471.548328429832</v>
      </c>
      <c r="H88">
        <v>3627</v>
      </c>
      <c r="I88">
        <v>3051</v>
      </c>
      <c r="J88">
        <v>2782</v>
      </c>
      <c r="K88">
        <v>0.511811023622047</v>
      </c>
      <c r="L88">
        <v>0</v>
      </c>
      <c r="M88">
        <v>60.98</v>
      </c>
      <c r="N88">
        <v>51.08</v>
      </c>
      <c r="O88">
        <v>3411</v>
      </c>
    </row>
    <row r="89" spans="1:15" x14ac:dyDescent="0.2">
      <c r="A89">
        <v>43182</v>
      </c>
      <c r="C89">
        <v>5.1868144629155974</v>
      </c>
      <c r="D89">
        <v>547</v>
      </c>
      <c r="E89">
        <v>6.666666666666667</v>
      </c>
      <c r="F89">
        <v>3</v>
      </c>
      <c r="G89">
        <v>56429.273831988525</v>
      </c>
      <c r="H89">
        <v>5075</v>
      </c>
      <c r="I89">
        <v>4482</v>
      </c>
      <c r="J89">
        <v>4665</v>
      </c>
      <c r="K89">
        <v>2.5196850393700698</v>
      </c>
      <c r="L89">
        <v>0</v>
      </c>
      <c r="M89">
        <v>57.92</v>
      </c>
      <c r="N89">
        <v>39.92</v>
      </c>
      <c r="O89">
        <v>4534</v>
      </c>
    </row>
    <row r="90" spans="1:15" x14ac:dyDescent="0.2">
      <c r="A90">
        <v>43183</v>
      </c>
      <c r="C90">
        <v>3.5998761585037471</v>
      </c>
      <c r="D90">
        <v>623</v>
      </c>
      <c r="E90">
        <v>6.7333333333333334</v>
      </c>
      <c r="F90">
        <v>3</v>
      </c>
      <c r="G90">
        <v>61455.696800495942</v>
      </c>
      <c r="H90">
        <v>6499</v>
      </c>
      <c r="I90">
        <v>4861</v>
      </c>
      <c r="J90">
        <v>3828</v>
      </c>
      <c r="K90">
        <v>0</v>
      </c>
      <c r="L90">
        <v>0</v>
      </c>
      <c r="M90">
        <v>60.98</v>
      </c>
      <c r="N90">
        <v>37.04</v>
      </c>
      <c r="O90">
        <v>4979</v>
      </c>
    </row>
    <row r="91" spans="1:15" x14ac:dyDescent="0.2">
      <c r="A91">
        <v>43185</v>
      </c>
      <c r="C91">
        <v>2.4199869850541824</v>
      </c>
      <c r="D91">
        <v>284</v>
      </c>
      <c r="E91">
        <v>6.666666666666667</v>
      </c>
      <c r="F91">
        <v>8</v>
      </c>
      <c r="G91">
        <v>61772.625330074537</v>
      </c>
      <c r="H91">
        <v>2406</v>
      </c>
      <c r="I91">
        <v>2119</v>
      </c>
      <c r="J91">
        <v>2986</v>
      </c>
      <c r="K91">
        <v>2.0866141732283401</v>
      </c>
      <c r="L91">
        <v>2.0078740157480301</v>
      </c>
      <c r="M91">
        <v>42.98</v>
      </c>
      <c r="N91">
        <v>30.02</v>
      </c>
      <c r="O91">
        <v>2288</v>
      </c>
    </row>
    <row r="92" spans="1:15" x14ac:dyDescent="0.2">
      <c r="A92">
        <v>43186</v>
      </c>
      <c r="C92">
        <v>3.7802339067765396</v>
      </c>
      <c r="D92">
        <v>438</v>
      </c>
      <c r="E92">
        <v>7.2</v>
      </c>
      <c r="F92">
        <v>5</v>
      </c>
      <c r="G92">
        <v>53335.476390217846</v>
      </c>
      <c r="H92">
        <v>3274</v>
      </c>
      <c r="I92">
        <v>2262</v>
      </c>
      <c r="J92">
        <v>3460</v>
      </c>
      <c r="K92">
        <v>0</v>
      </c>
      <c r="L92">
        <v>0</v>
      </c>
      <c r="M92">
        <v>51.98</v>
      </c>
      <c r="N92">
        <v>26.96</v>
      </c>
      <c r="O92">
        <v>3895</v>
      </c>
    </row>
    <row r="93" spans="1:15" x14ac:dyDescent="0.2">
      <c r="A93">
        <v>43187</v>
      </c>
      <c r="C93">
        <v>4.4748421214302772</v>
      </c>
      <c r="D93">
        <v>399</v>
      </c>
      <c r="E93">
        <v>6.0666666666666664</v>
      </c>
      <c r="F93">
        <v>2</v>
      </c>
      <c r="G93">
        <v>50016.718006649004</v>
      </c>
      <c r="H93">
        <v>2957</v>
      </c>
      <c r="I93">
        <v>2794</v>
      </c>
      <c r="J93">
        <v>3518</v>
      </c>
      <c r="K93">
        <v>0</v>
      </c>
      <c r="L93">
        <v>0</v>
      </c>
      <c r="M93">
        <v>55.94</v>
      </c>
      <c r="N93">
        <v>39.020000000000003</v>
      </c>
      <c r="O93">
        <v>3077</v>
      </c>
    </row>
    <row r="94" spans="1:15" x14ac:dyDescent="0.2">
      <c r="A94">
        <v>43188</v>
      </c>
      <c r="C94">
        <v>3.9104541560878281</v>
      </c>
      <c r="D94">
        <v>422</v>
      </c>
      <c r="E94">
        <v>6.9333333333333336</v>
      </c>
      <c r="F94">
        <v>6</v>
      </c>
      <c r="G94">
        <v>55538.143261577236</v>
      </c>
      <c r="H94">
        <v>4593</v>
      </c>
      <c r="I94">
        <v>3613</v>
      </c>
      <c r="J94">
        <v>3411</v>
      </c>
      <c r="K94">
        <v>0</v>
      </c>
      <c r="L94">
        <v>0</v>
      </c>
      <c r="M94">
        <v>60.08</v>
      </c>
      <c r="N94">
        <v>39.92</v>
      </c>
      <c r="O94">
        <v>3641</v>
      </c>
    </row>
    <row r="95" spans="1:15" x14ac:dyDescent="0.2">
      <c r="A95">
        <v>43189</v>
      </c>
      <c r="C95">
        <v>4.1433121376735542</v>
      </c>
      <c r="D95">
        <v>738</v>
      </c>
      <c r="E95">
        <v>6.4</v>
      </c>
      <c r="F95">
        <v>5</v>
      </c>
      <c r="G95">
        <v>58876.784958082637</v>
      </c>
      <c r="H95">
        <v>5252</v>
      </c>
      <c r="I95">
        <v>4516</v>
      </c>
      <c r="J95">
        <v>4534</v>
      </c>
      <c r="K95">
        <v>0</v>
      </c>
      <c r="L95">
        <v>0</v>
      </c>
      <c r="M95">
        <v>66.02</v>
      </c>
      <c r="N95">
        <v>35.06</v>
      </c>
      <c r="O95">
        <v>5780</v>
      </c>
    </row>
    <row r="96" spans="1:15" x14ac:dyDescent="0.2">
      <c r="A96">
        <v>43190</v>
      </c>
      <c r="C96">
        <v>2.560048023331146</v>
      </c>
      <c r="D96">
        <v>501</v>
      </c>
      <c r="E96">
        <v>7.2666666666666666</v>
      </c>
      <c r="F96">
        <v>2</v>
      </c>
      <c r="G96">
        <v>58642.08311643159</v>
      </c>
      <c r="H96">
        <v>4590</v>
      </c>
      <c r="I96">
        <v>4740</v>
      </c>
      <c r="J96">
        <v>4979</v>
      </c>
      <c r="K96">
        <v>0</v>
      </c>
      <c r="L96">
        <v>0</v>
      </c>
      <c r="M96">
        <v>73.040000000000006</v>
      </c>
      <c r="N96">
        <v>39.020000000000003</v>
      </c>
      <c r="O96">
        <v>4443</v>
      </c>
    </row>
    <row r="97" spans="1:15" x14ac:dyDescent="0.2">
      <c r="A97">
        <v>43192</v>
      </c>
      <c r="C97">
        <v>6.3079911823089292</v>
      </c>
      <c r="D97">
        <v>369</v>
      </c>
      <c r="E97">
        <v>7</v>
      </c>
      <c r="F97">
        <v>1</v>
      </c>
      <c r="G97">
        <v>51527.044555624256</v>
      </c>
      <c r="H97">
        <v>3064</v>
      </c>
      <c r="I97">
        <v>2695</v>
      </c>
      <c r="J97">
        <v>2288</v>
      </c>
      <c r="K97">
        <v>0</v>
      </c>
      <c r="L97">
        <v>0</v>
      </c>
      <c r="M97">
        <v>69.08</v>
      </c>
      <c r="N97">
        <v>46.04</v>
      </c>
      <c r="O97">
        <v>3421</v>
      </c>
    </row>
    <row r="98" spans="1:15" x14ac:dyDescent="0.2">
      <c r="A98">
        <v>43193</v>
      </c>
      <c r="C98">
        <v>2.8181910997540411</v>
      </c>
      <c r="D98">
        <v>360</v>
      </c>
      <c r="E98">
        <v>6.8</v>
      </c>
      <c r="F98">
        <v>2</v>
      </c>
      <c r="G98">
        <v>62372.472734952295</v>
      </c>
      <c r="H98">
        <v>2604</v>
      </c>
      <c r="I98">
        <v>2824</v>
      </c>
      <c r="J98">
        <v>3895</v>
      </c>
      <c r="K98">
        <v>0</v>
      </c>
      <c r="L98">
        <v>0</v>
      </c>
      <c r="M98">
        <v>53.06</v>
      </c>
      <c r="N98">
        <v>24.98</v>
      </c>
      <c r="O98">
        <v>2865</v>
      </c>
    </row>
    <row r="99" spans="1:15" x14ac:dyDescent="0.2">
      <c r="A99">
        <v>43194</v>
      </c>
      <c r="C99">
        <v>5.900972059785091</v>
      </c>
      <c r="D99">
        <v>372</v>
      </c>
      <c r="E99">
        <v>6.7692307692307692</v>
      </c>
      <c r="F99">
        <v>12</v>
      </c>
      <c r="G99">
        <v>60133.045566291541</v>
      </c>
      <c r="H99">
        <v>3254</v>
      </c>
      <c r="I99">
        <v>3074</v>
      </c>
      <c r="J99">
        <v>3009</v>
      </c>
      <c r="K99">
        <v>0</v>
      </c>
      <c r="L99">
        <v>0</v>
      </c>
      <c r="M99">
        <v>57.02</v>
      </c>
      <c r="N99">
        <v>35.96</v>
      </c>
      <c r="O99">
        <v>2752</v>
      </c>
    </row>
    <row r="100" spans="1:15" x14ac:dyDescent="0.2">
      <c r="A100">
        <v>43195</v>
      </c>
      <c r="C100">
        <v>3.759833980644756</v>
      </c>
      <c r="D100">
        <v>464</v>
      </c>
      <c r="E100">
        <v>6.333333333333333</v>
      </c>
      <c r="F100">
        <v>2</v>
      </c>
      <c r="G100">
        <v>50366.700235643388</v>
      </c>
      <c r="H100">
        <v>3065</v>
      </c>
      <c r="I100">
        <v>3106</v>
      </c>
      <c r="J100">
        <v>3641</v>
      </c>
      <c r="K100">
        <v>0</v>
      </c>
      <c r="L100">
        <v>0</v>
      </c>
      <c r="M100">
        <v>66.02</v>
      </c>
      <c r="N100">
        <v>35.96</v>
      </c>
      <c r="O100">
        <v>3623</v>
      </c>
    </row>
    <row r="101" spans="1:15" x14ac:dyDescent="0.2">
      <c r="A101">
        <v>43196</v>
      </c>
      <c r="C101">
        <v>3.6478776440495517</v>
      </c>
      <c r="D101">
        <v>538</v>
      </c>
      <c r="E101">
        <v>6</v>
      </c>
      <c r="F101">
        <v>5</v>
      </c>
      <c r="G101">
        <v>49628.73679636875</v>
      </c>
      <c r="H101">
        <v>4901</v>
      </c>
      <c r="I101">
        <v>3908</v>
      </c>
      <c r="J101">
        <v>5780</v>
      </c>
      <c r="K101">
        <v>0.98425196850393704</v>
      </c>
      <c r="L101">
        <v>0</v>
      </c>
      <c r="M101">
        <v>62.959999999999901</v>
      </c>
      <c r="N101">
        <v>48.02</v>
      </c>
      <c r="O101">
        <v>4171</v>
      </c>
    </row>
    <row r="102" spans="1:15" x14ac:dyDescent="0.2">
      <c r="A102">
        <v>43197</v>
      </c>
      <c r="C102">
        <v>3.2480541471562057</v>
      </c>
      <c r="D102">
        <v>602</v>
      </c>
      <c r="E102">
        <v>6.2</v>
      </c>
      <c r="F102">
        <v>3</v>
      </c>
      <c r="G102">
        <v>54253.692222987964</v>
      </c>
      <c r="H102">
        <v>5470</v>
      </c>
      <c r="I102">
        <v>5991</v>
      </c>
      <c r="J102">
        <v>4443</v>
      </c>
      <c r="K102">
        <v>6.6929133858267704</v>
      </c>
      <c r="L102">
        <v>0</v>
      </c>
      <c r="M102">
        <v>55.04</v>
      </c>
      <c r="N102">
        <v>48.02</v>
      </c>
      <c r="O102">
        <v>4571</v>
      </c>
    </row>
    <row r="103" spans="1:15" x14ac:dyDescent="0.2">
      <c r="A103">
        <v>43199</v>
      </c>
      <c r="C103">
        <v>3.093424532846702</v>
      </c>
      <c r="D103">
        <v>325</v>
      </c>
      <c r="E103">
        <v>6.4666666666666668</v>
      </c>
      <c r="F103">
        <v>3</v>
      </c>
      <c r="G103">
        <v>61951.108693442213</v>
      </c>
      <c r="H103">
        <v>2671</v>
      </c>
      <c r="I103">
        <v>2610</v>
      </c>
      <c r="J103">
        <v>3421</v>
      </c>
      <c r="K103">
        <v>0</v>
      </c>
      <c r="L103">
        <v>0</v>
      </c>
      <c r="M103">
        <v>62.059999999999903</v>
      </c>
      <c r="N103">
        <v>37.04</v>
      </c>
      <c r="O103">
        <v>2488</v>
      </c>
    </row>
    <row r="104" spans="1:15" x14ac:dyDescent="0.2">
      <c r="A104">
        <v>43200</v>
      </c>
      <c r="C104">
        <v>5.0178633807104953</v>
      </c>
      <c r="D104">
        <v>383</v>
      </c>
      <c r="E104">
        <v>6.4666666666666668</v>
      </c>
      <c r="F104">
        <v>1</v>
      </c>
      <c r="G104">
        <v>57181.91193032579</v>
      </c>
      <c r="H104">
        <v>2875</v>
      </c>
      <c r="I104">
        <v>2235</v>
      </c>
      <c r="J104">
        <v>2865</v>
      </c>
      <c r="K104">
        <v>0</v>
      </c>
      <c r="L104">
        <v>0</v>
      </c>
      <c r="M104">
        <v>68</v>
      </c>
      <c r="N104">
        <v>37.94</v>
      </c>
      <c r="O104">
        <v>3102</v>
      </c>
    </row>
    <row r="105" spans="1:15" x14ac:dyDescent="0.2">
      <c r="A105">
        <v>43201</v>
      </c>
      <c r="C105">
        <v>4.6251641819563698</v>
      </c>
      <c r="D105">
        <v>419</v>
      </c>
      <c r="E105">
        <v>6.2666666666666666</v>
      </c>
      <c r="F105">
        <v>6</v>
      </c>
      <c r="G105">
        <v>51039.751027723178</v>
      </c>
      <c r="H105">
        <v>2407</v>
      </c>
      <c r="I105">
        <v>2994</v>
      </c>
      <c r="J105">
        <v>2752</v>
      </c>
      <c r="K105">
        <v>0</v>
      </c>
      <c r="L105">
        <v>0</v>
      </c>
      <c r="M105">
        <v>77</v>
      </c>
      <c r="N105">
        <v>50</v>
      </c>
      <c r="O105">
        <v>3064</v>
      </c>
    </row>
    <row r="106" spans="1:15" x14ac:dyDescent="0.2">
      <c r="A106">
        <v>43202</v>
      </c>
      <c r="C106">
        <v>3.6274776629074323</v>
      </c>
      <c r="D106">
        <v>344</v>
      </c>
      <c r="E106">
        <v>6.4</v>
      </c>
      <c r="F106">
        <v>8</v>
      </c>
      <c r="G106">
        <v>53006.088291277454</v>
      </c>
      <c r="H106">
        <v>3582</v>
      </c>
      <c r="I106">
        <v>2782</v>
      </c>
      <c r="J106">
        <v>3623</v>
      </c>
      <c r="K106">
        <v>0.70866141732283405</v>
      </c>
      <c r="L106">
        <v>0</v>
      </c>
      <c r="M106">
        <v>71.06</v>
      </c>
      <c r="N106">
        <v>37.94</v>
      </c>
      <c r="O106">
        <v>2725</v>
      </c>
    </row>
    <row r="107" spans="1:15" x14ac:dyDescent="0.2">
      <c r="A107">
        <v>43203</v>
      </c>
      <c r="C107">
        <v>2.7528591940258527</v>
      </c>
      <c r="D107">
        <v>568</v>
      </c>
      <c r="E107">
        <v>6.5333333333333332</v>
      </c>
      <c r="F107">
        <v>4</v>
      </c>
      <c r="G107">
        <v>67541.839829191362</v>
      </c>
      <c r="H107">
        <v>5005</v>
      </c>
      <c r="I107">
        <v>4665</v>
      </c>
      <c r="J107">
        <v>4171</v>
      </c>
      <c r="K107">
        <v>2.5196850393700698</v>
      </c>
      <c r="L107">
        <v>3.50393700787401</v>
      </c>
      <c r="M107">
        <v>48.02</v>
      </c>
      <c r="N107">
        <v>30.02</v>
      </c>
      <c r="O107">
        <v>4521</v>
      </c>
    </row>
    <row r="108" spans="1:15" x14ac:dyDescent="0.2">
      <c r="A108">
        <v>43204</v>
      </c>
      <c r="C108">
        <v>2.8269079056391075</v>
      </c>
      <c r="D108">
        <v>578</v>
      </c>
      <c r="E108">
        <v>6.7333333333333334</v>
      </c>
      <c r="F108">
        <v>7</v>
      </c>
      <c r="G108">
        <v>65456.965820097779</v>
      </c>
      <c r="H108">
        <v>5089</v>
      </c>
      <c r="I108">
        <v>3828</v>
      </c>
      <c r="J108">
        <v>4571</v>
      </c>
      <c r="K108">
        <v>0</v>
      </c>
      <c r="L108">
        <v>0</v>
      </c>
      <c r="M108">
        <v>60.08</v>
      </c>
      <c r="N108">
        <v>28.94</v>
      </c>
      <c r="O108">
        <v>4642</v>
      </c>
    </row>
    <row r="109" spans="1:15" x14ac:dyDescent="0.2">
      <c r="A109">
        <v>43206</v>
      </c>
      <c r="C109">
        <v>2.9009619521789864</v>
      </c>
      <c r="D109">
        <v>318</v>
      </c>
      <c r="E109">
        <v>6.6</v>
      </c>
      <c r="F109">
        <v>7</v>
      </c>
      <c r="G109">
        <v>56159.436348259922</v>
      </c>
      <c r="H109">
        <v>2178</v>
      </c>
      <c r="I109">
        <v>2986</v>
      </c>
      <c r="J109">
        <v>2488</v>
      </c>
      <c r="K109">
        <v>0</v>
      </c>
      <c r="L109">
        <v>0</v>
      </c>
      <c r="M109">
        <v>77</v>
      </c>
      <c r="N109">
        <v>44.96</v>
      </c>
      <c r="O109">
        <v>2592</v>
      </c>
    </row>
    <row r="110" spans="1:15" x14ac:dyDescent="0.2">
      <c r="A110">
        <v>43207</v>
      </c>
      <c r="C110">
        <v>3.9338563875415806</v>
      </c>
      <c r="D110">
        <v>433</v>
      </c>
      <c r="E110">
        <v>7.2</v>
      </c>
      <c r="F110">
        <v>3</v>
      </c>
      <c r="G110">
        <v>63138.455798109135</v>
      </c>
      <c r="H110">
        <v>2202</v>
      </c>
      <c r="I110">
        <v>3460</v>
      </c>
      <c r="J110">
        <v>3102</v>
      </c>
      <c r="K110">
        <v>0</v>
      </c>
      <c r="L110">
        <v>0.90551181102362199</v>
      </c>
      <c r="M110">
        <v>71.959999999999994</v>
      </c>
      <c r="N110">
        <v>32</v>
      </c>
      <c r="O110">
        <v>3894</v>
      </c>
    </row>
    <row r="111" spans="1:15" x14ac:dyDescent="0.2">
      <c r="A111">
        <v>43208</v>
      </c>
      <c r="C111">
        <v>5.7260457635467512</v>
      </c>
      <c r="D111">
        <v>350</v>
      </c>
      <c r="E111">
        <v>9</v>
      </c>
      <c r="F111">
        <v>32</v>
      </c>
      <c r="G111">
        <v>68566.349692459757</v>
      </c>
      <c r="H111">
        <v>2697</v>
      </c>
      <c r="I111">
        <v>3518</v>
      </c>
      <c r="J111">
        <v>3064</v>
      </c>
      <c r="K111">
        <v>0</v>
      </c>
      <c r="L111">
        <v>0</v>
      </c>
      <c r="M111">
        <v>59</v>
      </c>
      <c r="N111">
        <v>30.02</v>
      </c>
      <c r="O111">
        <v>3096</v>
      </c>
    </row>
    <row r="112" spans="1:15" x14ac:dyDescent="0.2">
      <c r="A112">
        <v>43209</v>
      </c>
      <c r="C112">
        <v>3.6077976937330458</v>
      </c>
      <c r="D112">
        <v>512</v>
      </c>
      <c r="E112">
        <v>6.7333333333333334</v>
      </c>
      <c r="F112">
        <v>11</v>
      </c>
      <c r="G112">
        <v>58798.144289730772</v>
      </c>
      <c r="H112">
        <v>3563</v>
      </c>
      <c r="I112">
        <v>3411</v>
      </c>
      <c r="J112">
        <v>2725</v>
      </c>
      <c r="K112">
        <v>0</v>
      </c>
      <c r="L112">
        <v>0</v>
      </c>
      <c r="M112">
        <v>68</v>
      </c>
      <c r="N112">
        <v>44.06</v>
      </c>
      <c r="O112">
        <v>3967</v>
      </c>
    </row>
    <row r="113" spans="1:15" x14ac:dyDescent="0.2">
      <c r="A113">
        <v>43210</v>
      </c>
      <c r="C113">
        <v>2.727890135896085</v>
      </c>
      <c r="D113">
        <v>603</v>
      </c>
      <c r="E113">
        <v>6.4666666666666668</v>
      </c>
      <c r="F113">
        <v>1</v>
      </c>
      <c r="G113">
        <v>63410.009888299959</v>
      </c>
      <c r="H113">
        <v>4991</v>
      </c>
      <c r="I113">
        <v>4534</v>
      </c>
      <c r="J113">
        <v>4521</v>
      </c>
      <c r="K113">
        <v>0</v>
      </c>
      <c r="L113">
        <v>0</v>
      </c>
      <c r="M113">
        <v>66.92</v>
      </c>
      <c r="N113">
        <v>44.06</v>
      </c>
      <c r="O113">
        <v>4857</v>
      </c>
    </row>
    <row r="114" spans="1:15" x14ac:dyDescent="0.2">
      <c r="A114">
        <v>43211</v>
      </c>
      <c r="C114">
        <v>2.4956543972502185</v>
      </c>
      <c r="D114">
        <v>561</v>
      </c>
      <c r="E114">
        <v>6.666666666666667</v>
      </c>
      <c r="F114">
        <v>1</v>
      </c>
      <c r="G114">
        <v>65244.832600941423</v>
      </c>
      <c r="H114">
        <v>4837</v>
      </c>
      <c r="I114">
        <v>4979</v>
      </c>
      <c r="J114">
        <v>4642</v>
      </c>
      <c r="K114">
        <v>0</v>
      </c>
      <c r="L114">
        <v>0</v>
      </c>
      <c r="M114">
        <v>71.06</v>
      </c>
      <c r="N114">
        <v>39.020000000000003</v>
      </c>
      <c r="O114">
        <v>4896</v>
      </c>
    </row>
    <row r="115" spans="1:15" x14ac:dyDescent="0.2">
      <c r="A115">
        <v>43213</v>
      </c>
      <c r="C115">
        <v>3.8256549493391572</v>
      </c>
      <c r="D115">
        <v>373</v>
      </c>
      <c r="E115">
        <v>7</v>
      </c>
      <c r="F115">
        <v>18</v>
      </c>
      <c r="G115">
        <v>52900.679928453574</v>
      </c>
      <c r="H115">
        <v>3218</v>
      </c>
      <c r="I115">
        <v>2288</v>
      </c>
      <c r="J115">
        <v>2592</v>
      </c>
      <c r="K115">
        <v>0</v>
      </c>
      <c r="L115">
        <v>0</v>
      </c>
      <c r="M115">
        <v>75.92</v>
      </c>
      <c r="N115">
        <v>51.98</v>
      </c>
      <c r="O115">
        <v>3320</v>
      </c>
    </row>
    <row r="116" spans="1:15" x14ac:dyDescent="0.2">
      <c r="A116">
        <v>43214</v>
      </c>
      <c r="C116">
        <v>4.050029101483597</v>
      </c>
      <c r="D116">
        <v>434</v>
      </c>
      <c r="E116">
        <v>7.0714285714285712</v>
      </c>
      <c r="F116">
        <v>7</v>
      </c>
      <c r="G116">
        <v>54782.94761119083</v>
      </c>
      <c r="H116">
        <v>3377</v>
      </c>
      <c r="I116">
        <v>3871</v>
      </c>
      <c r="J116">
        <v>3884</v>
      </c>
      <c r="K116">
        <v>0</v>
      </c>
      <c r="L116">
        <v>0</v>
      </c>
      <c r="M116">
        <v>68</v>
      </c>
      <c r="N116">
        <v>39.92</v>
      </c>
      <c r="O116">
        <v>3261</v>
      </c>
    </row>
    <row r="117" spans="1:15" x14ac:dyDescent="0.2">
      <c r="A117">
        <v>43215</v>
      </c>
      <c r="C117">
        <v>6.4933848076276197</v>
      </c>
      <c r="D117">
        <v>560</v>
      </c>
      <c r="E117">
        <v>6.4</v>
      </c>
      <c r="F117">
        <v>5</v>
      </c>
      <c r="G117">
        <v>71950.443354740506</v>
      </c>
      <c r="H117">
        <v>3321</v>
      </c>
      <c r="I117">
        <v>3077</v>
      </c>
      <c r="J117">
        <v>3096</v>
      </c>
      <c r="K117">
        <v>0</v>
      </c>
      <c r="L117">
        <v>0</v>
      </c>
      <c r="M117">
        <v>75.02</v>
      </c>
      <c r="N117">
        <v>42.08</v>
      </c>
      <c r="O117">
        <v>4172</v>
      </c>
    </row>
    <row r="118" spans="1:15" x14ac:dyDescent="0.2">
      <c r="A118">
        <v>43216</v>
      </c>
      <c r="C118">
        <v>6.5010175455209467</v>
      </c>
      <c r="D118">
        <v>592</v>
      </c>
      <c r="E118">
        <v>6.8666666666666663</v>
      </c>
      <c r="F118">
        <v>4</v>
      </c>
      <c r="G118">
        <v>69888.628366089702</v>
      </c>
      <c r="H118">
        <v>5121</v>
      </c>
      <c r="I118">
        <v>3641</v>
      </c>
      <c r="J118">
        <v>3967</v>
      </c>
      <c r="K118">
        <v>0</v>
      </c>
      <c r="L118">
        <v>0</v>
      </c>
      <c r="M118">
        <v>78.98</v>
      </c>
      <c r="N118">
        <v>44.96</v>
      </c>
      <c r="O118">
        <v>4813</v>
      </c>
    </row>
    <row r="119" spans="1:15" x14ac:dyDescent="0.2">
      <c r="A119">
        <v>43217</v>
      </c>
      <c r="C119">
        <v>3.8094349197147674</v>
      </c>
      <c r="D119">
        <v>765</v>
      </c>
      <c r="E119">
        <v>7.9333333333333336</v>
      </c>
      <c r="F119">
        <v>7</v>
      </c>
      <c r="G119">
        <v>71732.737888199452</v>
      </c>
      <c r="H119">
        <v>6213</v>
      </c>
      <c r="I119">
        <v>5780</v>
      </c>
      <c r="J119">
        <v>4857</v>
      </c>
      <c r="K119">
        <v>0</v>
      </c>
      <c r="L119">
        <v>0</v>
      </c>
      <c r="M119">
        <v>84.02</v>
      </c>
      <c r="N119">
        <v>46.94</v>
      </c>
      <c r="O119">
        <v>7033</v>
      </c>
    </row>
    <row r="120" spans="1:15" x14ac:dyDescent="0.2">
      <c r="A120">
        <v>43218</v>
      </c>
      <c r="C120">
        <v>3.5834458833770158</v>
      </c>
      <c r="D120">
        <v>555</v>
      </c>
      <c r="E120">
        <v>6.666666666666667</v>
      </c>
      <c r="F120">
        <v>4</v>
      </c>
      <c r="G120">
        <v>55630.395470933108</v>
      </c>
      <c r="H120">
        <v>5339</v>
      </c>
      <c r="I120">
        <v>4443</v>
      </c>
      <c r="J120">
        <v>4896</v>
      </c>
      <c r="K120">
        <v>0</v>
      </c>
      <c r="L120">
        <v>0</v>
      </c>
      <c r="M120">
        <v>86</v>
      </c>
      <c r="N120">
        <v>46.94</v>
      </c>
      <c r="O120">
        <v>4669</v>
      </c>
    </row>
    <row r="121" spans="1:15" x14ac:dyDescent="0.2">
      <c r="A121">
        <v>43220</v>
      </c>
      <c r="C121">
        <v>3.3422683094087797</v>
      </c>
      <c r="D121">
        <v>401</v>
      </c>
      <c r="E121">
        <v>6.4666666666666668</v>
      </c>
      <c r="F121">
        <v>3</v>
      </c>
      <c r="G121">
        <v>58647.68098983707</v>
      </c>
      <c r="H121">
        <v>3142</v>
      </c>
      <c r="I121">
        <v>3421</v>
      </c>
      <c r="J121">
        <v>3320</v>
      </c>
      <c r="K121">
        <v>6.6929133858267704</v>
      </c>
      <c r="L121">
        <v>0</v>
      </c>
      <c r="M121">
        <v>66.02</v>
      </c>
      <c r="N121">
        <v>35.96</v>
      </c>
      <c r="O121">
        <v>3190</v>
      </c>
    </row>
    <row r="122" spans="1:15" x14ac:dyDescent="0.2">
      <c r="A122">
        <v>43221</v>
      </c>
      <c r="C122">
        <v>3.643706893815629</v>
      </c>
      <c r="D122">
        <v>329</v>
      </c>
      <c r="E122">
        <v>6.8</v>
      </c>
      <c r="F122">
        <v>3</v>
      </c>
      <c r="G122">
        <v>59578.294096389298</v>
      </c>
      <c r="H122">
        <v>2478</v>
      </c>
      <c r="I122">
        <v>2865</v>
      </c>
      <c r="J122">
        <v>3261</v>
      </c>
      <c r="K122">
        <v>0</v>
      </c>
      <c r="L122">
        <v>0</v>
      </c>
      <c r="M122">
        <v>66.02</v>
      </c>
      <c r="N122">
        <v>35.96</v>
      </c>
      <c r="O122">
        <v>2855</v>
      </c>
    </row>
    <row r="123" spans="1:15" x14ac:dyDescent="0.2">
      <c r="A123">
        <v>43222</v>
      </c>
      <c r="C123">
        <v>4.3320948895756999</v>
      </c>
      <c r="D123">
        <v>456</v>
      </c>
      <c r="E123">
        <v>6.2666666666666666</v>
      </c>
      <c r="F123">
        <v>3</v>
      </c>
      <c r="G123">
        <v>49586.632540265891</v>
      </c>
      <c r="H123">
        <v>3410</v>
      </c>
      <c r="I123">
        <v>2752</v>
      </c>
      <c r="J123">
        <v>4172</v>
      </c>
      <c r="K123">
        <v>2.59842519685039</v>
      </c>
      <c r="L123">
        <v>0</v>
      </c>
      <c r="M123">
        <v>59</v>
      </c>
      <c r="N123">
        <v>44.96</v>
      </c>
      <c r="O123">
        <v>3322</v>
      </c>
    </row>
    <row r="124" spans="1:15" x14ac:dyDescent="0.2">
      <c r="A124">
        <v>43223</v>
      </c>
      <c r="C124">
        <v>2.9814953455825708</v>
      </c>
      <c r="D124">
        <v>367</v>
      </c>
      <c r="E124">
        <v>7.1428571428571432</v>
      </c>
      <c r="F124">
        <v>6</v>
      </c>
      <c r="G124">
        <v>49584.330844639662</v>
      </c>
      <c r="H124">
        <v>3817</v>
      </c>
      <c r="I124">
        <v>3577</v>
      </c>
      <c r="J124">
        <v>4771</v>
      </c>
      <c r="K124">
        <v>2.2047244094488101</v>
      </c>
      <c r="L124">
        <v>0</v>
      </c>
      <c r="M124">
        <v>69.08</v>
      </c>
      <c r="N124">
        <v>42.08</v>
      </c>
      <c r="O124">
        <v>3123</v>
      </c>
    </row>
    <row r="125" spans="1:15" x14ac:dyDescent="0.2">
      <c r="A125">
        <v>43224</v>
      </c>
      <c r="C125">
        <v>3.6982453782163214</v>
      </c>
      <c r="D125">
        <v>592</v>
      </c>
      <c r="E125">
        <v>6.8666666666666663</v>
      </c>
      <c r="F125">
        <v>3</v>
      </c>
      <c r="G125">
        <v>56343.109245537402</v>
      </c>
      <c r="H125">
        <v>4262</v>
      </c>
      <c r="I125">
        <v>4171</v>
      </c>
      <c r="J125">
        <v>7033</v>
      </c>
      <c r="K125">
        <v>0</v>
      </c>
      <c r="L125">
        <v>0</v>
      </c>
      <c r="M125">
        <v>75.02</v>
      </c>
      <c r="N125">
        <v>42.08</v>
      </c>
      <c r="O125">
        <v>4994</v>
      </c>
    </row>
    <row r="126" spans="1:15" x14ac:dyDescent="0.2">
      <c r="A126">
        <v>43225</v>
      </c>
      <c r="C126">
        <v>2.7017511274936967</v>
      </c>
      <c r="D126">
        <v>516</v>
      </c>
      <c r="E126">
        <v>6.1333333333333337</v>
      </c>
      <c r="F126">
        <v>1</v>
      </c>
      <c r="G126">
        <v>59501.301435553032</v>
      </c>
      <c r="H126">
        <v>5135</v>
      </c>
      <c r="I126">
        <v>4571</v>
      </c>
      <c r="J126">
        <v>4669</v>
      </c>
      <c r="K126">
        <v>0</v>
      </c>
      <c r="L126">
        <v>0</v>
      </c>
      <c r="M126">
        <v>80.959999999999994</v>
      </c>
      <c r="N126">
        <v>46.94</v>
      </c>
      <c r="O126">
        <v>3868</v>
      </c>
    </row>
    <row r="127" spans="1:15" x14ac:dyDescent="0.2">
      <c r="A127">
        <v>43227</v>
      </c>
      <c r="C127">
        <v>3.3948538172067559</v>
      </c>
      <c r="D127">
        <v>364</v>
      </c>
      <c r="E127">
        <v>6.333333333333333</v>
      </c>
      <c r="F127">
        <v>12</v>
      </c>
      <c r="G127">
        <v>55692.385914537503</v>
      </c>
      <c r="H127">
        <v>3159</v>
      </c>
      <c r="I127">
        <v>2488</v>
      </c>
      <c r="J127">
        <v>3190</v>
      </c>
      <c r="K127">
        <v>0</v>
      </c>
      <c r="L127">
        <v>0</v>
      </c>
      <c r="M127">
        <v>87.08</v>
      </c>
      <c r="N127">
        <v>53.06</v>
      </c>
      <c r="O127">
        <v>2703</v>
      </c>
    </row>
    <row r="128" spans="1:15" x14ac:dyDescent="0.2">
      <c r="A128">
        <v>43228</v>
      </c>
      <c r="C128">
        <v>2.9797011398694448</v>
      </c>
      <c r="D128">
        <v>371</v>
      </c>
      <c r="E128">
        <v>6.9333333333333336</v>
      </c>
      <c r="F128">
        <v>7</v>
      </c>
      <c r="G128">
        <v>63571.871328415451</v>
      </c>
      <c r="H128">
        <v>3112</v>
      </c>
      <c r="I128">
        <v>3102</v>
      </c>
      <c r="J128">
        <v>2855</v>
      </c>
      <c r="K128">
        <v>0</v>
      </c>
      <c r="L128">
        <v>0</v>
      </c>
      <c r="M128">
        <v>84.02</v>
      </c>
      <c r="N128">
        <v>57.02</v>
      </c>
      <c r="O128">
        <v>3262</v>
      </c>
    </row>
    <row r="129" spans="1:15" x14ac:dyDescent="0.2">
      <c r="A129">
        <v>43229</v>
      </c>
      <c r="C129">
        <v>4.3271181491464485</v>
      </c>
      <c r="D129">
        <v>413</v>
      </c>
      <c r="E129">
        <v>6.2</v>
      </c>
      <c r="F129">
        <v>2</v>
      </c>
      <c r="G129">
        <v>46185.336799790319</v>
      </c>
      <c r="H129">
        <v>2969</v>
      </c>
      <c r="I129">
        <v>3064</v>
      </c>
      <c r="J129">
        <v>3322</v>
      </c>
      <c r="K129">
        <v>0</v>
      </c>
      <c r="L129">
        <v>0</v>
      </c>
      <c r="M129">
        <v>87.08</v>
      </c>
      <c r="N129">
        <v>57.92</v>
      </c>
      <c r="O129">
        <v>3046</v>
      </c>
    </row>
    <row r="130" spans="1:15" x14ac:dyDescent="0.2">
      <c r="A130">
        <v>43230</v>
      </c>
      <c r="C130">
        <v>2.7288138430601987</v>
      </c>
      <c r="D130">
        <v>408</v>
      </c>
      <c r="E130">
        <v>7.8</v>
      </c>
      <c r="F130">
        <v>3</v>
      </c>
      <c r="G130">
        <v>61265.664871203036</v>
      </c>
      <c r="H130">
        <v>3467</v>
      </c>
      <c r="I130">
        <v>2725</v>
      </c>
      <c r="J130">
        <v>3123</v>
      </c>
      <c r="K130">
        <v>0</v>
      </c>
      <c r="L130">
        <v>0</v>
      </c>
      <c r="M130">
        <v>87.08</v>
      </c>
      <c r="N130">
        <v>57.02</v>
      </c>
      <c r="O130">
        <v>3593</v>
      </c>
    </row>
    <row r="131" spans="1:15" x14ac:dyDescent="0.2">
      <c r="A131">
        <v>43231</v>
      </c>
      <c r="C131">
        <v>4.3341528885421416</v>
      </c>
      <c r="D131">
        <v>416</v>
      </c>
      <c r="E131">
        <v>6.2666666666666666</v>
      </c>
      <c r="F131">
        <v>2</v>
      </c>
      <c r="G131">
        <v>53733.558166947172</v>
      </c>
      <c r="H131">
        <v>4978</v>
      </c>
      <c r="I131">
        <v>4521</v>
      </c>
      <c r="J131">
        <v>4994</v>
      </c>
      <c r="K131">
        <v>4.0157480314960603</v>
      </c>
      <c r="L131">
        <v>0</v>
      </c>
      <c r="M131">
        <v>77</v>
      </c>
      <c r="N131">
        <v>48.92</v>
      </c>
      <c r="O131">
        <v>3333</v>
      </c>
    </row>
    <row r="132" spans="1:15" x14ac:dyDescent="0.2">
      <c r="A132">
        <v>43232</v>
      </c>
      <c r="C132">
        <v>2.3034919130947693</v>
      </c>
      <c r="D132">
        <v>582</v>
      </c>
      <c r="E132">
        <v>7.4666666666666668</v>
      </c>
      <c r="F132">
        <v>2</v>
      </c>
      <c r="G132">
        <v>62657.000263359041</v>
      </c>
      <c r="H132">
        <v>4921</v>
      </c>
      <c r="I132">
        <v>4642</v>
      </c>
      <c r="J132">
        <v>3868</v>
      </c>
      <c r="K132">
        <v>3.1102362204724399</v>
      </c>
      <c r="L132">
        <v>0</v>
      </c>
      <c r="M132">
        <v>53.96</v>
      </c>
      <c r="N132">
        <v>44.06</v>
      </c>
      <c r="O132">
        <v>5281</v>
      </c>
    </row>
    <row r="133" spans="1:15" x14ac:dyDescent="0.2">
      <c r="A133">
        <v>43234</v>
      </c>
      <c r="C133">
        <v>4.5356756636065718</v>
      </c>
      <c r="D133">
        <v>315</v>
      </c>
      <c r="E133">
        <v>6.333333333333333</v>
      </c>
      <c r="F133">
        <v>5</v>
      </c>
      <c r="G133">
        <v>54766.501863954669</v>
      </c>
      <c r="H133">
        <v>2625</v>
      </c>
      <c r="I133">
        <v>2592</v>
      </c>
      <c r="J133">
        <v>2703</v>
      </c>
      <c r="K133">
        <v>0.511811023622047</v>
      </c>
      <c r="L133">
        <v>0</v>
      </c>
      <c r="M133">
        <v>69.98</v>
      </c>
      <c r="N133">
        <v>44.06</v>
      </c>
      <c r="O133">
        <v>2501</v>
      </c>
    </row>
    <row r="134" spans="1:15" x14ac:dyDescent="0.2">
      <c r="A134">
        <v>43235</v>
      </c>
      <c r="C134">
        <v>1.8050352369103437</v>
      </c>
      <c r="D134">
        <v>309</v>
      </c>
      <c r="E134">
        <v>6.4666666666666668</v>
      </c>
      <c r="F134">
        <v>1</v>
      </c>
      <c r="G134">
        <v>67556.53670778044</v>
      </c>
      <c r="H134">
        <v>2739</v>
      </c>
      <c r="I134">
        <v>3894</v>
      </c>
      <c r="J134">
        <v>3262</v>
      </c>
      <c r="K134">
        <v>0.39370078740157399</v>
      </c>
      <c r="L134">
        <v>0</v>
      </c>
      <c r="M134">
        <v>77</v>
      </c>
      <c r="N134">
        <v>46.04</v>
      </c>
      <c r="O134">
        <v>2560</v>
      </c>
    </row>
    <row r="135" spans="1:15" x14ac:dyDescent="0.2">
      <c r="A135">
        <v>43236</v>
      </c>
      <c r="C135">
        <v>4.282942965080891</v>
      </c>
      <c r="D135">
        <v>361</v>
      </c>
      <c r="E135">
        <v>6.7333333333333334</v>
      </c>
      <c r="F135">
        <v>2</v>
      </c>
      <c r="G135">
        <v>58158.19986758451</v>
      </c>
      <c r="H135">
        <v>2785</v>
      </c>
      <c r="I135">
        <v>3096</v>
      </c>
      <c r="J135">
        <v>3046</v>
      </c>
      <c r="K135">
        <v>0</v>
      </c>
      <c r="L135">
        <v>0</v>
      </c>
      <c r="M135">
        <v>82.94</v>
      </c>
      <c r="N135">
        <v>48.92</v>
      </c>
      <c r="O135">
        <v>3054</v>
      </c>
    </row>
    <row r="136" spans="1:15" x14ac:dyDescent="0.2">
      <c r="A136">
        <v>43237</v>
      </c>
      <c r="C136">
        <v>3.4876420030978932</v>
      </c>
      <c r="D136">
        <v>416</v>
      </c>
      <c r="E136">
        <v>6.1333333333333337</v>
      </c>
      <c r="F136">
        <v>3</v>
      </c>
      <c r="G136">
        <v>56190.174140960415</v>
      </c>
      <c r="H136">
        <v>2930</v>
      </c>
      <c r="I136">
        <v>3967</v>
      </c>
      <c r="J136">
        <v>3593</v>
      </c>
      <c r="K136">
        <v>0</v>
      </c>
      <c r="L136">
        <v>0</v>
      </c>
      <c r="M136">
        <v>82.04</v>
      </c>
      <c r="N136">
        <v>51.98</v>
      </c>
      <c r="O136">
        <v>3163</v>
      </c>
    </row>
    <row r="137" spans="1:15" x14ac:dyDescent="0.2">
      <c r="A137">
        <v>43238</v>
      </c>
      <c r="C137">
        <v>3.8671891472882485</v>
      </c>
      <c r="D137">
        <v>503</v>
      </c>
      <c r="E137">
        <v>6.333333333333333</v>
      </c>
      <c r="F137">
        <v>3</v>
      </c>
      <c r="G137">
        <v>53907.128192042168</v>
      </c>
      <c r="H137">
        <v>4160</v>
      </c>
      <c r="I137">
        <v>4857</v>
      </c>
      <c r="J137">
        <v>3333</v>
      </c>
      <c r="K137">
        <v>0</v>
      </c>
      <c r="L137">
        <v>0</v>
      </c>
      <c r="M137">
        <v>82.04</v>
      </c>
      <c r="N137">
        <v>51.98</v>
      </c>
      <c r="O137">
        <v>3858</v>
      </c>
    </row>
    <row r="138" spans="1:15" x14ac:dyDescent="0.2">
      <c r="A138">
        <v>43239</v>
      </c>
      <c r="C138">
        <v>2.2551177472131267</v>
      </c>
      <c r="D138">
        <v>534</v>
      </c>
      <c r="E138">
        <v>6.9333333333333336</v>
      </c>
      <c r="F138">
        <v>3</v>
      </c>
      <c r="G138">
        <v>64642.014369630553</v>
      </c>
      <c r="H138">
        <v>4724</v>
      </c>
      <c r="I138">
        <v>4896</v>
      </c>
      <c r="J138">
        <v>5281</v>
      </c>
      <c r="K138">
        <v>0</v>
      </c>
      <c r="L138">
        <v>0</v>
      </c>
      <c r="M138">
        <v>77</v>
      </c>
      <c r="N138">
        <v>48.02</v>
      </c>
      <c r="O138">
        <v>4616</v>
      </c>
    </row>
    <row r="139" spans="1:15" x14ac:dyDescent="0.2">
      <c r="A139">
        <v>43241</v>
      </c>
      <c r="C139">
        <v>6.588625820006409</v>
      </c>
      <c r="D139">
        <v>329</v>
      </c>
      <c r="E139">
        <v>6.333333333333333</v>
      </c>
      <c r="F139">
        <v>7</v>
      </c>
      <c r="G139">
        <v>54526.254827282261</v>
      </c>
      <c r="H139">
        <v>2929</v>
      </c>
      <c r="I139">
        <v>3320</v>
      </c>
      <c r="J139">
        <v>2501</v>
      </c>
      <c r="K139">
        <v>0</v>
      </c>
      <c r="L139">
        <v>0</v>
      </c>
      <c r="M139">
        <v>82.94</v>
      </c>
      <c r="N139">
        <v>51.08</v>
      </c>
      <c r="O139">
        <v>2482</v>
      </c>
    </row>
    <row r="140" spans="1:15" x14ac:dyDescent="0.2">
      <c r="A140">
        <v>43242</v>
      </c>
      <c r="C140">
        <v>5.9426300548436632</v>
      </c>
      <c r="D140">
        <v>327</v>
      </c>
      <c r="E140">
        <v>6.7333333333333334</v>
      </c>
      <c r="F140">
        <v>9</v>
      </c>
      <c r="G140">
        <v>54563.374226818909</v>
      </c>
      <c r="H140">
        <v>3858</v>
      </c>
      <c r="I140">
        <v>3261</v>
      </c>
      <c r="J140">
        <v>2560</v>
      </c>
      <c r="K140">
        <v>0.39370078740157399</v>
      </c>
      <c r="L140">
        <v>0</v>
      </c>
      <c r="M140">
        <v>77</v>
      </c>
      <c r="N140">
        <v>51.98</v>
      </c>
      <c r="O140">
        <v>2609</v>
      </c>
    </row>
    <row r="141" spans="1:15" x14ac:dyDescent="0.2">
      <c r="A141">
        <v>43243</v>
      </c>
      <c r="C141">
        <v>2.8576216155146961</v>
      </c>
      <c r="D141">
        <v>405</v>
      </c>
      <c r="E141">
        <v>6.4</v>
      </c>
      <c r="F141">
        <v>8</v>
      </c>
      <c r="G141">
        <v>69082.165295869723</v>
      </c>
      <c r="H141">
        <v>2356</v>
      </c>
      <c r="I141">
        <v>4172</v>
      </c>
      <c r="J141">
        <v>3054</v>
      </c>
      <c r="K141">
        <v>0</v>
      </c>
      <c r="L141">
        <v>0</v>
      </c>
      <c r="M141">
        <v>78.08</v>
      </c>
      <c r="N141">
        <v>48.02</v>
      </c>
      <c r="O141">
        <v>3107</v>
      </c>
    </row>
    <row r="142" spans="1:15" x14ac:dyDescent="0.2">
      <c r="A142">
        <v>43244</v>
      </c>
      <c r="C142">
        <v>3.8532925912329863</v>
      </c>
      <c r="D142">
        <v>354</v>
      </c>
      <c r="E142">
        <v>6.666666666666667</v>
      </c>
      <c r="F142">
        <v>2</v>
      </c>
      <c r="G142">
        <v>60169.746722916992</v>
      </c>
      <c r="H142">
        <v>3780</v>
      </c>
      <c r="I142">
        <v>4813</v>
      </c>
      <c r="J142">
        <v>3163</v>
      </c>
      <c r="K142">
        <v>0</v>
      </c>
      <c r="L142">
        <v>0</v>
      </c>
      <c r="M142">
        <v>86</v>
      </c>
      <c r="N142">
        <v>53.06</v>
      </c>
      <c r="O142">
        <v>2948</v>
      </c>
    </row>
    <row r="143" spans="1:15" x14ac:dyDescent="0.2">
      <c r="A143">
        <v>43245</v>
      </c>
      <c r="C143">
        <v>6.1098407003759121</v>
      </c>
      <c r="D143">
        <v>503</v>
      </c>
      <c r="E143">
        <v>6.4666666666666668</v>
      </c>
      <c r="F143">
        <v>4</v>
      </c>
      <c r="G143">
        <v>55578.129094908596</v>
      </c>
      <c r="H143">
        <v>5311</v>
      </c>
      <c r="I143">
        <v>7033</v>
      </c>
      <c r="J143">
        <v>3858</v>
      </c>
      <c r="K143">
        <v>0</v>
      </c>
      <c r="L143">
        <v>0</v>
      </c>
      <c r="M143">
        <v>89.06</v>
      </c>
      <c r="N143">
        <v>53.96</v>
      </c>
      <c r="O143">
        <v>3981</v>
      </c>
    </row>
    <row r="144" spans="1:15" x14ac:dyDescent="0.2">
      <c r="A144">
        <v>43246</v>
      </c>
      <c r="C144">
        <v>2.3193744068276803</v>
      </c>
      <c r="D144">
        <v>538</v>
      </c>
      <c r="E144">
        <v>6.4</v>
      </c>
      <c r="F144">
        <v>4</v>
      </c>
      <c r="G144">
        <v>70454.867552489231</v>
      </c>
      <c r="H144">
        <v>4941</v>
      </c>
      <c r="I144">
        <v>4669</v>
      </c>
      <c r="J144">
        <v>4616</v>
      </c>
      <c r="K144">
        <v>0</v>
      </c>
      <c r="L144">
        <v>0</v>
      </c>
      <c r="M144">
        <v>87.98</v>
      </c>
      <c r="N144">
        <v>53.96</v>
      </c>
      <c r="O144">
        <v>4149</v>
      </c>
    </row>
    <row r="145" spans="1:15" x14ac:dyDescent="0.2">
      <c r="A145">
        <v>43248</v>
      </c>
      <c r="C145">
        <v>2.7815769106062564</v>
      </c>
      <c r="D145">
        <v>462</v>
      </c>
      <c r="E145">
        <v>7.333333333333333</v>
      </c>
      <c r="F145">
        <v>2</v>
      </c>
      <c r="G145">
        <v>64751.842341075651</v>
      </c>
      <c r="H145">
        <v>4573</v>
      </c>
      <c r="I145">
        <v>3190</v>
      </c>
      <c r="J145">
        <v>2482</v>
      </c>
      <c r="K145">
        <v>0</v>
      </c>
      <c r="L145">
        <v>0</v>
      </c>
      <c r="M145">
        <v>71.06</v>
      </c>
      <c r="N145">
        <v>48.92</v>
      </c>
      <c r="O145">
        <v>4242</v>
      </c>
    </row>
    <row r="146" spans="1:15" x14ac:dyDescent="0.2">
      <c r="A146">
        <v>43249</v>
      </c>
      <c r="C146">
        <v>5.0857105852374334</v>
      </c>
      <c r="D146">
        <v>289</v>
      </c>
      <c r="E146">
        <v>7</v>
      </c>
      <c r="F146">
        <v>5</v>
      </c>
      <c r="G146">
        <v>51264.997378173081</v>
      </c>
      <c r="H146">
        <v>2836</v>
      </c>
      <c r="I146">
        <v>2855</v>
      </c>
      <c r="J146">
        <v>2609</v>
      </c>
      <c r="K146">
        <v>0</v>
      </c>
      <c r="L146">
        <v>0</v>
      </c>
      <c r="M146">
        <v>78.08</v>
      </c>
      <c r="N146">
        <v>48.92</v>
      </c>
      <c r="O146">
        <v>2572</v>
      </c>
    </row>
    <row r="147" spans="1:15" x14ac:dyDescent="0.2">
      <c r="A147">
        <v>43250</v>
      </c>
      <c r="C147">
        <v>3.23289263568675</v>
      </c>
      <c r="D147">
        <v>374</v>
      </c>
      <c r="E147">
        <v>7</v>
      </c>
      <c r="F147">
        <v>15</v>
      </c>
      <c r="G147">
        <v>72830.18178932718</v>
      </c>
      <c r="H147">
        <v>2813</v>
      </c>
      <c r="I147">
        <v>3322</v>
      </c>
      <c r="J147">
        <v>3107</v>
      </c>
      <c r="K147">
        <v>0</v>
      </c>
      <c r="L147">
        <v>0</v>
      </c>
      <c r="M147">
        <v>86</v>
      </c>
      <c r="N147">
        <v>51.98</v>
      </c>
      <c r="O147">
        <v>2879</v>
      </c>
    </row>
    <row r="148" spans="1:15" x14ac:dyDescent="0.2">
      <c r="A148">
        <v>43251</v>
      </c>
      <c r="C148">
        <v>3.8868506156594287</v>
      </c>
      <c r="D148">
        <v>476</v>
      </c>
      <c r="E148">
        <v>6.333333333333333</v>
      </c>
      <c r="F148">
        <v>5</v>
      </c>
      <c r="G148">
        <v>53728.495809764747</v>
      </c>
      <c r="H148">
        <v>6148</v>
      </c>
      <c r="I148">
        <v>3123</v>
      </c>
      <c r="J148">
        <v>2948</v>
      </c>
      <c r="K148">
        <v>0</v>
      </c>
      <c r="L148">
        <v>0</v>
      </c>
      <c r="M148">
        <v>89.06</v>
      </c>
      <c r="N148">
        <v>55.94</v>
      </c>
      <c r="O148">
        <v>3490</v>
      </c>
    </row>
    <row r="149" spans="1:15" x14ac:dyDescent="0.2">
      <c r="A149">
        <v>43252</v>
      </c>
      <c r="C149">
        <v>6.9560503504569251</v>
      </c>
      <c r="D149">
        <v>723</v>
      </c>
      <c r="E149">
        <v>6.7333333333333334</v>
      </c>
      <c r="F149">
        <v>5</v>
      </c>
      <c r="G149">
        <v>56264.715051113439</v>
      </c>
      <c r="H149">
        <v>3484</v>
      </c>
      <c r="I149">
        <v>4994</v>
      </c>
      <c r="J149">
        <v>3981</v>
      </c>
      <c r="K149">
        <v>0</v>
      </c>
      <c r="L149">
        <v>0</v>
      </c>
      <c r="M149">
        <v>82.94</v>
      </c>
      <c r="N149">
        <v>55.04</v>
      </c>
      <c r="O149">
        <v>6076</v>
      </c>
    </row>
    <row r="150" spans="1:15" x14ac:dyDescent="0.2">
      <c r="A150">
        <v>43253</v>
      </c>
      <c r="C150">
        <v>3.796992939666235</v>
      </c>
      <c r="D150">
        <v>471</v>
      </c>
      <c r="E150">
        <v>6.666666666666667</v>
      </c>
      <c r="F150">
        <v>1</v>
      </c>
      <c r="G150">
        <v>61852.886258268525</v>
      </c>
      <c r="H150">
        <v>4256</v>
      </c>
      <c r="I150">
        <v>3868</v>
      </c>
      <c r="J150">
        <v>4149</v>
      </c>
      <c r="K150">
        <v>0</v>
      </c>
      <c r="L150">
        <v>0</v>
      </c>
      <c r="M150">
        <v>82.94</v>
      </c>
      <c r="N150">
        <v>46.04</v>
      </c>
      <c r="O150">
        <v>3845</v>
      </c>
    </row>
    <row r="151" spans="1:15" x14ac:dyDescent="0.2">
      <c r="A151">
        <v>43255</v>
      </c>
      <c r="C151">
        <v>2.4272309912309877</v>
      </c>
      <c r="D151">
        <v>327</v>
      </c>
      <c r="E151">
        <v>6.666666666666667</v>
      </c>
      <c r="F151">
        <v>6</v>
      </c>
      <c r="G151">
        <v>52000.045033855014</v>
      </c>
      <c r="H151">
        <v>2117</v>
      </c>
      <c r="I151">
        <v>2703</v>
      </c>
      <c r="J151">
        <v>4242</v>
      </c>
      <c r="L151">
        <v>0</v>
      </c>
      <c r="M151">
        <v>96.08</v>
      </c>
      <c r="N151">
        <v>51.08</v>
      </c>
      <c r="O151">
        <v>2598</v>
      </c>
    </row>
    <row r="152" spans="1:15" x14ac:dyDescent="0.2">
      <c r="A152">
        <v>43256</v>
      </c>
      <c r="C152">
        <v>9.6625249089534737</v>
      </c>
      <c r="D152">
        <v>255</v>
      </c>
      <c r="E152">
        <v>6.4666666666666668</v>
      </c>
      <c r="F152">
        <v>6</v>
      </c>
      <c r="G152">
        <v>59478.332645159047</v>
      </c>
      <c r="H152">
        <v>2746</v>
      </c>
      <c r="I152">
        <v>3262</v>
      </c>
      <c r="J152">
        <v>2572</v>
      </c>
      <c r="K152">
        <v>0</v>
      </c>
      <c r="L152">
        <v>0</v>
      </c>
      <c r="M152">
        <v>96.08</v>
      </c>
      <c r="N152">
        <v>60.08</v>
      </c>
      <c r="O152">
        <v>2141</v>
      </c>
    </row>
    <row r="153" spans="1:15" x14ac:dyDescent="0.2">
      <c r="A153">
        <v>43257</v>
      </c>
      <c r="C153">
        <v>3.1778873759564252</v>
      </c>
      <c r="D153">
        <v>428</v>
      </c>
      <c r="E153">
        <v>6.2666666666666666</v>
      </c>
      <c r="F153">
        <v>8</v>
      </c>
      <c r="G153">
        <v>61308.153891251743</v>
      </c>
      <c r="H153">
        <v>3401</v>
      </c>
      <c r="I153">
        <v>3046</v>
      </c>
      <c r="J153">
        <v>2879</v>
      </c>
      <c r="K153">
        <v>0</v>
      </c>
      <c r="L153">
        <v>0</v>
      </c>
      <c r="M153">
        <v>93.919999999999902</v>
      </c>
      <c r="N153">
        <v>59</v>
      </c>
      <c r="O153">
        <v>3238</v>
      </c>
    </row>
    <row r="154" spans="1:15" x14ac:dyDescent="0.2">
      <c r="A154">
        <v>43258</v>
      </c>
      <c r="C154">
        <v>3.6059912275453767</v>
      </c>
      <c r="D154">
        <v>347</v>
      </c>
      <c r="E154">
        <v>6.0666666666666664</v>
      </c>
      <c r="F154">
        <v>5</v>
      </c>
      <c r="G154">
        <v>58807.541546920671</v>
      </c>
      <c r="H154">
        <v>3388</v>
      </c>
      <c r="I154">
        <v>3593</v>
      </c>
      <c r="J154">
        <v>3490</v>
      </c>
      <c r="K154">
        <v>0</v>
      </c>
      <c r="L154">
        <v>0</v>
      </c>
      <c r="M154">
        <v>93.02</v>
      </c>
      <c r="N154">
        <v>57.92</v>
      </c>
      <c r="O154">
        <v>2547</v>
      </c>
    </row>
    <row r="155" spans="1:15" x14ac:dyDescent="0.2">
      <c r="A155">
        <v>43259</v>
      </c>
      <c r="C155">
        <v>3.9184932257427483</v>
      </c>
      <c r="D155">
        <v>462</v>
      </c>
      <c r="E155">
        <v>6.2</v>
      </c>
      <c r="F155">
        <v>4</v>
      </c>
      <c r="G155">
        <v>58122.109335290814</v>
      </c>
      <c r="H155">
        <v>4920</v>
      </c>
      <c r="I155">
        <v>3333</v>
      </c>
      <c r="J155">
        <v>6076</v>
      </c>
      <c r="K155">
        <v>0</v>
      </c>
      <c r="L155">
        <v>0</v>
      </c>
      <c r="M155">
        <v>91.94</v>
      </c>
      <c r="N155">
        <v>57.92</v>
      </c>
      <c r="O155">
        <v>3629</v>
      </c>
    </row>
    <row r="156" spans="1:15" x14ac:dyDescent="0.2">
      <c r="A156">
        <v>43260</v>
      </c>
      <c r="C156">
        <v>8.8532294105674616</v>
      </c>
      <c r="D156">
        <v>523</v>
      </c>
      <c r="E156">
        <v>6.4</v>
      </c>
      <c r="F156">
        <v>1</v>
      </c>
      <c r="G156">
        <v>59627.879657326237</v>
      </c>
      <c r="H156">
        <v>4207</v>
      </c>
      <c r="I156">
        <v>5281</v>
      </c>
      <c r="J156">
        <v>3845</v>
      </c>
      <c r="K156">
        <v>0</v>
      </c>
      <c r="L156">
        <v>0</v>
      </c>
      <c r="M156">
        <v>96.08</v>
      </c>
      <c r="N156">
        <v>55.94</v>
      </c>
      <c r="O156">
        <v>4203</v>
      </c>
    </row>
    <row r="157" spans="1:15" x14ac:dyDescent="0.2">
      <c r="A157">
        <v>43262</v>
      </c>
      <c r="C157">
        <v>8.0543278251408204</v>
      </c>
      <c r="D157">
        <v>326</v>
      </c>
      <c r="E157">
        <v>6.4</v>
      </c>
      <c r="F157">
        <v>2</v>
      </c>
      <c r="G157">
        <v>49208.183794173288</v>
      </c>
      <c r="H157">
        <v>2969</v>
      </c>
      <c r="I157">
        <v>2501</v>
      </c>
      <c r="J157">
        <v>2598</v>
      </c>
      <c r="K157">
        <v>0</v>
      </c>
      <c r="L157">
        <v>0</v>
      </c>
      <c r="M157">
        <v>86</v>
      </c>
      <c r="N157">
        <v>48.02</v>
      </c>
      <c r="O157">
        <v>2501</v>
      </c>
    </row>
    <row r="158" spans="1:15" x14ac:dyDescent="0.2">
      <c r="A158">
        <v>43263</v>
      </c>
      <c r="C158">
        <v>4.3501082021739181</v>
      </c>
      <c r="D158">
        <v>371</v>
      </c>
      <c r="E158">
        <v>6.5333333333333332</v>
      </c>
      <c r="F158">
        <v>8</v>
      </c>
      <c r="G158">
        <v>58127.160869230174</v>
      </c>
      <c r="H158">
        <v>3059</v>
      </c>
      <c r="I158">
        <v>2560</v>
      </c>
      <c r="J158">
        <v>2141</v>
      </c>
      <c r="K158">
        <v>0</v>
      </c>
      <c r="L158">
        <v>0</v>
      </c>
      <c r="M158">
        <v>87.08</v>
      </c>
      <c r="N158">
        <v>53.06</v>
      </c>
      <c r="O158">
        <v>2703</v>
      </c>
    </row>
    <row r="159" spans="1:15" x14ac:dyDescent="0.2">
      <c r="A159">
        <v>43264</v>
      </c>
      <c r="C159">
        <v>6.3439232912508183</v>
      </c>
      <c r="D159">
        <v>385</v>
      </c>
      <c r="E159">
        <v>5.8666666666666663</v>
      </c>
      <c r="F159">
        <v>3</v>
      </c>
      <c r="G159">
        <v>54372.853137350052</v>
      </c>
      <c r="H159">
        <v>2728</v>
      </c>
      <c r="I159">
        <v>3054</v>
      </c>
      <c r="J159">
        <v>3238</v>
      </c>
      <c r="K159">
        <v>0</v>
      </c>
      <c r="L159">
        <v>0</v>
      </c>
      <c r="M159">
        <v>98.96</v>
      </c>
      <c r="N159">
        <v>55.94</v>
      </c>
      <c r="O159">
        <v>2779</v>
      </c>
    </row>
    <row r="160" spans="1:15" x14ac:dyDescent="0.2">
      <c r="A160">
        <v>43265</v>
      </c>
      <c r="C160">
        <v>3.6431704994624119</v>
      </c>
      <c r="D160">
        <v>400</v>
      </c>
      <c r="E160">
        <v>6.5333333333333332</v>
      </c>
      <c r="F160">
        <v>3</v>
      </c>
      <c r="G160">
        <v>55121.900488353931</v>
      </c>
      <c r="H160">
        <v>3238</v>
      </c>
      <c r="I160">
        <v>3163</v>
      </c>
      <c r="J160">
        <v>2547</v>
      </c>
      <c r="K160">
        <v>0</v>
      </c>
      <c r="L160">
        <v>0</v>
      </c>
      <c r="M160">
        <v>98.06</v>
      </c>
      <c r="N160">
        <v>64.040000000000006</v>
      </c>
      <c r="O160">
        <v>3120</v>
      </c>
    </row>
    <row r="161" spans="1:15" x14ac:dyDescent="0.2">
      <c r="A161">
        <v>43266</v>
      </c>
      <c r="C161">
        <v>4.3750834248523454</v>
      </c>
      <c r="D161">
        <v>560</v>
      </c>
      <c r="E161">
        <v>6.4</v>
      </c>
      <c r="F161">
        <v>1</v>
      </c>
      <c r="G161">
        <v>55807.876329532635</v>
      </c>
      <c r="H161">
        <v>4155</v>
      </c>
      <c r="I161">
        <v>3858</v>
      </c>
      <c r="J161">
        <v>3629</v>
      </c>
      <c r="K161">
        <v>0</v>
      </c>
      <c r="L161">
        <v>0</v>
      </c>
      <c r="M161">
        <v>96.08</v>
      </c>
      <c r="N161">
        <v>60.08</v>
      </c>
      <c r="O161">
        <v>4503</v>
      </c>
    </row>
    <row r="162" spans="1:15" x14ac:dyDescent="0.2">
      <c r="A162">
        <v>43267</v>
      </c>
      <c r="C162">
        <v>4.1985564778605609</v>
      </c>
      <c r="D162">
        <v>491</v>
      </c>
      <c r="E162">
        <v>8.1333333333333329</v>
      </c>
      <c r="F162">
        <v>5</v>
      </c>
      <c r="G162">
        <v>62382.460735661982</v>
      </c>
      <c r="H162">
        <v>5533</v>
      </c>
      <c r="I162">
        <v>4616</v>
      </c>
      <c r="J162">
        <v>4203</v>
      </c>
      <c r="K162">
        <v>0</v>
      </c>
      <c r="L162">
        <v>0</v>
      </c>
      <c r="M162">
        <v>93.02</v>
      </c>
      <c r="N162">
        <v>66.02</v>
      </c>
      <c r="O162">
        <v>4574</v>
      </c>
    </row>
    <row r="163" spans="1:15" x14ac:dyDescent="0.2">
      <c r="A163">
        <v>43269</v>
      </c>
      <c r="C163">
        <v>6.4905373106425612</v>
      </c>
      <c r="D163">
        <v>319</v>
      </c>
      <c r="E163">
        <v>6.2666666666666666</v>
      </c>
      <c r="F163">
        <v>3</v>
      </c>
      <c r="G163">
        <v>60629.856320260587</v>
      </c>
      <c r="H163">
        <v>1694</v>
      </c>
      <c r="I163">
        <v>2482</v>
      </c>
      <c r="J163">
        <v>2501</v>
      </c>
      <c r="K163">
        <v>0</v>
      </c>
      <c r="L163">
        <v>0</v>
      </c>
      <c r="M163">
        <v>84.02</v>
      </c>
      <c r="N163">
        <v>59</v>
      </c>
      <c r="O163">
        <v>2379</v>
      </c>
    </row>
    <row r="164" spans="1:15" x14ac:dyDescent="0.2">
      <c r="A164">
        <v>43270</v>
      </c>
      <c r="C164">
        <v>3.2613960813960792</v>
      </c>
      <c r="D164">
        <v>366</v>
      </c>
      <c r="E164">
        <v>6.2666666666666666</v>
      </c>
      <c r="F164">
        <v>2</v>
      </c>
      <c r="G164">
        <v>59561.7861254811</v>
      </c>
      <c r="H164">
        <v>3118</v>
      </c>
      <c r="I164">
        <v>2609</v>
      </c>
      <c r="J164">
        <v>2703</v>
      </c>
      <c r="K164">
        <v>0</v>
      </c>
      <c r="L164">
        <v>0</v>
      </c>
      <c r="M164">
        <v>82.04</v>
      </c>
      <c r="N164">
        <v>57.02</v>
      </c>
      <c r="O164">
        <v>2718</v>
      </c>
    </row>
    <row r="165" spans="1:15" x14ac:dyDescent="0.2">
      <c r="A165">
        <v>43271</v>
      </c>
      <c r="C165">
        <v>3.853350324800263</v>
      </c>
      <c r="D165">
        <v>410</v>
      </c>
      <c r="E165">
        <v>6.8</v>
      </c>
      <c r="F165">
        <v>7</v>
      </c>
      <c r="G165">
        <v>63351.71536489595</v>
      </c>
      <c r="H165">
        <v>2697</v>
      </c>
      <c r="I165">
        <v>3107</v>
      </c>
      <c r="J165">
        <v>2779</v>
      </c>
      <c r="K165">
        <v>0</v>
      </c>
      <c r="L165">
        <v>0</v>
      </c>
      <c r="M165">
        <v>87.08</v>
      </c>
      <c r="N165">
        <v>55.04</v>
      </c>
      <c r="O165">
        <v>3279</v>
      </c>
    </row>
    <row r="166" spans="1:15" x14ac:dyDescent="0.2">
      <c r="A166">
        <v>43272</v>
      </c>
      <c r="C166">
        <v>3.3395256650230687</v>
      </c>
      <c r="D166">
        <v>360</v>
      </c>
      <c r="E166">
        <v>5.8666666666666663</v>
      </c>
      <c r="F166">
        <v>4</v>
      </c>
      <c r="G166">
        <v>62228.112234089633</v>
      </c>
      <c r="H166">
        <v>4216</v>
      </c>
      <c r="I166">
        <v>2948</v>
      </c>
      <c r="J166">
        <v>3120</v>
      </c>
      <c r="K166">
        <v>0</v>
      </c>
      <c r="L166">
        <v>0</v>
      </c>
      <c r="M166">
        <v>96.08</v>
      </c>
      <c r="N166">
        <v>57.92</v>
      </c>
      <c r="O166">
        <v>2644</v>
      </c>
    </row>
    <row r="167" spans="1:15" x14ac:dyDescent="0.2">
      <c r="A167">
        <v>43273</v>
      </c>
      <c r="C167">
        <v>4.0962307482031957</v>
      </c>
      <c r="D167">
        <v>516</v>
      </c>
      <c r="E167">
        <v>6.9333333333333336</v>
      </c>
      <c r="F167">
        <v>5</v>
      </c>
      <c r="G167">
        <v>60962.91591801597</v>
      </c>
      <c r="H167">
        <v>5498</v>
      </c>
      <c r="I167">
        <v>3981</v>
      </c>
      <c r="J167">
        <v>4503</v>
      </c>
      <c r="K167">
        <v>0</v>
      </c>
      <c r="L167">
        <v>0</v>
      </c>
      <c r="M167">
        <v>93.02</v>
      </c>
      <c r="N167">
        <v>60.98</v>
      </c>
      <c r="O167">
        <v>4301</v>
      </c>
    </row>
    <row r="168" spans="1:15" x14ac:dyDescent="0.2">
      <c r="A168">
        <v>43274</v>
      </c>
      <c r="C168">
        <v>3.181999836950276</v>
      </c>
      <c r="D168">
        <v>505</v>
      </c>
      <c r="E168">
        <v>6.8666666666666663</v>
      </c>
      <c r="F168">
        <v>0</v>
      </c>
      <c r="G168">
        <v>62590.355309496612</v>
      </c>
      <c r="H168">
        <v>5351</v>
      </c>
      <c r="I168">
        <v>4149</v>
      </c>
      <c r="J168">
        <v>4574</v>
      </c>
      <c r="M168">
        <v>91.04</v>
      </c>
      <c r="N168">
        <v>57.02</v>
      </c>
      <c r="O168">
        <v>4441</v>
      </c>
    </row>
    <row r="169" spans="1:15" x14ac:dyDescent="0.2">
      <c r="A169">
        <v>43276</v>
      </c>
      <c r="C169">
        <v>7.1019752776613307</v>
      </c>
      <c r="D169">
        <v>325</v>
      </c>
      <c r="E169">
        <v>5.8666666666666663</v>
      </c>
      <c r="F169">
        <v>2</v>
      </c>
      <c r="G169">
        <v>56920.212535153922</v>
      </c>
      <c r="H169">
        <v>2412</v>
      </c>
      <c r="I169">
        <v>4242</v>
      </c>
      <c r="J169">
        <v>2379</v>
      </c>
      <c r="L169">
        <v>0</v>
      </c>
      <c r="M169">
        <v>93.02</v>
      </c>
      <c r="N169">
        <v>55.94</v>
      </c>
      <c r="O169">
        <v>2188</v>
      </c>
    </row>
    <row r="170" spans="1:15" x14ac:dyDescent="0.2">
      <c r="A170">
        <v>43277</v>
      </c>
      <c r="C170">
        <v>2.5522773174032252</v>
      </c>
      <c r="D170">
        <v>331</v>
      </c>
      <c r="E170">
        <v>5.9333333333333336</v>
      </c>
      <c r="F170">
        <v>2</v>
      </c>
      <c r="G170">
        <v>59376.26981034255</v>
      </c>
      <c r="H170">
        <v>2823</v>
      </c>
      <c r="I170">
        <v>2572</v>
      </c>
      <c r="J170">
        <v>2718</v>
      </c>
      <c r="K170">
        <v>0</v>
      </c>
      <c r="L170">
        <v>0</v>
      </c>
      <c r="M170">
        <v>100.04</v>
      </c>
      <c r="N170">
        <v>60.98</v>
      </c>
      <c r="O170">
        <v>2525</v>
      </c>
    </row>
    <row r="171" spans="1:15" x14ac:dyDescent="0.2">
      <c r="A171">
        <v>43278</v>
      </c>
      <c r="C171">
        <v>2.9094628017909847</v>
      </c>
      <c r="D171">
        <v>387</v>
      </c>
      <c r="E171">
        <v>6.5333333333333332</v>
      </c>
      <c r="F171">
        <v>2</v>
      </c>
      <c r="G171">
        <v>59159.13481321741</v>
      </c>
      <c r="H171">
        <v>2874</v>
      </c>
      <c r="I171">
        <v>2879</v>
      </c>
      <c r="J171">
        <v>3279</v>
      </c>
      <c r="K171">
        <v>0</v>
      </c>
      <c r="L171">
        <v>0</v>
      </c>
      <c r="M171">
        <v>102.02</v>
      </c>
      <c r="N171">
        <v>60.98</v>
      </c>
      <c r="O171">
        <v>3243</v>
      </c>
    </row>
    <row r="172" spans="1:15" x14ac:dyDescent="0.2">
      <c r="A172">
        <v>43279</v>
      </c>
      <c r="C172">
        <v>3.7273968396775361</v>
      </c>
      <c r="D172">
        <v>352</v>
      </c>
      <c r="E172">
        <v>7.2</v>
      </c>
      <c r="F172">
        <v>4</v>
      </c>
      <c r="G172">
        <v>54577.6698802096</v>
      </c>
      <c r="H172">
        <v>4178</v>
      </c>
      <c r="I172">
        <v>3490</v>
      </c>
      <c r="J172">
        <v>2644</v>
      </c>
      <c r="K172">
        <v>0</v>
      </c>
      <c r="L172">
        <v>0</v>
      </c>
      <c r="M172">
        <v>100.04</v>
      </c>
      <c r="N172">
        <v>64.040000000000006</v>
      </c>
      <c r="O172">
        <v>2974</v>
      </c>
    </row>
    <row r="173" spans="1:15" x14ac:dyDescent="0.2">
      <c r="A173">
        <v>43280</v>
      </c>
      <c r="C173">
        <v>3.3349111869016363</v>
      </c>
      <c r="D173">
        <v>520</v>
      </c>
      <c r="E173">
        <v>7.5333333333333332</v>
      </c>
      <c r="F173">
        <v>3</v>
      </c>
      <c r="G173">
        <v>65765.928551154619</v>
      </c>
      <c r="H173">
        <v>4330</v>
      </c>
      <c r="I173">
        <v>6076</v>
      </c>
      <c r="J173">
        <v>4301</v>
      </c>
      <c r="K173">
        <v>0</v>
      </c>
      <c r="L173">
        <v>0</v>
      </c>
      <c r="M173">
        <v>93.02</v>
      </c>
      <c r="N173">
        <v>64.040000000000006</v>
      </c>
      <c r="O173">
        <v>4727</v>
      </c>
    </row>
    <row r="174" spans="1:15" x14ac:dyDescent="0.2">
      <c r="A174">
        <v>43281</v>
      </c>
      <c r="C174">
        <v>3.9650175195440585</v>
      </c>
      <c r="D174">
        <v>468</v>
      </c>
      <c r="E174">
        <v>6.8</v>
      </c>
      <c r="F174">
        <v>3</v>
      </c>
      <c r="G174">
        <v>69269.704367879021</v>
      </c>
      <c r="H174">
        <v>5697</v>
      </c>
      <c r="I174">
        <v>3845</v>
      </c>
      <c r="J174">
        <v>4441</v>
      </c>
      <c r="K174">
        <v>0</v>
      </c>
      <c r="L174">
        <v>0</v>
      </c>
      <c r="M174">
        <v>82.04</v>
      </c>
      <c r="N174">
        <v>59</v>
      </c>
      <c r="O174">
        <v>4029</v>
      </c>
    </row>
    <row r="175" spans="1:15" x14ac:dyDescent="0.2">
      <c r="A175">
        <v>43282</v>
      </c>
      <c r="C175">
        <v>2</v>
      </c>
      <c r="D175">
        <v>1</v>
      </c>
      <c r="E175">
        <v>20</v>
      </c>
      <c r="F175">
        <v>0</v>
      </c>
      <c r="G175">
        <v>296</v>
      </c>
      <c r="H175">
        <v>0</v>
      </c>
      <c r="I175">
        <v>0</v>
      </c>
      <c r="J175">
        <v>0</v>
      </c>
      <c r="K175">
        <v>0</v>
      </c>
      <c r="L175">
        <v>0</v>
      </c>
      <c r="M175">
        <v>89.06</v>
      </c>
      <c r="N175">
        <v>53.06</v>
      </c>
      <c r="O175">
        <v>20</v>
      </c>
    </row>
    <row r="176" spans="1:15" x14ac:dyDescent="0.2">
      <c r="A176">
        <v>43283</v>
      </c>
      <c r="C176">
        <v>2.5231717969944762</v>
      </c>
      <c r="D176">
        <v>339</v>
      </c>
      <c r="E176">
        <v>7.5333333333333332</v>
      </c>
      <c r="F176">
        <v>4</v>
      </c>
      <c r="G176">
        <v>54948.650536785164</v>
      </c>
      <c r="H176">
        <v>3741</v>
      </c>
      <c r="I176">
        <v>2598</v>
      </c>
      <c r="J176">
        <v>2188</v>
      </c>
      <c r="K176">
        <v>0</v>
      </c>
      <c r="L176">
        <v>0</v>
      </c>
      <c r="M176">
        <v>98.06</v>
      </c>
      <c r="N176">
        <v>57.92</v>
      </c>
      <c r="O176">
        <v>2852</v>
      </c>
    </row>
    <row r="177" spans="1:15" x14ac:dyDescent="0.2">
      <c r="A177">
        <v>43284</v>
      </c>
      <c r="C177">
        <v>3.0817335802493586</v>
      </c>
      <c r="D177">
        <v>429</v>
      </c>
      <c r="E177">
        <v>7.1333333333333337</v>
      </c>
      <c r="F177">
        <v>7</v>
      </c>
      <c r="G177">
        <v>59727.284858701321</v>
      </c>
      <c r="H177">
        <v>5100</v>
      </c>
      <c r="I177">
        <v>2141</v>
      </c>
      <c r="J177">
        <v>2525</v>
      </c>
      <c r="K177">
        <v>0</v>
      </c>
      <c r="L177">
        <v>0</v>
      </c>
      <c r="M177">
        <v>96.98</v>
      </c>
      <c r="N177">
        <v>62.059999999999903</v>
      </c>
      <c r="O177">
        <v>3476</v>
      </c>
    </row>
    <row r="178" spans="1:15" x14ac:dyDescent="0.2">
      <c r="A178">
        <v>43285</v>
      </c>
      <c r="C178">
        <v>4.7592598920105154</v>
      </c>
      <c r="D178">
        <v>510</v>
      </c>
      <c r="E178">
        <v>9.1999999999999993</v>
      </c>
      <c r="F178">
        <v>11</v>
      </c>
      <c r="G178">
        <v>55412.873489556179</v>
      </c>
      <c r="H178">
        <v>2932</v>
      </c>
      <c r="I178">
        <v>3238</v>
      </c>
      <c r="J178">
        <v>3243</v>
      </c>
      <c r="K178">
        <v>0</v>
      </c>
      <c r="L178">
        <v>0</v>
      </c>
      <c r="M178">
        <v>96.98</v>
      </c>
      <c r="N178">
        <v>59</v>
      </c>
      <c r="O178">
        <v>5576</v>
      </c>
    </row>
    <row r="179" spans="1:15" x14ac:dyDescent="0.2">
      <c r="A179">
        <v>43286</v>
      </c>
      <c r="C179">
        <v>6.8396026707828268</v>
      </c>
      <c r="D179">
        <v>416</v>
      </c>
      <c r="E179">
        <v>6.333333333333333</v>
      </c>
      <c r="F179">
        <v>4</v>
      </c>
      <c r="G179">
        <v>48237.432411448259</v>
      </c>
      <c r="H179">
        <v>3123</v>
      </c>
      <c r="I179">
        <v>2547</v>
      </c>
      <c r="J179">
        <v>2974</v>
      </c>
      <c r="K179">
        <v>0</v>
      </c>
      <c r="L179">
        <v>0</v>
      </c>
      <c r="M179">
        <v>100.04</v>
      </c>
      <c r="N179">
        <v>62.959999999999901</v>
      </c>
      <c r="O179">
        <v>3101</v>
      </c>
    </row>
    <row r="180" spans="1:15" x14ac:dyDescent="0.2">
      <c r="A180">
        <v>43287</v>
      </c>
      <c r="C180">
        <v>3.0572151075695913</v>
      </c>
      <c r="D180">
        <v>516</v>
      </c>
      <c r="E180">
        <v>6.4</v>
      </c>
      <c r="F180">
        <v>6</v>
      </c>
      <c r="G180">
        <v>68304.559663611144</v>
      </c>
      <c r="H180">
        <v>4089</v>
      </c>
      <c r="I180">
        <v>3629</v>
      </c>
      <c r="J180">
        <v>4727</v>
      </c>
      <c r="K180">
        <v>0</v>
      </c>
      <c r="L180">
        <v>0</v>
      </c>
      <c r="M180">
        <v>104</v>
      </c>
      <c r="N180">
        <v>66.92</v>
      </c>
      <c r="O180">
        <v>3844</v>
      </c>
    </row>
    <row r="181" spans="1:15" x14ac:dyDescent="0.2">
      <c r="A181">
        <v>43288</v>
      </c>
      <c r="C181">
        <v>4.3510803601111432</v>
      </c>
      <c r="D181">
        <v>386</v>
      </c>
      <c r="E181">
        <v>6.4666666666666668</v>
      </c>
      <c r="F181">
        <v>1</v>
      </c>
      <c r="G181">
        <v>65623.661394823663</v>
      </c>
      <c r="H181">
        <v>3434</v>
      </c>
      <c r="I181">
        <v>4203</v>
      </c>
      <c r="J181">
        <v>4029</v>
      </c>
      <c r="K181">
        <v>0</v>
      </c>
      <c r="L181">
        <v>0</v>
      </c>
      <c r="M181">
        <v>102.02</v>
      </c>
      <c r="N181">
        <v>69.98</v>
      </c>
      <c r="O181">
        <v>3069</v>
      </c>
    </row>
    <row r="182" spans="1:15" x14ac:dyDescent="0.2">
      <c r="A182">
        <v>43290</v>
      </c>
      <c r="C182">
        <v>3.725744111293245</v>
      </c>
      <c r="D182">
        <v>288</v>
      </c>
      <c r="E182">
        <v>6.8</v>
      </c>
      <c r="F182">
        <v>3</v>
      </c>
      <c r="G182">
        <v>51354.852432316962</v>
      </c>
      <c r="H182">
        <v>2327</v>
      </c>
      <c r="I182">
        <v>2501</v>
      </c>
      <c r="J182">
        <v>2852</v>
      </c>
      <c r="K182">
        <v>0.31496062992125901</v>
      </c>
      <c r="L182">
        <v>0</v>
      </c>
      <c r="M182">
        <v>100.94</v>
      </c>
      <c r="N182">
        <v>68</v>
      </c>
      <c r="O182">
        <v>2236</v>
      </c>
    </row>
    <row r="183" spans="1:15" x14ac:dyDescent="0.2">
      <c r="A183">
        <v>43291</v>
      </c>
      <c r="C183">
        <v>3.8516992021219019</v>
      </c>
      <c r="D183">
        <v>353</v>
      </c>
      <c r="E183">
        <v>6.0666666666666664</v>
      </c>
      <c r="F183">
        <v>2</v>
      </c>
      <c r="G183">
        <v>60217.037639857423</v>
      </c>
      <c r="H183">
        <v>2575</v>
      </c>
      <c r="I183">
        <v>2703</v>
      </c>
      <c r="J183">
        <v>3476</v>
      </c>
      <c r="K183">
        <v>0</v>
      </c>
      <c r="L183">
        <v>0</v>
      </c>
      <c r="M183">
        <v>100.94</v>
      </c>
      <c r="N183">
        <v>69.98</v>
      </c>
      <c r="O183">
        <v>2614</v>
      </c>
    </row>
    <row r="184" spans="1:15" x14ac:dyDescent="0.2">
      <c r="A184">
        <v>43292</v>
      </c>
      <c r="C184">
        <v>3.2637002914128743</v>
      </c>
      <c r="D184">
        <v>361</v>
      </c>
      <c r="E184">
        <v>6.2666666666666666</v>
      </c>
      <c r="F184">
        <v>2</v>
      </c>
      <c r="G184">
        <v>54807.33553039762</v>
      </c>
      <c r="H184">
        <v>3497</v>
      </c>
      <c r="I184">
        <v>2779</v>
      </c>
      <c r="J184">
        <v>5576</v>
      </c>
      <c r="K184">
        <v>0</v>
      </c>
      <c r="L184">
        <v>0</v>
      </c>
      <c r="M184">
        <v>100.94</v>
      </c>
      <c r="N184">
        <v>69.98</v>
      </c>
      <c r="O184">
        <v>2702</v>
      </c>
    </row>
    <row r="185" spans="1:15" x14ac:dyDescent="0.2">
      <c r="A185">
        <v>43293</v>
      </c>
      <c r="C185">
        <v>3.5257462314660422</v>
      </c>
      <c r="D185">
        <v>405</v>
      </c>
      <c r="E185">
        <v>6.2666666666666666</v>
      </c>
      <c r="F185">
        <v>4</v>
      </c>
      <c r="G185">
        <v>49579.2679115051</v>
      </c>
      <c r="H185">
        <v>3521</v>
      </c>
      <c r="I185">
        <v>3120</v>
      </c>
      <c r="J185">
        <v>3101</v>
      </c>
      <c r="K185">
        <v>0</v>
      </c>
      <c r="L185">
        <v>0</v>
      </c>
      <c r="M185">
        <v>96.98</v>
      </c>
      <c r="N185">
        <v>69.98</v>
      </c>
      <c r="O185">
        <v>2953</v>
      </c>
    </row>
    <row r="186" spans="1:15" x14ac:dyDescent="0.2">
      <c r="A186">
        <v>43294</v>
      </c>
      <c r="C186">
        <v>6.4923923926625031</v>
      </c>
      <c r="D186">
        <v>525</v>
      </c>
      <c r="E186">
        <v>6</v>
      </c>
      <c r="F186">
        <v>2</v>
      </c>
      <c r="G186">
        <v>66198.003973680461</v>
      </c>
      <c r="H186">
        <v>4122</v>
      </c>
      <c r="I186">
        <v>4503</v>
      </c>
      <c r="J186">
        <v>3844</v>
      </c>
      <c r="K186">
        <v>0</v>
      </c>
      <c r="L186">
        <v>0</v>
      </c>
      <c r="M186">
        <v>98.96</v>
      </c>
      <c r="N186">
        <v>66.02</v>
      </c>
      <c r="O186">
        <v>4090</v>
      </c>
    </row>
    <row r="187" spans="1:15" x14ac:dyDescent="0.2">
      <c r="A187">
        <v>43295</v>
      </c>
      <c r="C187">
        <v>5.2794284804732667</v>
      </c>
      <c r="D187">
        <v>365</v>
      </c>
      <c r="E187">
        <v>7.666666666666667</v>
      </c>
      <c r="F187">
        <v>1</v>
      </c>
      <c r="G187">
        <v>59651.854110522814</v>
      </c>
      <c r="H187">
        <v>4312</v>
      </c>
      <c r="I187">
        <v>4574</v>
      </c>
      <c r="J187">
        <v>3069</v>
      </c>
      <c r="K187">
        <v>0</v>
      </c>
      <c r="L187">
        <v>0</v>
      </c>
      <c r="M187">
        <v>93.919999999999902</v>
      </c>
      <c r="N187">
        <v>64.040000000000006</v>
      </c>
      <c r="O187">
        <v>3442</v>
      </c>
    </row>
    <row r="188" spans="1:15" x14ac:dyDescent="0.2">
      <c r="A188">
        <v>43297</v>
      </c>
      <c r="C188">
        <v>3.7379308675072749</v>
      </c>
      <c r="D188">
        <v>563</v>
      </c>
      <c r="E188">
        <v>6.7333333333333334</v>
      </c>
      <c r="F188">
        <v>3</v>
      </c>
      <c r="G188">
        <v>60075.903248225804</v>
      </c>
      <c r="H188">
        <v>2970</v>
      </c>
      <c r="I188">
        <v>2379</v>
      </c>
      <c r="J188">
        <v>2236</v>
      </c>
      <c r="K188">
        <v>0</v>
      </c>
      <c r="L188">
        <v>0</v>
      </c>
      <c r="M188">
        <v>98.96</v>
      </c>
      <c r="N188">
        <v>69.08</v>
      </c>
      <c r="O188">
        <v>4457</v>
      </c>
    </row>
    <row r="189" spans="1:15" x14ac:dyDescent="0.2">
      <c r="A189">
        <v>43298</v>
      </c>
      <c r="C189">
        <v>3.9233516400559192</v>
      </c>
      <c r="D189">
        <v>406</v>
      </c>
      <c r="E189">
        <v>6.9333333333333336</v>
      </c>
      <c r="F189">
        <v>3</v>
      </c>
      <c r="G189">
        <v>54178.867246259157</v>
      </c>
      <c r="H189">
        <v>2867</v>
      </c>
      <c r="I189">
        <v>2718</v>
      </c>
      <c r="J189">
        <v>2614</v>
      </c>
      <c r="K189">
        <v>1.1023622047243999</v>
      </c>
      <c r="L189">
        <v>0</v>
      </c>
      <c r="M189">
        <v>98.06</v>
      </c>
      <c r="N189">
        <v>68</v>
      </c>
      <c r="O189">
        <v>3338</v>
      </c>
    </row>
    <row r="190" spans="1:15" x14ac:dyDescent="0.2">
      <c r="A190">
        <v>43299</v>
      </c>
      <c r="C190">
        <v>4.1949761918679576</v>
      </c>
      <c r="D190">
        <v>396</v>
      </c>
      <c r="E190">
        <v>6.4</v>
      </c>
      <c r="F190">
        <v>1</v>
      </c>
      <c r="G190">
        <v>61054.176016911311</v>
      </c>
      <c r="H190">
        <v>3362</v>
      </c>
      <c r="I190">
        <v>3279</v>
      </c>
      <c r="J190">
        <v>2702</v>
      </c>
      <c r="K190">
        <v>0</v>
      </c>
      <c r="L190">
        <v>0</v>
      </c>
      <c r="M190">
        <v>98.96</v>
      </c>
      <c r="N190">
        <v>66.92</v>
      </c>
      <c r="O190">
        <v>3072</v>
      </c>
    </row>
    <row r="191" spans="1:15" x14ac:dyDescent="0.2">
      <c r="A191">
        <v>43300</v>
      </c>
      <c r="C191">
        <v>3.6228212721973656</v>
      </c>
      <c r="D191">
        <v>432</v>
      </c>
      <c r="E191">
        <v>6.2666666666666666</v>
      </c>
      <c r="F191">
        <v>2</v>
      </c>
      <c r="G191">
        <v>51112.52763980961</v>
      </c>
      <c r="H191">
        <v>3803</v>
      </c>
      <c r="I191">
        <v>2644</v>
      </c>
      <c r="J191">
        <v>2953</v>
      </c>
      <c r="K191">
        <v>0</v>
      </c>
      <c r="L191">
        <v>0</v>
      </c>
      <c r="M191">
        <v>100.94</v>
      </c>
      <c r="N191">
        <v>68</v>
      </c>
      <c r="O191">
        <v>3378</v>
      </c>
    </row>
    <row r="192" spans="1:15" x14ac:dyDescent="0.2">
      <c r="A192">
        <v>43301</v>
      </c>
      <c r="C192">
        <v>3.1213794733491764</v>
      </c>
      <c r="D192">
        <v>488</v>
      </c>
      <c r="E192">
        <v>6.2666666666666666</v>
      </c>
      <c r="F192">
        <v>1</v>
      </c>
      <c r="G192">
        <v>57409.379847027165</v>
      </c>
      <c r="H192">
        <v>3607</v>
      </c>
      <c r="I192">
        <v>4301</v>
      </c>
      <c r="J192">
        <v>4090</v>
      </c>
      <c r="K192">
        <v>0</v>
      </c>
      <c r="L192">
        <v>0</v>
      </c>
      <c r="M192">
        <v>96.98</v>
      </c>
      <c r="N192">
        <v>69.98</v>
      </c>
      <c r="O192">
        <v>3538</v>
      </c>
    </row>
    <row r="193" spans="1:15" x14ac:dyDescent="0.2">
      <c r="A193">
        <v>43302</v>
      </c>
      <c r="C193">
        <v>2.6979309054605176</v>
      </c>
      <c r="D193">
        <v>491</v>
      </c>
      <c r="E193">
        <v>6.9333333333333336</v>
      </c>
      <c r="F193">
        <v>3</v>
      </c>
      <c r="G193">
        <v>64870.885424824206</v>
      </c>
      <c r="H193">
        <v>4954</v>
      </c>
      <c r="I193">
        <v>4441</v>
      </c>
      <c r="J193">
        <v>3442</v>
      </c>
      <c r="K193">
        <v>0</v>
      </c>
      <c r="L193">
        <v>0</v>
      </c>
      <c r="M193">
        <v>102.02</v>
      </c>
      <c r="N193">
        <v>69.98</v>
      </c>
      <c r="O193">
        <v>3761</v>
      </c>
    </row>
    <row r="194" spans="1:15" x14ac:dyDescent="0.2">
      <c r="A194">
        <v>43304</v>
      </c>
      <c r="C194">
        <v>3.8452509454927486</v>
      </c>
      <c r="D194">
        <v>275</v>
      </c>
      <c r="E194">
        <v>7.4</v>
      </c>
      <c r="F194">
        <v>1</v>
      </c>
      <c r="G194">
        <v>63454.314233003715</v>
      </c>
      <c r="H194">
        <v>2641</v>
      </c>
      <c r="I194">
        <v>2188</v>
      </c>
      <c r="J194">
        <v>4457</v>
      </c>
      <c r="K194">
        <v>0</v>
      </c>
      <c r="L194">
        <v>0</v>
      </c>
      <c r="M194">
        <v>96.98</v>
      </c>
      <c r="N194">
        <v>66.92</v>
      </c>
      <c r="O194">
        <v>2446</v>
      </c>
    </row>
    <row r="195" spans="1:15" x14ac:dyDescent="0.2">
      <c r="A195">
        <v>43305</v>
      </c>
      <c r="C195">
        <v>8.3133912039262619</v>
      </c>
      <c r="D195">
        <v>191</v>
      </c>
      <c r="E195">
        <v>7.8</v>
      </c>
      <c r="F195">
        <v>0</v>
      </c>
      <c r="G195">
        <v>44080.030224317517</v>
      </c>
      <c r="H195">
        <v>3158</v>
      </c>
      <c r="I195">
        <v>2525</v>
      </c>
      <c r="J195">
        <v>3338</v>
      </c>
      <c r="K195">
        <v>0</v>
      </c>
      <c r="L195">
        <v>0</v>
      </c>
      <c r="M195">
        <v>100.94</v>
      </c>
      <c r="N195">
        <v>66.02</v>
      </c>
      <c r="O195">
        <v>1729</v>
      </c>
    </row>
    <row r="196" spans="1:15" x14ac:dyDescent="0.2">
      <c r="A196">
        <v>43306</v>
      </c>
      <c r="C196">
        <v>3.7923675665671954</v>
      </c>
      <c r="D196">
        <v>320</v>
      </c>
      <c r="E196">
        <v>6.4666666666666668</v>
      </c>
      <c r="F196">
        <v>2</v>
      </c>
      <c r="G196">
        <v>62922.343873742277</v>
      </c>
      <c r="H196">
        <v>3703</v>
      </c>
      <c r="I196">
        <v>3243</v>
      </c>
      <c r="J196">
        <v>3072</v>
      </c>
      <c r="K196">
        <v>0</v>
      </c>
      <c r="L196">
        <v>0</v>
      </c>
      <c r="M196">
        <v>100.04</v>
      </c>
      <c r="N196">
        <v>71.06</v>
      </c>
      <c r="O196">
        <v>2575</v>
      </c>
    </row>
    <row r="197" spans="1:15" x14ac:dyDescent="0.2">
      <c r="A197">
        <v>43307</v>
      </c>
      <c r="C197">
        <v>2.7583060707948324</v>
      </c>
      <c r="D197">
        <v>343</v>
      </c>
      <c r="E197">
        <v>6.666666666666667</v>
      </c>
      <c r="F197">
        <v>2</v>
      </c>
      <c r="G197">
        <v>51597.841492537795</v>
      </c>
      <c r="H197">
        <v>4810</v>
      </c>
      <c r="I197">
        <v>2974</v>
      </c>
      <c r="J197">
        <v>3378</v>
      </c>
      <c r="K197">
        <v>0</v>
      </c>
      <c r="L197">
        <v>0</v>
      </c>
      <c r="M197">
        <v>98.96</v>
      </c>
      <c r="N197">
        <v>68</v>
      </c>
      <c r="O197">
        <v>2893</v>
      </c>
    </row>
    <row r="198" spans="1:15" x14ac:dyDescent="0.2">
      <c r="A198">
        <v>43308</v>
      </c>
      <c r="C198">
        <v>5.2489923334885935</v>
      </c>
      <c r="D198">
        <v>478</v>
      </c>
      <c r="E198">
        <v>6.4666666666666668</v>
      </c>
      <c r="F198">
        <v>1</v>
      </c>
      <c r="G198">
        <v>53419.602755943903</v>
      </c>
      <c r="H198">
        <v>3704</v>
      </c>
      <c r="I198">
        <v>4727</v>
      </c>
      <c r="J198">
        <v>3538</v>
      </c>
      <c r="K198">
        <v>0</v>
      </c>
      <c r="L198">
        <v>0</v>
      </c>
      <c r="M198">
        <v>100.94</v>
      </c>
      <c r="N198">
        <v>66.92</v>
      </c>
      <c r="O198">
        <v>3859</v>
      </c>
    </row>
    <row r="199" spans="1:15" x14ac:dyDescent="0.2">
      <c r="A199">
        <v>43309</v>
      </c>
      <c r="C199">
        <v>2.7448575495475538</v>
      </c>
      <c r="D199">
        <v>490</v>
      </c>
      <c r="E199">
        <v>7</v>
      </c>
      <c r="F199">
        <v>2</v>
      </c>
      <c r="G199">
        <v>67293.728916439068</v>
      </c>
      <c r="H199">
        <v>3941</v>
      </c>
      <c r="I199">
        <v>4029</v>
      </c>
      <c r="J199">
        <v>3761</v>
      </c>
      <c r="K199">
        <v>0</v>
      </c>
      <c r="L199">
        <v>0</v>
      </c>
      <c r="M199">
        <v>98.96</v>
      </c>
      <c r="N199">
        <v>69.08</v>
      </c>
      <c r="O199">
        <v>4135</v>
      </c>
    </row>
    <row r="200" spans="1:15" x14ac:dyDescent="0.2">
      <c r="A200">
        <v>43311</v>
      </c>
      <c r="C200">
        <v>6.7613720015893835</v>
      </c>
      <c r="D200">
        <v>269</v>
      </c>
      <c r="E200">
        <v>5.7333333333333334</v>
      </c>
      <c r="F200">
        <v>3</v>
      </c>
      <c r="G200">
        <v>58443.922168893871</v>
      </c>
      <c r="H200">
        <v>3119</v>
      </c>
      <c r="I200">
        <v>2852</v>
      </c>
      <c r="J200">
        <v>2446</v>
      </c>
      <c r="K200">
        <v>0</v>
      </c>
      <c r="L200">
        <v>0</v>
      </c>
      <c r="M200">
        <v>98.06</v>
      </c>
      <c r="N200">
        <v>60.98</v>
      </c>
      <c r="O200">
        <v>1956</v>
      </c>
    </row>
    <row r="201" spans="1:15" x14ac:dyDescent="0.2">
      <c r="A201">
        <v>43312</v>
      </c>
      <c r="C201">
        <v>3.2629703417195164</v>
      </c>
      <c r="D201">
        <v>402</v>
      </c>
      <c r="E201">
        <v>6.6</v>
      </c>
      <c r="F201">
        <v>6</v>
      </c>
      <c r="G201">
        <v>57612.054197204874</v>
      </c>
      <c r="H201">
        <v>3219</v>
      </c>
      <c r="I201">
        <v>3476</v>
      </c>
      <c r="J201">
        <v>1729</v>
      </c>
      <c r="K201">
        <v>0</v>
      </c>
      <c r="L201">
        <v>0</v>
      </c>
      <c r="M201">
        <v>100.04</v>
      </c>
      <c r="N201">
        <v>60.98</v>
      </c>
      <c r="O201">
        <v>3000</v>
      </c>
    </row>
    <row r="202" spans="1:15" x14ac:dyDescent="0.2">
      <c r="A202">
        <v>43313</v>
      </c>
      <c r="C202">
        <v>3.5637115574670211</v>
      </c>
      <c r="D202">
        <v>395</v>
      </c>
      <c r="E202">
        <v>7.0666666666666664</v>
      </c>
      <c r="F202">
        <v>3</v>
      </c>
      <c r="G202">
        <v>55666.014076068052</v>
      </c>
      <c r="H202">
        <v>3174</v>
      </c>
      <c r="I202">
        <v>5576</v>
      </c>
      <c r="J202">
        <v>2575</v>
      </c>
      <c r="K202">
        <v>0</v>
      </c>
      <c r="L202">
        <v>0</v>
      </c>
      <c r="M202">
        <v>96.98</v>
      </c>
      <c r="N202">
        <v>71.959999999999994</v>
      </c>
      <c r="O202">
        <v>3045</v>
      </c>
    </row>
    <row r="203" spans="1:15" x14ac:dyDescent="0.2">
      <c r="A203">
        <v>43314</v>
      </c>
      <c r="C203">
        <v>5.5189209830181074</v>
      </c>
      <c r="D203">
        <v>420</v>
      </c>
      <c r="E203">
        <v>7.4</v>
      </c>
      <c r="F203">
        <v>4</v>
      </c>
      <c r="G203">
        <v>58382.303136000257</v>
      </c>
      <c r="H203">
        <v>3551</v>
      </c>
      <c r="I203">
        <v>3101</v>
      </c>
      <c r="J203">
        <v>2893</v>
      </c>
      <c r="K203">
        <v>0</v>
      </c>
      <c r="L203">
        <v>0</v>
      </c>
      <c r="M203">
        <v>95</v>
      </c>
      <c r="N203">
        <v>71.06</v>
      </c>
      <c r="O203">
        <v>3705</v>
      </c>
    </row>
    <row r="204" spans="1:15" x14ac:dyDescent="0.2">
      <c r="A204">
        <v>43315</v>
      </c>
      <c r="C204">
        <v>3.3871194590242113</v>
      </c>
      <c r="D204">
        <v>407</v>
      </c>
      <c r="E204">
        <v>6.7333333333333334</v>
      </c>
      <c r="F204">
        <v>3</v>
      </c>
      <c r="G204">
        <v>50609.246119982257</v>
      </c>
      <c r="H204">
        <v>5297</v>
      </c>
      <c r="I204">
        <v>3844</v>
      </c>
      <c r="J204">
        <v>3859</v>
      </c>
      <c r="K204">
        <v>0</v>
      </c>
      <c r="L204">
        <v>0</v>
      </c>
      <c r="M204">
        <v>93.919999999999902</v>
      </c>
      <c r="N204">
        <v>68</v>
      </c>
      <c r="O204">
        <v>3187</v>
      </c>
    </row>
    <row r="205" spans="1:15" x14ac:dyDescent="0.2">
      <c r="A205">
        <v>43316</v>
      </c>
      <c r="C205">
        <v>2.6399873696014606</v>
      </c>
      <c r="D205">
        <v>419</v>
      </c>
      <c r="E205">
        <v>7.6</v>
      </c>
      <c r="F205">
        <v>0</v>
      </c>
      <c r="G205">
        <v>51558.181535229509</v>
      </c>
      <c r="H205">
        <v>5624</v>
      </c>
      <c r="I205">
        <v>3069</v>
      </c>
      <c r="J205">
        <v>4135</v>
      </c>
      <c r="K205">
        <v>0</v>
      </c>
      <c r="L205">
        <v>0</v>
      </c>
      <c r="M205">
        <v>96.98</v>
      </c>
      <c r="N205">
        <v>64.040000000000006</v>
      </c>
      <c r="O205">
        <v>4175</v>
      </c>
    </row>
    <row r="206" spans="1:15" x14ac:dyDescent="0.2">
      <c r="A206">
        <v>43318</v>
      </c>
      <c r="C206">
        <v>3.7688174974409607</v>
      </c>
      <c r="D206">
        <v>332</v>
      </c>
      <c r="E206">
        <v>7.1333333333333337</v>
      </c>
      <c r="F206">
        <v>8</v>
      </c>
      <c r="G206">
        <v>64182.932274286206</v>
      </c>
      <c r="H206">
        <v>2515</v>
      </c>
      <c r="I206">
        <v>2236</v>
      </c>
      <c r="J206">
        <v>1956</v>
      </c>
      <c r="K206">
        <v>0</v>
      </c>
      <c r="L206">
        <v>0</v>
      </c>
      <c r="M206">
        <v>93.02</v>
      </c>
      <c r="N206">
        <v>57.92</v>
      </c>
      <c r="O206">
        <v>2837</v>
      </c>
    </row>
    <row r="207" spans="1:15" x14ac:dyDescent="0.2">
      <c r="A207">
        <v>43319</v>
      </c>
      <c r="C207">
        <v>3.4688278020254741</v>
      </c>
      <c r="D207">
        <v>342</v>
      </c>
      <c r="E207">
        <v>7.4</v>
      </c>
      <c r="F207">
        <v>1</v>
      </c>
      <c r="G207">
        <v>53817.655080819408</v>
      </c>
      <c r="H207">
        <v>3764</v>
      </c>
      <c r="I207">
        <v>2614</v>
      </c>
      <c r="J207">
        <v>3000</v>
      </c>
      <c r="K207">
        <v>0</v>
      </c>
      <c r="L207">
        <v>0</v>
      </c>
      <c r="M207">
        <v>95</v>
      </c>
      <c r="N207">
        <v>57.92</v>
      </c>
      <c r="O207">
        <v>3399</v>
      </c>
    </row>
    <row r="208" spans="1:15" x14ac:dyDescent="0.2">
      <c r="A208">
        <v>43320</v>
      </c>
      <c r="C208">
        <v>4.2207736703005194</v>
      </c>
      <c r="D208">
        <v>375</v>
      </c>
      <c r="E208">
        <v>6.7333333333333334</v>
      </c>
      <c r="F208">
        <v>4</v>
      </c>
      <c r="G208">
        <v>57804.121991112574</v>
      </c>
      <c r="H208">
        <v>4068</v>
      </c>
      <c r="I208">
        <v>2702</v>
      </c>
      <c r="J208">
        <v>3045</v>
      </c>
      <c r="K208">
        <v>0</v>
      </c>
      <c r="L208">
        <v>0</v>
      </c>
      <c r="M208">
        <v>98.06</v>
      </c>
      <c r="N208">
        <v>59</v>
      </c>
      <c r="O208">
        <v>3020</v>
      </c>
    </row>
    <row r="209" spans="1:15" x14ac:dyDescent="0.2">
      <c r="A209">
        <v>43321</v>
      </c>
      <c r="C209">
        <v>2.7625025486717742</v>
      </c>
      <c r="D209">
        <v>355</v>
      </c>
      <c r="E209">
        <v>6.4</v>
      </c>
      <c r="F209">
        <v>8</v>
      </c>
      <c r="G209">
        <v>65742.250999980257</v>
      </c>
      <c r="H209">
        <v>3714</v>
      </c>
      <c r="I209">
        <v>2953</v>
      </c>
      <c r="J209">
        <v>3705</v>
      </c>
      <c r="K209">
        <v>0</v>
      </c>
      <c r="L209">
        <v>0</v>
      </c>
      <c r="M209">
        <v>100.04</v>
      </c>
      <c r="N209">
        <v>60.98</v>
      </c>
      <c r="O209">
        <v>2730</v>
      </c>
    </row>
    <row r="210" spans="1:15" x14ac:dyDescent="0.2">
      <c r="A210">
        <v>43322</v>
      </c>
      <c r="C210">
        <v>4.310850640346036</v>
      </c>
      <c r="D210">
        <v>436</v>
      </c>
      <c r="E210">
        <v>6.8</v>
      </c>
      <c r="F210">
        <v>4</v>
      </c>
      <c r="G210">
        <v>53610.612966121807</v>
      </c>
      <c r="H210">
        <v>4507</v>
      </c>
      <c r="I210">
        <v>4090</v>
      </c>
      <c r="J210">
        <v>3187</v>
      </c>
      <c r="K210">
        <v>0</v>
      </c>
      <c r="L210">
        <v>0</v>
      </c>
      <c r="M210">
        <v>98.96</v>
      </c>
      <c r="N210">
        <v>66.02</v>
      </c>
      <c r="O210">
        <v>3672</v>
      </c>
    </row>
    <row r="211" spans="1:15" x14ac:dyDescent="0.2">
      <c r="A211">
        <v>43323</v>
      </c>
      <c r="C211">
        <v>2.8143446259828733</v>
      </c>
      <c r="D211">
        <v>452</v>
      </c>
      <c r="E211">
        <v>7</v>
      </c>
      <c r="F211">
        <v>1</v>
      </c>
      <c r="G211">
        <v>62775.425464033986</v>
      </c>
      <c r="H211">
        <v>5433</v>
      </c>
      <c r="I211">
        <v>3442</v>
      </c>
      <c r="J211">
        <v>4175</v>
      </c>
      <c r="K211">
        <v>0</v>
      </c>
      <c r="L211">
        <v>0</v>
      </c>
      <c r="M211">
        <v>98.96</v>
      </c>
      <c r="N211">
        <v>64.94</v>
      </c>
      <c r="O211">
        <v>3722</v>
      </c>
    </row>
    <row r="212" spans="1:15" x14ac:dyDescent="0.2">
      <c r="A212">
        <v>43325</v>
      </c>
      <c r="C212">
        <v>5.490114954577213</v>
      </c>
      <c r="D212">
        <v>281</v>
      </c>
      <c r="E212">
        <v>6.8</v>
      </c>
      <c r="F212">
        <v>2</v>
      </c>
      <c r="G212">
        <v>47868.776640524724</v>
      </c>
      <c r="H212">
        <v>2808</v>
      </c>
      <c r="I212">
        <v>4457</v>
      </c>
      <c r="J212">
        <v>2837</v>
      </c>
      <c r="K212">
        <v>0</v>
      </c>
      <c r="L212">
        <v>0</v>
      </c>
      <c r="M212">
        <v>96.98</v>
      </c>
      <c r="N212">
        <v>68</v>
      </c>
      <c r="O212">
        <v>2366</v>
      </c>
    </row>
    <row r="213" spans="1:15" x14ac:dyDescent="0.2">
      <c r="A213">
        <v>43326</v>
      </c>
      <c r="C213">
        <v>4.227389991555949</v>
      </c>
      <c r="D213">
        <v>261</v>
      </c>
      <c r="E213">
        <v>6.7333333333333334</v>
      </c>
      <c r="F213">
        <v>3</v>
      </c>
      <c r="G213">
        <v>54357.108528152799</v>
      </c>
      <c r="H213">
        <v>2892</v>
      </c>
      <c r="I213">
        <v>3338</v>
      </c>
      <c r="J213">
        <v>3399</v>
      </c>
      <c r="K213">
        <v>0</v>
      </c>
      <c r="L213">
        <v>0</v>
      </c>
      <c r="M213">
        <v>93.919999999999902</v>
      </c>
      <c r="N213">
        <v>69.08</v>
      </c>
      <c r="O213">
        <v>2184</v>
      </c>
    </row>
    <row r="214" spans="1:15" x14ac:dyDescent="0.2">
      <c r="A214">
        <v>43327</v>
      </c>
      <c r="C214">
        <v>2.7210295691891626</v>
      </c>
      <c r="D214">
        <v>643</v>
      </c>
      <c r="E214">
        <v>6.666666666666667</v>
      </c>
      <c r="F214">
        <v>7</v>
      </c>
      <c r="G214">
        <v>51391.395012105488</v>
      </c>
      <c r="H214">
        <v>3642</v>
      </c>
      <c r="I214">
        <v>3072</v>
      </c>
      <c r="J214">
        <v>3020</v>
      </c>
      <c r="K214">
        <v>0</v>
      </c>
      <c r="L214">
        <v>0</v>
      </c>
      <c r="M214">
        <v>91.94</v>
      </c>
      <c r="N214">
        <v>62.959999999999901</v>
      </c>
      <c r="O214">
        <v>4653</v>
      </c>
    </row>
    <row r="215" spans="1:15" x14ac:dyDescent="0.2">
      <c r="A215">
        <v>43328</v>
      </c>
      <c r="C215">
        <v>3.8255977048662322</v>
      </c>
      <c r="D215">
        <v>472</v>
      </c>
      <c r="E215">
        <v>7.333333333333333</v>
      </c>
      <c r="F215">
        <v>2</v>
      </c>
      <c r="G215">
        <v>60126.249411160868</v>
      </c>
      <c r="H215">
        <v>3721</v>
      </c>
      <c r="I215">
        <v>3378</v>
      </c>
      <c r="J215">
        <v>2730</v>
      </c>
      <c r="K215">
        <v>0</v>
      </c>
      <c r="L215">
        <v>0</v>
      </c>
      <c r="M215">
        <v>93.919999999999902</v>
      </c>
      <c r="N215">
        <v>64.94</v>
      </c>
      <c r="O215">
        <v>3980</v>
      </c>
    </row>
    <row r="216" spans="1:15" x14ac:dyDescent="0.2">
      <c r="A216">
        <v>43329</v>
      </c>
      <c r="C216">
        <v>2.7371502412020865</v>
      </c>
      <c r="D216">
        <v>503</v>
      </c>
      <c r="E216">
        <v>6.6</v>
      </c>
      <c r="F216">
        <v>2</v>
      </c>
      <c r="G216">
        <v>52934.356493640429</v>
      </c>
      <c r="H216">
        <v>5929</v>
      </c>
      <c r="I216">
        <v>3538</v>
      </c>
      <c r="J216">
        <v>3672</v>
      </c>
      <c r="K216">
        <v>0</v>
      </c>
      <c r="L216">
        <v>0</v>
      </c>
      <c r="M216">
        <v>95</v>
      </c>
      <c r="N216">
        <v>66.02</v>
      </c>
      <c r="O216">
        <v>4103</v>
      </c>
    </row>
    <row r="217" spans="1:15" x14ac:dyDescent="0.2">
      <c r="A217">
        <v>43330</v>
      </c>
      <c r="C217">
        <v>3.3107462129601148</v>
      </c>
      <c r="D217">
        <v>504</v>
      </c>
      <c r="E217">
        <v>7.333333333333333</v>
      </c>
      <c r="F217">
        <v>2</v>
      </c>
      <c r="G217">
        <v>68684.353327620163</v>
      </c>
      <c r="H217">
        <v>4530</v>
      </c>
      <c r="I217">
        <v>3761</v>
      </c>
      <c r="J217">
        <v>3722</v>
      </c>
      <c r="K217">
        <v>0.196850393700787</v>
      </c>
      <c r="L217">
        <v>0</v>
      </c>
      <c r="M217">
        <v>91.94</v>
      </c>
      <c r="N217">
        <v>60.98</v>
      </c>
      <c r="O217">
        <v>4711</v>
      </c>
    </row>
    <row r="218" spans="1:15" x14ac:dyDescent="0.2">
      <c r="A218">
        <v>43332</v>
      </c>
      <c r="C218">
        <v>4.6603664734898249</v>
      </c>
      <c r="D218">
        <v>412</v>
      </c>
      <c r="E218">
        <v>6.2</v>
      </c>
      <c r="F218">
        <v>2</v>
      </c>
      <c r="G218">
        <v>52572.532250939956</v>
      </c>
      <c r="H218">
        <v>2349</v>
      </c>
      <c r="I218">
        <v>2446</v>
      </c>
      <c r="J218">
        <v>2366</v>
      </c>
      <c r="K218">
        <v>0</v>
      </c>
      <c r="L218">
        <v>0</v>
      </c>
      <c r="M218">
        <v>93.919999999999902</v>
      </c>
      <c r="N218">
        <v>60.08</v>
      </c>
      <c r="O218">
        <v>3187</v>
      </c>
    </row>
    <row r="219" spans="1:15" x14ac:dyDescent="0.2">
      <c r="A219">
        <v>43333</v>
      </c>
      <c r="C219">
        <v>5.4057647148173453</v>
      </c>
      <c r="D219">
        <v>316</v>
      </c>
      <c r="E219">
        <v>7.2</v>
      </c>
      <c r="F219">
        <v>2</v>
      </c>
      <c r="G219">
        <v>54262.42870226068</v>
      </c>
      <c r="H219">
        <v>2674</v>
      </c>
      <c r="I219">
        <v>1729</v>
      </c>
      <c r="J219">
        <v>2184</v>
      </c>
      <c r="K219">
        <v>0.59055118110236204</v>
      </c>
      <c r="L219">
        <v>0</v>
      </c>
      <c r="M219">
        <v>89.06</v>
      </c>
      <c r="N219">
        <v>62.059999999999903</v>
      </c>
      <c r="O219">
        <v>2637</v>
      </c>
    </row>
    <row r="220" spans="1:15" x14ac:dyDescent="0.2">
      <c r="A220">
        <v>43334</v>
      </c>
      <c r="C220">
        <v>3.3822080493752291</v>
      </c>
      <c r="D220">
        <v>319</v>
      </c>
      <c r="E220">
        <v>6</v>
      </c>
      <c r="F220">
        <v>14</v>
      </c>
      <c r="G220">
        <v>64516.302607599348</v>
      </c>
      <c r="H220">
        <v>2120</v>
      </c>
      <c r="I220">
        <v>2575</v>
      </c>
      <c r="J220">
        <v>4653</v>
      </c>
      <c r="K220">
        <v>1.4173228346456599</v>
      </c>
      <c r="L220">
        <v>0</v>
      </c>
      <c r="M220">
        <v>82.94</v>
      </c>
      <c r="N220">
        <v>64.94</v>
      </c>
      <c r="O220">
        <v>2317</v>
      </c>
    </row>
    <row r="221" spans="1:15" x14ac:dyDescent="0.2">
      <c r="A221">
        <v>43335</v>
      </c>
      <c r="C221">
        <v>4.8023541803884147</v>
      </c>
      <c r="D221">
        <v>794</v>
      </c>
      <c r="E221">
        <v>6.8666666666666663</v>
      </c>
      <c r="F221">
        <v>3</v>
      </c>
      <c r="G221">
        <v>55400.678399347904</v>
      </c>
      <c r="H221">
        <v>3697</v>
      </c>
      <c r="I221">
        <v>2893</v>
      </c>
      <c r="J221">
        <v>3980</v>
      </c>
      <c r="K221">
        <v>2.9921259842519601</v>
      </c>
      <c r="L221">
        <v>0</v>
      </c>
      <c r="M221">
        <v>87.98</v>
      </c>
      <c r="N221">
        <v>55.04</v>
      </c>
      <c r="O221">
        <v>6290</v>
      </c>
    </row>
    <row r="222" spans="1:15" x14ac:dyDescent="0.2">
      <c r="A222">
        <v>43336</v>
      </c>
      <c r="C222">
        <v>2.5274850238228139</v>
      </c>
      <c r="D222">
        <v>567</v>
      </c>
      <c r="E222">
        <v>6.666666666666667</v>
      </c>
      <c r="F222">
        <v>0</v>
      </c>
      <c r="G222">
        <v>51224.434259644753</v>
      </c>
      <c r="H222">
        <v>5048</v>
      </c>
      <c r="I222">
        <v>3859</v>
      </c>
      <c r="J222">
        <v>4103</v>
      </c>
      <c r="K222">
        <v>0</v>
      </c>
      <c r="L222">
        <v>0</v>
      </c>
      <c r="M222">
        <v>93.919999999999902</v>
      </c>
      <c r="N222">
        <v>60.08</v>
      </c>
      <c r="O222">
        <v>4636</v>
      </c>
    </row>
    <row r="223" spans="1:15" x14ac:dyDescent="0.2">
      <c r="A223">
        <v>43337</v>
      </c>
      <c r="C223">
        <v>2.2593110076378093</v>
      </c>
      <c r="D223">
        <v>487</v>
      </c>
      <c r="E223">
        <v>7.1333333333333337</v>
      </c>
      <c r="F223">
        <v>11</v>
      </c>
      <c r="G223">
        <v>66680.853936919157</v>
      </c>
      <c r="H223">
        <v>5389</v>
      </c>
      <c r="I223">
        <v>4135</v>
      </c>
      <c r="J223">
        <v>4711</v>
      </c>
      <c r="K223">
        <v>0</v>
      </c>
      <c r="L223">
        <v>0</v>
      </c>
      <c r="M223">
        <v>95</v>
      </c>
      <c r="N223">
        <v>64.040000000000006</v>
      </c>
      <c r="O223">
        <v>3968</v>
      </c>
    </row>
    <row r="224" spans="1:15" x14ac:dyDescent="0.2">
      <c r="A224">
        <v>43339</v>
      </c>
      <c r="C224">
        <v>4.7923413786877944</v>
      </c>
      <c r="D224">
        <v>271</v>
      </c>
      <c r="E224">
        <v>6.5333333333333332</v>
      </c>
      <c r="F224">
        <v>2</v>
      </c>
      <c r="G224">
        <v>58972.070707183804</v>
      </c>
      <c r="H224">
        <v>1898</v>
      </c>
      <c r="I224">
        <v>1956</v>
      </c>
      <c r="J224">
        <v>3187</v>
      </c>
      <c r="K224">
        <v>0</v>
      </c>
      <c r="L224">
        <v>0</v>
      </c>
      <c r="M224">
        <v>82.94</v>
      </c>
      <c r="N224">
        <v>66.92</v>
      </c>
      <c r="O224">
        <v>2207</v>
      </c>
    </row>
    <row r="225" spans="1:15" x14ac:dyDescent="0.2">
      <c r="A225">
        <v>43340</v>
      </c>
      <c r="C225">
        <v>5.0374742264364434</v>
      </c>
      <c r="D225">
        <v>357</v>
      </c>
      <c r="E225">
        <v>6.5333333333333332</v>
      </c>
      <c r="F225">
        <v>5</v>
      </c>
      <c r="G225">
        <v>37298.462253615064</v>
      </c>
      <c r="H225">
        <v>3463</v>
      </c>
      <c r="I225">
        <v>3000</v>
      </c>
      <c r="J225">
        <v>2637</v>
      </c>
      <c r="K225">
        <v>0</v>
      </c>
      <c r="L225">
        <v>0</v>
      </c>
      <c r="M225">
        <v>80.959999999999994</v>
      </c>
      <c r="N225">
        <v>55.04</v>
      </c>
      <c r="O225">
        <v>2778</v>
      </c>
    </row>
    <row r="226" spans="1:15" x14ac:dyDescent="0.2">
      <c r="A226">
        <v>43341</v>
      </c>
      <c r="C226">
        <v>3.5693800773386131</v>
      </c>
      <c r="D226">
        <v>333</v>
      </c>
      <c r="E226">
        <v>6.1333333333333337</v>
      </c>
      <c r="F226">
        <v>7</v>
      </c>
      <c r="G226">
        <v>60700.401283041334</v>
      </c>
      <c r="H226">
        <v>2889</v>
      </c>
      <c r="I226">
        <v>3045</v>
      </c>
      <c r="J226">
        <v>2317</v>
      </c>
      <c r="K226">
        <v>0</v>
      </c>
      <c r="L226">
        <v>0</v>
      </c>
      <c r="M226">
        <v>89.96</v>
      </c>
      <c r="N226">
        <v>53.96</v>
      </c>
      <c r="O226">
        <v>2380</v>
      </c>
    </row>
    <row r="227" spans="1:15" x14ac:dyDescent="0.2">
      <c r="A227">
        <v>43342</v>
      </c>
      <c r="C227">
        <v>6.5946221343280111</v>
      </c>
      <c r="D227">
        <v>383</v>
      </c>
      <c r="E227">
        <v>6.2</v>
      </c>
      <c r="F227">
        <v>2</v>
      </c>
      <c r="G227">
        <v>51318.77563554643</v>
      </c>
      <c r="H227">
        <v>3462</v>
      </c>
      <c r="I227">
        <v>3705</v>
      </c>
      <c r="J227">
        <v>6290</v>
      </c>
      <c r="K227">
        <v>0</v>
      </c>
      <c r="L227">
        <v>0</v>
      </c>
      <c r="M227">
        <v>91.04</v>
      </c>
      <c r="N227">
        <v>60.98</v>
      </c>
      <c r="O227">
        <v>2962</v>
      </c>
    </row>
    <row r="228" spans="1:15" x14ac:dyDescent="0.2">
      <c r="A228">
        <v>43343</v>
      </c>
      <c r="C228">
        <v>2.6015092219651703</v>
      </c>
      <c r="D228">
        <v>553</v>
      </c>
      <c r="E228">
        <v>6.8666666666666663</v>
      </c>
      <c r="F228">
        <v>5</v>
      </c>
      <c r="G228">
        <v>64270.773232682608</v>
      </c>
      <c r="H228">
        <v>4321</v>
      </c>
      <c r="I228">
        <v>3187</v>
      </c>
      <c r="J228">
        <v>4636</v>
      </c>
      <c r="K228">
        <v>0</v>
      </c>
      <c r="L228">
        <v>0</v>
      </c>
      <c r="M228">
        <v>91.04</v>
      </c>
      <c r="N228">
        <v>60.98</v>
      </c>
      <c r="O228">
        <v>4685</v>
      </c>
    </row>
    <row r="229" spans="1:15" x14ac:dyDescent="0.2">
      <c r="A229">
        <v>43344</v>
      </c>
      <c r="C229">
        <v>2.7072830206514387</v>
      </c>
      <c r="D229">
        <v>425</v>
      </c>
      <c r="E229">
        <v>7.0666666666666664</v>
      </c>
      <c r="F229">
        <v>2</v>
      </c>
      <c r="G229">
        <v>56294.125947411798</v>
      </c>
      <c r="H229">
        <v>4310</v>
      </c>
      <c r="I229">
        <v>4175</v>
      </c>
      <c r="J229">
        <v>3968</v>
      </c>
      <c r="K229">
        <v>0</v>
      </c>
      <c r="L229">
        <v>0</v>
      </c>
      <c r="M229">
        <v>89.06</v>
      </c>
      <c r="N229">
        <v>66.02</v>
      </c>
      <c r="O229">
        <v>3690</v>
      </c>
    </row>
    <row r="230" spans="1:15" x14ac:dyDescent="0.2">
      <c r="A230">
        <v>43346</v>
      </c>
      <c r="C230">
        <v>2.1254198792660306</v>
      </c>
      <c r="D230">
        <v>202</v>
      </c>
      <c r="E230">
        <v>7.1538461538461542</v>
      </c>
      <c r="F230">
        <v>4</v>
      </c>
      <c r="G230">
        <v>64365.252094230542</v>
      </c>
      <c r="H230">
        <v>4512</v>
      </c>
      <c r="I230">
        <v>2775</v>
      </c>
      <c r="J230">
        <v>2139</v>
      </c>
      <c r="K230">
        <v>0</v>
      </c>
      <c r="L230">
        <v>0</v>
      </c>
      <c r="M230">
        <v>91.94</v>
      </c>
      <c r="N230">
        <v>55.04</v>
      </c>
      <c r="O230">
        <v>1722</v>
      </c>
    </row>
    <row r="231" spans="1:15" x14ac:dyDescent="0.2">
      <c r="A231">
        <v>43347</v>
      </c>
      <c r="C231">
        <v>3.7056006112146376</v>
      </c>
      <c r="D231">
        <v>307</v>
      </c>
      <c r="E231">
        <v>8.0666666666666664</v>
      </c>
      <c r="F231">
        <v>5</v>
      </c>
      <c r="G231">
        <v>49760.73734185889</v>
      </c>
      <c r="H231">
        <v>2492</v>
      </c>
      <c r="I231">
        <v>3399</v>
      </c>
      <c r="J231">
        <v>2778</v>
      </c>
      <c r="K231">
        <v>0</v>
      </c>
      <c r="L231">
        <v>0</v>
      </c>
      <c r="M231">
        <v>89.06</v>
      </c>
      <c r="N231">
        <v>57.02</v>
      </c>
      <c r="O231">
        <v>2851</v>
      </c>
    </row>
    <row r="232" spans="1:15" x14ac:dyDescent="0.2">
      <c r="A232">
        <v>43348</v>
      </c>
      <c r="C232">
        <v>5.8845852259612874</v>
      </c>
      <c r="D232">
        <v>360</v>
      </c>
      <c r="E232">
        <v>6.333333333333333</v>
      </c>
      <c r="F232">
        <v>5</v>
      </c>
      <c r="G232">
        <v>52271.514067927354</v>
      </c>
      <c r="H232">
        <v>2678</v>
      </c>
      <c r="I232">
        <v>3020</v>
      </c>
      <c r="J232">
        <v>2380</v>
      </c>
      <c r="K232">
        <v>0</v>
      </c>
      <c r="L232">
        <v>0</v>
      </c>
      <c r="M232">
        <v>91.04</v>
      </c>
      <c r="N232">
        <v>55.94</v>
      </c>
      <c r="O232">
        <v>2835</v>
      </c>
    </row>
    <row r="233" spans="1:15" x14ac:dyDescent="0.2">
      <c r="A233">
        <v>43349</v>
      </c>
      <c r="C233">
        <v>4.117424429001959</v>
      </c>
      <c r="D233">
        <v>336</v>
      </c>
      <c r="E233">
        <v>6.666666666666667</v>
      </c>
      <c r="F233">
        <v>2</v>
      </c>
      <c r="G233">
        <v>52751.727958251096</v>
      </c>
      <c r="H233">
        <v>3064</v>
      </c>
      <c r="I233">
        <v>2730</v>
      </c>
      <c r="J233">
        <v>2962</v>
      </c>
      <c r="K233">
        <v>0</v>
      </c>
      <c r="L233">
        <v>0</v>
      </c>
      <c r="M233">
        <v>91.04</v>
      </c>
      <c r="N233">
        <v>59</v>
      </c>
      <c r="O233">
        <v>2873</v>
      </c>
    </row>
    <row r="234" spans="1:15" x14ac:dyDescent="0.2">
      <c r="A234">
        <v>43350</v>
      </c>
      <c r="C234">
        <v>4.82916449177318</v>
      </c>
      <c r="D234">
        <v>511</v>
      </c>
      <c r="E234">
        <v>6.333333333333333</v>
      </c>
      <c r="F234">
        <v>2</v>
      </c>
      <c r="G234">
        <v>56709.330808742299</v>
      </c>
      <c r="H234">
        <v>4321</v>
      </c>
      <c r="I234">
        <v>3672</v>
      </c>
      <c r="J234">
        <v>4685</v>
      </c>
      <c r="K234">
        <v>0</v>
      </c>
      <c r="L234">
        <v>0</v>
      </c>
      <c r="M234">
        <v>91.94</v>
      </c>
      <c r="N234">
        <v>60.08</v>
      </c>
      <c r="O234">
        <v>4096</v>
      </c>
    </row>
    <row r="235" spans="1:15" x14ac:dyDescent="0.2">
      <c r="A235">
        <v>43351</v>
      </c>
      <c r="C235">
        <v>4.6653385737804998</v>
      </c>
      <c r="D235">
        <v>744</v>
      </c>
      <c r="E235">
        <v>6.666666666666667</v>
      </c>
      <c r="F235">
        <v>4</v>
      </c>
      <c r="G235">
        <v>54061.673718653532</v>
      </c>
      <c r="H235">
        <v>7557</v>
      </c>
      <c r="I235">
        <v>3722</v>
      </c>
      <c r="J235">
        <v>3690</v>
      </c>
      <c r="K235">
        <v>0</v>
      </c>
      <c r="L235">
        <v>0</v>
      </c>
      <c r="M235">
        <v>93.02</v>
      </c>
      <c r="N235">
        <v>60.08</v>
      </c>
      <c r="O235">
        <v>6110</v>
      </c>
    </row>
    <row r="236" spans="1:15" x14ac:dyDescent="0.2">
      <c r="A236">
        <v>43353</v>
      </c>
      <c r="C236">
        <v>3.4852099133096117</v>
      </c>
      <c r="D236">
        <v>250</v>
      </c>
      <c r="E236">
        <v>6.6</v>
      </c>
      <c r="F236">
        <v>4</v>
      </c>
      <c r="G236">
        <v>47678.172634388291</v>
      </c>
      <c r="H236">
        <v>2073</v>
      </c>
      <c r="I236">
        <v>2366</v>
      </c>
      <c r="J236">
        <v>1722</v>
      </c>
      <c r="K236">
        <v>0</v>
      </c>
      <c r="L236">
        <v>0</v>
      </c>
      <c r="M236">
        <v>96.08</v>
      </c>
      <c r="N236">
        <v>57.02</v>
      </c>
      <c r="O236">
        <v>1902</v>
      </c>
    </row>
    <row r="237" spans="1:15" x14ac:dyDescent="0.2">
      <c r="A237">
        <v>43354</v>
      </c>
      <c r="C237">
        <v>6.1749243362294495</v>
      </c>
      <c r="D237">
        <v>320</v>
      </c>
      <c r="E237">
        <v>6.8</v>
      </c>
      <c r="F237">
        <v>6</v>
      </c>
      <c r="G237">
        <v>59401.343360659434</v>
      </c>
      <c r="H237">
        <v>2143</v>
      </c>
      <c r="I237">
        <v>2184</v>
      </c>
      <c r="J237">
        <v>2851</v>
      </c>
      <c r="K237">
        <v>0</v>
      </c>
      <c r="L237">
        <v>0</v>
      </c>
      <c r="M237">
        <v>93.919999999999902</v>
      </c>
      <c r="N237">
        <v>60.08</v>
      </c>
      <c r="O237">
        <v>2523</v>
      </c>
    </row>
    <row r="238" spans="1:15" x14ac:dyDescent="0.2">
      <c r="A238">
        <v>43355</v>
      </c>
      <c r="C238">
        <v>3.7934140151787186</v>
      </c>
      <c r="D238">
        <v>353</v>
      </c>
      <c r="E238">
        <v>7.0666666666666664</v>
      </c>
      <c r="F238">
        <v>7</v>
      </c>
      <c r="G238">
        <v>56485.703340994478</v>
      </c>
      <c r="H238">
        <v>2099</v>
      </c>
      <c r="I238">
        <v>4653</v>
      </c>
      <c r="J238">
        <v>2835</v>
      </c>
      <c r="K238">
        <v>0</v>
      </c>
      <c r="L238">
        <v>0</v>
      </c>
      <c r="M238">
        <v>93.919999999999902</v>
      </c>
      <c r="N238">
        <v>64.040000000000006</v>
      </c>
      <c r="O238">
        <v>2825</v>
      </c>
    </row>
    <row r="239" spans="1:15" x14ac:dyDescent="0.2">
      <c r="A239">
        <v>43356</v>
      </c>
      <c r="C239">
        <v>5.2688511739117816</v>
      </c>
      <c r="D239">
        <v>397</v>
      </c>
      <c r="E239">
        <v>6.5333333333333332</v>
      </c>
      <c r="F239">
        <v>3</v>
      </c>
      <c r="G239">
        <v>60119.106395825678</v>
      </c>
      <c r="H239">
        <v>3081</v>
      </c>
      <c r="I239">
        <v>3980</v>
      </c>
      <c r="J239">
        <v>2873</v>
      </c>
      <c r="K239">
        <v>0</v>
      </c>
      <c r="L239">
        <v>0</v>
      </c>
      <c r="M239">
        <v>87.98</v>
      </c>
      <c r="N239">
        <v>62.959999999999901</v>
      </c>
      <c r="O239">
        <v>3191</v>
      </c>
    </row>
    <row r="240" spans="1:15" x14ac:dyDescent="0.2">
      <c r="A240">
        <v>43357</v>
      </c>
      <c r="C240">
        <v>3.6901239207526189</v>
      </c>
      <c r="D240">
        <v>551</v>
      </c>
      <c r="E240">
        <v>6.2666666666666666</v>
      </c>
      <c r="F240">
        <v>3</v>
      </c>
      <c r="G240">
        <v>57407.550704962916</v>
      </c>
      <c r="H240">
        <v>4540</v>
      </c>
      <c r="I240">
        <v>4103</v>
      </c>
      <c r="J240">
        <v>4096</v>
      </c>
      <c r="K240">
        <v>0</v>
      </c>
      <c r="L240">
        <v>0</v>
      </c>
      <c r="M240">
        <v>89.96</v>
      </c>
      <c r="N240">
        <v>57.92</v>
      </c>
      <c r="O240">
        <v>4088</v>
      </c>
    </row>
    <row r="241" spans="1:15" x14ac:dyDescent="0.2">
      <c r="A241">
        <v>43358</v>
      </c>
      <c r="C241">
        <v>7.9458381232384117</v>
      </c>
      <c r="D241">
        <v>530</v>
      </c>
      <c r="E241">
        <v>7.4666666666666668</v>
      </c>
      <c r="F241">
        <v>3</v>
      </c>
      <c r="G241">
        <v>64043.838438983257</v>
      </c>
      <c r="H241">
        <v>6477</v>
      </c>
      <c r="I241">
        <v>4711</v>
      </c>
      <c r="J241">
        <v>6110</v>
      </c>
      <c r="K241">
        <v>0</v>
      </c>
      <c r="L241">
        <v>0</v>
      </c>
      <c r="M241">
        <v>93.919999999999902</v>
      </c>
      <c r="N241">
        <v>55.04</v>
      </c>
      <c r="O241">
        <v>5078</v>
      </c>
    </row>
    <row r="242" spans="1:15" x14ac:dyDescent="0.2">
      <c r="A242">
        <v>43360</v>
      </c>
      <c r="C242">
        <v>6.0277395693387623</v>
      </c>
      <c r="D242">
        <v>339</v>
      </c>
      <c r="E242">
        <v>7.2666666666666666</v>
      </c>
      <c r="F242">
        <v>26</v>
      </c>
      <c r="G242">
        <v>44162.028280734339</v>
      </c>
      <c r="H242">
        <v>2369</v>
      </c>
      <c r="I242">
        <v>3187</v>
      </c>
      <c r="J242">
        <v>1902</v>
      </c>
      <c r="K242">
        <v>0</v>
      </c>
      <c r="L242">
        <v>0</v>
      </c>
      <c r="M242">
        <v>91.94</v>
      </c>
      <c r="N242">
        <v>62.959999999999901</v>
      </c>
      <c r="O242">
        <v>2763</v>
      </c>
    </row>
    <row r="243" spans="1:15" x14ac:dyDescent="0.2">
      <c r="A243">
        <v>43361</v>
      </c>
      <c r="C243">
        <v>3.5978423629510541</v>
      </c>
      <c r="D243">
        <v>320</v>
      </c>
      <c r="E243">
        <v>6.7333333333333334</v>
      </c>
      <c r="F243">
        <v>5</v>
      </c>
      <c r="G243">
        <v>51696.712555282851</v>
      </c>
      <c r="H243">
        <v>1977</v>
      </c>
      <c r="I243">
        <v>2637</v>
      </c>
      <c r="J243">
        <v>2523</v>
      </c>
      <c r="K243">
        <v>0</v>
      </c>
      <c r="L243">
        <v>0</v>
      </c>
      <c r="M243">
        <v>89.96</v>
      </c>
      <c r="N243">
        <v>57.02</v>
      </c>
      <c r="O243">
        <v>2325</v>
      </c>
    </row>
    <row r="244" spans="1:15" x14ac:dyDescent="0.2">
      <c r="A244">
        <v>43362</v>
      </c>
      <c r="C244">
        <v>3.092980419356802</v>
      </c>
      <c r="D244">
        <v>523</v>
      </c>
      <c r="E244">
        <v>6.2</v>
      </c>
      <c r="F244">
        <v>2</v>
      </c>
      <c r="G244">
        <v>60542.17984904792</v>
      </c>
      <c r="H244">
        <v>3131</v>
      </c>
      <c r="I244">
        <v>2317</v>
      </c>
      <c r="J244">
        <v>2825</v>
      </c>
      <c r="K244">
        <v>0</v>
      </c>
      <c r="L244">
        <v>0</v>
      </c>
      <c r="M244">
        <v>89.06</v>
      </c>
      <c r="N244">
        <v>51.98</v>
      </c>
      <c r="O244">
        <v>3982</v>
      </c>
    </row>
    <row r="245" spans="1:15" x14ac:dyDescent="0.2">
      <c r="A245">
        <v>43363</v>
      </c>
      <c r="C245">
        <v>3.700193760788077</v>
      </c>
      <c r="D245">
        <v>360</v>
      </c>
      <c r="E245">
        <v>6.8666666666666663</v>
      </c>
      <c r="F245">
        <v>4</v>
      </c>
      <c r="G245">
        <v>60326.289458588733</v>
      </c>
      <c r="H245">
        <v>2598</v>
      </c>
      <c r="I245">
        <v>6290</v>
      </c>
      <c r="J245">
        <v>3191</v>
      </c>
      <c r="K245">
        <v>0</v>
      </c>
      <c r="L245">
        <v>0</v>
      </c>
      <c r="M245">
        <v>86</v>
      </c>
      <c r="N245">
        <v>51.98</v>
      </c>
      <c r="O245">
        <v>3272</v>
      </c>
    </row>
    <row r="246" spans="1:15" x14ac:dyDescent="0.2">
      <c r="A246">
        <v>43364</v>
      </c>
      <c r="C246">
        <v>3.7230893538588989</v>
      </c>
      <c r="D246">
        <v>420</v>
      </c>
      <c r="E246">
        <v>6.6</v>
      </c>
      <c r="F246">
        <v>1</v>
      </c>
      <c r="G246">
        <v>55079.976651318</v>
      </c>
      <c r="H246">
        <v>4611</v>
      </c>
      <c r="I246">
        <v>4636</v>
      </c>
      <c r="J246">
        <v>4088</v>
      </c>
      <c r="K246">
        <v>0</v>
      </c>
      <c r="L246">
        <v>0</v>
      </c>
      <c r="M246">
        <v>84.92</v>
      </c>
      <c r="N246">
        <v>46.04</v>
      </c>
      <c r="O246">
        <v>3498</v>
      </c>
    </row>
    <row r="247" spans="1:15" x14ac:dyDescent="0.2">
      <c r="A247">
        <v>43365</v>
      </c>
      <c r="C247">
        <v>3.1390068164793616</v>
      </c>
      <c r="D247">
        <v>717</v>
      </c>
      <c r="E247">
        <v>6.8</v>
      </c>
      <c r="F247">
        <v>1</v>
      </c>
      <c r="G247">
        <v>58292.416212194366</v>
      </c>
      <c r="H247">
        <v>4728</v>
      </c>
      <c r="I247">
        <v>3968</v>
      </c>
      <c r="J247">
        <v>5078</v>
      </c>
      <c r="K247">
        <v>0</v>
      </c>
      <c r="L247">
        <v>0</v>
      </c>
      <c r="M247">
        <v>87.98</v>
      </c>
      <c r="N247">
        <v>48.92</v>
      </c>
      <c r="O247">
        <v>5989</v>
      </c>
    </row>
    <row r="248" spans="1:15" x14ac:dyDescent="0.2">
      <c r="A248">
        <v>43367</v>
      </c>
      <c r="C248">
        <v>4.5142422573795082</v>
      </c>
      <c r="D248">
        <v>289</v>
      </c>
      <c r="E248">
        <v>6.1333333333333337</v>
      </c>
      <c r="F248">
        <v>4</v>
      </c>
      <c r="G248">
        <v>52018.613210442389</v>
      </c>
      <c r="H248">
        <v>2241</v>
      </c>
      <c r="I248">
        <v>2207</v>
      </c>
      <c r="J248">
        <v>2763</v>
      </c>
      <c r="K248">
        <v>0</v>
      </c>
      <c r="L248">
        <v>0</v>
      </c>
      <c r="M248">
        <v>78.08</v>
      </c>
      <c r="N248">
        <v>53.96</v>
      </c>
      <c r="O248">
        <v>2182</v>
      </c>
    </row>
    <row r="249" spans="1:15" x14ac:dyDescent="0.2">
      <c r="A249">
        <v>43368</v>
      </c>
      <c r="C249">
        <v>5.0810940403097238</v>
      </c>
      <c r="D249">
        <v>326</v>
      </c>
      <c r="E249">
        <v>6.0666666666666664</v>
      </c>
      <c r="F249">
        <v>6</v>
      </c>
      <c r="G249">
        <v>59270.669522111857</v>
      </c>
      <c r="H249">
        <v>2832</v>
      </c>
      <c r="I249">
        <v>2778</v>
      </c>
      <c r="J249">
        <v>2325</v>
      </c>
      <c r="K249">
        <v>0</v>
      </c>
      <c r="L249">
        <v>0</v>
      </c>
      <c r="M249">
        <v>73.94</v>
      </c>
      <c r="N249">
        <v>42.98</v>
      </c>
      <c r="O249">
        <v>2461</v>
      </c>
    </row>
    <row r="250" spans="1:15" x14ac:dyDescent="0.2">
      <c r="A250">
        <v>43369</v>
      </c>
      <c r="C250">
        <v>6.076001613856401</v>
      </c>
      <c r="D250">
        <v>349</v>
      </c>
      <c r="E250">
        <v>6.4</v>
      </c>
      <c r="F250">
        <v>1</v>
      </c>
      <c r="G250">
        <v>58745.0109691615</v>
      </c>
      <c r="H250">
        <v>2808</v>
      </c>
      <c r="I250">
        <v>2380</v>
      </c>
      <c r="J250">
        <v>3982</v>
      </c>
      <c r="K250">
        <v>0</v>
      </c>
      <c r="L250">
        <v>0</v>
      </c>
      <c r="M250">
        <v>75.02</v>
      </c>
      <c r="N250">
        <v>42.08</v>
      </c>
      <c r="O250">
        <v>2597</v>
      </c>
    </row>
    <row r="251" spans="1:15" x14ac:dyDescent="0.2">
      <c r="A251">
        <v>43370</v>
      </c>
      <c r="C251">
        <v>4.8472201744753454</v>
      </c>
      <c r="D251">
        <v>415</v>
      </c>
      <c r="E251">
        <v>7.1333333333333337</v>
      </c>
      <c r="F251">
        <v>12</v>
      </c>
      <c r="G251">
        <v>64866.790700446305</v>
      </c>
      <c r="H251">
        <v>3174</v>
      </c>
      <c r="I251">
        <v>2962</v>
      </c>
      <c r="J251">
        <v>3272</v>
      </c>
      <c r="K251">
        <v>0</v>
      </c>
      <c r="L251">
        <v>0</v>
      </c>
      <c r="M251">
        <v>80.959999999999994</v>
      </c>
      <c r="N251">
        <v>42.98</v>
      </c>
      <c r="O251">
        <v>3474</v>
      </c>
    </row>
    <row r="252" spans="1:15" x14ac:dyDescent="0.2">
      <c r="A252">
        <v>43371</v>
      </c>
      <c r="C252">
        <v>7.3012316023860917</v>
      </c>
      <c r="D252">
        <v>505</v>
      </c>
      <c r="E252">
        <v>6.4</v>
      </c>
      <c r="F252">
        <v>3</v>
      </c>
      <c r="G252">
        <v>56108.282608778027</v>
      </c>
      <c r="H252">
        <v>3749</v>
      </c>
      <c r="I252">
        <v>4685</v>
      </c>
      <c r="J252">
        <v>3498</v>
      </c>
      <c r="K252">
        <v>0</v>
      </c>
      <c r="L252">
        <v>0</v>
      </c>
      <c r="M252">
        <v>87.08</v>
      </c>
      <c r="N252">
        <v>44.96</v>
      </c>
      <c r="O252">
        <v>4100</v>
      </c>
    </row>
    <row r="253" spans="1:15" x14ac:dyDescent="0.2">
      <c r="A253">
        <v>43372</v>
      </c>
      <c r="C253">
        <v>3.9222855771351979</v>
      </c>
      <c r="D253">
        <v>422</v>
      </c>
      <c r="E253">
        <v>6.6428571428571432</v>
      </c>
      <c r="F253">
        <v>4</v>
      </c>
      <c r="G253">
        <v>52337.552170392904</v>
      </c>
      <c r="H253">
        <v>4043</v>
      </c>
      <c r="I253">
        <v>3646</v>
      </c>
      <c r="J253">
        <v>5925</v>
      </c>
      <c r="K253">
        <v>0</v>
      </c>
      <c r="L253">
        <v>0</v>
      </c>
      <c r="M253">
        <v>89.06</v>
      </c>
      <c r="N253">
        <v>53.96</v>
      </c>
      <c r="O253">
        <v>3425</v>
      </c>
    </row>
    <row r="254" spans="1:15" x14ac:dyDescent="0.2">
      <c r="A254">
        <v>43374</v>
      </c>
      <c r="C254">
        <v>9.9657744617818729</v>
      </c>
      <c r="D254">
        <v>223</v>
      </c>
      <c r="E254">
        <v>6.4</v>
      </c>
      <c r="F254">
        <v>2</v>
      </c>
      <c r="G254">
        <v>49157.305746435719</v>
      </c>
      <c r="H254">
        <v>1950</v>
      </c>
      <c r="I254">
        <v>1722</v>
      </c>
      <c r="J254">
        <v>2182</v>
      </c>
      <c r="K254">
        <v>0</v>
      </c>
      <c r="L254">
        <v>0</v>
      </c>
      <c r="M254">
        <v>80.959999999999994</v>
      </c>
      <c r="N254">
        <v>51.08</v>
      </c>
      <c r="O254">
        <v>1792</v>
      </c>
    </row>
    <row r="255" spans="1:15" x14ac:dyDescent="0.2">
      <c r="A255">
        <v>43375</v>
      </c>
      <c r="C255">
        <v>4.830529423890761</v>
      </c>
      <c r="D255">
        <v>265</v>
      </c>
      <c r="E255">
        <v>7.1333333333333337</v>
      </c>
      <c r="F255">
        <v>2</v>
      </c>
      <c r="G255">
        <v>51187.156854074936</v>
      </c>
      <c r="H255">
        <v>2450</v>
      </c>
      <c r="I255">
        <v>2851</v>
      </c>
      <c r="J255">
        <v>2461</v>
      </c>
      <c r="K255">
        <v>0</v>
      </c>
      <c r="L255">
        <v>0</v>
      </c>
      <c r="M255">
        <v>80.06</v>
      </c>
      <c r="N255">
        <v>59</v>
      </c>
      <c r="O255">
        <v>2236</v>
      </c>
    </row>
    <row r="256" spans="1:15" x14ac:dyDescent="0.2">
      <c r="A256">
        <v>43376</v>
      </c>
      <c r="C256">
        <v>3.3565668317463038</v>
      </c>
      <c r="D256">
        <v>377</v>
      </c>
      <c r="E256">
        <v>7.0769230769230766</v>
      </c>
      <c r="F256">
        <v>3</v>
      </c>
      <c r="G256">
        <v>55998.845164740022</v>
      </c>
      <c r="H256">
        <v>3221</v>
      </c>
      <c r="I256">
        <v>2779</v>
      </c>
      <c r="J256">
        <v>2503</v>
      </c>
      <c r="K256">
        <v>3.38582677165354</v>
      </c>
      <c r="L256">
        <v>0</v>
      </c>
      <c r="M256">
        <v>75.02</v>
      </c>
      <c r="N256">
        <v>55.04</v>
      </c>
      <c r="O256">
        <v>3136</v>
      </c>
    </row>
    <row r="257" spans="1:15" x14ac:dyDescent="0.2">
      <c r="A257">
        <v>43377</v>
      </c>
      <c r="C257">
        <v>3.4074936174936137</v>
      </c>
      <c r="D257">
        <v>359</v>
      </c>
      <c r="E257">
        <v>6.4666666666666668</v>
      </c>
      <c r="F257">
        <v>4</v>
      </c>
      <c r="G257">
        <v>54736.229709967934</v>
      </c>
      <c r="H257">
        <v>2806</v>
      </c>
      <c r="I257">
        <v>2873</v>
      </c>
      <c r="J257">
        <v>3474</v>
      </c>
      <c r="K257">
        <v>2.5196850393700698</v>
      </c>
      <c r="L257">
        <v>0</v>
      </c>
      <c r="M257">
        <v>71.959999999999994</v>
      </c>
      <c r="N257">
        <v>53.96</v>
      </c>
      <c r="O257">
        <v>2790</v>
      </c>
    </row>
    <row r="258" spans="1:15" x14ac:dyDescent="0.2">
      <c r="A258">
        <v>43378</v>
      </c>
      <c r="C258">
        <v>2.9082956912766798</v>
      </c>
      <c r="D258">
        <v>693</v>
      </c>
      <c r="E258">
        <v>6.5333333333333332</v>
      </c>
      <c r="F258">
        <v>3</v>
      </c>
      <c r="G258">
        <v>53218.812503611174</v>
      </c>
      <c r="H258">
        <v>7249</v>
      </c>
      <c r="I258">
        <v>4096</v>
      </c>
      <c r="J258">
        <v>4100</v>
      </c>
      <c r="K258">
        <v>8.8976377952755907</v>
      </c>
      <c r="L258">
        <v>0</v>
      </c>
      <c r="M258">
        <v>64.040000000000006</v>
      </c>
      <c r="N258">
        <v>46.04</v>
      </c>
      <c r="O258">
        <v>5754</v>
      </c>
    </row>
    <row r="259" spans="1:15" x14ac:dyDescent="0.2">
      <c r="A259">
        <v>43379</v>
      </c>
      <c r="C259">
        <v>4.0774618994884735</v>
      </c>
      <c r="D259">
        <v>491</v>
      </c>
      <c r="E259">
        <v>6.8666666666666663</v>
      </c>
      <c r="F259">
        <v>2</v>
      </c>
      <c r="G259">
        <v>53465.313208968306</v>
      </c>
      <c r="H259">
        <v>6367</v>
      </c>
      <c r="I259">
        <v>6110</v>
      </c>
      <c r="J259">
        <v>3425</v>
      </c>
      <c r="K259">
        <v>0</v>
      </c>
      <c r="L259">
        <v>0</v>
      </c>
      <c r="M259">
        <v>57.92</v>
      </c>
      <c r="N259">
        <v>44.06</v>
      </c>
      <c r="O259">
        <v>4138</v>
      </c>
    </row>
    <row r="260" spans="1:15" x14ac:dyDescent="0.2">
      <c r="A260">
        <v>43381</v>
      </c>
      <c r="C260">
        <v>5.8376934048238347</v>
      </c>
      <c r="D260">
        <v>332</v>
      </c>
      <c r="E260">
        <v>7.0666666666666664</v>
      </c>
      <c r="F260">
        <v>7</v>
      </c>
      <c r="G260">
        <v>51579.354340830367</v>
      </c>
      <c r="H260">
        <v>3009</v>
      </c>
      <c r="I260">
        <v>1902</v>
      </c>
      <c r="J260">
        <v>1792</v>
      </c>
      <c r="K260">
        <v>0</v>
      </c>
      <c r="L260">
        <v>0</v>
      </c>
      <c r="M260">
        <v>53.06</v>
      </c>
      <c r="N260">
        <v>44.06</v>
      </c>
      <c r="O260">
        <v>2734</v>
      </c>
    </row>
    <row r="261" spans="1:15" x14ac:dyDescent="0.2">
      <c r="A261">
        <v>43382</v>
      </c>
      <c r="C261">
        <v>5.9894801095781363</v>
      </c>
      <c r="D261">
        <v>272</v>
      </c>
      <c r="E261">
        <v>6.0666666666666664</v>
      </c>
      <c r="F261">
        <v>8</v>
      </c>
      <c r="G261">
        <v>58873.29789227654</v>
      </c>
      <c r="H261">
        <v>2123</v>
      </c>
      <c r="I261">
        <v>2523</v>
      </c>
      <c r="J261">
        <v>2236</v>
      </c>
      <c r="K261">
        <v>0</v>
      </c>
      <c r="L261">
        <v>0</v>
      </c>
      <c r="M261">
        <v>62.059999999999903</v>
      </c>
      <c r="N261">
        <v>37.04</v>
      </c>
      <c r="O261">
        <v>1981</v>
      </c>
    </row>
    <row r="262" spans="1:15" x14ac:dyDescent="0.2">
      <c r="A262">
        <v>43383</v>
      </c>
      <c r="C262">
        <v>4.320773034033019</v>
      </c>
      <c r="D262">
        <v>403</v>
      </c>
      <c r="E262">
        <v>7.1333333333333337</v>
      </c>
      <c r="F262">
        <v>14</v>
      </c>
      <c r="G262">
        <v>61948.91982588423</v>
      </c>
      <c r="H262">
        <v>2958</v>
      </c>
      <c r="I262">
        <v>2825</v>
      </c>
      <c r="J262">
        <v>3136</v>
      </c>
      <c r="K262">
        <v>12.007874015748</v>
      </c>
      <c r="L262">
        <v>0</v>
      </c>
      <c r="M262">
        <v>57.02</v>
      </c>
      <c r="N262">
        <v>41</v>
      </c>
      <c r="O262">
        <v>3178</v>
      </c>
    </row>
    <row r="263" spans="1:15" x14ac:dyDescent="0.2">
      <c r="A263">
        <v>43384</v>
      </c>
      <c r="C263">
        <v>4.1270124603427307</v>
      </c>
      <c r="D263">
        <v>358</v>
      </c>
      <c r="E263">
        <v>6.666666666666667</v>
      </c>
      <c r="F263">
        <v>5</v>
      </c>
      <c r="G263">
        <v>54730.128396049367</v>
      </c>
      <c r="H263">
        <v>3931</v>
      </c>
      <c r="I263">
        <v>3191</v>
      </c>
      <c r="J263">
        <v>2790</v>
      </c>
      <c r="K263">
        <v>0</v>
      </c>
      <c r="L263">
        <v>0</v>
      </c>
      <c r="M263">
        <v>60.08</v>
      </c>
      <c r="N263">
        <v>39.92</v>
      </c>
      <c r="O263">
        <v>2924</v>
      </c>
    </row>
    <row r="264" spans="1:15" x14ac:dyDescent="0.2">
      <c r="A264">
        <v>43385</v>
      </c>
      <c r="C264">
        <v>3.8503777214320669</v>
      </c>
      <c r="D264">
        <v>478</v>
      </c>
      <c r="E264">
        <v>6.5714285714285712</v>
      </c>
      <c r="F264">
        <v>10</v>
      </c>
      <c r="G264">
        <v>59988.590613092085</v>
      </c>
      <c r="H264">
        <v>4868</v>
      </c>
      <c r="I264">
        <v>4053</v>
      </c>
      <c r="J264">
        <v>5722</v>
      </c>
      <c r="K264">
        <v>0</v>
      </c>
      <c r="L264">
        <v>0</v>
      </c>
      <c r="M264">
        <v>60.98</v>
      </c>
      <c r="N264">
        <v>37.04</v>
      </c>
      <c r="O264">
        <v>3723</v>
      </c>
    </row>
    <row r="265" spans="1:15" x14ac:dyDescent="0.2">
      <c r="A265">
        <v>43386</v>
      </c>
      <c r="C265">
        <v>2.9400076923096958</v>
      </c>
      <c r="D265">
        <v>785</v>
      </c>
      <c r="E265">
        <v>6.7333333333333334</v>
      </c>
      <c r="F265">
        <v>3</v>
      </c>
      <c r="G265">
        <v>57120.79886553323</v>
      </c>
      <c r="H265">
        <v>4441</v>
      </c>
      <c r="I265">
        <v>5078</v>
      </c>
      <c r="J265">
        <v>4138</v>
      </c>
      <c r="K265">
        <v>0</v>
      </c>
      <c r="L265">
        <v>0</v>
      </c>
      <c r="M265">
        <v>66.02</v>
      </c>
      <c r="N265">
        <v>35.96</v>
      </c>
      <c r="O265">
        <v>6735</v>
      </c>
    </row>
    <row r="266" spans="1:15" x14ac:dyDescent="0.2">
      <c r="A266">
        <v>43388</v>
      </c>
      <c r="C266">
        <v>4.3075159533379557</v>
      </c>
      <c r="D266">
        <v>352</v>
      </c>
      <c r="E266">
        <v>6.5333333333333332</v>
      </c>
      <c r="F266">
        <v>2</v>
      </c>
      <c r="G266">
        <v>57988.784759692644</v>
      </c>
      <c r="H266">
        <v>2808</v>
      </c>
      <c r="I266">
        <v>2763</v>
      </c>
      <c r="J266">
        <v>2734</v>
      </c>
      <c r="K266">
        <v>0</v>
      </c>
      <c r="L266">
        <v>0</v>
      </c>
      <c r="M266">
        <v>53.06</v>
      </c>
      <c r="N266">
        <v>26.96</v>
      </c>
      <c r="O266">
        <v>2860</v>
      </c>
    </row>
    <row r="267" spans="1:15" x14ac:dyDescent="0.2">
      <c r="A267">
        <v>43389</v>
      </c>
      <c r="C267">
        <v>2.5246624497752275</v>
      </c>
      <c r="D267">
        <v>261</v>
      </c>
      <c r="E267">
        <v>8</v>
      </c>
      <c r="F267">
        <v>10</v>
      </c>
      <c r="G267">
        <v>63554.255670525505</v>
      </c>
      <c r="H267">
        <v>3757</v>
      </c>
      <c r="I267">
        <v>2325</v>
      </c>
      <c r="J267">
        <v>1981</v>
      </c>
      <c r="K267">
        <v>0</v>
      </c>
      <c r="L267">
        <v>0</v>
      </c>
      <c r="M267">
        <v>62.959999999999901</v>
      </c>
      <c r="N267">
        <v>30.92</v>
      </c>
      <c r="O267">
        <v>2373</v>
      </c>
    </row>
    <row r="268" spans="1:15" x14ac:dyDescent="0.2">
      <c r="A268">
        <v>43390</v>
      </c>
      <c r="C268">
        <v>3.5662906790027553</v>
      </c>
      <c r="D268">
        <v>333</v>
      </c>
      <c r="E268">
        <v>6.333333333333333</v>
      </c>
      <c r="F268">
        <v>4</v>
      </c>
      <c r="G268">
        <v>75983.789326657643</v>
      </c>
      <c r="H268">
        <v>3063</v>
      </c>
      <c r="I268">
        <v>3982</v>
      </c>
      <c r="J268">
        <v>3178</v>
      </c>
      <c r="K268">
        <v>0</v>
      </c>
      <c r="L268">
        <v>0</v>
      </c>
      <c r="M268">
        <v>64.94</v>
      </c>
      <c r="N268">
        <v>37.04</v>
      </c>
      <c r="O268">
        <v>2567</v>
      </c>
    </row>
    <row r="269" spans="1:15" x14ac:dyDescent="0.2">
      <c r="A269">
        <v>43391</v>
      </c>
      <c r="C269">
        <v>3.7842531542531508</v>
      </c>
      <c r="D269">
        <v>317</v>
      </c>
      <c r="E269">
        <v>6.2666666666666666</v>
      </c>
      <c r="F269">
        <v>4</v>
      </c>
      <c r="G269">
        <v>66181.704235374724</v>
      </c>
      <c r="H269">
        <v>3367</v>
      </c>
      <c r="I269">
        <v>3272</v>
      </c>
      <c r="J269">
        <v>2924</v>
      </c>
      <c r="K269">
        <v>0</v>
      </c>
      <c r="L269">
        <v>0</v>
      </c>
      <c r="M269">
        <v>62.959999999999901</v>
      </c>
      <c r="N269">
        <v>39.92</v>
      </c>
      <c r="O269">
        <v>2393</v>
      </c>
    </row>
    <row r="270" spans="1:15" x14ac:dyDescent="0.2">
      <c r="A270">
        <v>43392</v>
      </c>
      <c r="C270">
        <v>3.6072833848901085</v>
      </c>
      <c r="D270">
        <v>518</v>
      </c>
      <c r="E270">
        <v>6.2666666666666666</v>
      </c>
      <c r="F270">
        <v>1</v>
      </c>
      <c r="G270">
        <v>51266.611491174597</v>
      </c>
      <c r="H270">
        <v>4186</v>
      </c>
      <c r="I270">
        <v>3498</v>
      </c>
      <c r="J270">
        <v>3723</v>
      </c>
      <c r="K270">
        <v>0</v>
      </c>
      <c r="L270">
        <v>0</v>
      </c>
      <c r="M270">
        <v>62.059999999999903</v>
      </c>
      <c r="N270">
        <v>37.04</v>
      </c>
      <c r="O270">
        <v>4356</v>
      </c>
    </row>
    <row r="271" spans="1:15" x14ac:dyDescent="0.2">
      <c r="A271">
        <v>43393</v>
      </c>
      <c r="C271">
        <v>3.4000626839057797</v>
      </c>
      <c r="D271">
        <v>431</v>
      </c>
      <c r="E271">
        <v>6.7333333333333334</v>
      </c>
      <c r="F271">
        <v>6</v>
      </c>
      <c r="G271">
        <v>59889.783977151914</v>
      </c>
      <c r="H271">
        <v>3961</v>
      </c>
      <c r="I271">
        <v>5989</v>
      </c>
      <c r="J271">
        <v>6735</v>
      </c>
      <c r="K271">
        <v>0</v>
      </c>
      <c r="L271">
        <v>0</v>
      </c>
      <c r="M271">
        <v>73.040000000000006</v>
      </c>
      <c r="N271">
        <v>37.94</v>
      </c>
      <c r="O271">
        <v>3366</v>
      </c>
    </row>
    <row r="272" spans="1:15" x14ac:dyDescent="0.2">
      <c r="A272">
        <v>43395</v>
      </c>
      <c r="C272">
        <v>4.1393830849457407</v>
      </c>
      <c r="D272">
        <v>258</v>
      </c>
      <c r="E272">
        <v>6.7333333333333334</v>
      </c>
      <c r="F272">
        <v>5</v>
      </c>
      <c r="G272">
        <v>44196.741061967259</v>
      </c>
      <c r="H272">
        <v>2137</v>
      </c>
      <c r="I272">
        <v>2182</v>
      </c>
      <c r="J272">
        <v>2860</v>
      </c>
      <c r="K272">
        <v>0</v>
      </c>
      <c r="L272">
        <v>0</v>
      </c>
      <c r="M272">
        <v>66.92</v>
      </c>
      <c r="N272">
        <v>42.98</v>
      </c>
      <c r="O272">
        <v>2218</v>
      </c>
    </row>
    <row r="273" spans="1:15" x14ac:dyDescent="0.2">
      <c r="A273">
        <v>43396</v>
      </c>
      <c r="C273">
        <v>5.3516590739507395</v>
      </c>
      <c r="D273">
        <v>308</v>
      </c>
      <c r="E273">
        <v>6.6</v>
      </c>
      <c r="F273">
        <v>2</v>
      </c>
      <c r="G273">
        <v>53937.943648787921</v>
      </c>
      <c r="H273">
        <v>2523</v>
      </c>
      <c r="I273">
        <v>2461</v>
      </c>
      <c r="J273">
        <v>2373</v>
      </c>
      <c r="K273">
        <v>0.196850393700787</v>
      </c>
      <c r="L273">
        <v>0</v>
      </c>
      <c r="M273">
        <v>69.98</v>
      </c>
      <c r="N273">
        <v>44.06</v>
      </c>
      <c r="O273">
        <v>2251</v>
      </c>
    </row>
    <row r="274" spans="1:15" x14ac:dyDescent="0.2">
      <c r="A274">
        <v>43397</v>
      </c>
      <c r="C274">
        <v>12.262854203208926</v>
      </c>
      <c r="D274">
        <v>388</v>
      </c>
      <c r="E274">
        <v>6.666666666666667</v>
      </c>
      <c r="F274">
        <v>1</v>
      </c>
      <c r="G274">
        <v>61704.038905289053</v>
      </c>
      <c r="H274">
        <v>2725</v>
      </c>
      <c r="I274">
        <v>2597</v>
      </c>
      <c r="J274">
        <v>2567</v>
      </c>
      <c r="K274">
        <v>0</v>
      </c>
      <c r="L274">
        <v>0</v>
      </c>
      <c r="M274">
        <v>69.08</v>
      </c>
      <c r="N274">
        <v>41</v>
      </c>
      <c r="O274">
        <v>3043</v>
      </c>
    </row>
    <row r="275" spans="1:15" x14ac:dyDescent="0.2">
      <c r="A275">
        <v>43398</v>
      </c>
      <c r="C275">
        <v>3.9074364916531992</v>
      </c>
      <c r="D275">
        <v>336</v>
      </c>
      <c r="E275">
        <v>7</v>
      </c>
      <c r="F275">
        <v>8</v>
      </c>
      <c r="G275">
        <v>50431.192584032346</v>
      </c>
      <c r="H275">
        <v>2524</v>
      </c>
      <c r="I275">
        <v>3474</v>
      </c>
      <c r="J275">
        <v>2393</v>
      </c>
      <c r="K275">
        <v>0</v>
      </c>
      <c r="L275">
        <v>0</v>
      </c>
      <c r="M275">
        <v>60.98</v>
      </c>
      <c r="N275">
        <v>46.04</v>
      </c>
      <c r="O275">
        <v>2641</v>
      </c>
    </row>
    <row r="276" spans="1:15" x14ac:dyDescent="0.2">
      <c r="A276">
        <v>43399</v>
      </c>
      <c r="C276">
        <v>4.0152972976742332</v>
      </c>
      <c r="D276">
        <v>554</v>
      </c>
      <c r="E276">
        <v>6.666666666666667</v>
      </c>
      <c r="F276">
        <v>12</v>
      </c>
      <c r="G276">
        <v>59265.610263060393</v>
      </c>
      <c r="H276">
        <v>5534</v>
      </c>
      <c r="I276">
        <v>4100</v>
      </c>
      <c r="J276">
        <v>4356</v>
      </c>
      <c r="K276">
        <v>0</v>
      </c>
      <c r="L276">
        <v>0</v>
      </c>
      <c r="M276">
        <v>66.02</v>
      </c>
      <c r="N276">
        <v>37.04</v>
      </c>
      <c r="O276">
        <v>4146</v>
      </c>
    </row>
    <row r="277" spans="1:15" x14ac:dyDescent="0.2">
      <c r="A277">
        <v>43400</v>
      </c>
      <c r="C277">
        <v>2.4112510227467867</v>
      </c>
      <c r="D277">
        <v>587</v>
      </c>
      <c r="E277">
        <v>6.6</v>
      </c>
      <c r="F277">
        <v>1</v>
      </c>
      <c r="G277">
        <v>62768.719631766624</v>
      </c>
      <c r="H277">
        <v>5252</v>
      </c>
      <c r="I277">
        <v>3425</v>
      </c>
      <c r="J277">
        <v>3366</v>
      </c>
      <c r="K277">
        <v>0</v>
      </c>
      <c r="L277">
        <v>0</v>
      </c>
      <c r="M277">
        <v>75.02</v>
      </c>
      <c r="N277">
        <v>39.92</v>
      </c>
      <c r="O277">
        <v>4551</v>
      </c>
    </row>
    <row r="278" spans="1:15" x14ac:dyDescent="0.2">
      <c r="A278">
        <v>43402</v>
      </c>
      <c r="C278">
        <v>5.1289375097015144</v>
      </c>
      <c r="D278">
        <v>343</v>
      </c>
      <c r="E278">
        <v>7.4666666666666668</v>
      </c>
      <c r="F278">
        <v>15</v>
      </c>
      <c r="G278">
        <v>49713.437800250096</v>
      </c>
      <c r="H278">
        <v>2808</v>
      </c>
      <c r="I278">
        <v>1792</v>
      </c>
      <c r="J278">
        <v>2218</v>
      </c>
      <c r="K278">
        <v>0</v>
      </c>
      <c r="L278">
        <v>0</v>
      </c>
      <c r="M278">
        <v>68</v>
      </c>
      <c r="N278">
        <v>51.08</v>
      </c>
      <c r="O278">
        <v>2813</v>
      </c>
    </row>
    <row r="279" spans="1:15" x14ac:dyDescent="0.2">
      <c r="A279">
        <v>43403</v>
      </c>
      <c r="C279">
        <v>5.3236537472835854</v>
      </c>
      <c r="D279">
        <v>375</v>
      </c>
      <c r="E279">
        <v>6.6</v>
      </c>
      <c r="F279">
        <v>6</v>
      </c>
      <c r="G279">
        <v>45859.345928676055</v>
      </c>
      <c r="H279">
        <v>1855</v>
      </c>
      <c r="I279">
        <v>2236</v>
      </c>
      <c r="J279">
        <v>2251</v>
      </c>
      <c r="K279">
        <v>0</v>
      </c>
      <c r="L279">
        <v>0</v>
      </c>
      <c r="M279">
        <v>55.04</v>
      </c>
      <c r="N279">
        <v>35.96</v>
      </c>
      <c r="O279">
        <v>2966</v>
      </c>
    </row>
    <row r="280" spans="1:15" x14ac:dyDescent="0.2">
      <c r="A280">
        <v>43404</v>
      </c>
      <c r="C280">
        <v>4.7283663721898979</v>
      </c>
      <c r="D280">
        <v>207</v>
      </c>
      <c r="E280">
        <v>6.5333333333333332</v>
      </c>
      <c r="F280">
        <v>9</v>
      </c>
      <c r="G280">
        <v>35678.38068411978</v>
      </c>
      <c r="H280">
        <v>2528</v>
      </c>
      <c r="I280">
        <v>3136</v>
      </c>
      <c r="J280">
        <v>3043</v>
      </c>
      <c r="K280">
        <v>0</v>
      </c>
      <c r="L280">
        <v>0</v>
      </c>
      <c r="M280">
        <v>50</v>
      </c>
      <c r="N280">
        <v>30.02</v>
      </c>
      <c r="O280">
        <v>1539</v>
      </c>
    </row>
    <row r="281" spans="1:15" x14ac:dyDescent="0.2">
      <c r="A281">
        <v>43405</v>
      </c>
      <c r="C281">
        <v>6.2716296627490555</v>
      </c>
      <c r="D281">
        <v>306</v>
      </c>
      <c r="E281">
        <v>6.2</v>
      </c>
      <c r="F281">
        <v>2</v>
      </c>
      <c r="G281">
        <v>58406.141430609146</v>
      </c>
      <c r="H281">
        <v>2951</v>
      </c>
      <c r="I281">
        <v>2790</v>
      </c>
      <c r="J281">
        <v>2641</v>
      </c>
      <c r="K281">
        <v>0.31496062992125901</v>
      </c>
      <c r="L281">
        <v>0</v>
      </c>
      <c r="M281">
        <v>46.94</v>
      </c>
      <c r="N281">
        <v>41</v>
      </c>
      <c r="O281">
        <v>2346</v>
      </c>
    </row>
    <row r="282" spans="1:15" x14ac:dyDescent="0.2">
      <c r="A282">
        <v>43406</v>
      </c>
      <c r="C282">
        <v>3.5140437638246023</v>
      </c>
      <c r="D282">
        <v>516</v>
      </c>
      <c r="E282">
        <v>6.2666666666666666</v>
      </c>
      <c r="F282">
        <v>3</v>
      </c>
      <c r="G282">
        <v>54760.532312333104</v>
      </c>
      <c r="H282">
        <v>3732</v>
      </c>
      <c r="I282">
        <v>5754</v>
      </c>
      <c r="J282">
        <v>4146</v>
      </c>
      <c r="K282">
        <v>0.196850393700787</v>
      </c>
      <c r="L282">
        <v>0</v>
      </c>
      <c r="M282">
        <v>64.040000000000006</v>
      </c>
      <c r="N282">
        <v>42.98</v>
      </c>
      <c r="O282">
        <v>4080</v>
      </c>
    </row>
    <row r="283" spans="1:15" x14ac:dyDescent="0.2">
      <c r="A283">
        <v>43407</v>
      </c>
      <c r="C283">
        <v>3.219917208510461</v>
      </c>
      <c r="D283">
        <v>452</v>
      </c>
      <c r="E283">
        <v>6.1333333333333337</v>
      </c>
      <c r="F283">
        <v>2</v>
      </c>
      <c r="G283">
        <v>67128.639000119278</v>
      </c>
      <c r="H283">
        <v>4881</v>
      </c>
      <c r="I283">
        <v>4138</v>
      </c>
      <c r="J283">
        <v>4551</v>
      </c>
      <c r="K283">
        <v>0.118110236220472</v>
      </c>
      <c r="L283">
        <v>0</v>
      </c>
      <c r="M283">
        <v>62.959999999999901</v>
      </c>
      <c r="N283">
        <v>41</v>
      </c>
      <c r="O283">
        <v>3456</v>
      </c>
    </row>
    <row r="284" spans="1:15" x14ac:dyDescent="0.2">
      <c r="A284">
        <v>43409</v>
      </c>
      <c r="C284">
        <v>8.1464567655550635</v>
      </c>
      <c r="D284">
        <v>260</v>
      </c>
      <c r="E284">
        <v>7.9230769230769234</v>
      </c>
      <c r="F284">
        <v>2</v>
      </c>
      <c r="G284">
        <v>53123.177614595421</v>
      </c>
      <c r="H284">
        <v>2792</v>
      </c>
      <c r="I284">
        <v>2642</v>
      </c>
      <c r="J284">
        <v>2735</v>
      </c>
      <c r="K284">
        <v>0</v>
      </c>
      <c r="L284">
        <v>0</v>
      </c>
      <c r="M284">
        <v>57.02</v>
      </c>
      <c r="N284">
        <v>35.96</v>
      </c>
      <c r="O284">
        <v>2426</v>
      </c>
    </row>
    <row r="285" spans="1:15" x14ac:dyDescent="0.2">
      <c r="A285">
        <v>43410</v>
      </c>
      <c r="C285">
        <v>4.6979537129537077</v>
      </c>
      <c r="D285">
        <v>264</v>
      </c>
      <c r="E285">
        <v>6.0666666666666664</v>
      </c>
      <c r="F285">
        <v>5</v>
      </c>
      <c r="G285">
        <v>49857.627337102436</v>
      </c>
      <c r="H285">
        <v>2839</v>
      </c>
      <c r="I285">
        <v>1981</v>
      </c>
      <c r="J285">
        <v>2966</v>
      </c>
      <c r="K285">
        <v>0</v>
      </c>
      <c r="L285">
        <v>0</v>
      </c>
      <c r="M285">
        <v>51.98</v>
      </c>
      <c r="N285">
        <v>30.92</v>
      </c>
      <c r="O285">
        <v>1983</v>
      </c>
    </row>
    <row r="286" spans="1:15" x14ac:dyDescent="0.2">
      <c r="A286">
        <v>43411</v>
      </c>
      <c r="C286">
        <v>5.5223993065100441</v>
      </c>
      <c r="D286">
        <v>295</v>
      </c>
      <c r="E286">
        <v>6.8666666666666663</v>
      </c>
      <c r="F286">
        <v>4</v>
      </c>
      <c r="G286">
        <v>60556.531307969759</v>
      </c>
      <c r="H286">
        <v>2036</v>
      </c>
      <c r="I286">
        <v>3178</v>
      </c>
      <c r="J286">
        <v>1539</v>
      </c>
      <c r="K286">
        <v>0</v>
      </c>
      <c r="L286">
        <v>0</v>
      </c>
      <c r="M286">
        <v>51.98</v>
      </c>
      <c r="N286">
        <v>26.06</v>
      </c>
      <c r="O286">
        <v>2446</v>
      </c>
    </row>
    <row r="287" spans="1:15" x14ac:dyDescent="0.2">
      <c r="A287">
        <v>43412</v>
      </c>
      <c r="C287">
        <v>4.5234240197009052</v>
      </c>
      <c r="D287">
        <v>390</v>
      </c>
      <c r="E287">
        <v>6.4666666666666668</v>
      </c>
      <c r="F287">
        <v>6</v>
      </c>
      <c r="G287">
        <v>46660.612786119869</v>
      </c>
      <c r="H287">
        <v>3043</v>
      </c>
      <c r="I287">
        <v>2924</v>
      </c>
      <c r="J287">
        <v>2346</v>
      </c>
      <c r="K287">
        <v>0</v>
      </c>
      <c r="L287">
        <v>0</v>
      </c>
      <c r="M287">
        <v>46.94</v>
      </c>
      <c r="N287">
        <v>24.98</v>
      </c>
      <c r="O287">
        <v>2894</v>
      </c>
    </row>
    <row r="288" spans="1:15" x14ac:dyDescent="0.2">
      <c r="A288">
        <v>43413</v>
      </c>
      <c r="C288">
        <v>2.8765529831017118</v>
      </c>
      <c r="D288">
        <v>477</v>
      </c>
      <c r="E288">
        <v>6.2666666666666666</v>
      </c>
      <c r="F288">
        <v>2</v>
      </c>
      <c r="G288">
        <v>53678.294754312134</v>
      </c>
      <c r="H288">
        <v>4294</v>
      </c>
      <c r="I288">
        <v>3723</v>
      </c>
      <c r="J288">
        <v>4080</v>
      </c>
      <c r="K288">
        <v>0</v>
      </c>
      <c r="L288">
        <v>0</v>
      </c>
      <c r="M288">
        <v>46.94</v>
      </c>
      <c r="N288">
        <v>21.919999999999899</v>
      </c>
      <c r="O288">
        <v>3692</v>
      </c>
    </row>
    <row r="289" spans="1:15" x14ac:dyDescent="0.2">
      <c r="A289">
        <v>43414</v>
      </c>
      <c r="C289">
        <v>3.4786869113287513</v>
      </c>
      <c r="D289">
        <v>482</v>
      </c>
      <c r="E289">
        <v>6.333333333333333</v>
      </c>
      <c r="F289">
        <v>2</v>
      </c>
      <c r="G289">
        <v>63377.940827531522</v>
      </c>
      <c r="H289">
        <v>3971</v>
      </c>
      <c r="I289">
        <v>6735</v>
      </c>
      <c r="J289">
        <v>3456</v>
      </c>
      <c r="K289">
        <v>0</v>
      </c>
      <c r="L289">
        <v>0</v>
      </c>
      <c r="M289">
        <v>51.98</v>
      </c>
      <c r="N289">
        <v>28.04</v>
      </c>
      <c r="O289">
        <v>3660</v>
      </c>
    </row>
    <row r="290" spans="1:15" x14ac:dyDescent="0.2">
      <c r="A290">
        <v>43416</v>
      </c>
      <c r="C290">
        <v>10.370197970463327</v>
      </c>
      <c r="D290">
        <v>278</v>
      </c>
      <c r="E290">
        <v>6.7142857142857144</v>
      </c>
      <c r="F290">
        <v>3</v>
      </c>
      <c r="G290">
        <v>37483.493157702454</v>
      </c>
      <c r="H290">
        <v>1876</v>
      </c>
      <c r="I290">
        <v>2839</v>
      </c>
      <c r="J290">
        <v>2426</v>
      </c>
      <c r="K290">
        <v>0</v>
      </c>
      <c r="L290">
        <v>0</v>
      </c>
      <c r="M290">
        <v>42.98</v>
      </c>
      <c r="N290">
        <v>21.919999999999899</v>
      </c>
      <c r="O290">
        <v>2279</v>
      </c>
    </row>
    <row r="291" spans="1:15" x14ac:dyDescent="0.2">
      <c r="A291">
        <v>43417</v>
      </c>
      <c r="C291">
        <v>3.6118553358076664</v>
      </c>
      <c r="D291">
        <v>231</v>
      </c>
      <c r="E291">
        <v>6.1333333333333337</v>
      </c>
      <c r="F291">
        <v>8</v>
      </c>
      <c r="G291">
        <v>57386.938570601014</v>
      </c>
      <c r="H291">
        <v>2903</v>
      </c>
      <c r="I291">
        <v>2373</v>
      </c>
      <c r="J291">
        <v>1983</v>
      </c>
      <c r="K291">
        <v>0</v>
      </c>
      <c r="L291">
        <v>0</v>
      </c>
      <c r="M291">
        <v>44.96</v>
      </c>
      <c r="N291">
        <v>21.02</v>
      </c>
      <c r="O291">
        <v>1634</v>
      </c>
    </row>
    <row r="292" spans="1:15" x14ac:dyDescent="0.2">
      <c r="A292">
        <v>43418</v>
      </c>
      <c r="C292">
        <v>4.8401137454276917</v>
      </c>
      <c r="D292">
        <v>421</v>
      </c>
      <c r="E292">
        <v>6.5333333333333332</v>
      </c>
      <c r="F292">
        <v>7</v>
      </c>
      <c r="G292">
        <v>62239.024993142913</v>
      </c>
      <c r="H292">
        <v>2526</v>
      </c>
      <c r="I292">
        <v>2567</v>
      </c>
      <c r="J292">
        <v>2446</v>
      </c>
      <c r="K292">
        <v>0</v>
      </c>
      <c r="L292">
        <v>0</v>
      </c>
      <c r="M292">
        <v>53.06</v>
      </c>
      <c r="N292">
        <v>24.08</v>
      </c>
      <c r="O292">
        <v>3218</v>
      </c>
    </row>
    <row r="293" spans="1:15" x14ac:dyDescent="0.2">
      <c r="A293">
        <v>43419</v>
      </c>
      <c r="C293">
        <v>4.8982305240450916</v>
      </c>
      <c r="D293">
        <v>302</v>
      </c>
      <c r="E293">
        <v>6</v>
      </c>
      <c r="F293">
        <v>2</v>
      </c>
      <c r="G293">
        <v>57782.839282139365</v>
      </c>
      <c r="H293">
        <v>2943</v>
      </c>
      <c r="I293">
        <v>2393</v>
      </c>
      <c r="J293">
        <v>2894</v>
      </c>
      <c r="K293">
        <v>0</v>
      </c>
      <c r="L293">
        <v>0</v>
      </c>
      <c r="M293">
        <v>53.06</v>
      </c>
      <c r="N293">
        <v>24.98</v>
      </c>
      <c r="O293">
        <v>2275</v>
      </c>
    </row>
    <row r="294" spans="1:15" x14ac:dyDescent="0.2">
      <c r="A294">
        <v>43420</v>
      </c>
      <c r="C294">
        <v>9.56161237684457</v>
      </c>
      <c r="D294">
        <v>325</v>
      </c>
      <c r="E294">
        <v>6.6</v>
      </c>
      <c r="F294">
        <v>6</v>
      </c>
      <c r="G294">
        <v>59775.425492174349</v>
      </c>
      <c r="H294">
        <v>4805</v>
      </c>
      <c r="I294">
        <v>4356</v>
      </c>
      <c r="J294">
        <v>3692</v>
      </c>
      <c r="K294">
        <v>0</v>
      </c>
      <c r="L294">
        <v>0</v>
      </c>
      <c r="M294">
        <v>55.94</v>
      </c>
      <c r="N294">
        <v>28.04</v>
      </c>
      <c r="O294">
        <v>2672</v>
      </c>
    </row>
    <row r="295" spans="1:15" x14ac:dyDescent="0.2">
      <c r="A295">
        <v>43421</v>
      </c>
      <c r="C295">
        <v>3.4143089440126109</v>
      </c>
      <c r="D295">
        <v>605</v>
      </c>
      <c r="E295">
        <v>6.8666666666666663</v>
      </c>
      <c r="F295">
        <v>1</v>
      </c>
      <c r="G295">
        <v>52615.830628968986</v>
      </c>
      <c r="H295">
        <v>5903</v>
      </c>
      <c r="I295">
        <v>3366</v>
      </c>
      <c r="J295">
        <v>3660</v>
      </c>
      <c r="K295">
        <v>0</v>
      </c>
      <c r="L295">
        <v>0</v>
      </c>
      <c r="M295">
        <v>48.92</v>
      </c>
      <c r="N295">
        <v>28.04</v>
      </c>
      <c r="O295">
        <v>5286</v>
      </c>
    </row>
    <row r="296" spans="1:15" x14ac:dyDescent="0.2">
      <c r="A296">
        <v>43423</v>
      </c>
      <c r="C296">
        <v>3.3363602334044704</v>
      </c>
      <c r="D296">
        <v>311</v>
      </c>
      <c r="E296">
        <v>6.7333333333333334</v>
      </c>
      <c r="F296">
        <v>17</v>
      </c>
      <c r="G296">
        <v>47180.534070940754</v>
      </c>
      <c r="H296">
        <v>2788</v>
      </c>
      <c r="I296">
        <v>2218</v>
      </c>
      <c r="J296">
        <v>2279</v>
      </c>
      <c r="K296">
        <v>0</v>
      </c>
      <c r="L296">
        <v>0</v>
      </c>
      <c r="M296">
        <v>46.94</v>
      </c>
      <c r="N296">
        <v>19.939999999999898</v>
      </c>
      <c r="O296">
        <v>2629</v>
      </c>
    </row>
    <row r="297" spans="1:15" x14ac:dyDescent="0.2">
      <c r="A297">
        <v>43424</v>
      </c>
      <c r="C297">
        <v>4.5883564505669741</v>
      </c>
      <c r="D297">
        <v>266</v>
      </c>
      <c r="E297">
        <v>7.4666666666666668</v>
      </c>
      <c r="F297">
        <v>2</v>
      </c>
      <c r="G297">
        <v>53702.953724252329</v>
      </c>
      <c r="H297">
        <v>3258</v>
      </c>
      <c r="I297">
        <v>2251</v>
      </c>
      <c r="J297">
        <v>1634</v>
      </c>
      <c r="K297">
        <v>0</v>
      </c>
      <c r="L297">
        <v>0</v>
      </c>
      <c r="M297">
        <v>50</v>
      </c>
      <c r="N297">
        <v>21.02</v>
      </c>
      <c r="O297">
        <v>2426</v>
      </c>
    </row>
    <row r="298" spans="1:15" x14ac:dyDescent="0.2">
      <c r="A298">
        <v>43425</v>
      </c>
      <c r="C298">
        <v>3.3155377224186737</v>
      </c>
      <c r="D298">
        <v>339</v>
      </c>
      <c r="E298">
        <v>8.1999999999999993</v>
      </c>
      <c r="F298">
        <v>2</v>
      </c>
      <c r="G298">
        <v>56130.747851138251</v>
      </c>
      <c r="H298">
        <v>3160</v>
      </c>
      <c r="I298">
        <v>3043</v>
      </c>
      <c r="J298">
        <v>3218</v>
      </c>
      <c r="K298">
        <v>0</v>
      </c>
      <c r="L298">
        <v>0</v>
      </c>
      <c r="M298">
        <v>53.96</v>
      </c>
      <c r="N298">
        <v>21.02</v>
      </c>
      <c r="O298">
        <v>3603</v>
      </c>
    </row>
    <row r="299" spans="1:15" x14ac:dyDescent="0.2">
      <c r="A299">
        <v>43426</v>
      </c>
      <c r="C299">
        <v>19</v>
      </c>
      <c r="D299">
        <v>1</v>
      </c>
      <c r="E299">
        <v>50</v>
      </c>
      <c r="F299">
        <v>0</v>
      </c>
      <c r="G299">
        <v>49</v>
      </c>
      <c r="H299">
        <v>0</v>
      </c>
      <c r="I299">
        <v>133</v>
      </c>
      <c r="J299">
        <v>67</v>
      </c>
      <c r="K299">
        <v>4.0157480314960603</v>
      </c>
      <c r="L299">
        <v>0</v>
      </c>
      <c r="M299">
        <v>48.92</v>
      </c>
      <c r="N299">
        <v>35.96</v>
      </c>
      <c r="O299">
        <v>50</v>
      </c>
    </row>
    <row r="300" spans="1:15" x14ac:dyDescent="0.2">
      <c r="A300">
        <v>43427</v>
      </c>
      <c r="C300">
        <v>5.3458548457619575</v>
      </c>
      <c r="D300">
        <v>235</v>
      </c>
      <c r="E300">
        <v>7.4666666666666668</v>
      </c>
      <c r="F300">
        <v>1</v>
      </c>
      <c r="G300">
        <v>51305.185699826921</v>
      </c>
      <c r="H300">
        <v>1817</v>
      </c>
      <c r="I300">
        <v>4146</v>
      </c>
      <c r="J300">
        <v>2672</v>
      </c>
      <c r="K300">
        <v>0</v>
      </c>
      <c r="L300">
        <v>0</v>
      </c>
      <c r="M300">
        <v>55.94</v>
      </c>
      <c r="N300">
        <v>37.04</v>
      </c>
      <c r="O300">
        <v>2310</v>
      </c>
    </row>
    <row r="301" spans="1:15" x14ac:dyDescent="0.2">
      <c r="A301">
        <v>43428</v>
      </c>
      <c r="C301">
        <v>3.5765958707625343</v>
      </c>
      <c r="D301">
        <v>264</v>
      </c>
      <c r="E301">
        <v>7.1333333333333337</v>
      </c>
      <c r="F301">
        <v>6</v>
      </c>
      <c r="G301">
        <v>55783.967085960394</v>
      </c>
      <c r="H301">
        <v>3118</v>
      </c>
      <c r="I301">
        <v>4551</v>
      </c>
      <c r="J301">
        <v>5286</v>
      </c>
      <c r="K301">
        <v>2.9921259842519601</v>
      </c>
      <c r="L301">
        <v>0</v>
      </c>
      <c r="M301">
        <v>51.98</v>
      </c>
      <c r="N301">
        <v>33.979999999999997</v>
      </c>
      <c r="O301">
        <v>2258</v>
      </c>
    </row>
    <row r="302" spans="1:15" x14ac:dyDescent="0.2">
      <c r="A302">
        <v>43430</v>
      </c>
      <c r="C302">
        <v>3.4058155446086449</v>
      </c>
      <c r="D302">
        <v>204</v>
      </c>
      <c r="E302">
        <v>6.333333333333333</v>
      </c>
      <c r="F302">
        <v>4</v>
      </c>
      <c r="G302">
        <v>58010.544715322969</v>
      </c>
      <c r="H302">
        <v>1516</v>
      </c>
      <c r="I302">
        <v>2813</v>
      </c>
      <c r="J302">
        <v>2629</v>
      </c>
      <c r="K302">
        <v>0</v>
      </c>
      <c r="L302">
        <v>0</v>
      </c>
      <c r="M302">
        <v>42.98</v>
      </c>
      <c r="N302">
        <v>19.939999999999898</v>
      </c>
      <c r="O302">
        <v>1636</v>
      </c>
    </row>
    <row r="303" spans="1:15" x14ac:dyDescent="0.2">
      <c r="A303">
        <v>43431</v>
      </c>
      <c r="C303">
        <v>4.6714099263309716</v>
      </c>
      <c r="D303">
        <v>280</v>
      </c>
      <c r="E303">
        <v>6.333333333333333</v>
      </c>
      <c r="F303">
        <v>12</v>
      </c>
      <c r="G303">
        <v>53852.484345826648</v>
      </c>
      <c r="H303">
        <v>2072</v>
      </c>
      <c r="I303">
        <v>2966</v>
      </c>
      <c r="J303">
        <v>2426</v>
      </c>
      <c r="K303">
        <v>0</v>
      </c>
      <c r="L303">
        <v>0</v>
      </c>
      <c r="M303">
        <v>48.92</v>
      </c>
      <c r="N303">
        <v>24.98</v>
      </c>
      <c r="O303">
        <v>2056</v>
      </c>
    </row>
    <row r="304" spans="1:15" x14ac:dyDescent="0.2">
      <c r="A304">
        <v>43432</v>
      </c>
      <c r="C304">
        <v>5.9425028675028591</v>
      </c>
      <c r="D304">
        <v>209</v>
      </c>
      <c r="E304">
        <v>6.9333333333333336</v>
      </c>
      <c r="F304">
        <v>11</v>
      </c>
      <c r="G304">
        <v>47932.11919432415</v>
      </c>
      <c r="H304">
        <v>2744</v>
      </c>
      <c r="I304">
        <v>1539</v>
      </c>
      <c r="J304">
        <v>3603</v>
      </c>
      <c r="K304">
        <v>0.59055118110236204</v>
      </c>
      <c r="L304">
        <v>0</v>
      </c>
      <c r="M304">
        <v>46.94</v>
      </c>
      <c r="N304">
        <v>39.020000000000003</v>
      </c>
      <c r="O304">
        <v>1650</v>
      </c>
    </row>
    <row r="305" spans="1:15" x14ac:dyDescent="0.2">
      <c r="A305">
        <v>43433</v>
      </c>
      <c r="C305">
        <v>4.7227051191338187</v>
      </c>
      <c r="D305">
        <v>306</v>
      </c>
      <c r="E305">
        <v>6.5333333333333332</v>
      </c>
      <c r="F305">
        <v>9</v>
      </c>
      <c r="G305">
        <v>52498.365664459445</v>
      </c>
      <c r="H305">
        <v>2349</v>
      </c>
      <c r="I305">
        <v>2346</v>
      </c>
      <c r="J305">
        <v>50</v>
      </c>
      <c r="K305">
        <v>3.50393700787401</v>
      </c>
      <c r="L305">
        <v>0</v>
      </c>
      <c r="M305">
        <v>42.08</v>
      </c>
      <c r="N305">
        <v>33.979999999999997</v>
      </c>
      <c r="O305">
        <v>2452</v>
      </c>
    </row>
    <row r="306" spans="1:15" x14ac:dyDescent="0.2">
      <c r="A306">
        <v>43434</v>
      </c>
      <c r="C306">
        <v>8.5993367770624651</v>
      </c>
      <c r="D306">
        <v>266</v>
      </c>
      <c r="E306">
        <v>6.1333333333333337</v>
      </c>
      <c r="F306">
        <v>1</v>
      </c>
      <c r="G306">
        <v>43730.064973063745</v>
      </c>
      <c r="H306">
        <v>3841</v>
      </c>
      <c r="I306">
        <v>4080</v>
      </c>
      <c r="J306">
        <v>2310</v>
      </c>
      <c r="K306">
        <v>4.4881889763779501</v>
      </c>
      <c r="L306">
        <v>0</v>
      </c>
      <c r="M306">
        <v>44.96</v>
      </c>
      <c r="N306">
        <v>37.94</v>
      </c>
      <c r="O306">
        <v>2132</v>
      </c>
    </row>
    <row r="307" spans="1:15" x14ac:dyDescent="0.2">
      <c r="A307">
        <v>43435</v>
      </c>
      <c r="C307">
        <v>6.576530114292253</v>
      </c>
      <c r="D307">
        <v>287</v>
      </c>
      <c r="E307">
        <v>6.8666666666666663</v>
      </c>
      <c r="F307">
        <v>3</v>
      </c>
      <c r="G307">
        <v>54217.35185412244</v>
      </c>
      <c r="H307">
        <v>3466</v>
      </c>
      <c r="I307">
        <v>3456</v>
      </c>
      <c r="J307">
        <v>2258</v>
      </c>
      <c r="K307">
        <v>0.59055118110236204</v>
      </c>
      <c r="L307">
        <v>0.196850393700787</v>
      </c>
      <c r="M307">
        <v>42.08</v>
      </c>
      <c r="N307">
        <v>28.94</v>
      </c>
      <c r="O307">
        <v>2669</v>
      </c>
    </row>
    <row r="308" spans="1:15" x14ac:dyDescent="0.2">
      <c r="A308">
        <v>43437</v>
      </c>
      <c r="C308">
        <v>6.9932507599612741</v>
      </c>
      <c r="D308">
        <v>232</v>
      </c>
      <c r="E308">
        <v>6.7333333333333334</v>
      </c>
      <c r="F308">
        <v>5</v>
      </c>
      <c r="G308">
        <v>56193.046728519985</v>
      </c>
      <c r="H308">
        <v>2475</v>
      </c>
      <c r="I308">
        <v>2426</v>
      </c>
      <c r="J308">
        <v>1636</v>
      </c>
      <c r="K308">
        <v>0.98425196850393704</v>
      </c>
      <c r="L308">
        <v>2.2834645669291298</v>
      </c>
      <c r="M308">
        <v>35.06</v>
      </c>
      <c r="N308">
        <v>23</v>
      </c>
      <c r="O308">
        <v>1951</v>
      </c>
    </row>
    <row r="309" spans="1:15" x14ac:dyDescent="0.2">
      <c r="A309">
        <v>43438</v>
      </c>
      <c r="C309">
        <v>4.67827561327561</v>
      </c>
      <c r="D309">
        <v>220</v>
      </c>
      <c r="E309">
        <v>6</v>
      </c>
      <c r="F309">
        <v>2</v>
      </c>
      <c r="G309">
        <v>53147.974148629117</v>
      </c>
      <c r="H309">
        <v>2941</v>
      </c>
      <c r="I309">
        <v>1983</v>
      </c>
      <c r="J309">
        <v>2056</v>
      </c>
      <c r="K309">
        <v>0</v>
      </c>
      <c r="L309">
        <v>0</v>
      </c>
      <c r="M309">
        <v>30.02</v>
      </c>
      <c r="N309">
        <v>10.9399999999999</v>
      </c>
      <c r="O309">
        <v>1666</v>
      </c>
    </row>
    <row r="310" spans="1:15" x14ac:dyDescent="0.2">
      <c r="A310">
        <v>43439</v>
      </c>
      <c r="C310">
        <v>7.8245456842008521</v>
      </c>
      <c r="D310">
        <v>389</v>
      </c>
      <c r="E310">
        <v>6.7333333333333334</v>
      </c>
      <c r="F310">
        <v>1</v>
      </c>
      <c r="G310">
        <v>61296.012423074964</v>
      </c>
      <c r="H310">
        <v>3281</v>
      </c>
      <c r="I310">
        <v>2446</v>
      </c>
      <c r="J310">
        <v>1650</v>
      </c>
      <c r="K310">
        <v>0</v>
      </c>
      <c r="L310">
        <v>0</v>
      </c>
      <c r="M310">
        <v>33.08</v>
      </c>
      <c r="N310">
        <v>17.059999999999999</v>
      </c>
      <c r="O310">
        <v>3398</v>
      </c>
    </row>
    <row r="311" spans="1:15" x14ac:dyDescent="0.2">
      <c r="A311">
        <v>43440</v>
      </c>
      <c r="C311">
        <v>6.0836887464387397</v>
      </c>
      <c r="D311">
        <v>341</v>
      </c>
      <c r="E311">
        <v>6.666666666666667</v>
      </c>
      <c r="F311">
        <v>4</v>
      </c>
      <c r="G311">
        <v>43241.717609890082</v>
      </c>
      <c r="H311">
        <v>2652</v>
      </c>
      <c r="I311">
        <v>2894</v>
      </c>
      <c r="J311">
        <v>2452</v>
      </c>
      <c r="K311">
        <v>0</v>
      </c>
      <c r="L311">
        <v>0</v>
      </c>
      <c r="M311">
        <v>32</v>
      </c>
      <c r="N311">
        <v>19.939999999999898</v>
      </c>
      <c r="O311">
        <v>2911</v>
      </c>
    </row>
    <row r="312" spans="1:15" x14ac:dyDescent="0.2">
      <c r="A312">
        <v>43441</v>
      </c>
      <c r="C312">
        <v>3.6311349107494295</v>
      </c>
      <c r="D312">
        <v>438</v>
      </c>
      <c r="E312">
        <v>6.333333333333333</v>
      </c>
      <c r="F312">
        <v>6</v>
      </c>
      <c r="G312">
        <v>53423.852181226401</v>
      </c>
      <c r="H312">
        <v>4336</v>
      </c>
      <c r="I312">
        <v>3692</v>
      </c>
      <c r="J312">
        <v>2132</v>
      </c>
      <c r="K312">
        <v>0</v>
      </c>
      <c r="L312">
        <v>0</v>
      </c>
      <c r="M312">
        <v>39.92</v>
      </c>
      <c r="N312">
        <v>26.96</v>
      </c>
      <c r="O312">
        <v>3156</v>
      </c>
    </row>
    <row r="313" spans="1:15" x14ac:dyDescent="0.2">
      <c r="A313">
        <v>43442</v>
      </c>
      <c r="C313">
        <v>10.765368720785371</v>
      </c>
      <c r="D313">
        <v>396</v>
      </c>
      <c r="E313">
        <v>6.333333333333333</v>
      </c>
      <c r="F313">
        <v>1</v>
      </c>
      <c r="G313">
        <v>50475.52715566838</v>
      </c>
      <c r="H313">
        <v>5165</v>
      </c>
      <c r="I313">
        <v>3660</v>
      </c>
      <c r="J313">
        <v>2669</v>
      </c>
      <c r="K313">
        <v>0</v>
      </c>
      <c r="L313">
        <v>0</v>
      </c>
      <c r="M313">
        <v>39.92</v>
      </c>
      <c r="N313">
        <v>26.96</v>
      </c>
      <c r="O313">
        <v>3111</v>
      </c>
    </row>
    <row r="314" spans="1:15" x14ac:dyDescent="0.2">
      <c r="A314">
        <v>43444</v>
      </c>
      <c r="C314">
        <v>4.8622419685577549</v>
      </c>
      <c r="D314">
        <v>237</v>
      </c>
      <c r="E314">
        <v>6.8</v>
      </c>
      <c r="F314">
        <v>2</v>
      </c>
      <c r="G314">
        <v>44452.592746765869</v>
      </c>
      <c r="H314">
        <v>2616</v>
      </c>
      <c r="I314">
        <v>2279</v>
      </c>
      <c r="J314">
        <v>1951</v>
      </c>
      <c r="K314">
        <v>0</v>
      </c>
      <c r="L314">
        <v>0</v>
      </c>
      <c r="M314">
        <v>44.96</v>
      </c>
      <c r="N314">
        <v>26.06</v>
      </c>
      <c r="O314">
        <v>1987</v>
      </c>
    </row>
    <row r="315" spans="1:15" x14ac:dyDescent="0.2">
      <c r="A315">
        <v>43445</v>
      </c>
      <c r="C315">
        <v>4.1766529573412372</v>
      </c>
      <c r="D315">
        <v>322</v>
      </c>
      <c r="E315">
        <v>6.666666666666667</v>
      </c>
      <c r="F315">
        <v>0</v>
      </c>
      <c r="G315">
        <v>47547.457521312004</v>
      </c>
      <c r="H315">
        <v>2422</v>
      </c>
      <c r="I315">
        <v>1634</v>
      </c>
      <c r="J315">
        <v>1666</v>
      </c>
      <c r="K315">
        <v>0</v>
      </c>
      <c r="L315">
        <v>0</v>
      </c>
      <c r="M315">
        <v>37.04</v>
      </c>
      <c r="N315">
        <v>30.02</v>
      </c>
      <c r="O315">
        <v>2570</v>
      </c>
    </row>
    <row r="316" spans="1:15" x14ac:dyDescent="0.2">
      <c r="A316">
        <v>43446</v>
      </c>
      <c r="C316">
        <v>3.2106501628548982</v>
      </c>
      <c r="D316">
        <v>296</v>
      </c>
      <c r="E316">
        <v>6.9333333333333336</v>
      </c>
      <c r="F316">
        <v>25</v>
      </c>
      <c r="G316">
        <v>54637.839681995545</v>
      </c>
      <c r="H316">
        <v>3172</v>
      </c>
      <c r="I316">
        <v>3218</v>
      </c>
      <c r="J316">
        <v>3398</v>
      </c>
      <c r="K316">
        <v>0.59055118110236204</v>
      </c>
      <c r="L316">
        <v>0.59055118110236204</v>
      </c>
      <c r="M316">
        <v>39.92</v>
      </c>
      <c r="N316">
        <v>26.96</v>
      </c>
      <c r="O316">
        <v>2471</v>
      </c>
    </row>
    <row r="317" spans="1:15" x14ac:dyDescent="0.2">
      <c r="A317">
        <v>43447</v>
      </c>
      <c r="C317">
        <v>3.3880729564258956</v>
      </c>
      <c r="D317">
        <v>263</v>
      </c>
      <c r="E317">
        <v>6.6</v>
      </c>
      <c r="F317">
        <v>0</v>
      </c>
      <c r="G317">
        <v>53411.196218681711</v>
      </c>
      <c r="H317">
        <v>2849</v>
      </c>
      <c r="I317">
        <v>2275</v>
      </c>
      <c r="J317">
        <v>2911</v>
      </c>
      <c r="K317">
        <v>0.118110236220472</v>
      </c>
      <c r="L317">
        <v>0.196850393700787</v>
      </c>
      <c r="M317">
        <v>39.020000000000003</v>
      </c>
      <c r="N317">
        <v>19.939999999999898</v>
      </c>
      <c r="O317">
        <v>2264</v>
      </c>
    </row>
    <row r="318" spans="1:15" x14ac:dyDescent="0.2">
      <c r="A318">
        <v>43448</v>
      </c>
      <c r="C318">
        <v>3.7790213495849989</v>
      </c>
      <c r="D318">
        <v>399</v>
      </c>
      <c r="E318">
        <v>6.666666666666667</v>
      </c>
      <c r="F318">
        <v>6</v>
      </c>
      <c r="G318">
        <v>47293.974935843442</v>
      </c>
      <c r="H318">
        <v>5241</v>
      </c>
      <c r="I318">
        <v>2672</v>
      </c>
      <c r="J318">
        <v>3156</v>
      </c>
      <c r="K318">
        <v>0</v>
      </c>
      <c r="L318">
        <v>0</v>
      </c>
      <c r="M318">
        <v>41</v>
      </c>
      <c r="N318">
        <v>19.04</v>
      </c>
      <c r="O318">
        <v>3146</v>
      </c>
    </row>
    <row r="319" spans="1:15" x14ac:dyDescent="0.2">
      <c r="A319">
        <v>43449</v>
      </c>
      <c r="C319">
        <v>3.5150335310031142</v>
      </c>
      <c r="D319">
        <v>415</v>
      </c>
      <c r="E319">
        <v>6.8666666666666663</v>
      </c>
      <c r="F319">
        <v>5</v>
      </c>
      <c r="G319">
        <v>51639.790159646967</v>
      </c>
      <c r="H319">
        <v>5195</v>
      </c>
      <c r="I319">
        <v>5286</v>
      </c>
      <c r="J319">
        <v>3111</v>
      </c>
      <c r="K319">
        <v>0</v>
      </c>
      <c r="L319">
        <v>0</v>
      </c>
      <c r="M319">
        <v>57.02</v>
      </c>
      <c r="N319">
        <v>28.94</v>
      </c>
      <c r="O319">
        <v>3550</v>
      </c>
    </row>
    <row r="320" spans="1:15" x14ac:dyDescent="0.2">
      <c r="A320">
        <v>43451</v>
      </c>
      <c r="C320">
        <v>5.5958501146549908</v>
      </c>
      <c r="D320">
        <v>212</v>
      </c>
      <c r="E320">
        <v>7.8666666666666663</v>
      </c>
      <c r="F320">
        <v>9</v>
      </c>
      <c r="G320">
        <v>56591.079147798875</v>
      </c>
      <c r="H320">
        <v>2297</v>
      </c>
      <c r="I320">
        <v>2629</v>
      </c>
      <c r="J320">
        <v>1987</v>
      </c>
      <c r="K320">
        <v>0</v>
      </c>
      <c r="L320">
        <v>0</v>
      </c>
      <c r="M320">
        <v>50</v>
      </c>
      <c r="N320">
        <v>30.02</v>
      </c>
      <c r="O320">
        <v>1995</v>
      </c>
    </row>
    <row r="321" spans="1:15" x14ac:dyDescent="0.2">
      <c r="A321">
        <v>43452</v>
      </c>
      <c r="C321">
        <v>5.3770634594397952</v>
      </c>
      <c r="D321">
        <v>349</v>
      </c>
      <c r="E321">
        <v>7.333333333333333</v>
      </c>
      <c r="F321">
        <v>1</v>
      </c>
      <c r="G321">
        <v>51296.464731948639</v>
      </c>
      <c r="H321">
        <v>2951</v>
      </c>
      <c r="I321">
        <v>2426</v>
      </c>
      <c r="J321">
        <v>2570</v>
      </c>
      <c r="K321">
        <v>0</v>
      </c>
      <c r="L321">
        <v>0</v>
      </c>
      <c r="M321">
        <v>50</v>
      </c>
      <c r="N321">
        <v>33.08</v>
      </c>
      <c r="O321">
        <v>2985</v>
      </c>
    </row>
    <row r="322" spans="1:15" x14ac:dyDescent="0.2">
      <c r="A322">
        <v>43453</v>
      </c>
      <c r="C322">
        <v>3.0531616874847178</v>
      </c>
      <c r="D322">
        <v>419</v>
      </c>
      <c r="E322">
        <v>7.0666666666666664</v>
      </c>
      <c r="F322">
        <v>1</v>
      </c>
      <c r="G322">
        <v>47250.080644681308</v>
      </c>
      <c r="H322">
        <v>3600</v>
      </c>
      <c r="I322">
        <v>3603</v>
      </c>
      <c r="J322">
        <v>2471</v>
      </c>
      <c r="K322">
        <v>0</v>
      </c>
      <c r="L322">
        <v>0</v>
      </c>
      <c r="M322">
        <v>51.08</v>
      </c>
      <c r="N322">
        <v>39.020000000000003</v>
      </c>
      <c r="O322">
        <v>3414</v>
      </c>
    </row>
    <row r="323" spans="1:15" x14ac:dyDescent="0.2">
      <c r="A323">
        <v>43454</v>
      </c>
      <c r="C323">
        <v>4.9059279609279578</v>
      </c>
      <c r="D323">
        <v>376</v>
      </c>
      <c r="E323">
        <v>6.9333333333333336</v>
      </c>
      <c r="F323">
        <v>2</v>
      </c>
      <c r="G323">
        <v>47524.419772588502</v>
      </c>
      <c r="H323">
        <v>3953</v>
      </c>
      <c r="I323">
        <v>50</v>
      </c>
      <c r="J323">
        <v>2264</v>
      </c>
      <c r="K323">
        <v>0</v>
      </c>
      <c r="L323">
        <v>0</v>
      </c>
      <c r="M323">
        <v>51.08</v>
      </c>
      <c r="N323">
        <v>26.96</v>
      </c>
      <c r="O323">
        <v>3488</v>
      </c>
    </row>
    <row r="324" spans="1:15" x14ac:dyDescent="0.2">
      <c r="A324">
        <v>43455</v>
      </c>
      <c r="C324">
        <v>4.2432517482517431</v>
      </c>
      <c r="D324">
        <v>422</v>
      </c>
      <c r="E324">
        <v>7.2</v>
      </c>
      <c r="F324">
        <v>4</v>
      </c>
      <c r="G324">
        <v>56422.270309894739</v>
      </c>
      <c r="H324">
        <v>3983</v>
      </c>
      <c r="I324">
        <v>2310</v>
      </c>
      <c r="J324">
        <v>3146</v>
      </c>
      <c r="K324">
        <v>0.118110236220472</v>
      </c>
      <c r="L324">
        <v>0</v>
      </c>
      <c r="M324">
        <v>53.06</v>
      </c>
      <c r="N324">
        <v>35.06</v>
      </c>
      <c r="O324">
        <v>4164</v>
      </c>
    </row>
    <row r="325" spans="1:15" x14ac:dyDescent="0.2">
      <c r="A325">
        <v>43456</v>
      </c>
      <c r="C325">
        <v>2.8380044670457334</v>
      </c>
      <c r="D325">
        <v>275</v>
      </c>
      <c r="E325">
        <v>6.8666666666666663</v>
      </c>
      <c r="F325">
        <v>2</v>
      </c>
      <c r="G325">
        <v>42351.262367344614</v>
      </c>
      <c r="H325">
        <v>5320</v>
      </c>
      <c r="I325">
        <v>2258</v>
      </c>
      <c r="J325">
        <v>3550</v>
      </c>
      <c r="K325">
        <v>0.39370078740157399</v>
      </c>
      <c r="L325">
        <v>0</v>
      </c>
      <c r="M325">
        <v>46.94</v>
      </c>
      <c r="N325">
        <v>28.04</v>
      </c>
      <c r="O325">
        <v>2464</v>
      </c>
    </row>
    <row r="326" spans="1:15" x14ac:dyDescent="0.2">
      <c r="A326">
        <v>43458</v>
      </c>
      <c r="C326">
        <v>2.6666666666666665</v>
      </c>
      <c r="D326">
        <v>3</v>
      </c>
      <c r="E326">
        <v>95.333333333333329</v>
      </c>
      <c r="F326">
        <v>48</v>
      </c>
      <c r="G326">
        <v>978.33333333333337</v>
      </c>
      <c r="H326">
        <v>0</v>
      </c>
      <c r="I326">
        <v>787</v>
      </c>
      <c r="J326">
        <v>995</v>
      </c>
      <c r="K326">
        <v>0</v>
      </c>
      <c r="L326">
        <v>0</v>
      </c>
      <c r="M326">
        <v>50</v>
      </c>
      <c r="N326">
        <v>33.08</v>
      </c>
      <c r="O326">
        <v>238</v>
      </c>
    </row>
    <row r="327" spans="1:15" x14ac:dyDescent="0.2">
      <c r="A327">
        <v>43461</v>
      </c>
      <c r="C327">
        <v>9.1676360892220252</v>
      </c>
      <c r="D327">
        <v>308</v>
      </c>
      <c r="E327">
        <v>7</v>
      </c>
      <c r="F327">
        <v>0</v>
      </c>
      <c r="G327">
        <v>63069.81420164468</v>
      </c>
      <c r="H327">
        <v>3376</v>
      </c>
      <c r="I327">
        <v>2432</v>
      </c>
      <c r="J327">
        <v>3464</v>
      </c>
      <c r="K327">
        <v>1.2992125984251901</v>
      </c>
      <c r="L327">
        <v>2.2047244094488101</v>
      </c>
      <c r="M327">
        <v>30.92</v>
      </c>
      <c r="N327">
        <v>24.08</v>
      </c>
      <c r="O327">
        <v>2788</v>
      </c>
    </row>
    <row r="328" spans="1:15" x14ac:dyDescent="0.2">
      <c r="A328">
        <v>43462</v>
      </c>
      <c r="C328">
        <v>4.4242508030743286</v>
      </c>
      <c r="D328">
        <v>349</v>
      </c>
      <c r="E328">
        <v>7.333333333333333</v>
      </c>
      <c r="F328">
        <v>4</v>
      </c>
      <c r="G328">
        <v>59876.002979804478</v>
      </c>
      <c r="H328">
        <v>3837</v>
      </c>
      <c r="I328">
        <v>2132</v>
      </c>
      <c r="J328">
        <v>4164</v>
      </c>
      <c r="K328">
        <v>1.49606299212598</v>
      </c>
      <c r="L328">
        <v>0.511811023622047</v>
      </c>
      <c r="M328">
        <v>30.92</v>
      </c>
      <c r="N328">
        <v>15.979999999999899</v>
      </c>
      <c r="O328">
        <v>3037</v>
      </c>
    </row>
    <row r="329" spans="1:15" x14ac:dyDescent="0.2">
      <c r="A329">
        <v>43463</v>
      </c>
      <c r="C329">
        <v>2.7858724082934572</v>
      </c>
      <c r="D329">
        <v>263</v>
      </c>
      <c r="E329">
        <v>7.1333333333333337</v>
      </c>
      <c r="F329">
        <v>2</v>
      </c>
      <c r="G329">
        <v>63826.633798688621</v>
      </c>
      <c r="H329">
        <v>4565</v>
      </c>
      <c r="I329">
        <v>2669</v>
      </c>
      <c r="J329">
        <v>2464</v>
      </c>
      <c r="K329">
        <v>0.196850393700787</v>
      </c>
      <c r="L329">
        <v>0.39370078740157399</v>
      </c>
      <c r="M329">
        <v>28.94</v>
      </c>
      <c r="N329">
        <v>17.059999999999999</v>
      </c>
      <c r="O329">
        <v>2231</v>
      </c>
    </row>
    <row r="330" spans="1:15" x14ac:dyDescent="0.2">
      <c r="A330">
        <v>43465</v>
      </c>
      <c r="C330">
        <v>3.916938257534226</v>
      </c>
      <c r="D330">
        <v>293</v>
      </c>
      <c r="E330">
        <v>8.0666666666666664</v>
      </c>
      <c r="F330">
        <v>8</v>
      </c>
      <c r="G330">
        <v>55042.011654516471</v>
      </c>
      <c r="H330">
        <v>0</v>
      </c>
      <c r="I330">
        <v>1951</v>
      </c>
      <c r="J330">
        <v>238</v>
      </c>
      <c r="K330">
        <v>0.118110236220472</v>
      </c>
      <c r="L330">
        <v>0.118110236220472</v>
      </c>
      <c r="M330">
        <v>28.94</v>
      </c>
      <c r="N330">
        <v>21.02</v>
      </c>
      <c r="O330">
        <v>3252</v>
      </c>
    </row>
  </sheetData>
  <conditionalFormatting sqref="B2:O15">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B5978-62BE-C642-B78C-9E41827B8DC4}">
  <dimension ref="A1:I18"/>
  <sheetViews>
    <sheetView workbookViewId="0">
      <selection sqref="A1:I18"/>
    </sheetView>
  </sheetViews>
  <sheetFormatPr baseColWidth="10" defaultRowHeight="16" x14ac:dyDescent="0.2"/>
  <cols>
    <col min="1" max="1" width="17.83203125" bestFit="1" customWidth="1"/>
    <col min="2" max="2" width="12.1640625" bestFit="1" customWidth="1"/>
    <col min="3" max="4" width="13.6640625" bestFit="1" customWidth="1"/>
    <col min="5" max="5" width="12.33203125" bestFit="1" customWidth="1"/>
    <col min="6" max="6" width="13.1640625" bestFit="1" customWidth="1"/>
    <col min="7" max="7" width="12.1640625" bestFit="1" customWidth="1"/>
    <col min="8" max="9" width="12.33203125" bestFit="1" customWidth="1"/>
  </cols>
  <sheetData>
    <row r="1" spans="1:9" x14ac:dyDescent="0.2">
      <c r="A1" t="s">
        <v>115</v>
      </c>
    </row>
    <row r="2" spans="1:9" ht="17" thickBot="1" x14ac:dyDescent="0.25"/>
    <row r="3" spans="1:9" x14ac:dyDescent="0.2">
      <c r="A3" s="19" t="s">
        <v>116</v>
      </c>
      <c r="B3" s="19"/>
    </row>
    <row r="4" spans="1:9" x14ac:dyDescent="0.2">
      <c r="A4" s="11" t="s">
        <v>117</v>
      </c>
      <c r="B4" s="20">
        <v>0.72763159672007638</v>
      </c>
    </row>
    <row r="5" spans="1:9" x14ac:dyDescent="0.2">
      <c r="A5" s="11" t="s">
        <v>118</v>
      </c>
      <c r="B5" s="20">
        <v>0.52944774054540789</v>
      </c>
    </row>
    <row r="6" spans="1:9" x14ac:dyDescent="0.2">
      <c r="A6" s="11" t="s">
        <v>119</v>
      </c>
      <c r="B6" s="20">
        <v>0.52792983003103822</v>
      </c>
    </row>
    <row r="7" spans="1:9" x14ac:dyDescent="0.2">
      <c r="A7" s="11" t="s">
        <v>93</v>
      </c>
      <c r="B7" s="20">
        <v>722.35514591484628</v>
      </c>
    </row>
    <row r="8" spans="1:9" ht="17" thickBot="1" x14ac:dyDescent="0.25">
      <c r="A8" s="12" t="s">
        <v>120</v>
      </c>
      <c r="B8" s="12">
        <v>312</v>
      </c>
    </row>
    <row r="10" spans="1:9" ht="17" thickBot="1" x14ac:dyDescent="0.25">
      <c r="A10" t="s">
        <v>121</v>
      </c>
    </row>
    <row r="11" spans="1:9" x14ac:dyDescent="0.2">
      <c r="A11" s="13"/>
      <c r="B11" s="13" t="s">
        <v>126</v>
      </c>
      <c r="C11" s="13" t="s">
        <v>127</v>
      </c>
      <c r="D11" s="13" t="s">
        <v>128</v>
      </c>
      <c r="E11" s="13" t="s">
        <v>129</v>
      </c>
      <c r="F11" s="13" t="s">
        <v>130</v>
      </c>
    </row>
    <row r="12" spans="1:9" x14ac:dyDescent="0.2">
      <c r="A12" s="11" t="s">
        <v>122</v>
      </c>
      <c r="B12" s="11">
        <v>1</v>
      </c>
      <c r="C12" s="20">
        <v>182002968.68729305</v>
      </c>
      <c r="D12" s="20">
        <v>182002968.68729305</v>
      </c>
      <c r="E12" s="20">
        <v>348.80036440440205</v>
      </c>
      <c r="F12" s="20">
        <v>1.1142629936458037E-52</v>
      </c>
    </row>
    <row r="13" spans="1:9" x14ac:dyDescent="0.2">
      <c r="A13" s="11" t="s">
        <v>123</v>
      </c>
      <c r="B13" s="11">
        <v>310</v>
      </c>
      <c r="C13" s="20">
        <v>161757056.61719424</v>
      </c>
      <c r="D13" s="20">
        <v>521796.95682965883</v>
      </c>
      <c r="E13" s="20"/>
      <c r="F13" s="20"/>
    </row>
    <row r="14" spans="1:9" ht="17" thickBot="1" x14ac:dyDescent="0.25">
      <c r="A14" s="12" t="s">
        <v>124</v>
      </c>
      <c r="B14" s="12">
        <v>311</v>
      </c>
      <c r="C14" s="21">
        <v>343760025.30448729</v>
      </c>
      <c r="D14" s="21"/>
      <c r="E14" s="21"/>
      <c r="F14" s="21"/>
    </row>
    <row r="15" spans="1:9" ht="17" thickBot="1" x14ac:dyDescent="0.25"/>
    <row r="16" spans="1:9" x14ac:dyDescent="0.2">
      <c r="A16" s="13"/>
      <c r="B16" s="13" t="s">
        <v>131</v>
      </c>
      <c r="C16" s="13" t="s">
        <v>93</v>
      </c>
      <c r="D16" s="13" t="s">
        <v>132</v>
      </c>
      <c r="E16" s="13" t="s">
        <v>133</v>
      </c>
      <c r="F16" s="13" t="s">
        <v>134</v>
      </c>
      <c r="G16" s="13" t="s">
        <v>135</v>
      </c>
      <c r="H16" s="13" t="s">
        <v>136</v>
      </c>
      <c r="I16" s="13" t="s">
        <v>137</v>
      </c>
    </row>
    <row r="17" spans="1:9" x14ac:dyDescent="0.2">
      <c r="A17" s="11" t="s">
        <v>125</v>
      </c>
      <c r="B17" s="20">
        <v>990.74398642846973</v>
      </c>
      <c r="C17" s="20">
        <v>127.7424043888203</v>
      </c>
      <c r="D17" s="20">
        <v>7.7557956668238281</v>
      </c>
      <c r="E17" s="20">
        <v>1.2754174563462606E-13</v>
      </c>
      <c r="F17" s="20">
        <v>739.39216450051651</v>
      </c>
      <c r="G17" s="20">
        <v>1242.0958083564228</v>
      </c>
      <c r="H17" s="20">
        <v>739.39216450051651</v>
      </c>
      <c r="I17" s="20">
        <v>1242.0958083564228</v>
      </c>
    </row>
    <row r="18" spans="1:9" ht="17" thickBot="1" x14ac:dyDescent="0.25">
      <c r="A18" s="12" t="s">
        <v>9</v>
      </c>
      <c r="B18" s="21">
        <v>0.64000108567266978</v>
      </c>
      <c r="C18" s="21">
        <v>3.4268275180964591E-2</v>
      </c>
      <c r="D18" s="21">
        <v>18.676197803739445</v>
      </c>
      <c r="E18" s="21">
        <v>1.1142629936458195E-52</v>
      </c>
      <c r="F18" s="21">
        <v>0.57257325352660648</v>
      </c>
      <c r="G18" s="21">
        <v>0.70742891781873307</v>
      </c>
      <c r="H18" s="21">
        <v>0.57257325352660648</v>
      </c>
      <c r="I18" s="21">
        <v>0.70742891781873307</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A8F15A-6942-7449-B3AF-3B916C56886A}">
  <dimension ref="A1:I18"/>
  <sheetViews>
    <sheetView workbookViewId="0">
      <selection activeCell="F16" sqref="F16:G18"/>
    </sheetView>
  </sheetViews>
  <sheetFormatPr baseColWidth="10" defaultRowHeight="16" x14ac:dyDescent="0.2"/>
  <cols>
    <col min="1" max="1" width="17.83203125" bestFit="1" customWidth="1"/>
    <col min="2" max="2" width="12.1640625" bestFit="1" customWidth="1"/>
    <col min="3" max="3" width="13.5" bestFit="1" customWidth="1"/>
    <col min="4" max="5" width="12.1640625" bestFit="1" customWidth="1"/>
    <col min="6" max="6" width="13" bestFit="1" customWidth="1"/>
    <col min="7" max="7" width="12.1640625" bestFit="1" customWidth="1"/>
    <col min="8" max="9" width="12.33203125" bestFit="1" customWidth="1"/>
  </cols>
  <sheetData>
    <row r="1" spans="1:9" x14ac:dyDescent="0.2">
      <c r="A1" t="s">
        <v>115</v>
      </c>
    </row>
    <row r="2" spans="1:9" ht="17" thickBot="1" x14ac:dyDescent="0.25"/>
    <row r="3" spans="1:9" x14ac:dyDescent="0.2">
      <c r="A3" s="19" t="s">
        <v>116</v>
      </c>
      <c r="B3" s="19"/>
    </row>
    <row r="4" spans="1:9" x14ac:dyDescent="0.2">
      <c r="A4" s="11" t="s">
        <v>117</v>
      </c>
      <c r="B4" s="20">
        <v>0.15069945603890222</v>
      </c>
    </row>
    <row r="5" spans="1:9" x14ac:dyDescent="0.2">
      <c r="A5" s="11" t="s">
        <v>118</v>
      </c>
      <c r="B5" s="20">
        <v>2.2710326050421028E-2</v>
      </c>
    </row>
    <row r="6" spans="1:9" x14ac:dyDescent="0.2">
      <c r="A6" s="11" t="s">
        <v>119</v>
      </c>
      <c r="B6" s="20">
        <v>1.9557778715099807E-2</v>
      </c>
    </row>
    <row r="7" spans="1:9" x14ac:dyDescent="0.2">
      <c r="A7" s="11" t="s">
        <v>93</v>
      </c>
      <c r="B7" s="20">
        <v>1041.0186125923096</v>
      </c>
    </row>
    <row r="8" spans="1:9" ht="17" thickBot="1" x14ac:dyDescent="0.25">
      <c r="A8" s="12" t="s">
        <v>120</v>
      </c>
      <c r="B8" s="12">
        <v>312</v>
      </c>
    </row>
    <row r="10" spans="1:9" ht="17" thickBot="1" x14ac:dyDescent="0.25">
      <c r="A10" t="s">
        <v>121</v>
      </c>
    </row>
    <row r="11" spans="1:9" x14ac:dyDescent="0.2">
      <c r="A11" s="13"/>
      <c r="B11" s="13" t="s">
        <v>126</v>
      </c>
      <c r="C11" s="13" t="s">
        <v>127</v>
      </c>
      <c r="D11" s="13" t="s">
        <v>128</v>
      </c>
      <c r="E11" s="13" t="s">
        <v>129</v>
      </c>
      <c r="F11" s="13" t="s">
        <v>130</v>
      </c>
    </row>
    <row r="12" spans="1:9" x14ac:dyDescent="0.2">
      <c r="A12" s="11" t="s">
        <v>122</v>
      </c>
      <c r="B12" s="11">
        <v>1</v>
      </c>
      <c r="C12" s="20">
        <v>7806902.2577658892</v>
      </c>
      <c r="D12" s="20">
        <v>7806902.2577658892</v>
      </c>
      <c r="E12" s="20">
        <v>7.20380176245855</v>
      </c>
      <c r="F12" s="20">
        <v>7.6658520884559942E-3</v>
      </c>
    </row>
    <row r="13" spans="1:9" x14ac:dyDescent="0.2">
      <c r="A13" s="11" t="s">
        <v>123</v>
      </c>
      <c r="B13" s="11">
        <v>310</v>
      </c>
      <c r="C13" s="20">
        <v>335953123.0467214</v>
      </c>
      <c r="D13" s="20">
        <v>1083719.7517636174</v>
      </c>
      <c r="E13" s="20"/>
      <c r="F13" s="20"/>
    </row>
    <row r="14" spans="1:9" ht="17" thickBot="1" x14ac:dyDescent="0.25">
      <c r="A14" s="12" t="s">
        <v>124</v>
      </c>
      <c r="B14" s="12">
        <v>311</v>
      </c>
      <c r="C14" s="21">
        <v>343760025.30448729</v>
      </c>
      <c r="D14" s="21"/>
      <c r="E14" s="21"/>
      <c r="F14" s="21"/>
    </row>
    <row r="15" spans="1:9" ht="17" thickBot="1" x14ac:dyDescent="0.25"/>
    <row r="16" spans="1:9" x14ac:dyDescent="0.2">
      <c r="A16" s="13"/>
      <c r="B16" s="13" t="s">
        <v>131</v>
      </c>
      <c r="C16" s="13" t="s">
        <v>93</v>
      </c>
      <c r="D16" s="13" t="s">
        <v>132</v>
      </c>
      <c r="E16" s="13" t="s">
        <v>133</v>
      </c>
      <c r="F16" s="13" t="s">
        <v>134</v>
      </c>
      <c r="G16" s="13" t="s">
        <v>135</v>
      </c>
      <c r="H16" s="13" t="s">
        <v>136</v>
      </c>
      <c r="I16" s="13" t="s">
        <v>137</v>
      </c>
    </row>
    <row r="17" spans="1:9" x14ac:dyDescent="0.2">
      <c r="A17" s="11" t="s">
        <v>125</v>
      </c>
      <c r="B17" s="20">
        <v>2725.2924349803775</v>
      </c>
      <c r="C17" s="20">
        <v>204.51638336820969</v>
      </c>
      <c r="D17" s="20">
        <v>13.325545807612794</v>
      </c>
      <c r="E17" s="20">
        <v>2.4442913938033571E-32</v>
      </c>
      <c r="F17" s="20">
        <v>2322.8766058775541</v>
      </c>
      <c r="G17" s="20">
        <v>3127.7082640832009</v>
      </c>
      <c r="H17" s="20">
        <v>2322.8766058775541</v>
      </c>
      <c r="I17" s="20">
        <v>3127.7082640832009</v>
      </c>
    </row>
    <row r="18" spans="1:9" ht="17" thickBot="1" x14ac:dyDescent="0.25">
      <c r="A18" s="12" t="s">
        <v>41</v>
      </c>
      <c r="B18" s="21">
        <v>7.5796876518787855</v>
      </c>
      <c r="C18" s="21">
        <v>2.8240373269826295</v>
      </c>
      <c r="D18" s="21">
        <v>2.6839898961170521</v>
      </c>
      <c r="E18" s="21">
        <v>7.6658520884566022E-3</v>
      </c>
      <c r="F18" s="21">
        <v>2.0229821027247947</v>
      </c>
      <c r="G18" s="21">
        <v>13.136393201032776</v>
      </c>
      <c r="H18" s="21">
        <v>2.0229821027247947</v>
      </c>
      <c r="I18" s="21">
        <v>13.136393201032776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B57FA-8108-0449-83A5-9A22854874D9}">
  <dimension ref="A1:S19"/>
  <sheetViews>
    <sheetView workbookViewId="0">
      <selection activeCell="A18" sqref="A18:E18"/>
    </sheetView>
  </sheetViews>
  <sheetFormatPr baseColWidth="10" defaultRowHeight="16" x14ac:dyDescent="0.2"/>
  <cols>
    <col min="1" max="1" width="17.83203125" bestFit="1" customWidth="1"/>
    <col min="2" max="2" width="12.1640625" bestFit="1" customWidth="1"/>
    <col min="3" max="3" width="13.6640625" bestFit="1" customWidth="1"/>
    <col min="4" max="4" width="12.6640625" bestFit="1" customWidth="1"/>
    <col min="5" max="5" width="12.33203125" bestFit="1" customWidth="1"/>
    <col min="6" max="6" width="13.1640625" bestFit="1" customWidth="1"/>
    <col min="7" max="7" width="12.1640625" bestFit="1" customWidth="1"/>
    <col min="8" max="8" width="12.83203125" bestFit="1" customWidth="1"/>
    <col min="9" max="9" width="12.33203125" bestFit="1" customWidth="1"/>
  </cols>
  <sheetData>
    <row r="1" spans="1:19" x14ac:dyDescent="0.2">
      <c r="A1" t="s">
        <v>115</v>
      </c>
      <c r="K1" t="s">
        <v>115</v>
      </c>
    </row>
    <row r="2" spans="1:19" ht="17" thickBot="1" x14ac:dyDescent="0.25"/>
    <row r="3" spans="1:19" x14ac:dyDescent="0.2">
      <c r="A3" s="19" t="s">
        <v>116</v>
      </c>
      <c r="B3" s="19"/>
      <c r="K3" s="19" t="s">
        <v>116</v>
      </c>
      <c r="L3" s="19"/>
    </row>
    <row r="4" spans="1:19" x14ac:dyDescent="0.2">
      <c r="A4" s="11" t="s">
        <v>117</v>
      </c>
      <c r="B4" s="20">
        <v>0.73017707995793624</v>
      </c>
      <c r="K4" s="11" t="s">
        <v>117</v>
      </c>
      <c r="L4" s="20">
        <v>0.72763159672007638</v>
      </c>
    </row>
    <row r="5" spans="1:19" x14ac:dyDescent="0.2">
      <c r="A5" s="11" t="s">
        <v>118</v>
      </c>
      <c r="B5" s="20">
        <v>0.53315856809589846</v>
      </c>
      <c r="K5" s="11" t="s">
        <v>118</v>
      </c>
      <c r="L5" s="20">
        <v>0.52944774054540789</v>
      </c>
    </row>
    <row r="6" spans="1:19" x14ac:dyDescent="0.2">
      <c r="A6" s="11" t="s">
        <v>119</v>
      </c>
      <c r="B6" s="20">
        <v>0.53013694070493345</v>
      </c>
      <c r="K6" s="11" t="s">
        <v>119</v>
      </c>
      <c r="L6" s="20">
        <v>0.52792983003103822</v>
      </c>
    </row>
    <row r="7" spans="1:19" x14ac:dyDescent="0.2">
      <c r="A7" s="11" t="s">
        <v>93</v>
      </c>
      <c r="B7" s="20">
        <v>720.66452263826636</v>
      </c>
      <c r="K7" s="11" t="s">
        <v>93</v>
      </c>
      <c r="L7" s="20">
        <v>722.35514591484628</v>
      </c>
    </row>
    <row r="8" spans="1:19" ht="17" thickBot="1" x14ac:dyDescent="0.25">
      <c r="A8" s="12" t="s">
        <v>120</v>
      </c>
      <c r="B8" s="12">
        <v>312</v>
      </c>
      <c r="K8" s="12" t="s">
        <v>120</v>
      </c>
      <c r="L8" s="12">
        <v>312</v>
      </c>
    </row>
    <row r="10" spans="1:19" ht="17" thickBot="1" x14ac:dyDescent="0.25">
      <c r="A10" t="s">
        <v>121</v>
      </c>
      <c r="K10" t="s">
        <v>121</v>
      </c>
    </row>
    <row r="11" spans="1:19" x14ac:dyDescent="0.2">
      <c r="A11" s="13"/>
      <c r="B11" s="13" t="s">
        <v>126</v>
      </c>
      <c r="C11" s="13" t="s">
        <v>127</v>
      </c>
      <c r="D11" s="13" t="s">
        <v>128</v>
      </c>
      <c r="E11" s="13" t="s">
        <v>129</v>
      </c>
      <c r="F11" s="13" t="s">
        <v>130</v>
      </c>
      <c r="K11" s="13"/>
      <c r="L11" s="13" t="s">
        <v>126</v>
      </c>
      <c r="M11" s="13" t="s">
        <v>127</v>
      </c>
      <c r="N11" s="13" t="s">
        <v>128</v>
      </c>
      <c r="O11" s="13" t="s">
        <v>129</v>
      </c>
      <c r="P11" s="13" t="s">
        <v>130</v>
      </c>
    </row>
    <row r="12" spans="1:19" x14ac:dyDescent="0.2">
      <c r="A12" s="11" t="s">
        <v>122</v>
      </c>
      <c r="B12" s="11">
        <v>2</v>
      </c>
      <c r="C12" s="20">
        <v>183278602.85995024</v>
      </c>
      <c r="D12" s="20">
        <v>91639301.429975122</v>
      </c>
      <c r="E12" s="20">
        <v>176.44748975009</v>
      </c>
      <c r="F12" s="20">
        <v>7.703199328840491E-52</v>
      </c>
      <c r="K12" s="11" t="s">
        <v>122</v>
      </c>
      <c r="L12" s="11">
        <v>1</v>
      </c>
      <c r="M12" s="20">
        <v>182002968.68729305</v>
      </c>
      <c r="N12" s="20">
        <v>182002968.68729305</v>
      </c>
      <c r="O12" s="20">
        <v>348.80036440440205</v>
      </c>
      <c r="P12" s="20">
        <v>1.1142629936458037E-52</v>
      </c>
    </row>
    <row r="13" spans="1:19" x14ac:dyDescent="0.2">
      <c r="A13" s="11" t="s">
        <v>123</v>
      </c>
      <c r="B13" s="11">
        <v>309</v>
      </c>
      <c r="C13" s="20">
        <v>160481422.44453704</v>
      </c>
      <c r="D13" s="20">
        <v>519357.35418944026</v>
      </c>
      <c r="E13" s="20"/>
      <c r="F13" s="20"/>
      <c r="K13" s="11" t="s">
        <v>123</v>
      </c>
      <c r="L13" s="11">
        <v>310</v>
      </c>
      <c r="M13" s="20">
        <v>161757056.61719424</v>
      </c>
      <c r="N13" s="20">
        <v>521796.95682965883</v>
      </c>
      <c r="O13" s="20"/>
      <c r="P13" s="20"/>
    </row>
    <row r="14" spans="1:19" ht="17" thickBot="1" x14ac:dyDescent="0.25">
      <c r="A14" s="12" t="s">
        <v>124</v>
      </c>
      <c r="B14" s="12">
        <v>311</v>
      </c>
      <c r="C14" s="21">
        <v>343760025.30448729</v>
      </c>
      <c r="D14" s="21"/>
      <c r="E14" s="21"/>
      <c r="F14" s="21"/>
      <c r="K14" s="12" t="s">
        <v>124</v>
      </c>
      <c r="L14" s="12">
        <v>311</v>
      </c>
      <c r="M14" s="21">
        <v>343760025.30448729</v>
      </c>
      <c r="N14" s="21"/>
      <c r="O14" s="21"/>
      <c r="P14" s="21"/>
    </row>
    <row r="15" spans="1:19" ht="17" thickBot="1" x14ac:dyDescent="0.25"/>
    <row r="16" spans="1:19" x14ac:dyDescent="0.2">
      <c r="A16" s="13"/>
      <c r="B16" s="13" t="s">
        <v>131</v>
      </c>
      <c r="C16" s="13" t="s">
        <v>93</v>
      </c>
      <c r="D16" s="13" t="s">
        <v>132</v>
      </c>
      <c r="E16" s="13" t="s">
        <v>133</v>
      </c>
      <c r="F16" s="13" t="s">
        <v>134</v>
      </c>
      <c r="G16" s="13" t="s">
        <v>135</v>
      </c>
      <c r="H16" s="13" t="s">
        <v>136</v>
      </c>
      <c r="I16" s="13" t="s">
        <v>137</v>
      </c>
      <c r="K16" s="13"/>
      <c r="L16" s="13" t="s">
        <v>131</v>
      </c>
      <c r="M16" s="13" t="s">
        <v>93</v>
      </c>
      <c r="N16" s="13" t="s">
        <v>132</v>
      </c>
      <c r="O16" s="13" t="s">
        <v>133</v>
      </c>
      <c r="P16" s="13" t="s">
        <v>134</v>
      </c>
      <c r="Q16" s="13" t="s">
        <v>135</v>
      </c>
      <c r="R16" s="13" t="s">
        <v>136</v>
      </c>
      <c r="S16" s="13" t="s">
        <v>137</v>
      </c>
    </row>
    <row r="17" spans="1:19" x14ac:dyDescent="0.2">
      <c r="A17" s="11" t="s">
        <v>125</v>
      </c>
      <c r="B17" s="20">
        <v>800.26877042491424</v>
      </c>
      <c r="C17" s="20">
        <v>176.10528942158129</v>
      </c>
      <c r="D17" s="20">
        <v>4.5442631113091547</v>
      </c>
      <c r="E17" s="20">
        <v>7.9185385275340519E-6</v>
      </c>
      <c r="F17" s="20">
        <v>453.75151967287422</v>
      </c>
      <c r="G17" s="20">
        <v>1146.7860211769544</v>
      </c>
      <c r="H17" s="20">
        <v>453.75151967287422</v>
      </c>
      <c r="I17" s="20">
        <v>1146.7860211769544</v>
      </c>
      <c r="K17" s="11" t="s">
        <v>125</v>
      </c>
      <c r="L17" s="20">
        <v>990.74398642846973</v>
      </c>
      <c r="M17" s="20">
        <v>127.7424043888203</v>
      </c>
      <c r="N17" s="20">
        <v>7.7557956668238281</v>
      </c>
      <c r="O17" s="20">
        <v>1.2754174563462606E-13</v>
      </c>
      <c r="P17" s="20">
        <v>739.39216450051651</v>
      </c>
      <c r="Q17" s="20">
        <v>1242.0958083564228</v>
      </c>
      <c r="R17" s="20">
        <v>739.39216450051651</v>
      </c>
      <c r="S17" s="20">
        <v>1242.0958083564228</v>
      </c>
    </row>
    <row r="18" spans="1:19" ht="17" thickBot="1" x14ac:dyDescent="0.25">
      <c r="A18" s="11" t="s">
        <v>41</v>
      </c>
      <c r="B18" s="20">
        <v>3.087747877310381</v>
      </c>
      <c r="C18" s="20">
        <v>1.9702072016596206</v>
      </c>
      <c r="D18" s="20">
        <v>1.5672198714477292</v>
      </c>
      <c r="E18" s="20">
        <v>0.11808677175114092</v>
      </c>
      <c r="F18" s="20">
        <v>-0.78897147151400038</v>
      </c>
      <c r="G18" s="20">
        <v>6.9644672261347624</v>
      </c>
      <c r="H18" s="20">
        <v>-0.78897147151400038</v>
      </c>
      <c r="I18" s="20">
        <v>6.9644672261347624</v>
      </c>
      <c r="K18" s="12" t="s">
        <v>9</v>
      </c>
      <c r="L18" s="21">
        <v>0.64000108567266978</v>
      </c>
      <c r="M18" s="21">
        <v>3.4268275180964591E-2</v>
      </c>
      <c r="N18" s="21">
        <v>18.676197803739445</v>
      </c>
      <c r="O18" s="21">
        <v>1.1142629936458195E-52</v>
      </c>
      <c r="P18" s="21">
        <v>0.57257325352660648</v>
      </c>
      <c r="Q18" s="21">
        <v>0.70742891781873307</v>
      </c>
      <c r="R18" s="21">
        <v>0.57257325352660648</v>
      </c>
      <c r="S18" s="21">
        <v>0.70742891781873307</v>
      </c>
    </row>
    <row r="19" spans="1:19" ht="17" thickBot="1" x14ac:dyDescent="0.25">
      <c r="A19" s="12" t="s">
        <v>9</v>
      </c>
      <c r="B19" s="21">
        <v>0.63330342730817557</v>
      </c>
      <c r="C19" s="21">
        <v>3.4454141947420316E-2</v>
      </c>
      <c r="D19" s="21">
        <v>18.381053525426509</v>
      </c>
      <c r="E19" s="21">
        <v>1.676667797736755E-51</v>
      </c>
      <c r="F19" s="21">
        <v>0.56550901531831321</v>
      </c>
      <c r="G19" s="21">
        <v>0.70109783929803793</v>
      </c>
      <c r="H19" s="21">
        <v>0.56550901531831321</v>
      </c>
      <c r="I19" s="21">
        <v>0.70109783929803793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49B10F-333D-1B46-91B9-F8D6470DEFCC}">
  <dimension ref="A1:T19"/>
  <sheetViews>
    <sheetView workbookViewId="0">
      <selection activeCell="E17" sqref="E17:E19"/>
    </sheetView>
  </sheetViews>
  <sheetFormatPr baseColWidth="10" defaultRowHeight="16" x14ac:dyDescent="0.2"/>
  <cols>
    <col min="1" max="1" width="17.83203125" bestFit="1" customWidth="1"/>
    <col min="2" max="2" width="12.1640625" bestFit="1" customWidth="1"/>
    <col min="3" max="4" width="13.6640625" bestFit="1" customWidth="1"/>
    <col min="5" max="5" width="12.33203125" bestFit="1" customWidth="1"/>
    <col min="6" max="6" width="13.1640625" bestFit="1" customWidth="1"/>
    <col min="7" max="7" width="12.1640625" bestFit="1" customWidth="1"/>
    <col min="8" max="9" width="12.33203125" bestFit="1" customWidth="1"/>
    <col min="12" max="12" width="17.83203125" bestFit="1" customWidth="1"/>
    <col min="13" max="13" width="11.5" bestFit="1" customWidth="1"/>
    <col min="14" max="15" width="13.6640625" bestFit="1" customWidth="1"/>
    <col min="16" max="16" width="7.83203125" bestFit="1" customWidth="1"/>
    <col min="17" max="17" width="13" bestFit="1" customWidth="1"/>
    <col min="19" max="20" width="12.33203125" bestFit="1" customWidth="1"/>
  </cols>
  <sheetData>
    <row r="1" spans="1:20" x14ac:dyDescent="0.2">
      <c r="A1" t="s">
        <v>115</v>
      </c>
      <c r="L1" t="s">
        <v>115</v>
      </c>
    </row>
    <row r="2" spans="1:20" ht="17" thickBot="1" x14ac:dyDescent="0.25"/>
    <row r="3" spans="1:20" x14ac:dyDescent="0.2">
      <c r="A3" s="19" t="s">
        <v>116</v>
      </c>
      <c r="B3" s="19"/>
      <c r="L3" s="19" t="s">
        <v>116</v>
      </c>
      <c r="M3" s="19"/>
    </row>
    <row r="4" spans="1:20" x14ac:dyDescent="0.2">
      <c r="A4" s="11" t="s">
        <v>117</v>
      </c>
      <c r="B4" s="20">
        <v>0.76318969770479628</v>
      </c>
      <c r="L4" s="11" t="s">
        <v>117</v>
      </c>
      <c r="M4" s="20">
        <v>0.72763159672007638</v>
      </c>
    </row>
    <row r="5" spans="1:20" x14ac:dyDescent="0.2">
      <c r="A5" s="11" t="s">
        <v>118</v>
      </c>
      <c r="B5" s="20">
        <v>0.58245851468273835</v>
      </c>
      <c r="L5" s="11" t="s">
        <v>118</v>
      </c>
      <c r="M5" s="20">
        <v>0.52944774054540789</v>
      </c>
    </row>
    <row r="6" spans="1:20" x14ac:dyDescent="0.2">
      <c r="A6" s="11" t="s">
        <v>119</v>
      </c>
      <c r="B6" s="20">
        <v>0.57975598079718982</v>
      </c>
      <c r="L6" s="11" t="s">
        <v>119</v>
      </c>
      <c r="M6" s="20">
        <v>0.52792983003103822</v>
      </c>
    </row>
    <row r="7" spans="1:20" x14ac:dyDescent="0.2">
      <c r="A7" s="11" t="s">
        <v>93</v>
      </c>
      <c r="B7" s="20">
        <v>681.55084802325189</v>
      </c>
      <c r="L7" s="11" t="s">
        <v>93</v>
      </c>
      <c r="M7" s="20">
        <v>722.35514591484628</v>
      </c>
    </row>
    <row r="8" spans="1:20" ht="17" thickBot="1" x14ac:dyDescent="0.25">
      <c r="A8" s="12" t="s">
        <v>120</v>
      </c>
      <c r="B8" s="12">
        <v>312</v>
      </c>
      <c r="L8" s="12" t="s">
        <v>120</v>
      </c>
      <c r="M8" s="12">
        <v>312</v>
      </c>
    </row>
    <row r="10" spans="1:20" ht="17" thickBot="1" x14ac:dyDescent="0.25">
      <c r="A10" t="s">
        <v>121</v>
      </c>
      <c r="L10" t="s">
        <v>121</v>
      </c>
    </row>
    <row r="11" spans="1:20" x14ac:dyDescent="0.2">
      <c r="A11" s="13"/>
      <c r="B11" s="13" t="s">
        <v>126</v>
      </c>
      <c r="C11" s="13" t="s">
        <v>127</v>
      </c>
      <c r="D11" s="13" t="s">
        <v>128</v>
      </c>
      <c r="E11" s="13" t="s">
        <v>129</v>
      </c>
      <c r="F11" s="13" t="s">
        <v>130</v>
      </c>
      <c r="L11" s="13"/>
      <c r="M11" s="13" t="s">
        <v>126</v>
      </c>
      <c r="N11" s="13" t="s">
        <v>127</v>
      </c>
      <c r="O11" s="13" t="s">
        <v>128</v>
      </c>
      <c r="P11" s="13" t="s">
        <v>129</v>
      </c>
      <c r="Q11" s="13" t="s">
        <v>130</v>
      </c>
    </row>
    <row r="12" spans="1:20" x14ac:dyDescent="0.2">
      <c r="A12" s="11" t="s">
        <v>122</v>
      </c>
      <c r="B12" s="11">
        <v>2</v>
      </c>
      <c r="C12" s="20">
        <v>200225953.74615222</v>
      </c>
      <c r="D12" s="20">
        <v>100112976.87307611</v>
      </c>
      <c r="E12" s="20">
        <v>215.5231125120558</v>
      </c>
      <c r="F12" s="20">
        <v>2.5008814899479143E-59</v>
      </c>
      <c r="L12" s="11" t="s">
        <v>122</v>
      </c>
      <c r="M12" s="11">
        <v>1</v>
      </c>
      <c r="N12" s="20">
        <v>182002968.68729305</v>
      </c>
      <c r="O12" s="20">
        <v>182002968.68729305</v>
      </c>
      <c r="P12" s="20">
        <v>348.80036440440205</v>
      </c>
      <c r="Q12" s="20">
        <v>1.1142629936458037E-52</v>
      </c>
    </row>
    <row r="13" spans="1:20" x14ac:dyDescent="0.2">
      <c r="A13" s="11" t="s">
        <v>123</v>
      </c>
      <c r="B13" s="11">
        <v>309</v>
      </c>
      <c r="C13" s="20">
        <v>143534071.55833507</v>
      </c>
      <c r="D13" s="20">
        <v>464511.5584412138</v>
      </c>
      <c r="E13" s="20"/>
      <c r="F13" s="20"/>
      <c r="L13" s="11" t="s">
        <v>123</v>
      </c>
      <c r="M13" s="11">
        <v>310</v>
      </c>
      <c r="N13" s="20">
        <v>161757056.61719424</v>
      </c>
      <c r="O13" s="20">
        <v>521796.95682965883</v>
      </c>
      <c r="P13" s="20"/>
      <c r="Q13" s="20"/>
    </row>
    <row r="14" spans="1:20" ht="17" thickBot="1" x14ac:dyDescent="0.25">
      <c r="A14" s="12" t="s">
        <v>124</v>
      </c>
      <c r="B14" s="12">
        <v>311</v>
      </c>
      <c r="C14" s="21">
        <v>343760025.30448729</v>
      </c>
      <c r="D14" s="21"/>
      <c r="E14" s="21"/>
      <c r="F14" s="21"/>
      <c r="L14" s="12" t="s">
        <v>124</v>
      </c>
      <c r="M14" s="12">
        <v>311</v>
      </c>
      <c r="N14" s="21">
        <v>343760025.30448729</v>
      </c>
      <c r="O14" s="21"/>
      <c r="P14" s="21"/>
      <c r="Q14" s="21"/>
    </row>
    <row r="15" spans="1:20" ht="17" thickBot="1" x14ac:dyDescent="0.25"/>
    <row r="16" spans="1:20" x14ac:dyDescent="0.2">
      <c r="A16" s="13"/>
      <c r="B16" s="13" t="s">
        <v>131</v>
      </c>
      <c r="C16" s="13" t="s">
        <v>93</v>
      </c>
      <c r="D16" s="13" t="s">
        <v>132</v>
      </c>
      <c r="E16" s="13" t="s">
        <v>133</v>
      </c>
      <c r="F16" s="13" t="s">
        <v>134</v>
      </c>
      <c r="G16" s="13" t="s">
        <v>135</v>
      </c>
      <c r="H16" s="13" t="s">
        <v>136</v>
      </c>
      <c r="I16" s="13" t="s">
        <v>137</v>
      </c>
      <c r="L16" s="13"/>
      <c r="M16" s="13" t="s">
        <v>131</v>
      </c>
      <c r="N16" s="13" t="s">
        <v>93</v>
      </c>
      <c r="O16" s="13" t="s">
        <v>132</v>
      </c>
      <c r="P16" s="13" t="s">
        <v>133</v>
      </c>
      <c r="Q16" s="13" t="s">
        <v>134</v>
      </c>
      <c r="R16" s="13" t="s">
        <v>135</v>
      </c>
      <c r="S16" s="13" t="s">
        <v>136</v>
      </c>
      <c r="T16" s="13" t="s">
        <v>137</v>
      </c>
    </row>
    <row r="17" spans="1:20" x14ac:dyDescent="0.2">
      <c r="A17" s="11" t="s">
        <v>125</v>
      </c>
      <c r="B17" s="20">
        <v>628.1389028194609</v>
      </c>
      <c r="C17" s="20">
        <v>133.70932012147094</v>
      </c>
      <c r="D17" s="20">
        <v>4.6977944562788547</v>
      </c>
      <c r="E17" s="20">
        <v>3.9632947051829943E-6</v>
      </c>
      <c r="F17" s="20">
        <v>365.04296651569541</v>
      </c>
      <c r="G17" s="20">
        <v>891.23483912322638</v>
      </c>
      <c r="H17" s="20">
        <v>365.04296651569541</v>
      </c>
      <c r="I17" s="20">
        <v>891.23483912322638</v>
      </c>
      <c r="L17" s="11" t="s">
        <v>125</v>
      </c>
      <c r="M17" s="20">
        <v>990.74398642846973</v>
      </c>
      <c r="N17" s="20">
        <v>127.7424043888203</v>
      </c>
      <c r="O17" s="20">
        <v>7.7557956668238281</v>
      </c>
      <c r="P17" s="20">
        <v>1.2754174563462606E-13</v>
      </c>
      <c r="Q17" s="20">
        <v>739.39216450051651</v>
      </c>
      <c r="R17" s="20">
        <v>1242.0958083564228</v>
      </c>
      <c r="S17" s="20">
        <v>739.39216450051651</v>
      </c>
      <c r="T17" s="20">
        <v>1242.0958083564228</v>
      </c>
    </row>
    <row r="18" spans="1:20" ht="17" thickBot="1" x14ac:dyDescent="0.25">
      <c r="A18" s="11" t="s">
        <v>9</v>
      </c>
      <c r="B18" s="20">
        <v>0.49497105351481557</v>
      </c>
      <c r="C18" s="20">
        <v>3.9768717020111928E-2</v>
      </c>
      <c r="D18" s="20">
        <v>12.446241433046424</v>
      </c>
      <c r="E18" s="20">
        <v>4.2342215236534687E-29</v>
      </c>
      <c r="F18" s="20">
        <v>0.41671930688637915</v>
      </c>
      <c r="G18" s="20">
        <v>0.573222800143252</v>
      </c>
      <c r="H18" s="20">
        <v>0.41671930688637915</v>
      </c>
      <c r="I18" s="20">
        <v>0.573222800143252</v>
      </c>
      <c r="L18" s="12" t="s">
        <v>9</v>
      </c>
      <c r="M18" s="21">
        <v>0.64000108567266978</v>
      </c>
      <c r="N18" s="21">
        <v>3.4268275180964591E-2</v>
      </c>
      <c r="O18" s="21">
        <v>18.676197803739445</v>
      </c>
      <c r="P18" s="21">
        <v>1.1142629936458195E-52</v>
      </c>
      <c r="Q18" s="21">
        <v>0.57257325352660648</v>
      </c>
      <c r="R18" s="21">
        <v>0.70742891781873307</v>
      </c>
      <c r="S18" s="21">
        <v>0.57257325352660648</v>
      </c>
      <c r="T18" s="21">
        <v>0.70742891781873307</v>
      </c>
    </row>
    <row r="19" spans="1:20" ht="17" thickBot="1" x14ac:dyDescent="0.25">
      <c r="A19" s="12" t="s">
        <v>13</v>
      </c>
      <c r="B19" s="21">
        <v>0.26678576440265173</v>
      </c>
      <c r="C19" s="21">
        <v>4.2594267598191335E-2</v>
      </c>
      <c r="D19" s="21">
        <v>6.26341945633032</v>
      </c>
      <c r="E19" s="21">
        <v>1.2604591015137595E-9</v>
      </c>
      <c r="F19" s="21">
        <v>0.1829742641666276</v>
      </c>
      <c r="G19" s="21">
        <v>0.35059726463867585</v>
      </c>
      <c r="H19" s="21">
        <v>0.1829742641666276</v>
      </c>
      <c r="I19" s="21">
        <v>0.35059726463867585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F1405-F366-124D-9E2B-4B3C57D4FB51}">
  <dimension ref="A1:I337"/>
  <sheetViews>
    <sheetView workbookViewId="0">
      <selection activeCell="D25" sqref="D25"/>
    </sheetView>
  </sheetViews>
  <sheetFormatPr baseColWidth="10" defaultRowHeight="16" x14ac:dyDescent="0.2"/>
  <cols>
    <col min="1" max="1" width="17.83203125" bestFit="1" customWidth="1"/>
    <col min="2" max="2" width="17" bestFit="1" customWidth="1"/>
    <col min="3" max="3" width="13.5" bestFit="1" customWidth="1"/>
    <col min="4" max="4" width="17.5" bestFit="1" customWidth="1"/>
    <col min="5" max="5" width="12.1640625" bestFit="1" customWidth="1"/>
    <col min="6" max="6" width="13" bestFit="1" customWidth="1"/>
    <col min="7" max="7" width="12.1640625" bestFit="1" customWidth="1"/>
    <col min="8" max="9" width="12.33203125" bestFit="1" customWidth="1"/>
  </cols>
  <sheetData>
    <row r="1" spans="1:9" x14ac:dyDescent="0.2">
      <c r="A1" t="s">
        <v>115</v>
      </c>
    </row>
    <row r="2" spans="1:9" ht="17" thickBot="1" x14ac:dyDescent="0.25"/>
    <row r="3" spans="1:9" x14ac:dyDescent="0.2">
      <c r="A3" s="19" t="s">
        <v>116</v>
      </c>
      <c r="B3" s="19"/>
    </row>
    <row r="4" spans="1:9" x14ac:dyDescent="0.2">
      <c r="A4" s="11" t="s">
        <v>117</v>
      </c>
      <c r="B4" s="20">
        <v>0.76318969770479628</v>
      </c>
    </row>
    <row r="5" spans="1:9" x14ac:dyDescent="0.2">
      <c r="A5" s="11" t="s">
        <v>118</v>
      </c>
      <c r="B5" s="20">
        <v>0.58245851468273835</v>
      </c>
    </row>
    <row r="6" spans="1:9" x14ac:dyDescent="0.2">
      <c r="A6" s="11" t="s">
        <v>119</v>
      </c>
      <c r="B6" s="20">
        <v>0.57975598079718982</v>
      </c>
    </row>
    <row r="7" spans="1:9" x14ac:dyDescent="0.2">
      <c r="A7" s="11" t="s">
        <v>93</v>
      </c>
      <c r="B7" s="20">
        <v>681.55084802325189</v>
      </c>
    </row>
    <row r="8" spans="1:9" ht="17" thickBot="1" x14ac:dyDescent="0.25">
      <c r="A8" s="12" t="s">
        <v>120</v>
      </c>
      <c r="B8" s="12">
        <v>312</v>
      </c>
    </row>
    <row r="10" spans="1:9" ht="17" thickBot="1" x14ac:dyDescent="0.25">
      <c r="A10" t="s">
        <v>121</v>
      </c>
    </row>
    <row r="11" spans="1:9" x14ac:dyDescent="0.2">
      <c r="A11" s="13"/>
      <c r="B11" s="13" t="s">
        <v>126</v>
      </c>
      <c r="C11" s="13" t="s">
        <v>127</v>
      </c>
      <c r="D11" s="13" t="s">
        <v>128</v>
      </c>
      <c r="E11" s="13" t="s">
        <v>129</v>
      </c>
      <c r="F11" s="13" t="s">
        <v>130</v>
      </c>
    </row>
    <row r="12" spans="1:9" x14ac:dyDescent="0.2">
      <c r="A12" s="11" t="s">
        <v>122</v>
      </c>
      <c r="B12" s="11">
        <v>2</v>
      </c>
      <c r="C12" s="20">
        <v>200225953.74615222</v>
      </c>
      <c r="D12" s="20">
        <v>100112976.87307611</v>
      </c>
      <c r="E12" s="20">
        <v>215.5231125120558</v>
      </c>
      <c r="F12" s="20">
        <v>2.5008814899479143E-59</v>
      </c>
    </row>
    <row r="13" spans="1:9" x14ac:dyDescent="0.2">
      <c r="A13" s="11" t="s">
        <v>123</v>
      </c>
      <c r="B13" s="11">
        <v>309</v>
      </c>
      <c r="C13" s="20">
        <v>143534071.55833507</v>
      </c>
      <c r="D13" s="20">
        <v>464511.5584412138</v>
      </c>
      <c r="E13" s="20"/>
      <c r="F13" s="20"/>
    </row>
    <row r="14" spans="1:9" ht="17" thickBot="1" x14ac:dyDescent="0.25">
      <c r="A14" s="12" t="s">
        <v>124</v>
      </c>
      <c r="B14" s="12">
        <v>311</v>
      </c>
      <c r="C14" s="21">
        <v>343760025.30448729</v>
      </c>
      <c r="D14" s="21"/>
      <c r="E14" s="21"/>
      <c r="F14" s="21"/>
    </row>
    <row r="15" spans="1:9" ht="17" thickBot="1" x14ac:dyDescent="0.25"/>
    <row r="16" spans="1:9" x14ac:dyDescent="0.2">
      <c r="A16" s="13"/>
      <c r="B16" s="13" t="s">
        <v>131</v>
      </c>
      <c r="C16" s="13" t="s">
        <v>93</v>
      </c>
      <c r="D16" s="13" t="s">
        <v>132</v>
      </c>
      <c r="E16" s="13" t="s">
        <v>133</v>
      </c>
      <c r="F16" s="13" t="s">
        <v>134</v>
      </c>
      <c r="G16" s="13" t="s">
        <v>135</v>
      </c>
      <c r="H16" s="13" t="s">
        <v>136</v>
      </c>
      <c r="I16" s="13" t="s">
        <v>137</v>
      </c>
    </row>
    <row r="17" spans="1:9" x14ac:dyDescent="0.2">
      <c r="A17" s="11" t="s">
        <v>125</v>
      </c>
      <c r="B17" s="20">
        <v>628.1389028194609</v>
      </c>
      <c r="C17" s="20">
        <v>133.70932012147094</v>
      </c>
      <c r="D17" s="20">
        <v>4.6977944562788547</v>
      </c>
      <c r="E17" s="20">
        <v>3.9632947051829943E-6</v>
      </c>
      <c r="F17" s="20">
        <v>365.04296651569541</v>
      </c>
      <c r="G17" s="20">
        <v>891.23483912322638</v>
      </c>
      <c r="H17" s="20">
        <v>365.04296651569541</v>
      </c>
      <c r="I17" s="20">
        <v>891.23483912322638</v>
      </c>
    </row>
    <row r="18" spans="1:9" x14ac:dyDescent="0.2">
      <c r="A18" s="11" t="s">
        <v>9</v>
      </c>
      <c r="B18" s="20">
        <v>0.49497105351481557</v>
      </c>
      <c r="C18" s="20">
        <v>3.9768717020111928E-2</v>
      </c>
      <c r="D18" s="20">
        <v>12.446241433046424</v>
      </c>
      <c r="E18" s="20">
        <v>4.2342215236534687E-29</v>
      </c>
      <c r="F18" s="20">
        <v>0.41671930688637915</v>
      </c>
      <c r="G18" s="20">
        <v>0.573222800143252</v>
      </c>
      <c r="H18" s="20">
        <v>0.41671930688637915</v>
      </c>
      <c r="I18" s="20">
        <v>0.573222800143252</v>
      </c>
    </row>
    <row r="19" spans="1:9" ht="17" thickBot="1" x14ac:dyDescent="0.25">
      <c r="A19" s="12" t="s">
        <v>13</v>
      </c>
      <c r="B19" s="21">
        <v>0.26678576440265173</v>
      </c>
      <c r="C19" s="21">
        <v>4.2594267598191335E-2</v>
      </c>
      <c r="D19" s="21">
        <v>6.26341945633032</v>
      </c>
      <c r="E19" s="21">
        <v>1.2604591015137595E-9</v>
      </c>
      <c r="F19" s="21">
        <v>0.1829742641666276</v>
      </c>
      <c r="G19" s="21">
        <v>0.35059726463867585</v>
      </c>
      <c r="H19" s="21">
        <v>0.1829742641666276</v>
      </c>
      <c r="I19" s="21">
        <v>0.35059726463867585</v>
      </c>
    </row>
    <row r="23" spans="1:9" x14ac:dyDescent="0.2">
      <c r="A23" t="s">
        <v>138</v>
      </c>
    </row>
    <row r="24" spans="1:9" ht="17" thickBot="1" x14ac:dyDescent="0.25"/>
    <row r="25" spans="1:9" x14ac:dyDescent="0.2">
      <c r="A25" s="13" t="s">
        <v>139</v>
      </c>
      <c r="B25" s="13" t="s">
        <v>140</v>
      </c>
      <c r="C25" s="13" t="s">
        <v>141</v>
      </c>
      <c r="D25" s="13" t="s">
        <v>142</v>
      </c>
      <c r="F25" t="s">
        <v>5</v>
      </c>
      <c r="G25" s="22" t="s">
        <v>143</v>
      </c>
    </row>
    <row r="26" spans="1:9" x14ac:dyDescent="0.2">
      <c r="A26" s="11">
        <v>203</v>
      </c>
      <c r="B26" s="20">
        <v>3229.8581040806057</v>
      </c>
      <c r="C26" s="20">
        <v>3060.1418959193943</v>
      </c>
      <c r="D26" s="20">
        <v>4.5044757899328216</v>
      </c>
      <c r="F26">
        <v>2189</v>
      </c>
      <c r="G26" s="5">
        <f>F26-B26</f>
        <v>-1040.8581040806057</v>
      </c>
    </row>
    <row r="27" spans="1:9" x14ac:dyDescent="0.2">
      <c r="A27" s="11">
        <v>160</v>
      </c>
      <c r="B27" s="20">
        <v>2943.2463368606868</v>
      </c>
      <c r="C27" s="20">
        <v>2632.7536631393132</v>
      </c>
      <c r="D27" s="20">
        <v>3.8753677247064378</v>
      </c>
      <c r="F27">
        <v>2253</v>
      </c>
      <c r="G27" s="5">
        <f t="shared" ref="G27:G90" si="0">F27-B27</f>
        <v>-690.24633686068682</v>
      </c>
    </row>
    <row r="28" spans="1:9" x14ac:dyDescent="0.2">
      <c r="A28" s="11">
        <v>247</v>
      </c>
      <c r="B28" s="20">
        <v>4181.0434631154221</v>
      </c>
      <c r="C28" s="20">
        <v>2553.9565368845779</v>
      </c>
      <c r="D28" s="20">
        <v>3.759379721665129</v>
      </c>
      <c r="F28">
        <v>2864</v>
      </c>
      <c r="G28" s="5">
        <f t="shared" si="0"/>
        <v>-1317.0434631154221</v>
      </c>
    </row>
    <row r="29" spans="1:9" x14ac:dyDescent="0.2">
      <c r="A29" s="11">
        <v>131</v>
      </c>
      <c r="B29" s="20">
        <v>3684.9461606919212</v>
      </c>
      <c r="C29" s="20">
        <v>2391.0538393080788</v>
      </c>
      <c r="D29" s="20">
        <v>3.5195897765235076</v>
      </c>
      <c r="F29">
        <v>3984</v>
      </c>
      <c r="G29" s="5">
        <f t="shared" si="0"/>
        <v>299.05383930807875</v>
      </c>
    </row>
    <row r="30" spans="1:9" x14ac:dyDescent="0.2">
      <c r="A30" s="11">
        <v>312</v>
      </c>
      <c r="B30" s="20">
        <v>1148.6379291690346</v>
      </c>
      <c r="C30" s="20">
        <v>2103.3620708309654</v>
      </c>
      <c r="D30" s="20">
        <v>3.0961124835926932</v>
      </c>
      <c r="F30">
        <v>4437</v>
      </c>
      <c r="G30" s="5">
        <f t="shared" si="0"/>
        <v>3288.3620708309654</v>
      </c>
    </row>
    <row r="31" spans="1:9" x14ac:dyDescent="0.2">
      <c r="A31" s="11">
        <v>229</v>
      </c>
      <c r="B31" s="20">
        <v>4026.9679569872305</v>
      </c>
      <c r="C31" s="20">
        <v>1962.0320430127695</v>
      </c>
      <c r="D31" s="20">
        <v>2.888077134138308</v>
      </c>
      <c r="F31">
        <v>2841</v>
      </c>
      <c r="G31" s="5">
        <f t="shared" si="0"/>
        <v>-1185.9679569872305</v>
      </c>
    </row>
    <row r="32" spans="1:9" x14ac:dyDescent="0.2">
      <c r="A32" s="11">
        <v>101</v>
      </c>
      <c r="B32" s="20">
        <v>5245.4157765543368</v>
      </c>
      <c r="C32" s="20">
        <v>1787.5842234456632</v>
      </c>
      <c r="D32" s="20">
        <v>2.6312929696868377</v>
      </c>
      <c r="F32">
        <v>2085</v>
      </c>
      <c r="G32" s="5">
        <f t="shared" si="0"/>
        <v>-3160.4157765543368</v>
      </c>
    </row>
    <row r="33" spans="1:7" x14ac:dyDescent="0.2">
      <c r="A33" s="11">
        <v>170</v>
      </c>
      <c r="B33" s="20">
        <v>2732.8862652723719</v>
      </c>
      <c r="C33" s="20">
        <v>1724.1137347276281</v>
      </c>
      <c r="D33" s="20">
        <v>2.5378655112455042</v>
      </c>
      <c r="F33">
        <v>2380</v>
      </c>
      <c r="G33" s="5">
        <f t="shared" si="0"/>
        <v>-352.88626527237193</v>
      </c>
    </row>
    <row r="34" spans="1:7" x14ac:dyDescent="0.2">
      <c r="A34" s="11">
        <v>59</v>
      </c>
      <c r="B34" s="20">
        <v>4521.9367800501386</v>
      </c>
      <c r="C34" s="20">
        <v>1469.0632199498614</v>
      </c>
      <c r="D34" s="20">
        <v>2.1624355775687896</v>
      </c>
      <c r="F34">
        <v>3497</v>
      </c>
      <c r="G34" s="5">
        <f t="shared" si="0"/>
        <v>-1024.9367800501386</v>
      </c>
    </row>
    <row r="35" spans="1:7" x14ac:dyDescent="0.2">
      <c r="A35" s="11">
        <v>35</v>
      </c>
      <c r="B35" s="20">
        <v>3857.9843932268914</v>
      </c>
      <c r="C35" s="20">
        <v>1405.0156067731086</v>
      </c>
      <c r="D35" s="20">
        <v>2.0681586019349565</v>
      </c>
      <c r="F35">
        <v>4115</v>
      </c>
      <c r="G35" s="5">
        <f t="shared" si="0"/>
        <v>257.01560677310863</v>
      </c>
    </row>
    <row r="36" spans="1:7" x14ac:dyDescent="0.2">
      <c r="A36" s="11">
        <v>196</v>
      </c>
      <c r="B36" s="20">
        <v>3250.3893479653652</v>
      </c>
      <c r="C36" s="20">
        <v>1402.6106520346348</v>
      </c>
      <c r="D36" s="20">
        <v>2.0646185502759842</v>
      </c>
      <c r="F36">
        <v>4227</v>
      </c>
      <c r="G36" s="5">
        <f t="shared" si="0"/>
        <v>976.61065203463477</v>
      </c>
    </row>
    <row r="37" spans="1:7" x14ac:dyDescent="0.2">
      <c r="A37" s="11">
        <v>77</v>
      </c>
      <c r="B37" s="20">
        <v>4432.5313879216474</v>
      </c>
      <c r="C37" s="20">
        <v>1347.4686120783526</v>
      </c>
      <c r="D37" s="20">
        <v>1.9834504239476605</v>
      </c>
      <c r="F37">
        <v>2756</v>
      </c>
      <c r="G37" s="5">
        <f t="shared" si="0"/>
        <v>-1676.5313879216474</v>
      </c>
    </row>
    <row r="38" spans="1:7" x14ac:dyDescent="0.2">
      <c r="A38" s="11">
        <v>92</v>
      </c>
      <c r="B38" s="20">
        <v>2641.1439074922596</v>
      </c>
      <c r="C38" s="20">
        <v>1252.8560925077404</v>
      </c>
      <c r="D38" s="20">
        <v>1.8441824362773287</v>
      </c>
      <c r="F38">
        <v>2772</v>
      </c>
      <c r="G38" s="5">
        <f t="shared" si="0"/>
        <v>130.85609250774041</v>
      </c>
    </row>
    <row r="39" spans="1:7" x14ac:dyDescent="0.2">
      <c r="A39" s="11">
        <v>226</v>
      </c>
      <c r="B39" s="20">
        <v>2796.0358874952926</v>
      </c>
      <c r="C39" s="20">
        <v>1185.9641125047074</v>
      </c>
      <c r="D39" s="20">
        <v>1.7457186020132625</v>
      </c>
      <c r="F39">
        <v>1706</v>
      </c>
      <c r="G39" s="5">
        <f t="shared" si="0"/>
        <v>-1090.0358874952926</v>
      </c>
    </row>
    <row r="40" spans="1:7" x14ac:dyDescent="0.2">
      <c r="A40" s="11">
        <v>29</v>
      </c>
      <c r="B40" s="20">
        <v>4207.5272384857335</v>
      </c>
      <c r="C40" s="20">
        <v>1168.4727615142665</v>
      </c>
      <c r="D40" s="20">
        <v>1.7199716367582454</v>
      </c>
      <c r="F40">
        <v>2616</v>
      </c>
      <c r="G40" s="5">
        <f t="shared" si="0"/>
        <v>-1591.5272384857335</v>
      </c>
    </row>
    <row r="41" spans="1:7" x14ac:dyDescent="0.2">
      <c r="A41" s="11">
        <v>107</v>
      </c>
      <c r="B41" s="20">
        <v>3850.4689562230651</v>
      </c>
      <c r="C41" s="20">
        <v>1143.5310437769349</v>
      </c>
      <c r="D41" s="20">
        <v>1.6832578608849886</v>
      </c>
      <c r="F41">
        <v>4172</v>
      </c>
      <c r="G41" s="5">
        <f t="shared" si="0"/>
        <v>321.53104377693489</v>
      </c>
    </row>
    <row r="42" spans="1:7" x14ac:dyDescent="0.2">
      <c r="A42" s="11">
        <v>99</v>
      </c>
      <c r="B42" s="20">
        <v>3092.8375686091226</v>
      </c>
      <c r="C42" s="20">
        <v>1079.1624313908774</v>
      </c>
      <c r="D42" s="20">
        <v>1.588508379983073</v>
      </c>
      <c r="F42">
        <v>3415</v>
      </c>
      <c r="G42" s="5">
        <f t="shared" si="0"/>
        <v>322.16243139087737</v>
      </c>
    </row>
    <row r="43" spans="1:7" x14ac:dyDescent="0.2">
      <c r="A43" s="11">
        <v>210</v>
      </c>
      <c r="B43" s="20">
        <v>3617.1550562082302</v>
      </c>
      <c r="C43" s="20">
        <v>1067.8449437917698</v>
      </c>
      <c r="D43" s="20">
        <v>1.5718492345489923</v>
      </c>
      <c r="F43">
        <v>2523</v>
      </c>
      <c r="G43" s="5">
        <f t="shared" si="0"/>
        <v>-1094.1550562082302</v>
      </c>
    </row>
    <row r="44" spans="1:7" x14ac:dyDescent="0.2">
      <c r="A44" s="11">
        <v>74</v>
      </c>
      <c r="B44" s="20">
        <v>2852.1435311057653</v>
      </c>
      <c r="C44" s="20">
        <v>1042.8564688942347</v>
      </c>
      <c r="D44" s="20">
        <v>1.53506663294696</v>
      </c>
      <c r="F44">
        <v>2150</v>
      </c>
      <c r="G44" s="5">
        <f t="shared" si="0"/>
        <v>-702.14353110576531</v>
      </c>
    </row>
    <row r="45" spans="1:7" x14ac:dyDescent="0.2">
      <c r="A45" s="11">
        <v>114</v>
      </c>
      <c r="B45" s="20">
        <v>4302.310975522978</v>
      </c>
      <c r="C45" s="20">
        <v>978.68902447702203</v>
      </c>
      <c r="D45" s="20">
        <v>1.4406132678057482</v>
      </c>
      <c r="F45">
        <v>3379</v>
      </c>
      <c r="G45" s="5">
        <f t="shared" si="0"/>
        <v>-923.31097552297797</v>
      </c>
    </row>
    <row r="46" spans="1:7" x14ac:dyDescent="0.2">
      <c r="A46" s="11">
        <v>68</v>
      </c>
      <c r="B46" s="20">
        <v>2511.6826618108576</v>
      </c>
      <c r="C46" s="20">
        <v>948.31733818914245</v>
      </c>
      <c r="D46" s="20">
        <v>1.3959066724136788</v>
      </c>
      <c r="F46">
        <v>3218</v>
      </c>
      <c r="G46" s="5">
        <f t="shared" si="0"/>
        <v>706.31733818914245</v>
      </c>
    </row>
    <row r="47" spans="1:7" x14ac:dyDescent="0.2">
      <c r="A47" s="11">
        <v>306</v>
      </c>
      <c r="B47" s="20">
        <v>3215.8837247390966</v>
      </c>
      <c r="C47" s="20">
        <v>948.11627526090342</v>
      </c>
      <c r="D47" s="20">
        <v>1.3956107112709248</v>
      </c>
      <c r="F47">
        <v>5006</v>
      </c>
      <c r="G47" s="5">
        <f t="shared" si="0"/>
        <v>1790.1162752609034</v>
      </c>
    </row>
    <row r="48" spans="1:7" x14ac:dyDescent="0.2">
      <c r="A48" s="11">
        <v>305</v>
      </c>
      <c r="B48" s="20">
        <v>2598.0987655836593</v>
      </c>
      <c r="C48" s="20">
        <v>889.90123441634069</v>
      </c>
      <c r="D48" s="20">
        <v>1.3099191809389634</v>
      </c>
      <c r="F48">
        <v>4811</v>
      </c>
      <c r="G48" s="5">
        <f t="shared" si="0"/>
        <v>2212.9012344163407</v>
      </c>
    </row>
    <row r="49" spans="1:7" x14ac:dyDescent="0.2">
      <c r="A49" s="11">
        <v>34</v>
      </c>
      <c r="B49" s="20">
        <v>3887.0059429820576</v>
      </c>
      <c r="C49" s="20">
        <v>879.9940570179424</v>
      </c>
      <c r="D49" s="20">
        <v>1.2953359876572521</v>
      </c>
      <c r="F49">
        <v>2522</v>
      </c>
      <c r="G49" s="5">
        <f t="shared" si="0"/>
        <v>-1365.0059429820576</v>
      </c>
    </row>
    <row r="50" spans="1:7" x14ac:dyDescent="0.2">
      <c r="A50" s="11">
        <v>277</v>
      </c>
      <c r="B50" s="20">
        <v>4447.9539146967427</v>
      </c>
      <c r="C50" s="20">
        <v>838.04608530325731</v>
      </c>
      <c r="D50" s="20">
        <v>1.2335893009178072</v>
      </c>
      <c r="F50">
        <v>2677</v>
      </c>
      <c r="G50" s="5">
        <f t="shared" si="0"/>
        <v>-1770.9539146967427</v>
      </c>
    </row>
    <row r="51" spans="1:7" x14ac:dyDescent="0.2">
      <c r="A51" s="11">
        <v>199</v>
      </c>
      <c r="B51" s="20">
        <v>3873.7390351599488</v>
      </c>
      <c r="C51" s="20">
        <v>837.2609648400512</v>
      </c>
      <c r="D51" s="20">
        <v>1.2324336172145749</v>
      </c>
      <c r="F51">
        <v>2272</v>
      </c>
      <c r="G51" s="5">
        <f t="shared" si="0"/>
        <v>-1601.7390351599488</v>
      </c>
    </row>
    <row r="52" spans="1:7" x14ac:dyDescent="0.2">
      <c r="A52" s="11">
        <v>20</v>
      </c>
      <c r="B52" s="20">
        <v>2543.6772395705398</v>
      </c>
      <c r="C52" s="20">
        <v>835.32276042946023</v>
      </c>
      <c r="D52" s="20">
        <v>1.2295806139420502</v>
      </c>
      <c r="F52">
        <v>3972</v>
      </c>
      <c r="G52" s="5">
        <f t="shared" si="0"/>
        <v>1428.3227604294602</v>
      </c>
    </row>
    <row r="53" spans="1:7" x14ac:dyDescent="0.2">
      <c r="A53" s="11">
        <v>261</v>
      </c>
      <c r="B53" s="20">
        <v>2142.843176293773</v>
      </c>
      <c r="C53" s="20">
        <v>823.15682370622699</v>
      </c>
      <c r="D53" s="20">
        <v>1.2116725661143548</v>
      </c>
      <c r="F53">
        <v>4103</v>
      </c>
      <c r="G53" s="5">
        <f t="shared" si="0"/>
        <v>1960.156823706227</v>
      </c>
    </row>
    <row r="54" spans="1:7" x14ac:dyDescent="0.2">
      <c r="A54" s="11">
        <v>143</v>
      </c>
      <c r="B54" s="20">
        <v>3714.0031092389499</v>
      </c>
      <c r="C54" s="20">
        <v>788.99689076105005</v>
      </c>
      <c r="D54" s="20">
        <v>1.1613897373532236</v>
      </c>
      <c r="F54">
        <v>5376</v>
      </c>
      <c r="G54" s="5">
        <f t="shared" si="0"/>
        <v>1661.9968907610501</v>
      </c>
    </row>
    <row r="55" spans="1:7" x14ac:dyDescent="0.2">
      <c r="A55" s="11">
        <v>217</v>
      </c>
      <c r="B55" s="20">
        <v>5361.6117693375918</v>
      </c>
      <c r="C55" s="20">
        <v>748.3882306624082</v>
      </c>
      <c r="D55" s="20">
        <v>1.1016144940810531</v>
      </c>
      <c r="F55">
        <v>2279</v>
      </c>
      <c r="G55" s="5">
        <f t="shared" si="0"/>
        <v>-3082.6117693375918</v>
      </c>
    </row>
    <row r="56" spans="1:7" x14ac:dyDescent="0.2">
      <c r="A56" s="11">
        <v>200</v>
      </c>
      <c r="B56" s="20">
        <v>2443.3838872546489</v>
      </c>
      <c r="C56" s="20">
        <v>743.61611274535107</v>
      </c>
      <c r="D56" s="20">
        <v>1.0945900192837397</v>
      </c>
      <c r="F56">
        <v>2273</v>
      </c>
      <c r="G56" s="5">
        <f t="shared" si="0"/>
        <v>-170.38388725464893</v>
      </c>
    </row>
    <row r="57" spans="1:7" x14ac:dyDescent="0.2">
      <c r="A57" s="11">
        <v>39</v>
      </c>
      <c r="B57" s="20">
        <v>2830.7624651818369</v>
      </c>
      <c r="C57" s="20">
        <v>742.23753481816311</v>
      </c>
      <c r="D57" s="20">
        <v>1.0925607764875691</v>
      </c>
      <c r="F57">
        <v>2528</v>
      </c>
      <c r="G57" s="5">
        <f t="shared" si="0"/>
        <v>-302.76246518183689</v>
      </c>
    </row>
    <row r="58" spans="1:7" x14ac:dyDescent="0.2">
      <c r="A58" s="11">
        <v>38</v>
      </c>
      <c r="B58" s="20">
        <v>2674.1123828870022</v>
      </c>
      <c r="C58" s="20">
        <v>724.88761711299776</v>
      </c>
      <c r="D58" s="20">
        <v>1.0670219985751928</v>
      </c>
      <c r="F58">
        <v>2630</v>
      </c>
      <c r="G58" s="5">
        <f t="shared" si="0"/>
        <v>-44.112382887002241</v>
      </c>
    </row>
    <row r="59" spans="1:7" x14ac:dyDescent="0.2">
      <c r="A59" s="11">
        <v>252</v>
      </c>
      <c r="B59" s="20">
        <v>3633.3043367129544</v>
      </c>
      <c r="C59" s="20">
        <v>722.69566328704559</v>
      </c>
      <c r="D59" s="20">
        <v>1.0637954805647638</v>
      </c>
      <c r="F59">
        <v>4767</v>
      </c>
      <c r="G59" s="5">
        <f t="shared" si="0"/>
        <v>1133.6956632870456</v>
      </c>
    </row>
    <row r="60" spans="1:7" x14ac:dyDescent="0.2">
      <c r="A60" s="11">
        <v>100</v>
      </c>
      <c r="B60" s="20">
        <v>4134.2526360588863</v>
      </c>
      <c r="C60" s="20">
        <v>678.74736394111369</v>
      </c>
      <c r="D60" s="20">
        <v>0.99910434624957078</v>
      </c>
      <c r="F60">
        <v>5263</v>
      </c>
      <c r="G60" s="5">
        <f t="shared" si="0"/>
        <v>1128.7473639411137</v>
      </c>
    </row>
    <row r="61" spans="1:7" x14ac:dyDescent="0.2">
      <c r="A61" s="11">
        <v>94</v>
      </c>
      <c r="B61" s="20">
        <v>3301.7270088701935</v>
      </c>
      <c r="C61" s="20">
        <v>665.27299112980654</v>
      </c>
      <c r="D61" s="20">
        <v>0.97927030319620878</v>
      </c>
      <c r="F61">
        <v>1928</v>
      </c>
      <c r="G61" s="5">
        <f t="shared" si="0"/>
        <v>-1373.7270088701935</v>
      </c>
    </row>
    <row r="62" spans="1:7" x14ac:dyDescent="0.2">
      <c r="A62" s="11">
        <v>274</v>
      </c>
      <c r="B62" s="20">
        <v>2563.2748412194924</v>
      </c>
      <c r="C62" s="20">
        <v>654.72515878050763</v>
      </c>
      <c r="D62" s="20">
        <v>0.96374407693949704</v>
      </c>
      <c r="F62">
        <v>2708</v>
      </c>
      <c r="G62" s="5">
        <f t="shared" si="0"/>
        <v>144.72515878050763</v>
      </c>
    </row>
    <row r="63" spans="1:7" x14ac:dyDescent="0.2">
      <c r="A63" s="11">
        <v>82</v>
      </c>
      <c r="B63" s="20">
        <v>2973.8617660770069</v>
      </c>
      <c r="C63" s="20">
        <v>649.13823392299309</v>
      </c>
      <c r="D63" s="20">
        <v>0.95552022045937557</v>
      </c>
      <c r="F63">
        <v>3399</v>
      </c>
      <c r="G63" s="5">
        <f t="shared" si="0"/>
        <v>425.13823392299309</v>
      </c>
    </row>
    <row r="64" spans="1:7" x14ac:dyDescent="0.2">
      <c r="A64" s="11">
        <v>24</v>
      </c>
      <c r="B64" s="20">
        <v>1878.9307550514</v>
      </c>
      <c r="C64" s="20">
        <v>643.06924494860004</v>
      </c>
      <c r="D64" s="20">
        <v>0.94658677396103619</v>
      </c>
      <c r="F64">
        <v>3573</v>
      </c>
      <c r="G64" s="5">
        <f t="shared" si="0"/>
        <v>1694.0692449486</v>
      </c>
    </row>
    <row r="65" spans="1:7" x14ac:dyDescent="0.2">
      <c r="A65" s="11">
        <v>4</v>
      </c>
      <c r="B65" s="20">
        <v>3358.9299274464724</v>
      </c>
      <c r="C65" s="20">
        <v>625.07007255352755</v>
      </c>
      <c r="D65" s="20">
        <v>0.92009230440701162</v>
      </c>
      <c r="F65">
        <v>3985</v>
      </c>
      <c r="G65" s="5">
        <f t="shared" si="0"/>
        <v>626.07007255352755</v>
      </c>
    </row>
    <row r="66" spans="1:7" x14ac:dyDescent="0.2">
      <c r="A66" s="11">
        <v>197</v>
      </c>
      <c r="B66" s="20">
        <v>3371.1285051002469</v>
      </c>
      <c r="C66" s="20">
        <v>608.87149489975309</v>
      </c>
      <c r="D66" s="20">
        <v>0.89624827907927374</v>
      </c>
      <c r="F66">
        <v>4355</v>
      </c>
      <c r="G66" s="5">
        <f t="shared" si="0"/>
        <v>983.87149489975309</v>
      </c>
    </row>
    <row r="67" spans="1:7" x14ac:dyDescent="0.2">
      <c r="A67" s="11">
        <v>5</v>
      </c>
      <c r="B67" s="20">
        <v>3829.0657660542229</v>
      </c>
      <c r="C67" s="20">
        <v>607.93423394577712</v>
      </c>
      <c r="D67" s="20">
        <v>0.89486864721263915</v>
      </c>
      <c r="F67">
        <v>2251</v>
      </c>
      <c r="G67" s="5">
        <f t="shared" si="0"/>
        <v>-1578.0657660542229</v>
      </c>
    </row>
    <row r="68" spans="1:7" x14ac:dyDescent="0.2">
      <c r="A68" s="11">
        <v>280</v>
      </c>
      <c r="B68" s="20">
        <v>3004.0765130035475</v>
      </c>
      <c r="C68" s="20">
        <v>598.92348699645254</v>
      </c>
      <c r="D68" s="20">
        <v>0.88160498400258758</v>
      </c>
      <c r="F68">
        <v>1984</v>
      </c>
      <c r="G68" s="5">
        <f t="shared" si="0"/>
        <v>-1020.0765130035475</v>
      </c>
    </row>
    <row r="69" spans="1:7" x14ac:dyDescent="0.2">
      <c r="A69" s="11">
        <v>18</v>
      </c>
      <c r="B69" s="20">
        <v>1948.7216735969887</v>
      </c>
      <c r="C69" s="20">
        <v>574.27832640301131</v>
      </c>
      <c r="D69" s="20">
        <v>0.84532773510109194</v>
      </c>
      <c r="F69">
        <v>2417</v>
      </c>
      <c r="G69" s="5">
        <f t="shared" si="0"/>
        <v>468.27832640301131</v>
      </c>
    </row>
    <row r="70" spans="1:7" x14ac:dyDescent="0.2">
      <c r="A70" s="11">
        <v>171</v>
      </c>
      <c r="B70" s="20">
        <v>2772.3446208928444</v>
      </c>
      <c r="C70" s="20">
        <v>565.65537910715557</v>
      </c>
      <c r="D70" s="20">
        <v>0.83263490625421943</v>
      </c>
      <c r="F70">
        <v>3051</v>
      </c>
      <c r="G70" s="5">
        <f t="shared" si="0"/>
        <v>278.65537910715557</v>
      </c>
    </row>
    <row r="71" spans="1:7" x14ac:dyDescent="0.2">
      <c r="A71" s="11">
        <v>22</v>
      </c>
      <c r="B71" s="20">
        <v>4443.4326226559951</v>
      </c>
      <c r="C71" s="20">
        <v>562.56737734400485</v>
      </c>
      <c r="D71" s="20">
        <v>0.82808942122297613</v>
      </c>
      <c r="F71">
        <v>4482</v>
      </c>
      <c r="G71" s="5">
        <f t="shared" si="0"/>
        <v>38.567377344004854</v>
      </c>
    </row>
    <row r="72" spans="1:7" x14ac:dyDescent="0.2">
      <c r="A72" s="11">
        <v>79</v>
      </c>
      <c r="B72" s="20">
        <v>2863.717845854002</v>
      </c>
      <c r="C72" s="20">
        <v>557.28215414599799</v>
      </c>
      <c r="D72" s="20">
        <v>0.82030966435236841</v>
      </c>
      <c r="F72">
        <v>4861</v>
      </c>
      <c r="G72" s="5">
        <f t="shared" si="0"/>
        <v>1997.282154145998</v>
      </c>
    </row>
    <row r="73" spans="1:7" x14ac:dyDescent="0.2">
      <c r="A73" s="11">
        <v>9</v>
      </c>
      <c r="B73" s="20">
        <v>2941.9256825856214</v>
      </c>
      <c r="C73" s="20">
        <v>555.07431741437858</v>
      </c>
      <c r="D73" s="20">
        <v>0.81705976698030036</v>
      </c>
      <c r="F73">
        <v>2119</v>
      </c>
      <c r="G73" s="5">
        <f t="shared" si="0"/>
        <v>-822.92568258562142</v>
      </c>
    </row>
    <row r="74" spans="1:7" x14ac:dyDescent="0.2">
      <c r="A74" s="11">
        <v>95</v>
      </c>
      <c r="B74" s="20">
        <v>4308.1460867135283</v>
      </c>
      <c r="C74" s="20">
        <v>548.85391328647165</v>
      </c>
      <c r="D74" s="20">
        <v>0.80790344000241787</v>
      </c>
      <c r="F74">
        <v>2262</v>
      </c>
      <c r="G74" s="5">
        <f t="shared" si="0"/>
        <v>-2046.1460867135283</v>
      </c>
    </row>
    <row r="75" spans="1:7" x14ac:dyDescent="0.2">
      <c r="A75" s="11">
        <v>96</v>
      </c>
      <c r="B75" s="20">
        <v>4350.6402096314268</v>
      </c>
      <c r="C75" s="20">
        <v>545.35979036857316</v>
      </c>
      <c r="D75" s="20">
        <v>0.80276015167591552</v>
      </c>
      <c r="F75">
        <v>2794</v>
      </c>
      <c r="G75" s="5">
        <f t="shared" si="0"/>
        <v>-1556.6402096314268</v>
      </c>
    </row>
    <row r="76" spans="1:7" x14ac:dyDescent="0.2">
      <c r="A76" s="11">
        <v>112</v>
      </c>
      <c r="B76" s="20">
        <v>3071.1947533525527</v>
      </c>
      <c r="C76" s="20">
        <v>521.80524664744735</v>
      </c>
      <c r="D76" s="20">
        <v>0.76808827189275652</v>
      </c>
      <c r="F76">
        <v>3613</v>
      </c>
      <c r="G76" s="5">
        <f t="shared" si="0"/>
        <v>541.80524664744735</v>
      </c>
    </row>
    <row r="77" spans="1:7" x14ac:dyDescent="0.2">
      <c r="A77" s="11">
        <v>23</v>
      </c>
      <c r="B77" s="20">
        <v>4305.5270822326847</v>
      </c>
      <c r="C77" s="20">
        <v>505.47291776731527</v>
      </c>
      <c r="D77" s="20">
        <v>0.74404736707985319</v>
      </c>
      <c r="F77">
        <v>4516</v>
      </c>
      <c r="G77" s="5">
        <f t="shared" si="0"/>
        <v>210.47291776731527</v>
      </c>
    </row>
    <row r="78" spans="1:7" x14ac:dyDescent="0.2">
      <c r="A78" s="11">
        <v>127</v>
      </c>
      <c r="B78" s="20">
        <v>3742.688118987171</v>
      </c>
      <c r="C78" s="20">
        <v>499.31188101282896</v>
      </c>
      <c r="D78" s="20">
        <v>0.73497842784586653</v>
      </c>
      <c r="F78">
        <v>4740</v>
      </c>
      <c r="G78" s="5">
        <f t="shared" si="0"/>
        <v>997.31188101282896</v>
      </c>
    </row>
    <row r="79" spans="1:7" x14ac:dyDescent="0.2">
      <c r="A79" s="11">
        <v>65</v>
      </c>
      <c r="B79" s="20">
        <v>4166.6304125916204</v>
      </c>
      <c r="C79" s="20">
        <v>498.36958740837963</v>
      </c>
      <c r="D79" s="20">
        <v>0.73359138800503088</v>
      </c>
      <c r="F79">
        <v>2695</v>
      </c>
      <c r="G79" s="5">
        <f t="shared" si="0"/>
        <v>-1471.6304125916204</v>
      </c>
    </row>
    <row r="80" spans="1:7" x14ac:dyDescent="0.2">
      <c r="A80" s="11">
        <v>292</v>
      </c>
      <c r="B80" s="20">
        <v>2904.6969091304568</v>
      </c>
      <c r="C80" s="20">
        <v>493.30309086954321</v>
      </c>
      <c r="D80" s="20">
        <v>0.72613359298271529</v>
      </c>
      <c r="F80">
        <v>2824</v>
      </c>
      <c r="G80" s="5">
        <f t="shared" si="0"/>
        <v>-80.696909130456788</v>
      </c>
    </row>
    <row r="81" spans="1:7" x14ac:dyDescent="0.2">
      <c r="A81" s="11">
        <v>185</v>
      </c>
      <c r="B81" s="20">
        <v>3213.083769263194</v>
      </c>
      <c r="C81" s="20">
        <v>491.91623073680603</v>
      </c>
      <c r="D81" s="20">
        <v>0.72409215892363854</v>
      </c>
      <c r="F81">
        <v>3162</v>
      </c>
      <c r="G81" s="5">
        <f t="shared" si="0"/>
        <v>-51.083769263193972</v>
      </c>
    </row>
    <row r="82" spans="1:7" x14ac:dyDescent="0.2">
      <c r="A82" s="11">
        <v>97</v>
      </c>
      <c r="B82" s="20">
        <v>2831.3615819834044</v>
      </c>
      <c r="C82" s="20">
        <v>488.63841801659555</v>
      </c>
      <c r="D82" s="20">
        <v>0.71926727545604163</v>
      </c>
      <c r="F82">
        <v>3106</v>
      </c>
      <c r="G82" s="5">
        <f t="shared" si="0"/>
        <v>274.63841801659555</v>
      </c>
    </row>
    <row r="83" spans="1:7" x14ac:dyDescent="0.2">
      <c r="A83" s="11">
        <v>147</v>
      </c>
      <c r="B83" s="20">
        <v>2791.9792041479577</v>
      </c>
      <c r="C83" s="20">
        <v>487.02079585204228</v>
      </c>
      <c r="D83" s="20">
        <v>0.71688616368890257</v>
      </c>
      <c r="F83">
        <v>3908</v>
      </c>
      <c r="G83" s="5">
        <f t="shared" si="0"/>
        <v>1116.0207958520423</v>
      </c>
    </row>
    <row r="84" spans="1:7" x14ac:dyDescent="0.2">
      <c r="A84" s="11">
        <v>233</v>
      </c>
      <c r="B84" s="20">
        <v>2989.3964608361402</v>
      </c>
      <c r="C84" s="20">
        <v>484.60353916385975</v>
      </c>
      <c r="D84" s="20">
        <v>0.71332800377334737</v>
      </c>
      <c r="F84">
        <v>5991</v>
      </c>
      <c r="G84" s="5">
        <f t="shared" si="0"/>
        <v>3001.6035391638598</v>
      </c>
    </row>
    <row r="85" spans="1:7" x14ac:dyDescent="0.2">
      <c r="A85" s="11">
        <v>181</v>
      </c>
      <c r="B85" s="20">
        <v>3653.6996694996328</v>
      </c>
      <c r="C85" s="20">
        <v>481.30033050036718</v>
      </c>
      <c r="D85" s="20">
        <v>0.70846573791775436</v>
      </c>
      <c r="F85">
        <v>21</v>
      </c>
      <c r="G85" s="5">
        <f t="shared" si="0"/>
        <v>-3632.6996694996328</v>
      </c>
    </row>
    <row r="86" spans="1:7" x14ac:dyDescent="0.2">
      <c r="A86" s="11">
        <v>204</v>
      </c>
      <c r="B86" s="20">
        <v>4156.2790457920828</v>
      </c>
      <c r="C86" s="20">
        <v>479.7209542079172</v>
      </c>
      <c r="D86" s="20">
        <v>0.70614092341094292</v>
      </c>
      <c r="F86">
        <v>2610</v>
      </c>
      <c r="G86" s="5">
        <f t="shared" si="0"/>
        <v>-1546.2790457920828</v>
      </c>
    </row>
    <row r="87" spans="1:7" x14ac:dyDescent="0.2">
      <c r="A87" s="11">
        <v>90</v>
      </c>
      <c r="B87" s="20">
        <v>4168.3025002897075</v>
      </c>
      <c r="C87" s="20">
        <v>473.6974997102925</v>
      </c>
      <c r="D87" s="20">
        <v>0.69727450287257098</v>
      </c>
      <c r="F87">
        <v>2235</v>
      </c>
      <c r="G87" s="5">
        <f t="shared" si="0"/>
        <v>-1933.3025002897075</v>
      </c>
    </row>
    <row r="88" spans="1:7" x14ac:dyDescent="0.2">
      <c r="A88" s="11">
        <v>86</v>
      </c>
      <c r="B88" s="20">
        <v>2647.4468651144825</v>
      </c>
      <c r="C88" s="20">
        <v>454.55313488551747</v>
      </c>
      <c r="D88" s="20">
        <v>0.66909432992639717</v>
      </c>
      <c r="F88">
        <v>2994</v>
      </c>
      <c r="G88" s="5">
        <f t="shared" si="0"/>
        <v>346.55313488551747</v>
      </c>
    </row>
    <row r="89" spans="1:7" x14ac:dyDescent="0.2">
      <c r="A89" s="11">
        <v>87</v>
      </c>
      <c r="B89" s="20">
        <v>2618.2908072511609</v>
      </c>
      <c r="C89" s="20">
        <v>445.70919274883909</v>
      </c>
      <c r="D89" s="20">
        <v>0.65607620050718418</v>
      </c>
      <c r="F89">
        <v>2782</v>
      </c>
      <c r="G89" s="5">
        <f t="shared" si="0"/>
        <v>163.70919274883909</v>
      </c>
    </row>
    <row r="90" spans="1:7" x14ac:dyDescent="0.2">
      <c r="A90" s="11">
        <v>240</v>
      </c>
      <c r="B90" s="20">
        <v>5308.9385607416207</v>
      </c>
      <c r="C90" s="20">
        <v>445.06143925837932</v>
      </c>
      <c r="D90" s="20">
        <v>0.65512271860508309</v>
      </c>
      <c r="F90">
        <v>4665</v>
      </c>
      <c r="G90" s="5">
        <f t="shared" si="0"/>
        <v>-643.93856074162068</v>
      </c>
    </row>
    <row r="91" spans="1:7" x14ac:dyDescent="0.2">
      <c r="A91" s="11">
        <v>40</v>
      </c>
      <c r="B91" s="20">
        <v>3545.8335730223416</v>
      </c>
      <c r="C91" s="20">
        <v>439.16642697765838</v>
      </c>
      <c r="D91" s="20">
        <v>0.64644536278204978</v>
      </c>
      <c r="F91">
        <v>3828</v>
      </c>
      <c r="G91" s="5">
        <f t="shared" ref="G91:G154" si="1">F91-B91</f>
        <v>282.16642697765838</v>
      </c>
    </row>
    <row r="92" spans="1:7" x14ac:dyDescent="0.2">
      <c r="A92" s="11">
        <v>153</v>
      </c>
      <c r="B92" s="20">
        <v>2818.7619263362753</v>
      </c>
      <c r="C92" s="20">
        <v>424.23807366372466</v>
      </c>
      <c r="D92" s="20">
        <v>0.62447108564939591</v>
      </c>
      <c r="F92">
        <v>2986</v>
      </c>
      <c r="G92" s="5">
        <f t="shared" si="1"/>
        <v>167.23807366372466</v>
      </c>
    </row>
    <row r="93" spans="1:7" x14ac:dyDescent="0.2">
      <c r="A93" s="11">
        <v>6</v>
      </c>
      <c r="B93" s="20">
        <v>2417.956606550481</v>
      </c>
      <c r="C93" s="20">
        <v>423.04339344951904</v>
      </c>
      <c r="D93" s="20">
        <v>0.62271253709686736</v>
      </c>
      <c r="F93">
        <v>3460</v>
      </c>
      <c r="G93" s="5">
        <f t="shared" si="1"/>
        <v>1042.043393449519</v>
      </c>
    </row>
    <row r="94" spans="1:7" x14ac:dyDescent="0.2">
      <c r="A94" s="11">
        <v>259</v>
      </c>
      <c r="B94" s="20">
        <v>4141.4681189583544</v>
      </c>
      <c r="C94" s="20">
        <v>409.53188104164565</v>
      </c>
      <c r="D94" s="20">
        <v>0.60282382520157884</v>
      </c>
      <c r="F94">
        <v>3518</v>
      </c>
      <c r="G94" s="5">
        <f t="shared" si="1"/>
        <v>-623.46811895835435</v>
      </c>
    </row>
    <row r="95" spans="1:7" x14ac:dyDescent="0.2">
      <c r="A95" s="11">
        <v>56</v>
      </c>
      <c r="B95" s="20">
        <v>2768.1826046867332</v>
      </c>
      <c r="C95" s="20">
        <v>393.81739531326684</v>
      </c>
      <c r="D95" s="20">
        <v>0.57969237479102198</v>
      </c>
      <c r="F95">
        <v>3411</v>
      </c>
      <c r="G95" s="5">
        <f t="shared" si="1"/>
        <v>642.81739531326684</v>
      </c>
    </row>
    <row r="96" spans="1:7" x14ac:dyDescent="0.2">
      <c r="A96" s="11">
        <v>67</v>
      </c>
      <c r="B96" s="20">
        <v>2599.2485056723544</v>
      </c>
      <c r="C96" s="20">
        <v>386.75149432764556</v>
      </c>
      <c r="D96" s="20">
        <v>0.56929149110447286</v>
      </c>
      <c r="F96">
        <v>4534</v>
      </c>
      <c r="G96" s="5">
        <f t="shared" si="1"/>
        <v>1934.7514943276456</v>
      </c>
    </row>
    <row r="97" spans="1:7" x14ac:dyDescent="0.2">
      <c r="A97" s="11">
        <v>256</v>
      </c>
      <c r="B97" s="20">
        <v>2669.7776538010198</v>
      </c>
      <c r="C97" s="20">
        <v>373.22234619898018</v>
      </c>
      <c r="D97" s="20">
        <v>0.5493768197340857</v>
      </c>
      <c r="F97">
        <v>4979</v>
      </c>
      <c r="G97" s="5">
        <f t="shared" si="1"/>
        <v>2309.2223461989802</v>
      </c>
    </row>
    <row r="98" spans="1:7" x14ac:dyDescent="0.2">
      <c r="A98" s="11">
        <v>11</v>
      </c>
      <c r="B98" s="20">
        <v>3856.8681811268953</v>
      </c>
      <c r="C98" s="20">
        <v>370.13181887310475</v>
      </c>
      <c r="D98" s="20">
        <v>0.54482761711831962</v>
      </c>
      <c r="F98">
        <v>2288</v>
      </c>
      <c r="G98" s="5">
        <f t="shared" si="1"/>
        <v>-1568.8681811268953</v>
      </c>
    </row>
    <row r="99" spans="1:7" x14ac:dyDescent="0.2">
      <c r="A99" s="11">
        <v>188</v>
      </c>
      <c r="B99" s="20">
        <v>2469.5240716135513</v>
      </c>
      <c r="C99" s="20">
        <v>367.47592838644869</v>
      </c>
      <c r="D99" s="20">
        <v>0.54091819239072514</v>
      </c>
      <c r="F99">
        <v>3895</v>
      </c>
      <c r="G99" s="5">
        <f t="shared" si="1"/>
        <v>1425.4759283864487</v>
      </c>
    </row>
    <row r="100" spans="1:7" x14ac:dyDescent="0.2">
      <c r="A100" s="11">
        <v>234</v>
      </c>
      <c r="B100" s="20">
        <v>3733.6766886729279</v>
      </c>
      <c r="C100" s="20">
        <v>366.32331132707213</v>
      </c>
      <c r="D100" s="20">
        <v>0.53922156007248256</v>
      </c>
      <c r="F100">
        <v>3077</v>
      </c>
      <c r="G100" s="5">
        <f t="shared" si="1"/>
        <v>-656.67668867292787</v>
      </c>
    </row>
    <row r="101" spans="1:7" x14ac:dyDescent="0.2">
      <c r="A101" s="11">
        <v>3</v>
      </c>
      <c r="B101" s="20">
        <v>2513.6858573805544</v>
      </c>
      <c r="C101" s="20">
        <v>350.31414261944565</v>
      </c>
      <c r="D101" s="20">
        <v>0.5156563414280092</v>
      </c>
      <c r="F101">
        <v>3641</v>
      </c>
      <c r="G101" s="5">
        <f t="shared" si="1"/>
        <v>1127.3141426194456</v>
      </c>
    </row>
    <row r="102" spans="1:7" x14ac:dyDescent="0.2">
      <c r="A102" s="11">
        <v>216</v>
      </c>
      <c r="B102" s="20">
        <v>3746.5461519435162</v>
      </c>
      <c r="C102" s="20">
        <v>349.45384805648382</v>
      </c>
      <c r="D102" s="20">
        <v>0.51439000275389746</v>
      </c>
      <c r="F102">
        <v>5780</v>
      </c>
      <c r="G102" s="5">
        <f t="shared" si="1"/>
        <v>2033.4538480564838</v>
      </c>
    </row>
    <row r="103" spans="1:7" x14ac:dyDescent="0.2">
      <c r="A103" s="11">
        <v>120</v>
      </c>
      <c r="B103" s="20">
        <v>4272.5652621388326</v>
      </c>
      <c r="C103" s="20">
        <v>343.43473786116738</v>
      </c>
      <c r="D103" s="20">
        <v>0.50552997695316737</v>
      </c>
      <c r="F103">
        <v>4443</v>
      </c>
      <c r="G103" s="5">
        <f t="shared" si="1"/>
        <v>170.43473786116738</v>
      </c>
    </row>
    <row r="104" spans="1:7" x14ac:dyDescent="0.2">
      <c r="A104" s="11">
        <v>69</v>
      </c>
      <c r="B104" s="20">
        <v>3180.5785356267697</v>
      </c>
      <c r="C104" s="20">
        <v>337.42146437323026</v>
      </c>
      <c r="D104" s="20">
        <v>0.49667854268445694</v>
      </c>
      <c r="F104">
        <v>3421</v>
      </c>
      <c r="G104" s="5">
        <f t="shared" si="1"/>
        <v>240.42146437323026</v>
      </c>
    </row>
    <row r="105" spans="1:7" x14ac:dyDescent="0.2">
      <c r="A105" s="11">
        <v>155</v>
      </c>
      <c r="B105" s="20">
        <v>4392.3538690491241</v>
      </c>
      <c r="C105" s="20">
        <v>334.64613095087589</v>
      </c>
      <c r="D105" s="20">
        <v>0.49259330002735763</v>
      </c>
      <c r="F105">
        <v>2865</v>
      </c>
      <c r="G105" s="5">
        <f t="shared" si="1"/>
        <v>-1527.3538690491241</v>
      </c>
    </row>
    <row r="106" spans="1:7" x14ac:dyDescent="0.2">
      <c r="A106" s="11">
        <v>244</v>
      </c>
      <c r="B106" s="20">
        <v>2845.9330635537767</v>
      </c>
      <c r="C106" s="20">
        <v>332.06693644622328</v>
      </c>
      <c r="D106" s="20">
        <v>0.48879677045491277</v>
      </c>
      <c r="F106">
        <v>2752</v>
      </c>
      <c r="G106" s="5">
        <f t="shared" si="1"/>
        <v>-93.933063553776719</v>
      </c>
    </row>
    <row r="107" spans="1:7" x14ac:dyDescent="0.2">
      <c r="A107" s="11">
        <v>53</v>
      </c>
      <c r="B107" s="20">
        <v>4410.026879068886</v>
      </c>
      <c r="C107" s="20">
        <v>329.97312093111395</v>
      </c>
      <c r="D107" s="20">
        <v>0.48571471033574887</v>
      </c>
      <c r="F107">
        <v>3623</v>
      </c>
      <c r="G107" s="5">
        <f t="shared" si="1"/>
        <v>-787.02687906888605</v>
      </c>
    </row>
    <row r="108" spans="1:7" x14ac:dyDescent="0.2">
      <c r="A108" s="11">
        <v>260</v>
      </c>
      <c r="B108" s="20">
        <v>2496.0977108986149</v>
      </c>
      <c r="C108" s="20">
        <v>316.90228910138512</v>
      </c>
      <c r="D108" s="20">
        <v>0.46647467260749587</v>
      </c>
      <c r="F108">
        <v>4171</v>
      </c>
      <c r="G108" s="5">
        <f t="shared" si="1"/>
        <v>1674.9022891013851</v>
      </c>
    </row>
    <row r="109" spans="1:7" x14ac:dyDescent="0.2">
      <c r="A109" s="11">
        <v>297</v>
      </c>
      <c r="B109" s="20">
        <v>2262.8867334662773</v>
      </c>
      <c r="C109" s="20">
        <v>307.11326653372271</v>
      </c>
      <c r="D109" s="20">
        <v>0.45206540118712812</v>
      </c>
      <c r="F109">
        <v>4571</v>
      </c>
      <c r="G109" s="5">
        <f t="shared" si="1"/>
        <v>2308.1132665337227</v>
      </c>
    </row>
    <row r="110" spans="1:7" x14ac:dyDescent="0.2">
      <c r="A110" s="11">
        <v>47</v>
      </c>
      <c r="B110" s="20">
        <v>4559.2453806113663</v>
      </c>
      <c r="C110" s="20">
        <v>301.75461938863373</v>
      </c>
      <c r="D110" s="20">
        <v>0.44417756554001869</v>
      </c>
      <c r="F110">
        <v>2488</v>
      </c>
      <c r="G110" s="5">
        <f t="shared" si="1"/>
        <v>-2071.2453806113663</v>
      </c>
    </row>
    <row r="111" spans="1:7" x14ac:dyDescent="0.2">
      <c r="A111" s="11">
        <v>78</v>
      </c>
      <c r="B111" s="20">
        <v>4164.6205617210335</v>
      </c>
      <c r="C111" s="20">
        <v>278.37943827896652</v>
      </c>
      <c r="D111" s="20">
        <v>0.4097697044097241</v>
      </c>
      <c r="F111">
        <v>3102</v>
      </c>
      <c r="G111" s="5">
        <f t="shared" si="1"/>
        <v>-1062.6205617210335</v>
      </c>
    </row>
    <row r="112" spans="1:7" x14ac:dyDescent="0.2">
      <c r="A112" s="11">
        <v>105</v>
      </c>
      <c r="B112" s="20">
        <v>3050.1846189410799</v>
      </c>
      <c r="C112" s="20">
        <v>271.81538105892014</v>
      </c>
      <c r="D112" s="20">
        <v>0.40010752604117844</v>
      </c>
      <c r="F112">
        <v>3064</v>
      </c>
      <c r="G112" s="5">
        <f t="shared" si="1"/>
        <v>13.815381058920138</v>
      </c>
    </row>
    <row r="113" spans="1:7" x14ac:dyDescent="0.2">
      <c r="A113" s="11">
        <v>110</v>
      </c>
      <c r="B113" s="20">
        <v>2996.0582625345924</v>
      </c>
      <c r="C113" s="20">
        <v>265.94173746540764</v>
      </c>
      <c r="D113" s="20">
        <v>0.39146162455505729</v>
      </c>
      <c r="F113">
        <v>2725</v>
      </c>
      <c r="G113" s="5">
        <f t="shared" si="1"/>
        <v>-271.05826253459236</v>
      </c>
    </row>
    <row r="114" spans="1:7" x14ac:dyDescent="0.2">
      <c r="A114" s="11">
        <v>25</v>
      </c>
      <c r="B114" s="20">
        <v>2413.9226590308381</v>
      </c>
      <c r="C114" s="20">
        <v>263.07734096916192</v>
      </c>
      <c r="D114" s="20">
        <v>0.38724528259806751</v>
      </c>
      <c r="F114">
        <v>4521</v>
      </c>
      <c r="G114" s="5">
        <f t="shared" si="1"/>
        <v>2107.0773409691619</v>
      </c>
    </row>
    <row r="115" spans="1:7" x14ac:dyDescent="0.2">
      <c r="A115" s="11">
        <v>219</v>
      </c>
      <c r="B115" s="20">
        <v>2271.5219799571023</v>
      </c>
      <c r="C115" s="20">
        <v>251.4780200428977</v>
      </c>
      <c r="D115" s="20">
        <v>0.37017128339505978</v>
      </c>
      <c r="F115">
        <v>4642</v>
      </c>
      <c r="G115" s="5">
        <f t="shared" si="1"/>
        <v>2370.4780200428977</v>
      </c>
    </row>
    <row r="116" spans="1:7" x14ac:dyDescent="0.2">
      <c r="A116" s="11">
        <v>145</v>
      </c>
      <c r="B116" s="20">
        <v>2128.7821347209401</v>
      </c>
      <c r="C116" s="20">
        <v>250.21786527905988</v>
      </c>
      <c r="D116" s="20">
        <v>0.36831635744118646</v>
      </c>
      <c r="F116">
        <v>2592</v>
      </c>
      <c r="G116" s="5">
        <f t="shared" si="1"/>
        <v>463.21786527905988</v>
      </c>
    </row>
    <row r="117" spans="1:7" x14ac:dyDescent="0.2">
      <c r="A117" s="11">
        <v>303</v>
      </c>
      <c r="B117" s="20">
        <v>2736.0207461825148</v>
      </c>
      <c r="C117" s="20">
        <v>248.97925381748519</v>
      </c>
      <c r="D117" s="20">
        <v>0.36649314285455686</v>
      </c>
      <c r="F117">
        <v>3894</v>
      </c>
      <c r="G117" s="5">
        <f t="shared" si="1"/>
        <v>1157.9792538174852</v>
      </c>
    </row>
    <row r="118" spans="1:7" x14ac:dyDescent="0.2">
      <c r="A118" s="11">
        <v>161</v>
      </c>
      <c r="B118" s="20">
        <v>2853.4368448797841</v>
      </c>
      <c r="C118" s="20">
        <v>247.56315512021592</v>
      </c>
      <c r="D118" s="20">
        <v>0.36440867013565759</v>
      </c>
      <c r="F118">
        <v>3096</v>
      </c>
      <c r="G118" s="5">
        <f t="shared" si="1"/>
        <v>242.56315512021592</v>
      </c>
    </row>
    <row r="119" spans="1:7" x14ac:dyDescent="0.2">
      <c r="A119" s="11">
        <v>16</v>
      </c>
      <c r="B119" s="20">
        <v>3924.550966947585</v>
      </c>
      <c r="C119" s="20">
        <v>247.44903305241496</v>
      </c>
      <c r="D119" s="20">
        <v>0.36424068443140245</v>
      </c>
      <c r="F119">
        <v>3967</v>
      </c>
      <c r="G119" s="5">
        <f t="shared" si="1"/>
        <v>42.449033052414961</v>
      </c>
    </row>
    <row r="120" spans="1:7" x14ac:dyDescent="0.2">
      <c r="A120" s="11">
        <v>21</v>
      </c>
      <c r="B120" s="20">
        <v>2971.9184677655339</v>
      </c>
      <c r="C120" s="20">
        <v>246.08153223446607</v>
      </c>
      <c r="D120" s="20">
        <v>0.36222774694788967</v>
      </c>
      <c r="F120">
        <v>4857</v>
      </c>
      <c r="G120" s="5">
        <f t="shared" si="1"/>
        <v>1885.0815322344661</v>
      </c>
    </row>
    <row r="121" spans="1:7" x14ac:dyDescent="0.2">
      <c r="A121" s="11">
        <v>75</v>
      </c>
      <c r="B121" s="20">
        <v>2837.1677338037798</v>
      </c>
      <c r="C121" s="20">
        <v>239.83226619622019</v>
      </c>
      <c r="D121" s="20">
        <v>0.35302893573862359</v>
      </c>
      <c r="F121">
        <v>4896</v>
      </c>
      <c r="G121" s="5">
        <f t="shared" si="1"/>
        <v>2058.8322661962202</v>
      </c>
    </row>
    <row r="122" spans="1:7" x14ac:dyDescent="0.2">
      <c r="A122" s="11">
        <v>104</v>
      </c>
      <c r="B122" s="20">
        <v>2619.0183884427711</v>
      </c>
      <c r="C122" s="20">
        <v>235.98161155722892</v>
      </c>
      <c r="D122" s="20">
        <v>0.34736083890302982</v>
      </c>
      <c r="F122">
        <v>3320</v>
      </c>
      <c r="G122" s="5">
        <f t="shared" si="1"/>
        <v>700.98161155722892</v>
      </c>
    </row>
    <row r="123" spans="1:7" x14ac:dyDescent="0.2">
      <c r="A123" s="11">
        <v>201</v>
      </c>
      <c r="B123" s="20">
        <v>2412.9640865702622</v>
      </c>
      <c r="C123" s="20">
        <v>224.03591342973778</v>
      </c>
      <c r="D123" s="20">
        <v>0.32977697846803417</v>
      </c>
      <c r="F123">
        <v>3261</v>
      </c>
      <c r="G123" s="5">
        <f t="shared" si="1"/>
        <v>848.03591342973778</v>
      </c>
    </row>
    <row r="124" spans="1:7" x14ac:dyDescent="0.2">
      <c r="A124" s="11">
        <v>162</v>
      </c>
      <c r="B124" s="20">
        <v>3620.2410796587651</v>
      </c>
      <c r="C124" s="20">
        <v>223.7589203412349</v>
      </c>
      <c r="D124" s="20">
        <v>0.32936924944644735</v>
      </c>
      <c r="F124">
        <v>4172</v>
      </c>
      <c r="G124" s="5">
        <f t="shared" si="1"/>
        <v>551.7589203412349</v>
      </c>
    </row>
    <row r="125" spans="1:7" x14ac:dyDescent="0.2">
      <c r="A125" s="11">
        <v>117</v>
      </c>
      <c r="B125" s="20">
        <v>2832.6020134488317</v>
      </c>
      <c r="C125" s="20">
        <v>221.39798655116829</v>
      </c>
      <c r="D125" s="20">
        <v>0.32589399585994849</v>
      </c>
      <c r="F125">
        <v>4813</v>
      </c>
      <c r="G125" s="5">
        <f t="shared" si="1"/>
        <v>1980.3979865511683</v>
      </c>
    </row>
    <row r="126" spans="1:7" x14ac:dyDescent="0.2">
      <c r="A126" s="11">
        <v>168</v>
      </c>
      <c r="B126" s="20">
        <v>3869.7458825126714</v>
      </c>
      <c r="C126" s="20">
        <v>220.25411748732859</v>
      </c>
      <c r="D126" s="20">
        <v>0.32421024043939434</v>
      </c>
      <c r="F126">
        <v>7033</v>
      </c>
      <c r="G126" s="5">
        <f t="shared" si="1"/>
        <v>3163.2541174873286</v>
      </c>
    </row>
    <row r="127" spans="1:7" x14ac:dyDescent="0.2">
      <c r="A127" s="11">
        <v>51</v>
      </c>
      <c r="B127" s="20">
        <v>3392.9872383853331</v>
      </c>
      <c r="C127" s="20">
        <v>220.01276161466694</v>
      </c>
      <c r="D127" s="20">
        <v>0.32385496878136694</v>
      </c>
      <c r="F127">
        <v>4669</v>
      </c>
      <c r="G127" s="5">
        <f t="shared" si="1"/>
        <v>1276.0127616146669</v>
      </c>
    </row>
    <row r="128" spans="1:7" x14ac:dyDescent="0.2">
      <c r="A128" s="11">
        <v>19</v>
      </c>
      <c r="B128" s="20">
        <v>1933.8725419915445</v>
      </c>
      <c r="C128" s="20">
        <v>216.12745800845551</v>
      </c>
      <c r="D128" s="20">
        <v>0.31813586926704196</v>
      </c>
      <c r="F128">
        <v>3190</v>
      </c>
      <c r="G128" s="5">
        <f t="shared" si="1"/>
        <v>1256.1274580084555</v>
      </c>
    </row>
    <row r="129" spans="1:7" x14ac:dyDescent="0.2">
      <c r="A129" s="11">
        <v>102</v>
      </c>
      <c r="B129" s="20">
        <v>4456.1185087760432</v>
      </c>
      <c r="C129" s="20">
        <v>212.8814912239568</v>
      </c>
      <c r="D129" s="20">
        <v>0.31335786246441699</v>
      </c>
      <c r="F129">
        <v>2855</v>
      </c>
      <c r="G129" s="5">
        <f t="shared" si="1"/>
        <v>-1601.1185087760432</v>
      </c>
    </row>
    <row r="130" spans="1:7" x14ac:dyDescent="0.2">
      <c r="A130" s="11">
        <v>189</v>
      </c>
      <c r="B130" s="20">
        <v>3188.5879363977583</v>
      </c>
      <c r="C130" s="20">
        <v>210.41206360224169</v>
      </c>
      <c r="D130" s="20">
        <v>0.30972290783965273</v>
      </c>
      <c r="F130">
        <v>3322</v>
      </c>
      <c r="G130" s="5">
        <f t="shared" si="1"/>
        <v>133.41206360224169</v>
      </c>
    </row>
    <row r="131" spans="1:7" x14ac:dyDescent="0.2">
      <c r="A131" s="11">
        <v>133</v>
      </c>
      <c r="B131" s="20">
        <v>2397.1145442906932</v>
      </c>
      <c r="C131" s="20">
        <v>200.88545570930683</v>
      </c>
      <c r="D131" s="20">
        <v>0.29569990626866993</v>
      </c>
      <c r="F131">
        <v>3123</v>
      </c>
      <c r="G131" s="5">
        <f t="shared" si="1"/>
        <v>725.88545570930683</v>
      </c>
    </row>
    <row r="132" spans="1:7" x14ac:dyDescent="0.2">
      <c r="A132" s="11">
        <v>123</v>
      </c>
      <c r="B132" s="20">
        <v>2907.3209139882297</v>
      </c>
      <c r="C132" s="20">
        <v>199.67908601177032</v>
      </c>
      <c r="D132" s="20">
        <v>0.29392415099944269</v>
      </c>
      <c r="F132">
        <v>4994</v>
      </c>
      <c r="G132" s="5">
        <f t="shared" si="1"/>
        <v>2086.6790860117703</v>
      </c>
    </row>
    <row r="133" spans="1:7" x14ac:dyDescent="0.2">
      <c r="A133" s="11">
        <v>71</v>
      </c>
      <c r="B133" s="20">
        <v>4335.8507954598344</v>
      </c>
      <c r="C133" s="20">
        <v>198.14920454016556</v>
      </c>
      <c r="D133" s="20">
        <v>0.29167219201038413</v>
      </c>
      <c r="F133">
        <v>3868</v>
      </c>
      <c r="G133" s="5">
        <f t="shared" si="1"/>
        <v>-467.85079545983444</v>
      </c>
    </row>
    <row r="134" spans="1:7" x14ac:dyDescent="0.2">
      <c r="A134" s="11">
        <v>293</v>
      </c>
      <c r="B134" s="20">
        <v>2712.8801389220262</v>
      </c>
      <c r="C134" s="20">
        <v>198.11986107797384</v>
      </c>
      <c r="D134" s="20">
        <v>0.29162899894302613</v>
      </c>
      <c r="F134">
        <v>2703</v>
      </c>
      <c r="G134" s="5">
        <f t="shared" si="1"/>
        <v>-9.8801389220261626</v>
      </c>
    </row>
    <row r="135" spans="1:7" x14ac:dyDescent="0.2">
      <c r="A135" s="11">
        <v>80</v>
      </c>
      <c r="B135" s="20">
        <v>2670.4465248451293</v>
      </c>
      <c r="C135" s="20">
        <v>194.55347515487074</v>
      </c>
      <c r="D135" s="20">
        <v>0.28637934072632815</v>
      </c>
      <c r="F135">
        <v>3262</v>
      </c>
      <c r="G135" s="5">
        <f t="shared" si="1"/>
        <v>591.55347515487074</v>
      </c>
    </row>
    <row r="136" spans="1:7" x14ac:dyDescent="0.2">
      <c r="A136" s="11">
        <v>93</v>
      </c>
      <c r="B136" s="20">
        <v>2901.6281533174474</v>
      </c>
      <c r="C136" s="20">
        <v>194.37184668255259</v>
      </c>
      <c r="D136" s="20">
        <v>0.28611198676558186</v>
      </c>
      <c r="F136">
        <v>3046</v>
      </c>
      <c r="G136" s="5">
        <f t="shared" si="1"/>
        <v>144.37184668255259</v>
      </c>
    </row>
    <row r="137" spans="1:7" x14ac:dyDescent="0.2">
      <c r="A137" s="11">
        <v>27</v>
      </c>
      <c r="B137" s="20">
        <v>3780.9436363311552</v>
      </c>
      <c r="C137" s="20">
        <v>191.05636366884482</v>
      </c>
      <c r="D137" s="20">
        <v>0.28123165327938149</v>
      </c>
      <c r="F137">
        <v>3593</v>
      </c>
      <c r="G137" s="5">
        <f t="shared" si="1"/>
        <v>-187.94363633115518</v>
      </c>
    </row>
    <row r="138" spans="1:7" x14ac:dyDescent="0.2">
      <c r="A138" s="11">
        <v>70</v>
      </c>
      <c r="B138" s="20">
        <v>3237.3622811101873</v>
      </c>
      <c r="C138" s="20">
        <v>173.63771888981273</v>
      </c>
      <c r="D138" s="20">
        <v>0.25559171030640487</v>
      </c>
      <c r="F138">
        <v>3333</v>
      </c>
      <c r="G138" s="5">
        <f t="shared" si="1"/>
        <v>95.637718889812732</v>
      </c>
    </row>
    <row r="139" spans="1:7" x14ac:dyDescent="0.2">
      <c r="A139" s="11">
        <v>238</v>
      </c>
      <c r="B139" s="20">
        <v>2963.838305465651</v>
      </c>
      <c r="C139" s="20">
        <v>172.16169453434895</v>
      </c>
      <c r="D139" s="20">
        <v>0.25341902805810662</v>
      </c>
      <c r="F139">
        <v>5281</v>
      </c>
      <c r="G139" s="5">
        <f t="shared" si="1"/>
        <v>2317.161694534349</v>
      </c>
    </row>
    <row r="140" spans="1:7" x14ac:dyDescent="0.2">
      <c r="A140" s="11">
        <v>89</v>
      </c>
      <c r="B140" s="20">
        <v>4350.0246165994831</v>
      </c>
      <c r="C140" s="20">
        <v>170.97538340051688</v>
      </c>
      <c r="D140" s="20">
        <v>0.25167279864671888</v>
      </c>
      <c r="F140">
        <v>2501</v>
      </c>
      <c r="G140" s="5">
        <f t="shared" si="1"/>
        <v>-1849.0246165994831</v>
      </c>
    </row>
    <row r="141" spans="1:7" x14ac:dyDescent="0.2">
      <c r="A141" s="11">
        <v>173</v>
      </c>
      <c r="B141" s="20">
        <v>3215.8953804169159</v>
      </c>
      <c r="C141" s="20">
        <v>162.10461958308406</v>
      </c>
      <c r="D141" s="20">
        <v>0.23861518817868108</v>
      </c>
      <c r="F141">
        <v>2560</v>
      </c>
      <c r="G141" s="5">
        <f t="shared" si="1"/>
        <v>-655.89538041691594</v>
      </c>
    </row>
    <row r="142" spans="1:7" x14ac:dyDescent="0.2">
      <c r="A142" s="11">
        <v>52</v>
      </c>
      <c r="B142" s="20">
        <v>4362.4415225580524</v>
      </c>
      <c r="C142" s="20">
        <v>153.55847744194762</v>
      </c>
      <c r="D142" s="20">
        <v>0.22603541518730219</v>
      </c>
      <c r="F142">
        <v>3054</v>
      </c>
      <c r="G142" s="5">
        <f t="shared" si="1"/>
        <v>-1308.4415225580524</v>
      </c>
    </row>
    <row r="143" spans="1:7" x14ac:dyDescent="0.2">
      <c r="A143" s="11">
        <v>13</v>
      </c>
      <c r="B143" s="20">
        <v>2630.5776299505587</v>
      </c>
      <c r="C143" s="20">
        <v>141.42237004944127</v>
      </c>
      <c r="D143" s="20">
        <v>0.20817127561702078</v>
      </c>
      <c r="F143">
        <v>3163</v>
      </c>
      <c r="G143" s="5">
        <f t="shared" si="1"/>
        <v>532.42237004944127</v>
      </c>
    </row>
    <row r="144" spans="1:7" x14ac:dyDescent="0.2">
      <c r="A144" s="11">
        <v>180</v>
      </c>
      <c r="B144" s="20">
        <v>3722.6079933696728</v>
      </c>
      <c r="C144" s="20">
        <v>136.39200663032716</v>
      </c>
      <c r="D144" s="20">
        <v>0.20076666792017558</v>
      </c>
      <c r="F144">
        <v>3858</v>
      </c>
      <c r="G144" s="5">
        <f t="shared" si="1"/>
        <v>135.39200663032716</v>
      </c>
    </row>
    <row r="145" spans="1:7" x14ac:dyDescent="0.2">
      <c r="A145" s="11">
        <v>111</v>
      </c>
      <c r="B145" s="20">
        <v>2915.1395428346732</v>
      </c>
      <c r="C145" s="20">
        <v>130.86045716532681</v>
      </c>
      <c r="D145" s="20">
        <v>0.1926243230572999</v>
      </c>
      <c r="F145">
        <v>4616</v>
      </c>
      <c r="G145" s="5">
        <f t="shared" si="1"/>
        <v>1700.8604571653268</v>
      </c>
    </row>
    <row r="146" spans="1:7" x14ac:dyDescent="0.2">
      <c r="A146" s="11">
        <v>222</v>
      </c>
      <c r="B146" s="20">
        <v>3969.9294771208033</v>
      </c>
      <c r="C146" s="20">
        <v>118.07052287919669</v>
      </c>
      <c r="D146" s="20">
        <v>0.17379776164080854</v>
      </c>
      <c r="F146">
        <v>2482</v>
      </c>
      <c r="G146" s="5">
        <f t="shared" si="1"/>
        <v>-1487.9294771208033</v>
      </c>
    </row>
    <row r="147" spans="1:7" x14ac:dyDescent="0.2">
      <c r="A147" s="11">
        <v>206</v>
      </c>
      <c r="B147" s="20">
        <v>2089.4269175621675</v>
      </c>
      <c r="C147" s="20">
        <v>117.57308243783245</v>
      </c>
      <c r="D147" s="20">
        <v>0.17306553793966362</v>
      </c>
      <c r="F147">
        <v>2609</v>
      </c>
      <c r="G147" s="5">
        <f t="shared" si="1"/>
        <v>519.57308243783245</v>
      </c>
    </row>
    <row r="148" spans="1:7" x14ac:dyDescent="0.2">
      <c r="A148" s="11">
        <v>135</v>
      </c>
      <c r="B148" s="20">
        <v>3124.1648941938256</v>
      </c>
      <c r="C148" s="20">
        <v>113.8351058061744</v>
      </c>
      <c r="D148" s="20">
        <v>0.16756330117636489</v>
      </c>
      <c r="F148">
        <v>3107</v>
      </c>
      <c r="G148" s="5">
        <f t="shared" si="1"/>
        <v>-17.164894193825603</v>
      </c>
    </row>
    <row r="149" spans="1:7" x14ac:dyDescent="0.2">
      <c r="A149" s="11">
        <v>224</v>
      </c>
      <c r="B149" s="20">
        <v>2650.9715597473105</v>
      </c>
      <c r="C149" s="20">
        <v>112.02844025268951</v>
      </c>
      <c r="D149" s="20">
        <v>0.16490392081984281</v>
      </c>
      <c r="F149">
        <v>2948</v>
      </c>
      <c r="G149" s="5">
        <f t="shared" si="1"/>
        <v>297.02844025268951</v>
      </c>
    </row>
    <row r="150" spans="1:7" x14ac:dyDescent="0.2">
      <c r="A150" s="11">
        <v>61</v>
      </c>
      <c r="B150" s="20">
        <v>2498.227572164853</v>
      </c>
      <c r="C150" s="20">
        <v>111.77242783514703</v>
      </c>
      <c r="D150" s="20">
        <v>0.16452707498198149</v>
      </c>
      <c r="F150">
        <v>3981</v>
      </c>
      <c r="G150" s="5">
        <f t="shared" si="1"/>
        <v>1482.772427835147</v>
      </c>
    </row>
    <row r="151" spans="1:7" x14ac:dyDescent="0.2">
      <c r="A151" s="11">
        <v>242</v>
      </c>
      <c r="B151" s="20">
        <v>2624.9333267393845</v>
      </c>
      <c r="C151" s="20">
        <v>109.06667326061552</v>
      </c>
      <c r="D151" s="20">
        <v>0.16054425118197094</v>
      </c>
      <c r="F151">
        <v>4149</v>
      </c>
      <c r="G151" s="5">
        <f t="shared" si="1"/>
        <v>1524.0666732606155</v>
      </c>
    </row>
    <row r="152" spans="1:7" x14ac:dyDescent="0.2">
      <c r="A152" s="11">
        <v>248</v>
      </c>
      <c r="B152" s="20">
        <v>2755.14668813359</v>
      </c>
      <c r="C152" s="20">
        <v>104.85331186640997</v>
      </c>
      <c r="D152" s="20">
        <v>0.15434225629417037</v>
      </c>
      <c r="F152">
        <v>4242</v>
      </c>
      <c r="G152" s="5">
        <f t="shared" si="1"/>
        <v>1486.85331186641</v>
      </c>
    </row>
    <row r="153" spans="1:7" x14ac:dyDescent="0.2">
      <c r="A153" s="11">
        <v>103</v>
      </c>
      <c r="B153" s="20">
        <v>3096.012052984483</v>
      </c>
      <c r="C153" s="20">
        <v>93.987947015516966</v>
      </c>
      <c r="D153" s="20">
        <v>0.1383486277029935</v>
      </c>
      <c r="F153">
        <v>2572</v>
      </c>
      <c r="G153" s="5">
        <f t="shared" si="1"/>
        <v>-524.01205298448303</v>
      </c>
    </row>
    <row r="154" spans="1:7" x14ac:dyDescent="0.2">
      <c r="A154" s="11">
        <v>91</v>
      </c>
      <c r="B154" s="20">
        <v>2502.808149881047</v>
      </c>
      <c r="C154" s="20">
        <v>89.191850118952971</v>
      </c>
      <c r="D154" s="20">
        <v>0.13128885626378259</v>
      </c>
      <c r="F154">
        <v>2879</v>
      </c>
      <c r="G154" s="5">
        <f t="shared" si="1"/>
        <v>376.19185011895297</v>
      </c>
    </row>
    <row r="155" spans="1:7" x14ac:dyDescent="0.2">
      <c r="A155" s="11">
        <v>138</v>
      </c>
      <c r="B155" s="20">
        <v>4119.3777467666932</v>
      </c>
      <c r="C155" s="20">
        <v>83.622253233306765</v>
      </c>
      <c r="D155" s="20">
        <v>0.12309050625768228</v>
      </c>
      <c r="F155">
        <v>3490</v>
      </c>
      <c r="G155" s="5">
        <f t="shared" ref="G155:G218" si="2">F155-B155</f>
        <v>-629.37774676669324</v>
      </c>
    </row>
    <row r="156" spans="1:7" x14ac:dyDescent="0.2">
      <c r="A156" s="11">
        <v>213</v>
      </c>
      <c r="B156" s="20">
        <v>2768.4115813829944</v>
      </c>
      <c r="C156" s="20">
        <v>82.588418617005573</v>
      </c>
      <c r="D156" s="20">
        <v>0.12156871963526029</v>
      </c>
      <c r="F156">
        <v>6076</v>
      </c>
      <c r="G156" s="5">
        <f t="shared" si="2"/>
        <v>3307.5884186170056</v>
      </c>
    </row>
    <row r="157" spans="1:7" x14ac:dyDescent="0.2">
      <c r="A157" s="11">
        <v>132</v>
      </c>
      <c r="B157" s="20">
        <v>3766.6630432879729</v>
      </c>
      <c r="C157" s="20">
        <v>78.336956712027131</v>
      </c>
      <c r="D157" s="20">
        <v>0.11531064145648898</v>
      </c>
      <c r="F157">
        <v>3845</v>
      </c>
      <c r="G157" s="5">
        <f t="shared" si="2"/>
        <v>78.336956712027131</v>
      </c>
    </row>
    <row r="158" spans="1:7" x14ac:dyDescent="0.2">
      <c r="A158" s="11">
        <v>214</v>
      </c>
      <c r="B158" s="20">
        <v>2759.3643926281452</v>
      </c>
      <c r="C158" s="20">
        <v>75.635607371854803</v>
      </c>
      <c r="D158" s="20">
        <v>0.11133430208504247</v>
      </c>
      <c r="F158">
        <v>2598</v>
      </c>
      <c r="G158" s="5">
        <f t="shared" si="2"/>
        <v>-161.3643926281452</v>
      </c>
    </row>
    <row r="159" spans="1:7" x14ac:dyDescent="0.2">
      <c r="A159" s="11">
        <v>83</v>
      </c>
      <c r="B159" s="20">
        <v>4096.5908033811347</v>
      </c>
      <c r="C159" s="20">
        <v>74.40919661886528</v>
      </c>
      <c r="D159" s="20">
        <v>0.10952904672981821</v>
      </c>
      <c r="F159">
        <v>2141</v>
      </c>
      <c r="G159" s="5">
        <f t="shared" si="2"/>
        <v>-1955.5908033811347</v>
      </c>
    </row>
    <row r="160" spans="1:7" x14ac:dyDescent="0.2">
      <c r="A160" s="11">
        <v>54</v>
      </c>
      <c r="B160" s="20">
        <v>2623.0525518416175</v>
      </c>
      <c r="C160" s="20">
        <v>71.947448158382485</v>
      </c>
      <c r="D160" s="20">
        <v>0.10590539569718609</v>
      </c>
      <c r="F160">
        <v>3238</v>
      </c>
      <c r="G160" s="5">
        <f t="shared" si="2"/>
        <v>614.94744815838249</v>
      </c>
    </row>
    <row r="161" spans="1:7" x14ac:dyDescent="0.2">
      <c r="A161" s="11">
        <v>264</v>
      </c>
      <c r="B161" s="20">
        <v>4010.4561629096106</v>
      </c>
      <c r="C161" s="20">
        <v>69.543837090389388</v>
      </c>
      <c r="D161" s="20">
        <v>0.10236732189785444</v>
      </c>
      <c r="F161">
        <v>2547</v>
      </c>
      <c r="G161" s="5">
        <f t="shared" si="2"/>
        <v>-1463.4561629096106</v>
      </c>
    </row>
    <row r="162" spans="1:7" x14ac:dyDescent="0.2">
      <c r="A162" s="11">
        <v>150</v>
      </c>
      <c r="B162" s="20">
        <v>4383.6231466838408</v>
      </c>
      <c r="C162" s="20">
        <v>57.376853316159213</v>
      </c>
      <c r="D162" s="20">
        <v>8.4457732829253646E-2</v>
      </c>
      <c r="F162">
        <v>3629</v>
      </c>
      <c r="G162" s="5">
        <f t="shared" si="2"/>
        <v>-754.62314668384079</v>
      </c>
    </row>
    <row r="163" spans="1:7" x14ac:dyDescent="0.2">
      <c r="A163" s="11">
        <v>142</v>
      </c>
      <c r="B163" s="20">
        <v>3074.6985469060214</v>
      </c>
      <c r="C163" s="20">
        <v>45.30145309397858</v>
      </c>
      <c r="D163" s="20">
        <v>6.6682953160672284E-2</v>
      </c>
      <c r="F163">
        <v>4203</v>
      </c>
      <c r="G163" s="5">
        <f t="shared" si="2"/>
        <v>1128.3014530939786</v>
      </c>
    </row>
    <row r="164" spans="1:7" x14ac:dyDescent="0.2">
      <c r="A164" s="11">
        <v>304</v>
      </c>
      <c r="B164" s="20">
        <v>3371.2638046155512</v>
      </c>
      <c r="C164" s="20">
        <v>42.73619538444882</v>
      </c>
      <c r="D164" s="20">
        <v>6.2906938308902247E-2</v>
      </c>
      <c r="F164">
        <v>2501</v>
      </c>
      <c r="G164" s="5">
        <f t="shared" si="2"/>
        <v>-870.26380461555118</v>
      </c>
    </row>
    <row r="165" spans="1:7" x14ac:dyDescent="0.2">
      <c r="A165" s="11">
        <v>1</v>
      </c>
      <c r="B165" s="20">
        <v>2149.2727635577053</v>
      </c>
      <c r="C165" s="20">
        <v>39.727236442294725</v>
      </c>
      <c r="D165" s="20">
        <v>5.8477802939098468E-2</v>
      </c>
      <c r="F165">
        <v>2703</v>
      </c>
      <c r="G165" s="5">
        <f t="shared" si="2"/>
        <v>553.72723644229472</v>
      </c>
    </row>
    <row r="166" spans="1:7" x14ac:dyDescent="0.2">
      <c r="A166" s="11">
        <v>287</v>
      </c>
      <c r="B166" s="20">
        <v>2416.7053108143837</v>
      </c>
      <c r="C166" s="20">
        <v>35.294689185616335</v>
      </c>
      <c r="D166" s="20">
        <v>5.1953170263709977E-2</v>
      </c>
      <c r="F166">
        <v>2779</v>
      </c>
      <c r="G166" s="5">
        <f t="shared" si="2"/>
        <v>362.29468918561633</v>
      </c>
    </row>
    <row r="167" spans="1:7" x14ac:dyDescent="0.2">
      <c r="A167" s="11">
        <v>278</v>
      </c>
      <c r="B167" s="20">
        <v>2599.8490254638482</v>
      </c>
      <c r="C167" s="20">
        <v>29.150974536151807</v>
      </c>
      <c r="D167" s="20">
        <v>4.2909728867848142E-2</v>
      </c>
      <c r="F167">
        <v>3120</v>
      </c>
      <c r="G167" s="5">
        <f t="shared" si="2"/>
        <v>520.15097453615181</v>
      </c>
    </row>
    <row r="168" spans="1:7" x14ac:dyDescent="0.2">
      <c r="A168" s="11">
        <v>118</v>
      </c>
      <c r="B168" s="20">
        <v>3136.7432170031898</v>
      </c>
      <c r="C168" s="20">
        <v>26.256782996810216</v>
      </c>
      <c r="D168" s="20">
        <v>3.8649529124242528E-2</v>
      </c>
      <c r="F168">
        <v>4503</v>
      </c>
      <c r="G168" s="5">
        <f t="shared" si="2"/>
        <v>1366.2567829968102</v>
      </c>
    </row>
    <row r="169" spans="1:7" x14ac:dyDescent="0.2">
      <c r="A169" s="11">
        <v>225</v>
      </c>
      <c r="B169" s="20">
        <v>2310.2107363480441</v>
      </c>
      <c r="C169" s="20">
        <v>14.789263651955935</v>
      </c>
      <c r="D169" s="20">
        <v>2.1769539562855527E-2</v>
      </c>
      <c r="F169">
        <v>4574</v>
      </c>
      <c r="G169" s="5">
        <f t="shared" si="2"/>
        <v>2263.7892636519559</v>
      </c>
    </row>
    <row r="170" spans="1:7" x14ac:dyDescent="0.2">
      <c r="A170" s="11">
        <v>239</v>
      </c>
      <c r="B170" s="20">
        <v>2783.5031801108516</v>
      </c>
      <c r="C170" s="20">
        <v>6.4968198891483553</v>
      </c>
      <c r="D170" s="20">
        <v>9.563206183754577E-3</v>
      </c>
      <c r="F170">
        <v>2379</v>
      </c>
      <c r="G170" s="5">
        <f t="shared" si="2"/>
        <v>-404.50318011085164</v>
      </c>
    </row>
    <row r="171" spans="1:7" x14ac:dyDescent="0.2">
      <c r="A171" s="11">
        <v>215</v>
      </c>
      <c r="B171" s="20">
        <v>2873.055347608095</v>
      </c>
      <c r="C171" s="20">
        <v>-5.5347608094962197E-2</v>
      </c>
      <c r="D171" s="20">
        <v>-8.1470719062699985E-5</v>
      </c>
      <c r="F171">
        <v>2718</v>
      </c>
      <c r="G171" s="5">
        <f t="shared" si="2"/>
        <v>-155.05534760809496</v>
      </c>
    </row>
    <row r="172" spans="1:7" x14ac:dyDescent="0.2">
      <c r="A172" s="11">
        <v>50</v>
      </c>
      <c r="B172" s="20">
        <v>2799.3746307561323</v>
      </c>
      <c r="C172" s="20">
        <v>-5.3746307561323192</v>
      </c>
      <c r="D172" s="20">
        <v>-7.9113632453153629E-3</v>
      </c>
      <c r="F172">
        <v>3279</v>
      </c>
      <c r="G172" s="5">
        <f t="shared" si="2"/>
        <v>479.62536924386768</v>
      </c>
    </row>
    <row r="173" spans="1:7" x14ac:dyDescent="0.2">
      <c r="A173" s="11">
        <v>165</v>
      </c>
      <c r="B173" s="20">
        <v>2623.8112868004787</v>
      </c>
      <c r="C173" s="20">
        <v>-9.8112868004786833</v>
      </c>
      <c r="D173" s="20">
        <v>-1.4442043984880561E-2</v>
      </c>
      <c r="F173">
        <v>2644</v>
      </c>
      <c r="G173" s="5">
        <f t="shared" si="2"/>
        <v>20.188713199521317</v>
      </c>
    </row>
    <row r="174" spans="1:7" x14ac:dyDescent="0.2">
      <c r="A174" s="11">
        <v>223</v>
      </c>
      <c r="B174" s="20">
        <v>5090.8941525358132</v>
      </c>
      <c r="C174" s="20">
        <v>-12.894152535813191</v>
      </c>
      <c r="D174" s="20">
        <v>-1.897996887226739E-2</v>
      </c>
      <c r="F174">
        <v>4301</v>
      </c>
      <c r="G174" s="5">
        <f t="shared" si="2"/>
        <v>-789.89415253581319</v>
      </c>
    </row>
    <row r="175" spans="1:7" x14ac:dyDescent="0.2">
      <c r="A175" s="11">
        <v>141</v>
      </c>
      <c r="B175" s="20">
        <v>2793.1836612935763</v>
      </c>
      <c r="C175" s="20">
        <v>-14.183661293576279</v>
      </c>
      <c r="D175" s="20">
        <v>-2.0878103396027779E-2</v>
      </c>
      <c r="F175">
        <v>4441</v>
      </c>
      <c r="G175" s="5">
        <f t="shared" si="2"/>
        <v>1647.8163387064237</v>
      </c>
    </row>
    <row r="176" spans="1:7" x14ac:dyDescent="0.2">
      <c r="A176" s="11">
        <v>28</v>
      </c>
      <c r="B176" s="20">
        <v>4123.3011451714292</v>
      </c>
      <c r="C176" s="20">
        <v>-20.301145171429198</v>
      </c>
      <c r="D176" s="20">
        <v>-2.9882933551073201E-2</v>
      </c>
      <c r="F176">
        <v>2188</v>
      </c>
      <c r="G176" s="5">
        <f t="shared" si="2"/>
        <v>-1935.3011451714292</v>
      </c>
    </row>
    <row r="177" spans="1:7" x14ac:dyDescent="0.2">
      <c r="A177" s="11">
        <v>269</v>
      </c>
      <c r="B177" s="20">
        <v>2914.4173937783985</v>
      </c>
      <c r="C177" s="20">
        <v>-20.417393778398491</v>
      </c>
      <c r="D177" s="20">
        <v>-3.0054049484097369E-2</v>
      </c>
      <c r="F177">
        <v>2525</v>
      </c>
      <c r="G177" s="5">
        <f t="shared" si="2"/>
        <v>-389.41739377839849</v>
      </c>
    </row>
    <row r="178" spans="1:7" x14ac:dyDescent="0.2">
      <c r="A178" s="11">
        <v>174</v>
      </c>
      <c r="B178" s="20">
        <v>3560.9450655432056</v>
      </c>
      <c r="C178" s="20">
        <v>-22.945065543205601</v>
      </c>
      <c r="D178" s="20">
        <v>-3.3774738477197024E-2</v>
      </c>
      <c r="F178">
        <v>3243</v>
      </c>
      <c r="G178" s="5">
        <f t="shared" si="2"/>
        <v>-317.9450655432056</v>
      </c>
    </row>
    <row r="179" spans="1:7" x14ac:dyDescent="0.2">
      <c r="A179" s="11">
        <v>221</v>
      </c>
      <c r="B179" s="20">
        <v>3214.9520610211621</v>
      </c>
      <c r="C179" s="20">
        <v>-23.952061021162081</v>
      </c>
      <c r="D179" s="20">
        <v>-3.5257018353524128E-2</v>
      </c>
      <c r="F179">
        <v>2974</v>
      </c>
      <c r="G179" s="5">
        <f t="shared" si="2"/>
        <v>-240.95206102116208</v>
      </c>
    </row>
    <row r="180" spans="1:7" x14ac:dyDescent="0.2">
      <c r="A180" s="11">
        <v>144</v>
      </c>
      <c r="B180" s="20">
        <v>4598.2968303995758</v>
      </c>
      <c r="C180" s="20">
        <v>-24.296830399575811</v>
      </c>
      <c r="D180" s="20">
        <v>-3.5764512898220149E-2</v>
      </c>
      <c r="F180">
        <v>4727</v>
      </c>
      <c r="G180" s="5">
        <f t="shared" si="2"/>
        <v>128.70316960042419</v>
      </c>
    </row>
    <row r="181" spans="1:7" x14ac:dyDescent="0.2">
      <c r="A181" s="11">
        <v>129</v>
      </c>
      <c r="B181" s="20">
        <v>2906.7547857022464</v>
      </c>
      <c r="C181" s="20">
        <v>-27.754785702246409</v>
      </c>
      <c r="D181" s="20">
        <v>-4.0854563122466298E-2</v>
      </c>
      <c r="F181">
        <v>4029</v>
      </c>
      <c r="G181" s="5">
        <f t="shared" si="2"/>
        <v>1122.2452142977536</v>
      </c>
    </row>
    <row r="182" spans="1:7" x14ac:dyDescent="0.2">
      <c r="A182" s="11">
        <v>272</v>
      </c>
      <c r="B182" s="20">
        <v>2314.1093843523831</v>
      </c>
      <c r="C182" s="20">
        <v>-35.109384352383131</v>
      </c>
      <c r="D182" s="20">
        <v>-5.1680404763466491E-2</v>
      </c>
      <c r="F182">
        <v>20</v>
      </c>
      <c r="G182" s="5">
        <f t="shared" si="2"/>
        <v>-2294.1093843523831</v>
      </c>
    </row>
    <row r="183" spans="1:7" x14ac:dyDescent="0.2">
      <c r="A183" s="11">
        <v>268</v>
      </c>
      <c r="B183" s="20">
        <v>2483.7451270472529</v>
      </c>
      <c r="C183" s="20">
        <v>-37.745127047252936</v>
      </c>
      <c r="D183" s="20">
        <v>-5.5560172291032821E-2</v>
      </c>
      <c r="F183">
        <v>2852</v>
      </c>
      <c r="G183" s="5">
        <f t="shared" si="2"/>
        <v>368.25487295274706</v>
      </c>
    </row>
    <row r="184" spans="1:7" x14ac:dyDescent="0.2">
      <c r="A184" s="11">
        <v>202</v>
      </c>
      <c r="B184" s="20">
        <v>2364.4508796076984</v>
      </c>
      <c r="C184" s="20">
        <v>-47.450879607698425</v>
      </c>
      <c r="D184" s="20">
        <v>-6.9846871705169011E-2</v>
      </c>
      <c r="F184">
        <v>3476</v>
      </c>
      <c r="G184" s="5">
        <f t="shared" si="2"/>
        <v>1111.5491203923016</v>
      </c>
    </row>
    <row r="185" spans="1:7" x14ac:dyDescent="0.2">
      <c r="A185" s="11">
        <v>254</v>
      </c>
      <c r="B185" s="20">
        <v>2268.0185821072077</v>
      </c>
      <c r="C185" s="20">
        <v>-50.018582107207749</v>
      </c>
      <c r="D185" s="20">
        <v>-7.3626485245381915E-2</v>
      </c>
      <c r="F185">
        <v>5576</v>
      </c>
      <c r="G185" s="5">
        <f t="shared" si="2"/>
        <v>3307.9814178927923</v>
      </c>
    </row>
    <row r="186" spans="1:7" x14ac:dyDescent="0.2">
      <c r="A186" s="11">
        <v>270</v>
      </c>
      <c r="B186" s="20">
        <v>3746.7880074831514</v>
      </c>
      <c r="C186" s="20">
        <v>-54.788007483151432</v>
      </c>
      <c r="D186" s="20">
        <v>-8.0646996668880769E-2</v>
      </c>
      <c r="F186">
        <v>3101</v>
      </c>
      <c r="G186" s="5">
        <f t="shared" si="2"/>
        <v>-645.78800748315143</v>
      </c>
    </row>
    <row r="187" spans="1:7" x14ac:dyDescent="0.2">
      <c r="A187" s="11">
        <v>187</v>
      </c>
      <c r="B187" s="20">
        <v>4230.6216187385216</v>
      </c>
      <c r="C187" s="20">
        <v>-55.621618738521647</v>
      </c>
      <c r="D187" s="20">
        <v>-8.187405797706318E-2</v>
      </c>
      <c r="F187">
        <v>3844</v>
      </c>
      <c r="G187" s="5">
        <f t="shared" si="2"/>
        <v>-386.62161873852165</v>
      </c>
    </row>
    <row r="188" spans="1:7" x14ac:dyDescent="0.2">
      <c r="A188" s="11">
        <v>232</v>
      </c>
      <c r="B188" s="20">
        <v>2652.9677403673741</v>
      </c>
      <c r="C188" s="20">
        <v>-55.967740367374063</v>
      </c>
      <c r="D188" s="20">
        <v>-8.2383543010948967E-2</v>
      </c>
      <c r="F188">
        <v>3069</v>
      </c>
      <c r="G188" s="5">
        <f t="shared" si="2"/>
        <v>416.03225963262594</v>
      </c>
    </row>
    <row r="189" spans="1:7" x14ac:dyDescent="0.2">
      <c r="A189" s="11">
        <v>30</v>
      </c>
      <c r="B189" s="20">
        <v>2336.9166532893551</v>
      </c>
      <c r="C189" s="20">
        <v>-57.916653289355054</v>
      </c>
      <c r="D189" s="20">
        <v>-8.5252309026491224E-2</v>
      </c>
      <c r="F189">
        <v>2236</v>
      </c>
      <c r="G189" s="5">
        <f t="shared" si="2"/>
        <v>-100.91665328935505</v>
      </c>
    </row>
    <row r="190" spans="1:7" x14ac:dyDescent="0.2">
      <c r="A190" s="11">
        <v>310</v>
      </c>
      <c r="B190" s="20">
        <v>3096.1300848622618</v>
      </c>
      <c r="C190" s="20">
        <v>-59.13008486226181</v>
      </c>
      <c r="D190" s="20">
        <v>-8.7038459253768977E-2</v>
      </c>
      <c r="F190">
        <v>2614</v>
      </c>
      <c r="G190" s="5">
        <f t="shared" si="2"/>
        <v>-482.13008486226181</v>
      </c>
    </row>
    <row r="191" spans="1:7" x14ac:dyDescent="0.2">
      <c r="A191" s="11">
        <v>66</v>
      </c>
      <c r="B191" s="20">
        <v>3894.1128552844903</v>
      </c>
      <c r="C191" s="20">
        <v>-66.112855284490252</v>
      </c>
      <c r="D191" s="20">
        <v>-9.7316976192976787E-2</v>
      </c>
      <c r="F191">
        <v>2702</v>
      </c>
      <c r="G191" s="5">
        <f t="shared" si="2"/>
        <v>-1192.1128552844903</v>
      </c>
    </row>
    <row r="192" spans="1:7" x14ac:dyDescent="0.2">
      <c r="A192" s="11">
        <v>98</v>
      </c>
      <c r="B192" s="20">
        <v>3332.3838445416577</v>
      </c>
      <c r="C192" s="20">
        <v>-71.383844541657709</v>
      </c>
      <c r="D192" s="20">
        <v>-0.1050757809495691</v>
      </c>
      <c r="F192">
        <v>2953</v>
      </c>
      <c r="G192" s="5">
        <f t="shared" si="2"/>
        <v>-379.38384454165771</v>
      </c>
    </row>
    <row r="193" spans="1:7" x14ac:dyDescent="0.2">
      <c r="A193" s="11">
        <v>176</v>
      </c>
      <c r="B193" s="20">
        <v>2519.0847076650907</v>
      </c>
      <c r="C193" s="20">
        <v>-73.084707665090718</v>
      </c>
      <c r="D193" s="20">
        <v>-0.10757942196429128</v>
      </c>
      <c r="F193">
        <v>4090</v>
      </c>
      <c r="G193" s="5">
        <f t="shared" si="2"/>
        <v>1570.9152923349093</v>
      </c>
    </row>
    <row r="194" spans="1:7" x14ac:dyDescent="0.2">
      <c r="A194" s="11">
        <v>10</v>
      </c>
      <c r="B194" s="20">
        <v>4188.8916268599878</v>
      </c>
      <c r="C194" s="20">
        <v>-73.891626859987809</v>
      </c>
      <c r="D194" s="20">
        <v>-0.10876719302245459</v>
      </c>
      <c r="F194">
        <v>3442</v>
      </c>
      <c r="G194" s="5">
        <f t="shared" si="2"/>
        <v>-746.89162685998781</v>
      </c>
    </row>
    <row r="195" spans="1:7" x14ac:dyDescent="0.2">
      <c r="A195" s="11">
        <v>220</v>
      </c>
      <c r="B195" s="20">
        <v>2908.4373059125974</v>
      </c>
      <c r="C195" s="20">
        <v>-83.437305912597367</v>
      </c>
      <c r="D195" s="20">
        <v>-0.12281826700967247</v>
      </c>
      <c r="F195">
        <v>4457</v>
      </c>
      <c r="G195" s="5">
        <f t="shared" si="2"/>
        <v>1548.5626940874026</v>
      </c>
    </row>
    <row r="196" spans="1:7" x14ac:dyDescent="0.2">
      <c r="A196" s="11">
        <v>172</v>
      </c>
      <c r="B196" s="20">
        <v>3167.0221062125656</v>
      </c>
      <c r="C196" s="20">
        <v>-95.022106212565632</v>
      </c>
      <c r="D196" s="20">
        <v>-0.13987089210264564</v>
      </c>
      <c r="F196">
        <v>3338</v>
      </c>
      <c r="G196" s="5">
        <f t="shared" si="2"/>
        <v>170.97789378743437</v>
      </c>
    </row>
    <row r="197" spans="1:7" x14ac:dyDescent="0.2">
      <c r="A197" s="11">
        <v>73</v>
      </c>
      <c r="B197" s="20">
        <v>2384.3582923453259</v>
      </c>
      <c r="C197" s="20">
        <v>-96.358292345325935</v>
      </c>
      <c r="D197" s="20">
        <v>-0.14183773491274168</v>
      </c>
      <c r="F197">
        <v>3072</v>
      </c>
      <c r="G197" s="5">
        <f t="shared" si="2"/>
        <v>687.64170765467406</v>
      </c>
    </row>
    <row r="198" spans="1:7" x14ac:dyDescent="0.2">
      <c r="A198" s="11">
        <v>12</v>
      </c>
      <c r="B198" s="20">
        <v>2852.5715538965915</v>
      </c>
      <c r="C198" s="20">
        <v>-96.571553896591467</v>
      </c>
      <c r="D198" s="20">
        <v>-0.14215165221699483</v>
      </c>
      <c r="F198">
        <v>3378</v>
      </c>
      <c r="G198" s="5">
        <f t="shared" si="2"/>
        <v>525.42844610340853</v>
      </c>
    </row>
    <row r="199" spans="1:7" x14ac:dyDescent="0.2">
      <c r="A199" s="11">
        <v>41</v>
      </c>
      <c r="B199" s="20">
        <v>4459.0465329384133</v>
      </c>
      <c r="C199" s="20">
        <v>-104.04653293841329</v>
      </c>
      <c r="D199" s="20">
        <v>-0.15315469170645141</v>
      </c>
      <c r="F199">
        <v>3538</v>
      </c>
      <c r="G199" s="5">
        <f t="shared" si="2"/>
        <v>-921.04653293841329</v>
      </c>
    </row>
    <row r="200" spans="1:7" x14ac:dyDescent="0.2">
      <c r="A200" s="11">
        <v>149</v>
      </c>
      <c r="B200" s="20">
        <v>4411.5638831308734</v>
      </c>
      <c r="C200" s="20">
        <v>-110.56388313087336</v>
      </c>
      <c r="D200" s="20">
        <v>-0.16274811814056461</v>
      </c>
      <c r="F200">
        <v>3761</v>
      </c>
      <c r="G200" s="5">
        <f t="shared" si="2"/>
        <v>-650.56388313087336</v>
      </c>
    </row>
    <row r="201" spans="1:7" x14ac:dyDescent="0.2">
      <c r="A201" s="11">
        <v>31</v>
      </c>
      <c r="B201" s="20">
        <v>2390.1367079610804</v>
      </c>
      <c r="C201" s="20">
        <v>-117.13670796108045</v>
      </c>
      <c r="D201" s="20">
        <v>-0.1724232022791849</v>
      </c>
      <c r="F201">
        <v>2446</v>
      </c>
      <c r="G201" s="5">
        <f t="shared" si="2"/>
        <v>55.863292038919553</v>
      </c>
    </row>
    <row r="202" spans="1:7" x14ac:dyDescent="0.2">
      <c r="A202" s="11">
        <v>115</v>
      </c>
      <c r="B202" s="20">
        <v>2618.9466196275253</v>
      </c>
      <c r="C202" s="20">
        <v>-117.94661962752525</v>
      </c>
      <c r="D202" s="20">
        <v>-0.17361537820355938</v>
      </c>
      <c r="F202">
        <v>1729</v>
      </c>
      <c r="G202" s="5">
        <f t="shared" si="2"/>
        <v>-889.94661962752525</v>
      </c>
    </row>
    <row r="203" spans="1:7" x14ac:dyDescent="0.2">
      <c r="A203" s="11">
        <v>140</v>
      </c>
      <c r="B203" s="20">
        <v>2825.2269123920701</v>
      </c>
      <c r="C203" s="20">
        <v>-122.22691239207006</v>
      </c>
      <c r="D203" s="20">
        <v>-0.17991589490751569</v>
      </c>
      <c r="F203">
        <v>2575</v>
      </c>
      <c r="G203" s="5">
        <f t="shared" si="2"/>
        <v>-250.22691239207006</v>
      </c>
    </row>
    <row r="204" spans="1:7" x14ac:dyDescent="0.2">
      <c r="A204" s="11">
        <v>119</v>
      </c>
      <c r="B204" s="20">
        <v>3982.9969431447726</v>
      </c>
      <c r="C204" s="20">
        <v>-124.99694314477256</v>
      </c>
      <c r="D204" s="20">
        <v>-0.18399333212686694</v>
      </c>
      <c r="F204">
        <v>2893</v>
      </c>
      <c r="G204" s="5">
        <f t="shared" si="2"/>
        <v>-1089.9969431447726</v>
      </c>
    </row>
    <row r="205" spans="1:7" x14ac:dyDescent="0.2">
      <c r="A205" s="11">
        <v>57</v>
      </c>
      <c r="B205" s="20">
        <v>3237.8988744980488</v>
      </c>
      <c r="C205" s="20">
        <v>-131.89887449804883</v>
      </c>
      <c r="D205" s="20">
        <v>-0.19415285535880211</v>
      </c>
      <c r="F205">
        <v>3859</v>
      </c>
      <c r="G205" s="5">
        <f t="shared" si="2"/>
        <v>621.10112550195117</v>
      </c>
    </row>
    <row r="206" spans="1:7" x14ac:dyDescent="0.2">
      <c r="A206" s="11">
        <v>32</v>
      </c>
      <c r="B206" s="20">
        <v>2667.8168719728183</v>
      </c>
      <c r="C206" s="20">
        <v>-139.81687197281826</v>
      </c>
      <c r="D206" s="20">
        <v>-0.20580801029701207</v>
      </c>
      <c r="F206">
        <v>4135</v>
      </c>
      <c r="G206" s="5">
        <f t="shared" si="2"/>
        <v>1467.1831280271817</v>
      </c>
    </row>
    <row r="207" spans="1:7" x14ac:dyDescent="0.2">
      <c r="A207" s="11">
        <v>230</v>
      </c>
      <c r="B207" s="20">
        <v>2326.1652157828148</v>
      </c>
      <c r="C207" s="20">
        <v>-144.16521578281481</v>
      </c>
      <c r="D207" s="20">
        <v>-0.21220869695946795</v>
      </c>
      <c r="F207">
        <v>1956</v>
      </c>
      <c r="G207" s="5">
        <f t="shared" si="2"/>
        <v>-370.16521578281481</v>
      </c>
    </row>
    <row r="208" spans="1:7" x14ac:dyDescent="0.2">
      <c r="A208" s="11">
        <v>183</v>
      </c>
      <c r="B208" s="20">
        <v>3148.7980411472699</v>
      </c>
      <c r="C208" s="20">
        <v>-148.79804114726994</v>
      </c>
      <c r="D208" s="20">
        <v>-0.21902813553550335</v>
      </c>
      <c r="F208">
        <v>3000</v>
      </c>
      <c r="G208" s="5">
        <f t="shared" si="2"/>
        <v>-148.79804114726994</v>
      </c>
    </row>
    <row r="209" spans="1:7" x14ac:dyDescent="0.2">
      <c r="A209" s="11">
        <v>146</v>
      </c>
      <c r="B209" s="20">
        <v>2867.5027070051742</v>
      </c>
      <c r="C209" s="20">
        <v>-149.50270700517422</v>
      </c>
      <c r="D209" s="20">
        <v>-0.22006539145528756</v>
      </c>
      <c r="F209">
        <v>3045</v>
      </c>
      <c r="G209" s="5">
        <f t="shared" si="2"/>
        <v>177.49729299482578</v>
      </c>
    </row>
    <row r="210" spans="1:7" x14ac:dyDescent="0.2">
      <c r="A210" s="11">
        <v>45</v>
      </c>
      <c r="B210" s="20">
        <v>3202.7201352030597</v>
      </c>
      <c r="C210" s="20">
        <v>-151.72013520305973</v>
      </c>
      <c r="D210" s="20">
        <v>-0.22332940729932693</v>
      </c>
      <c r="F210">
        <v>3705</v>
      </c>
      <c r="G210" s="5">
        <f t="shared" si="2"/>
        <v>502.27986479694027</v>
      </c>
    </row>
    <row r="211" spans="1:7" x14ac:dyDescent="0.2">
      <c r="A211" s="11">
        <v>109</v>
      </c>
      <c r="B211" s="20">
        <v>2855.5154427065609</v>
      </c>
      <c r="C211" s="20">
        <v>-152.51544270656086</v>
      </c>
      <c r="D211" s="20">
        <v>-0.22450008614917041</v>
      </c>
      <c r="F211">
        <v>3187</v>
      </c>
      <c r="G211" s="5">
        <f t="shared" si="2"/>
        <v>331.48455729343914</v>
      </c>
    </row>
    <row r="212" spans="1:7" x14ac:dyDescent="0.2">
      <c r="A212" s="11">
        <v>85</v>
      </c>
      <c r="B212" s="20">
        <v>2646.5174318484542</v>
      </c>
      <c r="C212" s="20">
        <v>-158.51743184845418</v>
      </c>
      <c r="D212" s="20">
        <v>-0.23333491005624138</v>
      </c>
      <c r="F212">
        <v>4175</v>
      </c>
      <c r="G212" s="5">
        <f t="shared" si="2"/>
        <v>1528.4825681515458</v>
      </c>
    </row>
    <row r="213" spans="1:7" x14ac:dyDescent="0.2">
      <c r="A213" s="11">
        <v>309</v>
      </c>
      <c r="B213" s="20">
        <v>2947.9841585127274</v>
      </c>
      <c r="C213" s="20">
        <v>-159.98415851272739</v>
      </c>
      <c r="D213" s="20">
        <v>-0.23549390626438377</v>
      </c>
      <c r="F213">
        <v>2837</v>
      </c>
      <c r="G213" s="5">
        <f t="shared" si="2"/>
        <v>-110.98415851272739</v>
      </c>
    </row>
    <row r="214" spans="1:7" x14ac:dyDescent="0.2">
      <c r="A214" s="11">
        <v>48</v>
      </c>
      <c r="B214" s="20">
        <v>2279.0354023882242</v>
      </c>
      <c r="C214" s="20">
        <v>-160.03540238822416</v>
      </c>
      <c r="D214" s="20">
        <v>-0.2355693363602448</v>
      </c>
      <c r="F214">
        <v>3399</v>
      </c>
      <c r="G214" s="5">
        <f t="shared" si="2"/>
        <v>1119.9645976117758</v>
      </c>
    </row>
    <row r="215" spans="1:7" x14ac:dyDescent="0.2">
      <c r="A215" s="11">
        <v>72</v>
      </c>
      <c r="B215" s="20">
        <v>5141.8013803735375</v>
      </c>
      <c r="C215" s="20">
        <v>-162.80138037353754</v>
      </c>
      <c r="D215" s="20">
        <v>-0.23964080797629808</v>
      </c>
      <c r="F215">
        <v>3020</v>
      </c>
      <c r="G215" s="5">
        <f t="shared" si="2"/>
        <v>-2121.8013803735375</v>
      </c>
    </row>
    <row r="216" spans="1:7" x14ac:dyDescent="0.2">
      <c r="A216" s="11">
        <v>257</v>
      </c>
      <c r="B216" s="20">
        <v>2804.2595874256676</v>
      </c>
      <c r="C216" s="20">
        <v>-163.25958742566763</v>
      </c>
      <c r="D216" s="20">
        <v>-0.24031528080902806</v>
      </c>
      <c r="F216">
        <v>2730</v>
      </c>
      <c r="G216" s="5">
        <f t="shared" si="2"/>
        <v>-74.259587425667632</v>
      </c>
    </row>
    <row r="217" spans="1:7" x14ac:dyDescent="0.2">
      <c r="A217" s="11">
        <v>55</v>
      </c>
      <c r="B217" s="20">
        <v>2992.6801273913134</v>
      </c>
      <c r="C217" s="20">
        <v>-168.68012739131336</v>
      </c>
      <c r="D217" s="20">
        <v>-0.24829422161441142</v>
      </c>
      <c r="F217">
        <v>3672</v>
      </c>
      <c r="G217" s="5">
        <f t="shared" si="2"/>
        <v>679.31987260868664</v>
      </c>
    </row>
    <row r="218" spans="1:7" x14ac:dyDescent="0.2">
      <c r="A218" s="11">
        <v>126</v>
      </c>
      <c r="B218" s="20">
        <v>4319.4136122321452</v>
      </c>
      <c r="C218" s="20">
        <v>-170.41361223214517</v>
      </c>
      <c r="D218" s="20">
        <v>-0.2508458812312922</v>
      </c>
      <c r="F218">
        <v>3722</v>
      </c>
      <c r="G218" s="5">
        <f t="shared" si="2"/>
        <v>-597.41361223214517</v>
      </c>
    </row>
    <row r="219" spans="1:7" x14ac:dyDescent="0.2">
      <c r="A219" s="11">
        <v>235</v>
      </c>
      <c r="B219" s="20">
        <v>3602.0077691919287</v>
      </c>
      <c r="C219" s="20">
        <v>-177.00776919192867</v>
      </c>
      <c r="D219" s="20">
        <v>-0.26055236589462433</v>
      </c>
      <c r="F219">
        <v>2366</v>
      </c>
      <c r="G219" s="5">
        <f t="shared" ref="G219:G282" si="3">F219-B219</f>
        <v>-1236.0077691919287</v>
      </c>
    </row>
    <row r="220" spans="1:7" x14ac:dyDescent="0.2">
      <c r="A220" s="11">
        <v>211</v>
      </c>
      <c r="B220" s="20">
        <v>3875.2947098493869</v>
      </c>
      <c r="C220" s="20">
        <v>-185.29470984938689</v>
      </c>
      <c r="D220" s="20">
        <v>-0.27275059879810726</v>
      </c>
      <c r="F220">
        <v>2184</v>
      </c>
      <c r="G220" s="5">
        <f t="shared" si="3"/>
        <v>-1691.2947098493869</v>
      </c>
    </row>
    <row r="221" spans="1:7" x14ac:dyDescent="0.2">
      <c r="A221" s="11">
        <v>152</v>
      </c>
      <c r="B221" s="20">
        <v>2711.6151729354056</v>
      </c>
      <c r="C221" s="20">
        <v>-186.61517293540555</v>
      </c>
      <c r="D221" s="20">
        <v>-0.27469429755612973</v>
      </c>
      <c r="F221">
        <v>4653</v>
      </c>
      <c r="G221" s="5">
        <f t="shared" si="3"/>
        <v>1941.3848270645944</v>
      </c>
    </row>
    <row r="222" spans="1:7" x14ac:dyDescent="0.2">
      <c r="A222" s="11">
        <v>7</v>
      </c>
      <c r="B222" s="20">
        <v>2294.081961219104</v>
      </c>
      <c r="C222" s="20">
        <v>-209.08196121910396</v>
      </c>
      <c r="D222" s="20">
        <v>-0.30776502020347313</v>
      </c>
      <c r="F222">
        <v>3980</v>
      </c>
      <c r="G222" s="5">
        <f t="shared" si="3"/>
        <v>1685.918038780896</v>
      </c>
    </row>
    <row r="223" spans="1:7" x14ac:dyDescent="0.2">
      <c r="A223" s="11">
        <v>164</v>
      </c>
      <c r="B223" s="20">
        <v>2447.1677411194687</v>
      </c>
      <c r="C223" s="20">
        <v>-211.1677411194687</v>
      </c>
      <c r="D223" s="20">
        <v>-0.31083525203711776</v>
      </c>
      <c r="F223">
        <v>4103</v>
      </c>
      <c r="G223" s="5">
        <f t="shared" si="3"/>
        <v>1655.8322588805313</v>
      </c>
    </row>
    <row r="224" spans="1:7" x14ac:dyDescent="0.2">
      <c r="A224" s="11">
        <v>46</v>
      </c>
      <c r="B224" s="20">
        <v>4700.8583653560654</v>
      </c>
      <c r="C224" s="20">
        <v>-218.85836535606541</v>
      </c>
      <c r="D224" s="20">
        <v>-0.32215571751272687</v>
      </c>
      <c r="F224">
        <v>4711</v>
      </c>
      <c r="G224" s="5">
        <f t="shared" si="3"/>
        <v>10.141634643934594</v>
      </c>
    </row>
    <row r="225" spans="1:7" x14ac:dyDescent="0.2">
      <c r="A225" s="11">
        <v>128</v>
      </c>
      <c r="B225" s="20">
        <v>2793.5501679570484</v>
      </c>
      <c r="C225" s="20">
        <v>-221.55016795704842</v>
      </c>
      <c r="D225" s="20">
        <v>-0.32611800424968329</v>
      </c>
      <c r="F225">
        <v>3187</v>
      </c>
      <c r="G225" s="5">
        <f t="shared" si="3"/>
        <v>393.44983204295158</v>
      </c>
    </row>
    <row r="226" spans="1:7" x14ac:dyDescent="0.2">
      <c r="A226" s="11">
        <v>76</v>
      </c>
      <c r="B226" s="20">
        <v>3865.4379183997899</v>
      </c>
      <c r="C226" s="20">
        <v>-224.43791839978985</v>
      </c>
      <c r="D226" s="20">
        <v>-0.33036872281082003</v>
      </c>
      <c r="F226">
        <v>2637</v>
      </c>
      <c r="G226" s="5">
        <f t="shared" si="3"/>
        <v>-1228.4379183997899</v>
      </c>
    </row>
    <row r="227" spans="1:7" x14ac:dyDescent="0.2">
      <c r="A227" s="11">
        <v>159</v>
      </c>
      <c r="B227" s="20">
        <v>3723.6795973310973</v>
      </c>
      <c r="C227" s="20">
        <v>-247.67959733109728</v>
      </c>
      <c r="D227" s="20">
        <v>-0.36458007105028206</v>
      </c>
      <c r="F227">
        <v>2317</v>
      </c>
      <c r="G227" s="5">
        <f t="shared" si="3"/>
        <v>-1406.6795973310973</v>
      </c>
    </row>
    <row r="228" spans="1:7" x14ac:dyDescent="0.2">
      <c r="A228" s="11">
        <v>167</v>
      </c>
      <c r="B228" s="20">
        <v>3203.3035671814</v>
      </c>
      <c r="C228" s="20">
        <v>-250.30356718140001</v>
      </c>
      <c r="D228" s="20">
        <v>-0.36844250915485605</v>
      </c>
      <c r="F228">
        <v>6290</v>
      </c>
      <c r="G228" s="5">
        <f t="shared" si="3"/>
        <v>3086.6964328186</v>
      </c>
    </row>
    <row r="229" spans="1:7" x14ac:dyDescent="0.2">
      <c r="A229" s="11">
        <v>15</v>
      </c>
      <c r="B229" s="20">
        <v>2875.6232684738488</v>
      </c>
      <c r="C229" s="20">
        <v>-259.62326847384884</v>
      </c>
      <c r="D229" s="20">
        <v>-0.38216094779890092</v>
      </c>
      <c r="F229">
        <v>4636</v>
      </c>
      <c r="G229" s="5">
        <f t="shared" si="3"/>
        <v>1760.3767315261512</v>
      </c>
    </row>
    <row r="230" spans="1:7" x14ac:dyDescent="0.2">
      <c r="A230" s="11">
        <v>236</v>
      </c>
      <c r="B230" s="20">
        <v>2052.7375434747173</v>
      </c>
      <c r="C230" s="20">
        <v>-260.73754347471731</v>
      </c>
      <c r="D230" s="20">
        <v>-0.38380114127209652</v>
      </c>
      <c r="F230">
        <v>3968</v>
      </c>
      <c r="G230" s="5">
        <f t="shared" si="3"/>
        <v>1915.2624565252827</v>
      </c>
    </row>
    <row r="231" spans="1:7" x14ac:dyDescent="0.2">
      <c r="A231" s="11">
        <v>139</v>
      </c>
      <c r="B231" s="20">
        <v>2764.9391574759802</v>
      </c>
      <c r="C231" s="20">
        <v>-263.93915747598021</v>
      </c>
      <c r="D231" s="20">
        <v>-0.38851386154713652</v>
      </c>
      <c r="F231">
        <v>2207</v>
      </c>
      <c r="G231" s="5">
        <f t="shared" si="3"/>
        <v>-557.93915747598021</v>
      </c>
    </row>
    <row r="232" spans="1:7" x14ac:dyDescent="0.2">
      <c r="A232" s="11">
        <v>192</v>
      </c>
      <c r="B232" s="20">
        <v>3950.1272174175801</v>
      </c>
      <c r="C232" s="20">
        <v>-278.12721741758014</v>
      </c>
      <c r="D232" s="20">
        <v>-0.40939843967675665</v>
      </c>
      <c r="F232">
        <v>2778</v>
      </c>
      <c r="G232" s="5">
        <f t="shared" si="3"/>
        <v>-1172.1272174175801</v>
      </c>
    </row>
    <row r="233" spans="1:7" x14ac:dyDescent="0.2">
      <c r="A233" s="11">
        <v>255</v>
      </c>
      <c r="B233" s="20">
        <v>2533.5106370322665</v>
      </c>
      <c r="C233" s="20">
        <v>-282.51063703226646</v>
      </c>
      <c r="D233" s="20">
        <v>-0.41585075731529514</v>
      </c>
      <c r="F233">
        <v>2380</v>
      </c>
      <c r="G233" s="5">
        <f t="shared" si="3"/>
        <v>-153.51063703226646</v>
      </c>
    </row>
    <row r="234" spans="1:7" x14ac:dyDescent="0.2">
      <c r="A234" s="11">
        <v>266</v>
      </c>
      <c r="B234" s="20">
        <v>2714.9460737846316</v>
      </c>
      <c r="C234" s="20">
        <v>-288.94607378463161</v>
      </c>
      <c r="D234" s="20">
        <v>-0.42532360858644946</v>
      </c>
      <c r="F234">
        <v>2962</v>
      </c>
      <c r="G234" s="5">
        <f t="shared" si="3"/>
        <v>247.05392621536839</v>
      </c>
    </row>
    <row r="235" spans="1:7" x14ac:dyDescent="0.2">
      <c r="A235" s="11">
        <v>81</v>
      </c>
      <c r="B235" s="20">
        <v>3058.8741507304221</v>
      </c>
      <c r="C235" s="20">
        <v>-306.87415073042212</v>
      </c>
      <c r="D235" s="20">
        <v>-0.45171342687234417</v>
      </c>
      <c r="F235">
        <v>4685</v>
      </c>
      <c r="G235" s="5">
        <f t="shared" si="3"/>
        <v>1626.1258492695779</v>
      </c>
    </row>
    <row r="236" spans="1:7" x14ac:dyDescent="0.2">
      <c r="A236" s="11">
        <v>231</v>
      </c>
      <c r="B236" s="20">
        <v>2771.0277798839847</v>
      </c>
      <c r="C236" s="20">
        <v>-310.02777988398475</v>
      </c>
      <c r="D236" s="20">
        <v>-0.45635551428390886</v>
      </c>
      <c r="F236">
        <v>3690</v>
      </c>
      <c r="G236" s="5">
        <f t="shared" si="3"/>
        <v>918.97222011601525</v>
      </c>
    </row>
    <row r="237" spans="1:7" x14ac:dyDescent="0.2">
      <c r="A237" s="11">
        <v>258</v>
      </c>
      <c r="B237" s="20">
        <v>4461.1303470213225</v>
      </c>
      <c r="C237" s="20">
        <v>-315.13034702132245</v>
      </c>
      <c r="D237" s="20">
        <v>-0.46386640460154205</v>
      </c>
      <c r="F237">
        <v>1722</v>
      </c>
      <c r="G237" s="5">
        <f t="shared" si="3"/>
        <v>-2739.1303470213225</v>
      </c>
    </row>
    <row r="238" spans="1:7" x14ac:dyDescent="0.2">
      <c r="A238" s="11">
        <v>227</v>
      </c>
      <c r="B238" s="20">
        <v>3592.1561579436311</v>
      </c>
      <c r="C238" s="20">
        <v>-320.15615794363111</v>
      </c>
      <c r="D238" s="20">
        <v>-0.47126431110205669</v>
      </c>
      <c r="F238">
        <v>2851</v>
      </c>
      <c r="G238" s="5">
        <f t="shared" si="3"/>
        <v>-741.15615794363111</v>
      </c>
    </row>
    <row r="239" spans="1:7" x14ac:dyDescent="0.2">
      <c r="A239" s="11">
        <v>158</v>
      </c>
      <c r="B239" s="20">
        <v>3172.9350299364751</v>
      </c>
      <c r="C239" s="20">
        <v>-320.93502993647508</v>
      </c>
      <c r="D239" s="20">
        <v>-0.47241079716530121</v>
      </c>
      <c r="F239">
        <v>2835</v>
      </c>
      <c r="G239" s="5">
        <f t="shared" si="3"/>
        <v>-337.93502993647508</v>
      </c>
    </row>
    <row r="240" spans="1:7" x14ac:dyDescent="0.2">
      <c r="A240" s="11">
        <v>137</v>
      </c>
      <c r="B240" s="20">
        <v>3952.5934388663918</v>
      </c>
      <c r="C240" s="20">
        <v>-323.59343886639181</v>
      </c>
      <c r="D240" s="20">
        <v>-0.47632392899769077</v>
      </c>
      <c r="F240">
        <v>2873</v>
      </c>
      <c r="G240" s="5">
        <f t="shared" si="3"/>
        <v>-1079.5934388663918</v>
      </c>
    </row>
    <row r="241" spans="1:7" x14ac:dyDescent="0.2">
      <c r="A241" s="11">
        <v>282</v>
      </c>
      <c r="B241" s="20">
        <v>2633.5950862692748</v>
      </c>
      <c r="C241" s="20">
        <v>-323.59508626927482</v>
      </c>
      <c r="D241" s="20">
        <v>-0.47632635394615891</v>
      </c>
      <c r="F241">
        <v>4096</v>
      </c>
      <c r="G241" s="5">
        <f t="shared" si="3"/>
        <v>1462.4049137307252</v>
      </c>
    </row>
    <row r="242" spans="1:7" x14ac:dyDescent="0.2">
      <c r="A242" s="11">
        <v>190</v>
      </c>
      <c r="B242" s="20">
        <v>3362.5362839336954</v>
      </c>
      <c r="C242" s="20">
        <v>-342.53628393369536</v>
      </c>
      <c r="D242" s="20">
        <v>-0.50420746835640451</v>
      </c>
      <c r="F242">
        <v>6110</v>
      </c>
      <c r="G242" s="5">
        <f t="shared" si="3"/>
        <v>2747.4637160663046</v>
      </c>
    </row>
    <row r="243" spans="1:7" x14ac:dyDescent="0.2">
      <c r="A243" s="11">
        <v>106</v>
      </c>
      <c r="B243" s="20">
        <v>3471.7360933537971</v>
      </c>
      <c r="C243" s="20">
        <v>-348.73609335379706</v>
      </c>
      <c r="D243" s="20">
        <v>-0.51333348028163095</v>
      </c>
      <c r="F243">
        <v>1902</v>
      </c>
      <c r="G243" s="5">
        <f t="shared" si="3"/>
        <v>-1569.7360933537971</v>
      </c>
    </row>
    <row r="244" spans="1:7" x14ac:dyDescent="0.2">
      <c r="A244" s="11">
        <v>84</v>
      </c>
      <c r="B244" s="20">
        <v>4933.9440800817883</v>
      </c>
      <c r="C244" s="20">
        <v>-362.94408008178834</v>
      </c>
      <c r="D244" s="20">
        <v>-0.53424739029517154</v>
      </c>
      <c r="F244">
        <v>2523</v>
      </c>
      <c r="G244" s="5">
        <f t="shared" si="3"/>
        <v>-2410.9440800817883</v>
      </c>
    </row>
    <row r="245" spans="1:7" x14ac:dyDescent="0.2">
      <c r="A245" s="11">
        <v>207</v>
      </c>
      <c r="B245" s="20">
        <v>3142.5809543492223</v>
      </c>
      <c r="C245" s="20">
        <v>-364.58095434922234</v>
      </c>
      <c r="D245" s="20">
        <v>-0.53665684082380627</v>
      </c>
      <c r="F245">
        <v>2825</v>
      </c>
      <c r="G245" s="5">
        <f t="shared" si="3"/>
        <v>-317.58095434922234</v>
      </c>
    </row>
    <row r="246" spans="1:7" x14ac:dyDescent="0.2">
      <c r="A246" s="11">
        <v>237</v>
      </c>
      <c r="B246" s="20">
        <v>2601.4241982427193</v>
      </c>
      <c r="C246" s="20">
        <v>-365.42419824271929</v>
      </c>
      <c r="D246" s="20">
        <v>-0.53789808120822469</v>
      </c>
      <c r="F246">
        <v>3191</v>
      </c>
      <c r="G246" s="5">
        <f t="shared" si="3"/>
        <v>589.57580175728071</v>
      </c>
    </row>
    <row r="247" spans="1:7" x14ac:dyDescent="0.2">
      <c r="A247" s="11">
        <v>209</v>
      </c>
      <c r="B247" s="20">
        <v>3330.1699471995771</v>
      </c>
      <c r="C247" s="20">
        <v>-368.16994719957711</v>
      </c>
      <c r="D247" s="20">
        <v>-0.54193977604528176</v>
      </c>
      <c r="F247">
        <v>4088</v>
      </c>
      <c r="G247" s="5">
        <f t="shared" si="3"/>
        <v>757.83005280042289</v>
      </c>
    </row>
    <row r="248" spans="1:7" x14ac:dyDescent="0.2">
      <c r="A248" s="11">
        <v>243</v>
      </c>
      <c r="B248" s="20">
        <v>2352.0629330193046</v>
      </c>
      <c r="C248" s="20">
        <v>-371.06293301930464</v>
      </c>
      <c r="D248" s="20">
        <v>-0.54619820099052974</v>
      </c>
      <c r="F248">
        <v>5078</v>
      </c>
      <c r="G248" s="5">
        <f t="shared" si="3"/>
        <v>2725.9370669806954</v>
      </c>
    </row>
    <row r="249" spans="1:7" x14ac:dyDescent="0.2">
      <c r="A249" s="11">
        <v>163</v>
      </c>
      <c r="B249" s="20">
        <v>3449.1700683736826</v>
      </c>
      <c r="C249" s="20">
        <v>-380.17006837368262</v>
      </c>
      <c r="D249" s="20">
        <v>-0.55960374626087805</v>
      </c>
      <c r="F249">
        <v>2763</v>
      </c>
      <c r="G249" s="5">
        <f t="shared" si="3"/>
        <v>-686.17006837368262</v>
      </c>
    </row>
    <row r="250" spans="1:7" x14ac:dyDescent="0.2">
      <c r="A250" s="11">
        <v>299</v>
      </c>
      <c r="B250" s="20">
        <v>2645.249048299203</v>
      </c>
      <c r="C250" s="20">
        <v>-381.24904829920297</v>
      </c>
      <c r="D250" s="20">
        <v>-0.56119198599538533</v>
      </c>
      <c r="F250">
        <v>2325</v>
      </c>
      <c r="G250" s="5">
        <f t="shared" si="3"/>
        <v>-320.24904829920297</v>
      </c>
    </row>
    <row r="251" spans="1:7" x14ac:dyDescent="0.2">
      <c r="A251" s="11">
        <v>218</v>
      </c>
      <c r="B251" s="20">
        <v>2285.4290153323473</v>
      </c>
      <c r="C251" s="20">
        <v>-383.42901533234726</v>
      </c>
      <c r="D251" s="20">
        <v>-0.56440085965472264</v>
      </c>
      <c r="F251">
        <v>3982</v>
      </c>
      <c r="G251" s="5">
        <f t="shared" si="3"/>
        <v>1696.5709846676527</v>
      </c>
    </row>
    <row r="252" spans="1:7" x14ac:dyDescent="0.2">
      <c r="A252" s="11">
        <v>2</v>
      </c>
      <c r="B252" s="20">
        <v>2637.9366504805184</v>
      </c>
      <c r="C252" s="20">
        <v>-384.93665048051844</v>
      </c>
      <c r="D252" s="20">
        <v>-0.56662007244156909</v>
      </c>
      <c r="F252">
        <v>3272</v>
      </c>
      <c r="G252" s="5">
        <f t="shared" si="3"/>
        <v>634.06334951948156</v>
      </c>
    </row>
    <row r="253" spans="1:7" x14ac:dyDescent="0.2">
      <c r="A253" s="11">
        <v>285</v>
      </c>
      <c r="B253" s="20">
        <v>2445.0055029204236</v>
      </c>
      <c r="C253" s="20">
        <v>-389.00550292042362</v>
      </c>
      <c r="D253" s="20">
        <v>-0.57260935265527479</v>
      </c>
      <c r="F253">
        <v>3498</v>
      </c>
      <c r="G253" s="5">
        <f t="shared" si="3"/>
        <v>1052.9944970795764</v>
      </c>
    </row>
    <row r="254" spans="1:7" x14ac:dyDescent="0.2">
      <c r="A254" s="11">
        <v>44</v>
      </c>
      <c r="B254" s="20">
        <v>2806.1383477507306</v>
      </c>
      <c r="C254" s="20">
        <v>-389.13834775073065</v>
      </c>
      <c r="D254" s="20">
        <v>-0.57280489794117595</v>
      </c>
      <c r="F254">
        <v>5989</v>
      </c>
      <c r="G254" s="5">
        <f t="shared" si="3"/>
        <v>3182.8616522492694</v>
      </c>
    </row>
    <row r="255" spans="1:7" x14ac:dyDescent="0.2">
      <c r="A255" s="11">
        <v>58</v>
      </c>
      <c r="B255" s="20">
        <v>4299.5263091667275</v>
      </c>
      <c r="C255" s="20">
        <v>-391.52630916672751</v>
      </c>
      <c r="D255" s="20">
        <v>-0.57631993572422624</v>
      </c>
      <c r="F255">
        <v>2182</v>
      </c>
      <c r="G255" s="5">
        <f t="shared" si="3"/>
        <v>-2117.5263091667275</v>
      </c>
    </row>
    <row r="256" spans="1:7" x14ac:dyDescent="0.2">
      <c r="A256" s="11">
        <v>26</v>
      </c>
      <c r="B256" s="20">
        <v>2664.6232852116004</v>
      </c>
      <c r="C256" s="20">
        <v>-392.62328521160043</v>
      </c>
      <c r="D256" s="20">
        <v>-0.57793466543426197</v>
      </c>
      <c r="F256">
        <v>2461</v>
      </c>
      <c r="G256" s="5">
        <f t="shared" si="3"/>
        <v>-203.62328521160043</v>
      </c>
    </row>
    <row r="257" spans="1:7" x14ac:dyDescent="0.2">
      <c r="A257" s="11">
        <v>246</v>
      </c>
      <c r="B257" s="20">
        <v>4118.9406944535303</v>
      </c>
      <c r="C257" s="20">
        <v>-395.94069445353034</v>
      </c>
      <c r="D257" s="20">
        <v>-0.58281783429499323</v>
      </c>
      <c r="F257">
        <v>2597</v>
      </c>
      <c r="G257" s="5">
        <f t="shared" si="3"/>
        <v>-1521.9406944535303</v>
      </c>
    </row>
    <row r="258" spans="1:7" x14ac:dyDescent="0.2">
      <c r="A258" s="11">
        <v>166</v>
      </c>
      <c r="B258" s="20">
        <v>3100.45031623574</v>
      </c>
      <c r="C258" s="20">
        <v>-398.45031623574005</v>
      </c>
      <c r="D258" s="20">
        <v>-0.58651195402680245</v>
      </c>
      <c r="F258">
        <v>3474</v>
      </c>
      <c r="G258" s="5">
        <f t="shared" si="3"/>
        <v>373.54968376425995</v>
      </c>
    </row>
    <row r="259" spans="1:7" x14ac:dyDescent="0.2">
      <c r="A259" s="11">
        <v>198</v>
      </c>
      <c r="B259" s="20">
        <v>4506.7103135653842</v>
      </c>
      <c r="C259" s="20">
        <v>-403.71031356538424</v>
      </c>
      <c r="D259" s="20">
        <v>-0.59425457885674515</v>
      </c>
      <c r="F259">
        <v>4100</v>
      </c>
      <c r="G259" s="5">
        <f t="shared" si="3"/>
        <v>-406.71031356538424</v>
      </c>
    </row>
    <row r="260" spans="1:7" x14ac:dyDescent="0.2">
      <c r="A260" s="11">
        <v>279</v>
      </c>
      <c r="B260" s="20">
        <v>2841.2893508410993</v>
      </c>
      <c r="C260" s="20">
        <v>-415.28935084109935</v>
      </c>
      <c r="D260" s="20">
        <v>-0.61129872087798243</v>
      </c>
      <c r="F260">
        <v>3425</v>
      </c>
      <c r="G260" s="5">
        <f t="shared" si="3"/>
        <v>583.71064915890065</v>
      </c>
    </row>
    <row r="261" spans="1:7" x14ac:dyDescent="0.2">
      <c r="A261" s="11">
        <v>88</v>
      </c>
      <c r="B261" s="20">
        <v>3143.3232130777074</v>
      </c>
      <c r="C261" s="20">
        <v>-418.32321307770735</v>
      </c>
      <c r="D261" s="20">
        <v>-0.61576451346525274</v>
      </c>
      <c r="F261">
        <v>1792</v>
      </c>
      <c r="G261" s="5">
        <f t="shared" si="3"/>
        <v>-1351.3232130777074</v>
      </c>
    </row>
    <row r="262" spans="1:7" x14ac:dyDescent="0.2">
      <c r="A262" s="11">
        <v>205</v>
      </c>
      <c r="B262" s="20">
        <v>4398.6970460157663</v>
      </c>
      <c r="C262" s="20">
        <v>-430.69704601576632</v>
      </c>
      <c r="D262" s="20">
        <v>-0.63397858091502834</v>
      </c>
      <c r="F262">
        <v>2236</v>
      </c>
      <c r="G262" s="5">
        <f t="shared" si="3"/>
        <v>-2162.6970460157663</v>
      </c>
    </row>
    <row r="263" spans="1:7" x14ac:dyDescent="0.2">
      <c r="A263" s="11">
        <v>17</v>
      </c>
      <c r="B263" s="20">
        <v>3855.2210236535748</v>
      </c>
      <c r="C263" s="20">
        <v>-440.22102365357478</v>
      </c>
      <c r="D263" s="20">
        <v>-0.64799771079608914</v>
      </c>
      <c r="F263">
        <v>3136</v>
      </c>
      <c r="G263" s="5">
        <f t="shared" si="3"/>
        <v>-719.22102365357478</v>
      </c>
    </row>
    <row r="264" spans="1:7" x14ac:dyDescent="0.2">
      <c r="A264" s="11">
        <v>156</v>
      </c>
      <c r="B264" s="20">
        <v>4473.7802588215609</v>
      </c>
      <c r="C264" s="20">
        <v>-444.78025882156089</v>
      </c>
      <c r="D264" s="20">
        <v>-0.65470882587940904</v>
      </c>
      <c r="F264">
        <v>2790</v>
      </c>
      <c r="G264" s="5">
        <f t="shared" si="3"/>
        <v>-1683.7802588215609</v>
      </c>
    </row>
    <row r="265" spans="1:7" x14ac:dyDescent="0.2">
      <c r="A265" s="11">
        <v>275</v>
      </c>
      <c r="B265" s="20">
        <v>2723.2570475291086</v>
      </c>
      <c r="C265" s="20">
        <v>-448.2570475291086</v>
      </c>
      <c r="D265" s="20">
        <v>-0.65982659854895231</v>
      </c>
      <c r="F265">
        <v>5754</v>
      </c>
      <c r="G265" s="5">
        <f t="shared" si="3"/>
        <v>3030.7429524708914</v>
      </c>
    </row>
    <row r="266" spans="1:7" x14ac:dyDescent="0.2">
      <c r="A266" s="11">
        <v>116</v>
      </c>
      <c r="B266" s="20">
        <v>3022.7283849804662</v>
      </c>
      <c r="C266" s="20">
        <v>-462.72838498046622</v>
      </c>
      <c r="D266" s="20">
        <v>-0.6811281562592375</v>
      </c>
      <c r="F266">
        <v>4138</v>
      </c>
      <c r="G266" s="5">
        <f t="shared" si="3"/>
        <v>1115.2716150195338</v>
      </c>
    </row>
    <row r="267" spans="1:7" x14ac:dyDescent="0.2">
      <c r="A267" s="11">
        <v>302</v>
      </c>
      <c r="B267" s="20">
        <v>2466.4671873575639</v>
      </c>
      <c r="C267" s="20">
        <v>-471.46718735756394</v>
      </c>
      <c r="D267" s="20">
        <v>-0.69399152177608958</v>
      </c>
      <c r="F267">
        <v>2734</v>
      </c>
      <c r="G267" s="5">
        <f t="shared" si="3"/>
        <v>267.53281264243606</v>
      </c>
    </row>
    <row r="268" spans="1:7" x14ac:dyDescent="0.2">
      <c r="A268" s="11">
        <v>121</v>
      </c>
      <c r="B268" s="20">
        <v>2963.6378563811595</v>
      </c>
      <c r="C268" s="20">
        <v>-481.63785638115951</v>
      </c>
      <c r="D268" s="20">
        <v>-0.70896257015959652</v>
      </c>
      <c r="F268">
        <v>1981</v>
      </c>
      <c r="G268" s="5">
        <f t="shared" si="3"/>
        <v>-982.63785638115951</v>
      </c>
    </row>
    <row r="269" spans="1:7" x14ac:dyDescent="0.2">
      <c r="A269" s="11">
        <v>263</v>
      </c>
      <c r="B269" s="20">
        <v>2833.1307644250801</v>
      </c>
      <c r="C269" s="20">
        <v>-487.13076442508009</v>
      </c>
      <c r="D269" s="20">
        <v>-0.71704803552091234</v>
      </c>
      <c r="F269">
        <v>3178</v>
      </c>
      <c r="G269" s="5">
        <f t="shared" si="3"/>
        <v>344.86923557491991</v>
      </c>
    </row>
    <row r="270" spans="1:7" x14ac:dyDescent="0.2">
      <c r="A270" s="11">
        <v>208</v>
      </c>
      <c r="B270" s="20">
        <v>2870.4729290298374</v>
      </c>
      <c r="C270" s="20">
        <v>-490.47292902983736</v>
      </c>
      <c r="D270" s="20">
        <v>-0.72196764384632184</v>
      </c>
      <c r="F270">
        <v>2924</v>
      </c>
      <c r="G270" s="5">
        <f t="shared" si="3"/>
        <v>53.52707097016264</v>
      </c>
    </row>
    <row r="271" spans="1:7" x14ac:dyDescent="0.2">
      <c r="A271" s="11">
        <v>284</v>
      </c>
      <c r="B271" s="20">
        <v>2128.9833752125805</v>
      </c>
      <c r="C271" s="20">
        <v>-492.98337521258054</v>
      </c>
      <c r="D271" s="20">
        <v>-0.72566297708141636</v>
      </c>
      <c r="F271">
        <v>3723</v>
      </c>
      <c r="G271" s="5">
        <f t="shared" si="3"/>
        <v>1594.0166247874195</v>
      </c>
    </row>
    <row r="272" spans="1:7" x14ac:dyDescent="0.2">
      <c r="A272" s="11">
        <v>245</v>
      </c>
      <c r="B272" s="20">
        <v>3425.1834883950628</v>
      </c>
      <c r="C272" s="20">
        <v>-501.1834883950628</v>
      </c>
      <c r="D272" s="20">
        <v>-0.73773340144783373</v>
      </c>
      <c r="F272">
        <v>6735</v>
      </c>
      <c r="G272" s="5">
        <f t="shared" si="3"/>
        <v>3309.8165116049372</v>
      </c>
    </row>
    <row r="273" spans="1:7" x14ac:dyDescent="0.2">
      <c r="A273" s="11">
        <v>49</v>
      </c>
      <c r="B273" s="20">
        <v>2764.3762308734249</v>
      </c>
      <c r="C273" s="20">
        <v>-502.3762308734249</v>
      </c>
      <c r="D273" s="20">
        <v>-0.73948909768681237</v>
      </c>
      <c r="F273">
        <v>2860</v>
      </c>
      <c r="G273" s="5">
        <f t="shared" si="3"/>
        <v>95.623769126575098</v>
      </c>
    </row>
    <row r="274" spans="1:7" x14ac:dyDescent="0.2">
      <c r="A274" s="11">
        <v>175</v>
      </c>
      <c r="B274" s="20">
        <v>4265.021081644034</v>
      </c>
      <c r="C274" s="20">
        <v>-504.02108164403398</v>
      </c>
      <c r="D274" s="20">
        <v>-0.74191028948976145</v>
      </c>
      <c r="F274">
        <v>2373</v>
      </c>
      <c r="G274" s="5">
        <f t="shared" si="3"/>
        <v>-1892.021081644034</v>
      </c>
    </row>
    <row r="275" spans="1:7" x14ac:dyDescent="0.2">
      <c r="A275" s="11">
        <v>33</v>
      </c>
      <c r="B275" s="20">
        <v>3138.5614684872512</v>
      </c>
      <c r="C275" s="20">
        <v>-508.5614684872512</v>
      </c>
      <c r="D275" s="20">
        <v>-0.74859366016596229</v>
      </c>
      <c r="F275">
        <v>2567</v>
      </c>
      <c r="G275" s="5">
        <f t="shared" si="3"/>
        <v>-571.5614684872512</v>
      </c>
    </row>
    <row r="276" spans="1:7" x14ac:dyDescent="0.2">
      <c r="A276" s="11">
        <v>193</v>
      </c>
      <c r="B276" s="20">
        <v>4235.5932376393812</v>
      </c>
      <c r="C276" s="20">
        <v>-513.59323763938119</v>
      </c>
      <c r="D276" s="20">
        <v>-0.7560003370774232</v>
      </c>
      <c r="F276">
        <v>2393</v>
      </c>
      <c r="G276" s="5">
        <f t="shared" si="3"/>
        <v>-1842.5932376393812</v>
      </c>
    </row>
    <row r="277" spans="1:7" x14ac:dyDescent="0.2">
      <c r="A277" s="11">
        <v>108</v>
      </c>
      <c r="B277" s="20">
        <v>4389.2929917025594</v>
      </c>
      <c r="C277" s="20">
        <v>-521.29299170255945</v>
      </c>
      <c r="D277" s="20">
        <v>-0.76733424149939544</v>
      </c>
      <c r="F277">
        <v>4356</v>
      </c>
      <c r="G277" s="5">
        <f t="shared" si="3"/>
        <v>-33.292991702559448</v>
      </c>
    </row>
    <row r="278" spans="1:7" x14ac:dyDescent="0.2">
      <c r="A278" s="11">
        <v>191</v>
      </c>
      <c r="B278" s="20">
        <v>3254.2797578545164</v>
      </c>
      <c r="C278" s="20">
        <v>-524.27975785451645</v>
      </c>
      <c r="D278" s="20">
        <v>-0.77173070946698263</v>
      </c>
      <c r="F278">
        <v>3366</v>
      </c>
      <c r="G278" s="5">
        <f t="shared" si="3"/>
        <v>111.72024214548355</v>
      </c>
    </row>
    <row r="279" spans="1:7" x14ac:dyDescent="0.2">
      <c r="A279" s="11">
        <v>169</v>
      </c>
      <c r="B279" s="20">
        <v>3982.7321719530746</v>
      </c>
      <c r="C279" s="20">
        <v>-540.73217195307461</v>
      </c>
      <c r="D279" s="20">
        <v>-0.79594837763842508</v>
      </c>
      <c r="F279">
        <v>2218</v>
      </c>
      <c r="G279" s="5">
        <f t="shared" si="3"/>
        <v>-1764.7321719530746</v>
      </c>
    </row>
    <row r="280" spans="1:7" x14ac:dyDescent="0.2">
      <c r="A280" s="11">
        <v>296</v>
      </c>
      <c r="B280" s="20">
        <v>2530.9879358878616</v>
      </c>
      <c r="C280" s="20">
        <v>-543.98793588786157</v>
      </c>
      <c r="D280" s="20">
        <v>-0.8007408056763341</v>
      </c>
      <c r="F280">
        <v>2251</v>
      </c>
      <c r="G280" s="5">
        <f t="shared" si="3"/>
        <v>-279.98793588786157</v>
      </c>
    </row>
    <row r="281" spans="1:7" x14ac:dyDescent="0.2">
      <c r="A281" s="11">
        <v>290</v>
      </c>
      <c r="B281" s="20">
        <v>2500.4145247094625</v>
      </c>
      <c r="C281" s="20">
        <v>-549.41452470946251</v>
      </c>
      <c r="D281" s="20">
        <v>-0.80872865029276086</v>
      </c>
      <c r="F281">
        <v>3043</v>
      </c>
      <c r="G281" s="5">
        <f t="shared" si="3"/>
        <v>542.58547529053749</v>
      </c>
    </row>
    <row r="282" spans="1:7" x14ac:dyDescent="0.2">
      <c r="A282" s="11">
        <v>63</v>
      </c>
      <c r="B282" s="20">
        <v>3554.4256143645216</v>
      </c>
      <c r="C282" s="20">
        <v>-560.42561436452161</v>
      </c>
      <c r="D282" s="20">
        <v>-0.82493678326794484</v>
      </c>
      <c r="F282">
        <v>2641</v>
      </c>
      <c r="G282" s="5">
        <f t="shared" si="3"/>
        <v>-913.42561436452161</v>
      </c>
    </row>
    <row r="283" spans="1:7" x14ac:dyDescent="0.2">
      <c r="A283" s="11">
        <v>36</v>
      </c>
      <c r="B283" s="20">
        <v>2505.7936610253632</v>
      </c>
      <c r="C283" s="20">
        <v>-577.79366102536324</v>
      </c>
      <c r="D283" s="20">
        <v>-0.85050224668861418</v>
      </c>
      <c r="F283">
        <v>4146</v>
      </c>
      <c r="G283" s="5">
        <f t="shared" ref="G283:G337" si="4">F283-B283</f>
        <v>1640.2063389746368</v>
      </c>
    </row>
    <row r="284" spans="1:7" x14ac:dyDescent="0.2">
      <c r="A284" s="11">
        <v>267</v>
      </c>
      <c r="B284" s="20">
        <v>2561.8643230296752</v>
      </c>
      <c r="C284" s="20">
        <v>-578.86432302967523</v>
      </c>
      <c r="D284" s="20">
        <v>-0.85207824258738452</v>
      </c>
      <c r="F284">
        <v>4551</v>
      </c>
      <c r="G284" s="5">
        <f t="shared" si="4"/>
        <v>1989.1356769703248</v>
      </c>
    </row>
    <row r="285" spans="1:7" x14ac:dyDescent="0.2">
      <c r="A285" s="11">
        <v>298</v>
      </c>
      <c r="B285" s="20">
        <v>3056.7036744161887</v>
      </c>
      <c r="C285" s="20">
        <v>-585.70367441618873</v>
      </c>
      <c r="D285" s="20">
        <v>-0.86214564919374959</v>
      </c>
      <c r="F285">
        <v>2813</v>
      </c>
      <c r="G285" s="5">
        <f t="shared" si="4"/>
        <v>-243.70367441618873</v>
      </c>
    </row>
    <row r="286" spans="1:7" x14ac:dyDescent="0.2">
      <c r="A286" s="11">
        <v>289</v>
      </c>
      <c r="B286" s="20">
        <v>3265.720176077376</v>
      </c>
      <c r="C286" s="20">
        <v>-596.72017607737598</v>
      </c>
      <c r="D286" s="20">
        <v>-0.87836174854807825</v>
      </c>
      <c r="F286">
        <v>2966</v>
      </c>
      <c r="G286" s="5">
        <f t="shared" si="4"/>
        <v>-299.72017607737598</v>
      </c>
    </row>
    <row r="287" spans="1:7" x14ac:dyDescent="0.2">
      <c r="A287" s="11">
        <v>308</v>
      </c>
      <c r="B287" s="20">
        <v>838.09929940434779</v>
      </c>
      <c r="C287" s="20">
        <v>-600.09929940434779</v>
      </c>
      <c r="D287" s="20">
        <v>-0.883335759471506</v>
      </c>
      <c r="F287">
        <v>1539</v>
      </c>
      <c r="G287" s="5">
        <f t="shared" si="4"/>
        <v>700.90070059565221</v>
      </c>
    </row>
    <row r="288" spans="1:7" x14ac:dyDescent="0.2">
      <c r="A288" s="11">
        <v>294</v>
      </c>
      <c r="B288" s="20">
        <v>3759.3064330342913</v>
      </c>
      <c r="C288" s="20">
        <v>-603.30643303429133</v>
      </c>
      <c r="D288" s="20">
        <v>-0.88805660454422108</v>
      </c>
      <c r="F288">
        <v>2346</v>
      </c>
      <c r="G288" s="5">
        <f t="shared" si="4"/>
        <v>-1413.3064330342913</v>
      </c>
    </row>
    <row r="289" spans="1:7" x14ac:dyDescent="0.2">
      <c r="A289" s="11">
        <v>157</v>
      </c>
      <c r="B289" s="20">
        <v>628.1389028194609</v>
      </c>
      <c r="C289" s="20">
        <v>-608.1389028194609</v>
      </c>
      <c r="D289" s="20">
        <v>-0.89516991624453957</v>
      </c>
      <c r="F289">
        <v>4080</v>
      </c>
      <c r="G289" s="5">
        <f t="shared" si="4"/>
        <v>3451.8610971805392</v>
      </c>
    </row>
    <row r="290" spans="1:7" x14ac:dyDescent="0.2">
      <c r="A290" s="11">
        <v>62</v>
      </c>
      <c r="B290" s="20">
        <v>2844.4173923295552</v>
      </c>
      <c r="C290" s="20">
        <v>-609.41739232955524</v>
      </c>
      <c r="D290" s="20">
        <v>-0.89705183062687011</v>
      </c>
      <c r="F290">
        <v>3456</v>
      </c>
      <c r="G290" s="5">
        <f t="shared" si="4"/>
        <v>611.58260767044476</v>
      </c>
    </row>
    <row r="291" spans="1:7" x14ac:dyDescent="0.2">
      <c r="A291" s="11">
        <v>281</v>
      </c>
      <c r="B291" s="20">
        <v>663.6214094850136</v>
      </c>
      <c r="C291" s="20">
        <v>-613.6214094850136</v>
      </c>
      <c r="D291" s="20">
        <v>-0.90324007095731884</v>
      </c>
      <c r="F291">
        <v>2426</v>
      </c>
      <c r="G291" s="5">
        <f t="shared" si="4"/>
        <v>1762.3785905149864</v>
      </c>
    </row>
    <row r="292" spans="1:7" x14ac:dyDescent="0.2">
      <c r="A292" s="11">
        <v>250</v>
      </c>
      <c r="B292" s="20">
        <v>3206.5761535867005</v>
      </c>
      <c r="C292" s="20">
        <v>-639.57615358670046</v>
      </c>
      <c r="D292" s="20">
        <v>-0.94144500406707088</v>
      </c>
      <c r="F292">
        <v>1983</v>
      </c>
      <c r="G292" s="5">
        <f t="shared" si="4"/>
        <v>-1223.5761535867005</v>
      </c>
    </row>
    <row r="293" spans="1:7" x14ac:dyDescent="0.2">
      <c r="A293" s="11">
        <v>184</v>
      </c>
      <c r="B293" s="20">
        <v>3686.7744489846718</v>
      </c>
      <c r="C293" s="20">
        <v>-641.77444898467184</v>
      </c>
      <c r="D293" s="20">
        <v>-0.94468085676151203</v>
      </c>
      <c r="F293">
        <v>2446</v>
      </c>
      <c r="G293" s="5">
        <f t="shared" si="4"/>
        <v>-1240.7744489846718</v>
      </c>
    </row>
    <row r="294" spans="1:7" x14ac:dyDescent="0.2">
      <c r="A294" s="11">
        <v>228</v>
      </c>
      <c r="B294" s="20">
        <v>4147.2692343469689</v>
      </c>
      <c r="C294" s="20">
        <v>-649.26923434696891</v>
      </c>
      <c r="D294" s="20">
        <v>-0.95571305081114999</v>
      </c>
      <c r="F294">
        <v>2894</v>
      </c>
      <c r="G294" s="5">
        <f t="shared" si="4"/>
        <v>-1253.2692343469689</v>
      </c>
    </row>
    <row r="295" spans="1:7" x14ac:dyDescent="0.2">
      <c r="A295" s="11">
        <v>154</v>
      </c>
      <c r="B295" s="20">
        <v>3627.2102821696149</v>
      </c>
      <c r="C295" s="20">
        <v>-653.21028216961486</v>
      </c>
      <c r="D295" s="20">
        <v>-0.96151420484513395</v>
      </c>
      <c r="F295">
        <v>3692</v>
      </c>
      <c r="G295" s="5">
        <f t="shared" si="4"/>
        <v>64.789717830385143</v>
      </c>
    </row>
    <row r="296" spans="1:7" x14ac:dyDescent="0.2">
      <c r="A296" s="11">
        <v>60</v>
      </c>
      <c r="B296" s="20">
        <v>693.47508188341658</v>
      </c>
      <c r="C296" s="20">
        <v>-672.47508188341658</v>
      </c>
      <c r="D296" s="20">
        <v>-0.98987165585890569</v>
      </c>
      <c r="F296">
        <v>3660</v>
      </c>
      <c r="G296" s="5">
        <f t="shared" si="4"/>
        <v>2966.5249181165836</v>
      </c>
    </row>
    <row r="297" spans="1:7" x14ac:dyDescent="0.2">
      <c r="A297" s="11">
        <v>64</v>
      </c>
      <c r="B297" s="20">
        <v>3466.7091818680683</v>
      </c>
      <c r="C297" s="20">
        <v>-684.7091818680683</v>
      </c>
      <c r="D297" s="20">
        <v>-1.0078800388250571</v>
      </c>
      <c r="F297">
        <v>2279</v>
      </c>
      <c r="G297" s="5">
        <f t="shared" si="4"/>
        <v>-1187.7091818680683</v>
      </c>
    </row>
    <row r="298" spans="1:7" x14ac:dyDescent="0.2">
      <c r="A298" s="11">
        <v>265</v>
      </c>
      <c r="B298" s="20">
        <v>4148.0521081234483</v>
      </c>
      <c r="C298" s="20">
        <v>-692.05210812344831</v>
      </c>
      <c r="D298" s="20">
        <v>-1.0186886989034434</v>
      </c>
      <c r="F298">
        <v>1634</v>
      </c>
      <c r="G298" s="5">
        <f t="shared" si="4"/>
        <v>-2514.0521081234483</v>
      </c>
    </row>
    <row r="299" spans="1:7" x14ac:dyDescent="0.2">
      <c r="A299" s="11">
        <v>8</v>
      </c>
      <c r="B299" s="20">
        <v>3074.1297924645564</v>
      </c>
      <c r="C299" s="20">
        <v>-694.12979246455643</v>
      </c>
      <c r="D299" s="20">
        <v>-1.021747014214287</v>
      </c>
      <c r="F299">
        <v>3218</v>
      </c>
      <c r="G299" s="5">
        <f t="shared" si="4"/>
        <v>143.87020753544357</v>
      </c>
    </row>
    <row r="300" spans="1:7" x14ac:dyDescent="0.2">
      <c r="A300" s="11">
        <v>134</v>
      </c>
      <c r="B300" s="20">
        <v>2857.5845792525943</v>
      </c>
      <c r="C300" s="20">
        <v>-716.58457925259427</v>
      </c>
      <c r="D300" s="20">
        <v>-1.0548000708681946</v>
      </c>
      <c r="F300">
        <v>2275</v>
      </c>
      <c r="G300" s="5">
        <f t="shared" si="4"/>
        <v>-582.58457925259427</v>
      </c>
    </row>
    <row r="301" spans="1:7" x14ac:dyDescent="0.2">
      <c r="A301" s="11">
        <v>136</v>
      </c>
      <c r="B301" s="20">
        <v>3263.6620836263837</v>
      </c>
      <c r="C301" s="20">
        <v>-716.66208362638372</v>
      </c>
      <c r="D301" s="20">
        <v>-1.0549141559620308</v>
      </c>
      <c r="F301">
        <v>2672</v>
      </c>
      <c r="G301" s="5">
        <f t="shared" si="4"/>
        <v>-591.66208362638372</v>
      </c>
    </row>
    <row r="302" spans="1:7" x14ac:dyDescent="0.2">
      <c r="A302" s="11">
        <v>271</v>
      </c>
      <c r="B302" s="20">
        <v>4390.4710795786532</v>
      </c>
      <c r="C302" s="20">
        <v>-730.47107957865319</v>
      </c>
      <c r="D302" s="20">
        <v>-1.0752407584745558</v>
      </c>
      <c r="F302">
        <v>5286</v>
      </c>
      <c r="G302" s="5">
        <f t="shared" si="4"/>
        <v>895.52892042134681</v>
      </c>
    </row>
    <row r="303" spans="1:7" x14ac:dyDescent="0.2">
      <c r="A303" s="11">
        <v>249</v>
      </c>
      <c r="B303" s="20">
        <v>3108.0220531107884</v>
      </c>
      <c r="C303" s="20">
        <v>-735.02205311078842</v>
      </c>
      <c r="D303" s="20">
        <v>-1.0819397125732086</v>
      </c>
      <c r="F303">
        <v>2629</v>
      </c>
      <c r="G303" s="5">
        <f t="shared" si="4"/>
        <v>-479.02205311078842</v>
      </c>
    </row>
    <row r="304" spans="1:7" x14ac:dyDescent="0.2">
      <c r="A304" s="11">
        <v>286</v>
      </c>
      <c r="B304" s="20">
        <v>2396.9227650797957</v>
      </c>
      <c r="C304" s="20">
        <v>-746.92276507979568</v>
      </c>
      <c r="D304" s="20">
        <v>-1.0994573541632406</v>
      </c>
      <c r="F304">
        <v>2426</v>
      </c>
      <c r="G304" s="5">
        <f t="shared" si="4"/>
        <v>29.077234920204319</v>
      </c>
    </row>
    <row r="305" spans="1:7" x14ac:dyDescent="0.2">
      <c r="A305" s="11">
        <v>178</v>
      </c>
      <c r="B305" s="20">
        <v>3326.2029479426228</v>
      </c>
      <c r="C305" s="20">
        <v>-751.20294794262281</v>
      </c>
      <c r="D305" s="20">
        <v>-1.1057577090937749</v>
      </c>
      <c r="F305">
        <v>3603</v>
      </c>
      <c r="G305" s="5">
        <f t="shared" si="4"/>
        <v>276.79705205737719</v>
      </c>
    </row>
    <row r="306" spans="1:7" x14ac:dyDescent="0.2">
      <c r="A306" s="11">
        <v>151</v>
      </c>
      <c r="B306" s="20">
        <v>2953.7142964932445</v>
      </c>
      <c r="C306" s="20">
        <v>-765.71429649324455</v>
      </c>
      <c r="D306" s="20">
        <v>-1.127118162448149</v>
      </c>
      <c r="F306">
        <v>50</v>
      </c>
      <c r="G306" s="5">
        <f t="shared" si="4"/>
        <v>-2903.7142964932445</v>
      </c>
    </row>
    <row r="307" spans="1:7" x14ac:dyDescent="0.2">
      <c r="A307" s="11">
        <v>195</v>
      </c>
      <c r="B307" s="20">
        <v>2950.1260711603591</v>
      </c>
      <c r="C307" s="20">
        <v>-766.12607116035906</v>
      </c>
      <c r="D307" s="20">
        <v>-1.1277242876155467</v>
      </c>
      <c r="F307">
        <v>2310</v>
      </c>
      <c r="G307" s="5">
        <f t="shared" si="4"/>
        <v>-640.12607116035906</v>
      </c>
    </row>
    <row r="308" spans="1:7" x14ac:dyDescent="0.2">
      <c r="A308" s="11">
        <v>251</v>
      </c>
      <c r="B308" s="20">
        <v>3167.6294611293215</v>
      </c>
      <c r="C308" s="20">
        <v>-774.6294611293215</v>
      </c>
      <c r="D308" s="20">
        <v>-1.1402411301510595</v>
      </c>
      <c r="F308">
        <v>2258</v>
      </c>
      <c r="G308" s="5">
        <f t="shared" si="4"/>
        <v>-909.6294611293215</v>
      </c>
    </row>
    <row r="309" spans="1:7" x14ac:dyDescent="0.2">
      <c r="A309" s="11">
        <v>300</v>
      </c>
      <c r="B309" s="20">
        <v>3935.1337567744949</v>
      </c>
      <c r="C309" s="20">
        <v>-789.13375677449494</v>
      </c>
      <c r="D309" s="20">
        <v>-1.1615912017509529</v>
      </c>
      <c r="F309">
        <v>1636</v>
      </c>
      <c r="G309" s="5">
        <f t="shared" si="4"/>
        <v>-2299.1337567744949</v>
      </c>
    </row>
    <row r="310" spans="1:7" x14ac:dyDescent="0.2">
      <c r="A310" s="11">
        <v>37</v>
      </c>
      <c r="B310" s="20">
        <v>3505.943992927615</v>
      </c>
      <c r="C310" s="20">
        <v>-797.943992927615</v>
      </c>
      <c r="D310" s="20">
        <v>-1.1745597165470278</v>
      </c>
      <c r="F310">
        <v>2056</v>
      </c>
      <c r="G310" s="5">
        <f t="shared" si="4"/>
        <v>-1449.943992927615</v>
      </c>
    </row>
    <row r="311" spans="1:7" x14ac:dyDescent="0.2">
      <c r="A311" s="11">
        <v>122</v>
      </c>
      <c r="B311" s="20">
        <v>3407.7256049966663</v>
      </c>
      <c r="C311" s="20">
        <v>-798.72560499666633</v>
      </c>
      <c r="D311" s="20">
        <v>-1.1757102359549207</v>
      </c>
      <c r="F311">
        <v>1650</v>
      </c>
      <c r="G311" s="5">
        <f t="shared" si="4"/>
        <v>-1757.7256049966663</v>
      </c>
    </row>
    <row r="312" spans="1:7" x14ac:dyDescent="0.2">
      <c r="A312" s="11">
        <v>43</v>
      </c>
      <c r="B312" s="20">
        <v>2790.5853780677198</v>
      </c>
      <c r="C312" s="20">
        <v>-806.58537806771983</v>
      </c>
      <c r="D312" s="20">
        <v>-1.1872796855808145</v>
      </c>
      <c r="F312">
        <v>2452</v>
      </c>
      <c r="G312" s="5">
        <f t="shared" si="4"/>
        <v>-338.58537806771983</v>
      </c>
    </row>
    <row r="313" spans="1:7" x14ac:dyDescent="0.2">
      <c r="A313" s="11">
        <v>253</v>
      </c>
      <c r="B313" s="20">
        <v>4186.4991887991264</v>
      </c>
      <c r="C313" s="20">
        <v>-820.49918879912639</v>
      </c>
      <c r="D313" s="20">
        <v>-1.2077605736301245</v>
      </c>
      <c r="F313">
        <v>2132</v>
      </c>
      <c r="G313" s="5">
        <f t="shared" si="4"/>
        <v>-2054.4991887991264</v>
      </c>
    </row>
    <row r="314" spans="1:7" x14ac:dyDescent="0.2">
      <c r="A314" s="11">
        <v>124</v>
      </c>
      <c r="B314" s="20">
        <v>3783.1693691754263</v>
      </c>
      <c r="C314" s="20">
        <v>-835.16936917542625</v>
      </c>
      <c r="D314" s="20">
        <v>-1.2293548246768187</v>
      </c>
      <c r="F314">
        <v>2669</v>
      </c>
      <c r="G314" s="5">
        <f t="shared" si="4"/>
        <v>-1114.1693691754263</v>
      </c>
    </row>
    <row r="315" spans="1:7" x14ac:dyDescent="0.2">
      <c r="A315" s="11">
        <v>194</v>
      </c>
      <c r="B315" s="20">
        <v>3207.0817730316821</v>
      </c>
      <c r="C315" s="20">
        <v>-841.08177303168213</v>
      </c>
      <c r="D315" s="20">
        <v>-1.2380577805973672</v>
      </c>
      <c r="F315">
        <v>1951</v>
      </c>
      <c r="G315" s="5">
        <f t="shared" si="4"/>
        <v>-1256.0817730316821</v>
      </c>
    </row>
    <row r="316" spans="1:7" x14ac:dyDescent="0.2">
      <c r="A316" s="11">
        <v>148</v>
      </c>
      <c r="B316" s="20">
        <v>3501.4212978969408</v>
      </c>
      <c r="C316" s="20">
        <v>-857.42129789694081</v>
      </c>
      <c r="D316" s="20">
        <v>-1.262109277775556</v>
      </c>
      <c r="F316">
        <v>1666</v>
      </c>
      <c r="G316" s="5">
        <f t="shared" si="4"/>
        <v>-1835.4212978969408</v>
      </c>
    </row>
    <row r="317" spans="1:7" x14ac:dyDescent="0.2">
      <c r="A317" s="11">
        <v>179</v>
      </c>
      <c r="B317" s="20">
        <v>3802.3705335592099</v>
      </c>
      <c r="C317" s="20">
        <v>-909.37053355920989</v>
      </c>
      <c r="D317" s="20">
        <v>-1.3385776515650993</v>
      </c>
      <c r="F317">
        <v>3398</v>
      </c>
      <c r="G317" s="5">
        <f t="shared" si="4"/>
        <v>-404.37053355920989</v>
      </c>
    </row>
    <row r="318" spans="1:7" x14ac:dyDescent="0.2">
      <c r="A318" s="11">
        <v>291</v>
      </c>
      <c r="B318" s="20">
        <v>2612.8849420169918</v>
      </c>
      <c r="C318" s="20">
        <v>-946.88494201699177</v>
      </c>
      <c r="D318" s="20">
        <v>-1.3937982100944482</v>
      </c>
      <c r="F318">
        <v>2911</v>
      </c>
      <c r="G318" s="5">
        <f t="shared" si="4"/>
        <v>298.11505798300823</v>
      </c>
    </row>
    <row r="319" spans="1:7" x14ac:dyDescent="0.2">
      <c r="A319" s="11">
        <v>113</v>
      </c>
      <c r="B319" s="20">
        <v>4298.243248080601</v>
      </c>
      <c r="C319" s="20">
        <v>-965.24324808060101</v>
      </c>
      <c r="D319" s="20">
        <v>-1.4208213181790685</v>
      </c>
      <c r="F319">
        <v>3156</v>
      </c>
      <c r="G319" s="5">
        <f t="shared" si="4"/>
        <v>-1142.243248080601</v>
      </c>
    </row>
    <row r="320" spans="1:7" x14ac:dyDescent="0.2">
      <c r="A320" s="11">
        <v>182</v>
      </c>
      <c r="B320" s="20">
        <v>2932.8266188085331</v>
      </c>
      <c r="C320" s="20">
        <v>-976.82661880853311</v>
      </c>
      <c r="D320" s="20">
        <v>-1.4378718389668017</v>
      </c>
      <c r="F320">
        <v>3111</v>
      </c>
      <c r="G320" s="5">
        <f t="shared" si="4"/>
        <v>178.17338119146689</v>
      </c>
    </row>
    <row r="321" spans="1:7" x14ac:dyDescent="0.2">
      <c r="A321" s="11">
        <v>130</v>
      </c>
      <c r="B321" s="20">
        <v>4504.3928820580277</v>
      </c>
      <c r="C321" s="20">
        <v>-1014.3928820580277</v>
      </c>
      <c r="D321" s="20">
        <v>-1.4931687268500846</v>
      </c>
      <c r="F321">
        <v>1987</v>
      </c>
      <c r="G321" s="5">
        <f t="shared" si="4"/>
        <v>-2517.3928820580277</v>
      </c>
    </row>
    <row r="322" spans="1:7" x14ac:dyDescent="0.2">
      <c r="A322" s="11">
        <v>295</v>
      </c>
      <c r="B322" s="20">
        <v>4161.1002919371886</v>
      </c>
      <c r="C322" s="20">
        <v>-1050.1002919371886</v>
      </c>
      <c r="D322" s="20">
        <v>-1.5457294148156875</v>
      </c>
      <c r="F322">
        <v>2570</v>
      </c>
      <c r="G322" s="5">
        <f t="shared" si="4"/>
        <v>-1591.1002919371886</v>
      </c>
    </row>
    <row r="323" spans="1:7" x14ac:dyDescent="0.2">
      <c r="A323" s="11">
        <v>301</v>
      </c>
      <c r="B323" s="20">
        <v>4609.7430764613446</v>
      </c>
      <c r="C323" s="20">
        <v>-1059.7430764613446</v>
      </c>
      <c r="D323" s="20">
        <v>-1.5599234263726418</v>
      </c>
      <c r="F323">
        <v>2471</v>
      </c>
      <c r="G323" s="5">
        <f t="shared" si="4"/>
        <v>-2138.7430764613446</v>
      </c>
    </row>
    <row r="324" spans="1:7" x14ac:dyDescent="0.2">
      <c r="A324" s="11">
        <v>273</v>
      </c>
      <c r="B324" s="20">
        <v>2698.122490100463</v>
      </c>
      <c r="C324" s="20">
        <v>-1064.122490100463</v>
      </c>
      <c r="D324" s="20">
        <v>-1.5663698472846315</v>
      </c>
      <c r="F324">
        <v>2264</v>
      </c>
      <c r="G324" s="5">
        <f t="shared" si="4"/>
        <v>-434.12249010046298</v>
      </c>
    </row>
    <row r="325" spans="1:7" x14ac:dyDescent="0.2">
      <c r="A325" s="11">
        <v>186</v>
      </c>
      <c r="B325" s="20">
        <v>4275.5250516512315</v>
      </c>
      <c r="C325" s="20">
        <v>-1088.5250516512315</v>
      </c>
      <c r="D325" s="20">
        <v>-1.602289994603407</v>
      </c>
      <c r="F325">
        <v>3146</v>
      </c>
      <c r="G325" s="5">
        <f t="shared" si="4"/>
        <v>-1129.5250516512315</v>
      </c>
    </row>
    <row r="326" spans="1:7" x14ac:dyDescent="0.2">
      <c r="A326" s="11">
        <v>283</v>
      </c>
      <c r="B326" s="20">
        <v>3385.6006614751241</v>
      </c>
      <c r="C326" s="20">
        <v>-1127.6006614751241</v>
      </c>
      <c r="D326" s="20">
        <v>-1.6598086144632562</v>
      </c>
      <c r="F326">
        <v>3550</v>
      </c>
      <c r="G326" s="5">
        <f t="shared" si="4"/>
        <v>164.39933852487593</v>
      </c>
    </row>
    <row r="327" spans="1:7" x14ac:dyDescent="0.2">
      <c r="A327" s="11">
        <v>177</v>
      </c>
      <c r="B327" s="20">
        <v>2864.8915449359438</v>
      </c>
      <c r="C327" s="20">
        <v>-1135.8915449359438</v>
      </c>
      <c r="D327" s="20">
        <v>-1.6720126511048958</v>
      </c>
      <c r="F327">
        <v>1995</v>
      </c>
      <c r="G327" s="5">
        <f t="shared" si="4"/>
        <v>-869.89154493594378</v>
      </c>
    </row>
    <row r="328" spans="1:7" x14ac:dyDescent="0.2">
      <c r="A328" s="11">
        <v>125</v>
      </c>
      <c r="B328" s="20">
        <v>5133.2344490804953</v>
      </c>
      <c r="C328" s="20">
        <v>-1152.2344490804953</v>
      </c>
      <c r="D328" s="20">
        <v>-1.6960691225235873</v>
      </c>
      <c r="F328">
        <v>2985</v>
      </c>
      <c r="G328" s="5">
        <f t="shared" si="4"/>
        <v>-2148.2344490804953</v>
      </c>
    </row>
    <row r="329" spans="1:7" x14ac:dyDescent="0.2">
      <c r="A329" s="11">
        <v>262</v>
      </c>
      <c r="B329" s="20">
        <v>2716.0658832716304</v>
      </c>
      <c r="C329" s="20">
        <v>-1177.0658832716304</v>
      </c>
      <c r="D329" s="20">
        <v>-1.7326205629298082</v>
      </c>
      <c r="F329">
        <v>3414</v>
      </c>
      <c r="G329" s="5">
        <f t="shared" si="4"/>
        <v>697.93411672836964</v>
      </c>
    </row>
    <row r="330" spans="1:7" x14ac:dyDescent="0.2">
      <c r="A330" s="11">
        <v>241</v>
      </c>
      <c r="B330" s="20">
        <v>5409.6806210484938</v>
      </c>
      <c r="C330" s="20">
        <v>-1271.6806210484938</v>
      </c>
      <c r="D330" s="20">
        <v>-1.8718918157612652</v>
      </c>
      <c r="F330">
        <v>3488</v>
      </c>
      <c r="G330" s="5">
        <f t="shared" si="4"/>
        <v>-1921.6806210484938</v>
      </c>
    </row>
    <row r="331" spans="1:7" x14ac:dyDescent="0.2">
      <c r="A331" s="11">
        <v>311</v>
      </c>
      <c r="B331" s="20">
        <v>3599.7329673052714</v>
      </c>
      <c r="C331" s="20">
        <v>-1368.7329673052714</v>
      </c>
      <c r="D331" s="20">
        <v>-2.0147511859926861</v>
      </c>
      <c r="F331">
        <v>4164</v>
      </c>
      <c r="G331" s="5">
        <f t="shared" si="4"/>
        <v>564.26703269472864</v>
      </c>
    </row>
    <row r="332" spans="1:7" x14ac:dyDescent="0.2">
      <c r="A332" s="11">
        <v>42</v>
      </c>
      <c r="B332" s="20">
        <v>3628.098308980499</v>
      </c>
      <c r="C332" s="20">
        <v>-1377.098308980499</v>
      </c>
      <c r="D332" s="20">
        <v>-2.0270648238343911</v>
      </c>
      <c r="F332">
        <v>2464</v>
      </c>
      <c r="G332" s="5">
        <f t="shared" si="4"/>
        <v>-1164.098308980499</v>
      </c>
    </row>
    <row r="333" spans="1:7" x14ac:dyDescent="0.2">
      <c r="A333" s="11">
        <v>307</v>
      </c>
      <c r="B333" s="20">
        <v>3863.7871635394672</v>
      </c>
      <c r="C333" s="20">
        <v>-1399.7871635394672</v>
      </c>
      <c r="D333" s="20">
        <v>-2.060462424186996</v>
      </c>
      <c r="F333">
        <v>238</v>
      </c>
      <c r="G333" s="5">
        <f t="shared" si="4"/>
        <v>-3625.7871635394672</v>
      </c>
    </row>
    <row r="334" spans="1:7" x14ac:dyDescent="0.2">
      <c r="A334" s="11">
        <v>288</v>
      </c>
      <c r="B334" s="20">
        <v>3617.8086381326866</v>
      </c>
      <c r="C334" s="20">
        <v>-1485.8086381326866</v>
      </c>
      <c r="D334" s="20">
        <v>-2.1870845426698589</v>
      </c>
      <c r="F334">
        <v>2788</v>
      </c>
      <c r="G334" s="5">
        <f t="shared" si="4"/>
        <v>-829.80863813268661</v>
      </c>
    </row>
    <row r="335" spans="1:7" x14ac:dyDescent="0.2">
      <c r="A335" s="11">
        <v>14</v>
      </c>
      <c r="B335" s="20">
        <v>3198.2135206991875</v>
      </c>
      <c r="C335" s="20">
        <v>-1492.2135206991875</v>
      </c>
      <c r="D335" s="20">
        <v>-2.1965124187094105</v>
      </c>
      <c r="F335">
        <v>3037</v>
      </c>
      <c r="G335" s="5">
        <f t="shared" si="4"/>
        <v>-161.21352069918748</v>
      </c>
    </row>
    <row r="336" spans="1:7" x14ac:dyDescent="0.2">
      <c r="A336" s="11">
        <v>276</v>
      </c>
      <c r="B336" s="20">
        <v>4168.5936046961006</v>
      </c>
      <c r="C336" s="20">
        <v>-1496.5936046961006</v>
      </c>
      <c r="D336" s="20">
        <v>-2.2029598263764458</v>
      </c>
      <c r="F336">
        <v>2231</v>
      </c>
      <c r="G336" s="5">
        <f t="shared" si="4"/>
        <v>-1937.5936046961006</v>
      </c>
    </row>
    <row r="337" spans="1:7" ht="17" thickBot="1" x14ac:dyDescent="0.25">
      <c r="A337" s="12">
        <v>212</v>
      </c>
      <c r="B337" s="21">
        <v>3601.7787924956674</v>
      </c>
      <c r="C337" s="21">
        <v>-1879.7787924956674</v>
      </c>
      <c r="D337" s="21">
        <v>-2.7670017761323193</v>
      </c>
      <c r="F337">
        <v>3252</v>
      </c>
      <c r="G337" s="5">
        <f t="shared" si="4"/>
        <v>-349.7787924956674</v>
      </c>
    </row>
  </sheetData>
  <autoFilter ref="A25:D337" xr:uid="{1855FA44-8648-414E-9E46-9262CE400ACF}">
    <sortState ref="A26:D337">
      <sortCondition descending="1" ref="C25:C337"/>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B8A24-7FF2-9E44-8DC9-F1C0B74DA649}">
  <dimension ref="A1:I337"/>
  <sheetViews>
    <sheetView topLeftCell="A6" workbookViewId="0">
      <selection sqref="A1:I337"/>
    </sheetView>
  </sheetViews>
  <sheetFormatPr baseColWidth="10" defaultRowHeight="16" x14ac:dyDescent="0.2"/>
  <sheetData>
    <row r="1" spans="1:9" x14ac:dyDescent="0.2">
      <c r="A1" t="s">
        <v>115</v>
      </c>
    </row>
    <row r="2" spans="1:9" ht="17" thickBot="1" x14ac:dyDescent="0.25"/>
    <row r="3" spans="1:9" x14ac:dyDescent="0.2">
      <c r="A3" s="19" t="s">
        <v>116</v>
      </c>
      <c r="B3" s="19"/>
    </row>
    <row r="4" spans="1:9" x14ac:dyDescent="0.2">
      <c r="A4" s="11" t="s">
        <v>117</v>
      </c>
      <c r="B4" s="11">
        <v>0.76318969770479628</v>
      </c>
    </row>
    <row r="5" spans="1:9" x14ac:dyDescent="0.2">
      <c r="A5" s="11" t="s">
        <v>118</v>
      </c>
      <c r="B5" s="11">
        <v>0.58245851468273835</v>
      </c>
    </row>
    <row r="6" spans="1:9" x14ac:dyDescent="0.2">
      <c r="A6" s="11" t="s">
        <v>119</v>
      </c>
      <c r="B6" s="11">
        <v>0.57975598079718982</v>
      </c>
    </row>
    <row r="7" spans="1:9" x14ac:dyDescent="0.2">
      <c r="A7" s="11" t="s">
        <v>93</v>
      </c>
      <c r="B7" s="11">
        <v>681.55084802325189</v>
      </c>
    </row>
    <row r="8" spans="1:9" ht="17" thickBot="1" x14ac:dyDescent="0.25">
      <c r="A8" s="12" t="s">
        <v>120</v>
      </c>
      <c r="B8" s="12">
        <v>312</v>
      </c>
    </row>
    <row r="10" spans="1:9" ht="17" thickBot="1" x14ac:dyDescent="0.25">
      <c r="A10" t="s">
        <v>121</v>
      </c>
    </row>
    <row r="11" spans="1:9" x14ac:dyDescent="0.2">
      <c r="A11" s="13"/>
      <c r="B11" s="13" t="s">
        <v>126</v>
      </c>
      <c r="C11" s="13" t="s">
        <v>127</v>
      </c>
      <c r="D11" s="13" t="s">
        <v>128</v>
      </c>
      <c r="E11" s="13" t="s">
        <v>129</v>
      </c>
      <c r="F11" s="13" t="s">
        <v>130</v>
      </c>
    </row>
    <row r="12" spans="1:9" x14ac:dyDescent="0.2">
      <c r="A12" s="11" t="s">
        <v>122</v>
      </c>
      <c r="B12" s="11">
        <v>2</v>
      </c>
      <c r="C12" s="11">
        <v>200225953.74615222</v>
      </c>
      <c r="D12" s="11">
        <v>100112976.87307611</v>
      </c>
      <c r="E12" s="11">
        <v>215.5231125120558</v>
      </c>
      <c r="F12" s="11">
        <v>2.5008814899479143E-59</v>
      </c>
    </row>
    <row r="13" spans="1:9" x14ac:dyDescent="0.2">
      <c r="A13" s="11" t="s">
        <v>123</v>
      </c>
      <c r="B13" s="11">
        <v>309</v>
      </c>
      <c r="C13" s="11">
        <v>143534071.55833507</v>
      </c>
      <c r="D13" s="11">
        <v>464511.5584412138</v>
      </c>
      <c r="E13" s="11"/>
      <c r="F13" s="11"/>
    </row>
    <row r="14" spans="1:9" ht="17" thickBot="1" x14ac:dyDescent="0.25">
      <c r="A14" s="12" t="s">
        <v>124</v>
      </c>
      <c r="B14" s="12">
        <v>311</v>
      </c>
      <c r="C14" s="12">
        <v>343760025.30448729</v>
      </c>
      <c r="D14" s="12"/>
      <c r="E14" s="12"/>
      <c r="F14" s="12"/>
    </row>
    <row r="15" spans="1:9" ht="17" thickBot="1" x14ac:dyDescent="0.25"/>
    <row r="16" spans="1:9" x14ac:dyDescent="0.2">
      <c r="A16" s="13"/>
      <c r="B16" s="13" t="s">
        <v>131</v>
      </c>
      <c r="C16" s="13" t="s">
        <v>93</v>
      </c>
      <c r="D16" s="13" t="s">
        <v>132</v>
      </c>
      <c r="E16" s="13" t="s">
        <v>133</v>
      </c>
      <c r="F16" s="13" t="s">
        <v>134</v>
      </c>
      <c r="G16" s="13" t="s">
        <v>135</v>
      </c>
      <c r="H16" s="13" t="s">
        <v>136</v>
      </c>
      <c r="I16" s="13" t="s">
        <v>137</v>
      </c>
    </row>
    <row r="17" spans="1:9" x14ac:dyDescent="0.2">
      <c r="A17" s="11" t="s">
        <v>125</v>
      </c>
      <c r="B17" s="11">
        <v>628.1389028194609</v>
      </c>
      <c r="C17" s="11">
        <v>133.70932012147094</v>
      </c>
      <c r="D17" s="11">
        <v>4.6977944562788547</v>
      </c>
      <c r="E17" s="11">
        <v>3.9632947051829943E-6</v>
      </c>
      <c r="F17" s="11">
        <v>365.04296651569541</v>
      </c>
      <c r="G17" s="11">
        <v>891.23483912322638</v>
      </c>
      <c r="H17" s="11">
        <v>365.04296651569541</v>
      </c>
      <c r="I17" s="11">
        <v>891.23483912322638</v>
      </c>
    </row>
    <row r="18" spans="1:9" x14ac:dyDescent="0.2">
      <c r="A18" s="11" t="s">
        <v>9</v>
      </c>
      <c r="B18" s="11">
        <v>0.49497105351481557</v>
      </c>
      <c r="C18" s="11">
        <v>3.9768717020111928E-2</v>
      </c>
      <c r="D18" s="11">
        <v>12.446241433046424</v>
      </c>
      <c r="E18" s="11">
        <v>4.2342215236534687E-29</v>
      </c>
      <c r="F18" s="11">
        <v>0.41671930688637915</v>
      </c>
      <c r="G18" s="11">
        <v>0.573222800143252</v>
      </c>
      <c r="H18" s="11">
        <v>0.41671930688637915</v>
      </c>
      <c r="I18" s="11">
        <v>0.573222800143252</v>
      </c>
    </row>
    <row r="19" spans="1:9" ht="17" thickBot="1" x14ac:dyDescent="0.25">
      <c r="A19" s="12" t="s">
        <v>13</v>
      </c>
      <c r="B19" s="12">
        <v>0.26678576440265173</v>
      </c>
      <c r="C19" s="12">
        <v>4.2594267598191335E-2</v>
      </c>
      <c r="D19" s="12">
        <v>6.26341945633032</v>
      </c>
      <c r="E19" s="12">
        <v>1.2604591015137595E-9</v>
      </c>
      <c r="F19" s="12">
        <v>0.1829742641666276</v>
      </c>
      <c r="G19" s="12">
        <v>0.35059726463867585</v>
      </c>
      <c r="H19" s="12">
        <v>0.1829742641666276</v>
      </c>
      <c r="I19" s="12">
        <v>0.35059726463867585</v>
      </c>
    </row>
    <row r="23" spans="1:9" x14ac:dyDescent="0.2">
      <c r="A23" t="s">
        <v>138</v>
      </c>
    </row>
    <row r="24" spans="1:9" ht="17" thickBot="1" x14ac:dyDescent="0.25"/>
    <row r="25" spans="1:9" x14ac:dyDescent="0.2">
      <c r="A25" s="13" t="s">
        <v>139</v>
      </c>
      <c r="B25" s="13" t="s">
        <v>140</v>
      </c>
      <c r="C25" s="13" t="s">
        <v>141</v>
      </c>
      <c r="D25" s="13" t="s">
        <v>142</v>
      </c>
    </row>
    <row r="26" spans="1:9" x14ac:dyDescent="0.2">
      <c r="A26" s="11">
        <v>1</v>
      </c>
      <c r="B26" s="11">
        <v>2149.2727635577053</v>
      </c>
      <c r="C26" s="11">
        <v>39.727236442294725</v>
      </c>
      <c r="D26" s="11">
        <v>5.8477802939098468E-2</v>
      </c>
    </row>
    <row r="27" spans="1:9" x14ac:dyDescent="0.2">
      <c r="A27" s="11">
        <v>2</v>
      </c>
      <c r="B27" s="11">
        <v>2637.9366504805184</v>
      </c>
      <c r="C27" s="11">
        <v>-384.93665048051844</v>
      </c>
      <c r="D27" s="11">
        <v>-0.56662007244156909</v>
      </c>
    </row>
    <row r="28" spans="1:9" x14ac:dyDescent="0.2">
      <c r="A28" s="11">
        <v>3</v>
      </c>
      <c r="B28" s="11">
        <v>2513.6858573805544</v>
      </c>
      <c r="C28" s="11">
        <v>350.31414261944565</v>
      </c>
      <c r="D28" s="11">
        <v>0.5156563414280092</v>
      </c>
    </row>
    <row r="29" spans="1:9" x14ac:dyDescent="0.2">
      <c r="A29" s="11">
        <v>4</v>
      </c>
      <c r="B29" s="11">
        <v>3358.9299274464724</v>
      </c>
      <c r="C29" s="11">
        <v>625.07007255352755</v>
      </c>
      <c r="D29" s="11">
        <v>0.92009230440701162</v>
      </c>
    </row>
    <row r="30" spans="1:9" x14ac:dyDescent="0.2">
      <c r="A30" s="11">
        <v>5</v>
      </c>
      <c r="B30" s="11">
        <v>3829.0657660542229</v>
      </c>
      <c r="C30" s="11">
        <v>607.93423394577712</v>
      </c>
      <c r="D30" s="11">
        <v>0.89486864721263915</v>
      </c>
    </row>
    <row r="31" spans="1:9" x14ac:dyDescent="0.2">
      <c r="A31" s="11">
        <v>6</v>
      </c>
      <c r="B31" s="11">
        <v>2417.956606550481</v>
      </c>
      <c r="C31" s="11">
        <v>423.04339344951904</v>
      </c>
      <c r="D31" s="11">
        <v>0.62271253709686736</v>
      </c>
    </row>
    <row r="32" spans="1:9" x14ac:dyDescent="0.2">
      <c r="A32" s="11">
        <v>7</v>
      </c>
      <c r="B32" s="11">
        <v>2294.081961219104</v>
      </c>
      <c r="C32" s="11">
        <v>-209.08196121910396</v>
      </c>
      <c r="D32" s="11">
        <v>-0.30776502020347313</v>
      </c>
    </row>
    <row r="33" spans="1:4" x14ac:dyDescent="0.2">
      <c r="A33" s="11">
        <v>8</v>
      </c>
      <c r="B33" s="11">
        <v>3074.1297924645564</v>
      </c>
      <c r="C33" s="11">
        <v>-694.12979246455643</v>
      </c>
      <c r="D33" s="11">
        <v>-1.021747014214287</v>
      </c>
    </row>
    <row r="34" spans="1:4" x14ac:dyDescent="0.2">
      <c r="A34" s="11">
        <v>9</v>
      </c>
      <c r="B34" s="11">
        <v>2941.9256825856214</v>
      </c>
      <c r="C34" s="11">
        <v>555.07431741437858</v>
      </c>
      <c r="D34" s="11">
        <v>0.81705976698030036</v>
      </c>
    </row>
    <row r="35" spans="1:4" x14ac:dyDescent="0.2">
      <c r="A35" s="11">
        <v>10</v>
      </c>
      <c r="B35" s="11">
        <v>4188.8916268599878</v>
      </c>
      <c r="C35" s="11">
        <v>-73.891626859987809</v>
      </c>
      <c r="D35" s="11">
        <v>-0.10876719302245459</v>
      </c>
    </row>
    <row r="36" spans="1:4" x14ac:dyDescent="0.2">
      <c r="A36" s="11">
        <v>11</v>
      </c>
      <c r="B36" s="11">
        <v>3856.8681811268953</v>
      </c>
      <c r="C36" s="11">
        <v>370.13181887310475</v>
      </c>
      <c r="D36" s="11">
        <v>0.54482761711831962</v>
      </c>
    </row>
    <row r="37" spans="1:4" x14ac:dyDescent="0.2">
      <c r="A37" s="11">
        <v>12</v>
      </c>
      <c r="B37" s="11">
        <v>2852.5715538965915</v>
      </c>
      <c r="C37" s="11">
        <v>-96.571553896591467</v>
      </c>
      <c r="D37" s="11">
        <v>-0.14215165221699483</v>
      </c>
    </row>
    <row r="38" spans="1:4" x14ac:dyDescent="0.2">
      <c r="A38" s="11">
        <v>13</v>
      </c>
      <c r="B38" s="11">
        <v>2630.5776299505587</v>
      </c>
      <c r="C38" s="11">
        <v>141.42237004944127</v>
      </c>
      <c r="D38" s="11">
        <v>0.20817127561702078</v>
      </c>
    </row>
    <row r="39" spans="1:4" x14ac:dyDescent="0.2">
      <c r="A39" s="11">
        <v>14</v>
      </c>
      <c r="B39" s="11">
        <v>3198.2135206991875</v>
      </c>
      <c r="C39" s="11">
        <v>-1492.2135206991875</v>
      </c>
      <c r="D39" s="11">
        <v>-2.1965124187094105</v>
      </c>
    </row>
    <row r="40" spans="1:4" x14ac:dyDescent="0.2">
      <c r="A40" s="11">
        <v>15</v>
      </c>
      <c r="B40" s="11">
        <v>2875.6232684738488</v>
      </c>
      <c r="C40" s="11">
        <v>-259.62326847384884</v>
      </c>
      <c r="D40" s="11">
        <v>-0.38216094779890092</v>
      </c>
    </row>
    <row r="41" spans="1:4" x14ac:dyDescent="0.2">
      <c r="A41" s="11">
        <v>16</v>
      </c>
      <c r="B41" s="11">
        <v>3924.550966947585</v>
      </c>
      <c r="C41" s="11">
        <v>247.44903305241496</v>
      </c>
      <c r="D41" s="11">
        <v>0.36424068443140245</v>
      </c>
    </row>
    <row r="42" spans="1:4" x14ac:dyDescent="0.2">
      <c r="A42" s="11">
        <v>17</v>
      </c>
      <c r="B42" s="11">
        <v>3855.2210236535748</v>
      </c>
      <c r="C42" s="11">
        <v>-440.22102365357478</v>
      </c>
      <c r="D42" s="11">
        <v>-0.64799771079608914</v>
      </c>
    </row>
    <row r="43" spans="1:4" x14ac:dyDescent="0.2">
      <c r="A43" s="11">
        <v>18</v>
      </c>
      <c r="B43" s="11">
        <v>1948.7216735969887</v>
      </c>
      <c r="C43" s="11">
        <v>574.27832640301131</v>
      </c>
      <c r="D43" s="11">
        <v>0.84532773510109194</v>
      </c>
    </row>
    <row r="44" spans="1:4" x14ac:dyDescent="0.2">
      <c r="A44" s="11">
        <v>19</v>
      </c>
      <c r="B44" s="11">
        <v>1933.8725419915445</v>
      </c>
      <c r="C44" s="11">
        <v>216.12745800845551</v>
      </c>
      <c r="D44" s="11">
        <v>0.31813586926704196</v>
      </c>
    </row>
    <row r="45" spans="1:4" x14ac:dyDescent="0.2">
      <c r="A45" s="11">
        <v>20</v>
      </c>
      <c r="B45" s="11">
        <v>2543.6772395705398</v>
      </c>
      <c r="C45" s="11">
        <v>835.32276042946023</v>
      </c>
      <c r="D45" s="11">
        <v>1.2295806139420502</v>
      </c>
    </row>
    <row r="46" spans="1:4" x14ac:dyDescent="0.2">
      <c r="A46" s="11">
        <v>21</v>
      </c>
      <c r="B46" s="11">
        <v>2971.9184677655339</v>
      </c>
      <c r="C46" s="11">
        <v>246.08153223446607</v>
      </c>
      <c r="D46" s="11">
        <v>0.36222774694788967</v>
      </c>
    </row>
    <row r="47" spans="1:4" x14ac:dyDescent="0.2">
      <c r="A47" s="11">
        <v>22</v>
      </c>
      <c r="B47" s="11">
        <v>4443.4326226559951</v>
      </c>
      <c r="C47" s="11">
        <v>562.56737734400485</v>
      </c>
      <c r="D47" s="11">
        <v>0.82808942122297613</v>
      </c>
    </row>
    <row r="48" spans="1:4" x14ac:dyDescent="0.2">
      <c r="A48" s="11">
        <v>23</v>
      </c>
      <c r="B48" s="11">
        <v>4305.5270822326847</v>
      </c>
      <c r="C48" s="11">
        <v>505.47291776731527</v>
      </c>
      <c r="D48" s="11">
        <v>0.74404736707985319</v>
      </c>
    </row>
    <row r="49" spans="1:4" x14ac:dyDescent="0.2">
      <c r="A49" s="11">
        <v>24</v>
      </c>
      <c r="B49" s="11">
        <v>1878.9307550514</v>
      </c>
      <c r="C49" s="11">
        <v>643.06924494860004</v>
      </c>
      <c r="D49" s="11">
        <v>0.94658677396103619</v>
      </c>
    </row>
    <row r="50" spans="1:4" x14ac:dyDescent="0.2">
      <c r="A50" s="11">
        <v>25</v>
      </c>
      <c r="B50" s="11">
        <v>2413.9226590308381</v>
      </c>
      <c r="C50" s="11">
        <v>263.07734096916192</v>
      </c>
      <c r="D50" s="11">
        <v>0.38724528259806751</v>
      </c>
    </row>
    <row r="51" spans="1:4" x14ac:dyDescent="0.2">
      <c r="A51" s="11">
        <v>26</v>
      </c>
      <c r="B51" s="11">
        <v>2664.6232852116004</v>
      </c>
      <c r="C51" s="11">
        <v>-392.62328521160043</v>
      </c>
      <c r="D51" s="11">
        <v>-0.57793466543426197</v>
      </c>
    </row>
    <row r="52" spans="1:4" x14ac:dyDescent="0.2">
      <c r="A52" s="11">
        <v>27</v>
      </c>
      <c r="B52" s="11">
        <v>3780.9436363311552</v>
      </c>
      <c r="C52" s="11">
        <v>191.05636366884482</v>
      </c>
      <c r="D52" s="11">
        <v>0.28123165327938149</v>
      </c>
    </row>
    <row r="53" spans="1:4" x14ac:dyDescent="0.2">
      <c r="A53" s="11">
        <v>28</v>
      </c>
      <c r="B53" s="11">
        <v>4123.3011451714292</v>
      </c>
      <c r="C53" s="11">
        <v>-20.301145171429198</v>
      </c>
      <c r="D53" s="11">
        <v>-2.9882933551073201E-2</v>
      </c>
    </row>
    <row r="54" spans="1:4" x14ac:dyDescent="0.2">
      <c r="A54" s="11">
        <v>29</v>
      </c>
      <c r="B54" s="11">
        <v>4207.5272384857335</v>
      </c>
      <c r="C54" s="11">
        <v>1168.4727615142665</v>
      </c>
      <c r="D54" s="11">
        <v>1.7199716367582454</v>
      </c>
    </row>
    <row r="55" spans="1:4" x14ac:dyDescent="0.2">
      <c r="A55" s="11">
        <v>30</v>
      </c>
      <c r="B55" s="11">
        <v>2336.9166532893551</v>
      </c>
      <c r="C55" s="11">
        <v>-57.916653289355054</v>
      </c>
      <c r="D55" s="11">
        <v>-8.5252309026491224E-2</v>
      </c>
    </row>
    <row r="56" spans="1:4" x14ac:dyDescent="0.2">
      <c r="A56" s="11">
        <v>31</v>
      </c>
      <c r="B56" s="11">
        <v>2390.1367079610804</v>
      </c>
      <c r="C56" s="11">
        <v>-117.13670796108045</v>
      </c>
      <c r="D56" s="11">
        <v>-0.1724232022791849</v>
      </c>
    </row>
    <row r="57" spans="1:4" x14ac:dyDescent="0.2">
      <c r="A57" s="11">
        <v>32</v>
      </c>
      <c r="B57" s="11">
        <v>2667.8168719728183</v>
      </c>
      <c r="C57" s="11">
        <v>-139.81687197281826</v>
      </c>
      <c r="D57" s="11">
        <v>-0.20580801029701207</v>
      </c>
    </row>
    <row r="58" spans="1:4" x14ac:dyDescent="0.2">
      <c r="A58" s="11">
        <v>33</v>
      </c>
      <c r="B58" s="11">
        <v>3138.5614684872512</v>
      </c>
      <c r="C58" s="11">
        <v>-508.5614684872512</v>
      </c>
      <c r="D58" s="11">
        <v>-0.74859366016596229</v>
      </c>
    </row>
    <row r="59" spans="1:4" x14ac:dyDescent="0.2">
      <c r="A59" s="11">
        <v>34</v>
      </c>
      <c r="B59" s="11">
        <v>3887.0059429820576</v>
      </c>
      <c r="C59" s="11">
        <v>879.9940570179424</v>
      </c>
      <c r="D59" s="11">
        <v>1.2953359876572521</v>
      </c>
    </row>
    <row r="60" spans="1:4" x14ac:dyDescent="0.2">
      <c r="A60" s="11">
        <v>35</v>
      </c>
      <c r="B60" s="11">
        <v>3857.9843932268914</v>
      </c>
      <c r="C60" s="11">
        <v>1405.0156067731086</v>
      </c>
      <c r="D60" s="11">
        <v>2.0681586019349565</v>
      </c>
    </row>
    <row r="61" spans="1:4" x14ac:dyDescent="0.2">
      <c r="A61" s="11">
        <v>36</v>
      </c>
      <c r="B61" s="11">
        <v>2505.7936610253632</v>
      </c>
      <c r="C61" s="11">
        <v>-577.79366102536324</v>
      </c>
      <c r="D61" s="11">
        <v>-0.85050224668861418</v>
      </c>
    </row>
    <row r="62" spans="1:4" x14ac:dyDescent="0.2">
      <c r="A62" s="11">
        <v>37</v>
      </c>
      <c r="B62" s="11">
        <v>3505.943992927615</v>
      </c>
      <c r="C62" s="11">
        <v>-797.943992927615</v>
      </c>
      <c r="D62" s="11">
        <v>-1.1745597165470278</v>
      </c>
    </row>
    <row r="63" spans="1:4" x14ac:dyDescent="0.2">
      <c r="A63" s="11">
        <v>38</v>
      </c>
      <c r="B63" s="11">
        <v>2674.1123828870022</v>
      </c>
      <c r="C63" s="11">
        <v>724.88761711299776</v>
      </c>
      <c r="D63" s="11">
        <v>1.0670219985751928</v>
      </c>
    </row>
    <row r="64" spans="1:4" x14ac:dyDescent="0.2">
      <c r="A64" s="11">
        <v>39</v>
      </c>
      <c r="B64" s="11">
        <v>2830.7624651818369</v>
      </c>
      <c r="C64" s="11">
        <v>742.23753481816311</v>
      </c>
      <c r="D64" s="11">
        <v>1.0925607764875691</v>
      </c>
    </row>
    <row r="65" spans="1:4" x14ac:dyDescent="0.2">
      <c r="A65" s="11">
        <v>40</v>
      </c>
      <c r="B65" s="11">
        <v>3545.8335730223416</v>
      </c>
      <c r="C65" s="11">
        <v>439.16642697765838</v>
      </c>
      <c r="D65" s="11">
        <v>0.64644536278204978</v>
      </c>
    </row>
    <row r="66" spans="1:4" x14ac:dyDescent="0.2">
      <c r="A66" s="11">
        <v>41</v>
      </c>
      <c r="B66" s="11">
        <v>4459.0465329384133</v>
      </c>
      <c r="C66" s="11">
        <v>-104.04653293841329</v>
      </c>
      <c r="D66" s="11">
        <v>-0.15315469170645141</v>
      </c>
    </row>
    <row r="67" spans="1:4" x14ac:dyDescent="0.2">
      <c r="A67" s="11">
        <v>42</v>
      </c>
      <c r="B67" s="11">
        <v>3628.098308980499</v>
      </c>
      <c r="C67" s="11">
        <v>-1377.098308980499</v>
      </c>
      <c r="D67" s="11">
        <v>-2.0270648238343911</v>
      </c>
    </row>
    <row r="68" spans="1:4" x14ac:dyDescent="0.2">
      <c r="A68" s="11">
        <v>43</v>
      </c>
      <c r="B68" s="11">
        <v>2790.5853780677198</v>
      </c>
      <c r="C68" s="11">
        <v>-806.58537806771983</v>
      </c>
      <c r="D68" s="11">
        <v>-1.1872796855808145</v>
      </c>
    </row>
    <row r="69" spans="1:4" x14ac:dyDescent="0.2">
      <c r="A69" s="11">
        <v>44</v>
      </c>
      <c r="B69" s="11">
        <v>2806.1383477507306</v>
      </c>
      <c r="C69" s="11">
        <v>-389.13834775073065</v>
      </c>
      <c r="D69" s="11">
        <v>-0.57280489794117595</v>
      </c>
    </row>
    <row r="70" spans="1:4" x14ac:dyDescent="0.2">
      <c r="A70" s="11">
        <v>45</v>
      </c>
      <c r="B70" s="11">
        <v>3202.7201352030597</v>
      </c>
      <c r="C70" s="11">
        <v>-151.72013520305973</v>
      </c>
      <c r="D70" s="11">
        <v>-0.22332940729932693</v>
      </c>
    </row>
    <row r="71" spans="1:4" x14ac:dyDescent="0.2">
      <c r="A71" s="11">
        <v>46</v>
      </c>
      <c r="B71" s="11">
        <v>4700.8583653560654</v>
      </c>
      <c r="C71" s="11">
        <v>-218.85836535606541</v>
      </c>
      <c r="D71" s="11">
        <v>-0.32215571751272687</v>
      </c>
    </row>
    <row r="72" spans="1:4" x14ac:dyDescent="0.2">
      <c r="A72" s="11">
        <v>47</v>
      </c>
      <c r="B72" s="11">
        <v>4559.2453806113663</v>
      </c>
      <c r="C72" s="11">
        <v>301.75461938863373</v>
      </c>
      <c r="D72" s="11">
        <v>0.44417756554001869</v>
      </c>
    </row>
    <row r="73" spans="1:4" x14ac:dyDescent="0.2">
      <c r="A73" s="11">
        <v>48</v>
      </c>
      <c r="B73" s="11">
        <v>2279.0354023882242</v>
      </c>
      <c r="C73" s="11">
        <v>-160.03540238822416</v>
      </c>
      <c r="D73" s="11">
        <v>-0.2355693363602448</v>
      </c>
    </row>
    <row r="74" spans="1:4" x14ac:dyDescent="0.2">
      <c r="A74" s="11">
        <v>49</v>
      </c>
      <c r="B74" s="11">
        <v>2764.3762308734249</v>
      </c>
      <c r="C74" s="11">
        <v>-502.3762308734249</v>
      </c>
      <c r="D74" s="11">
        <v>-0.73948909768681237</v>
      </c>
    </row>
    <row r="75" spans="1:4" x14ac:dyDescent="0.2">
      <c r="A75" s="11">
        <v>50</v>
      </c>
      <c r="B75" s="11">
        <v>2799.3746307561323</v>
      </c>
      <c r="C75" s="11">
        <v>-5.3746307561323192</v>
      </c>
      <c r="D75" s="11">
        <v>-7.9113632453153629E-3</v>
      </c>
    </row>
    <row r="76" spans="1:4" x14ac:dyDescent="0.2">
      <c r="A76" s="11">
        <v>51</v>
      </c>
      <c r="B76" s="11">
        <v>3392.9872383853331</v>
      </c>
      <c r="C76" s="11">
        <v>220.01276161466694</v>
      </c>
      <c r="D76" s="11">
        <v>0.32385496878136694</v>
      </c>
    </row>
    <row r="77" spans="1:4" x14ac:dyDescent="0.2">
      <c r="A77" s="11">
        <v>52</v>
      </c>
      <c r="B77" s="11">
        <v>4362.4415225580524</v>
      </c>
      <c r="C77" s="11">
        <v>153.55847744194762</v>
      </c>
      <c r="D77" s="11">
        <v>0.22603541518730219</v>
      </c>
    </row>
    <row r="78" spans="1:4" x14ac:dyDescent="0.2">
      <c r="A78" s="11">
        <v>53</v>
      </c>
      <c r="B78" s="11">
        <v>4410.026879068886</v>
      </c>
      <c r="C78" s="11">
        <v>329.97312093111395</v>
      </c>
      <c r="D78" s="11">
        <v>0.48571471033574887</v>
      </c>
    </row>
    <row r="79" spans="1:4" x14ac:dyDescent="0.2">
      <c r="A79" s="11">
        <v>54</v>
      </c>
      <c r="B79" s="11">
        <v>2623.0525518416175</v>
      </c>
      <c r="C79" s="11">
        <v>71.947448158382485</v>
      </c>
      <c r="D79" s="11">
        <v>0.10590539569718609</v>
      </c>
    </row>
    <row r="80" spans="1:4" x14ac:dyDescent="0.2">
      <c r="A80" s="11">
        <v>55</v>
      </c>
      <c r="B80" s="11">
        <v>2992.6801273913134</v>
      </c>
      <c r="C80" s="11">
        <v>-168.68012739131336</v>
      </c>
      <c r="D80" s="11">
        <v>-0.24829422161441142</v>
      </c>
    </row>
    <row r="81" spans="1:4" x14ac:dyDescent="0.2">
      <c r="A81" s="11">
        <v>56</v>
      </c>
      <c r="B81" s="11">
        <v>2768.1826046867332</v>
      </c>
      <c r="C81" s="11">
        <v>393.81739531326684</v>
      </c>
      <c r="D81" s="11">
        <v>0.57969237479102198</v>
      </c>
    </row>
    <row r="82" spans="1:4" x14ac:dyDescent="0.2">
      <c r="A82" s="11">
        <v>57</v>
      </c>
      <c r="B82" s="11">
        <v>3237.8988744980488</v>
      </c>
      <c r="C82" s="11">
        <v>-131.89887449804883</v>
      </c>
      <c r="D82" s="11">
        <v>-0.19415285535880211</v>
      </c>
    </row>
    <row r="83" spans="1:4" x14ac:dyDescent="0.2">
      <c r="A83" s="11">
        <v>58</v>
      </c>
      <c r="B83" s="11">
        <v>4299.5263091667275</v>
      </c>
      <c r="C83" s="11">
        <v>-391.52630916672751</v>
      </c>
      <c r="D83" s="11">
        <v>-0.57631993572422624</v>
      </c>
    </row>
    <row r="84" spans="1:4" x14ac:dyDescent="0.2">
      <c r="A84" s="11">
        <v>59</v>
      </c>
      <c r="B84" s="11">
        <v>4521.9367800501386</v>
      </c>
      <c r="C84" s="11">
        <v>1469.0632199498614</v>
      </c>
      <c r="D84" s="11">
        <v>2.1624355775687896</v>
      </c>
    </row>
    <row r="85" spans="1:4" x14ac:dyDescent="0.2">
      <c r="A85" s="11">
        <v>60</v>
      </c>
      <c r="B85" s="11">
        <v>693.47508188341658</v>
      </c>
      <c r="C85" s="11">
        <v>-672.47508188341658</v>
      </c>
      <c r="D85" s="11">
        <v>-0.98987165585890569</v>
      </c>
    </row>
    <row r="86" spans="1:4" x14ac:dyDescent="0.2">
      <c r="A86" s="11">
        <v>61</v>
      </c>
      <c r="B86" s="11">
        <v>2498.227572164853</v>
      </c>
      <c r="C86" s="11">
        <v>111.77242783514703</v>
      </c>
      <c r="D86" s="11">
        <v>0.16452707498198149</v>
      </c>
    </row>
    <row r="87" spans="1:4" x14ac:dyDescent="0.2">
      <c r="A87" s="11">
        <v>62</v>
      </c>
      <c r="B87" s="11">
        <v>2844.4173923295552</v>
      </c>
      <c r="C87" s="11">
        <v>-609.41739232955524</v>
      </c>
      <c r="D87" s="11">
        <v>-0.89705183062687011</v>
      </c>
    </row>
    <row r="88" spans="1:4" x14ac:dyDescent="0.2">
      <c r="A88" s="11">
        <v>63</v>
      </c>
      <c r="B88" s="11">
        <v>3554.4256143645216</v>
      </c>
      <c r="C88" s="11">
        <v>-560.42561436452161</v>
      </c>
      <c r="D88" s="11">
        <v>-0.82493678326794484</v>
      </c>
    </row>
    <row r="89" spans="1:4" x14ac:dyDescent="0.2">
      <c r="A89" s="11">
        <v>64</v>
      </c>
      <c r="B89" s="11">
        <v>3466.7091818680683</v>
      </c>
      <c r="C89" s="11">
        <v>-684.7091818680683</v>
      </c>
      <c r="D89" s="11">
        <v>-1.0078800388250571</v>
      </c>
    </row>
    <row r="90" spans="1:4" x14ac:dyDescent="0.2">
      <c r="A90" s="11">
        <v>65</v>
      </c>
      <c r="B90" s="11">
        <v>4166.6304125916204</v>
      </c>
      <c r="C90" s="11">
        <v>498.36958740837963</v>
      </c>
      <c r="D90" s="11">
        <v>0.73359138800503088</v>
      </c>
    </row>
    <row r="91" spans="1:4" x14ac:dyDescent="0.2">
      <c r="A91" s="11">
        <v>66</v>
      </c>
      <c r="B91" s="11">
        <v>3894.1128552844903</v>
      </c>
      <c r="C91" s="11">
        <v>-66.112855284490252</v>
      </c>
      <c r="D91" s="11">
        <v>-9.7316976192976787E-2</v>
      </c>
    </row>
    <row r="92" spans="1:4" x14ac:dyDescent="0.2">
      <c r="A92" s="11">
        <v>67</v>
      </c>
      <c r="B92" s="11">
        <v>2599.2485056723544</v>
      </c>
      <c r="C92" s="11">
        <v>386.75149432764556</v>
      </c>
      <c r="D92" s="11">
        <v>0.56929149110447286</v>
      </c>
    </row>
    <row r="93" spans="1:4" x14ac:dyDescent="0.2">
      <c r="A93" s="11">
        <v>68</v>
      </c>
      <c r="B93" s="11">
        <v>2511.6826618108576</v>
      </c>
      <c r="C93" s="11">
        <v>948.31733818914245</v>
      </c>
      <c r="D93" s="11">
        <v>1.3959066724136788</v>
      </c>
    </row>
    <row r="94" spans="1:4" x14ac:dyDescent="0.2">
      <c r="A94" s="11">
        <v>69</v>
      </c>
      <c r="B94" s="11">
        <v>3180.5785356267697</v>
      </c>
      <c r="C94" s="11">
        <v>337.42146437323026</v>
      </c>
      <c r="D94" s="11">
        <v>0.49667854268445694</v>
      </c>
    </row>
    <row r="95" spans="1:4" x14ac:dyDescent="0.2">
      <c r="A95" s="11">
        <v>70</v>
      </c>
      <c r="B95" s="11">
        <v>3237.3622811101873</v>
      </c>
      <c r="C95" s="11">
        <v>173.63771888981273</v>
      </c>
      <c r="D95" s="11">
        <v>0.25559171030640487</v>
      </c>
    </row>
    <row r="96" spans="1:4" x14ac:dyDescent="0.2">
      <c r="A96" s="11">
        <v>71</v>
      </c>
      <c r="B96" s="11">
        <v>4335.8507954598344</v>
      </c>
      <c r="C96" s="11">
        <v>198.14920454016556</v>
      </c>
      <c r="D96" s="11">
        <v>0.29167219201038413</v>
      </c>
    </row>
    <row r="97" spans="1:4" x14ac:dyDescent="0.2">
      <c r="A97" s="11">
        <v>72</v>
      </c>
      <c r="B97" s="11">
        <v>5141.8013803735375</v>
      </c>
      <c r="C97" s="11">
        <v>-162.80138037353754</v>
      </c>
      <c r="D97" s="11">
        <v>-0.23964080797629808</v>
      </c>
    </row>
    <row r="98" spans="1:4" x14ac:dyDescent="0.2">
      <c r="A98" s="11">
        <v>73</v>
      </c>
      <c r="B98" s="11">
        <v>2384.3582923453259</v>
      </c>
      <c r="C98" s="11">
        <v>-96.358292345325935</v>
      </c>
      <c r="D98" s="11">
        <v>-0.14183773491274168</v>
      </c>
    </row>
    <row r="99" spans="1:4" x14ac:dyDescent="0.2">
      <c r="A99" s="11">
        <v>74</v>
      </c>
      <c r="B99" s="11">
        <v>2852.1435311057653</v>
      </c>
      <c r="C99" s="11">
        <v>1042.8564688942347</v>
      </c>
      <c r="D99" s="11">
        <v>1.53506663294696</v>
      </c>
    </row>
    <row r="100" spans="1:4" x14ac:dyDescent="0.2">
      <c r="A100" s="11">
        <v>75</v>
      </c>
      <c r="B100" s="11">
        <v>2837.1677338037798</v>
      </c>
      <c r="C100" s="11">
        <v>239.83226619622019</v>
      </c>
      <c r="D100" s="11">
        <v>0.35302893573862359</v>
      </c>
    </row>
    <row r="101" spans="1:4" x14ac:dyDescent="0.2">
      <c r="A101" s="11">
        <v>76</v>
      </c>
      <c r="B101" s="11">
        <v>3865.4379183997899</v>
      </c>
      <c r="C101" s="11">
        <v>-224.43791839978985</v>
      </c>
      <c r="D101" s="11">
        <v>-0.33036872281082003</v>
      </c>
    </row>
    <row r="102" spans="1:4" x14ac:dyDescent="0.2">
      <c r="A102" s="11">
        <v>77</v>
      </c>
      <c r="B102" s="11">
        <v>4432.5313879216474</v>
      </c>
      <c r="C102" s="11">
        <v>1347.4686120783526</v>
      </c>
      <c r="D102" s="11">
        <v>1.9834504239476605</v>
      </c>
    </row>
    <row r="103" spans="1:4" x14ac:dyDescent="0.2">
      <c r="A103" s="11">
        <v>78</v>
      </c>
      <c r="B103" s="11">
        <v>4164.6205617210335</v>
      </c>
      <c r="C103" s="11">
        <v>278.37943827896652</v>
      </c>
      <c r="D103" s="11">
        <v>0.4097697044097241</v>
      </c>
    </row>
    <row r="104" spans="1:4" x14ac:dyDescent="0.2">
      <c r="A104" s="11">
        <v>79</v>
      </c>
      <c r="B104" s="11">
        <v>2863.717845854002</v>
      </c>
      <c r="C104" s="11">
        <v>557.28215414599799</v>
      </c>
      <c r="D104" s="11">
        <v>0.82030966435236841</v>
      </c>
    </row>
    <row r="105" spans="1:4" x14ac:dyDescent="0.2">
      <c r="A105" s="11">
        <v>80</v>
      </c>
      <c r="B105" s="11">
        <v>2670.4465248451293</v>
      </c>
      <c r="C105" s="11">
        <v>194.55347515487074</v>
      </c>
      <c r="D105" s="11">
        <v>0.28637934072632815</v>
      </c>
    </row>
    <row r="106" spans="1:4" x14ac:dyDescent="0.2">
      <c r="A106" s="11">
        <v>81</v>
      </c>
      <c r="B106" s="11">
        <v>3058.8741507304221</v>
      </c>
      <c r="C106" s="11">
        <v>-306.87415073042212</v>
      </c>
      <c r="D106" s="11">
        <v>-0.45171342687234417</v>
      </c>
    </row>
    <row r="107" spans="1:4" x14ac:dyDescent="0.2">
      <c r="A107" s="11">
        <v>82</v>
      </c>
      <c r="B107" s="11">
        <v>2973.8617660770069</v>
      </c>
      <c r="C107" s="11">
        <v>649.13823392299309</v>
      </c>
      <c r="D107" s="11">
        <v>0.95552022045937557</v>
      </c>
    </row>
    <row r="108" spans="1:4" x14ac:dyDescent="0.2">
      <c r="A108" s="11">
        <v>83</v>
      </c>
      <c r="B108" s="11">
        <v>4096.5908033811347</v>
      </c>
      <c r="C108" s="11">
        <v>74.40919661886528</v>
      </c>
      <c r="D108" s="11">
        <v>0.10952904672981821</v>
      </c>
    </row>
    <row r="109" spans="1:4" x14ac:dyDescent="0.2">
      <c r="A109" s="11">
        <v>84</v>
      </c>
      <c r="B109" s="11">
        <v>4933.9440800817883</v>
      </c>
      <c r="C109" s="11">
        <v>-362.94408008178834</v>
      </c>
      <c r="D109" s="11">
        <v>-0.53424739029517154</v>
      </c>
    </row>
    <row r="110" spans="1:4" x14ac:dyDescent="0.2">
      <c r="A110" s="11">
        <v>85</v>
      </c>
      <c r="B110" s="11">
        <v>2646.5174318484542</v>
      </c>
      <c r="C110" s="11">
        <v>-158.51743184845418</v>
      </c>
      <c r="D110" s="11">
        <v>-0.23333491005624138</v>
      </c>
    </row>
    <row r="111" spans="1:4" x14ac:dyDescent="0.2">
      <c r="A111" s="11">
        <v>86</v>
      </c>
      <c r="B111" s="11">
        <v>2647.4468651144825</v>
      </c>
      <c r="C111" s="11">
        <v>454.55313488551747</v>
      </c>
      <c r="D111" s="11">
        <v>0.66909432992639717</v>
      </c>
    </row>
    <row r="112" spans="1:4" x14ac:dyDescent="0.2">
      <c r="A112" s="11">
        <v>87</v>
      </c>
      <c r="B112" s="11">
        <v>2618.2908072511609</v>
      </c>
      <c r="C112" s="11">
        <v>445.70919274883909</v>
      </c>
      <c r="D112" s="11">
        <v>0.65607620050718418</v>
      </c>
    </row>
    <row r="113" spans="1:4" x14ac:dyDescent="0.2">
      <c r="A113" s="11">
        <v>88</v>
      </c>
      <c r="B113" s="11">
        <v>3143.3232130777074</v>
      </c>
      <c r="C113" s="11">
        <v>-418.32321307770735</v>
      </c>
      <c r="D113" s="11">
        <v>-0.61576451346525274</v>
      </c>
    </row>
    <row r="114" spans="1:4" x14ac:dyDescent="0.2">
      <c r="A114" s="11">
        <v>89</v>
      </c>
      <c r="B114" s="11">
        <v>4350.0246165994831</v>
      </c>
      <c r="C114" s="11">
        <v>170.97538340051688</v>
      </c>
      <c r="D114" s="11">
        <v>0.25167279864671888</v>
      </c>
    </row>
    <row r="115" spans="1:4" x14ac:dyDescent="0.2">
      <c r="A115" s="11">
        <v>90</v>
      </c>
      <c r="B115" s="11">
        <v>4168.3025002897075</v>
      </c>
      <c r="C115" s="11">
        <v>473.6974997102925</v>
      </c>
      <c r="D115" s="11">
        <v>0.69727450287257098</v>
      </c>
    </row>
    <row r="116" spans="1:4" x14ac:dyDescent="0.2">
      <c r="A116" s="11">
        <v>91</v>
      </c>
      <c r="B116" s="11">
        <v>2502.808149881047</v>
      </c>
      <c r="C116" s="11">
        <v>89.191850118952971</v>
      </c>
      <c r="D116" s="11">
        <v>0.13128885626378259</v>
      </c>
    </row>
    <row r="117" spans="1:4" x14ac:dyDescent="0.2">
      <c r="A117" s="11">
        <v>92</v>
      </c>
      <c r="B117" s="11">
        <v>2641.1439074922596</v>
      </c>
      <c r="C117" s="11">
        <v>1252.8560925077404</v>
      </c>
      <c r="D117" s="11">
        <v>1.8441824362773287</v>
      </c>
    </row>
    <row r="118" spans="1:4" x14ac:dyDescent="0.2">
      <c r="A118" s="11">
        <v>93</v>
      </c>
      <c r="B118" s="11">
        <v>2901.6281533174474</v>
      </c>
      <c r="C118" s="11">
        <v>194.37184668255259</v>
      </c>
      <c r="D118" s="11">
        <v>0.28611198676558186</v>
      </c>
    </row>
    <row r="119" spans="1:4" x14ac:dyDescent="0.2">
      <c r="A119" s="11">
        <v>94</v>
      </c>
      <c r="B119" s="11">
        <v>3301.7270088701935</v>
      </c>
      <c r="C119" s="11">
        <v>665.27299112980654</v>
      </c>
      <c r="D119" s="11">
        <v>0.97927030319620878</v>
      </c>
    </row>
    <row r="120" spans="1:4" x14ac:dyDescent="0.2">
      <c r="A120" s="11">
        <v>95</v>
      </c>
      <c r="B120" s="11">
        <v>4308.1460867135283</v>
      </c>
      <c r="C120" s="11">
        <v>548.85391328647165</v>
      </c>
      <c r="D120" s="11">
        <v>0.80790344000241787</v>
      </c>
    </row>
    <row r="121" spans="1:4" x14ac:dyDescent="0.2">
      <c r="A121" s="11">
        <v>96</v>
      </c>
      <c r="B121" s="11">
        <v>4350.6402096314268</v>
      </c>
      <c r="C121" s="11">
        <v>545.35979036857316</v>
      </c>
      <c r="D121" s="11">
        <v>0.80276015167591552</v>
      </c>
    </row>
    <row r="122" spans="1:4" x14ac:dyDescent="0.2">
      <c r="A122" s="11">
        <v>97</v>
      </c>
      <c r="B122" s="11">
        <v>2831.3615819834044</v>
      </c>
      <c r="C122" s="11">
        <v>488.63841801659555</v>
      </c>
      <c r="D122" s="11">
        <v>0.71926727545604163</v>
      </c>
    </row>
    <row r="123" spans="1:4" x14ac:dyDescent="0.2">
      <c r="A123" s="11">
        <v>98</v>
      </c>
      <c r="B123" s="11">
        <v>3332.3838445416577</v>
      </c>
      <c r="C123" s="11">
        <v>-71.383844541657709</v>
      </c>
      <c r="D123" s="11">
        <v>-0.1050757809495691</v>
      </c>
    </row>
    <row r="124" spans="1:4" x14ac:dyDescent="0.2">
      <c r="A124" s="11">
        <v>99</v>
      </c>
      <c r="B124" s="11">
        <v>3092.8375686091226</v>
      </c>
      <c r="C124" s="11">
        <v>1079.1624313908774</v>
      </c>
      <c r="D124" s="11">
        <v>1.588508379983073</v>
      </c>
    </row>
    <row r="125" spans="1:4" x14ac:dyDescent="0.2">
      <c r="A125" s="11">
        <v>100</v>
      </c>
      <c r="B125" s="11">
        <v>4134.2526360588863</v>
      </c>
      <c r="C125" s="11">
        <v>678.74736394111369</v>
      </c>
      <c r="D125" s="11">
        <v>0.99910434624957078</v>
      </c>
    </row>
    <row r="126" spans="1:4" x14ac:dyDescent="0.2">
      <c r="A126" s="11">
        <v>101</v>
      </c>
      <c r="B126" s="11">
        <v>5245.4157765543368</v>
      </c>
      <c r="C126" s="11">
        <v>1787.5842234456632</v>
      </c>
      <c r="D126" s="11">
        <v>2.6312929696868377</v>
      </c>
    </row>
    <row r="127" spans="1:4" x14ac:dyDescent="0.2">
      <c r="A127" s="11">
        <v>102</v>
      </c>
      <c r="B127" s="11">
        <v>4456.1185087760432</v>
      </c>
      <c r="C127" s="11">
        <v>212.8814912239568</v>
      </c>
      <c r="D127" s="11">
        <v>0.31335786246441699</v>
      </c>
    </row>
    <row r="128" spans="1:4" x14ac:dyDescent="0.2">
      <c r="A128" s="11">
        <v>103</v>
      </c>
      <c r="B128" s="11">
        <v>3096.012052984483</v>
      </c>
      <c r="C128" s="11">
        <v>93.987947015516966</v>
      </c>
      <c r="D128" s="11">
        <v>0.1383486277029935</v>
      </c>
    </row>
    <row r="129" spans="1:4" x14ac:dyDescent="0.2">
      <c r="A129" s="11">
        <v>104</v>
      </c>
      <c r="B129" s="11">
        <v>2619.0183884427711</v>
      </c>
      <c r="C129" s="11">
        <v>235.98161155722892</v>
      </c>
      <c r="D129" s="11">
        <v>0.34736083890302982</v>
      </c>
    </row>
    <row r="130" spans="1:4" x14ac:dyDescent="0.2">
      <c r="A130" s="11">
        <v>105</v>
      </c>
      <c r="B130" s="11">
        <v>3050.1846189410799</v>
      </c>
      <c r="C130" s="11">
        <v>271.81538105892014</v>
      </c>
      <c r="D130" s="11">
        <v>0.40010752604117844</v>
      </c>
    </row>
    <row r="131" spans="1:4" x14ac:dyDescent="0.2">
      <c r="A131" s="11">
        <v>106</v>
      </c>
      <c r="B131" s="11">
        <v>3471.7360933537971</v>
      </c>
      <c r="C131" s="11">
        <v>-348.73609335379706</v>
      </c>
      <c r="D131" s="11">
        <v>-0.51333348028163095</v>
      </c>
    </row>
    <row r="132" spans="1:4" x14ac:dyDescent="0.2">
      <c r="A132" s="11">
        <v>107</v>
      </c>
      <c r="B132" s="11">
        <v>3850.4689562230651</v>
      </c>
      <c r="C132" s="11">
        <v>1143.5310437769349</v>
      </c>
      <c r="D132" s="11">
        <v>1.6832578608849886</v>
      </c>
    </row>
    <row r="133" spans="1:4" x14ac:dyDescent="0.2">
      <c r="A133" s="11">
        <v>108</v>
      </c>
      <c r="B133" s="11">
        <v>4389.2929917025594</v>
      </c>
      <c r="C133" s="11">
        <v>-521.29299170255945</v>
      </c>
      <c r="D133" s="11">
        <v>-0.76733424149939544</v>
      </c>
    </row>
    <row r="134" spans="1:4" x14ac:dyDescent="0.2">
      <c r="A134" s="11">
        <v>109</v>
      </c>
      <c r="B134" s="11">
        <v>2855.5154427065609</v>
      </c>
      <c r="C134" s="11">
        <v>-152.51544270656086</v>
      </c>
      <c r="D134" s="11">
        <v>-0.22450008614917041</v>
      </c>
    </row>
    <row r="135" spans="1:4" x14ac:dyDescent="0.2">
      <c r="A135" s="11">
        <v>110</v>
      </c>
      <c r="B135" s="11">
        <v>2996.0582625345924</v>
      </c>
      <c r="C135" s="11">
        <v>265.94173746540764</v>
      </c>
      <c r="D135" s="11">
        <v>0.39146162455505729</v>
      </c>
    </row>
    <row r="136" spans="1:4" x14ac:dyDescent="0.2">
      <c r="A136" s="11">
        <v>111</v>
      </c>
      <c r="B136" s="11">
        <v>2915.1395428346732</v>
      </c>
      <c r="C136" s="11">
        <v>130.86045716532681</v>
      </c>
      <c r="D136" s="11">
        <v>0.1926243230572999</v>
      </c>
    </row>
    <row r="137" spans="1:4" x14ac:dyDescent="0.2">
      <c r="A137" s="11">
        <v>112</v>
      </c>
      <c r="B137" s="11">
        <v>3071.1947533525527</v>
      </c>
      <c r="C137" s="11">
        <v>521.80524664744735</v>
      </c>
      <c r="D137" s="11">
        <v>0.76808827189275652</v>
      </c>
    </row>
    <row r="138" spans="1:4" x14ac:dyDescent="0.2">
      <c r="A138" s="11">
        <v>113</v>
      </c>
      <c r="B138" s="11">
        <v>4298.243248080601</v>
      </c>
      <c r="C138" s="11">
        <v>-965.24324808060101</v>
      </c>
      <c r="D138" s="11">
        <v>-1.4208213181790685</v>
      </c>
    </row>
    <row r="139" spans="1:4" x14ac:dyDescent="0.2">
      <c r="A139" s="11">
        <v>114</v>
      </c>
      <c r="B139" s="11">
        <v>4302.310975522978</v>
      </c>
      <c r="C139" s="11">
        <v>978.68902447702203</v>
      </c>
      <c r="D139" s="11">
        <v>1.4406132678057482</v>
      </c>
    </row>
    <row r="140" spans="1:4" x14ac:dyDescent="0.2">
      <c r="A140" s="11">
        <v>115</v>
      </c>
      <c r="B140" s="11">
        <v>2618.9466196275253</v>
      </c>
      <c r="C140" s="11">
        <v>-117.94661962752525</v>
      </c>
      <c r="D140" s="11">
        <v>-0.17361537820355938</v>
      </c>
    </row>
    <row r="141" spans="1:4" x14ac:dyDescent="0.2">
      <c r="A141" s="11">
        <v>116</v>
      </c>
      <c r="B141" s="11">
        <v>3022.7283849804662</v>
      </c>
      <c r="C141" s="11">
        <v>-462.72838498046622</v>
      </c>
      <c r="D141" s="11">
        <v>-0.6811281562592375</v>
      </c>
    </row>
    <row r="142" spans="1:4" x14ac:dyDescent="0.2">
      <c r="A142" s="11">
        <v>117</v>
      </c>
      <c r="B142" s="11">
        <v>2832.6020134488317</v>
      </c>
      <c r="C142" s="11">
        <v>221.39798655116829</v>
      </c>
      <c r="D142" s="11">
        <v>0.32589399585994849</v>
      </c>
    </row>
    <row r="143" spans="1:4" x14ac:dyDescent="0.2">
      <c r="A143" s="11">
        <v>118</v>
      </c>
      <c r="B143" s="11">
        <v>3136.7432170031898</v>
      </c>
      <c r="C143" s="11">
        <v>26.256782996810216</v>
      </c>
      <c r="D143" s="11">
        <v>3.8649529124242528E-2</v>
      </c>
    </row>
    <row r="144" spans="1:4" x14ac:dyDescent="0.2">
      <c r="A144" s="11">
        <v>119</v>
      </c>
      <c r="B144" s="11">
        <v>3982.9969431447726</v>
      </c>
      <c r="C144" s="11">
        <v>-124.99694314477256</v>
      </c>
      <c r="D144" s="11">
        <v>-0.18399333212686694</v>
      </c>
    </row>
    <row r="145" spans="1:4" x14ac:dyDescent="0.2">
      <c r="A145" s="11">
        <v>120</v>
      </c>
      <c r="B145" s="11">
        <v>4272.5652621388326</v>
      </c>
      <c r="C145" s="11">
        <v>343.43473786116738</v>
      </c>
      <c r="D145" s="11">
        <v>0.50552997695316737</v>
      </c>
    </row>
    <row r="146" spans="1:4" x14ac:dyDescent="0.2">
      <c r="A146" s="11">
        <v>121</v>
      </c>
      <c r="B146" s="11">
        <v>2963.6378563811595</v>
      </c>
      <c r="C146" s="11">
        <v>-481.63785638115951</v>
      </c>
      <c r="D146" s="11">
        <v>-0.70896257015959652</v>
      </c>
    </row>
    <row r="147" spans="1:4" x14ac:dyDescent="0.2">
      <c r="A147" s="11">
        <v>122</v>
      </c>
      <c r="B147" s="11">
        <v>3407.7256049966663</v>
      </c>
      <c r="C147" s="11">
        <v>-798.72560499666633</v>
      </c>
      <c r="D147" s="11">
        <v>-1.1757102359549207</v>
      </c>
    </row>
    <row r="148" spans="1:4" x14ac:dyDescent="0.2">
      <c r="A148" s="11">
        <v>123</v>
      </c>
      <c r="B148" s="11">
        <v>2907.3209139882297</v>
      </c>
      <c r="C148" s="11">
        <v>199.67908601177032</v>
      </c>
      <c r="D148" s="11">
        <v>0.29392415099944269</v>
      </c>
    </row>
    <row r="149" spans="1:4" x14ac:dyDescent="0.2">
      <c r="A149" s="11">
        <v>124</v>
      </c>
      <c r="B149" s="11">
        <v>3783.1693691754263</v>
      </c>
      <c r="C149" s="11">
        <v>-835.16936917542625</v>
      </c>
      <c r="D149" s="11">
        <v>-1.2293548246768187</v>
      </c>
    </row>
    <row r="150" spans="1:4" x14ac:dyDescent="0.2">
      <c r="A150" s="11">
        <v>125</v>
      </c>
      <c r="B150" s="11">
        <v>5133.2344490804953</v>
      </c>
      <c r="C150" s="11">
        <v>-1152.2344490804953</v>
      </c>
      <c r="D150" s="11">
        <v>-1.6960691225235873</v>
      </c>
    </row>
    <row r="151" spans="1:4" x14ac:dyDescent="0.2">
      <c r="A151" s="11">
        <v>126</v>
      </c>
      <c r="B151" s="11">
        <v>4319.4136122321452</v>
      </c>
      <c r="C151" s="11">
        <v>-170.41361223214517</v>
      </c>
      <c r="D151" s="11">
        <v>-0.2508458812312922</v>
      </c>
    </row>
    <row r="152" spans="1:4" x14ac:dyDescent="0.2">
      <c r="A152" s="11">
        <v>127</v>
      </c>
      <c r="B152" s="11">
        <v>3742.688118987171</v>
      </c>
      <c r="C152" s="11">
        <v>499.31188101282896</v>
      </c>
      <c r="D152" s="11">
        <v>0.73497842784586653</v>
      </c>
    </row>
    <row r="153" spans="1:4" x14ac:dyDescent="0.2">
      <c r="A153" s="11">
        <v>128</v>
      </c>
      <c r="B153" s="11">
        <v>2793.5501679570484</v>
      </c>
      <c r="C153" s="11">
        <v>-221.55016795704842</v>
      </c>
      <c r="D153" s="11">
        <v>-0.32611800424968329</v>
      </c>
    </row>
    <row r="154" spans="1:4" x14ac:dyDescent="0.2">
      <c r="A154" s="11">
        <v>129</v>
      </c>
      <c r="B154" s="11">
        <v>2906.7547857022464</v>
      </c>
      <c r="C154" s="11">
        <v>-27.754785702246409</v>
      </c>
      <c r="D154" s="11">
        <v>-4.0854563122466298E-2</v>
      </c>
    </row>
    <row r="155" spans="1:4" x14ac:dyDescent="0.2">
      <c r="A155" s="11">
        <v>130</v>
      </c>
      <c r="B155" s="11">
        <v>4504.3928820580277</v>
      </c>
      <c r="C155" s="11">
        <v>-1014.3928820580277</v>
      </c>
      <c r="D155" s="11">
        <v>-1.4931687268500846</v>
      </c>
    </row>
    <row r="156" spans="1:4" x14ac:dyDescent="0.2">
      <c r="A156" s="11">
        <v>131</v>
      </c>
      <c r="B156" s="11">
        <v>3684.9461606919212</v>
      </c>
      <c r="C156" s="11">
        <v>2391.0538393080788</v>
      </c>
      <c r="D156" s="11">
        <v>3.5195897765235076</v>
      </c>
    </row>
    <row r="157" spans="1:4" x14ac:dyDescent="0.2">
      <c r="A157" s="11">
        <v>132</v>
      </c>
      <c r="B157" s="11">
        <v>3766.6630432879729</v>
      </c>
      <c r="C157" s="11">
        <v>78.336956712027131</v>
      </c>
      <c r="D157" s="11">
        <v>0.11531064145648898</v>
      </c>
    </row>
    <row r="158" spans="1:4" x14ac:dyDescent="0.2">
      <c r="A158" s="11">
        <v>133</v>
      </c>
      <c r="B158" s="11">
        <v>2397.1145442906932</v>
      </c>
      <c r="C158" s="11">
        <v>200.88545570930683</v>
      </c>
      <c r="D158" s="11">
        <v>0.29569990626866993</v>
      </c>
    </row>
    <row r="159" spans="1:4" x14ac:dyDescent="0.2">
      <c r="A159" s="11">
        <v>134</v>
      </c>
      <c r="B159" s="11">
        <v>2857.5845792525943</v>
      </c>
      <c r="C159" s="11">
        <v>-716.58457925259427</v>
      </c>
      <c r="D159" s="11">
        <v>-1.0548000708681946</v>
      </c>
    </row>
    <row r="160" spans="1:4" x14ac:dyDescent="0.2">
      <c r="A160" s="11">
        <v>135</v>
      </c>
      <c r="B160" s="11">
        <v>3124.1648941938256</v>
      </c>
      <c r="C160" s="11">
        <v>113.8351058061744</v>
      </c>
      <c r="D160" s="11">
        <v>0.16756330117636489</v>
      </c>
    </row>
    <row r="161" spans="1:4" x14ac:dyDescent="0.2">
      <c r="A161" s="11">
        <v>136</v>
      </c>
      <c r="B161" s="11">
        <v>3263.6620836263837</v>
      </c>
      <c r="C161" s="11">
        <v>-716.66208362638372</v>
      </c>
      <c r="D161" s="11">
        <v>-1.0549141559620308</v>
      </c>
    </row>
    <row r="162" spans="1:4" x14ac:dyDescent="0.2">
      <c r="A162" s="11">
        <v>137</v>
      </c>
      <c r="B162" s="11">
        <v>3952.5934388663918</v>
      </c>
      <c r="C162" s="11">
        <v>-323.59343886639181</v>
      </c>
      <c r="D162" s="11">
        <v>-0.47632392899769077</v>
      </c>
    </row>
    <row r="163" spans="1:4" x14ac:dyDescent="0.2">
      <c r="A163" s="11">
        <v>138</v>
      </c>
      <c r="B163" s="11">
        <v>4119.3777467666932</v>
      </c>
      <c r="C163" s="11">
        <v>83.622253233306765</v>
      </c>
      <c r="D163" s="11">
        <v>0.12309050625768228</v>
      </c>
    </row>
    <row r="164" spans="1:4" x14ac:dyDescent="0.2">
      <c r="A164" s="11">
        <v>139</v>
      </c>
      <c r="B164" s="11">
        <v>2764.9391574759802</v>
      </c>
      <c r="C164" s="11">
        <v>-263.93915747598021</v>
      </c>
      <c r="D164" s="11">
        <v>-0.38851386154713652</v>
      </c>
    </row>
    <row r="165" spans="1:4" x14ac:dyDescent="0.2">
      <c r="A165" s="11">
        <v>140</v>
      </c>
      <c r="B165" s="11">
        <v>2825.2269123920701</v>
      </c>
      <c r="C165" s="11">
        <v>-122.22691239207006</v>
      </c>
      <c r="D165" s="11">
        <v>-0.17991589490751569</v>
      </c>
    </row>
    <row r="166" spans="1:4" x14ac:dyDescent="0.2">
      <c r="A166" s="11">
        <v>141</v>
      </c>
      <c r="B166" s="11">
        <v>2793.1836612935763</v>
      </c>
      <c r="C166" s="11">
        <v>-14.183661293576279</v>
      </c>
      <c r="D166" s="11">
        <v>-2.0878103396027779E-2</v>
      </c>
    </row>
    <row r="167" spans="1:4" x14ac:dyDescent="0.2">
      <c r="A167" s="11">
        <v>142</v>
      </c>
      <c r="B167" s="11">
        <v>3074.6985469060214</v>
      </c>
      <c r="C167" s="11">
        <v>45.30145309397858</v>
      </c>
      <c r="D167" s="11">
        <v>6.6682953160672284E-2</v>
      </c>
    </row>
    <row r="168" spans="1:4" x14ac:dyDescent="0.2">
      <c r="A168" s="11">
        <v>143</v>
      </c>
      <c r="B168" s="11">
        <v>3714.0031092389499</v>
      </c>
      <c r="C168" s="11">
        <v>788.99689076105005</v>
      </c>
      <c r="D168" s="11">
        <v>1.1613897373532236</v>
      </c>
    </row>
    <row r="169" spans="1:4" x14ac:dyDescent="0.2">
      <c r="A169" s="11">
        <v>144</v>
      </c>
      <c r="B169" s="11">
        <v>4598.2968303995758</v>
      </c>
      <c r="C169" s="11">
        <v>-24.296830399575811</v>
      </c>
      <c r="D169" s="11">
        <v>-3.5764512898220149E-2</v>
      </c>
    </row>
    <row r="170" spans="1:4" x14ac:dyDescent="0.2">
      <c r="A170" s="11">
        <v>145</v>
      </c>
      <c r="B170" s="11">
        <v>2128.7821347209401</v>
      </c>
      <c r="C170" s="11">
        <v>250.21786527905988</v>
      </c>
      <c r="D170" s="11">
        <v>0.36831635744118646</v>
      </c>
    </row>
    <row r="171" spans="1:4" x14ac:dyDescent="0.2">
      <c r="A171" s="11">
        <v>146</v>
      </c>
      <c r="B171" s="11">
        <v>2867.5027070051742</v>
      </c>
      <c r="C171" s="11">
        <v>-149.50270700517422</v>
      </c>
      <c r="D171" s="11">
        <v>-0.22006539145528756</v>
      </c>
    </row>
    <row r="172" spans="1:4" x14ac:dyDescent="0.2">
      <c r="A172" s="11">
        <v>147</v>
      </c>
      <c r="B172" s="11">
        <v>2791.9792041479577</v>
      </c>
      <c r="C172" s="11">
        <v>487.02079585204228</v>
      </c>
      <c r="D172" s="11">
        <v>0.71688616368890257</v>
      </c>
    </row>
    <row r="173" spans="1:4" x14ac:dyDescent="0.2">
      <c r="A173" s="11">
        <v>148</v>
      </c>
      <c r="B173" s="11">
        <v>3501.4212978969408</v>
      </c>
      <c r="C173" s="11">
        <v>-857.42129789694081</v>
      </c>
      <c r="D173" s="11">
        <v>-1.262109277775556</v>
      </c>
    </row>
    <row r="174" spans="1:4" x14ac:dyDescent="0.2">
      <c r="A174" s="11">
        <v>149</v>
      </c>
      <c r="B174" s="11">
        <v>4411.5638831308734</v>
      </c>
      <c r="C174" s="11">
        <v>-110.56388313087336</v>
      </c>
      <c r="D174" s="11">
        <v>-0.16274811814056461</v>
      </c>
    </row>
    <row r="175" spans="1:4" x14ac:dyDescent="0.2">
      <c r="A175" s="11">
        <v>150</v>
      </c>
      <c r="B175" s="11">
        <v>4383.6231466838408</v>
      </c>
      <c r="C175" s="11">
        <v>57.376853316159213</v>
      </c>
      <c r="D175" s="11">
        <v>8.4457732829253646E-2</v>
      </c>
    </row>
    <row r="176" spans="1:4" x14ac:dyDescent="0.2">
      <c r="A176" s="11">
        <v>151</v>
      </c>
      <c r="B176" s="11">
        <v>2953.7142964932445</v>
      </c>
      <c r="C176" s="11">
        <v>-765.71429649324455</v>
      </c>
      <c r="D176" s="11">
        <v>-1.127118162448149</v>
      </c>
    </row>
    <row r="177" spans="1:4" x14ac:dyDescent="0.2">
      <c r="A177" s="11">
        <v>152</v>
      </c>
      <c r="B177" s="11">
        <v>2711.6151729354056</v>
      </c>
      <c r="C177" s="11">
        <v>-186.61517293540555</v>
      </c>
      <c r="D177" s="11">
        <v>-0.27469429755612973</v>
      </c>
    </row>
    <row r="178" spans="1:4" x14ac:dyDescent="0.2">
      <c r="A178" s="11">
        <v>153</v>
      </c>
      <c r="B178" s="11">
        <v>2818.7619263362753</v>
      </c>
      <c r="C178" s="11">
        <v>424.23807366372466</v>
      </c>
      <c r="D178" s="11">
        <v>0.62447108564939591</v>
      </c>
    </row>
    <row r="179" spans="1:4" x14ac:dyDescent="0.2">
      <c r="A179" s="11">
        <v>154</v>
      </c>
      <c r="B179" s="11">
        <v>3627.2102821696149</v>
      </c>
      <c r="C179" s="11">
        <v>-653.21028216961486</v>
      </c>
      <c r="D179" s="11">
        <v>-0.96151420484513395</v>
      </c>
    </row>
    <row r="180" spans="1:4" x14ac:dyDescent="0.2">
      <c r="A180" s="11">
        <v>155</v>
      </c>
      <c r="B180" s="11">
        <v>4392.3538690491241</v>
      </c>
      <c r="C180" s="11">
        <v>334.64613095087589</v>
      </c>
      <c r="D180" s="11">
        <v>0.49259330002735763</v>
      </c>
    </row>
    <row r="181" spans="1:4" x14ac:dyDescent="0.2">
      <c r="A181" s="11">
        <v>156</v>
      </c>
      <c r="B181" s="11">
        <v>4473.7802588215609</v>
      </c>
      <c r="C181" s="11">
        <v>-444.78025882156089</v>
      </c>
      <c r="D181" s="11">
        <v>-0.65470882587940904</v>
      </c>
    </row>
    <row r="182" spans="1:4" x14ac:dyDescent="0.2">
      <c r="A182" s="11">
        <v>157</v>
      </c>
      <c r="B182" s="11">
        <v>628.1389028194609</v>
      </c>
      <c r="C182" s="11">
        <v>-608.1389028194609</v>
      </c>
      <c r="D182" s="11">
        <v>-0.89516991624453957</v>
      </c>
    </row>
    <row r="183" spans="1:4" x14ac:dyDescent="0.2">
      <c r="A183" s="11">
        <v>158</v>
      </c>
      <c r="B183" s="11">
        <v>3172.9350299364751</v>
      </c>
      <c r="C183" s="11">
        <v>-320.93502993647508</v>
      </c>
      <c r="D183" s="11">
        <v>-0.47241079716530121</v>
      </c>
    </row>
    <row r="184" spans="1:4" x14ac:dyDescent="0.2">
      <c r="A184" s="11">
        <v>159</v>
      </c>
      <c r="B184" s="11">
        <v>3723.6795973310973</v>
      </c>
      <c r="C184" s="11">
        <v>-247.67959733109728</v>
      </c>
      <c r="D184" s="11">
        <v>-0.36458007105028206</v>
      </c>
    </row>
    <row r="185" spans="1:4" x14ac:dyDescent="0.2">
      <c r="A185" s="11">
        <v>160</v>
      </c>
      <c r="B185" s="11">
        <v>2943.2463368606868</v>
      </c>
      <c r="C185" s="11">
        <v>2632.7536631393132</v>
      </c>
      <c r="D185" s="11">
        <v>3.8753677247064378</v>
      </c>
    </row>
    <row r="186" spans="1:4" x14ac:dyDescent="0.2">
      <c r="A186" s="11">
        <v>161</v>
      </c>
      <c r="B186" s="11">
        <v>2853.4368448797841</v>
      </c>
      <c r="C186" s="11">
        <v>247.56315512021592</v>
      </c>
      <c r="D186" s="11">
        <v>0.36440867013565759</v>
      </c>
    </row>
    <row r="187" spans="1:4" x14ac:dyDescent="0.2">
      <c r="A187" s="11">
        <v>162</v>
      </c>
      <c r="B187" s="11">
        <v>3620.2410796587651</v>
      </c>
      <c r="C187" s="11">
        <v>223.7589203412349</v>
      </c>
      <c r="D187" s="11">
        <v>0.32936924944644735</v>
      </c>
    </row>
    <row r="188" spans="1:4" x14ac:dyDescent="0.2">
      <c r="A188" s="11">
        <v>163</v>
      </c>
      <c r="B188" s="11">
        <v>3449.1700683736826</v>
      </c>
      <c r="C188" s="11">
        <v>-380.17006837368262</v>
      </c>
      <c r="D188" s="11">
        <v>-0.55960374626087805</v>
      </c>
    </row>
    <row r="189" spans="1:4" x14ac:dyDescent="0.2">
      <c r="A189" s="11">
        <v>164</v>
      </c>
      <c r="B189" s="11">
        <v>2447.1677411194687</v>
      </c>
      <c r="C189" s="11">
        <v>-211.1677411194687</v>
      </c>
      <c r="D189" s="11">
        <v>-0.31083525203711776</v>
      </c>
    </row>
    <row r="190" spans="1:4" x14ac:dyDescent="0.2">
      <c r="A190" s="11">
        <v>165</v>
      </c>
      <c r="B190" s="11">
        <v>2623.8112868004787</v>
      </c>
      <c r="C190" s="11">
        <v>-9.8112868004786833</v>
      </c>
      <c r="D190" s="11">
        <v>-1.4442043984880561E-2</v>
      </c>
    </row>
    <row r="191" spans="1:4" x14ac:dyDescent="0.2">
      <c r="A191" s="11">
        <v>166</v>
      </c>
      <c r="B191" s="11">
        <v>3100.45031623574</v>
      </c>
      <c r="C191" s="11">
        <v>-398.45031623574005</v>
      </c>
      <c r="D191" s="11">
        <v>-0.58651195402680245</v>
      </c>
    </row>
    <row r="192" spans="1:4" x14ac:dyDescent="0.2">
      <c r="A192" s="11">
        <v>167</v>
      </c>
      <c r="B192" s="11">
        <v>3203.3035671814</v>
      </c>
      <c r="C192" s="11">
        <v>-250.30356718140001</v>
      </c>
      <c r="D192" s="11">
        <v>-0.36844250915485605</v>
      </c>
    </row>
    <row r="193" spans="1:4" x14ac:dyDescent="0.2">
      <c r="A193" s="11">
        <v>168</v>
      </c>
      <c r="B193" s="11">
        <v>3869.7458825126714</v>
      </c>
      <c r="C193" s="11">
        <v>220.25411748732859</v>
      </c>
      <c r="D193" s="11">
        <v>0.32421024043939434</v>
      </c>
    </row>
    <row r="194" spans="1:4" x14ac:dyDescent="0.2">
      <c r="A194" s="11">
        <v>169</v>
      </c>
      <c r="B194" s="11">
        <v>3982.7321719530746</v>
      </c>
      <c r="C194" s="11">
        <v>-540.73217195307461</v>
      </c>
      <c r="D194" s="11">
        <v>-0.79594837763842508</v>
      </c>
    </row>
    <row r="195" spans="1:4" x14ac:dyDescent="0.2">
      <c r="A195" s="11">
        <v>170</v>
      </c>
      <c r="B195" s="11">
        <v>2732.8862652723719</v>
      </c>
      <c r="C195" s="11">
        <v>1724.1137347276281</v>
      </c>
      <c r="D195" s="11">
        <v>2.5378655112455042</v>
      </c>
    </row>
    <row r="196" spans="1:4" x14ac:dyDescent="0.2">
      <c r="A196" s="11">
        <v>171</v>
      </c>
      <c r="B196" s="11">
        <v>2772.3446208928444</v>
      </c>
      <c r="C196" s="11">
        <v>565.65537910715557</v>
      </c>
      <c r="D196" s="11">
        <v>0.83263490625421943</v>
      </c>
    </row>
    <row r="197" spans="1:4" x14ac:dyDescent="0.2">
      <c r="A197" s="11">
        <v>172</v>
      </c>
      <c r="B197" s="11">
        <v>3167.0221062125656</v>
      </c>
      <c r="C197" s="11">
        <v>-95.022106212565632</v>
      </c>
      <c r="D197" s="11">
        <v>-0.13987089210264564</v>
      </c>
    </row>
    <row r="198" spans="1:4" x14ac:dyDescent="0.2">
      <c r="A198" s="11">
        <v>173</v>
      </c>
      <c r="B198" s="11">
        <v>3215.8953804169159</v>
      </c>
      <c r="C198" s="11">
        <v>162.10461958308406</v>
      </c>
      <c r="D198" s="11">
        <v>0.23861518817868108</v>
      </c>
    </row>
    <row r="199" spans="1:4" x14ac:dyDescent="0.2">
      <c r="A199" s="11">
        <v>174</v>
      </c>
      <c r="B199" s="11">
        <v>3560.9450655432056</v>
      </c>
      <c r="C199" s="11">
        <v>-22.945065543205601</v>
      </c>
      <c r="D199" s="11">
        <v>-3.3774738477197024E-2</v>
      </c>
    </row>
    <row r="200" spans="1:4" x14ac:dyDescent="0.2">
      <c r="A200" s="11">
        <v>175</v>
      </c>
      <c r="B200" s="11">
        <v>4265.021081644034</v>
      </c>
      <c r="C200" s="11">
        <v>-504.02108164403398</v>
      </c>
      <c r="D200" s="11">
        <v>-0.74191028948976145</v>
      </c>
    </row>
    <row r="201" spans="1:4" x14ac:dyDescent="0.2">
      <c r="A201" s="11">
        <v>176</v>
      </c>
      <c r="B201" s="11">
        <v>2519.0847076650907</v>
      </c>
      <c r="C201" s="11">
        <v>-73.084707665090718</v>
      </c>
      <c r="D201" s="11">
        <v>-0.10757942196429128</v>
      </c>
    </row>
    <row r="202" spans="1:4" x14ac:dyDescent="0.2">
      <c r="A202" s="11">
        <v>177</v>
      </c>
      <c r="B202" s="11">
        <v>2864.8915449359438</v>
      </c>
      <c r="C202" s="11">
        <v>-1135.8915449359438</v>
      </c>
      <c r="D202" s="11">
        <v>-1.6720126511048958</v>
      </c>
    </row>
    <row r="203" spans="1:4" x14ac:dyDescent="0.2">
      <c r="A203" s="11">
        <v>178</v>
      </c>
      <c r="B203" s="11">
        <v>3326.2029479426228</v>
      </c>
      <c r="C203" s="11">
        <v>-751.20294794262281</v>
      </c>
      <c r="D203" s="11">
        <v>-1.1057577090937749</v>
      </c>
    </row>
    <row r="204" spans="1:4" x14ac:dyDescent="0.2">
      <c r="A204" s="11">
        <v>179</v>
      </c>
      <c r="B204" s="11">
        <v>3802.3705335592099</v>
      </c>
      <c r="C204" s="11">
        <v>-909.37053355920989</v>
      </c>
      <c r="D204" s="11">
        <v>-1.3385776515650993</v>
      </c>
    </row>
    <row r="205" spans="1:4" x14ac:dyDescent="0.2">
      <c r="A205" s="11">
        <v>180</v>
      </c>
      <c r="B205" s="11">
        <v>3722.6079933696728</v>
      </c>
      <c r="C205" s="11">
        <v>136.39200663032716</v>
      </c>
      <c r="D205" s="11">
        <v>0.20076666792017558</v>
      </c>
    </row>
    <row r="206" spans="1:4" x14ac:dyDescent="0.2">
      <c r="A206" s="11">
        <v>181</v>
      </c>
      <c r="B206" s="11">
        <v>3653.6996694996328</v>
      </c>
      <c r="C206" s="11">
        <v>481.30033050036718</v>
      </c>
      <c r="D206" s="11">
        <v>0.70846573791775436</v>
      </c>
    </row>
    <row r="207" spans="1:4" x14ac:dyDescent="0.2">
      <c r="A207" s="11">
        <v>182</v>
      </c>
      <c r="B207" s="11">
        <v>2932.8266188085331</v>
      </c>
      <c r="C207" s="11">
        <v>-976.82661880853311</v>
      </c>
      <c r="D207" s="11">
        <v>-1.4378718389668017</v>
      </c>
    </row>
    <row r="208" spans="1:4" x14ac:dyDescent="0.2">
      <c r="A208" s="11">
        <v>183</v>
      </c>
      <c r="B208" s="11">
        <v>3148.7980411472699</v>
      </c>
      <c r="C208" s="11">
        <v>-148.79804114726994</v>
      </c>
      <c r="D208" s="11">
        <v>-0.21902813553550335</v>
      </c>
    </row>
    <row r="209" spans="1:4" x14ac:dyDescent="0.2">
      <c r="A209" s="11">
        <v>184</v>
      </c>
      <c r="B209" s="11">
        <v>3686.7744489846718</v>
      </c>
      <c r="C209" s="11">
        <v>-641.77444898467184</v>
      </c>
      <c r="D209" s="11">
        <v>-0.94468085676151203</v>
      </c>
    </row>
    <row r="210" spans="1:4" x14ac:dyDescent="0.2">
      <c r="A210" s="11">
        <v>185</v>
      </c>
      <c r="B210" s="11">
        <v>3213.083769263194</v>
      </c>
      <c r="C210" s="11">
        <v>491.91623073680603</v>
      </c>
      <c r="D210" s="11">
        <v>0.72409215892363854</v>
      </c>
    </row>
    <row r="211" spans="1:4" x14ac:dyDescent="0.2">
      <c r="A211" s="11">
        <v>186</v>
      </c>
      <c r="B211" s="11">
        <v>4275.5250516512315</v>
      </c>
      <c r="C211" s="11">
        <v>-1088.5250516512315</v>
      </c>
      <c r="D211" s="11">
        <v>-1.602289994603407</v>
      </c>
    </row>
    <row r="212" spans="1:4" x14ac:dyDescent="0.2">
      <c r="A212" s="11">
        <v>187</v>
      </c>
      <c r="B212" s="11">
        <v>4230.6216187385216</v>
      </c>
      <c r="C212" s="11">
        <v>-55.621618738521647</v>
      </c>
      <c r="D212" s="11">
        <v>-8.187405797706318E-2</v>
      </c>
    </row>
    <row r="213" spans="1:4" x14ac:dyDescent="0.2">
      <c r="A213" s="11">
        <v>188</v>
      </c>
      <c r="B213" s="11">
        <v>2469.5240716135513</v>
      </c>
      <c r="C213" s="11">
        <v>367.47592838644869</v>
      </c>
      <c r="D213" s="11">
        <v>0.54091819239072514</v>
      </c>
    </row>
    <row r="214" spans="1:4" x14ac:dyDescent="0.2">
      <c r="A214" s="11">
        <v>189</v>
      </c>
      <c r="B214" s="11">
        <v>3188.5879363977583</v>
      </c>
      <c r="C214" s="11">
        <v>210.41206360224169</v>
      </c>
      <c r="D214" s="11">
        <v>0.30972290783965273</v>
      </c>
    </row>
    <row r="215" spans="1:4" x14ac:dyDescent="0.2">
      <c r="A215" s="11">
        <v>190</v>
      </c>
      <c r="B215" s="11">
        <v>3362.5362839336954</v>
      </c>
      <c r="C215" s="11">
        <v>-342.53628393369536</v>
      </c>
      <c r="D215" s="11">
        <v>-0.50420746835640451</v>
      </c>
    </row>
    <row r="216" spans="1:4" x14ac:dyDescent="0.2">
      <c r="A216" s="11">
        <v>191</v>
      </c>
      <c r="B216" s="11">
        <v>3254.2797578545164</v>
      </c>
      <c r="C216" s="11">
        <v>-524.27975785451645</v>
      </c>
      <c r="D216" s="11">
        <v>-0.77173070946698263</v>
      </c>
    </row>
    <row r="217" spans="1:4" x14ac:dyDescent="0.2">
      <c r="A217" s="11">
        <v>192</v>
      </c>
      <c r="B217" s="11">
        <v>3950.1272174175801</v>
      </c>
      <c r="C217" s="11">
        <v>-278.12721741758014</v>
      </c>
      <c r="D217" s="11">
        <v>-0.40939843967675665</v>
      </c>
    </row>
    <row r="218" spans="1:4" x14ac:dyDescent="0.2">
      <c r="A218" s="11">
        <v>193</v>
      </c>
      <c r="B218" s="11">
        <v>4235.5932376393812</v>
      </c>
      <c r="C218" s="11">
        <v>-513.59323763938119</v>
      </c>
      <c r="D218" s="11">
        <v>-0.7560003370774232</v>
      </c>
    </row>
    <row r="219" spans="1:4" x14ac:dyDescent="0.2">
      <c r="A219" s="11">
        <v>194</v>
      </c>
      <c r="B219" s="11">
        <v>3207.0817730316821</v>
      </c>
      <c r="C219" s="11">
        <v>-841.08177303168213</v>
      </c>
      <c r="D219" s="11">
        <v>-1.2380577805973672</v>
      </c>
    </row>
    <row r="220" spans="1:4" x14ac:dyDescent="0.2">
      <c r="A220" s="11">
        <v>195</v>
      </c>
      <c r="B220" s="11">
        <v>2950.1260711603591</v>
      </c>
      <c r="C220" s="11">
        <v>-766.12607116035906</v>
      </c>
      <c r="D220" s="11">
        <v>-1.1277242876155467</v>
      </c>
    </row>
    <row r="221" spans="1:4" x14ac:dyDescent="0.2">
      <c r="A221" s="11">
        <v>196</v>
      </c>
      <c r="B221" s="11">
        <v>3250.3893479653652</v>
      </c>
      <c r="C221" s="11">
        <v>1402.6106520346348</v>
      </c>
      <c r="D221" s="11">
        <v>2.0646185502759842</v>
      </c>
    </row>
    <row r="222" spans="1:4" x14ac:dyDescent="0.2">
      <c r="A222" s="11">
        <v>197</v>
      </c>
      <c r="B222" s="11">
        <v>3371.1285051002469</v>
      </c>
      <c r="C222" s="11">
        <v>608.87149489975309</v>
      </c>
      <c r="D222" s="11">
        <v>0.89624827907927374</v>
      </c>
    </row>
    <row r="223" spans="1:4" x14ac:dyDescent="0.2">
      <c r="A223" s="11">
        <v>198</v>
      </c>
      <c r="B223" s="11">
        <v>4506.7103135653842</v>
      </c>
      <c r="C223" s="11">
        <v>-403.71031356538424</v>
      </c>
      <c r="D223" s="11">
        <v>-0.59425457885674515</v>
      </c>
    </row>
    <row r="224" spans="1:4" x14ac:dyDescent="0.2">
      <c r="A224" s="11">
        <v>199</v>
      </c>
      <c r="B224" s="11">
        <v>3873.7390351599488</v>
      </c>
      <c r="C224" s="11">
        <v>837.2609648400512</v>
      </c>
      <c r="D224" s="11">
        <v>1.2324336172145749</v>
      </c>
    </row>
    <row r="225" spans="1:4" x14ac:dyDescent="0.2">
      <c r="A225" s="11">
        <v>200</v>
      </c>
      <c r="B225" s="11">
        <v>2443.3838872546489</v>
      </c>
      <c r="C225" s="11">
        <v>743.61611274535107</v>
      </c>
      <c r="D225" s="11">
        <v>1.0945900192837397</v>
      </c>
    </row>
    <row r="226" spans="1:4" x14ac:dyDescent="0.2">
      <c r="A226" s="11">
        <v>201</v>
      </c>
      <c r="B226" s="11">
        <v>2412.9640865702622</v>
      </c>
      <c r="C226" s="11">
        <v>224.03591342973778</v>
      </c>
      <c r="D226" s="11">
        <v>0.32977697846803417</v>
      </c>
    </row>
    <row r="227" spans="1:4" x14ac:dyDescent="0.2">
      <c r="A227" s="11">
        <v>202</v>
      </c>
      <c r="B227" s="11">
        <v>2364.4508796076984</v>
      </c>
      <c r="C227" s="11">
        <v>-47.450879607698425</v>
      </c>
      <c r="D227" s="11">
        <v>-6.9846871705169011E-2</v>
      </c>
    </row>
    <row r="228" spans="1:4" x14ac:dyDescent="0.2">
      <c r="A228" s="11">
        <v>203</v>
      </c>
      <c r="B228" s="11">
        <v>3229.8581040806057</v>
      </c>
      <c r="C228" s="11">
        <v>3060.1418959193943</v>
      </c>
      <c r="D228" s="11">
        <v>4.5044757899328216</v>
      </c>
    </row>
    <row r="229" spans="1:4" x14ac:dyDescent="0.2">
      <c r="A229" s="11">
        <v>204</v>
      </c>
      <c r="B229" s="11">
        <v>4156.2790457920828</v>
      </c>
      <c r="C229" s="11">
        <v>479.7209542079172</v>
      </c>
      <c r="D229" s="11">
        <v>0.70614092341094292</v>
      </c>
    </row>
    <row r="230" spans="1:4" x14ac:dyDescent="0.2">
      <c r="A230" s="11">
        <v>205</v>
      </c>
      <c r="B230" s="11">
        <v>4398.6970460157663</v>
      </c>
      <c r="C230" s="11">
        <v>-430.69704601576632</v>
      </c>
      <c r="D230" s="11">
        <v>-0.63397858091502834</v>
      </c>
    </row>
    <row r="231" spans="1:4" x14ac:dyDescent="0.2">
      <c r="A231" s="11">
        <v>206</v>
      </c>
      <c r="B231" s="11">
        <v>2089.4269175621675</v>
      </c>
      <c r="C231" s="11">
        <v>117.57308243783245</v>
      </c>
      <c r="D231" s="11">
        <v>0.17306553793966362</v>
      </c>
    </row>
    <row r="232" spans="1:4" x14ac:dyDescent="0.2">
      <c r="A232" s="11">
        <v>207</v>
      </c>
      <c r="B232" s="11">
        <v>3142.5809543492223</v>
      </c>
      <c r="C232" s="11">
        <v>-364.58095434922234</v>
      </c>
      <c r="D232" s="11">
        <v>-0.53665684082380627</v>
      </c>
    </row>
    <row r="233" spans="1:4" x14ac:dyDescent="0.2">
      <c r="A233" s="11">
        <v>208</v>
      </c>
      <c r="B233" s="11">
        <v>2870.4729290298374</v>
      </c>
      <c r="C233" s="11">
        <v>-490.47292902983736</v>
      </c>
      <c r="D233" s="11">
        <v>-0.72196764384632184</v>
      </c>
    </row>
    <row r="234" spans="1:4" x14ac:dyDescent="0.2">
      <c r="A234" s="11">
        <v>209</v>
      </c>
      <c r="B234" s="11">
        <v>3330.1699471995771</v>
      </c>
      <c r="C234" s="11">
        <v>-368.16994719957711</v>
      </c>
      <c r="D234" s="11">
        <v>-0.54193977604528176</v>
      </c>
    </row>
    <row r="235" spans="1:4" x14ac:dyDescent="0.2">
      <c r="A235" s="11">
        <v>210</v>
      </c>
      <c r="B235" s="11">
        <v>3617.1550562082302</v>
      </c>
      <c r="C235" s="11">
        <v>1067.8449437917698</v>
      </c>
      <c r="D235" s="11">
        <v>1.5718492345489923</v>
      </c>
    </row>
    <row r="236" spans="1:4" x14ac:dyDescent="0.2">
      <c r="A236" s="11">
        <v>211</v>
      </c>
      <c r="B236" s="11">
        <v>3875.2947098493869</v>
      </c>
      <c r="C236" s="11">
        <v>-185.29470984938689</v>
      </c>
      <c r="D236" s="11">
        <v>-0.27275059879810726</v>
      </c>
    </row>
    <row r="237" spans="1:4" x14ac:dyDescent="0.2">
      <c r="A237" s="11">
        <v>212</v>
      </c>
      <c r="B237" s="11">
        <v>3601.7787924956674</v>
      </c>
      <c r="C237" s="11">
        <v>-1879.7787924956674</v>
      </c>
      <c r="D237" s="11">
        <v>-2.7670017761323193</v>
      </c>
    </row>
    <row r="238" spans="1:4" x14ac:dyDescent="0.2">
      <c r="A238" s="11">
        <v>213</v>
      </c>
      <c r="B238" s="11">
        <v>2768.4115813829944</v>
      </c>
      <c r="C238" s="11">
        <v>82.588418617005573</v>
      </c>
      <c r="D238" s="11">
        <v>0.12156871963526029</v>
      </c>
    </row>
    <row r="239" spans="1:4" x14ac:dyDescent="0.2">
      <c r="A239" s="11">
        <v>214</v>
      </c>
      <c r="B239" s="11">
        <v>2759.3643926281452</v>
      </c>
      <c r="C239" s="11">
        <v>75.635607371854803</v>
      </c>
      <c r="D239" s="11">
        <v>0.11133430208504247</v>
      </c>
    </row>
    <row r="240" spans="1:4" x14ac:dyDescent="0.2">
      <c r="A240" s="11">
        <v>215</v>
      </c>
      <c r="B240" s="11">
        <v>2873.055347608095</v>
      </c>
      <c r="C240" s="11">
        <v>-5.5347608094962197E-2</v>
      </c>
      <c r="D240" s="11">
        <v>-8.1470719062699985E-5</v>
      </c>
    </row>
    <row r="241" spans="1:4" x14ac:dyDescent="0.2">
      <c r="A241" s="11">
        <v>216</v>
      </c>
      <c r="B241" s="11">
        <v>3746.5461519435162</v>
      </c>
      <c r="C241" s="11">
        <v>349.45384805648382</v>
      </c>
      <c r="D241" s="11">
        <v>0.51439000275389746</v>
      </c>
    </row>
    <row r="242" spans="1:4" x14ac:dyDescent="0.2">
      <c r="A242" s="11">
        <v>217</v>
      </c>
      <c r="B242" s="11">
        <v>5361.6117693375918</v>
      </c>
      <c r="C242" s="11">
        <v>748.3882306624082</v>
      </c>
      <c r="D242" s="11">
        <v>1.1016144940810531</v>
      </c>
    </row>
    <row r="243" spans="1:4" x14ac:dyDescent="0.2">
      <c r="A243" s="11">
        <v>218</v>
      </c>
      <c r="B243" s="11">
        <v>2285.4290153323473</v>
      </c>
      <c r="C243" s="11">
        <v>-383.42901533234726</v>
      </c>
      <c r="D243" s="11">
        <v>-0.56440085965472264</v>
      </c>
    </row>
    <row r="244" spans="1:4" x14ac:dyDescent="0.2">
      <c r="A244" s="11">
        <v>219</v>
      </c>
      <c r="B244" s="11">
        <v>2271.5219799571023</v>
      </c>
      <c r="C244" s="11">
        <v>251.4780200428977</v>
      </c>
      <c r="D244" s="11">
        <v>0.37017128339505978</v>
      </c>
    </row>
    <row r="245" spans="1:4" x14ac:dyDescent="0.2">
      <c r="A245" s="11">
        <v>220</v>
      </c>
      <c r="B245" s="11">
        <v>2908.4373059125974</v>
      </c>
      <c r="C245" s="11">
        <v>-83.437305912597367</v>
      </c>
      <c r="D245" s="11">
        <v>-0.12281826700967247</v>
      </c>
    </row>
    <row r="246" spans="1:4" x14ac:dyDescent="0.2">
      <c r="A246" s="11">
        <v>221</v>
      </c>
      <c r="B246" s="11">
        <v>3214.9520610211621</v>
      </c>
      <c r="C246" s="11">
        <v>-23.952061021162081</v>
      </c>
      <c r="D246" s="11">
        <v>-3.5257018353524128E-2</v>
      </c>
    </row>
    <row r="247" spans="1:4" x14ac:dyDescent="0.2">
      <c r="A247" s="11">
        <v>222</v>
      </c>
      <c r="B247" s="11">
        <v>3969.9294771208033</v>
      </c>
      <c r="C247" s="11">
        <v>118.07052287919669</v>
      </c>
      <c r="D247" s="11">
        <v>0.17379776164080854</v>
      </c>
    </row>
    <row r="248" spans="1:4" x14ac:dyDescent="0.2">
      <c r="A248" s="11">
        <v>223</v>
      </c>
      <c r="B248" s="11">
        <v>5090.8941525358132</v>
      </c>
      <c r="C248" s="11">
        <v>-12.894152535813191</v>
      </c>
      <c r="D248" s="11">
        <v>-1.897996887226739E-2</v>
      </c>
    </row>
    <row r="249" spans="1:4" x14ac:dyDescent="0.2">
      <c r="A249" s="11">
        <v>224</v>
      </c>
      <c r="B249" s="11">
        <v>2650.9715597473105</v>
      </c>
      <c r="C249" s="11">
        <v>112.02844025268951</v>
      </c>
      <c r="D249" s="11">
        <v>0.16490392081984281</v>
      </c>
    </row>
    <row r="250" spans="1:4" x14ac:dyDescent="0.2">
      <c r="A250" s="11">
        <v>225</v>
      </c>
      <c r="B250" s="11">
        <v>2310.2107363480441</v>
      </c>
      <c r="C250" s="11">
        <v>14.789263651955935</v>
      </c>
      <c r="D250" s="11">
        <v>2.1769539562855527E-2</v>
      </c>
    </row>
    <row r="251" spans="1:4" x14ac:dyDescent="0.2">
      <c r="A251" s="11">
        <v>226</v>
      </c>
      <c r="B251" s="11">
        <v>2796.0358874952926</v>
      </c>
      <c r="C251" s="11">
        <v>1185.9641125047074</v>
      </c>
      <c r="D251" s="11">
        <v>1.7457186020132625</v>
      </c>
    </row>
    <row r="252" spans="1:4" x14ac:dyDescent="0.2">
      <c r="A252" s="11">
        <v>227</v>
      </c>
      <c r="B252" s="11">
        <v>3592.1561579436311</v>
      </c>
      <c r="C252" s="11">
        <v>-320.15615794363111</v>
      </c>
      <c r="D252" s="11">
        <v>-0.47126431110205669</v>
      </c>
    </row>
    <row r="253" spans="1:4" x14ac:dyDescent="0.2">
      <c r="A253" s="11">
        <v>228</v>
      </c>
      <c r="B253" s="11">
        <v>4147.2692343469689</v>
      </c>
      <c r="C253" s="11">
        <v>-649.26923434696891</v>
      </c>
      <c r="D253" s="11">
        <v>-0.95571305081114999</v>
      </c>
    </row>
    <row r="254" spans="1:4" x14ac:dyDescent="0.2">
      <c r="A254" s="11">
        <v>229</v>
      </c>
      <c r="B254" s="11">
        <v>4026.9679569872305</v>
      </c>
      <c r="C254" s="11">
        <v>1962.0320430127695</v>
      </c>
      <c r="D254" s="11">
        <v>2.888077134138308</v>
      </c>
    </row>
    <row r="255" spans="1:4" x14ac:dyDescent="0.2">
      <c r="A255" s="11">
        <v>230</v>
      </c>
      <c r="B255" s="11">
        <v>2326.1652157828148</v>
      </c>
      <c r="C255" s="11">
        <v>-144.16521578281481</v>
      </c>
      <c r="D255" s="11">
        <v>-0.21220869695946795</v>
      </c>
    </row>
    <row r="256" spans="1:4" x14ac:dyDescent="0.2">
      <c r="A256" s="11">
        <v>231</v>
      </c>
      <c r="B256" s="11">
        <v>2771.0277798839847</v>
      </c>
      <c r="C256" s="11">
        <v>-310.02777988398475</v>
      </c>
      <c r="D256" s="11">
        <v>-0.45635551428390886</v>
      </c>
    </row>
    <row r="257" spans="1:4" x14ac:dyDescent="0.2">
      <c r="A257" s="11">
        <v>232</v>
      </c>
      <c r="B257" s="11">
        <v>2652.9677403673741</v>
      </c>
      <c r="C257" s="11">
        <v>-55.967740367374063</v>
      </c>
      <c r="D257" s="11">
        <v>-8.2383543010948967E-2</v>
      </c>
    </row>
    <row r="258" spans="1:4" x14ac:dyDescent="0.2">
      <c r="A258" s="11">
        <v>233</v>
      </c>
      <c r="B258" s="11">
        <v>2989.3964608361402</v>
      </c>
      <c r="C258" s="11">
        <v>484.60353916385975</v>
      </c>
      <c r="D258" s="11">
        <v>0.71332800377334737</v>
      </c>
    </row>
    <row r="259" spans="1:4" x14ac:dyDescent="0.2">
      <c r="A259" s="11">
        <v>234</v>
      </c>
      <c r="B259" s="11">
        <v>3733.6766886729279</v>
      </c>
      <c r="C259" s="11">
        <v>366.32331132707213</v>
      </c>
      <c r="D259" s="11">
        <v>0.53922156007248256</v>
      </c>
    </row>
    <row r="260" spans="1:4" x14ac:dyDescent="0.2">
      <c r="A260" s="11">
        <v>235</v>
      </c>
      <c r="B260" s="11">
        <v>3602.0077691919287</v>
      </c>
      <c r="C260" s="11">
        <v>-177.00776919192867</v>
      </c>
      <c r="D260" s="11">
        <v>-0.26055236589462433</v>
      </c>
    </row>
    <row r="261" spans="1:4" x14ac:dyDescent="0.2">
      <c r="A261" s="11">
        <v>236</v>
      </c>
      <c r="B261" s="11">
        <v>2052.7375434747173</v>
      </c>
      <c r="C261" s="11">
        <v>-260.73754347471731</v>
      </c>
      <c r="D261" s="11">
        <v>-0.38380114127209652</v>
      </c>
    </row>
    <row r="262" spans="1:4" x14ac:dyDescent="0.2">
      <c r="A262" s="11">
        <v>237</v>
      </c>
      <c r="B262" s="11">
        <v>2601.4241982427193</v>
      </c>
      <c r="C262" s="11">
        <v>-365.42419824271929</v>
      </c>
      <c r="D262" s="11">
        <v>-0.53789808120822469</v>
      </c>
    </row>
    <row r="263" spans="1:4" x14ac:dyDescent="0.2">
      <c r="A263" s="11">
        <v>238</v>
      </c>
      <c r="B263" s="11">
        <v>2963.838305465651</v>
      </c>
      <c r="C263" s="11">
        <v>172.16169453434895</v>
      </c>
      <c r="D263" s="11">
        <v>0.25341902805810662</v>
      </c>
    </row>
    <row r="264" spans="1:4" x14ac:dyDescent="0.2">
      <c r="A264" s="11">
        <v>239</v>
      </c>
      <c r="B264" s="11">
        <v>2783.5031801108516</v>
      </c>
      <c r="C264" s="11">
        <v>6.4968198891483553</v>
      </c>
      <c r="D264" s="11">
        <v>9.563206183754577E-3</v>
      </c>
    </row>
    <row r="265" spans="1:4" x14ac:dyDescent="0.2">
      <c r="A265" s="11">
        <v>240</v>
      </c>
      <c r="B265" s="11">
        <v>5308.9385607416207</v>
      </c>
      <c r="C265" s="11">
        <v>445.06143925837932</v>
      </c>
      <c r="D265" s="11">
        <v>0.65512271860508309</v>
      </c>
    </row>
    <row r="266" spans="1:4" x14ac:dyDescent="0.2">
      <c r="A266" s="11">
        <v>241</v>
      </c>
      <c r="B266" s="11">
        <v>5409.6806210484938</v>
      </c>
      <c r="C266" s="11">
        <v>-1271.6806210484938</v>
      </c>
      <c r="D266" s="11">
        <v>-1.8718918157612652</v>
      </c>
    </row>
    <row r="267" spans="1:4" x14ac:dyDescent="0.2">
      <c r="A267" s="11">
        <v>242</v>
      </c>
      <c r="B267" s="11">
        <v>2624.9333267393845</v>
      </c>
      <c r="C267" s="11">
        <v>109.06667326061552</v>
      </c>
      <c r="D267" s="11">
        <v>0.16054425118197094</v>
      </c>
    </row>
    <row r="268" spans="1:4" x14ac:dyDescent="0.2">
      <c r="A268" s="11">
        <v>243</v>
      </c>
      <c r="B268" s="11">
        <v>2352.0629330193046</v>
      </c>
      <c r="C268" s="11">
        <v>-371.06293301930464</v>
      </c>
      <c r="D268" s="11">
        <v>-0.54619820099052974</v>
      </c>
    </row>
    <row r="269" spans="1:4" x14ac:dyDescent="0.2">
      <c r="A269" s="11">
        <v>244</v>
      </c>
      <c r="B269" s="11">
        <v>2845.9330635537767</v>
      </c>
      <c r="C269" s="11">
        <v>332.06693644622328</v>
      </c>
      <c r="D269" s="11">
        <v>0.48879677045491277</v>
      </c>
    </row>
    <row r="270" spans="1:4" x14ac:dyDescent="0.2">
      <c r="A270" s="11">
        <v>245</v>
      </c>
      <c r="B270" s="11">
        <v>3425.1834883950628</v>
      </c>
      <c r="C270" s="11">
        <v>-501.1834883950628</v>
      </c>
      <c r="D270" s="11">
        <v>-0.73773340144783373</v>
      </c>
    </row>
    <row r="271" spans="1:4" x14ac:dyDescent="0.2">
      <c r="A271" s="11">
        <v>246</v>
      </c>
      <c r="B271" s="11">
        <v>4118.9406944535303</v>
      </c>
      <c r="C271" s="11">
        <v>-395.94069445353034</v>
      </c>
      <c r="D271" s="11">
        <v>-0.58281783429499323</v>
      </c>
    </row>
    <row r="272" spans="1:4" x14ac:dyDescent="0.2">
      <c r="A272" s="11">
        <v>247</v>
      </c>
      <c r="B272" s="11">
        <v>4181.0434631154221</v>
      </c>
      <c r="C272" s="11">
        <v>2553.9565368845779</v>
      </c>
      <c r="D272" s="11">
        <v>3.759379721665129</v>
      </c>
    </row>
    <row r="273" spans="1:4" x14ac:dyDescent="0.2">
      <c r="A273" s="11">
        <v>248</v>
      </c>
      <c r="B273" s="11">
        <v>2755.14668813359</v>
      </c>
      <c r="C273" s="11">
        <v>104.85331186640997</v>
      </c>
      <c r="D273" s="11">
        <v>0.15434225629417037</v>
      </c>
    </row>
    <row r="274" spans="1:4" x14ac:dyDescent="0.2">
      <c r="A274" s="11">
        <v>249</v>
      </c>
      <c r="B274" s="11">
        <v>3108.0220531107884</v>
      </c>
      <c r="C274" s="11">
        <v>-735.02205311078842</v>
      </c>
      <c r="D274" s="11">
        <v>-1.0819397125732086</v>
      </c>
    </row>
    <row r="275" spans="1:4" x14ac:dyDescent="0.2">
      <c r="A275" s="11">
        <v>250</v>
      </c>
      <c r="B275" s="11">
        <v>3206.5761535867005</v>
      </c>
      <c r="C275" s="11">
        <v>-639.57615358670046</v>
      </c>
      <c r="D275" s="11">
        <v>-0.94144500406707088</v>
      </c>
    </row>
    <row r="276" spans="1:4" x14ac:dyDescent="0.2">
      <c r="A276" s="11">
        <v>251</v>
      </c>
      <c r="B276" s="11">
        <v>3167.6294611293215</v>
      </c>
      <c r="C276" s="11">
        <v>-774.6294611293215</v>
      </c>
      <c r="D276" s="11">
        <v>-1.1402411301510595</v>
      </c>
    </row>
    <row r="277" spans="1:4" x14ac:dyDescent="0.2">
      <c r="A277" s="11">
        <v>252</v>
      </c>
      <c r="B277" s="11">
        <v>3633.3043367129544</v>
      </c>
      <c r="C277" s="11">
        <v>722.69566328704559</v>
      </c>
      <c r="D277" s="11">
        <v>1.0637954805647638</v>
      </c>
    </row>
    <row r="278" spans="1:4" x14ac:dyDescent="0.2">
      <c r="A278" s="11">
        <v>253</v>
      </c>
      <c r="B278" s="11">
        <v>4186.4991887991264</v>
      </c>
      <c r="C278" s="11">
        <v>-820.49918879912639</v>
      </c>
      <c r="D278" s="11">
        <v>-1.2077605736301245</v>
      </c>
    </row>
    <row r="279" spans="1:4" x14ac:dyDescent="0.2">
      <c r="A279" s="11">
        <v>254</v>
      </c>
      <c r="B279" s="11">
        <v>2268.0185821072077</v>
      </c>
      <c r="C279" s="11">
        <v>-50.018582107207749</v>
      </c>
      <c r="D279" s="11">
        <v>-7.3626485245381915E-2</v>
      </c>
    </row>
    <row r="280" spans="1:4" x14ac:dyDescent="0.2">
      <c r="A280" s="11">
        <v>255</v>
      </c>
      <c r="B280" s="11">
        <v>2533.5106370322665</v>
      </c>
      <c r="C280" s="11">
        <v>-282.51063703226646</v>
      </c>
      <c r="D280" s="11">
        <v>-0.41585075731529514</v>
      </c>
    </row>
    <row r="281" spans="1:4" x14ac:dyDescent="0.2">
      <c r="A281" s="11">
        <v>256</v>
      </c>
      <c r="B281" s="11">
        <v>2669.7776538010198</v>
      </c>
      <c r="C281" s="11">
        <v>373.22234619898018</v>
      </c>
      <c r="D281" s="11">
        <v>0.5493768197340857</v>
      </c>
    </row>
    <row r="282" spans="1:4" x14ac:dyDescent="0.2">
      <c r="A282" s="11">
        <v>257</v>
      </c>
      <c r="B282" s="11">
        <v>2804.2595874256676</v>
      </c>
      <c r="C282" s="11">
        <v>-163.25958742566763</v>
      </c>
      <c r="D282" s="11">
        <v>-0.24031528080902806</v>
      </c>
    </row>
    <row r="283" spans="1:4" x14ac:dyDescent="0.2">
      <c r="A283" s="11">
        <v>258</v>
      </c>
      <c r="B283" s="11">
        <v>4461.1303470213225</v>
      </c>
      <c r="C283" s="11">
        <v>-315.13034702132245</v>
      </c>
      <c r="D283" s="11">
        <v>-0.46386640460154205</v>
      </c>
    </row>
    <row r="284" spans="1:4" x14ac:dyDescent="0.2">
      <c r="A284" s="11">
        <v>259</v>
      </c>
      <c r="B284" s="11">
        <v>4141.4681189583544</v>
      </c>
      <c r="C284" s="11">
        <v>409.53188104164565</v>
      </c>
      <c r="D284" s="11">
        <v>0.60282382520157884</v>
      </c>
    </row>
    <row r="285" spans="1:4" x14ac:dyDescent="0.2">
      <c r="A285" s="11">
        <v>260</v>
      </c>
      <c r="B285" s="11">
        <v>2496.0977108986149</v>
      </c>
      <c r="C285" s="11">
        <v>316.90228910138512</v>
      </c>
      <c r="D285" s="11">
        <v>0.46647467260749587</v>
      </c>
    </row>
    <row r="286" spans="1:4" x14ac:dyDescent="0.2">
      <c r="A286" s="11">
        <v>261</v>
      </c>
      <c r="B286" s="11">
        <v>2142.843176293773</v>
      </c>
      <c r="C286" s="11">
        <v>823.15682370622699</v>
      </c>
      <c r="D286" s="11">
        <v>1.2116725661143548</v>
      </c>
    </row>
    <row r="287" spans="1:4" x14ac:dyDescent="0.2">
      <c r="A287" s="11">
        <v>262</v>
      </c>
      <c r="B287" s="11">
        <v>2716.0658832716304</v>
      </c>
      <c r="C287" s="11">
        <v>-1177.0658832716304</v>
      </c>
      <c r="D287" s="11">
        <v>-1.7326205629298082</v>
      </c>
    </row>
    <row r="288" spans="1:4" x14ac:dyDescent="0.2">
      <c r="A288" s="11">
        <v>263</v>
      </c>
      <c r="B288" s="11">
        <v>2833.1307644250801</v>
      </c>
      <c r="C288" s="11">
        <v>-487.13076442508009</v>
      </c>
      <c r="D288" s="11">
        <v>-0.71704803552091234</v>
      </c>
    </row>
    <row r="289" spans="1:4" x14ac:dyDescent="0.2">
      <c r="A289" s="11">
        <v>264</v>
      </c>
      <c r="B289" s="11">
        <v>4010.4561629096106</v>
      </c>
      <c r="C289" s="11">
        <v>69.543837090389388</v>
      </c>
      <c r="D289" s="11">
        <v>0.10236732189785444</v>
      </c>
    </row>
    <row r="290" spans="1:4" x14ac:dyDescent="0.2">
      <c r="A290" s="11">
        <v>265</v>
      </c>
      <c r="B290" s="11">
        <v>4148.0521081234483</v>
      </c>
      <c r="C290" s="11">
        <v>-692.05210812344831</v>
      </c>
      <c r="D290" s="11">
        <v>-1.0186886989034434</v>
      </c>
    </row>
    <row r="291" spans="1:4" x14ac:dyDescent="0.2">
      <c r="A291" s="11">
        <v>266</v>
      </c>
      <c r="B291" s="11">
        <v>2714.9460737846316</v>
      </c>
      <c r="C291" s="11">
        <v>-288.94607378463161</v>
      </c>
      <c r="D291" s="11">
        <v>-0.42532360858644946</v>
      </c>
    </row>
    <row r="292" spans="1:4" x14ac:dyDescent="0.2">
      <c r="A292" s="11">
        <v>267</v>
      </c>
      <c r="B292" s="11">
        <v>2561.8643230296752</v>
      </c>
      <c r="C292" s="11">
        <v>-578.86432302967523</v>
      </c>
      <c r="D292" s="11">
        <v>-0.85207824258738452</v>
      </c>
    </row>
    <row r="293" spans="1:4" x14ac:dyDescent="0.2">
      <c r="A293" s="11">
        <v>268</v>
      </c>
      <c r="B293" s="11">
        <v>2483.7451270472529</v>
      </c>
      <c r="C293" s="11">
        <v>-37.745127047252936</v>
      </c>
      <c r="D293" s="11">
        <v>-5.5560172291032821E-2</v>
      </c>
    </row>
    <row r="294" spans="1:4" x14ac:dyDescent="0.2">
      <c r="A294" s="11">
        <v>269</v>
      </c>
      <c r="B294" s="11">
        <v>2914.4173937783985</v>
      </c>
      <c r="C294" s="11">
        <v>-20.417393778398491</v>
      </c>
      <c r="D294" s="11">
        <v>-3.0054049484097369E-2</v>
      </c>
    </row>
    <row r="295" spans="1:4" x14ac:dyDescent="0.2">
      <c r="A295" s="11">
        <v>270</v>
      </c>
      <c r="B295" s="11">
        <v>3746.7880074831514</v>
      </c>
      <c r="C295" s="11">
        <v>-54.788007483151432</v>
      </c>
      <c r="D295" s="11">
        <v>-8.0646996668880769E-2</v>
      </c>
    </row>
    <row r="296" spans="1:4" x14ac:dyDescent="0.2">
      <c r="A296" s="11">
        <v>271</v>
      </c>
      <c r="B296" s="11">
        <v>4390.4710795786532</v>
      </c>
      <c r="C296" s="11">
        <v>-730.47107957865319</v>
      </c>
      <c r="D296" s="11">
        <v>-1.0752407584745558</v>
      </c>
    </row>
    <row r="297" spans="1:4" x14ac:dyDescent="0.2">
      <c r="A297" s="11">
        <v>272</v>
      </c>
      <c r="B297" s="11">
        <v>2314.1093843523831</v>
      </c>
      <c r="C297" s="11">
        <v>-35.109384352383131</v>
      </c>
      <c r="D297" s="11">
        <v>-5.1680404763466491E-2</v>
      </c>
    </row>
    <row r="298" spans="1:4" x14ac:dyDescent="0.2">
      <c r="A298" s="11">
        <v>273</v>
      </c>
      <c r="B298" s="11">
        <v>2698.122490100463</v>
      </c>
      <c r="C298" s="11">
        <v>-1064.122490100463</v>
      </c>
      <c r="D298" s="11">
        <v>-1.5663698472846315</v>
      </c>
    </row>
    <row r="299" spans="1:4" x14ac:dyDescent="0.2">
      <c r="A299" s="11">
        <v>274</v>
      </c>
      <c r="B299" s="11">
        <v>2563.2748412194924</v>
      </c>
      <c r="C299" s="11">
        <v>654.72515878050763</v>
      </c>
      <c r="D299" s="11">
        <v>0.96374407693949704</v>
      </c>
    </row>
    <row r="300" spans="1:4" x14ac:dyDescent="0.2">
      <c r="A300" s="11">
        <v>275</v>
      </c>
      <c r="B300" s="11">
        <v>2723.2570475291086</v>
      </c>
      <c r="C300" s="11">
        <v>-448.2570475291086</v>
      </c>
      <c r="D300" s="11">
        <v>-0.65982659854895231</v>
      </c>
    </row>
    <row r="301" spans="1:4" x14ac:dyDescent="0.2">
      <c r="A301" s="11">
        <v>276</v>
      </c>
      <c r="B301" s="11">
        <v>4168.5936046961006</v>
      </c>
      <c r="C301" s="11">
        <v>-1496.5936046961006</v>
      </c>
      <c r="D301" s="11">
        <v>-2.2029598263764458</v>
      </c>
    </row>
    <row r="302" spans="1:4" x14ac:dyDescent="0.2">
      <c r="A302" s="11">
        <v>277</v>
      </c>
      <c r="B302" s="11">
        <v>4447.9539146967427</v>
      </c>
      <c r="C302" s="11">
        <v>838.04608530325731</v>
      </c>
      <c r="D302" s="11">
        <v>1.2335893009178072</v>
      </c>
    </row>
    <row r="303" spans="1:4" x14ac:dyDescent="0.2">
      <c r="A303" s="11">
        <v>278</v>
      </c>
      <c r="B303" s="11">
        <v>2599.8490254638482</v>
      </c>
      <c r="C303" s="11">
        <v>29.150974536151807</v>
      </c>
      <c r="D303" s="11">
        <v>4.2909728867848142E-2</v>
      </c>
    </row>
    <row r="304" spans="1:4" x14ac:dyDescent="0.2">
      <c r="A304" s="11">
        <v>279</v>
      </c>
      <c r="B304" s="11">
        <v>2841.2893508410993</v>
      </c>
      <c r="C304" s="11">
        <v>-415.28935084109935</v>
      </c>
      <c r="D304" s="11">
        <v>-0.61129872087798243</v>
      </c>
    </row>
    <row r="305" spans="1:4" x14ac:dyDescent="0.2">
      <c r="A305" s="11">
        <v>280</v>
      </c>
      <c r="B305" s="11">
        <v>3004.0765130035475</v>
      </c>
      <c r="C305" s="11">
        <v>598.92348699645254</v>
      </c>
      <c r="D305" s="11">
        <v>0.88160498400258758</v>
      </c>
    </row>
    <row r="306" spans="1:4" x14ac:dyDescent="0.2">
      <c r="A306" s="11">
        <v>281</v>
      </c>
      <c r="B306" s="11">
        <v>663.6214094850136</v>
      </c>
      <c r="C306" s="11">
        <v>-613.6214094850136</v>
      </c>
      <c r="D306" s="11">
        <v>-0.90324007095731884</v>
      </c>
    </row>
    <row r="307" spans="1:4" x14ac:dyDescent="0.2">
      <c r="A307" s="11">
        <v>282</v>
      </c>
      <c r="B307" s="11">
        <v>2633.5950862692748</v>
      </c>
      <c r="C307" s="11">
        <v>-323.59508626927482</v>
      </c>
      <c r="D307" s="11">
        <v>-0.47632635394615891</v>
      </c>
    </row>
    <row r="308" spans="1:4" x14ac:dyDescent="0.2">
      <c r="A308" s="11">
        <v>283</v>
      </c>
      <c r="B308" s="11">
        <v>3385.6006614751241</v>
      </c>
      <c r="C308" s="11">
        <v>-1127.6006614751241</v>
      </c>
      <c r="D308" s="11">
        <v>-1.6598086144632562</v>
      </c>
    </row>
    <row r="309" spans="1:4" x14ac:dyDescent="0.2">
      <c r="A309" s="11">
        <v>284</v>
      </c>
      <c r="B309" s="11">
        <v>2128.9833752125805</v>
      </c>
      <c r="C309" s="11">
        <v>-492.98337521258054</v>
      </c>
      <c r="D309" s="11">
        <v>-0.72566297708141636</v>
      </c>
    </row>
    <row r="310" spans="1:4" x14ac:dyDescent="0.2">
      <c r="A310" s="11">
        <v>285</v>
      </c>
      <c r="B310" s="11">
        <v>2445.0055029204236</v>
      </c>
      <c r="C310" s="11">
        <v>-389.00550292042362</v>
      </c>
      <c r="D310" s="11">
        <v>-0.57260935265527479</v>
      </c>
    </row>
    <row r="311" spans="1:4" x14ac:dyDescent="0.2">
      <c r="A311" s="11">
        <v>286</v>
      </c>
      <c r="B311" s="11">
        <v>2396.9227650797957</v>
      </c>
      <c r="C311" s="11">
        <v>-746.92276507979568</v>
      </c>
      <c r="D311" s="11">
        <v>-1.0994573541632406</v>
      </c>
    </row>
    <row r="312" spans="1:4" x14ac:dyDescent="0.2">
      <c r="A312" s="11">
        <v>287</v>
      </c>
      <c r="B312" s="11">
        <v>2416.7053108143837</v>
      </c>
      <c r="C312" s="11">
        <v>35.294689185616335</v>
      </c>
      <c r="D312" s="11">
        <v>5.1953170263709977E-2</v>
      </c>
    </row>
    <row r="313" spans="1:4" x14ac:dyDescent="0.2">
      <c r="A313" s="11">
        <v>288</v>
      </c>
      <c r="B313" s="11">
        <v>3617.8086381326866</v>
      </c>
      <c r="C313" s="11">
        <v>-1485.8086381326866</v>
      </c>
      <c r="D313" s="11">
        <v>-2.1870845426698589</v>
      </c>
    </row>
    <row r="314" spans="1:4" x14ac:dyDescent="0.2">
      <c r="A314" s="11">
        <v>289</v>
      </c>
      <c r="B314" s="11">
        <v>3265.720176077376</v>
      </c>
      <c r="C314" s="11">
        <v>-596.72017607737598</v>
      </c>
      <c r="D314" s="11">
        <v>-0.87836174854807825</v>
      </c>
    </row>
    <row r="315" spans="1:4" x14ac:dyDescent="0.2">
      <c r="A315" s="11">
        <v>290</v>
      </c>
      <c r="B315" s="11">
        <v>2500.4145247094625</v>
      </c>
      <c r="C315" s="11">
        <v>-549.41452470946251</v>
      </c>
      <c r="D315" s="11">
        <v>-0.80872865029276086</v>
      </c>
    </row>
    <row r="316" spans="1:4" x14ac:dyDescent="0.2">
      <c r="A316" s="11">
        <v>291</v>
      </c>
      <c r="B316" s="11">
        <v>2612.8849420169918</v>
      </c>
      <c r="C316" s="11">
        <v>-946.88494201699177</v>
      </c>
      <c r="D316" s="11">
        <v>-1.3937982100944482</v>
      </c>
    </row>
    <row r="317" spans="1:4" x14ac:dyDescent="0.2">
      <c r="A317" s="11">
        <v>292</v>
      </c>
      <c r="B317" s="11">
        <v>2904.6969091304568</v>
      </c>
      <c r="C317" s="11">
        <v>493.30309086954321</v>
      </c>
      <c r="D317" s="11">
        <v>0.72613359298271529</v>
      </c>
    </row>
    <row r="318" spans="1:4" x14ac:dyDescent="0.2">
      <c r="A318" s="11">
        <v>293</v>
      </c>
      <c r="B318" s="11">
        <v>2712.8801389220262</v>
      </c>
      <c r="C318" s="11">
        <v>198.11986107797384</v>
      </c>
      <c r="D318" s="11">
        <v>0.29162899894302613</v>
      </c>
    </row>
    <row r="319" spans="1:4" x14ac:dyDescent="0.2">
      <c r="A319" s="11">
        <v>294</v>
      </c>
      <c r="B319" s="11">
        <v>3759.3064330342913</v>
      </c>
      <c r="C319" s="11">
        <v>-603.30643303429133</v>
      </c>
      <c r="D319" s="11">
        <v>-0.88805660454422108</v>
      </c>
    </row>
    <row r="320" spans="1:4" x14ac:dyDescent="0.2">
      <c r="A320" s="11">
        <v>295</v>
      </c>
      <c r="B320" s="11">
        <v>4161.1002919371886</v>
      </c>
      <c r="C320" s="11">
        <v>-1050.1002919371886</v>
      </c>
      <c r="D320" s="11">
        <v>-1.5457294148156875</v>
      </c>
    </row>
    <row r="321" spans="1:4" x14ac:dyDescent="0.2">
      <c r="A321" s="11">
        <v>296</v>
      </c>
      <c r="B321" s="11">
        <v>2530.9879358878616</v>
      </c>
      <c r="C321" s="11">
        <v>-543.98793588786157</v>
      </c>
      <c r="D321" s="11">
        <v>-0.8007408056763341</v>
      </c>
    </row>
    <row r="322" spans="1:4" x14ac:dyDescent="0.2">
      <c r="A322" s="11">
        <v>297</v>
      </c>
      <c r="B322" s="11">
        <v>2262.8867334662773</v>
      </c>
      <c r="C322" s="11">
        <v>307.11326653372271</v>
      </c>
      <c r="D322" s="11">
        <v>0.45206540118712812</v>
      </c>
    </row>
    <row r="323" spans="1:4" x14ac:dyDescent="0.2">
      <c r="A323" s="11">
        <v>298</v>
      </c>
      <c r="B323" s="11">
        <v>3056.7036744161887</v>
      </c>
      <c r="C323" s="11">
        <v>-585.70367441618873</v>
      </c>
      <c r="D323" s="11">
        <v>-0.86214564919374959</v>
      </c>
    </row>
    <row r="324" spans="1:4" x14ac:dyDescent="0.2">
      <c r="A324" s="11">
        <v>299</v>
      </c>
      <c r="B324" s="11">
        <v>2645.249048299203</v>
      </c>
      <c r="C324" s="11">
        <v>-381.24904829920297</v>
      </c>
      <c r="D324" s="11">
        <v>-0.56119198599538533</v>
      </c>
    </row>
    <row r="325" spans="1:4" x14ac:dyDescent="0.2">
      <c r="A325" s="11">
        <v>300</v>
      </c>
      <c r="B325" s="11">
        <v>3935.1337567744949</v>
      </c>
      <c r="C325" s="11">
        <v>-789.13375677449494</v>
      </c>
      <c r="D325" s="11">
        <v>-1.1615912017509529</v>
      </c>
    </row>
    <row r="326" spans="1:4" x14ac:dyDescent="0.2">
      <c r="A326" s="11">
        <v>301</v>
      </c>
      <c r="B326" s="11">
        <v>4609.7430764613446</v>
      </c>
      <c r="C326" s="11">
        <v>-1059.7430764613446</v>
      </c>
      <c r="D326" s="11">
        <v>-1.5599234263726418</v>
      </c>
    </row>
    <row r="327" spans="1:4" x14ac:dyDescent="0.2">
      <c r="A327" s="11">
        <v>302</v>
      </c>
      <c r="B327" s="11">
        <v>2466.4671873575639</v>
      </c>
      <c r="C327" s="11">
        <v>-471.46718735756394</v>
      </c>
      <c r="D327" s="11">
        <v>-0.69399152177608958</v>
      </c>
    </row>
    <row r="328" spans="1:4" x14ac:dyDescent="0.2">
      <c r="A328" s="11">
        <v>303</v>
      </c>
      <c r="B328" s="11">
        <v>2736.0207461825148</v>
      </c>
      <c r="C328" s="11">
        <v>248.97925381748519</v>
      </c>
      <c r="D328" s="11">
        <v>0.36649314285455686</v>
      </c>
    </row>
    <row r="329" spans="1:4" x14ac:dyDescent="0.2">
      <c r="A329" s="11">
        <v>304</v>
      </c>
      <c r="B329" s="11">
        <v>3371.2638046155512</v>
      </c>
      <c r="C329" s="11">
        <v>42.73619538444882</v>
      </c>
      <c r="D329" s="11">
        <v>6.2906938308902247E-2</v>
      </c>
    </row>
    <row r="330" spans="1:4" x14ac:dyDescent="0.2">
      <c r="A330" s="11">
        <v>305</v>
      </c>
      <c r="B330" s="11">
        <v>2598.0987655836593</v>
      </c>
      <c r="C330" s="11">
        <v>889.90123441634069</v>
      </c>
      <c r="D330" s="11">
        <v>1.3099191809389634</v>
      </c>
    </row>
    <row r="331" spans="1:4" x14ac:dyDescent="0.2">
      <c r="A331" s="11">
        <v>306</v>
      </c>
      <c r="B331" s="11">
        <v>3215.8837247390966</v>
      </c>
      <c r="C331" s="11">
        <v>948.11627526090342</v>
      </c>
      <c r="D331" s="11">
        <v>1.3956107112709248</v>
      </c>
    </row>
    <row r="332" spans="1:4" x14ac:dyDescent="0.2">
      <c r="A332" s="11">
        <v>307</v>
      </c>
      <c r="B332" s="11">
        <v>3863.7871635394672</v>
      </c>
      <c r="C332" s="11">
        <v>-1399.7871635394672</v>
      </c>
      <c r="D332" s="11">
        <v>-2.060462424186996</v>
      </c>
    </row>
    <row r="333" spans="1:4" x14ac:dyDescent="0.2">
      <c r="A333" s="11">
        <v>308</v>
      </c>
      <c r="B333" s="11">
        <v>838.09929940434779</v>
      </c>
      <c r="C333" s="11">
        <v>-600.09929940434779</v>
      </c>
      <c r="D333" s="11">
        <v>-0.883335759471506</v>
      </c>
    </row>
    <row r="334" spans="1:4" x14ac:dyDescent="0.2">
      <c r="A334" s="11">
        <v>309</v>
      </c>
      <c r="B334" s="11">
        <v>2947.9841585127274</v>
      </c>
      <c r="C334" s="11">
        <v>-159.98415851272739</v>
      </c>
      <c r="D334" s="11">
        <v>-0.23549390626438377</v>
      </c>
    </row>
    <row r="335" spans="1:4" x14ac:dyDescent="0.2">
      <c r="A335" s="11">
        <v>310</v>
      </c>
      <c r="B335" s="11">
        <v>3096.1300848622618</v>
      </c>
      <c r="C335" s="11">
        <v>-59.13008486226181</v>
      </c>
      <c r="D335" s="11">
        <v>-8.7038459253768977E-2</v>
      </c>
    </row>
    <row r="336" spans="1:4" x14ac:dyDescent="0.2">
      <c r="A336" s="11">
        <v>311</v>
      </c>
      <c r="B336" s="11">
        <v>3599.7329673052714</v>
      </c>
      <c r="C336" s="11">
        <v>-1368.7329673052714</v>
      </c>
      <c r="D336" s="11">
        <v>-2.0147511859926861</v>
      </c>
    </row>
    <row r="337" spans="1:4" ht="17" thickBot="1" x14ac:dyDescent="0.25">
      <c r="A337" s="12">
        <v>312</v>
      </c>
      <c r="B337" s="12">
        <v>1148.6379291690346</v>
      </c>
      <c r="C337" s="12">
        <v>2103.3620708309654</v>
      </c>
      <c r="D337" s="12">
        <v>3.0961124835926932</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8089DE-D429-174C-A4C7-438874F3EE51}">
  <dimension ref="A1:V24"/>
  <sheetViews>
    <sheetView topLeftCell="J8" workbookViewId="0">
      <selection activeCell="V16" sqref="V16:Y21"/>
    </sheetView>
  </sheetViews>
  <sheetFormatPr baseColWidth="10" defaultRowHeight="16" x14ac:dyDescent="0.2"/>
  <cols>
    <col min="1" max="1" width="20" bestFit="1" customWidth="1"/>
    <col min="2" max="2" width="12.83203125" bestFit="1" customWidth="1"/>
    <col min="3" max="3" width="13.5" bestFit="1" customWidth="1"/>
    <col min="4" max="4" width="12.83203125" bestFit="1" customWidth="1"/>
    <col min="5" max="5" width="12.1640625" bestFit="1" customWidth="1"/>
    <col min="6" max="6" width="13" bestFit="1" customWidth="1"/>
    <col min="7" max="7" width="12.1640625" bestFit="1" customWidth="1"/>
    <col min="8" max="8" width="12.83203125" bestFit="1" customWidth="1"/>
    <col min="9" max="9" width="12.33203125" bestFit="1" customWidth="1"/>
    <col min="12" max="12" width="20" bestFit="1" customWidth="1"/>
    <col min="13" max="13" width="11.5" bestFit="1" customWidth="1"/>
    <col min="14" max="14" width="13.6640625" bestFit="1" customWidth="1"/>
    <col min="15" max="15" width="12.6640625" bestFit="1" customWidth="1"/>
    <col min="16" max="16" width="7.83203125" bestFit="1" customWidth="1"/>
    <col min="17" max="17" width="13" bestFit="1" customWidth="1"/>
    <col min="19" max="20" width="12.33203125" bestFit="1" customWidth="1"/>
  </cols>
  <sheetData>
    <row r="1" spans="1:20" x14ac:dyDescent="0.2">
      <c r="A1" t="s">
        <v>115</v>
      </c>
      <c r="L1" t="s">
        <v>115</v>
      </c>
    </row>
    <row r="2" spans="1:20" ht="17" thickBot="1" x14ac:dyDescent="0.25"/>
    <row r="3" spans="1:20" x14ac:dyDescent="0.2">
      <c r="A3" s="19" t="s">
        <v>116</v>
      </c>
      <c r="B3" s="19"/>
      <c r="L3" s="19" t="s">
        <v>116</v>
      </c>
      <c r="M3" s="19"/>
    </row>
    <row r="4" spans="1:20" x14ac:dyDescent="0.2">
      <c r="A4" s="11" t="s">
        <v>117</v>
      </c>
      <c r="B4" s="20">
        <v>0.78298381776347159</v>
      </c>
      <c r="L4" s="11" t="s">
        <v>117</v>
      </c>
      <c r="M4" s="20">
        <v>0.78093937900591281</v>
      </c>
    </row>
    <row r="5" spans="1:20" x14ac:dyDescent="0.2">
      <c r="A5" s="11" t="s">
        <v>118</v>
      </c>
      <c r="B5" s="20">
        <v>0.61306365887946135</v>
      </c>
      <c r="L5" s="11" t="s">
        <v>118</v>
      </c>
      <c r="M5" s="20">
        <v>0.60986631368214073</v>
      </c>
    </row>
    <row r="6" spans="1:20" x14ac:dyDescent="0.2">
      <c r="A6" s="11" t="s">
        <v>119</v>
      </c>
      <c r="B6" s="20">
        <v>0.60415394049839632</v>
      </c>
      <c r="L6" s="11" t="s">
        <v>119</v>
      </c>
      <c r="M6" s="20">
        <v>0.60478313861610999</v>
      </c>
    </row>
    <row r="7" spans="1:20" x14ac:dyDescent="0.2">
      <c r="A7" s="11" t="s">
        <v>93</v>
      </c>
      <c r="B7" s="20">
        <v>661.47076559207619</v>
      </c>
      <c r="L7" s="11" t="s">
        <v>93</v>
      </c>
      <c r="M7" s="20">
        <v>660.94485195927382</v>
      </c>
    </row>
    <row r="8" spans="1:20" ht="17" thickBot="1" x14ac:dyDescent="0.25">
      <c r="A8" s="12" t="s">
        <v>120</v>
      </c>
      <c r="B8" s="12">
        <v>312</v>
      </c>
      <c r="L8" s="12" t="s">
        <v>120</v>
      </c>
      <c r="M8" s="12">
        <v>312</v>
      </c>
    </row>
    <row r="10" spans="1:20" ht="17" thickBot="1" x14ac:dyDescent="0.25">
      <c r="A10" t="s">
        <v>121</v>
      </c>
      <c r="L10" t="s">
        <v>121</v>
      </c>
    </row>
    <row r="11" spans="1:20" x14ac:dyDescent="0.2">
      <c r="A11" s="13"/>
      <c r="B11" s="13" t="s">
        <v>126</v>
      </c>
      <c r="C11" s="13" t="s">
        <v>127</v>
      </c>
      <c r="D11" s="13" t="s">
        <v>128</v>
      </c>
      <c r="E11" s="13" t="s">
        <v>129</v>
      </c>
      <c r="F11" s="13" t="s">
        <v>130</v>
      </c>
      <c r="L11" s="13"/>
      <c r="M11" s="13" t="s">
        <v>126</v>
      </c>
      <c r="N11" s="13" t="s">
        <v>127</v>
      </c>
      <c r="O11" s="13" t="s">
        <v>128</v>
      </c>
      <c r="P11" s="13" t="s">
        <v>129</v>
      </c>
      <c r="Q11" s="13" t="s">
        <v>130</v>
      </c>
    </row>
    <row r="12" spans="1:20" x14ac:dyDescent="0.2">
      <c r="A12" s="11" t="s">
        <v>122</v>
      </c>
      <c r="B12" s="11">
        <v>7</v>
      </c>
      <c r="C12" s="20">
        <v>210746778.88966519</v>
      </c>
      <c r="D12" s="20">
        <v>30106682.6985236</v>
      </c>
      <c r="E12" s="20">
        <v>68.808421619963482</v>
      </c>
      <c r="F12" s="20">
        <v>5.4942175061151657E-59</v>
      </c>
      <c r="L12" s="11" t="s">
        <v>122</v>
      </c>
      <c r="M12" s="11">
        <v>4</v>
      </c>
      <c r="N12" s="20">
        <v>209647659.4237271</v>
      </c>
      <c r="O12" s="20">
        <v>52411914.855931774</v>
      </c>
      <c r="P12" s="20">
        <v>119.97743649587943</v>
      </c>
      <c r="Q12" s="20">
        <v>1.6874168570061001E-61</v>
      </c>
    </row>
    <row r="13" spans="1:20" x14ac:dyDescent="0.2">
      <c r="A13" s="11" t="s">
        <v>123</v>
      </c>
      <c r="B13" s="11">
        <v>304</v>
      </c>
      <c r="C13" s="20">
        <v>133013246.4148221</v>
      </c>
      <c r="D13" s="20">
        <v>437543.57373296743</v>
      </c>
      <c r="E13" s="20"/>
      <c r="F13" s="20"/>
      <c r="L13" s="11" t="s">
        <v>123</v>
      </c>
      <c r="M13" s="11">
        <v>307</v>
      </c>
      <c r="N13" s="20">
        <v>134112365.88076019</v>
      </c>
      <c r="O13" s="20">
        <v>436848.09733146644</v>
      </c>
      <c r="P13" s="20"/>
      <c r="Q13" s="20"/>
    </row>
    <row r="14" spans="1:20" ht="17" thickBot="1" x14ac:dyDescent="0.25">
      <c r="A14" s="12" t="s">
        <v>124</v>
      </c>
      <c r="B14" s="12">
        <v>311</v>
      </c>
      <c r="C14" s="21">
        <v>343760025.30448729</v>
      </c>
      <c r="D14" s="21"/>
      <c r="E14" s="21"/>
      <c r="F14" s="21"/>
      <c r="L14" s="12" t="s">
        <v>124</v>
      </c>
      <c r="M14" s="12">
        <v>311</v>
      </c>
      <c r="N14" s="21">
        <v>343760025.30448729</v>
      </c>
      <c r="O14" s="21"/>
      <c r="P14" s="21"/>
      <c r="Q14" s="21"/>
    </row>
    <row r="15" spans="1:20" ht="17" thickBot="1" x14ac:dyDescent="0.25"/>
    <row r="16" spans="1:20" x14ac:dyDescent="0.2">
      <c r="A16" s="13"/>
      <c r="B16" s="13" t="s">
        <v>131</v>
      </c>
      <c r="C16" s="13" t="s">
        <v>93</v>
      </c>
      <c r="D16" s="13" t="s">
        <v>132</v>
      </c>
      <c r="E16" s="13" t="s">
        <v>133</v>
      </c>
      <c r="F16" s="13" t="s">
        <v>134</v>
      </c>
      <c r="G16" s="13" t="s">
        <v>135</v>
      </c>
      <c r="H16" s="13" t="s">
        <v>136</v>
      </c>
      <c r="I16" s="13" t="s">
        <v>137</v>
      </c>
      <c r="L16" s="13"/>
      <c r="M16" s="13" t="s">
        <v>131</v>
      </c>
      <c r="N16" s="13" t="s">
        <v>93</v>
      </c>
      <c r="O16" s="13" t="s">
        <v>132</v>
      </c>
      <c r="P16" s="13" t="s">
        <v>133</v>
      </c>
      <c r="Q16" s="13" t="s">
        <v>134</v>
      </c>
      <c r="R16" s="13" t="s">
        <v>135</v>
      </c>
      <c r="S16" s="13" t="s">
        <v>136</v>
      </c>
      <c r="T16" s="13" t="s">
        <v>137</v>
      </c>
    </row>
    <row r="17" spans="1:22" x14ac:dyDescent="0.2">
      <c r="A17" s="11" t="s">
        <v>125</v>
      </c>
      <c r="B17" s="20">
        <v>-51.66189781118976</v>
      </c>
      <c r="C17" s="20">
        <v>358.28838356635964</v>
      </c>
      <c r="D17" s="20">
        <v>-0.14419082554938964</v>
      </c>
      <c r="E17" s="20">
        <v>0.88544532518551711</v>
      </c>
      <c r="F17" s="20">
        <v>-756.70111283358517</v>
      </c>
      <c r="G17" s="20">
        <v>653.37731721120565</v>
      </c>
      <c r="H17" s="20">
        <v>-756.70111283358517</v>
      </c>
      <c r="I17" s="20">
        <v>653.37731721120565</v>
      </c>
      <c r="L17" s="11" t="s">
        <v>125</v>
      </c>
      <c r="M17" s="20">
        <v>-90.074565397315041</v>
      </c>
      <c r="N17" s="20">
        <v>237.26832821356226</v>
      </c>
      <c r="O17" s="20">
        <v>-0.3796316435299365</v>
      </c>
      <c r="P17" s="20">
        <v>0.70448133898450027</v>
      </c>
      <c r="Q17" s="20">
        <v>-556.95250582820427</v>
      </c>
      <c r="R17" s="20">
        <v>376.80337503357418</v>
      </c>
      <c r="S17" s="20">
        <v>-556.95250582820427</v>
      </c>
      <c r="T17" s="20">
        <v>376.80337503357418</v>
      </c>
    </row>
    <row r="18" spans="1:22" x14ac:dyDescent="0.2">
      <c r="A18" s="11" t="s">
        <v>9</v>
      </c>
      <c r="B18" s="20">
        <v>0.4130053386566831</v>
      </c>
      <c r="C18" s="20">
        <v>4.3491736167767678E-2</v>
      </c>
      <c r="D18" s="20">
        <v>9.4961796205037921</v>
      </c>
      <c r="E18" s="20">
        <v>6.7208064033121837E-19</v>
      </c>
      <c r="F18" s="20">
        <v>0.32742238108919391</v>
      </c>
      <c r="G18" s="20">
        <v>0.49858829622417228</v>
      </c>
      <c r="H18" s="20">
        <v>0.32742238108919391</v>
      </c>
      <c r="I18" s="20">
        <v>0.49858829622417228</v>
      </c>
      <c r="L18" s="11" t="s">
        <v>9</v>
      </c>
      <c r="M18" s="20">
        <v>0.41655159441037892</v>
      </c>
      <c r="N18" s="20">
        <v>4.308820260259804E-2</v>
      </c>
      <c r="O18" s="20">
        <v>9.6674163518081535</v>
      </c>
      <c r="P18" s="20">
        <v>1.7888489403254501E-19</v>
      </c>
      <c r="Q18" s="20">
        <v>0.33176602088089019</v>
      </c>
      <c r="R18" s="20">
        <v>0.50133716793986771</v>
      </c>
      <c r="S18" s="20">
        <v>0.33176602088089019</v>
      </c>
      <c r="T18" s="20">
        <v>0.50133716793986771</v>
      </c>
    </row>
    <row r="19" spans="1:22" x14ac:dyDescent="0.2">
      <c r="A19" s="11" t="s">
        <v>13</v>
      </c>
      <c r="B19" s="20">
        <v>0.18227124650511242</v>
      </c>
      <c r="C19" s="20">
        <v>4.5389558611729587E-2</v>
      </c>
      <c r="D19" s="20">
        <v>4.0157087242088716</v>
      </c>
      <c r="E19" s="20">
        <v>7.4734186668954484E-5</v>
      </c>
      <c r="F19" s="20">
        <v>9.295375746098393E-2</v>
      </c>
      <c r="G19" s="20">
        <v>0.2715887355492409</v>
      </c>
      <c r="H19" s="20">
        <v>9.295375746098393E-2</v>
      </c>
      <c r="I19" s="20">
        <v>0.2715887355492409</v>
      </c>
      <c r="L19" s="11" t="s">
        <v>13</v>
      </c>
      <c r="M19" s="20">
        <v>0.18266904448797733</v>
      </c>
      <c r="N19" s="20">
        <v>4.5269425042729225E-2</v>
      </c>
      <c r="O19" s="20">
        <v>4.0351527397478186</v>
      </c>
      <c r="P19" s="20">
        <v>6.8942721235101839E-5</v>
      </c>
      <c r="Q19" s="20">
        <v>9.3591433128839996E-2</v>
      </c>
      <c r="R19" s="20">
        <v>0.27174665584711466</v>
      </c>
      <c r="S19" s="20">
        <v>9.3591433128839996E-2</v>
      </c>
      <c r="T19" s="20">
        <v>0.27174665584711466</v>
      </c>
    </row>
    <row r="20" spans="1:22" x14ac:dyDescent="0.2">
      <c r="A20" s="11" t="s">
        <v>17</v>
      </c>
      <c r="B20" s="20">
        <v>0.13502037640354331</v>
      </c>
      <c r="C20" s="20">
        <v>4.7986727111145266E-2</v>
      </c>
      <c r="D20" s="20">
        <v>2.8137025492656247</v>
      </c>
      <c r="E20" s="20">
        <v>5.2166121240881311E-3</v>
      </c>
      <c r="F20" s="20">
        <v>4.0592184015135785E-2</v>
      </c>
      <c r="G20" s="20">
        <v>0.22944856879195083</v>
      </c>
      <c r="H20" s="20">
        <v>4.0592184015135785E-2</v>
      </c>
      <c r="I20" s="20">
        <v>0.22944856879195083</v>
      </c>
      <c r="L20" s="11" t="s">
        <v>17</v>
      </c>
      <c r="M20" s="20">
        <v>0.14425423082544978</v>
      </c>
      <c r="N20" s="20">
        <v>4.7527861227249543E-2</v>
      </c>
      <c r="O20" s="20">
        <v>3.0351509009781257</v>
      </c>
      <c r="P20" s="20">
        <v>2.6099112076511592E-3</v>
      </c>
      <c r="Q20" s="20">
        <v>5.0732646508091159E-2</v>
      </c>
      <c r="R20" s="20">
        <v>0.23777581514280838</v>
      </c>
      <c r="S20" s="20">
        <v>5.0732646508091159E-2</v>
      </c>
      <c r="T20" s="20">
        <v>0.23777581514280838</v>
      </c>
    </row>
    <row r="21" spans="1:22" ht="17" thickBot="1" x14ac:dyDescent="0.25">
      <c r="A21" s="11" t="s">
        <v>44</v>
      </c>
      <c r="B21" s="20">
        <v>-26.472234979685805</v>
      </c>
      <c r="C21" s="20">
        <v>21.18129474791408</v>
      </c>
      <c r="D21" s="20">
        <v>-1.2497930506487462</v>
      </c>
      <c r="E21" s="20">
        <v>0.21233645302985607</v>
      </c>
      <c r="F21" s="20">
        <v>-68.152747402610686</v>
      </c>
      <c r="G21" s="20">
        <v>15.20827744323908</v>
      </c>
      <c r="H21" s="20">
        <v>-68.152747402610686</v>
      </c>
      <c r="I21" s="20">
        <v>15.20827744323908</v>
      </c>
      <c r="L21" s="12" t="s">
        <v>91</v>
      </c>
      <c r="M21" s="21">
        <v>1.4480102293199617E-2</v>
      </c>
      <c r="N21" s="21">
        <v>4.7037079759594588E-3</v>
      </c>
      <c r="O21" s="21">
        <v>3.0784441481501577</v>
      </c>
      <c r="P21" s="21">
        <v>2.268714634600248E-3</v>
      </c>
      <c r="Q21" s="21">
        <v>5.2245159756374414E-3</v>
      </c>
      <c r="R21" s="21">
        <v>2.3735688610761793E-2</v>
      </c>
      <c r="S21" s="21">
        <v>5.2245159756374414E-3</v>
      </c>
      <c r="T21" s="21">
        <v>2.3735688610761793E-2</v>
      </c>
    </row>
    <row r="22" spans="1:22" x14ac:dyDescent="0.2">
      <c r="A22" s="11" t="s">
        <v>3</v>
      </c>
      <c r="B22" s="20">
        <v>8.4034802122626822</v>
      </c>
      <c r="C22" s="20">
        <v>8.7846575705254519</v>
      </c>
      <c r="D22" s="20">
        <v>0.95660874027216414</v>
      </c>
      <c r="E22" s="20">
        <v>0.33952488182252516</v>
      </c>
      <c r="F22" s="20">
        <v>-8.8829526218531534</v>
      </c>
      <c r="G22" s="20">
        <v>25.689913046378518</v>
      </c>
      <c r="H22" s="20">
        <v>-8.8829526218531534</v>
      </c>
      <c r="I22" s="20">
        <v>25.689913046378518</v>
      </c>
    </row>
    <row r="23" spans="1:22" x14ac:dyDescent="0.2">
      <c r="A23" s="11" t="s">
        <v>4</v>
      </c>
      <c r="B23" s="20">
        <v>-7.5969143810257123</v>
      </c>
      <c r="C23" s="20">
        <v>8.7942135130102734</v>
      </c>
      <c r="D23" s="20">
        <v>-0.86385375676707632</v>
      </c>
      <c r="E23" s="20">
        <v>0.38834929456413891</v>
      </c>
      <c r="F23" s="20">
        <v>-24.902151380995978</v>
      </c>
      <c r="G23" s="20">
        <v>9.7083226189445533</v>
      </c>
      <c r="H23" s="20">
        <v>-24.902151380995978</v>
      </c>
      <c r="I23" s="20">
        <v>9.7083226189445533</v>
      </c>
    </row>
    <row r="24" spans="1:22" ht="17" thickBot="1" x14ac:dyDescent="0.25">
      <c r="A24" s="12" t="s">
        <v>91</v>
      </c>
      <c r="B24" s="21">
        <v>1.6197315466992265E-2</v>
      </c>
      <c r="C24" s="21">
        <v>5.578816449948224E-3</v>
      </c>
      <c r="D24" s="21">
        <v>2.9033605267910523</v>
      </c>
      <c r="E24" s="21">
        <v>3.9620715149816963E-3</v>
      </c>
      <c r="F24" s="21">
        <v>5.2193308293825239E-3</v>
      </c>
      <c r="G24" s="21">
        <v>2.7175300104602007E-2</v>
      </c>
      <c r="H24" s="21">
        <v>5.2193308293825239E-3</v>
      </c>
      <c r="I24" s="21">
        <v>2.7175300104602007E-2</v>
      </c>
      <c r="V24" s="5"/>
    </row>
  </sheetData>
  <conditionalFormatting sqref="E17:E24">
    <cfRule type="colorScale" priority="1">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8A7D23-BAD3-8545-8981-BF8E80F9720C}">
  <dimension ref="A1:N22"/>
  <sheetViews>
    <sheetView workbookViewId="0">
      <selection activeCell="A21" sqref="A21:B21"/>
    </sheetView>
  </sheetViews>
  <sheetFormatPr baseColWidth="10" defaultRowHeight="16" x14ac:dyDescent="0.2"/>
  <cols>
    <col min="1" max="1" width="20" bestFit="1" customWidth="1"/>
    <col min="2" max="2" width="12.1640625" bestFit="1" customWidth="1"/>
    <col min="3" max="3" width="13.5" bestFit="1" customWidth="1"/>
    <col min="4" max="4" width="12.83203125" bestFit="1" customWidth="1"/>
    <col min="5" max="5" width="12.1640625" bestFit="1" customWidth="1"/>
    <col min="6" max="6" width="13" bestFit="1" customWidth="1"/>
    <col min="7" max="7" width="12.1640625" bestFit="1" customWidth="1"/>
    <col min="8" max="8" width="12.83203125" bestFit="1" customWidth="1"/>
    <col min="9" max="9" width="12.33203125" bestFit="1" customWidth="1"/>
    <col min="11" max="11" width="14.5" bestFit="1" customWidth="1"/>
  </cols>
  <sheetData>
    <row r="1" spans="1:14" x14ac:dyDescent="0.2">
      <c r="A1" t="s">
        <v>115</v>
      </c>
    </row>
    <row r="2" spans="1:14" ht="17" thickBot="1" x14ac:dyDescent="0.25"/>
    <row r="3" spans="1:14" x14ac:dyDescent="0.2">
      <c r="A3" s="19" t="s">
        <v>116</v>
      </c>
      <c r="B3" s="19"/>
    </row>
    <row r="4" spans="1:14" x14ac:dyDescent="0.2">
      <c r="A4" s="11" t="s">
        <v>117</v>
      </c>
      <c r="B4" s="20">
        <v>0.78093937900591281</v>
      </c>
    </row>
    <row r="5" spans="1:14" x14ac:dyDescent="0.2">
      <c r="A5" s="11" t="s">
        <v>118</v>
      </c>
      <c r="B5" s="20">
        <v>0.60986631368214073</v>
      </c>
    </row>
    <row r="6" spans="1:14" x14ac:dyDescent="0.2">
      <c r="A6" s="11" t="s">
        <v>119</v>
      </c>
      <c r="B6" s="20">
        <v>0.60478313861610999</v>
      </c>
    </row>
    <row r="7" spans="1:14" x14ac:dyDescent="0.2">
      <c r="A7" s="11" t="s">
        <v>93</v>
      </c>
      <c r="B7" s="20">
        <v>660.94485195927382</v>
      </c>
    </row>
    <row r="8" spans="1:14" ht="17" thickBot="1" x14ac:dyDescent="0.25">
      <c r="A8" s="12" t="s">
        <v>120</v>
      </c>
      <c r="B8" s="12">
        <v>312</v>
      </c>
    </row>
    <row r="10" spans="1:14" ht="17" thickBot="1" x14ac:dyDescent="0.25">
      <c r="A10" t="s">
        <v>121</v>
      </c>
    </row>
    <row r="11" spans="1:14" x14ac:dyDescent="0.2">
      <c r="A11" s="13"/>
      <c r="B11" s="13" t="s">
        <v>126</v>
      </c>
      <c r="C11" s="13" t="s">
        <v>127</v>
      </c>
      <c r="D11" s="13" t="s">
        <v>128</v>
      </c>
      <c r="E11" s="13" t="s">
        <v>129</v>
      </c>
      <c r="F11" s="13" t="s">
        <v>130</v>
      </c>
    </row>
    <row r="12" spans="1:14" x14ac:dyDescent="0.2">
      <c r="A12" s="11" t="s">
        <v>122</v>
      </c>
      <c r="B12" s="11">
        <v>4</v>
      </c>
      <c r="C12" s="20">
        <v>209647659.4237271</v>
      </c>
      <c r="D12" s="20">
        <v>52411914.855931774</v>
      </c>
      <c r="E12" s="20">
        <v>119.97743649587943</v>
      </c>
      <c r="F12" s="20">
        <v>1.6874168570061001E-61</v>
      </c>
    </row>
    <row r="13" spans="1:14" x14ac:dyDescent="0.2">
      <c r="A13" s="11" t="s">
        <v>123</v>
      </c>
      <c r="B13" s="11">
        <v>307</v>
      </c>
      <c r="C13" s="20">
        <v>134112365.88076019</v>
      </c>
      <c r="D13" s="20">
        <v>436848.09733146644</v>
      </c>
      <c r="E13" s="20"/>
      <c r="F13" s="20"/>
    </row>
    <row r="14" spans="1:14" ht="17" thickBot="1" x14ac:dyDescent="0.25">
      <c r="A14" s="12" t="s">
        <v>124</v>
      </c>
      <c r="B14" s="12">
        <v>311</v>
      </c>
      <c r="C14" s="21">
        <v>343760025.30448729</v>
      </c>
      <c r="D14" s="21"/>
      <c r="E14" s="21"/>
      <c r="F14" s="21"/>
    </row>
    <row r="15" spans="1:14" ht="17" thickBot="1" x14ac:dyDescent="0.25"/>
    <row r="16" spans="1:14" x14ac:dyDescent="0.2">
      <c r="A16" s="13"/>
      <c r="B16" s="13" t="s">
        <v>131</v>
      </c>
      <c r="C16" s="13" t="s">
        <v>93</v>
      </c>
      <c r="D16" s="13" t="s">
        <v>132</v>
      </c>
      <c r="E16" s="13" t="s">
        <v>133</v>
      </c>
      <c r="F16" s="13" t="s">
        <v>134</v>
      </c>
      <c r="G16" s="13" t="s">
        <v>135</v>
      </c>
      <c r="H16" s="13" t="s">
        <v>136</v>
      </c>
      <c r="I16" s="13" t="s">
        <v>137</v>
      </c>
      <c r="K16" s="22" t="s">
        <v>144</v>
      </c>
      <c r="L16" s="22" t="s">
        <v>147</v>
      </c>
      <c r="M16" s="22" t="s">
        <v>145</v>
      </c>
      <c r="N16" s="22" t="s">
        <v>146</v>
      </c>
    </row>
    <row r="17" spans="1:14" x14ac:dyDescent="0.2">
      <c r="A17" s="11" t="s">
        <v>125</v>
      </c>
      <c r="B17" s="20">
        <v>-90.074565397315041</v>
      </c>
      <c r="C17" s="20">
        <v>237.26832821356226</v>
      </c>
      <c r="D17" s="20">
        <v>-0.3796316435299365</v>
      </c>
      <c r="E17" s="20">
        <v>0.70448133898450027</v>
      </c>
      <c r="F17" s="20">
        <v>-556.95250582820427</v>
      </c>
      <c r="G17" s="20">
        <v>376.80337503357418</v>
      </c>
      <c r="H17" s="20">
        <v>-556.95250582820427</v>
      </c>
      <c r="I17" s="20">
        <v>376.80337503357418</v>
      </c>
      <c r="K17" s="20">
        <v>1</v>
      </c>
      <c r="L17">
        <f>K17*B17</f>
        <v>-90.074565397315041</v>
      </c>
      <c r="M17">
        <f>K17*H17</f>
        <v>-556.95250582820427</v>
      </c>
      <c r="N17">
        <f>K17*I17</f>
        <v>376.80337503357418</v>
      </c>
    </row>
    <row r="18" spans="1:14" x14ac:dyDescent="0.2">
      <c r="A18" s="11" t="s">
        <v>9</v>
      </c>
      <c r="B18" s="20">
        <v>0.41655159441037892</v>
      </c>
      <c r="C18" s="20">
        <v>4.308820260259804E-2</v>
      </c>
      <c r="D18" s="20">
        <v>9.6674163518081535</v>
      </c>
      <c r="E18" s="20">
        <v>1.7888489403254501E-19</v>
      </c>
      <c r="F18" s="20">
        <v>0.33176602088089019</v>
      </c>
      <c r="G18" s="20">
        <v>0.50133716793986771</v>
      </c>
      <c r="H18" s="20">
        <v>0.33176602088089019</v>
      </c>
      <c r="I18" s="20">
        <v>0.50133716793986771</v>
      </c>
      <c r="K18" s="20">
        <v>3000</v>
      </c>
      <c r="L18">
        <f>K18*B18</f>
        <v>1249.6547832311367</v>
      </c>
      <c r="M18">
        <f>K18*H18</f>
        <v>995.29806264267052</v>
      </c>
      <c r="N18">
        <f>K18*I18</f>
        <v>1504.0115038196031</v>
      </c>
    </row>
    <row r="19" spans="1:14" x14ac:dyDescent="0.2">
      <c r="A19" s="11" t="s">
        <v>13</v>
      </c>
      <c r="B19" s="20">
        <v>0.18266904448797733</v>
      </c>
      <c r="C19" s="20">
        <v>4.5269425042729225E-2</v>
      </c>
      <c r="D19" s="20">
        <v>4.0351527397478186</v>
      </c>
      <c r="E19" s="20">
        <v>6.8942721235101839E-5</v>
      </c>
      <c r="F19" s="20">
        <v>9.3591433128839996E-2</v>
      </c>
      <c r="G19" s="20">
        <v>0.27174665584711466</v>
      </c>
      <c r="H19" s="20">
        <v>9.3591433128839996E-2</v>
      </c>
      <c r="I19" s="20">
        <v>0.27174665584711466</v>
      </c>
      <c r="K19" s="20">
        <v>2000</v>
      </c>
      <c r="L19">
        <f>K19*B19</f>
        <v>365.33808897595463</v>
      </c>
      <c r="M19">
        <f>K19*H19</f>
        <v>187.18286625767999</v>
      </c>
      <c r="N19">
        <f>K19*I19</f>
        <v>543.49331169422931</v>
      </c>
    </row>
    <row r="20" spans="1:14" x14ac:dyDescent="0.2">
      <c r="A20" s="11" t="s">
        <v>17</v>
      </c>
      <c r="B20" s="20">
        <v>0.14425423082544978</v>
      </c>
      <c r="C20" s="20">
        <v>4.7527861227249543E-2</v>
      </c>
      <c r="D20" s="20">
        <v>3.0351509009781257</v>
      </c>
      <c r="E20" s="20">
        <v>2.6099112076511592E-3</v>
      </c>
      <c r="F20" s="20">
        <v>5.0732646508091159E-2</v>
      </c>
      <c r="G20" s="20">
        <v>0.23777581514280838</v>
      </c>
      <c r="H20" s="20">
        <v>5.0732646508091159E-2</v>
      </c>
      <c r="I20" s="20">
        <v>0.23777581514280838</v>
      </c>
      <c r="K20" s="20">
        <v>2500</v>
      </c>
      <c r="L20">
        <f>K20*B20</f>
        <v>360.63557706362445</v>
      </c>
      <c r="M20">
        <f>K20*H20</f>
        <v>126.8316162702279</v>
      </c>
      <c r="N20">
        <f>K20*I20</f>
        <v>594.43953785702092</v>
      </c>
    </row>
    <row r="21" spans="1:14" ht="17" thickBot="1" x14ac:dyDescent="0.25">
      <c r="A21" s="12" t="s">
        <v>91</v>
      </c>
      <c r="B21" s="21">
        <v>1.4480102293199617E-2</v>
      </c>
      <c r="C21" s="21">
        <v>4.7037079759594588E-3</v>
      </c>
      <c r="D21" s="21">
        <v>3.0784441481501577</v>
      </c>
      <c r="E21" s="21">
        <v>2.268714634600248E-3</v>
      </c>
      <c r="F21" s="21">
        <v>5.2245159756374414E-3</v>
      </c>
      <c r="G21" s="21">
        <v>2.3735688610761793E-2</v>
      </c>
      <c r="H21" s="21">
        <v>5.2245159756374414E-3</v>
      </c>
      <c r="I21" s="21">
        <v>2.3735688610761793E-2</v>
      </c>
      <c r="K21" s="20">
        <v>45000</v>
      </c>
      <c r="L21">
        <f>K21*B21</f>
        <v>651.60460319398283</v>
      </c>
      <c r="M21">
        <f>K21*H21</f>
        <v>235.10321890368488</v>
      </c>
      <c r="N21">
        <f>K21*I21</f>
        <v>1068.1059874842806</v>
      </c>
    </row>
    <row r="22" spans="1:14" x14ac:dyDescent="0.2">
      <c r="L22" s="23">
        <f>SUM(L17:L21)</f>
        <v>2537.1584870673837</v>
      </c>
      <c r="M22" s="23">
        <f>SUM(M17:M21)</f>
        <v>987.46325824605901</v>
      </c>
      <c r="N22" s="23">
        <f>SUM(N17:N21)</f>
        <v>4086.8537158887075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BC704B-F183-6E40-B55A-4E1732E8EB43}">
  <dimension ref="A1:G27"/>
  <sheetViews>
    <sheetView showGridLines="0" workbookViewId="0"/>
  </sheetViews>
  <sheetFormatPr baseColWidth="10" defaultRowHeight="16" x14ac:dyDescent="0.2"/>
  <cols>
    <col min="1" max="1" width="2.33203125" customWidth="1"/>
    <col min="2" max="2" width="5.1640625" bestFit="1" customWidth="1"/>
    <col min="3" max="3" width="14.83203125" bestFit="1" customWidth="1"/>
    <col min="4" max="4" width="12.83203125" bestFit="1" customWidth="1"/>
    <col min="5" max="5" width="10.6640625" bestFit="1" customWidth="1"/>
    <col min="6" max="6" width="10.83203125" bestFit="1" customWidth="1"/>
    <col min="7" max="7" width="12.1640625" bestFit="1" customWidth="1"/>
  </cols>
  <sheetData>
    <row r="1" spans="1:5" x14ac:dyDescent="0.2">
      <c r="A1" s="10" t="s">
        <v>170</v>
      </c>
    </row>
    <row r="2" spans="1:5" x14ac:dyDescent="0.2">
      <c r="A2" s="10" t="s">
        <v>171</v>
      </c>
    </row>
    <row r="3" spans="1:5" x14ac:dyDescent="0.2">
      <c r="A3" s="10" t="s">
        <v>172</v>
      </c>
    </row>
    <row r="4" spans="1:5" x14ac:dyDescent="0.2">
      <c r="A4" s="10" t="s">
        <v>173</v>
      </c>
    </row>
    <row r="5" spans="1:5" x14ac:dyDescent="0.2">
      <c r="A5" s="10" t="s">
        <v>174</v>
      </c>
    </row>
    <row r="6" spans="1:5" x14ac:dyDescent="0.2">
      <c r="A6" s="10"/>
      <c r="B6" t="s">
        <v>175</v>
      </c>
    </row>
    <row r="7" spans="1:5" x14ac:dyDescent="0.2">
      <c r="A7" s="10"/>
      <c r="B7" t="s">
        <v>176</v>
      </c>
    </row>
    <row r="8" spans="1:5" x14ac:dyDescent="0.2">
      <c r="A8" s="10"/>
      <c r="B8" t="s">
        <v>177</v>
      </c>
    </row>
    <row r="9" spans="1:5" x14ac:dyDescent="0.2">
      <c r="A9" s="10" t="s">
        <v>178</v>
      </c>
    </row>
    <row r="10" spans="1:5" x14ac:dyDescent="0.2">
      <c r="B10" t="s">
        <v>179</v>
      </c>
    </row>
    <row r="11" spans="1:5" x14ac:dyDescent="0.2">
      <c r="B11" t="s">
        <v>180</v>
      </c>
    </row>
    <row r="12" spans="1:5" x14ac:dyDescent="0.2">
      <c r="B12" t="s">
        <v>181</v>
      </c>
    </row>
    <row r="14" spans="1:5" ht="17" thickBot="1" x14ac:dyDescent="0.25">
      <c r="A14" t="s">
        <v>182</v>
      </c>
    </row>
    <row r="15" spans="1:5" ht="17" thickBot="1" x14ac:dyDescent="0.25">
      <c r="B15" s="30" t="s">
        <v>183</v>
      </c>
      <c r="C15" s="30" t="s">
        <v>184</v>
      </c>
      <c r="D15" s="30" t="s">
        <v>185</v>
      </c>
      <c r="E15" s="30" t="s">
        <v>186</v>
      </c>
    </row>
    <row r="16" spans="1:5" ht="17" thickBot="1" x14ac:dyDescent="0.25">
      <c r="B16" s="29" t="s">
        <v>194</v>
      </c>
      <c r="C16" s="29" t="s">
        <v>195</v>
      </c>
      <c r="D16" s="31">
        <v>3200</v>
      </c>
      <c r="E16" s="31">
        <v>3200</v>
      </c>
    </row>
    <row r="19" spans="1:7" ht="17" thickBot="1" x14ac:dyDescent="0.25">
      <c r="A19" t="s">
        <v>187</v>
      </c>
    </row>
    <row r="20" spans="1:7" ht="17" thickBot="1" x14ac:dyDescent="0.25">
      <c r="B20" s="30" t="s">
        <v>183</v>
      </c>
      <c r="C20" s="30" t="s">
        <v>184</v>
      </c>
      <c r="D20" s="30" t="s">
        <v>185</v>
      </c>
      <c r="E20" s="30" t="s">
        <v>186</v>
      </c>
      <c r="F20" s="30" t="s">
        <v>188</v>
      </c>
    </row>
    <row r="21" spans="1:7" ht="17" thickBot="1" x14ac:dyDescent="0.25">
      <c r="B21" s="29" t="s">
        <v>196</v>
      </c>
      <c r="C21" s="29" t="s">
        <v>197</v>
      </c>
      <c r="D21" s="31">
        <v>8</v>
      </c>
      <c r="E21" s="31">
        <v>8</v>
      </c>
      <c r="F21" s="29" t="s">
        <v>198</v>
      </c>
    </row>
    <row r="24" spans="1:7" ht="17" thickBot="1" x14ac:dyDescent="0.25">
      <c r="A24" t="s">
        <v>189</v>
      </c>
    </row>
    <row r="25" spans="1:7" ht="17" thickBot="1" x14ac:dyDescent="0.25">
      <c r="B25" s="30" t="s">
        <v>183</v>
      </c>
      <c r="C25" s="30" t="s">
        <v>184</v>
      </c>
      <c r="D25" s="30" t="s">
        <v>190</v>
      </c>
      <c r="E25" s="30" t="s">
        <v>191</v>
      </c>
      <c r="F25" s="30" t="s">
        <v>192</v>
      </c>
      <c r="G25" s="30" t="s">
        <v>193</v>
      </c>
    </row>
    <row r="26" spans="1:7" x14ac:dyDescent="0.2">
      <c r="B26" s="32" t="s">
        <v>196</v>
      </c>
      <c r="C26" s="32" t="s">
        <v>197</v>
      </c>
      <c r="D26" s="33">
        <v>8</v>
      </c>
      <c r="E26" s="32" t="s">
        <v>199</v>
      </c>
      <c r="F26" s="32" t="s">
        <v>200</v>
      </c>
      <c r="G26" s="32">
        <v>17.000000035984847</v>
      </c>
    </row>
    <row r="27" spans="1:7" ht="17" thickBot="1" x14ac:dyDescent="0.25">
      <c r="B27" s="29" t="s">
        <v>196</v>
      </c>
      <c r="C27" s="29" t="s">
        <v>197</v>
      </c>
      <c r="D27" s="31">
        <v>8</v>
      </c>
      <c r="E27" s="29" t="s">
        <v>201</v>
      </c>
      <c r="F27" s="29" t="s">
        <v>200</v>
      </c>
      <c r="G27" s="31">
        <v>7.9899999640151513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031FE9-089B-0D4E-954F-5422F0DE71A6}">
  <dimension ref="A1:G27"/>
  <sheetViews>
    <sheetView showGridLines="0" workbookViewId="0">
      <selection activeCell="H26" sqref="H26"/>
    </sheetView>
  </sheetViews>
  <sheetFormatPr baseColWidth="10" defaultRowHeight="16" x14ac:dyDescent="0.2"/>
  <cols>
    <col min="1" max="1" width="2.33203125" customWidth="1"/>
    <col min="2" max="2" width="5.1640625" bestFit="1" customWidth="1"/>
    <col min="3" max="3" width="14.83203125" bestFit="1" customWidth="1"/>
    <col min="4" max="4" width="12.83203125" bestFit="1" customWidth="1"/>
    <col min="5" max="5" width="10.6640625" bestFit="1" customWidth="1"/>
    <col min="6" max="6" width="10.83203125" bestFit="1" customWidth="1"/>
    <col min="7" max="7" width="5.6640625" bestFit="1" customWidth="1"/>
  </cols>
  <sheetData>
    <row r="1" spans="1:5" x14ac:dyDescent="0.2">
      <c r="A1" s="10" t="s">
        <v>170</v>
      </c>
    </row>
    <row r="2" spans="1:5" x14ac:dyDescent="0.2">
      <c r="A2" s="10" t="s">
        <v>171</v>
      </c>
    </row>
    <row r="3" spans="1:5" x14ac:dyDescent="0.2">
      <c r="A3" s="10" t="s">
        <v>202</v>
      </c>
    </row>
    <row r="4" spans="1:5" x14ac:dyDescent="0.2">
      <c r="A4" s="10" t="s">
        <v>203</v>
      </c>
    </row>
    <row r="5" spans="1:5" x14ac:dyDescent="0.2">
      <c r="A5" s="10" t="s">
        <v>174</v>
      </c>
    </row>
    <row r="6" spans="1:5" x14ac:dyDescent="0.2">
      <c r="A6" s="10"/>
      <c r="B6" t="s">
        <v>175</v>
      </c>
    </row>
    <row r="7" spans="1:5" x14ac:dyDescent="0.2">
      <c r="A7" s="10"/>
      <c r="B7" t="s">
        <v>204</v>
      </c>
    </row>
    <row r="8" spans="1:5" x14ac:dyDescent="0.2">
      <c r="A8" s="10"/>
      <c r="B8" t="s">
        <v>205</v>
      </c>
    </row>
    <row r="9" spans="1:5" x14ac:dyDescent="0.2">
      <c r="A9" s="10" t="s">
        <v>178</v>
      </c>
    </row>
    <row r="10" spans="1:5" x14ac:dyDescent="0.2">
      <c r="B10" t="s">
        <v>179</v>
      </c>
    </row>
    <row r="11" spans="1:5" x14ac:dyDescent="0.2">
      <c r="B11" t="s">
        <v>180</v>
      </c>
    </row>
    <row r="12" spans="1:5" x14ac:dyDescent="0.2">
      <c r="B12" t="s">
        <v>181</v>
      </c>
    </row>
    <row r="14" spans="1:5" ht="17" thickBot="1" x14ac:dyDescent="0.25">
      <c r="A14" t="s">
        <v>182</v>
      </c>
    </row>
    <row r="15" spans="1:5" ht="17" thickBot="1" x14ac:dyDescent="0.25">
      <c r="B15" s="30" t="s">
        <v>183</v>
      </c>
      <c r="C15" s="30" t="s">
        <v>184</v>
      </c>
      <c r="D15" s="30" t="s">
        <v>185</v>
      </c>
      <c r="E15" s="30" t="s">
        <v>186</v>
      </c>
    </row>
    <row r="16" spans="1:5" ht="17" thickBot="1" x14ac:dyDescent="0.25">
      <c r="B16" s="29" t="s">
        <v>194</v>
      </c>
      <c r="C16" s="29" t="s">
        <v>195</v>
      </c>
      <c r="D16" s="31">
        <v>3200</v>
      </c>
      <c r="E16" s="31">
        <v>3000</v>
      </c>
    </row>
    <row r="19" spans="1:7" ht="17" thickBot="1" x14ac:dyDescent="0.25">
      <c r="A19" t="s">
        <v>187</v>
      </c>
    </row>
    <row r="20" spans="1:7" ht="17" thickBot="1" x14ac:dyDescent="0.25">
      <c r="B20" s="30" t="s">
        <v>183</v>
      </c>
      <c r="C20" s="30" t="s">
        <v>184</v>
      </c>
      <c r="D20" s="30" t="s">
        <v>185</v>
      </c>
      <c r="E20" s="30" t="s">
        <v>186</v>
      </c>
      <c r="F20" s="30" t="s">
        <v>188</v>
      </c>
    </row>
    <row r="21" spans="1:7" ht="17" thickBot="1" x14ac:dyDescent="0.25">
      <c r="B21" s="29" t="s">
        <v>196</v>
      </c>
      <c r="C21" s="29" t="s">
        <v>197</v>
      </c>
      <c r="D21" s="31">
        <v>8</v>
      </c>
      <c r="E21" s="31">
        <v>6</v>
      </c>
      <c r="F21" s="29" t="s">
        <v>198</v>
      </c>
    </row>
    <row r="24" spans="1:7" ht="17" thickBot="1" x14ac:dyDescent="0.25">
      <c r="A24" t="s">
        <v>189</v>
      </c>
    </row>
    <row r="25" spans="1:7" ht="17" thickBot="1" x14ac:dyDescent="0.25">
      <c r="B25" s="30" t="s">
        <v>183</v>
      </c>
      <c r="C25" s="30" t="s">
        <v>184</v>
      </c>
      <c r="D25" s="30" t="s">
        <v>190</v>
      </c>
      <c r="E25" s="30" t="s">
        <v>191</v>
      </c>
      <c r="F25" s="30" t="s">
        <v>192</v>
      </c>
      <c r="G25" s="30" t="s">
        <v>193</v>
      </c>
    </row>
    <row r="26" spans="1:7" x14ac:dyDescent="0.2">
      <c r="B26" s="32" t="s">
        <v>196</v>
      </c>
      <c r="C26" s="32" t="s">
        <v>197</v>
      </c>
      <c r="D26" s="33">
        <v>6</v>
      </c>
      <c r="E26" s="32" t="s">
        <v>206</v>
      </c>
      <c r="F26" s="32" t="s">
        <v>207</v>
      </c>
      <c r="G26" s="32">
        <v>0</v>
      </c>
    </row>
    <row r="27" spans="1:7" ht="17" thickBot="1" x14ac:dyDescent="0.25">
      <c r="B27" s="29" t="s">
        <v>196</v>
      </c>
      <c r="C27" s="29" t="s">
        <v>197</v>
      </c>
      <c r="D27" s="31">
        <v>6</v>
      </c>
      <c r="E27" s="29" t="s">
        <v>201</v>
      </c>
      <c r="F27" s="29" t="s">
        <v>200</v>
      </c>
      <c r="G27" s="31">
        <v>5.99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381BEA-6709-8040-A5C6-46A03E4B9177}">
  <dimension ref="A1:L44"/>
  <sheetViews>
    <sheetView zoomScale="130" zoomScaleNormal="130" workbookViewId="0">
      <selection activeCell="K8" sqref="K8"/>
    </sheetView>
  </sheetViews>
  <sheetFormatPr baseColWidth="10" defaultRowHeight="16" x14ac:dyDescent="0.2"/>
  <cols>
    <col min="1" max="1" width="17.83203125" bestFit="1" customWidth="1"/>
    <col min="2" max="2" width="12.33203125" bestFit="1" customWidth="1"/>
    <col min="3" max="3" width="13.83203125" bestFit="1" customWidth="1"/>
    <col min="4" max="4" width="23.33203125" bestFit="1" customWidth="1"/>
    <col min="5" max="5" width="42.33203125" bestFit="1" customWidth="1"/>
    <col min="6" max="6" width="13.5" bestFit="1" customWidth="1"/>
    <col min="7" max="7" width="11.33203125" bestFit="1" customWidth="1"/>
    <col min="8" max="9" width="12.5" bestFit="1" customWidth="1"/>
    <col min="12" max="12" width="12.1640625" bestFit="1" customWidth="1"/>
  </cols>
  <sheetData>
    <row r="1" spans="1:12" x14ac:dyDescent="0.2">
      <c r="A1" t="s">
        <v>148</v>
      </c>
    </row>
    <row r="3" spans="1:12" x14ac:dyDescent="0.2">
      <c r="A3" t="s">
        <v>150</v>
      </c>
      <c r="B3" t="s">
        <v>151</v>
      </c>
      <c r="C3" t="s">
        <v>149</v>
      </c>
    </row>
    <row r="4" spans="1:12" x14ac:dyDescent="0.2">
      <c r="A4" s="24">
        <v>0</v>
      </c>
      <c r="B4" s="24">
        <f>A4^2</f>
        <v>0</v>
      </c>
      <c r="C4" s="24">
        <f t="shared" ref="C4:C19" si="0">(-50*A4^2)+(800*A4)+0</f>
        <v>0</v>
      </c>
      <c r="D4" s="24"/>
    </row>
    <row r="5" spans="1:12" ht="17" thickBot="1" x14ac:dyDescent="0.25">
      <c r="A5" s="24">
        <v>1</v>
      </c>
      <c r="B5" s="24">
        <f t="shared" ref="B5:B19" si="1">A5^2</f>
        <v>1</v>
      </c>
      <c r="C5" s="24">
        <f t="shared" si="0"/>
        <v>750</v>
      </c>
      <c r="D5" s="24"/>
    </row>
    <row r="6" spans="1:12" x14ac:dyDescent="0.2">
      <c r="A6" s="24">
        <v>2</v>
      </c>
      <c r="B6" s="24">
        <f t="shared" si="1"/>
        <v>4</v>
      </c>
      <c r="C6" s="24">
        <f t="shared" si="0"/>
        <v>1400</v>
      </c>
      <c r="D6" s="24"/>
      <c r="I6" s="13"/>
      <c r="J6" s="13" t="s">
        <v>131</v>
      </c>
      <c r="K6" t="s">
        <v>169</v>
      </c>
      <c r="L6" t="s">
        <v>168</v>
      </c>
    </row>
    <row r="7" spans="1:12" x14ac:dyDescent="0.2">
      <c r="A7" s="24">
        <v>3</v>
      </c>
      <c r="B7" s="24">
        <f t="shared" si="1"/>
        <v>9</v>
      </c>
      <c r="C7" s="24">
        <f t="shared" si="0"/>
        <v>1950</v>
      </c>
      <c r="D7" s="24"/>
      <c r="I7" s="11" t="s">
        <v>125</v>
      </c>
      <c r="J7" s="20">
        <v>2.2737367544323206E-12</v>
      </c>
      <c r="K7" s="23">
        <v>1</v>
      </c>
      <c r="L7" s="23">
        <f>J7*K7</f>
        <v>2.2737367544323206E-12</v>
      </c>
    </row>
    <row r="8" spans="1:12" x14ac:dyDescent="0.2">
      <c r="A8" s="24">
        <v>4</v>
      </c>
      <c r="B8" s="24">
        <f t="shared" si="1"/>
        <v>16</v>
      </c>
      <c r="C8" s="24">
        <f t="shared" si="0"/>
        <v>2400</v>
      </c>
      <c r="D8" s="24"/>
      <c r="I8" s="11" t="s">
        <v>150</v>
      </c>
      <c r="J8" s="20">
        <v>799.99999999999966</v>
      </c>
      <c r="K8" s="23">
        <v>6</v>
      </c>
      <c r="L8" s="23">
        <f t="shared" ref="L8:L9" si="2">J8*K8</f>
        <v>4799.9999999999982</v>
      </c>
    </row>
    <row r="9" spans="1:12" ht="17" thickBot="1" x14ac:dyDescent="0.25">
      <c r="A9" s="24">
        <v>5</v>
      </c>
      <c r="B9" s="24">
        <f t="shared" si="1"/>
        <v>25</v>
      </c>
      <c r="C9" s="24">
        <f t="shared" si="0"/>
        <v>2750</v>
      </c>
      <c r="D9" s="24"/>
      <c r="I9" s="12" t="s">
        <v>151</v>
      </c>
      <c r="J9" s="21">
        <v>-49.999999999999993</v>
      </c>
      <c r="K9" s="23">
        <f>K8^2</f>
        <v>36</v>
      </c>
      <c r="L9" s="23">
        <f t="shared" si="2"/>
        <v>-1799.9999999999998</v>
      </c>
    </row>
    <row r="10" spans="1:12" x14ac:dyDescent="0.2">
      <c r="A10" s="24">
        <v>6</v>
      </c>
      <c r="B10" s="24">
        <f t="shared" si="1"/>
        <v>36</v>
      </c>
      <c r="C10" s="24">
        <f t="shared" si="0"/>
        <v>3000</v>
      </c>
      <c r="D10" s="24"/>
      <c r="K10" t="s">
        <v>149</v>
      </c>
      <c r="L10" s="23">
        <f>SUM(L7:L9)</f>
        <v>3000</v>
      </c>
    </row>
    <row r="11" spans="1:12" x14ac:dyDescent="0.2">
      <c r="A11" s="24">
        <v>7</v>
      </c>
      <c r="B11" s="24">
        <f t="shared" si="1"/>
        <v>49</v>
      </c>
      <c r="C11" s="24">
        <f t="shared" si="0"/>
        <v>3150</v>
      </c>
      <c r="D11" s="24"/>
    </row>
    <row r="12" spans="1:12" x14ac:dyDescent="0.2">
      <c r="A12" s="24">
        <v>8</v>
      </c>
      <c r="B12" s="24">
        <f t="shared" si="1"/>
        <v>64</v>
      </c>
      <c r="C12" s="24">
        <f t="shared" si="0"/>
        <v>3200</v>
      </c>
      <c r="D12" s="24"/>
    </row>
    <row r="13" spans="1:12" x14ac:dyDescent="0.2">
      <c r="A13" s="24">
        <v>9</v>
      </c>
      <c r="B13" s="24">
        <f t="shared" si="1"/>
        <v>81</v>
      </c>
      <c r="C13" s="24">
        <f t="shared" si="0"/>
        <v>3150</v>
      </c>
      <c r="D13" s="24"/>
    </row>
    <row r="14" spans="1:12" x14ac:dyDescent="0.2">
      <c r="A14" s="24">
        <v>10</v>
      </c>
      <c r="B14" s="24">
        <f t="shared" si="1"/>
        <v>100</v>
      </c>
      <c r="C14" s="24">
        <f t="shared" si="0"/>
        <v>3000</v>
      </c>
      <c r="D14" s="24"/>
    </row>
    <row r="15" spans="1:12" x14ac:dyDescent="0.2">
      <c r="A15" s="24">
        <v>11</v>
      </c>
      <c r="B15" s="24">
        <f t="shared" si="1"/>
        <v>121</v>
      </c>
      <c r="C15" s="24">
        <f t="shared" si="0"/>
        <v>2750</v>
      </c>
      <c r="D15" s="24"/>
    </row>
    <row r="16" spans="1:12" x14ac:dyDescent="0.2">
      <c r="A16" s="24">
        <v>12</v>
      </c>
      <c r="B16" s="24">
        <f t="shared" si="1"/>
        <v>144</v>
      </c>
      <c r="C16" s="24">
        <f t="shared" si="0"/>
        <v>2400</v>
      </c>
      <c r="D16" s="24"/>
    </row>
    <row r="17" spans="1:4" x14ac:dyDescent="0.2">
      <c r="A17" s="24">
        <v>13</v>
      </c>
      <c r="B17" s="24">
        <f t="shared" si="1"/>
        <v>169</v>
      </c>
      <c r="C17" s="24">
        <f t="shared" si="0"/>
        <v>1950</v>
      </c>
      <c r="D17" s="24"/>
    </row>
    <row r="18" spans="1:4" x14ac:dyDescent="0.2">
      <c r="A18" s="24">
        <v>14</v>
      </c>
      <c r="B18" s="24">
        <f t="shared" si="1"/>
        <v>196</v>
      </c>
      <c r="C18" s="24">
        <f t="shared" si="0"/>
        <v>1400</v>
      </c>
      <c r="D18" s="24"/>
    </row>
    <row r="19" spans="1:4" x14ac:dyDescent="0.2">
      <c r="A19" s="24">
        <v>15</v>
      </c>
      <c r="B19" s="24">
        <f t="shared" si="1"/>
        <v>225</v>
      </c>
      <c r="C19" s="24">
        <f t="shared" si="0"/>
        <v>750</v>
      </c>
      <c r="D19" s="24"/>
    </row>
    <row r="24" spans="1:4" x14ac:dyDescent="0.2">
      <c r="A24" t="s">
        <v>115</v>
      </c>
    </row>
    <row r="25" spans="1:4" ht="17" thickBot="1" x14ac:dyDescent="0.25"/>
    <row r="26" spans="1:4" x14ac:dyDescent="0.2">
      <c r="A26" s="19" t="s">
        <v>116</v>
      </c>
      <c r="B26" s="19"/>
    </row>
    <row r="27" spans="1:4" x14ac:dyDescent="0.2">
      <c r="A27" s="11" t="s">
        <v>117</v>
      </c>
      <c r="B27" s="20">
        <v>1</v>
      </c>
    </row>
    <row r="28" spans="1:4" x14ac:dyDescent="0.2">
      <c r="A28" s="11" t="s">
        <v>118</v>
      </c>
      <c r="B28" s="20">
        <v>1</v>
      </c>
    </row>
    <row r="29" spans="1:4" x14ac:dyDescent="0.2">
      <c r="A29" s="11" t="s">
        <v>119</v>
      </c>
      <c r="B29" s="20">
        <v>1</v>
      </c>
    </row>
    <row r="30" spans="1:4" x14ac:dyDescent="0.2">
      <c r="A30" s="11" t="s">
        <v>93</v>
      </c>
      <c r="B30" s="20">
        <v>6.7328520879911004E-13</v>
      </c>
    </row>
    <row r="31" spans="1:4" ht="17" thickBot="1" x14ac:dyDescent="0.25">
      <c r="A31" s="12" t="s">
        <v>120</v>
      </c>
      <c r="B31" s="12">
        <v>16</v>
      </c>
    </row>
    <row r="33" spans="1:12" ht="17" thickBot="1" x14ac:dyDescent="0.25">
      <c r="A33" t="s">
        <v>121</v>
      </c>
    </row>
    <row r="34" spans="1:12" x14ac:dyDescent="0.2">
      <c r="A34" s="13"/>
      <c r="B34" s="13" t="s">
        <v>126</v>
      </c>
      <c r="C34" s="13" t="s">
        <v>127</v>
      </c>
      <c r="D34" s="13" t="s">
        <v>128</v>
      </c>
      <c r="E34" s="13" t="s">
        <v>129</v>
      </c>
      <c r="F34" s="13" t="s">
        <v>130</v>
      </c>
    </row>
    <row r="35" spans="1:12" x14ac:dyDescent="0.2">
      <c r="A35" s="11" t="s">
        <v>122</v>
      </c>
      <c r="B35" s="11">
        <v>2</v>
      </c>
      <c r="C35" s="20">
        <v>15130000</v>
      </c>
      <c r="D35" s="20">
        <v>7565000</v>
      </c>
      <c r="E35" s="20">
        <v>1.6688249533548785E+31</v>
      </c>
      <c r="F35" s="20">
        <v>2.1790475926052615E-198</v>
      </c>
    </row>
    <row r="36" spans="1:12" x14ac:dyDescent="0.2">
      <c r="A36" s="11" t="s">
        <v>123</v>
      </c>
      <c r="B36" s="11">
        <v>13</v>
      </c>
      <c r="C36" s="20">
        <v>5.893068641039596E-24</v>
      </c>
      <c r="D36" s="20">
        <v>4.533129723876612E-25</v>
      </c>
      <c r="E36" s="20"/>
      <c r="F36" s="20"/>
    </row>
    <row r="37" spans="1:12" ht="17" thickBot="1" x14ac:dyDescent="0.25">
      <c r="A37" s="12" t="s">
        <v>124</v>
      </c>
      <c r="B37" s="12">
        <v>15</v>
      </c>
      <c r="C37" s="21">
        <v>15130000</v>
      </c>
      <c r="D37" s="21"/>
      <c r="E37" s="21"/>
      <c r="F37" s="21"/>
    </row>
    <row r="38" spans="1:12" ht="17" thickBot="1" x14ac:dyDescent="0.25"/>
    <row r="39" spans="1:12" x14ac:dyDescent="0.2">
      <c r="A39" s="13"/>
      <c r="B39" s="13" t="s">
        <v>131</v>
      </c>
      <c r="C39" s="13" t="s">
        <v>93</v>
      </c>
      <c r="D39" s="13" t="s">
        <v>132</v>
      </c>
      <c r="E39" s="13" t="s">
        <v>133</v>
      </c>
      <c r="F39" s="13" t="s">
        <v>134</v>
      </c>
      <c r="G39" s="13" t="s">
        <v>135</v>
      </c>
      <c r="H39" s="13" t="s">
        <v>136</v>
      </c>
      <c r="I39" s="13" t="s">
        <v>137</v>
      </c>
      <c r="L39" s="22"/>
    </row>
    <row r="40" spans="1:12" x14ac:dyDescent="0.2">
      <c r="A40" s="11" t="s">
        <v>125</v>
      </c>
      <c r="B40" s="20">
        <v>2.2737367544323206E-12</v>
      </c>
      <c r="C40" s="20">
        <v>4.4782423765721599E-13</v>
      </c>
      <c r="D40" s="20">
        <v>5.0772972144771158</v>
      </c>
      <c r="E40" s="20">
        <v>2.1202437857471924E-4</v>
      </c>
      <c r="F40" s="20">
        <v>1.3062713077933266E-12</v>
      </c>
      <c r="G40" s="20">
        <v>3.2412022010713144E-12</v>
      </c>
      <c r="H40" s="20">
        <v>1.3062713077933266E-12</v>
      </c>
      <c r="I40" s="20">
        <v>3.2412022010713144E-12</v>
      </c>
      <c r="K40" s="28"/>
      <c r="L40" s="5"/>
    </row>
    <row r="41" spans="1:12" x14ac:dyDescent="0.2">
      <c r="A41" s="11" t="s">
        <v>150</v>
      </c>
      <c r="B41" s="20">
        <v>799.99999999999966</v>
      </c>
      <c r="C41" s="20">
        <v>1.3852658326939563E-13</v>
      </c>
      <c r="D41" s="20">
        <v>5775064836791812</v>
      </c>
      <c r="E41" s="20">
        <v>4.7535416101905467E-199</v>
      </c>
      <c r="F41" s="20">
        <v>799.99999999999932</v>
      </c>
      <c r="G41" s="20">
        <v>800</v>
      </c>
      <c r="H41" s="20">
        <v>799.99999999999932</v>
      </c>
      <c r="I41" s="20">
        <v>800</v>
      </c>
      <c r="K41" s="26"/>
      <c r="L41" s="5"/>
    </row>
    <row r="42" spans="1:12" ht="17" thickBot="1" x14ac:dyDescent="0.25">
      <c r="A42" s="12" t="s">
        <v>151</v>
      </c>
      <c r="B42" s="21">
        <v>-49.999999999999993</v>
      </c>
      <c r="C42" s="21">
        <v>8.9085079993088762E-15</v>
      </c>
      <c r="D42" s="21">
        <v>-5612612123587811</v>
      </c>
      <c r="E42" s="21">
        <v>6.8882856250105087E-199</v>
      </c>
      <c r="F42" s="21">
        <v>-50.000000000000014</v>
      </c>
      <c r="G42" s="21">
        <v>-49.999999999999972</v>
      </c>
      <c r="H42" s="21">
        <v>-50.000000000000014</v>
      </c>
      <c r="I42" s="21">
        <v>-49.999999999999972</v>
      </c>
      <c r="K42" s="27"/>
      <c r="L42" s="5"/>
    </row>
    <row r="43" spans="1:12" x14ac:dyDescent="0.2">
      <c r="L43" s="5"/>
    </row>
    <row r="44" spans="1:12" x14ac:dyDescent="0.2">
      <c r="A44" t="s">
        <v>167</v>
      </c>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C51791-A7FF-8C4B-AE96-CF379B6B1F82}">
  <dimension ref="A1:I332"/>
  <sheetViews>
    <sheetView workbookViewId="0">
      <selection activeCell="E18" sqref="E18"/>
    </sheetView>
  </sheetViews>
  <sheetFormatPr baseColWidth="10" defaultRowHeight="16" x14ac:dyDescent="0.2"/>
  <cols>
    <col min="1" max="1" width="17.83203125" bestFit="1" customWidth="1"/>
    <col min="2" max="2" width="12.1640625" bestFit="1" customWidth="1"/>
    <col min="3" max="3" width="13.6640625" bestFit="1" customWidth="1"/>
    <col min="4" max="4" width="12.6640625" bestFit="1" customWidth="1"/>
    <col min="5" max="5" width="12.33203125" bestFit="1" customWidth="1"/>
    <col min="6" max="6" width="13.1640625" bestFit="1" customWidth="1"/>
    <col min="7" max="7" width="12.1640625" bestFit="1" customWidth="1"/>
    <col min="8" max="9" width="12.33203125" bestFit="1" customWidth="1"/>
  </cols>
  <sheetData>
    <row r="1" spans="1:9" x14ac:dyDescent="0.2">
      <c r="A1" t="s">
        <v>115</v>
      </c>
    </row>
    <row r="2" spans="1:9" ht="17" thickBot="1" x14ac:dyDescent="0.25"/>
    <row r="3" spans="1:9" x14ac:dyDescent="0.2">
      <c r="A3" s="19" t="s">
        <v>116</v>
      </c>
      <c r="B3" s="19"/>
    </row>
    <row r="4" spans="1:9" x14ac:dyDescent="0.2">
      <c r="A4" s="11" t="s">
        <v>117</v>
      </c>
      <c r="B4" s="20">
        <v>0.33171557369413657</v>
      </c>
    </row>
    <row r="5" spans="1:9" x14ac:dyDescent="0.2">
      <c r="A5" s="11" t="s">
        <v>118</v>
      </c>
      <c r="B5" s="20">
        <v>0.11003522183123014</v>
      </c>
    </row>
    <row r="6" spans="1:9" x14ac:dyDescent="0.2">
      <c r="A6" s="11" t="s">
        <v>119</v>
      </c>
      <c r="B6" s="20">
        <v>0.10716436770810507</v>
      </c>
    </row>
    <row r="7" spans="1:9" x14ac:dyDescent="0.2">
      <c r="A7" s="11" t="s">
        <v>93</v>
      </c>
      <c r="B7" s="20">
        <v>993.42080006961987</v>
      </c>
    </row>
    <row r="8" spans="1:9" ht="17" thickBot="1" x14ac:dyDescent="0.25">
      <c r="A8" s="12" t="s">
        <v>120</v>
      </c>
      <c r="B8" s="12">
        <v>312</v>
      </c>
    </row>
    <row r="10" spans="1:9" ht="17" thickBot="1" x14ac:dyDescent="0.25">
      <c r="A10" t="s">
        <v>121</v>
      </c>
    </row>
    <row r="11" spans="1:9" x14ac:dyDescent="0.2">
      <c r="A11" s="13"/>
      <c r="B11" s="13" t="s">
        <v>126</v>
      </c>
      <c r="C11" s="13" t="s">
        <v>127</v>
      </c>
      <c r="D11" s="13" t="s">
        <v>128</v>
      </c>
      <c r="E11" s="13" t="s">
        <v>129</v>
      </c>
      <c r="F11" s="13" t="s">
        <v>130</v>
      </c>
    </row>
    <row r="12" spans="1:9" x14ac:dyDescent="0.2">
      <c r="A12" s="11" t="s">
        <v>122</v>
      </c>
      <c r="B12" s="11">
        <v>1</v>
      </c>
      <c r="C12" s="20">
        <v>37825710.641088545</v>
      </c>
      <c r="D12" s="20">
        <v>37825710.641088545</v>
      </c>
      <c r="E12" s="20">
        <v>38.328391869473137</v>
      </c>
      <c r="F12" s="20">
        <v>1.8937302504796331E-9</v>
      </c>
    </row>
    <row r="13" spans="1:9" x14ac:dyDescent="0.2">
      <c r="A13" s="11" t="s">
        <v>123</v>
      </c>
      <c r="B13" s="11">
        <v>310</v>
      </c>
      <c r="C13" s="20">
        <v>305934314.66339874</v>
      </c>
      <c r="D13" s="20">
        <v>986884.8860109637</v>
      </c>
      <c r="E13" s="20"/>
      <c r="F13" s="20"/>
    </row>
    <row r="14" spans="1:9" ht="17" thickBot="1" x14ac:dyDescent="0.25">
      <c r="A14" s="12" t="s">
        <v>124</v>
      </c>
      <c r="B14" s="12">
        <v>311</v>
      </c>
      <c r="C14" s="21">
        <v>343760025.30448729</v>
      </c>
      <c r="D14" s="21"/>
      <c r="E14" s="21"/>
      <c r="F14" s="21"/>
    </row>
    <row r="15" spans="1:9" ht="17" thickBot="1" x14ac:dyDescent="0.25"/>
    <row r="16" spans="1:9" x14ac:dyDescent="0.2">
      <c r="A16" s="13"/>
      <c r="B16" s="13" t="s">
        <v>131</v>
      </c>
      <c r="C16" s="13" t="s">
        <v>93</v>
      </c>
      <c r="D16" s="13" t="s">
        <v>132</v>
      </c>
      <c r="E16" s="13" t="s">
        <v>133</v>
      </c>
      <c r="F16" s="13" t="s">
        <v>134</v>
      </c>
      <c r="G16" s="13" t="s">
        <v>135</v>
      </c>
      <c r="H16" s="13" t="s">
        <v>136</v>
      </c>
      <c r="I16" s="13" t="s">
        <v>137</v>
      </c>
    </row>
    <row r="17" spans="1:9" x14ac:dyDescent="0.2">
      <c r="A17" s="11" t="s">
        <v>125</v>
      </c>
      <c r="B17" s="20">
        <v>3202.169934640523</v>
      </c>
      <c r="C17" s="20">
        <v>56.790087221026319</v>
      </c>
      <c r="D17" s="20">
        <v>56.386071783579361</v>
      </c>
      <c r="E17" s="20">
        <v>5.1390390684151887E-165</v>
      </c>
      <c r="F17" s="20">
        <v>3090.4271507251328</v>
      </c>
      <c r="G17" s="20">
        <v>3313.9127185559132</v>
      </c>
      <c r="H17" s="20">
        <v>3090.4271507251328</v>
      </c>
      <c r="I17" s="20">
        <v>3313.9127185559132</v>
      </c>
    </row>
    <row r="18" spans="1:9" ht="17" thickBot="1" x14ac:dyDescent="0.25">
      <c r="A18" s="12" t="s">
        <v>33</v>
      </c>
      <c r="B18" s="21">
        <v>2535.3300653594797</v>
      </c>
      <c r="C18" s="21">
        <v>409.51914282696555</v>
      </c>
      <c r="D18" s="21">
        <v>6.1909928016008147</v>
      </c>
      <c r="E18" s="21">
        <v>1.8937302504796803E-9</v>
      </c>
      <c r="F18" s="21">
        <v>1729.5413912194151</v>
      </c>
      <c r="G18" s="21">
        <v>3341.1187394995441</v>
      </c>
      <c r="H18" s="21">
        <v>1729.5413912194151</v>
      </c>
      <c r="I18" s="21">
        <v>3341.1187394995441</v>
      </c>
    </row>
    <row r="20" spans="1:9" x14ac:dyDescent="0.2">
      <c r="A20" t="s">
        <v>5</v>
      </c>
      <c r="B20" t="s">
        <v>33</v>
      </c>
      <c r="D20" t="s">
        <v>33</v>
      </c>
      <c r="E20" t="s">
        <v>152</v>
      </c>
    </row>
    <row r="21" spans="1:9" x14ac:dyDescent="0.2">
      <c r="A21">
        <v>2189</v>
      </c>
      <c r="B21">
        <v>0</v>
      </c>
      <c r="D21">
        <v>0</v>
      </c>
      <c r="E21">
        <f>AVERAGEIF($B$21:$B$332,D21,$A$21:$A$332)</f>
        <v>3202.169934640523</v>
      </c>
    </row>
    <row r="22" spans="1:9" x14ac:dyDescent="0.2">
      <c r="A22">
        <v>2253</v>
      </c>
      <c r="B22">
        <v>0</v>
      </c>
      <c r="D22">
        <v>1</v>
      </c>
      <c r="E22">
        <f>AVERAGEIF($B$21:$B$332,D22,$A$21:$A$332)</f>
        <v>5737.5</v>
      </c>
    </row>
    <row r="23" spans="1:9" x14ac:dyDescent="0.2">
      <c r="A23">
        <v>2864</v>
      </c>
      <c r="B23">
        <v>0</v>
      </c>
    </row>
    <row r="24" spans="1:9" x14ac:dyDescent="0.2">
      <c r="A24">
        <v>3984</v>
      </c>
      <c r="B24">
        <v>0</v>
      </c>
    </row>
    <row r="25" spans="1:9" x14ac:dyDescent="0.2">
      <c r="A25">
        <v>4437</v>
      </c>
      <c r="B25">
        <v>0</v>
      </c>
    </row>
    <row r="26" spans="1:9" x14ac:dyDescent="0.2">
      <c r="A26">
        <v>2841</v>
      </c>
      <c r="B26">
        <v>0</v>
      </c>
    </row>
    <row r="27" spans="1:9" x14ac:dyDescent="0.2">
      <c r="A27">
        <v>2085</v>
      </c>
      <c r="B27">
        <v>0</v>
      </c>
    </row>
    <row r="28" spans="1:9" x14ac:dyDescent="0.2">
      <c r="A28">
        <v>2380</v>
      </c>
      <c r="B28">
        <v>0</v>
      </c>
    </row>
    <row r="29" spans="1:9" x14ac:dyDescent="0.2">
      <c r="A29">
        <v>3497</v>
      </c>
      <c r="B29">
        <v>0</v>
      </c>
    </row>
    <row r="30" spans="1:9" x14ac:dyDescent="0.2">
      <c r="A30">
        <v>4115</v>
      </c>
      <c r="B30">
        <v>0</v>
      </c>
    </row>
    <row r="31" spans="1:9" x14ac:dyDescent="0.2">
      <c r="A31">
        <v>4227</v>
      </c>
      <c r="B31">
        <v>0</v>
      </c>
    </row>
    <row r="32" spans="1:9" x14ac:dyDescent="0.2">
      <c r="A32">
        <v>2756</v>
      </c>
      <c r="B32">
        <v>0</v>
      </c>
    </row>
    <row r="33" spans="1:2" x14ac:dyDescent="0.2">
      <c r="A33">
        <v>2772</v>
      </c>
      <c r="B33">
        <v>0</v>
      </c>
    </row>
    <row r="34" spans="1:2" x14ac:dyDescent="0.2">
      <c r="A34">
        <v>1706</v>
      </c>
      <c r="B34">
        <v>0</v>
      </c>
    </row>
    <row r="35" spans="1:2" x14ac:dyDescent="0.2">
      <c r="A35">
        <v>2616</v>
      </c>
      <c r="B35">
        <v>0</v>
      </c>
    </row>
    <row r="36" spans="1:2" x14ac:dyDescent="0.2">
      <c r="A36">
        <v>4172</v>
      </c>
      <c r="B36">
        <v>0</v>
      </c>
    </row>
    <row r="37" spans="1:2" x14ac:dyDescent="0.2">
      <c r="A37">
        <v>3415</v>
      </c>
      <c r="B37">
        <v>0</v>
      </c>
    </row>
    <row r="38" spans="1:2" x14ac:dyDescent="0.2">
      <c r="A38">
        <v>2523</v>
      </c>
      <c r="B38">
        <v>0</v>
      </c>
    </row>
    <row r="39" spans="1:2" x14ac:dyDescent="0.2">
      <c r="A39">
        <v>2150</v>
      </c>
      <c r="B39">
        <v>0</v>
      </c>
    </row>
    <row r="40" spans="1:2" x14ac:dyDescent="0.2">
      <c r="A40">
        <v>3379</v>
      </c>
      <c r="B40">
        <v>0</v>
      </c>
    </row>
    <row r="41" spans="1:2" x14ac:dyDescent="0.2">
      <c r="A41">
        <v>3218</v>
      </c>
      <c r="B41">
        <v>0</v>
      </c>
    </row>
    <row r="42" spans="1:2" x14ac:dyDescent="0.2">
      <c r="A42">
        <v>5006</v>
      </c>
      <c r="B42">
        <v>0</v>
      </c>
    </row>
    <row r="43" spans="1:2" x14ac:dyDescent="0.2">
      <c r="A43">
        <v>4811</v>
      </c>
      <c r="B43">
        <v>0</v>
      </c>
    </row>
    <row r="44" spans="1:2" x14ac:dyDescent="0.2">
      <c r="A44">
        <v>2522</v>
      </c>
      <c r="B44">
        <v>0</v>
      </c>
    </row>
    <row r="45" spans="1:2" x14ac:dyDescent="0.2">
      <c r="A45">
        <v>2677</v>
      </c>
      <c r="B45">
        <v>0</v>
      </c>
    </row>
    <row r="46" spans="1:2" x14ac:dyDescent="0.2">
      <c r="A46">
        <v>2272</v>
      </c>
      <c r="B46">
        <v>0</v>
      </c>
    </row>
    <row r="47" spans="1:2" x14ac:dyDescent="0.2">
      <c r="A47">
        <v>3972</v>
      </c>
      <c r="B47">
        <v>0</v>
      </c>
    </row>
    <row r="48" spans="1:2" x14ac:dyDescent="0.2">
      <c r="A48">
        <v>4103</v>
      </c>
      <c r="B48">
        <v>0</v>
      </c>
    </row>
    <row r="49" spans="1:2" x14ac:dyDescent="0.2">
      <c r="A49">
        <v>5376</v>
      </c>
      <c r="B49">
        <v>0</v>
      </c>
    </row>
    <row r="50" spans="1:2" x14ac:dyDescent="0.2">
      <c r="A50">
        <v>2279</v>
      </c>
      <c r="B50">
        <v>0</v>
      </c>
    </row>
    <row r="51" spans="1:2" x14ac:dyDescent="0.2">
      <c r="A51">
        <v>2273</v>
      </c>
      <c r="B51">
        <v>0</v>
      </c>
    </row>
    <row r="52" spans="1:2" x14ac:dyDescent="0.2">
      <c r="A52">
        <v>2528</v>
      </c>
      <c r="B52">
        <v>0</v>
      </c>
    </row>
    <row r="53" spans="1:2" x14ac:dyDescent="0.2">
      <c r="A53">
        <v>2630</v>
      </c>
      <c r="B53">
        <v>0</v>
      </c>
    </row>
    <row r="54" spans="1:2" x14ac:dyDescent="0.2">
      <c r="A54">
        <v>4767</v>
      </c>
      <c r="B54">
        <v>0</v>
      </c>
    </row>
    <row r="55" spans="1:2" x14ac:dyDescent="0.2">
      <c r="A55">
        <v>5263</v>
      </c>
      <c r="B55">
        <v>0</v>
      </c>
    </row>
    <row r="56" spans="1:2" x14ac:dyDescent="0.2">
      <c r="A56">
        <v>1928</v>
      </c>
      <c r="B56">
        <v>0</v>
      </c>
    </row>
    <row r="57" spans="1:2" x14ac:dyDescent="0.2">
      <c r="A57">
        <v>2708</v>
      </c>
      <c r="B57">
        <v>0</v>
      </c>
    </row>
    <row r="58" spans="1:2" x14ac:dyDescent="0.2">
      <c r="A58">
        <v>3399</v>
      </c>
      <c r="B58">
        <v>0</v>
      </c>
    </row>
    <row r="59" spans="1:2" x14ac:dyDescent="0.2">
      <c r="A59">
        <v>3573</v>
      </c>
      <c r="B59">
        <v>0</v>
      </c>
    </row>
    <row r="60" spans="1:2" x14ac:dyDescent="0.2">
      <c r="A60">
        <v>3985</v>
      </c>
      <c r="B60">
        <v>0</v>
      </c>
    </row>
    <row r="61" spans="1:2" x14ac:dyDescent="0.2">
      <c r="A61">
        <v>4355</v>
      </c>
      <c r="B61">
        <v>0</v>
      </c>
    </row>
    <row r="62" spans="1:2" x14ac:dyDescent="0.2">
      <c r="A62">
        <v>2251</v>
      </c>
      <c r="B62">
        <v>0</v>
      </c>
    </row>
    <row r="63" spans="1:2" x14ac:dyDescent="0.2">
      <c r="A63">
        <v>1984</v>
      </c>
      <c r="B63">
        <v>0</v>
      </c>
    </row>
    <row r="64" spans="1:2" x14ac:dyDescent="0.2">
      <c r="A64">
        <v>2417</v>
      </c>
      <c r="B64">
        <v>0</v>
      </c>
    </row>
    <row r="65" spans="1:2" x14ac:dyDescent="0.2">
      <c r="A65">
        <v>3051</v>
      </c>
      <c r="B65">
        <v>0</v>
      </c>
    </row>
    <row r="66" spans="1:2" x14ac:dyDescent="0.2">
      <c r="A66">
        <v>4482</v>
      </c>
      <c r="B66">
        <v>0</v>
      </c>
    </row>
    <row r="67" spans="1:2" x14ac:dyDescent="0.2">
      <c r="A67">
        <v>4861</v>
      </c>
      <c r="B67">
        <v>0</v>
      </c>
    </row>
    <row r="68" spans="1:2" x14ac:dyDescent="0.2">
      <c r="A68">
        <v>2119</v>
      </c>
      <c r="B68">
        <v>0</v>
      </c>
    </row>
    <row r="69" spans="1:2" x14ac:dyDescent="0.2">
      <c r="A69">
        <v>2262</v>
      </c>
      <c r="B69">
        <v>0</v>
      </c>
    </row>
    <row r="70" spans="1:2" x14ac:dyDescent="0.2">
      <c r="A70">
        <v>2794</v>
      </c>
      <c r="B70">
        <v>0</v>
      </c>
    </row>
    <row r="71" spans="1:2" x14ac:dyDescent="0.2">
      <c r="A71">
        <v>3613</v>
      </c>
      <c r="B71">
        <v>0</v>
      </c>
    </row>
    <row r="72" spans="1:2" x14ac:dyDescent="0.2">
      <c r="A72">
        <v>4516</v>
      </c>
      <c r="B72">
        <v>0</v>
      </c>
    </row>
    <row r="73" spans="1:2" x14ac:dyDescent="0.2">
      <c r="A73">
        <v>4740</v>
      </c>
      <c r="B73">
        <v>0</v>
      </c>
    </row>
    <row r="74" spans="1:2" x14ac:dyDescent="0.2">
      <c r="A74">
        <v>2695</v>
      </c>
      <c r="B74">
        <v>0</v>
      </c>
    </row>
    <row r="75" spans="1:2" x14ac:dyDescent="0.2">
      <c r="A75">
        <v>2824</v>
      </c>
      <c r="B75">
        <v>0</v>
      </c>
    </row>
    <row r="76" spans="1:2" x14ac:dyDescent="0.2">
      <c r="A76">
        <v>3162</v>
      </c>
      <c r="B76">
        <v>0</v>
      </c>
    </row>
    <row r="77" spans="1:2" x14ac:dyDescent="0.2">
      <c r="A77">
        <v>3106</v>
      </c>
      <c r="B77">
        <v>0</v>
      </c>
    </row>
    <row r="78" spans="1:2" x14ac:dyDescent="0.2">
      <c r="A78">
        <v>3908</v>
      </c>
      <c r="B78">
        <v>0</v>
      </c>
    </row>
    <row r="79" spans="1:2" x14ac:dyDescent="0.2">
      <c r="A79">
        <v>5991</v>
      </c>
      <c r="B79">
        <v>0</v>
      </c>
    </row>
    <row r="80" spans="1:2" x14ac:dyDescent="0.2">
      <c r="A80">
        <v>21</v>
      </c>
      <c r="B80">
        <v>0</v>
      </c>
    </row>
    <row r="81" spans="1:2" x14ac:dyDescent="0.2">
      <c r="A81">
        <v>2610</v>
      </c>
      <c r="B81">
        <v>0</v>
      </c>
    </row>
    <row r="82" spans="1:2" x14ac:dyDescent="0.2">
      <c r="A82">
        <v>2235</v>
      </c>
      <c r="B82">
        <v>0</v>
      </c>
    </row>
    <row r="83" spans="1:2" x14ac:dyDescent="0.2">
      <c r="A83">
        <v>2994</v>
      </c>
      <c r="B83">
        <v>0</v>
      </c>
    </row>
    <row r="84" spans="1:2" x14ac:dyDescent="0.2">
      <c r="A84">
        <v>2782</v>
      </c>
      <c r="B84">
        <v>0</v>
      </c>
    </row>
    <row r="85" spans="1:2" x14ac:dyDescent="0.2">
      <c r="A85">
        <v>4665</v>
      </c>
      <c r="B85">
        <v>0</v>
      </c>
    </row>
    <row r="86" spans="1:2" x14ac:dyDescent="0.2">
      <c r="A86">
        <v>3828</v>
      </c>
      <c r="B86">
        <v>0</v>
      </c>
    </row>
    <row r="87" spans="1:2" x14ac:dyDescent="0.2">
      <c r="A87">
        <v>2986</v>
      </c>
      <c r="B87">
        <v>0</v>
      </c>
    </row>
    <row r="88" spans="1:2" x14ac:dyDescent="0.2">
      <c r="A88">
        <v>3460</v>
      </c>
      <c r="B88">
        <v>0</v>
      </c>
    </row>
    <row r="89" spans="1:2" x14ac:dyDescent="0.2">
      <c r="A89">
        <v>3518</v>
      </c>
      <c r="B89">
        <v>0</v>
      </c>
    </row>
    <row r="90" spans="1:2" x14ac:dyDescent="0.2">
      <c r="A90">
        <v>3411</v>
      </c>
      <c r="B90">
        <v>0</v>
      </c>
    </row>
    <row r="91" spans="1:2" x14ac:dyDescent="0.2">
      <c r="A91">
        <v>4534</v>
      </c>
      <c r="B91">
        <v>0</v>
      </c>
    </row>
    <row r="92" spans="1:2" x14ac:dyDescent="0.2">
      <c r="A92">
        <v>4979</v>
      </c>
      <c r="B92">
        <v>0</v>
      </c>
    </row>
    <row r="93" spans="1:2" x14ac:dyDescent="0.2">
      <c r="A93">
        <v>2288</v>
      </c>
      <c r="B93">
        <v>0</v>
      </c>
    </row>
    <row r="94" spans="1:2" x14ac:dyDescent="0.2">
      <c r="A94">
        <v>3895</v>
      </c>
      <c r="B94">
        <v>0</v>
      </c>
    </row>
    <row r="95" spans="1:2" x14ac:dyDescent="0.2">
      <c r="A95">
        <v>3077</v>
      </c>
      <c r="B95">
        <v>0</v>
      </c>
    </row>
    <row r="96" spans="1:2" x14ac:dyDescent="0.2">
      <c r="A96">
        <v>3641</v>
      </c>
      <c r="B96">
        <v>0</v>
      </c>
    </row>
    <row r="97" spans="1:2" x14ac:dyDescent="0.2">
      <c r="A97">
        <v>5780</v>
      </c>
      <c r="B97">
        <v>0</v>
      </c>
    </row>
    <row r="98" spans="1:2" x14ac:dyDescent="0.2">
      <c r="A98">
        <v>4443</v>
      </c>
      <c r="B98">
        <v>0</v>
      </c>
    </row>
    <row r="99" spans="1:2" x14ac:dyDescent="0.2">
      <c r="A99">
        <v>3421</v>
      </c>
      <c r="B99">
        <v>0</v>
      </c>
    </row>
    <row r="100" spans="1:2" x14ac:dyDescent="0.2">
      <c r="A100">
        <v>2865</v>
      </c>
      <c r="B100">
        <v>0</v>
      </c>
    </row>
    <row r="101" spans="1:2" x14ac:dyDescent="0.2">
      <c r="A101">
        <v>2752</v>
      </c>
      <c r="B101">
        <v>0</v>
      </c>
    </row>
    <row r="102" spans="1:2" x14ac:dyDescent="0.2">
      <c r="A102">
        <v>3623</v>
      </c>
      <c r="B102">
        <v>0</v>
      </c>
    </row>
    <row r="103" spans="1:2" x14ac:dyDescent="0.2">
      <c r="A103">
        <v>4171</v>
      </c>
      <c r="B103">
        <v>0</v>
      </c>
    </row>
    <row r="104" spans="1:2" x14ac:dyDescent="0.2">
      <c r="A104">
        <v>4571</v>
      </c>
      <c r="B104">
        <v>0</v>
      </c>
    </row>
    <row r="105" spans="1:2" x14ac:dyDescent="0.2">
      <c r="A105">
        <v>2488</v>
      </c>
      <c r="B105">
        <v>0</v>
      </c>
    </row>
    <row r="106" spans="1:2" x14ac:dyDescent="0.2">
      <c r="A106">
        <v>3102</v>
      </c>
      <c r="B106">
        <v>0</v>
      </c>
    </row>
    <row r="107" spans="1:2" x14ac:dyDescent="0.2">
      <c r="A107">
        <v>3064</v>
      </c>
      <c r="B107">
        <v>0</v>
      </c>
    </row>
    <row r="108" spans="1:2" x14ac:dyDescent="0.2">
      <c r="A108">
        <v>2725</v>
      </c>
      <c r="B108">
        <v>0</v>
      </c>
    </row>
    <row r="109" spans="1:2" x14ac:dyDescent="0.2">
      <c r="A109">
        <v>4521</v>
      </c>
      <c r="B109">
        <v>0</v>
      </c>
    </row>
    <row r="110" spans="1:2" x14ac:dyDescent="0.2">
      <c r="A110">
        <v>4642</v>
      </c>
      <c r="B110">
        <v>0</v>
      </c>
    </row>
    <row r="111" spans="1:2" x14ac:dyDescent="0.2">
      <c r="A111">
        <v>2592</v>
      </c>
      <c r="B111">
        <v>0</v>
      </c>
    </row>
    <row r="112" spans="1:2" x14ac:dyDescent="0.2">
      <c r="A112">
        <v>3894</v>
      </c>
      <c r="B112">
        <v>0</v>
      </c>
    </row>
    <row r="113" spans="1:2" x14ac:dyDescent="0.2">
      <c r="A113">
        <v>3096</v>
      </c>
      <c r="B113">
        <v>0</v>
      </c>
    </row>
    <row r="114" spans="1:2" x14ac:dyDescent="0.2">
      <c r="A114">
        <v>3967</v>
      </c>
      <c r="B114">
        <v>0</v>
      </c>
    </row>
    <row r="115" spans="1:2" x14ac:dyDescent="0.2">
      <c r="A115">
        <v>4857</v>
      </c>
      <c r="B115">
        <v>0</v>
      </c>
    </row>
    <row r="116" spans="1:2" x14ac:dyDescent="0.2">
      <c r="A116">
        <v>4896</v>
      </c>
      <c r="B116">
        <v>0</v>
      </c>
    </row>
    <row r="117" spans="1:2" x14ac:dyDescent="0.2">
      <c r="A117">
        <v>3320</v>
      </c>
      <c r="B117">
        <v>0</v>
      </c>
    </row>
    <row r="118" spans="1:2" x14ac:dyDescent="0.2">
      <c r="A118">
        <v>3261</v>
      </c>
      <c r="B118">
        <v>0</v>
      </c>
    </row>
    <row r="119" spans="1:2" x14ac:dyDescent="0.2">
      <c r="A119">
        <v>4172</v>
      </c>
      <c r="B119">
        <v>0</v>
      </c>
    </row>
    <row r="120" spans="1:2" x14ac:dyDescent="0.2">
      <c r="A120">
        <v>4813</v>
      </c>
      <c r="B120">
        <v>0</v>
      </c>
    </row>
    <row r="121" spans="1:2" x14ac:dyDescent="0.2">
      <c r="A121">
        <v>7033</v>
      </c>
      <c r="B121">
        <v>0</v>
      </c>
    </row>
    <row r="122" spans="1:2" x14ac:dyDescent="0.2">
      <c r="A122">
        <v>4669</v>
      </c>
      <c r="B122">
        <v>0</v>
      </c>
    </row>
    <row r="123" spans="1:2" x14ac:dyDescent="0.2">
      <c r="A123">
        <v>3190</v>
      </c>
      <c r="B123">
        <v>0</v>
      </c>
    </row>
    <row r="124" spans="1:2" x14ac:dyDescent="0.2">
      <c r="A124">
        <v>2855</v>
      </c>
      <c r="B124">
        <v>0</v>
      </c>
    </row>
    <row r="125" spans="1:2" x14ac:dyDescent="0.2">
      <c r="A125">
        <v>3322</v>
      </c>
      <c r="B125">
        <v>0</v>
      </c>
    </row>
    <row r="126" spans="1:2" x14ac:dyDescent="0.2">
      <c r="A126">
        <v>3123</v>
      </c>
      <c r="B126">
        <v>0</v>
      </c>
    </row>
    <row r="127" spans="1:2" x14ac:dyDescent="0.2">
      <c r="A127">
        <v>4994</v>
      </c>
      <c r="B127">
        <v>0</v>
      </c>
    </row>
    <row r="128" spans="1:2" x14ac:dyDescent="0.2">
      <c r="A128">
        <v>3868</v>
      </c>
      <c r="B128">
        <v>0</v>
      </c>
    </row>
    <row r="129" spans="1:2" x14ac:dyDescent="0.2">
      <c r="A129">
        <v>2703</v>
      </c>
      <c r="B129">
        <v>0</v>
      </c>
    </row>
    <row r="130" spans="1:2" x14ac:dyDescent="0.2">
      <c r="A130">
        <v>3262</v>
      </c>
      <c r="B130">
        <v>0</v>
      </c>
    </row>
    <row r="131" spans="1:2" x14ac:dyDescent="0.2">
      <c r="A131">
        <v>3046</v>
      </c>
      <c r="B131">
        <v>0</v>
      </c>
    </row>
    <row r="132" spans="1:2" x14ac:dyDescent="0.2">
      <c r="A132">
        <v>3593</v>
      </c>
      <c r="B132">
        <v>0</v>
      </c>
    </row>
    <row r="133" spans="1:2" x14ac:dyDescent="0.2">
      <c r="A133">
        <v>3333</v>
      </c>
      <c r="B133">
        <v>0</v>
      </c>
    </row>
    <row r="134" spans="1:2" x14ac:dyDescent="0.2">
      <c r="A134">
        <v>5281</v>
      </c>
      <c r="B134">
        <v>0</v>
      </c>
    </row>
    <row r="135" spans="1:2" x14ac:dyDescent="0.2">
      <c r="A135">
        <v>2501</v>
      </c>
      <c r="B135">
        <v>0</v>
      </c>
    </row>
    <row r="136" spans="1:2" x14ac:dyDescent="0.2">
      <c r="A136">
        <v>2560</v>
      </c>
      <c r="B136">
        <v>0</v>
      </c>
    </row>
    <row r="137" spans="1:2" x14ac:dyDescent="0.2">
      <c r="A137">
        <v>3054</v>
      </c>
      <c r="B137">
        <v>0</v>
      </c>
    </row>
    <row r="138" spans="1:2" x14ac:dyDescent="0.2">
      <c r="A138">
        <v>3163</v>
      </c>
      <c r="B138">
        <v>0</v>
      </c>
    </row>
    <row r="139" spans="1:2" x14ac:dyDescent="0.2">
      <c r="A139">
        <v>3858</v>
      </c>
      <c r="B139">
        <v>0</v>
      </c>
    </row>
    <row r="140" spans="1:2" x14ac:dyDescent="0.2">
      <c r="A140">
        <v>4616</v>
      </c>
      <c r="B140">
        <v>0</v>
      </c>
    </row>
    <row r="141" spans="1:2" x14ac:dyDescent="0.2">
      <c r="A141">
        <v>2482</v>
      </c>
      <c r="B141">
        <v>0</v>
      </c>
    </row>
    <row r="142" spans="1:2" x14ac:dyDescent="0.2">
      <c r="A142">
        <v>2609</v>
      </c>
      <c r="B142">
        <v>0</v>
      </c>
    </row>
    <row r="143" spans="1:2" x14ac:dyDescent="0.2">
      <c r="A143">
        <v>3107</v>
      </c>
      <c r="B143">
        <v>0</v>
      </c>
    </row>
    <row r="144" spans="1:2" x14ac:dyDescent="0.2">
      <c r="A144">
        <v>2948</v>
      </c>
      <c r="B144">
        <v>0</v>
      </c>
    </row>
    <row r="145" spans="1:2" x14ac:dyDescent="0.2">
      <c r="A145">
        <v>3981</v>
      </c>
      <c r="B145">
        <v>0</v>
      </c>
    </row>
    <row r="146" spans="1:2" x14ac:dyDescent="0.2">
      <c r="A146">
        <v>4149</v>
      </c>
      <c r="B146">
        <v>0</v>
      </c>
    </row>
    <row r="147" spans="1:2" x14ac:dyDescent="0.2">
      <c r="A147">
        <v>4242</v>
      </c>
      <c r="B147">
        <v>0</v>
      </c>
    </row>
    <row r="148" spans="1:2" x14ac:dyDescent="0.2">
      <c r="A148">
        <v>2572</v>
      </c>
      <c r="B148">
        <v>0</v>
      </c>
    </row>
    <row r="149" spans="1:2" x14ac:dyDescent="0.2">
      <c r="A149">
        <v>2879</v>
      </c>
      <c r="B149">
        <v>0</v>
      </c>
    </row>
    <row r="150" spans="1:2" x14ac:dyDescent="0.2">
      <c r="A150">
        <v>3490</v>
      </c>
      <c r="B150">
        <v>0</v>
      </c>
    </row>
    <row r="151" spans="1:2" x14ac:dyDescent="0.2">
      <c r="A151">
        <v>6076</v>
      </c>
      <c r="B151">
        <v>0</v>
      </c>
    </row>
    <row r="152" spans="1:2" x14ac:dyDescent="0.2">
      <c r="A152">
        <v>3845</v>
      </c>
      <c r="B152">
        <v>0</v>
      </c>
    </row>
    <row r="153" spans="1:2" x14ac:dyDescent="0.2">
      <c r="A153">
        <v>2598</v>
      </c>
      <c r="B153">
        <v>0</v>
      </c>
    </row>
    <row r="154" spans="1:2" x14ac:dyDescent="0.2">
      <c r="A154">
        <v>2141</v>
      </c>
      <c r="B154">
        <v>0</v>
      </c>
    </row>
    <row r="155" spans="1:2" x14ac:dyDescent="0.2">
      <c r="A155">
        <v>3238</v>
      </c>
      <c r="B155">
        <v>0</v>
      </c>
    </row>
    <row r="156" spans="1:2" x14ac:dyDescent="0.2">
      <c r="A156">
        <v>2547</v>
      </c>
      <c r="B156">
        <v>0</v>
      </c>
    </row>
    <row r="157" spans="1:2" x14ac:dyDescent="0.2">
      <c r="A157">
        <v>3629</v>
      </c>
      <c r="B157">
        <v>0</v>
      </c>
    </row>
    <row r="158" spans="1:2" x14ac:dyDescent="0.2">
      <c r="A158">
        <v>4203</v>
      </c>
      <c r="B158">
        <v>0</v>
      </c>
    </row>
    <row r="159" spans="1:2" x14ac:dyDescent="0.2">
      <c r="A159">
        <v>2501</v>
      </c>
      <c r="B159">
        <v>0</v>
      </c>
    </row>
    <row r="160" spans="1:2" x14ac:dyDescent="0.2">
      <c r="A160">
        <v>2703</v>
      </c>
      <c r="B160">
        <v>0</v>
      </c>
    </row>
    <row r="161" spans="1:2" x14ac:dyDescent="0.2">
      <c r="A161">
        <v>2779</v>
      </c>
      <c r="B161">
        <v>0</v>
      </c>
    </row>
    <row r="162" spans="1:2" x14ac:dyDescent="0.2">
      <c r="A162">
        <v>3120</v>
      </c>
      <c r="B162">
        <v>0</v>
      </c>
    </row>
    <row r="163" spans="1:2" x14ac:dyDescent="0.2">
      <c r="A163">
        <v>4503</v>
      </c>
      <c r="B163">
        <v>0</v>
      </c>
    </row>
    <row r="164" spans="1:2" x14ac:dyDescent="0.2">
      <c r="A164">
        <v>4574</v>
      </c>
      <c r="B164">
        <v>0</v>
      </c>
    </row>
    <row r="165" spans="1:2" x14ac:dyDescent="0.2">
      <c r="A165">
        <v>2379</v>
      </c>
      <c r="B165">
        <v>0</v>
      </c>
    </row>
    <row r="166" spans="1:2" x14ac:dyDescent="0.2">
      <c r="A166">
        <v>2718</v>
      </c>
      <c r="B166">
        <v>0</v>
      </c>
    </row>
    <row r="167" spans="1:2" x14ac:dyDescent="0.2">
      <c r="A167">
        <v>3279</v>
      </c>
      <c r="B167">
        <v>0</v>
      </c>
    </row>
    <row r="168" spans="1:2" x14ac:dyDescent="0.2">
      <c r="A168">
        <v>2644</v>
      </c>
      <c r="B168">
        <v>0</v>
      </c>
    </row>
    <row r="169" spans="1:2" x14ac:dyDescent="0.2">
      <c r="A169">
        <v>4301</v>
      </c>
      <c r="B169">
        <v>0</v>
      </c>
    </row>
    <row r="170" spans="1:2" x14ac:dyDescent="0.2">
      <c r="A170">
        <v>4441</v>
      </c>
      <c r="B170">
        <v>0</v>
      </c>
    </row>
    <row r="171" spans="1:2" x14ac:dyDescent="0.2">
      <c r="A171">
        <v>2188</v>
      </c>
      <c r="B171">
        <v>0</v>
      </c>
    </row>
    <row r="172" spans="1:2" x14ac:dyDescent="0.2">
      <c r="A172">
        <v>2525</v>
      </c>
      <c r="B172">
        <v>0</v>
      </c>
    </row>
    <row r="173" spans="1:2" x14ac:dyDescent="0.2">
      <c r="A173">
        <v>3243</v>
      </c>
      <c r="B173">
        <v>0</v>
      </c>
    </row>
    <row r="174" spans="1:2" x14ac:dyDescent="0.2">
      <c r="A174">
        <v>2974</v>
      </c>
      <c r="B174">
        <v>0</v>
      </c>
    </row>
    <row r="175" spans="1:2" x14ac:dyDescent="0.2">
      <c r="A175">
        <v>4727</v>
      </c>
      <c r="B175">
        <v>0</v>
      </c>
    </row>
    <row r="176" spans="1:2" x14ac:dyDescent="0.2">
      <c r="A176">
        <v>4029</v>
      </c>
      <c r="B176">
        <v>0</v>
      </c>
    </row>
    <row r="177" spans="1:2" x14ac:dyDescent="0.2">
      <c r="A177">
        <v>20</v>
      </c>
      <c r="B177">
        <v>0</v>
      </c>
    </row>
    <row r="178" spans="1:2" x14ac:dyDescent="0.2">
      <c r="A178">
        <v>2852</v>
      </c>
      <c r="B178">
        <v>0</v>
      </c>
    </row>
    <row r="179" spans="1:2" x14ac:dyDescent="0.2">
      <c r="A179">
        <v>3476</v>
      </c>
      <c r="B179">
        <v>0</v>
      </c>
    </row>
    <row r="180" spans="1:2" x14ac:dyDescent="0.2">
      <c r="A180">
        <v>5576</v>
      </c>
      <c r="B180">
        <v>0</v>
      </c>
    </row>
    <row r="181" spans="1:2" x14ac:dyDescent="0.2">
      <c r="A181">
        <v>3101</v>
      </c>
      <c r="B181">
        <v>0</v>
      </c>
    </row>
    <row r="182" spans="1:2" x14ac:dyDescent="0.2">
      <c r="A182">
        <v>3844</v>
      </c>
      <c r="B182">
        <v>0</v>
      </c>
    </row>
    <row r="183" spans="1:2" x14ac:dyDescent="0.2">
      <c r="A183">
        <v>3069</v>
      </c>
      <c r="B183">
        <v>0</v>
      </c>
    </row>
    <row r="184" spans="1:2" x14ac:dyDescent="0.2">
      <c r="A184">
        <v>2236</v>
      </c>
      <c r="B184">
        <v>0</v>
      </c>
    </row>
    <row r="185" spans="1:2" x14ac:dyDescent="0.2">
      <c r="A185">
        <v>2614</v>
      </c>
      <c r="B185">
        <v>0</v>
      </c>
    </row>
    <row r="186" spans="1:2" x14ac:dyDescent="0.2">
      <c r="A186">
        <v>2702</v>
      </c>
      <c r="B186">
        <v>0</v>
      </c>
    </row>
    <row r="187" spans="1:2" x14ac:dyDescent="0.2">
      <c r="A187">
        <v>2953</v>
      </c>
      <c r="B187">
        <v>0</v>
      </c>
    </row>
    <row r="188" spans="1:2" x14ac:dyDescent="0.2">
      <c r="A188">
        <v>4090</v>
      </c>
      <c r="B188">
        <v>0</v>
      </c>
    </row>
    <row r="189" spans="1:2" x14ac:dyDescent="0.2">
      <c r="A189">
        <v>3442</v>
      </c>
      <c r="B189">
        <v>0</v>
      </c>
    </row>
    <row r="190" spans="1:2" x14ac:dyDescent="0.2">
      <c r="A190">
        <v>4457</v>
      </c>
      <c r="B190">
        <v>0</v>
      </c>
    </row>
    <row r="191" spans="1:2" x14ac:dyDescent="0.2">
      <c r="A191">
        <v>3338</v>
      </c>
      <c r="B191">
        <v>0</v>
      </c>
    </row>
    <row r="192" spans="1:2" x14ac:dyDescent="0.2">
      <c r="A192">
        <v>3072</v>
      </c>
      <c r="B192">
        <v>0</v>
      </c>
    </row>
    <row r="193" spans="1:2" x14ac:dyDescent="0.2">
      <c r="A193">
        <v>3378</v>
      </c>
      <c r="B193">
        <v>0</v>
      </c>
    </row>
    <row r="194" spans="1:2" x14ac:dyDescent="0.2">
      <c r="A194">
        <v>3538</v>
      </c>
      <c r="B194">
        <v>0</v>
      </c>
    </row>
    <row r="195" spans="1:2" x14ac:dyDescent="0.2">
      <c r="A195">
        <v>3761</v>
      </c>
      <c r="B195">
        <v>0</v>
      </c>
    </row>
    <row r="196" spans="1:2" x14ac:dyDescent="0.2">
      <c r="A196">
        <v>2446</v>
      </c>
      <c r="B196">
        <v>0</v>
      </c>
    </row>
    <row r="197" spans="1:2" x14ac:dyDescent="0.2">
      <c r="A197">
        <v>1729</v>
      </c>
      <c r="B197">
        <v>0</v>
      </c>
    </row>
    <row r="198" spans="1:2" x14ac:dyDescent="0.2">
      <c r="A198">
        <v>2575</v>
      </c>
      <c r="B198">
        <v>0</v>
      </c>
    </row>
    <row r="199" spans="1:2" x14ac:dyDescent="0.2">
      <c r="A199">
        <v>2893</v>
      </c>
      <c r="B199">
        <v>0</v>
      </c>
    </row>
    <row r="200" spans="1:2" x14ac:dyDescent="0.2">
      <c r="A200">
        <v>3859</v>
      </c>
      <c r="B200">
        <v>0</v>
      </c>
    </row>
    <row r="201" spans="1:2" x14ac:dyDescent="0.2">
      <c r="A201">
        <v>4135</v>
      </c>
      <c r="B201">
        <v>0</v>
      </c>
    </row>
    <row r="202" spans="1:2" x14ac:dyDescent="0.2">
      <c r="A202">
        <v>1956</v>
      </c>
      <c r="B202">
        <v>0</v>
      </c>
    </row>
    <row r="203" spans="1:2" x14ac:dyDescent="0.2">
      <c r="A203">
        <v>3000</v>
      </c>
      <c r="B203">
        <v>0</v>
      </c>
    </row>
    <row r="204" spans="1:2" x14ac:dyDescent="0.2">
      <c r="A204">
        <v>3045</v>
      </c>
      <c r="B204">
        <v>0</v>
      </c>
    </row>
    <row r="205" spans="1:2" x14ac:dyDescent="0.2">
      <c r="A205">
        <v>3705</v>
      </c>
      <c r="B205">
        <v>0</v>
      </c>
    </row>
    <row r="206" spans="1:2" x14ac:dyDescent="0.2">
      <c r="A206">
        <v>3187</v>
      </c>
      <c r="B206">
        <v>0</v>
      </c>
    </row>
    <row r="207" spans="1:2" x14ac:dyDescent="0.2">
      <c r="A207">
        <v>4175</v>
      </c>
      <c r="B207">
        <v>0</v>
      </c>
    </row>
    <row r="208" spans="1:2" x14ac:dyDescent="0.2">
      <c r="A208">
        <v>2837</v>
      </c>
      <c r="B208">
        <v>0</v>
      </c>
    </row>
    <row r="209" spans="1:2" x14ac:dyDescent="0.2">
      <c r="A209">
        <v>3399</v>
      </c>
      <c r="B209">
        <v>0</v>
      </c>
    </row>
    <row r="210" spans="1:2" x14ac:dyDescent="0.2">
      <c r="A210">
        <v>3020</v>
      </c>
      <c r="B210">
        <v>0</v>
      </c>
    </row>
    <row r="211" spans="1:2" x14ac:dyDescent="0.2">
      <c r="A211">
        <v>2730</v>
      </c>
      <c r="B211">
        <v>0</v>
      </c>
    </row>
    <row r="212" spans="1:2" x14ac:dyDescent="0.2">
      <c r="A212">
        <v>3672</v>
      </c>
      <c r="B212">
        <v>0</v>
      </c>
    </row>
    <row r="213" spans="1:2" x14ac:dyDescent="0.2">
      <c r="A213">
        <v>3722</v>
      </c>
      <c r="B213">
        <v>0</v>
      </c>
    </row>
    <row r="214" spans="1:2" x14ac:dyDescent="0.2">
      <c r="A214">
        <v>2366</v>
      </c>
      <c r="B214">
        <v>0</v>
      </c>
    </row>
    <row r="215" spans="1:2" x14ac:dyDescent="0.2">
      <c r="A215">
        <v>2184</v>
      </c>
      <c r="B215">
        <v>0</v>
      </c>
    </row>
    <row r="216" spans="1:2" x14ac:dyDescent="0.2">
      <c r="A216">
        <v>4653</v>
      </c>
      <c r="B216">
        <v>0</v>
      </c>
    </row>
    <row r="217" spans="1:2" x14ac:dyDescent="0.2">
      <c r="A217">
        <v>3980</v>
      </c>
      <c r="B217">
        <v>0</v>
      </c>
    </row>
    <row r="218" spans="1:2" x14ac:dyDescent="0.2">
      <c r="A218">
        <v>4103</v>
      </c>
      <c r="B218">
        <v>0</v>
      </c>
    </row>
    <row r="219" spans="1:2" x14ac:dyDescent="0.2">
      <c r="A219">
        <v>4711</v>
      </c>
      <c r="B219">
        <v>0</v>
      </c>
    </row>
    <row r="220" spans="1:2" x14ac:dyDescent="0.2">
      <c r="A220">
        <v>3187</v>
      </c>
      <c r="B220">
        <v>0</v>
      </c>
    </row>
    <row r="221" spans="1:2" x14ac:dyDescent="0.2">
      <c r="A221">
        <v>2637</v>
      </c>
      <c r="B221">
        <v>0</v>
      </c>
    </row>
    <row r="222" spans="1:2" x14ac:dyDescent="0.2">
      <c r="A222">
        <v>2317</v>
      </c>
      <c r="B222">
        <v>0</v>
      </c>
    </row>
    <row r="223" spans="1:2" x14ac:dyDescent="0.2">
      <c r="A223">
        <v>6290</v>
      </c>
      <c r="B223">
        <v>0</v>
      </c>
    </row>
    <row r="224" spans="1:2" x14ac:dyDescent="0.2">
      <c r="A224">
        <v>4636</v>
      </c>
      <c r="B224">
        <v>0</v>
      </c>
    </row>
    <row r="225" spans="1:2" x14ac:dyDescent="0.2">
      <c r="A225">
        <v>3968</v>
      </c>
      <c r="B225">
        <v>0</v>
      </c>
    </row>
    <row r="226" spans="1:2" x14ac:dyDescent="0.2">
      <c r="A226">
        <v>2207</v>
      </c>
      <c r="B226">
        <v>0</v>
      </c>
    </row>
    <row r="227" spans="1:2" x14ac:dyDescent="0.2">
      <c r="A227">
        <v>2778</v>
      </c>
      <c r="B227">
        <v>0</v>
      </c>
    </row>
    <row r="228" spans="1:2" x14ac:dyDescent="0.2">
      <c r="A228">
        <v>2380</v>
      </c>
      <c r="B228">
        <v>0</v>
      </c>
    </row>
    <row r="229" spans="1:2" x14ac:dyDescent="0.2">
      <c r="A229">
        <v>2962</v>
      </c>
      <c r="B229">
        <v>0</v>
      </c>
    </row>
    <row r="230" spans="1:2" x14ac:dyDescent="0.2">
      <c r="A230">
        <v>4685</v>
      </c>
      <c r="B230">
        <v>0</v>
      </c>
    </row>
    <row r="231" spans="1:2" x14ac:dyDescent="0.2">
      <c r="A231">
        <v>3690</v>
      </c>
      <c r="B231">
        <v>0</v>
      </c>
    </row>
    <row r="232" spans="1:2" x14ac:dyDescent="0.2">
      <c r="A232">
        <v>1722</v>
      </c>
      <c r="B232">
        <v>0</v>
      </c>
    </row>
    <row r="233" spans="1:2" x14ac:dyDescent="0.2">
      <c r="A233">
        <v>2851</v>
      </c>
      <c r="B233">
        <v>0</v>
      </c>
    </row>
    <row r="234" spans="1:2" x14ac:dyDescent="0.2">
      <c r="A234">
        <v>2835</v>
      </c>
      <c r="B234">
        <v>0</v>
      </c>
    </row>
    <row r="235" spans="1:2" x14ac:dyDescent="0.2">
      <c r="A235">
        <v>2873</v>
      </c>
      <c r="B235">
        <v>0</v>
      </c>
    </row>
    <row r="236" spans="1:2" x14ac:dyDescent="0.2">
      <c r="A236">
        <v>4096</v>
      </c>
      <c r="B236">
        <v>0</v>
      </c>
    </row>
    <row r="237" spans="1:2" x14ac:dyDescent="0.2">
      <c r="A237">
        <v>6110</v>
      </c>
      <c r="B237">
        <v>1</v>
      </c>
    </row>
    <row r="238" spans="1:2" x14ac:dyDescent="0.2">
      <c r="A238">
        <v>1902</v>
      </c>
      <c r="B238">
        <v>0</v>
      </c>
    </row>
    <row r="239" spans="1:2" x14ac:dyDescent="0.2">
      <c r="A239">
        <v>2523</v>
      </c>
      <c r="B239">
        <v>0</v>
      </c>
    </row>
    <row r="240" spans="1:2" x14ac:dyDescent="0.2">
      <c r="A240">
        <v>2825</v>
      </c>
      <c r="B240">
        <v>0</v>
      </c>
    </row>
    <row r="241" spans="1:2" x14ac:dyDescent="0.2">
      <c r="A241">
        <v>3191</v>
      </c>
      <c r="B241">
        <v>0</v>
      </c>
    </row>
    <row r="242" spans="1:2" x14ac:dyDescent="0.2">
      <c r="A242">
        <v>4088</v>
      </c>
      <c r="B242">
        <v>0</v>
      </c>
    </row>
    <row r="243" spans="1:2" x14ac:dyDescent="0.2">
      <c r="A243">
        <v>5078</v>
      </c>
      <c r="B243">
        <v>0</v>
      </c>
    </row>
    <row r="244" spans="1:2" x14ac:dyDescent="0.2">
      <c r="A244">
        <v>2763</v>
      </c>
      <c r="B244">
        <v>0</v>
      </c>
    </row>
    <row r="245" spans="1:2" x14ac:dyDescent="0.2">
      <c r="A245">
        <v>2325</v>
      </c>
      <c r="B245">
        <v>0</v>
      </c>
    </row>
    <row r="246" spans="1:2" x14ac:dyDescent="0.2">
      <c r="A246">
        <v>3982</v>
      </c>
      <c r="B246">
        <v>0</v>
      </c>
    </row>
    <row r="247" spans="1:2" x14ac:dyDescent="0.2">
      <c r="A247">
        <v>3272</v>
      </c>
      <c r="B247">
        <v>0</v>
      </c>
    </row>
    <row r="248" spans="1:2" x14ac:dyDescent="0.2">
      <c r="A248">
        <v>3498</v>
      </c>
      <c r="B248">
        <v>0</v>
      </c>
    </row>
    <row r="249" spans="1:2" x14ac:dyDescent="0.2">
      <c r="A249">
        <v>5989</v>
      </c>
      <c r="B249">
        <v>1</v>
      </c>
    </row>
    <row r="250" spans="1:2" x14ac:dyDescent="0.2">
      <c r="A250">
        <v>2182</v>
      </c>
      <c r="B250">
        <v>0</v>
      </c>
    </row>
    <row r="251" spans="1:2" x14ac:dyDescent="0.2">
      <c r="A251">
        <v>2461</v>
      </c>
      <c r="B251">
        <v>0</v>
      </c>
    </row>
    <row r="252" spans="1:2" x14ac:dyDescent="0.2">
      <c r="A252">
        <v>2597</v>
      </c>
      <c r="B252">
        <v>0</v>
      </c>
    </row>
    <row r="253" spans="1:2" x14ac:dyDescent="0.2">
      <c r="A253">
        <v>3474</v>
      </c>
      <c r="B253">
        <v>0</v>
      </c>
    </row>
    <row r="254" spans="1:2" x14ac:dyDescent="0.2">
      <c r="A254">
        <v>4100</v>
      </c>
      <c r="B254">
        <v>0</v>
      </c>
    </row>
    <row r="255" spans="1:2" x14ac:dyDescent="0.2">
      <c r="A255">
        <v>3425</v>
      </c>
      <c r="B255">
        <v>0</v>
      </c>
    </row>
    <row r="256" spans="1:2" x14ac:dyDescent="0.2">
      <c r="A256">
        <v>1792</v>
      </c>
      <c r="B256">
        <v>0</v>
      </c>
    </row>
    <row r="257" spans="1:2" x14ac:dyDescent="0.2">
      <c r="A257">
        <v>2236</v>
      </c>
      <c r="B257">
        <v>0</v>
      </c>
    </row>
    <row r="258" spans="1:2" x14ac:dyDescent="0.2">
      <c r="A258">
        <v>3136</v>
      </c>
      <c r="B258">
        <v>0</v>
      </c>
    </row>
    <row r="259" spans="1:2" x14ac:dyDescent="0.2">
      <c r="A259">
        <v>2790</v>
      </c>
      <c r="B259">
        <v>0</v>
      </c>
    </row>
    <row r="260" spans="1:2" x14ac:dyDescent="0.2">
      <c r="A260">
        <v>5754</v>
      </c>
      <c r="B260">
        <v>1</v>
      </c>
    </row>
    <row r="261" spans="1:2" x14ac:dyDescent="0.2">
      <c r="A261">
        <v>4138</v>
      </c>
      <c r="B261">
        <v>0</v>
      </c>
    </row>
    <row r="262" spans="1:2" x14ac:dyDescent="0.2">
      <c r="A262">
        <v>2734</v>
      </c>
      <c r="B262">
        <v>0</v>
      </c>
    </row>
    <row r="263" spans="1:2" x14ac:dyDescent="0.2">
      <c r="A263">
        <v>1981</v>
      </c>
      <c r="B263">
        <v>0</v>
      </c>
    </row>
    <row r="264" spans="1:2" x14ac:dyDescent="0.2">
      <c r="A264">
        <v>3178</v>
      </c>
      <c r="B264">
        <v>0</v>
      </c>
    </row>
    <row r="265" spans="1:2" x14ac:dyDescent="0.2">
      <c r="A265">
        <v>2924</v>
      </c>
      <c r="B265">
        <v>0</v>
      </c>
    </row>
    <row r="266" spans="1:2" x14ac:dyDescent="0.2">
      <c r="A266">
        <v>3723</v>
      </c>
      <c r="B266">
        <v>0</v>
      </c>
    </row>
    <row r="267" spans="1:2" x14ac:dyDescent="0.2">
      <c r="A267">
        <v>6735</v>
      </c>
      <c r="B267">
        <v>1</v>
      </c>
    </row>
    <row r="268" spans="1:2" x14ac:dyDescent="0.2">
      <c r="A268">
        <v>2860</v>
      </c>
      <c r="B268">
        <v>0</v>
      </c>
    </row>
    <row r="269" spans="1:2" x14ac:dyDescent="0.2">
      <c r="A269">
        <v>2373</v>
      </c>
      <c r="B269">
        <v>0</v>
      </c>
    </row>
    <row r="270" spans="1:2" x14ac:dyDescent="0.2">
      <c r="A270">
        <v>2567</v>
      </c>
      <c r="B270">
        <v>0</v>
      </c>
    </row>
    <row r="271" spans="1:2" x14ac:dyDescent="0.2">
      <c r="A271">
        <v>2393</v>
      </c>
      <c r="B271">
        <v>0</v>
      </c>
    </row>
    <row r="272" spans="1:2" x14ac:dyDescent="0.2">
      <c r="A272">
        <v>4356</v>
      </c>
      <c r="B272">
        <v>0</v>
      </c>
    </row>
    <row r="273" spans="1:2" x14ac:dyDescent="0.2">
      <c r="A273">
        <v>3366</v>
      </c>
      <c r="B273">
        <v>0</v>
      </c>
    </row>
    <row r="274" spans="1:2" x14ac:dyDescent="0.2">
      <c r="A274">
        <v>2218</v>
      </c>
      <c r="B274">
        <v>0</v>
      </c>
    </row>
    <row r="275" spans="1:2" x14ac:dyDescent="0.2">
      <c r="A275">
        <v>2251</v>
      </c>
      <c r="B275">
        <v>0</v>
      </c>
    </row>
    <row r="276" spans="1:2" x14ac:dyDescent="0.2">
      <c r="A276">
        <v>3043</v>
      </c>
      <c r="B276">
        <v>0</v>
      </c>
    </row>
    <row r="277" spans="1:2" x14ac:dyDescent="0.2">
      <c r="A277">
        <v>2641</v>
      </c>
      <c r="B277">
        <v>0</v>
      </c>
    </row>
    <row r="278" spans="1:2" x14ac:dyDescent="0.2">
      <c r="A278">
        <v>4146</v>
      </c>
      <c r="B278">
        <v>0</v>
      </c>
    </row>
    <row r="279" spans="1:2" x14ac:dyDescent="0.2">
      <c r="A279">
        <v>4551</v>
      </c>
      <c r="B279">
        <v>1</v>
      </c>
    </row>
    <row r="280" spans="1:2" x14ac:dyDescent="0.2">
      <c r="A280">
        <v>2813</v>
      </c>
      <c r="B280">
        <v>0</v>
      </c>
    </row>
    <row r="281" spans="1:2" x14ac:dyDescent="0.2">
      <c r="A281">
        <v>2966</v>
      </c>
      <c r="B281">
        <v>0</v>
      </c>
    </row>
    <row r="282" spans="1:2" x14ac:dyDescent="0.2">
      <c r="A282">
        <v>1539</v>
      </c>
      <c r="B282">
        <v>0</v>
      </c>
    </row>
    <row r="283" spans="1:2" x14ac:dyDescent="0.2">
      <c r="A283">
        <v>2346</v>
      </c>
      <c r="B283">
        <v>0</v>
      </c>
    </row>
    <row r="284" spans="1:2" x14ac:dyDescent="0.2">
      <c r="A284">
        <v>4080</v>
      </c>
      <c r="B284">
        <v>0</v>
      </c>
    </row>
    <row r="285" spans="1:2" x14ac:dyDescent="0.2">
      <c r="A285">
        <v>3456</v>
      </c>
      <c r="B285">
        <v>0</v>
      </c>
    </row>
    <row r="286" spans="1:2" x14ac:dyDescent="0.2">
      <c r="A286">
        <v>2426</v>
      </c>
      <c r="B286">
        <v>0</v>
      </c>
    </row>
    <row r="287" spans="1:2" x14ac:dyDescent="0.2">
      <c r="A287">
        <v>1983</v>
      </c>
      <c r="B287">
        <v>0</v>
      </c>
    </row>
    <row r="288" spans="1:2" x14ac:dyDescent="0.2">
      <c r="A288">
        <v>2446</v>
      </c>
      <c r="B288">
        <v>0</v>
      </c>
    </row>
    <row r="289" spans="1:2" x14ac:dyDescent="0.2">
      <c r="A289">
        <v>2894</v>
      </c>
      <c r="B289">
        <v>0</v>
      </c>
    </row>
    <row r="290" spans="1:2" x14ac:dyDescent="0.2">
      <c r="A290">
        <v>3692</v>
      </c>
      <c r="B290">
        <v>0</v>
      </c>
    </row>
    <row r="291" spans="1:2" x14ac:dyDescent="0.2">
      <c r="A291">
        <v>3660</v>
      </c>
      <c r="B291">
        <v>0</v>
      </c>
    </row>
    <row r="292" spans="1:2" x14ac:dyDescent="0.2">
      <c r="A292">
        <v>2279</v>
      </c>
      <c r="B292">
        <v>0</v>
      </c>
    </row>
    <row r="293" spans="1:2" x14ac:dyDescent="0.2">
      <c r="A293">
        <v>1634</v>
      </c>
      <c r="B293">
        <v>0</v>
      </c>
    </row>
    <row r="294" spans="1:2" x14ac:dyDescent="0.2">
      <c r="A294">
        <v>3218</v>
      </c>
      <c r="B294">
        <v>0</v>
      </c>
    </row>
    <row r="295" spans="1:2" x14ac:dyDescent="0.2">
      <c r="A295">
        <v>2275</v>
      </c>
      <c r="B295">
        <v>0</v>
      </c>
    </row>
    <row r="296" spans="1:2" x14ac:dyDescent="0.2">
      <c r="A296">
        <v>2672</v>
      </c>
      <c r="B296">
        <v>0</v>
      </c>
    </row>
    <row r="297" spans="1:2" x14ac:dyDescent="0.2">
      <c r="A297">
        <v>5286</v>
      </c>
      <c r="B297">
        <v>1</v>
      </c>
    </row>
    <row r="298" spans="1:2" x14ac:dyDescent="0.2">
      <c r="A298">
        <v>2629</v>
      </c>
      <c r="B298">
        <v>0</v>
      </c>
    </row>
    <row r="299" spans="1:2" x14ac:dyDescent="0.2">
      <c r="A299">
        <v>2426</v>
      </c>
      <c r="B299">
        <v>0</v>
      </c>
    </row>
    <row r="300" spans="1:2" x14ac:dyDescent="0.2">
      <c r="A300">
        <v>3603</v>
      </c>
      <c r="B300">
        <v>0</v>
      </c>
    </row>
    <row r="301" spans="1:2" x14ac:dyDescent="0.2">
      <c r="A301">
        <v>50</v>
      </c>
      <c r="B301">
        <v>0</v>
      </c>
    </row>
    <row r="302" spans="1:2" x14ac:dyDescent="0.2">
      <c r="A302">
        <v>2310</v>
      </c>
      <c r="B302">
        <v>0</v>
      </c>
    </row>
    <row r="303" spans="1:2" x14ac:dyDescent="0.2">
      <c r="A303">
        <v>2258</v>
      </c>
      <c r="B303">
        <v>0</v>
      </c>
    </row>
    <row r="304" spans="1:2" x14ac:dyDescent="0.2">
      <c r="A304">
        <v>1636</v>
      </c>
      <c r="B304">
        <v>0</v>
      </c>
    </row>
    <row r="305" spans="1:2" x14ac:dyDescent="0.2">
      <c r="A305">
        <v>2056</v>
      </c>
      <c r="B305">
        <v>0</v>
      </c>
    </row>
    <row r="306" spans="1:2" x14ac:dyDescent="0.2">
      <c r="A306">
        <v>1650</v>
      </c>
      <c r="B306">
        <v>0</v>
      </c>
    </row>
    <row r="307" spans="1:2" x14ac:dyDescent="0.2">
      <c r="A307">
        <v>2452</v>
      </c>
      <c r="B307">
        <v>0</v>
      </c>
    </row>
    <row r="308" spans="1:2" x14ac:dyDescent="0.2">
      <c r="A308">
        <v>2132</v>
      </c>
      <c r="B308">
        <v>0</v>
      </c>
    </row>
    <row r="309" spans="1:2" x14ac:dyDescent="0.2">
      <c r="A309">
        <v>2669</v>
      </c>
      <c r="B309">
        <v>0</v>
      </c>
    </row>
    <row r="310" spans="1:2" x14ac:dyDescent="0.2">
      <c r="A310">
        <v>1951</v>
      </c>
      <c r="B310">
        <v>0</v>
      </c>
    </row>
    <row r="311" spans="1:2" x14ac:dyDescent="0.2">
      <c r="A311">
        <v>1666</v>
      </c>
      <c r="B311">
        <v>0</v>
      </c>
    </row>
    <row r="312" spans="1:2" x14ac:dyDescent="0.2">
      <c r="A312">
        <v>3398</v>
      </c>
      <c r="B312">
        <v>0</v>
      </c>
    </row>
    <row r="313" spans="1:2" x14ac:dyDescent="0.2">
      <c r="A313">
        <v>2911</v>
      </c>
      <c r="B313">
        <v>0</v>
      </c>
    </row>
    <row r="314" spans="1:2" x14ac:dyDescent="0.2">
      <c r="A314">
        <v>3156</v>
      </c>
      <c r="B314">
        <v>0</v>
      </c>
    </row>
    <row r="315" spans="1:2" x14ac:dyDescent="0.2">
      <c r="A315">
        <v>3111</v>
      </c>
      <c r="B315">
        <v>0</v>
      </c>
    </row>
    <row r="316" spans="1:2" x14ac:dyDescent="0.2">
      <c r="A316">
        <v>1987</v>
      </c>
      <c r="B316">
        <v>0</v>
      </c>
    </row>
    <row r="317" spans="1:2" x14ac:dyDescent="0.2">
      <c r="A317">
        <v>2570</v>
      </c>
      <c r="B317">
        <v>0</v>
      </c>
    </row>
    <row r="318" spans="1:2" x14ac:dyDescent="0.2">
      <c r="A318">
        <v>2471</v>
      </c>
      <c r="B318">
        <v>0</v>
      </c>
    </row>
    <row r="319" spans="1:2" x14ac:dyDescent="0.2">
      <c r="A319">
        <v>2264</v>
      </c>
      <c r="B319">
        <v>0</v>
      </c>
    </row>
    <row r="320" spans="1:2" x14ac:dyDescent="0.2">
      <c r="A320">
        <v>3146</v>
      </c>
      <c r="B320">
        <v>0</v>
      </c>
    </row>
    <row r="321" spans="1:2" x14ac:dyDescent="0.2">
      <c r="A321">
        <v>3550</v>
      </c>
      <c r="B321">
        <v>0</v>
      </c>
    </row>
    <row r="322" spans="1:2" x14ac:dyDescent="0.2">
      <c r="A322">
        <v>1995</v>
      </c>
      <c r="B322">
        <v>0</v>
      </c>
    </row>
    <row r="323" spans="1:2" x14ac:dyDescent="0.2">
      <c r="A323">
        <v>2985</v>
      </c>
      <c r="B323">
        <v>0</v>
      </c>
    </row>
    <row r="324" spans="1:2" x14ac:dyDescent="0.2">
      <c r="A324">
        <v>3414</v>
      </c>
      <c r="B324">
        <v>0</v>
      </c>
    </row>
    <row r="325" spans="1:2" x14ac:dyDescent="0.2">
      <c r="A325">
        <v>3488</v>
      </c>
      <c r="B325">
        <v>0</v>
      </c>
    </row>
    <row r="326" spans="1:2" x14ac:dyDescent="0.2">
      <c r="A326">
        <v>4164</v>
      </c>
      <c r="B326">
        <v>0</v>
      </c>
    </row>
    <row r="327" spans="1:2" x14ac:dyDescent="0.2">
      <c r="A327">
        <v>2464</v>
      </c>
      <c r="B327">
        <v>0</v>
      </c>
    </row>
    <row r="328" spans="1:2" x14ac:dyDescent="0.2">
      <c r="A328">
        <v>238</v>
      </c>
      <c r="B328">
        <v>0</v>
      </c>
    </row>
    <row r="329" spans="1:2" x14ac:dyDescent="0.2">
      <c r="A329">
        <v>2788</v>
      </c>
      <c r="B329">
        <v>0</v>
      </c>
    </row>
    <row r="330" spans="1:2" x14ac:dyDescent="0.2">
      <c r="A330">
        <v>3037</v>
      </c>
      <c r="B330">
        <v>0</v>
      </c>
    </row>
    <row r="331" spans="1:2" x14ac:dyDescent="0.2">
      <c r="A331">
        <v>2231</v>
      </c>
      <c r="B331">
        <v>0</v>
      </c>
    </row>
    <row r="332" spans="1:2" x14ac:dyDescent="0.2">
      <c r="A332">
        <v>3252</v>
      </c>
      <c r="B332">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52DACD-B264-B344-9088-C402C5824F71}">
  <dimension ref="A1:I337"/>
  <sheetViews>
    <sheetView topLeftCell="A5" workbookViewId="0">
      <selection activeCell="E30" sqref="E30"/>
    </sheetView>
  </sheetViews>
  <sheetFormatPr baseColWidth="10" defaultRowHeight="16" x14ac:dyDescent="0.2"/>
  <cols>
    <col min="1" max="1" width="17.83203125" bestFit="1" customWidth="1"/>
    <col min="2" max="2" width="12.1640625" bestFit="1" customWidth="1"/>
    <col min="3" max="3" width="13.6640625" bestFit="1" customWidth="1"/>
    <col min="4" max="4" width="13" bestFit="1" customWidth="1"/>
    <col min="5" max="5" width="17.6640625" bestFit="1" customWidth="1"/>
    <col min="6" max="6" width="13.1640625" bestFit="1" customWidth="1"/>
    <col min="7" max="7" width="12.1640625" bestFit="1" customWidth="1"/>
    <col min="8" max="9" width="12.33203125" bestFit="1" customWidth="1"/>
  </cols>
  <sheetData>
    <row r="1" spans="1:9" x14ac:dyDescent="0.2">
      <c r="A1" t="s">
        <v>115</v>
      </c>
    </row>
    <row r="2" spans="1:9" ht="17" thickBot="1" x14ac:dyDescent="0.25"/>
    <row r="3" spans="1:9" x14ac:dyDescent="0.2">
      <c r="A3" s="19" t="s">
        <v>116</v>
      </c>
      <c r="B3" s="19"/>
    </row>
    <row r="4" spans="1:9" x14ac:dyDescent="0.2">
      <c r="A4" s="11" t="s">
        <v>117</v>
      </c>
      <c r="B4" s="20">
        <v>0.70290997302093494</v>
      </c>
    </row>
    <row r="5" spans="1:9" x14ac:dyDescent="0.2">
      <c r="A5" s="11" t="s">
        <v>118</v>
      </c>
      <c r="B5" s="20">
        <v>0.49408243017229153</v>
      </c>
    </row>
    <row r="6" spans="1:9" x14ac:dyDescent="0.2">
      <c r="A6" s="11" t="s">
        <v>119</v>
      </c>
      <c r="B6" s="20">
        <v>0.48412995338879566</v>
      </c>
    </row>
    <row r="7" spans="1:9" x14ac:dyDescent="0.2">
      <c r="A7" s="11" t="s">
        <v>93</v>
      </c>
      <c r="B7" s="20">
        <v>755.12291173213146</v>
      </c>
    </row>
    <row r="8" spans="1:9" ht="17" thickBot="1" x14ac:dyDescent="0.25">
      <c r="A8" s="12" t="s">
        <v>120</v>
      </c>
      <c r="B8" s="12">
        <v>312</v>
      </c>
    </row>
    <row r="10" spans="1:9" ht="17" thickBot="1" x14ac:dyDescent="0.25">
      <c r="A10" t="s">
        <v>121</v>
      </c>
    </row>
    <row r="11" spans="1:9" x14ac:dyDescent="0.2">
      <c r="A11" s="13"/>
      <c r="B11" s="13" t="s">
        <v>126</v>
      </c>
      <c r="C11" s="13" t="s">
        <v>127</v>
      </c>
      <c r="D11" s="13" t="s">
        <v>128</v>
      </c>
      <c r="E11" s="13" t="s">
        <v>129</v>
      </c>
      <c r="F11" s="13" t="s">
        <v>130</v>
      </c>
    </row>
    <row r="12" spans="1:9" x14ac:dyDescent="0.2">
      <c r="A12" s="11" t="s">
        <v>122</v>
      </c>
      <c r="B12" s="11">
        <v>6</v>
      </c>
      <c r="C12" s="20">
        <v>169845788.69852951</v>
      </c>
      <c r="D12" s="20">
        <v>28307631.44975492</v>
      </c>
      <c r="E12" s="20">
        <v>49.644168071974171</v>
      </c>
      <c r="F12" s="20">
        <v>2.1855618429085186E-42</v>
      </c>
    </row>
    <row r="13" spans="1:9" x14ac:dyDescent="0.2">
      <c r="A13" s="11" t="s">
        <v>123</v>
      </c>
      <c r="B13" s="11">
        <v>305</v>
      </c>
      <c r="C13" s="20">
        <v>173914236.60595778</v>
      </c>
      <c r="D13" s="20">
        <v>570210.61182281235</v>
      </c>
      <c r="E13" s="20"/>
      <c r="F13" s="20"/>
    </row>
    <row r="14" spans="1:9" ht="17" thickBot="1" x14ac:dyDescent="0.25">
      <c r="A14" s="12" t="s">
        <v>124</v>
      </c>
      <c r="B14" s="12">
        <v>311</v>
      </c>
      <c r="C14" s="21">
        <v>343760025.30448729</v>
      </c>
      <c r="D14" s="21"/>
      <c r="E14" s="21"/>
      <c r="F14" s="21"/>
    </row>
    <row r="15" spans="1:9" ht="17" thickBot="1" x14ac:dyDescent="0.25"/>
    <row r="16" spans="1:9" x14ac:dyDescent="0.2">
      <c r="A16" s="13"/>
      <c r="B16" s="13" t="s">
        <v>131</v>
      </c>
      <c r="C16" s="13" t="s">
        <v>93</v>
      </c>
      <c r="D16" s="13" t="s">
        <v>132</v>
      </c>
      <c r="E16" s="13" t="s">
        <v>133</v>
      </c>
      <c r="F16" s="13" t="s">
        <v>134</v>
      </c>
      <c r="G16" s="13" t="s">
        <v>135</v>
      </c>
      <c r="H16" s="13" t="s">
        <v>136</v>
      </c>
      <c r="I16" s="13" t="s">
        <v>137</v>
      </c>
    </row>
    <row r="17" spans="1:9" x14ac:dyDescent="0.2">
      <c r="A17" s="11" t="s">
        <v>125</v>
      </c>
      <c r="B17" s="20">
        <v>20.500000000002501</v>
      </c>
      <c r="C17" s="20">
        <v>533.95253151512077</v>
      </c>
      <c r="D17" s="20">
        <v>3.8392925943871045E-2</v>
      </c>
      <c r="E17" s="20">
        <v>0.96939951835625826</v>
      </c>
      <c r="F17" s="20">
        <v>-1030.1970301610538</v>
      </c>
      <c r="G17" s="20">
        <v>1071.1970301610588</v>
      </c>
      <c r="H17" s="20">
        <v>-1030.1970301610538</v>
      </c>
      <c r="I17" s="20">
        <v>1071.1970301610588</v>
      </c>
    </row>
    <row r="18" spans="1:9" x14ac:dyDescent="0.2">
      <c r="A18" s="11" t="s">
        <v>154</v>
      </c>
      <c r="B18" s="20">
        <v>2485.7692307692282</v>
      </c>
      <c r="C18" s="20">
        <v>544.12396988214505</v>
      </c>
      <c r="D18" s="20">
        <v>4.5683876622962138</v>
      </c>
      <c r="E18" s="20">
        <v>7.1442054998824938E-6</v>
      </c>
      <c r="F18" s="20">
        <v>1415.0571253834635</v>
      </c>
      <c r="G18" s="20">
        <v>3556.4813361549932</v>
      </c>
      <c r="H18" s="20">
        <v>1415.0571253834635</v>
      </c>
      <c r="I18" s="20">
        <v>3556.4813361549932</v>
      </c>
    </row>
    <row r="19" spans="1:9" x14ac:dyDescent="0.2">
      <c r="A19" s="11" t="s">
        <v>155</v>
      </c>
      <c r="B19" s="20">
        <v>2587.7941176470599</v>
      </c>
      <c r="C19" s="20">
        <v>544.32150990313244</v>
      </c>
      <c r="D19" s="20">
        <v>4.754164718031415</v>
      </c>
      <c r="E19" s="20">
        <v>3.0763858158404589E-6</v>
      </c>
      <c r="F19" s="20">
        <v>1516.6932984690777</v>
      </c>
      <c r="G19" s="20">
        <v>3658.8949368250424</v>
      </c>
      <c r="H19" s="20">
        <v>1516.6932984690777</v>
      </c>
      <c r="I19" s="20">
        <v>3658.8949368250424</v>
      </c>
    </row>
    <row r="20" spans="1:9" x14ac:dyDescent="0.2">
      <c r="A20" s="11" t="s">
        <v>156</v>
      </c>
      <c r="B20" s="20">
        <v>2962.8725490196157</v>
      </c>
      <c r="C20" s="20">
        <v>544.32150990313392</v>
      </c>
      <c r="D20" s="20">
        <v>5.4432398777459321</v>
      </c>
      <c r="E20" s="20">
        <v>1.0768462189852267E-7</v>
      </c>
      <c r="F20" s="20">
        <v>1891.7717298416305</v>
      </c>
      <c r="G20" s="20">
        <v>4033.9733681976008</v>
      </c>
      <c r="H20" s="20">
        <v>1891.7717298416305</v>
      </c>
      <c r="I20" s="20">
        <v>4033.9733681976008</v>
      </c>
    </row>
    <row r="21" spans="1:9" x14ac:dyDescent="0.2">
      <c r="A21" s="11" t="s">
        <v>157</v>
      </c>
      <c r="B21" s="20">
        <v>3089.5384615384501</v>
      </c>
      <c r="C21" s="20">
        <v>544.1239698821438</v>
      </c>
      <c r="D21" s="20">
        <v>5.678004705816651</v>
      </c>
      <c r="E21" s="20">
        <v>3.1753228816449856E-8</v>
      </c>
      <c r="F21" s="20">
        <v>2018.8263561526878</v>
      </c>
      <c r="G21" s="20">
        <v>4160.2505669242128</v>
      </c>
      <c r="H21" s="20">
        <v>2018.8263561526878</v>
      </c>
      <c r="I21" s="20">
        <v>4160.2505669242128</v>
      </c>
    </row>
    <row r="22" spans="1:9" x14ac:dyDescent="0.2">
      <c r="A22" s="11" t="s">
        <v>158</v>
      </c>
      <c r="B22" s="20">
        <v>4128.8269230769311</v>
      </c>
      <c r="C22" s="20">
        <v>544.12396988214687</v>
      </c>
      <c r="D22" s="20">
        <v>7.5880261697921592</v>
      </c>
      <c r="E22" s="20">
        <v>3.9699768907565901E-13</v>
      </c>
      <c r="F22" s="20">
        <v>3058.1148176911629</v>
      </c>
      <c r="G22" s="20">
        <v>5199.5390284626992</v>
      </c>
      <c r="H22" s="20">
        <v>3058.1148176911629</v>
      </c>
      <c r="I22" s="20">
        <v>5199.5390284626992</v>
      </c>
    </row>
    <row r="23" spans="1:9" ht="17" thickBot="1" x14ac:dyDescent="0.25">
      <c r="A23" s="12" t="s">
        <v>159</v>
      </c>
      <c r="B23" s="21">
        <v>4234.4999999999873</v>
      </c>
      <c r="C23" s="21">
        <v>544.12396988214402</v>
      </c>
      <c r="D23" s="21">
        <v>7.7822338922454932</v>
      </c>
      <c r="E23" s="21">
        <v>1.114066741683522E-13</v>
      </c>
      <c r="F23" s="21">
        <v>3163.7878946142246</v>
      </c>
      <c r="G23" s="21">
        <v>5305.21210538575</v>
      </c>
      <c r="H23" s="21">
        <v>3163.7878946142246</v>
      </c>
      <c r="I23" s="21">
        <v>5305.21210538575</v>
      </c>
    </row>
    <row r="25" spans="1:9" x14ac:dyDescent="0.2">
      <c r="A25" t="s">
        <v>5</v>
      </c>
      <c r="B25" t="s">
        <v>153</v>
      </c>
    </row>
    <row r="26" spans="1:9" x14ac:dyDescent="0.2">
      <c r="A26">
        <v>2189</v>
      </c>
      <c r="B26" t="s">
        <v>155</v>
      </c>
      <c r="D26" s="2" t="s">
        <v>37</v>
      </c>
      <c r="E26" t="s">
        <v>161</v>
      </c>
    </row>
    <row r="27" spans="1:9" x14ac:dyDescent="0.2">
      <c r="A27">
        <v>2253</v>
      </c>
      <c r="B27" t="s">
        <v>156</v>
      </c>
      <c r="D27" s="25" t="s">
        <v>160</v>
      </c>
      <c r="E27" s="4">
        <v>20.5</v>
      </c>
    </row>
    <row r="28" spans="1:9" x14ac:dyDescent="0.2">
      <c r="A28">
        <v>2864</v>
      </c>
      <c r="B28" t="s">
        <v>157</v>
      </c>
      <c r="D28" s="25" t="s">
        <v>154</v>
      </c>
      <c r="E28" s="4">
        <v>2506.2692307692309</v>
      </c>
    </row>
    <row r="29" spans="1:9" x14ac:dyDescent="0.2">
      <c r="A29">
        <v>3984</v>
      </c>
      <c r="B29" t="s">
        <v>158</v>
      </c>
      <c r="D29" s="25" t="s">
        <v>155</v>
      </c>
      <c r="E29" s="4">
        <v>2608.294117647059</v>
      </c>
    </row>
    <row r="30" spans="1:9" x14ac:dyDescent="0.2">
      <c r="A30">
        <v>4437</v>
      </c>
      <c r="B30" t="s">
        <v>159</v>
      </c>
      <c r="D30" s="25" t="s">
        <v>156</v>
      </c>
      <c r="E30" s="4">
        <v>2983.372549019608</v>
      </c>
    </row>
    <row r="31" spans="1:9" x14ac:dyDescent="0.2">
      <c r="A31">
        <v>2841</v>
      </c>
      <c r="B31" t="s">
        <v>154</v>
      </c>
      <c r="D31" s="25" t="s">
        <v>157</v>
      </c>
      <c r="E31" s="4">
        <v>3110.0384615384614</v>
      </c>
    </row>
    <row r="32" spans="1:9" x14ac:dyDescent="0.2">
      <c r="A32">
        <v>2085</v>
      </c>
      <c r="B32" t="s">
        <v>155</v>
      </c>
      <c r="D32" s="25" t="s">
        <v>158</v>
      </c>
      <c r="E32" s="4">
        <v>4149.3269230769229</v>
      </c>
    </row>
    <row r="33" spans="1:5" x14ac:dyDescent="0.2">
      <c r="A33">
        <v>2380</v>
      </c>
      <c r="B33" t="s">
        <v>156</v>
      </c>
      <c r="D33" s="25" t="s">
        <v>159</v>
      </c>
      <c r="E33" s="4">
        <v>4255</v>
      </c>
    </row>
    <row r="34" spans="1:5" x14ac:dyDescent="0.2">
      <c r="A34">
        <v>3497</v>
      </c>
      <c r="B34" t="s">
        <v>157</v>
      </c>
    </row>
    <row r="35" spans="1:5" x14ac:dyDescent="0.2">
      <c r="A35">
        <v>4115</v>
      </c>
      <c r="B35" t="s">
        <v>158</v>
      </c>
    </row>
    <row r="36" spans="1:5" x14ac:dyDescent="0.2">
      <c r="A36">
        <v>4227</v>
      </c>
      <c r="B36" t="s">
        <v>159</v>
      </c>
    </row>
    <row r="37" spans="1:5" x14ac:dyDescent="0.2">
      <c r="A37">
        <v>2756</v>
      </c>
      <c r="B37" t="s">
        <v>154</v>
      </c>
    </row>
    <row r="38" spans="1:5" x14ac:dyDescent="0.2">
      <c r="A38">
        <v>2772</v>
      </c>
      <c r="B38" t="s">
        <v>155</v>
      </c>
    </row>
    <row r="39" spans="1:5" x14ac:dyDescent="0.2">
      <c r="A39">
        <v>1706</v>
      </c>
      <c r="B39" t="s">
        <v>156</v>
      </c>
    </row>
    <row r="40" spans="1:5" x14ac:dyDescent="0.2">
      <c r="A40">
        <v>2616</v>
      </c>
      <c r="B40" t="s">
        <v>157</v>
      </c>
    </row>
    <row r="41" spans="1:5" x14ac:dyDescent="0.2">
      <c r="A41">
        <v>4172</v>
      </c>
      <c r="B41" t="s">
        <v>158</v>
      </c>
    </row>
    <row r="42" spans="1:5" x14ac:dyDescent="0.2">
      <c r="A42">
        <v>3415</v>
      </c>
      <c r="B42" t="s">
        <v>159</v>
      </c>
    </row>
    <row r="43" spans="1:5" x14ac:dyDescent="0.2">
      <c r="A43">
        <v>2523</v>
      </c>
      <c r="B43" t="s">
        <v>154</v>
      </c>
    </row>
    <row r="44" spans="1:5" x14ac:dyDescent="0.2">
      <c r="A44">
        <v>2150</v>
      </c>
      <c r="B44" t="s">
        <v>155</v>
      </c>
    </row>
    <row r="45" spans="1:5" x14ac:dyDescent="0.2">
      <c r="A45">
        <v>3379</v>
      </c>
      <c r="B45" t="s">
        <v>156</v>
      </c>
    </row>
    <row r="46" spans="1:5" x14ac:dyDescent="0.2">
      <c r="A46">
        <v>3218</v>
      </c>
      <c r="B46" t="s">
        <v>157</v>
      </c>
    </row>
    <row r="47" spans="1:5" x14ac:dyDescent="0.2">
      <c r="A47">
        <v>5006</v>
      </c>
      <c r="B47" t="s">
        <v>158</v>
      </c>
    </row>
    <row r="48" spans="1:5" x14ac:dyDescent="0.2">
      <c r="A48">
        <v>4811</v>
      </c>
      <c r="B48" t="s">
        <v>159</v>
      </c>
    </row>
    <row r="49" spans="1:2" x14ac:dyDescent="0.2">
      <c r="A49">
        <v>2522</v>
      </c>
      <c r="B49" t="s">
        <v>154</v>
      </c>
    </row>
    <row r="50" spans="1:2" x14ac:dyDescent="0.2">
      <c r="A50">
        <v>2677</v>
      </c>
      <c r="B50" t="s">
        <v>155</v>
      </c>
    </row>
    <row r="51" spans="1:2" x14ac:dyDescent="0.2">
      <c r="A51">
        <v>2272</v>
      </c>
      <c r="B51" t="s">
        <v>156</v>
      </c>
    </row>
    <row r="52" spans="1:2" x14ac:dyDescent="0.2">
      <c r="A52">
        <v>3972</v>
      </c>
      <c r="B52" t="s">
        <v>157</v>
      </c>
    </row>
    <row r="53" spans="1:2" x14ac:dyDescent="0.2">
      <c r="A53">
        <v>4103</v>
      </c>
      <c r="B53" t="s">
        <v>158</v>
      </c>
    </row>
    <row r="54" spans="1:2" x14ac:dyDescent="0.2">
      <c r="A54">
        <v>5376</v>
      </c>
      <c r="B54" t="s">
        <v>159</v>
      </c>
    </row>
    <row r="55" spans="1:2" x14ac:dyDescent="0.2">
      <c r="A55">
        <v>2279</v>
      </c>
      <c r="B55" t="s">
        <v>154</v>
      </c>
    </row>
    <row r="56" spans="1:2" x14ac:dyDescent="0.2">
      <c r="A56">
        <v>2273</v>
      </c>
      <c r="B56" t="s">
        <v>155</v>
      </c>
    </row>
    <row r="57" spans="1:2" x14ac:dyDescent="0.2">
      <c r="A57">
        <v>2528</v>
      </c>
      <c r="B57" t="s">
        <v>156</v>
      </c>
    </row>
    <row r="58" spans="1:2" x14ac:dyDescent="0.2">
      <c r="A58">
        <v>2630</v>
      </c>
      <c r="B58" t="s">
        <v>157</v>
      </c>
    </row>
    <row r="59" spans="1:2" x14ac:dyDescent="0.2">
      <c r="A59">
        <v>4767</v>
      </c>
      <c r="B59" t="s">
        <v>158</v>
      </c>
    </row>
    <row r="60" spans="1:2" x14ac:dyDescent="0.2">
      <c r="A60">
        <v>5263</v>
      </c>
      <c r="B60" t="s">
        <v>159</v>
      </c>
    </row>
    <row r="61" spans="1:2" x14ac:dyDescent="0.2">
      <c r="A61">
        <v>1928</v>
      </c>
      <c r="B61" t="s">
        <v>154</v>
      </c>
    </row>
    <row r="62" spans="1:2" x14ac:dyDescent="0.2">
      <c r="A62">
        <v>2708</v>
      </c>
      <c r="B62" t="s">
        <v>155</v>
      </c>
    </row>
    <row r="63" spans="1:2" x14ac:dyDescent="0.2">
      <c r="A63">
        <v>3399</v>
      </c>
      <c r="B63" t="s">
        <v>156</v>
      </c>
    </row>
    <row r="64" spans="1:2" x14ac:dyDescent="0.2">
      <c r="A64">
        <v>3573</v>
      </c>
      <c r="B64" t="s">
        <v>157</v>
      </c>
    </row>
    <row r="65" spans="1:2" x14ac:dyDescent="0.2">
      <c r="A65">
        <v>3985</v>
      </c>
      <c r="B65" t="s">
        <v>158</v>
      </c>
    </row>
    <row r="66" spans="1:2" x14ac:dyDescent="0.2">
      <c r="A66">
        <v>4355</v>
      </c>
      <c r="B66" t="s">
        <v>159</v>
      </c>
    </row>
    <row r="67" spans="1:2" x14ac:dyDescent="0.2">
      <c r="A67">
        <v>2251</v>
      </c>
      <c r="B67" t="s">
        <v>154</v>
      </c>
    </row>
    <row r="68" spans="1:2" x14ac:dyDescent="0.2">
      <c r="A68">
        <v>1984</v>
      </c>
      <c r="B68" t="s">
        <v>155</v>
      </c>
    </row>
    <row r="69" spans="1:2" x14ac:dyDescent="0.2">
      <c r="A69">
        <v>2417</v>
      </c>
      <c r="B69" t="s">
        <v>156</v>
      </c>
    </row>
    <row r="70" spans="1:2" x14ac:dyDescent="0.2">
      <c r="A70">
        <v>3051</v>
      </c>
      <c r="B70" t="s">
        <v>157</v>
      </c>
    </row>
    <row r="71" spans="1:2" x14ac:dyDescent="0.2">
      <c r="A71">
        <v>4482</v>
      </c>
      <c r="B71" t="s">
        <v>158</v>
      </c>
    </row>
    <row r="72" spans="1:2" x14ac:dyDescent="0.2">
      <c r="A72">
        <v>4861</v>
      </c>
      <c r="B72" t="s">
        <v>159</v>
      </c>
    </row>
    <row r="73" spans="1:2" x14ac:dyDescent="0.2">
      <c r="A73">
        <v>2119</v>
      </c>
      <c r="B73" t="s">
        <v>154</v>
      </c>
    </row>
    <row r="74" spans="1:2" x14ac:dyDescent="0.2">
      <c r="A74">
        <v>2262</v>
      </c>
      <c r="B74" t="s">
        <v>155</v>
      </c>
    </row>
    <row r="75" spans="1:2" x14ac:dyDescent="0.2">
      <c r="A75">
        <v>2794</v>
      </c>
      <c r="B75" t="s">
        <v>156</v>
      </c>
    </row>
    <row r="76" spans="1:2" x14ac:dyDescent="0.2">
      <c r="A76">
        <v>3613</v>
      </c>
      <c r="B76" t="s">
        <v>157</v>
      </c>
    </row>
    <row r="77" spans="1:2" x14ac:dyDescent="0.2">
      <c r="A77">
        <v>4516</v>
      </c>
      <c r="B77" t="s">
        <v>158</v>
      </c>
    </row>
    <row r="78" spans="1:2" x14ac:dyDescent="0.2">
      <c r="A78">
        <v>4740</v>
      </c>
      <c r="B78" t="s">
        <v>159</v>
      </c>
    </row>
    <row r="79" spans="1:2" x14ac:dyDescent="0.2">
      <c r="A79">
        <v>2695</v>
      </c>
      <c r="B79" t="s">
        <v>154</v>
      </c>
    </row>
    <row r="80" spans="1:2" x14ac:dyDescent="0.2">
      <c r="A80">
        <v>2824</v>
      </c>
      <c r="B80" t="s">
        <v>155</v>
      </c>
    </row>
    <row r="81" spans="1:2" x14ac:dyDescent="0.2">
      <c r="A81">
        <v>3162</v>
      </c>
      <c r="B81" t="s">
        <v>156</v>
      </c>
    </row>
    <row r="82" spans="1:2" x14ac:dyDescent="0.2">
      <c r="A82">
        <v>3106</v>
      </c>
      <c r="B82" t="s">
        <v>157</v>
      </c>
    </row>
    <row r="83" spans="1:2" x14ac:dyDescent="0.2">
      <c r="A83">
        <v>3908</v>
      </c>
      <c r="B83" t="s">
        <v>158</v>
      </c>
    </row>
    <row r="84" spans="1:2" x14ac:dyDescent="0.2">
      <c r="A84">
        <v>5991</v>
      </c>
      <c r="B84" t="s">
        <v>159</v>
      </c>
    </row>
    <row r="85" spans="1:2" x14ac:dyDescent="0.2">
      <c r="A85">
        <v>21</v>
      </c>
      <c r="B85" t="s">
        <v>160</v>
      </c>
    </row>
    <row r="86" spans="1:2" x14ac:dyDescent="0.2">
      <c r="A86">
        <v>2610</v>
      </c>
      <c r="B86" t="s">
        <v>154</v>
      </c>
    </row>
    <row r="87" spans="1:2" x14ac:dyDescent="0.2">
      <c r="A87">
        <v>2235</v>
      </c>
      <c r="B87" t="s">
        <v>155</v>
      </c>
    </row>
    <row r="88" spans="1:2" x14ac:dyDescent="0.2">
      <c r="A88">
        <v>2994</v>
      </c>
      <c r="B88" t="s">
        <v>156</v>
      </c>
    </row>
    <row r="89" spans="1:2" x14ac:dyDescent="0.2">
      <c r="A89">
        <v>2782</v>
      </c>
      <c r="B89" t="s">
        <v>157</v>
      </c>
    </row>
    <row r="90" spans="1:2" x14ac:dyDescent="0.2">
      <c r="A90">
        <v>4665</v>
      </c>
      <c r="B90" t="s">
        <v>158</v>
      </c>
    </row>
    <row r="91" spans="1:2" x14ac:dyDescent="0.2">
      <c r="A91">
        <v>3828</v>
      </c>
      <c r="B91" t="s">
        <v>159</v>
      </c>
    </row>
    <row r="92" spans="1:2" x14ac:dyDescent="0.2">
      <c r="A92">
        <v>2986</v>
      </c>
      <c r="B92" t="s">
        <v>154</v>
      </c>
    </row>
    <row r="93" spans="1:2" x14ac:dyDescent="0.2">
      <c r="A93">
        <v>3460</v>
      </c>
      <c r="B93" t="s">
        <v>155</v>
      </c>
    </row>
    <row r="94" spans="1:2" x14ac:dyDescent="0.2">
      <c r="A94">
        <v>3518</v>
      </c>
      <c r="B94" t="s">
        <v>156</v>
      </c>
    </row>
    <row r="95" spans="1:2" x14ac:dyDescent="0.2">
      <c r="A95">
        <v>3411</v>
      </c>
      <c r="B95" t="s">
        <v>157</v>
      </c>
    </row>
    <row r="96" spans="1:2" x14ac:dyDescent="0.2">
      <c r="A96">
        <v>4534</v>
      </c>
      <c r="B96" t="s">
        <v>158</v>
      </c>
    </row>
    <row r="97" spans="1:2" x14ac:dyDescent="0.2">
      <c r="A97">
        <v>4979</v>
      </c>
      <c r="B97" t="s">
        <v>159</v>
      </c>
    </row>
    <row r="98" spans="1:2" x14ac:dyDescent="0.2">
      <c r="A98">
        <v>2288</v>
      </c>
      <c r="B98" t="s">
        <v>154</v>
      </c>
    </row>
    <row r="99" spans="1:2" x14ac:dyDescent="0.2">
      <c r="A99">
        <v>3895</v>
      </c>
      <c r="B99" t="s">
        <v>155</v>
      </c>
    </row>
    <row r="100" spans="1:2" x14ac:dyDescent="0.2">
      <c r="A100">
        <v>3077</v>
      </c>
      <c r="B100" t="s">
        <v>156</v>
      </c>
    </row>
    <row r="101" spans="1:2" x14ac:dyDescent="0.2">
      <c r="A101">
        <v>3641</v>
      </c>
      <c r="B101" t="s">
        <v>157</v>
      </c>
    </row>
    <row r="102" spans="1:2" x14ac:dyDescent="0.2">
      <c r="A102">
        <v>5780</v>
      </c>
      <c r="B102" t="s">
        <v>158</v>
      </c>
    </row>
    <row r="103" spans="1:2" x14ac:dyDescent="0.2">
      <c r="A103">
        <v>4443</v>
      </c>
      <c r="B103" t="s">
        <v>159</v>
      </c>
    </row>
    <row r="104" spans="1:2" x14ac:dyDescent="0.2">
      <c r="A104">
        <v>3421</v>
      </c>
      <c r="B104" t="s">
        <v>154</v>
      </c>
    </row>
    <row r="105" spans="1:2" x14ac:dyDescent="0.2">
      <c r="A105">
        <v>2865</v>
      </c>
      <c r="B105" t="s">
        <v>155</v>
      </c>
    </row>
    <row r="106" spans="1:2" x14ac:dyDescent="0.2">
      <c r="A106">
        <v>2752</v>
      </c>
      <c r="B106" t="s">
        <v>156</v>
      </c>
    </row>
    <row r="107" spans="1:2" x14ac:dyDescent="0.2">
      <c r="A107">
        <v>3623</v>
      </c>
      <c r="B107" t="s">
        <v>157</v>
      </c>
    </row>
    <row r="108" spans="1:2" x14ac:dyDescent="0.2">
      <c r="A108">
        <v>4171</v>
      </c>
      <c r="B108" t="s">
        <v>158</v>
      </c>
    </row>
    <row r="109" spans="1:2" x14ac:dyDescent="0.2">
      <c r="A109">
        <v>4571</v>
      </c>
      <c r="B109" t="s">
        <v>159</v>
      </c>
    </row>
    <row r="110" spans="1:2" x14ac:dyDescent="0.2">
      <c r="A110">
        <v>2488</v>
      </c>
      <c r="B110" t="s">
        <v>154</v>
      </c>
    </row>
    <row r="111" spans="1:2" x14ac:dyDescent="0.2">
      <c r="A111">
        <v>3102</v>
      </c>
      <c r="B111" t="s">
        <v>155</v>
      </c>
    </row>
    <row r="112" spans="1:2" x14ac:dyDescent="0.2">
      <c r="A112">
        <v>3064</v>
      </c>
      <c r="B112" t="s">
        <v>156</v>
      </c>
    </row>
    <row r="113" spans="1:2" x14ac:dyDescent="0.2">
      <c r="A113">
        <v>2725</v>
      </c>
      <c r="B113" t="s">
        <v>157</v>
      </c>
    </row>
    <row r="114" spans="1:2" x14ac:dyDescent="0.2">
      <c r="A114">
        <v>4521</v>
      </c>
      <c r="B114" t="s">
        <v>158</v>
      </c>
    </row>
    <row r="115" spans="1:2" x14ac:dyDescent="0.2">
      <c r="A115">
        <v>4642</v>
      </c>
      <c r="B115" t="s">
        <v>159</v>
      </c>
    </row>
    <row r="116" spans="1:2" x14ac:dyDescent="0.2">
      <c r="A116">
        <v>2592</v>
      </c>
      <c r="B116" t="s">
        <v>154</v>
      </c>
    </row>
    <row r="117" spans="1:2" x14ac:dyDescent="0.2">
      <c r="A117">
        <v>3894</v>
      </c>
      <c r="B117" t="s">
        <v>155</v>
      </c>
    </row>
    <row r="118" spans="1:2" x14ac:dyDescent="0.2">
      <c r="A118">
        <v>3096</v>
      </c>
      <c r="B118" t="s">
        <v>156</v>
      </c>
    </row>
    <row r="119" spans="1:2" x14ac:dyDescent="0.2">
      <c r="A119">
        <v>3967</v>
      </c>
      <c r="B119" t="s">
        <v>157</v>
      </c>
    </row>
    <row r="120" spans="1:2" x14ac:dyDescent="0.2">
      <c r="A120">
        <v>4857</v>
      </c>
      <c r="B120" t="s">
        <v>158</v>
      </c>
    </row>
    <row r="121" spans="1:2" x14ac:dyDescent="0.2">
      <c r="A121">
        <v>4896</v>
      </c>
      <c r="B121" t="s">
        <v>159</v>
      </c>
    </row>
    <row r="122" spans="1:2" x14ac:dyDescent="0.2">
      <c r="A122">
        <v>3320</v>
      </c>
      <c r="B122" t="s">
        <v>154</v>
      </c>
    </row>
    <row r="123" spans="1:2" x14ac:dyDescent="0.2">
      <c r="A123">
        <v>3261</v>
      </c>
      <c r="B123" t="s">
        <v>155</v>
      </c>
    </row>
    <row r="124" spans="1:2" x14ac:dyDescent="0.2">
      <c r="A124">
        <v>4172</v>
      </c>
      <c r="B124" t="s">
        <v>156</v>
      </c>
    </row>
    <row r="125" spans="1:2" x14ac:dyDescent="0.2">
      <c r="A125">
        <v>4813</v>
      </c>
      <c r="B125" t="s">
        <v>157</v>
      </c>
    </row>
    <row r="126" spans="1:2" x14ac:dyDescent="0.2">
      <c r="A126">
        <v>7033</v>
      </c>
      <c r="B126" t="s">
        <v>158</v>
      </c>
    </row>
    <row r="127" spans="1:2" x14ac:dyDescent="0.2">
      <c r="A127">
        <v>4669</v>
      </c>
      <c r="B127" t="s">
        <v>159</v>
      </c>
    </row>
    <row r="128" spans="1:2" x14ac:dyDescent="0.2">
      <c r="A128">
        <v>3190</v>
      </c>
      <c r="B128" t="s">
        <v>154</v>
      </c>
    </row>
    <row r="129" spans="1:2" x14ac:dyDescent="0.2">
      <c r="A129">
        <v>2855</v>
      </c>
      <c r="B129" t="s">
        <v>155</v>
      </c>
    </row>
    <row r="130" spans="1:2" x14ac:dyDescent="0.2">
      <c r="A130">
        <v>3322</v>
      </c>
      <c r="B130" t="s">
        <v>156</v>
      </c>
    </row>
    <row r="131" spans="1:2" x14ac:dyDescent="0.2">
      <c r="A131">
        <v>3123</v>
      </c>
      <c r="B131" t="s">
        <v>157</v>
      </c>
    </row>
    <row r="132" spans="1:2" x14ac:dyDescent="0.2">
      <c r="A132">
        <v>4994</v>
      </c>
      <c r="B132" t="s">
        <v>158</v>
      </c>
    </row>
    <row r="133" spans="1:2" x14ac:dyDescent="0.2">
      <c r="A133">
        <v>3868</v>
      </c>
      <c r="B133" t="s">
        <v>159</v>
      </c>
    </row>
    <row r="134" spans="1:2" x14ac:dyDescent="0.2">
      <c r="A134">
        <v>2703</v>
      </c>
      <c r="B134" t="s">
        <v>154</v>
      </c>
    </row>
    <row r="135" spans="1:2" x14ac:dyDescent="0.2">
      <c r="A135">
        <v>3262</v>
      </c>
      <c r="B135" t="s">
        <v>155</v>
      </c>
    </row>
    <row r="136" spans="1:2" x14ac:dyDescent="0.2">
      <c r="A136">
        <v>3046</v>
      </c>
      <c r="B136" t="s">
        <v>156</v>
      </c>
    </row>
    <row r="137" spans="1:2" x14ac:dyDescent="0.2">
      <c r="A137">
        <v>3593</v>
      </c>
      <c r="B137" t="s">
        <v>157</v>
      </c>
    </row>
    <row r="138" spans="1:2" x14ac:dyDescent="0.2">
      <c r="A138">
        <v>3333</v>
      </c>
      <c r="B138" t="s">
        <v>158</v>
      </c>
    </row>
    <row r="139" spans="1:2" x14ac:dyDescent="0.2">
      <c r="A139">
        <v>5281</v>
      </c>
      <c r="B139" t="s">
        <v>159</v>
      </c>
    </row>
    <row r="140" spans="1:2" x14ac:dyDescent="0.2">
      <c r="A140">
        <v>2501</v>
      </c>
      <c r="B140" t="s">
        <v>154</v>
      </c>
    </row>
    <row r="141" spans="1:2" x14ac:dyDescent="0.2">
      <c r="A141">
        <v>2560</v>
      </c>
      <c r="B141" t="s">
        <v>155</v>
      </c>
    </row>
    <row r="142" spans="1:2" x14ac:dyDescent="0.2">
      <c r="A142">
        <v>3054</v>
      </c>
      <c r="B142" t="s">
        <v>156</v>
      </c>
    </row>
    <row r="143" spans="1:2" x14ac:dyDescent="0.2">
      <c r="A143">
        <v>3163</v>
      </c>
      <c r="B143" t="s">
        <v>157</v>
      </c>
    </row>
    <row r="144" spans="1:2" x14ac:dyDescent="0.2">
      <c r="A144">
        <v>3858</v>
      </c>
      <c r="B144" t="s">
        <v>158</v>
      </c>
    </row>
    <row r="145" spans="1:2" x14ac:dyDescent="0.2">
      <c r="A145">
        <v>4616</v>
      </c>
      <c r="B145" t="s">
        <v>159</v>
      </c>
    </row>
    <row r="146" spans="1:2" x14ac:dyDescent="0.2">
      <c r="A146">
        <v>2482</v>
      </c>
      <c r="B146" t="s">
        <v>154</v>
      </c>
    </row>
    <row r="147" spans="1:2" x14ac:dyDescent="0.2">
      <c r="A147">
        <v>2609</v>
      </c>
      <c r="B147" t="s">
        <v>155</v>
      </c>
    </row>
    <row r="148" spans="1:2" x14ac:dyDescent="0.2">
      <c r="A148">
        <v>3107</v>
      </c>
      <c r="B148" t="s">
        <v>156</v>
      </c>
    </row>
    <row r="149" spans="1:2" x14ac:dyDescent="0.2">
      <c r="A149">
        <v>2948</v>
      </c>
      <c r="B149" t="s">
        <v>157</v>
      </c>
    </row>
    <row r="150" spans="1:2" x14ac:dyDescent="0.2">
      <c r="A150">
        <v>3981</v>
      </c>
      <c r="B150" t="s">
        <v>158</v>
      </c>
    </row>
    <row r="151" spans="1:2" x14ac:dyDescent="0.2">
      <c r="A151">
        <v>4149</v>
      </c>
      <c r="B151" t="s">
        <v>159</v>
      </c>
    </row>
    <row r="152" spans="1:2" x14ac:dyDescent="0.2">
      <c r="A152">
        <v>4242</v>
      </c>
      <c r="B152" t="s">
        <v>154</v>
      </c>
    </row>
    <row r="153" spans="1:2" x14ac:dyDescent="0.2">
      <c r="A153">
        <v>2572</v>
      </c>
      <c r="B153" t="s">
        <v>155</v>
      </c>
    </row>
    <row r="154" spans="1:2" x14ac:dyDescent="0.2">
      <c r="A154">
        <v>2879</v>
      </c>
      <c r="B154" t="s">
        <v>156</v>
      </c>
    </row>
    <row r="155" spans="1:2" x14ac:dyDescent="0.2">
      <c r="A155">
        <v>3490</v>
      </c>
      <c r="B155" t="s">
        <v>157</v>
      </c>
    </row>
    <row r="156" spans="1:2" x14ac:dyDescent="0.2">
      <c r="A156">
        <v>6076</v>
      </c>
      <c r="B156" t="s">
        <v>158</v>
      </c>
    </row>
    <row r="157" spans="1:2" x14ac:dyDescent="0.2">
      <c r="A157">
        <v>3845</v>
      </c>
      <c r="B157" t="s">
        <v>159</v>
      </c>
    </row>
    <row r="158" spans="1:2" x14ac:dyDescent="0.2">
      <c r="A158">
        <v>2598</v>
      </c>
      <c r="B158" t="s">
        <v>154</v>
      </c>
    </row>
    <row r="159" spans="1:2" x14ac:dyDescent="0.2">
      <c r="A159">
        <v>2141</v>
      </c>
      <c r="B159" t="s">
        <v>155</v>
      </c>
    </row>
    <row r="160" spans="1:2" x14ac:dyDescent="0.2">
      <c r="A160">
        <v>3238</v>
      </c>
      <c r="B160" t="s">
        <v>156</v>
      </c>
    </row>
    <row r="161" spans="1:2" x14ac:dyDescent="0.2">
      <c r="A161">
        <v>2547</v>
      </c>
      <c r="B161" t="s">
        <v>157</v>
      </c>
    </row>
    <row r="162" spans="1:2" x14ac:dyDescent="0.2">
      <c r="A162">
        <v>3629</v>
      </c>
      <c r="B162" t="s">
        <v>158</v>
      </c>
    </row>
    <row r="163" spans="1:2" x14ac:dyDescent="0.2">
      <c r="A163">
        <v>4203</v>
      </c>
      <c r="B163" t="s">
        <v>159</v>
      </c>
    </row>
    <row r="164" spans="1:2" x14ac:dyDescent="0.2">
      <c r="A164">
        <v>2501</v>
      </c>
      <c r="B164" t="s">
        <v>154</v>
      </c>
    </row>
    <row r="165" spans="1:2" x14ac:dyDescent="0.2">
      <c r="A165">
        <v>2703</v>
      </c>
      <c r="B165" t="s">
        <v>155</v>
      </c>
    </row>
    <row r="166" spans="1:2" x14ac:dyDescent="0.2">
      <c r="A166">
        <v>2779</v>
      </c>
      <c r="B166" t="s">
        <v>156</v>
      </c>
    </row>
    <row r="167" spans="1:2" x14ac:dyDescent="0.2">
      <c r="A167">
        <v>3120</v>
      </c>
      <c r="B167" t="s">
        <v>157</v>
      </c>
    </row>
    <row r="168" spans="1:2" x14ac:dyDescent="0.2">
      <c r="A168">
        <v>4503</v>
      </c>
      <c r="B168" t="s">
        <v>158</v>
      </c>
    </row>
    <row r="169" spans="1:2" x14ac:dyDescent="0.2">
      <c r="A169">
        <v>4574</v>
      </c>
      <c r="B169" t="s">
        <v>159</v>
      </c>
    </row>
    <row r="170" spans="1:2" x14ac:dyDescent="0.2">
      <c r="A170">
        <v>2379</v>
      </c>
      <c r="B170" t="s">
        <v>154</v>
      </c>
    </row>
    <row r="171" spans="1:2" x14ac:dyDescent="0.2">
      <c r="A171">
        <v>2718</v>
      </c>
      <c r="B171" t="s">
        <v>155</v>
      </c>
    </row>
    <row r="172" spans="1:2" x14ac:dyDescent="0.2">
      <c r="A172">
        <v>3279</v>
      </c>
      <c r="B172" t="s">
        <v>156</v>
      </c>
    </row>
    <row r="173" spans="1:2" x14ac:dyDescent="0.2">
      <c r="A173">
        <v>2644</v>
      </c>
      <c r="B173" t="s">
        <v>157</v>
      </c>
    </row>
    <row r="174" spans="1:2" x14ac:dyDescent="0.2">
      <c r="A174">
        <v>4301</v>
      </c>
      <c r="B174" t="s">
        <v>158</v>
      </c>
    </row>
    <row r="175" spans="1:2" x14ac:dyDescent="0.2">
      <c r="A175">
        <v>4441</v>
      </c>
      <c r="B175" t="s">
        <v>159</v>
      </c>
    </row>
    <row r="176" spans="1:2" x14ac:dyDescent="0.2">
      <c r="A176">
        <v>2188</v>
      </c>
      <c r="B176" t="s">
        <v>154</v>
      </c>
    </row>
    <row r="177" spans="1:2" x14ac:dyDescent="0.2">
      <c r="A177">
        <v>2525</v>
      </c>
      <c r="B177" t="s">
        <v>155</v>
      </c>
    </row>
    <row r="178" spans="1:2" x14ac:dyDescent="0.2">
      <c r="A178">
        <v>3243</v>
      </c>
      <c r="B178" t="s">
        <v>156</v>
      </c>
    </row>
    <row r="179" spans="1:2" x14ac:dyDescent="0.2">
      <c r="A179">
        <v>2974</v>
      </c>
      <c r="B179" t="s">
        <v>157</v>
      </c>
    </row>
    <row r="180" spans="1:2" x14ac:dyDescent="0.2">
      <c r="A180">
        <v>4727</v>
      </c>
      <c r="B180" t="s">
        <v>158</v>
      </c>
    </row>
    <row r="181" spans="1:2" x14ac:dyDescent="0.2">
      <c r="A181">
        <v>4029</v>
      </c>
      <c r="B181" t="s">
        <v>159</v>
      </c>
    </row>
    <row r="182" spans="1:2" x14ac:dyDescent="0.2">
      <c r="A182">
        <v>20</v>
      </c>
      <c r="B182" t="s">
        <v>160</v>
      </c>
    </row>
    <row r="183" spans="1:2" x14ac:dyDescent="0.2">
      <c r="A183">
        <v>2852</v>
      </c>
      <c r="B183" t="s">
        <v>154</v>
      </c>
    </row>
    <row r="184" spans="1:2" x14ac:dyDescent="0.2">
      <c r="A184">
        <v>3476</v>
      </c>
      <c r="B184" t="s">
        <v>155</v>
      </c>
    </row>
    <row r="185" spans="1:2" x14ac:dyDescent="0.2">
      <c r="A185">
        <v>5576</v>
      </c>
      <c r="B185" t="s">
        <v>156</v>
      </c>
    </row>
    <row r="186" spans="1:2" x14ac:dyDescent="0.2">
      <c r="A186">
        <v>3101</v>
      </c>
      <c r="B186" t="s">
        <v>157</v>
      </c>
    </row>
    <row r="187" spans="1:2" x14ac:dyDescent="0.2">
      <c r="A187">
        <v>3844</v>
      </c>
      <c r="B187" t="s">
        <v>158</v>
      </c>
    </row>
    <row r="188" spans="1:2" x14ac:dyDescent="0.2">
      <c r="A188">
        <v>3069</v>
      </c>
      <c r="B188" t="s">
        <v>159</v>
      </c>
    </row>
    <row r="189" spans="1:2" x14ac:dyDescent="0.2">
      <c r="A189">
        <v>2236</v>
      </c>
      <c r="B189" t="s">
        <v>154</v>
      </c>
    </row>
    <row r="190" spans="1:2" x14ac:dyDescent="0.2">
      <c r="A190">
        <v>2614</v>
      </c>
      <c r="B190" t="s">
        <v>155</v>
      </c>
    </row>
    <row r="191" spans="1:2" x14ac:dyDescent="0.2">
      <c r="A191">
        <v>2702</v>
      </c>
      <c r="B191" t="s">
        <v>156</v>
      </c>
    </row>
    <row r="192" spans="1:2" x14ac:dyDescent="0.2">
      <c r="A192">
        <v>2953</v>
      </c>
      <c r="B192" t="s">
        <v>157</v>
      </c>
    </row>
    <row r="193" spans="1:2" x14ac:dyDescent="0.2">
      <c r="A193">
        <v>4090</v>
      </c>
      <c r="B193" t="s">
        <v>158</v>
      </c>
    </row>
    <row r="194" spans="1:2" x14ac:dyDescent="0.2">
      <c r="A194">
        <v>3442</v>
      </c>
      <c r="B194" t="s">
        <v>159</v>
      </c>
    </row>
    <row r="195" spans="1:2" x14ac:dyDescent="0.2">
      <c r="A195">
        <v>4457</v>
      </c>
      <c r="B195" t="s">
        <v>154</v>
      </c>
    </row>
    <row r="196" spans="1:2" x14ac:dyDescent="0.2">
      <c r="A196">
        <v>3338</v>
      </c>
      <c r="B196" t="s">
        <v>155</v>
      </c>
    </row>
    <row r="197" spans="1:2" x14ac:dyDescent="0.2">
      <c r="A197">
        <v>3072</v>
      </c>
      <c r="B197" t="s">
        <v>156</v>
      </c>
    </row>
    <row r="198" spans="1:2" x14ac:dyDescent="0.2">
      <c r="A198">
        <v>3378</v>
      </c>
      <c r="B198" t="s">
        <v>157</v>
      </c>
    </row>
    <row r="199" spans="1:2" x14ac:dyDescent="0.2">
      <c r="A199">
        <v>3538</v>
      </c>
      <c r="B199" t="s">
        <v>158</v>
      </c>
    </row>
    <row r="200" spans="1:2" x14ac:dyDescent="0.2">
      <c r="A200">
        <v>3761</v>
      </c>
      <c r="B200" t="s">
        <v>159</v>
      </c>
    </row>
    <row r="201" spans="1:2" x14ac:dyDescent="0.2">
      <c r="A201">
        <v>2446</v>
      </c>
      <c r="B201" t="s">
        <v>154</v>
      </c>
    </row>
    <row r="202" spans="1:2" x14ac:dyDescent="0.2">
      <c r="A202">
        <v>1729</v>
      </c>
      <c r="B202" t="s">
        <v>155</v>
      </c>
    </row>
    <row r="203" spans="1:2" x14ac:dyDescent="0.2">
      <c r="A203">
        <v>2575</v>
      </c>
      <c r="B203" t="s">
        <v>156</v>
      </c>
    </row>
    <row r="204" spans="1:2" x14ac:dyDescent="0.2">
      <c r="A204">
        <v>2893</v>
      </c>
      <c r="B204" t="s">
        <v>157</v>
      </c>
    </row>
    <row r="205" spans="1:2" x14ac:dyDescent="0.2">
      <c r="A205">
        <v>3859</v>
      </c>
      <c r="B205" t="s">
        <v>158</v>
      </c>
    </row>
    <row r="206" spans="1:2" x14ac:dyDescent="0.2">
      <c r="A206">
        <v>4135</v>
      </c>
      <c r="B206" t="s">
        <v>159</v>
      </c>
    </row>
    <row r="207" spans="1:2" x14ac:dyDescent="0.2">
      <c r="A207">
        <v>1956</v>
      </c>
      <c r="B207" t="s">
        <v>154</v>
      </c>
    </row>
    <row r="208" spans="1:2" x14ac:dyDescent="0.2">
      <c r="A208">
        <v>3000</v>
      </c>
      <c r="B208" t="s">
        <v>155</v>
      </c>
    </row>
    <row r="209" spans="1:2" x14ac:dyDescent="0.2">
      <c r="A209">
        <v>3045</v>
      </c>
      <c r="B209" t="s">
        <v>156</v>
      </c>
    </row>
    <row r="210" spans="1:2" x14ac:dyDescent="0.2">
      <c r="A210">
        <v>3705</v>
      </c>
      <c r="B210" t="s">
        <v>157</v>
      </c>
    </row>
    <row r="211" spans="1:2" x14ac:dyDescent="0.2">
      <c r="A211">
        <v>3187</v>
      </c>
      <c r="B211" t="s">
        <v>158</v>
      </c>
    </row>
    <row r="212" spans="1:2" x14ac:dyDescent="0.2">
      <c r="A212">
        <v>4175</v>
      </c>
      <c r="B212" t="s">
        <v>159</v>
      </c>
    </row>
    <row r="213" spans="1:2" x14ac:dyDescent="0.2">
      <c r="A213">
        <v>2837</v>
      </c>
      <c r="B213" t="s">
        <v>154</v>
      </c>
    </row>
    <row r="214" spans="1:2" x14ac:dyDescent="0.2">
      <c r="A214">
        <v>3399</v>
      </c>
      <c r="B214" t="s">
        <v>155</v>
      </c>
    </row>
    <row r="215" spans="1:2" x14ac:dyDescent="0.2">
      <c r="A215">
        <v>3020</v>
      </c>
      <c r="B215" t="s">
        <v>156</v>
      </c>
    </row>
    <row r="216" spans="1:2" x14ac:dyDescent="0.2">
      <c r="A216">
        <v>2730</v>
      </c>
      <c r="B216" t="s">
        <v>157</v>
      </c>
    </row>
    <row r="217" spans="1:2" x14ac:dyDescent="0.2">
      <c r="A217">
        <v>3672</v>
      </c>
      <c r="B217" t="s">
        <v>158</v>
      </c>
    </row>
    <row r="218" spans="1:2" x14ac:dyDescent="0.2">
      <c r="A218">
        <v>3722</v>
      </c>
      <c r="B218" t="s">
        <v>159</v>
      </c>
    </row>
    <row r="219" spans="1:2" x14ac:dyDescent="0.2">
      <c r="A219">
        <v>2366</v>
      </c>
      <c r="B219" t="s">
        <v>154</v>
      </c>
    </row>
    <row r="220" spans="1:2" x14ac:dyDescent="0.2">
      <c r="A220">
        <v>2184</v>
      </c>
      <c r="B220" t="s">
        <v>155</v>
      </c>
    </row>
    <row r="221" spans="1:2" x14ac:dyDescent="0.2">
      <c r="A221">
        <v>4653</v>
      </c>
      <c r="B221" t="s">
        <v>156</v>
      </c>
    </row>
    <row r="222" spans="1:2" x14ac:dyDescent="0.2">
      <c r="A222">
        <v>3980</v>
      </c>
      <c r="B222" t="s">
        <v>157</v>
      </c>
    </row>
    <row r="223" spans="1:2" x14ac:dyDescent="0.2">
      <c r="A223">
        <v>4103</v>
      </c>
      <c r="B223" t="s">
        <v>158</v>
      </c>
    </row>
    <row r="224" spans="1:2" x14ac:dyDescent="0.2">
      <c r="A224">
        <v>4711</v>
      </c>
      <c r="B224" t="s">
        <v>159</v>
      </c>
    </row>
    <row r="225" spans="1:2" x14ac:dyDescent="0.2">
      <c r="A225">
        <v>3187</v>
      </c>
      <c r="B225" t="s">
        <v>154</v>
      </c>
    </row>
    <row r="226" spans="1:2" x14ac:dyDescent="0.2">
      <c r="A226">
        <v>2637</v>
      </c>
      <c r="B226" t="s">
        <v>155</v>
      </c>
    </row>
    <row r="227" spans="1:2" x14ac:dyDescent="0.2">
      <c r="A227">
        <v>2317</v>
      </c>
      <c r="B227" t="s">
        <v>156</v>
      </c>
    </row>
    <row r="228" spans="1:2" x14ac:dyDescent="0.2">
      <c r="A228">
        <v>6290</v>
      </c>
      <c r="B228" t="s">
        <v>157</v>
      </c>
    </row>
    <row r="229" spans="1:2" x14ac:dyDescent="0.2">
      <c r="A229">
        <v>4636</v>
      </c>
      <c r="B229" t="s">
        <v>158</v>
      </c>
    </row>
    <row r="230" spans="1:2" x14ac:dyDescent="0.2">
      <c r="A230">
        <v>3968</v>
      </c>
      <c r="B230" t="s">
        <v>159</v>
      </c>
    </row>
    <row r="231" spans="1:2" x14ac:dyDescent="0.2">
      <c r="A231">
        <v>2207</v>
      </c>
      <c r="B231" t="s">
        <v>154</v>
      </c>
    </row>
    <row r="232" spans="1:2" x14ac:dyDescent="0.2">
      <c r="A232">
        <v>2778</v>
      </c>
      <c r="B232" t="s">
        <v>155</v>
      </c>
    </row>
    <row r="233" spans="1:2" x14ac:dyDescent="0.2">
      <c r="A233">
        <v>2380</v>
      </c>
      <c r="B233" t="s">
        <v>156</v>
      </c>
    </row>
    <row r="234" spans="1:2" x14ac:dyDescent="0.2">
      <c r="A234">
        <v>2962</v>
      </c>
      <c r="B234" t="s">
        <v>157</v>
      </c>
    </row>
    <row r="235" spans="1:2" x14ac:dyDescent="0.2">
      <c r="A235">
        <v>4685</v>
      </c>
      <c r="B235" t="s">
        <v>158</v>
      </c>
    </row>
    <row r="236" spans="1:2" x14ac:dyDescent="0.2">
      <c r="A236">
        <v>3690</v>
      </c>
      <c r="B236" t="s">
        <v>159</v>
      </c>
    </row>
    <row r="237" spans="1:2" x14ac:dyDescent="0.2">
      <c r="A237">
        <v>1722</v>
      </c>
      <c r="B237" t="s">
        <v>154</v>
      </c>
    </row>
    <row r="238" spans="1:2" x14ac:dyDescent="0.2">
      <c r="A238">
        <v>2851</v>
      </c>
      <c r="B238" t="s">
        <v>155</v>
      </c>
    </row>
    <row r="239" spans="1:2" x14ac:dyDescent="0.2">
      <c r="A239">
        <v>2835</v>
      </c>
      <c r="B239" t="s">
        <v>156</v>
      </c>
    </row>
    <row r="240" spans="1:2" x14ac:dyDescent="0.2">
      <c r="A240">
        <v>2873</v>
      </c>
      <c r="B240" t="s">
        <v>157</v>
      </c>
    </row>
    <row r="241" spans="1:2" x14ac:dyDescent="0.2">
      <c r="A241">
        <v>4096</v>
      </c>
      <c r="B241" t="s">
        <v>158</v>
      </c>
    </row>
    <row r="242" spans="1:2" x14ac:dyDescent="0.2">
      <c r="A242">
        <v>6110</v>
      </c>
      <c r="B242" t="s">
        <v>159</v>
      </c>
    </row>
    <row r="243" spans="1:2" x14ac:dyDescent="0.2">
      <c r="A243">
        <v>1902</v>
      </c>
      <c r="B243" t="s">
        <v>154</v>
      </c>
    </row>
    <row r="244" spans="1:2" x14ac:dyDescent="0.2">
      <c r="A244">
        <v>2523</v>
      </c>
      <c r="B244" t="s">
        <v>155</v>
      </c>
    </row>
    <row r="245" spans="1:2" x14ac:dyDescent="0.2">
      <c r="A245">
        <v>2825</v>
      </c>
      <c r="B245" t="s">
        <v>156</v>
      </c>
    </row>
    <row r="246" spans="1:2" x14ac:dyDescent="0.2">
      <c r="A246">
        <v>3191</v>
      </c>
      <c r="B246" t="s">
        <v>157</v>
      </c>
    </row>
    <row r="247" spans="1:2" x14ac:dyDescent="0.2">
      <c r="A247">
        <v>4088</v>
      </c>
      <c r="B247" t="s">
        <v>158</v>
      </c>
    </row>
    <row r="248" spans="1:2" x14ac:dyDescent="0.2">
      <c r="A248">
        <v>5078</v>
      </c>
      <c r="B248" t="s">
        <v>159</v>
      </c>
    </row>
    <row r="249" spans="1:2" x14ac:dyDescent="0.2">
      <c r="A249">
        <v>2763</v>
      </c>
      <c r="B249" t="s">
        <v>154</v>
      </c>
    </row>
    <row r="250" spans="1:2" x14ac:dyDescent="0.2">
      <c r="A250">
        <v>2325</v>
      </c>
      <c r="B250" t="s">
        <v>155</v>
      </c>
    </row>
    <row r="251" spans="1:2" x14ac:dyDescent="0.2">
      <c r="A251">
        <v>3982</v>
      </c>
      <c r="B251" t="s">
        <v>156</v>
      </c>
    </row>
    <row r="252" spans="1:2" x14ac:dyDescent="0.2">
      <c r="A252">
        <v>3272</v>
      </c>
      <c r="B252" t="s">
        <v>157</v>
      </c>
    </row>
    <row r="253" spans="1:2" x14ac:dyDescent="0.2">
      <c r="A253">
        <v>3498</v>
      </c>
      <c r="B253" t="s">
        <v>158</v>
      </c>
    </row>
    <row r="254" spans="1:2" x14ac:dyDescent="0.2">
      <c r="A254">
        <v>5989</v>
      </c>
      <c r="B254" t="s">
        <v>159</v>
      </c>
    </row>
    <row r="255" spans="1:2" x14ac:dyDescent="0.2">
      <c r="A255">
        <v>2182</v>
      </c>
      <c r="B255" t="s">
        <v>154</v>
      </c>
    </row>
    <row r="256" spans="1:2" x14ac:dyDescent="0.2">
      <c r="A256">
        <v>2461</v>
      </c>
      <c r="B256" t="s">
        <v>155</v>
      </c>
    </row>
    <row r="257" spans="1:2" x14ac:dyDescent="0.2">
      <c r="A257">
        <v>2597</v>
      </c>
      <c r="B257" t="s">
        <v>156</v>
      </c>
    </row>
    <row r="258" spans="1:2" x14ac:dyDescent="0.2">
      <c r="A258">
        <v>3474</v>
      </c>
      <c r="B258" t="s">
        <v>157</v>
      </c>
    </row>
    <row r="259" spans="1:2" x14ac:dyDescent="0.2">
      <c r="A259">
        <v>4100</v>
      </c>
      <c r="B259" t="s">
        <v>158</v>
      </c>
    </row>
    <row r="260" spans="1:2" x14ac:dyDescent="0.2">
      <c r="A260">
        <v>3425</v>
      </c>
      <c r="B260" t="s">
        <v>159</v>
      </c>
    </row>
    <row r="261" spans="1:2" x14ac:dyDescent="0.2">
      <c r="A261">
        <v>1792</v>
      </c>
      <c r="B261" t="s">
        <v>154</v>
      </c>
    </row>
    <row r="262" spans="1:2" x14ac:dyDescent="0.2">
      <c r="A262">
        <v>2236</v>
      </c>
      <c r="B262" t="s">
        <v>155</v>
      </c>
    </row>
    <row r="263" spans="1:2" x14ac:dyDescent="0.2">
      <c r="A263">
        <v>3136</v>
      </c>
      <c r="B263" t="s">
        <v>156</v>
      </c>
    </row>
    <row r="264" spans="1:2" x14ac:dyDescent="0.2">
      <c r="A264">
        <v>2790</v>
      </c>
      <c r="B264" t="s">
        <v>157</v>
      </c>
    </row>
    <row r="265" spans="1:2" x14ac:dyDescent="0.2">
      <c r="A265">
        <v>5754</v>
      </c>
      <c r="B265" t="s">
        <v>158</v>
      </c>
    </row>
    <row r="266" spans="1:2" x14ac:dyDescent="0.2">
      <c r="A266">
        <v>4138</v>
      </c>
      <c r="B266" t="s">
        <v>159</v>
      </c>
    </row>
    <row r="267" spans="1:2" x14ac:dyDescent="0.2">
      <c r="A267">
        <v>2734</v>
      </c>
      <c r="B267" t="s">
        <v>154</v>
      </c>
    </row>
    <row r="268" spans="1:2" x14ac:dyDescent="0.2">
      <c r="A268">
        <v>1981</v>
      </c>
      <c r="B268" t="s">
        <v>155</v>
      </c>
    </row>
    <row r="269" spans="1:2" x14ac:dyDescent="0.2">
      <c r="A269">
        <v>3178</v>
      </c>
      <c r="B269" t="s">
        <v>156</v>
      </c>
    </row>
    <row r="270" spans="1:2" x14ac:dyDescent="0.2">
      <c r="A270">
        <v>2924</v>
      </c>
      <c r="B270" t="s">
        <v>157</v>
      </c>
    </row>
    <row r="271" spans="1:2" x14ac:dyDescent="0.2">
      <c r="A271">
        <v>3723</v>
      </c>
      <c r="B271" t="s">
        <v>158</v>
      </c>
    </row>
    <row r="272" spans="1:2" x14ac:dyDescent="0.2">
      <c r="A272">
        <v>6735</v>
      </c>
      <c r="B272" t="s">
        <v>159</v>
      </c>
    </row>
    <row r="273" spans="1:2" x14ac:dyDescent="0.2">
      <c r="A273">
        <v>2860</v>
      </c>
      <c r="B273" t="s">
        <v>154</v>
      </c>
    </row>
    <row r="274" spans="1:2" x14ac:dyDescent="0.2">
      <c r="A274">
        <v>2373</v>
      </c>
      <c r="B274" t="s">
        <v>155</v>
      </c>
    </row>
    <row r="275" spans="1:2" x14ac:dyDescent="0.2">
      <c r="A275">
        <v>2567</v>
      </c>
      <c r="B275" t="s">
        <v>156</v>
      </c>
    </row>
    <row r="276" spans="1:2" x14ac:dyDescent="0.2">
      <c r="A276">
        <v>2393</v>
      </c>
      <c r="B276" t="s">
        <v>157</v>
      </c>
    </row>
    <row r="277" spans="1:2" x14ac:dyDescent="0.2">
      <c r="A277">
        <v>4356</v>
      </c>
      <c r="B277" t="s">
        <v>158</v>
      </c>
    </row>
    <row r="278" spans="1:2" x14ac:dyDescent="0.2">
      <c r="A278">
        <v>3366</v>
      </c>
      <c r="B278" t="s">
        <v>159</v>
      </c>
    </row>
    <row r="279" spans="1:2" x14ac:dyDescent="0.2">
      <c r="A279">
        <v>2218</v>
      </c>
      <c r="B279" t="s">
        <v>154</v>
      </c>
    </row>
    <row r="280" spans="1:2" x14ac:dyDescent="0.2">
      <c r="A280">
        <v>2251</v>
      </c>
      <c r="B280" t="s">
        <v>155</v>
      </c>
    </row>
    <row r="281" spans="1:2" x14ac:dyDescent="0.2">
      <c r="A281">
        <v>3043</v>
      </c>
      <c r="B281" t="s">
        <v>156</v>
      </c>
    </row>
    <row r="282" spans="1:2" x14ac:dyDescent="0.2">
      <c r="A282">
        <v>2641</v>
      </c>
      <c r="B282" t="s">
        <v>157</v>
      </c>
    </row>
    <row r="283" spans="1:2" x14ac:dyDescent="0.2">
      <c r="A283">
        <v>4146</v>
      </c>
      <c r="B283" t="s">
        <v>158</v>
      </c>
    </row>
    <row r="284" spans="1:2" x14ac:dyDescent="0.2">
      <c r="A284">
        <v>4551</v>
      </c>
      <c r="B284" t="s">
        <v>159</v>
      </c>
    </row>
    <row r="285" spans="1:2" x14ac:dyDescent="0.2">
      <c r="A285">
        <v>2813</v>
      </c>
      <c r="B285" t="s">
        <v>154</v>
      </c>
    </row>
    <row r="286" spans="1:2" x14ac:dyDescent="0.2">
      <c r="A286">
        <v>2966</v>
      </c>
      <c r="B286" t="s">
        <v>155</v>
      </c>
    </row>
    <row r="287" spans="1:2" x14ac:dyDescent="0.2">
      <c r="A287">
        <v>1539</v>
      </c>
      <c r="B287" t="s">
        <v>156</v>
      </c>
    </row>
    <row r="288" spans="1:2" x14ac:dyDescent="0.2">
      <c r="A288">
        <v>2346</v>
      </c>
      <c r="B288" t="s">
        <v>157</v>
      </c>
    </row>
    <row r="289" spans="1:2" x14ac:dyDescent="0.2">
      <c r="A289">
        <v>4080</v>
      </c>
      <c r="B289" t="s">
        <v>158</v>
      </c>
    </row>
    <row r="290" spans="1:2" x14ac:dyDescent="0.2">
      <c r="A290">
        <v>3456</v>
      </c>
      <c r="B290" t="s">
        <v>159</v>
      </c>
    </row>
    <row r="291" spans="1:2" x14ac:dyDescent="0.2">
      <c r="A291">
        <v>2426</v>
      </c>
      <c r="B291" t="s">
        <v>154</v>
      </c>
    </row>
    <row r="292" spans="1:2" x14ac:dyDescent="0.2">
      <c r="A292">
        <v>1983</v>
      </c>
      <c r="B292" t="s">
        <v>155</v>
      </c>
    </row>
    <row r="293" spans="1:2" x14ac:dyDescent="0.2">
      <c r="A293">
        <v>2446</v>
      </c>
      <c r="B293" t="s">
        <v>156</v>
      </c>
    </row>
    <row r="294" spans="1:2" x14ac:dyDescent="0.2">
      <c r="A294">
        <v>2894</v>
      </c>
      <c r="B294" t="s">
        <v>157</v>
      </c>
    </row>
    <row r="295" spans="1:2" x14ac:dyDescent="0.2">
      <c r="A295">
        <v>3692</v>
      </c>
      <c r="B295" t="s">
        <v>158</v>
      </c>
    </row>
    <row r="296" spans="1:2" x14ac:dyDescent="0.2">
      <c r="A296">
        <v>3660</v>
      </c>
      <c r="B296" t="s">
        <v>159</v>
      </c>
    </row>
    <row r="297" spans="1:2" x14ac:dyDescent="0.2">
      <c r="A297">
        <v>2279</v>
      </c>
      <c r="B297" t="s">
        <v>154</v>
      </c>
    </row>
    <row r="298" spans="1:2" x14ac:dyDescent="0.2">
      <c r="A298">
        <v>1634</v>
      </c>
      <c r="B298" t="s">
        <v>155</v>
      </c>
    </row>
    <row r="299" spans="1:2" x14ac:dyDescent="0.2">
      <c r="A299">
        <v>3218</v>
      </c>
      <c r="B299" t="s">
        <v>156</v>
      </c>
    </row>
    <row r="300" spans="1:2" x14ac:dyDescent="0.2">
      <c r="A300">
        <v>2275</v>
      </c>
      <c r="B300" t="s">
        <v>157</v>
      </c>
    </row>
    <row r="301" spans="1:2" x14ac:dyDescent="0.2">
      <c r="A301">
        <v>2672</v>
      </c>
      <c r="B301" t="s">
        <v>158</v>
      </c>
    </row>
    <row r="302" spans="1:2" x14ac:dyDescent="0.2">
      <c r="A302">
        <v>5286</v>
      </c>
      <c r="B302" t="s">
        <v>159</v>
      </c>
    </row>
    <row r="303" spans="1:2" x14ac:dyDescent="0.2">
      <c r="A303">
        <v>2629</v>
      </c>
      <c r="B303" t="s">
        <v>154</v>
      </c>
    </row>
    <row r="304" spans="1:2" x14ac:dyDescent="0.2">
      <c r="A304">
        <v>2426</v>
      </c>
      <c r="B304" t="s">
        <v>155</v>
      </c>
    </row>
    <row r="305" spans="1:2" x14ac:dyDescent="0.2">
      <c r="A305">
        <v>3603</v>
      </c>
      <c r="B305" t="s">
        <v>156</v>
      </c>
    </row>
    <row r="306" spans="1:2" x14ac:dyDescent="0.2">
      <c r="A306">
        <v>50</v>
      </c>
      <c r="B306" t="s">
        <v>157</v>
      </c>
    </row>
    <row r="307" spans="1:2" x14ac:dyDescent="0.2">
      <c r="A307">
        <v>2310</v>
      </c>
      <c r="B307" t="s">
        <v>158</v>
      </c>
    </row>
    <row r="308" spans="1:2" x14ac:dyDescent="0.2">
      <c r="A308">
        <v>2258</v>
      </c>
      <c r="B308" t="s">
        <v>159</v>
      </c>
    </row>
    <row r="309" spans="1:2" x14ac:dyDescent="0.2">
      <c r="A309">
        <v>1636</v>
      </c>
      <c r="B309" t="s">
        <v>154</v>
      </c>
    </row>
    <row r="310" spans="1:2" x14ac:dyDescent="0.2">
      <c r="A310">
        <v>2056</v>
      </c>
      <c r="B310" t="s">
        <v>155</v>
      </c>
    </row>
    <row r="311" spans="1:2" x14ac:dyDescent="0.2">
      <c r="A311">
        <v>1650</v>
      </c>
      <c r="B311" t="s">
        <v>156</v>
      </c>
    </row>
    <row r="312" spans="1:2" x14ac:dyDescent="0.2">
      <c r="A312">
        <v>2452</v>
      </c>
      <c r="B312" t="s">
        <v>157</v>
      </c>
    </row>
    <row r="313" spans="1:2" x14ac:dyDescent="0.2">
      <c r="A313">
        <v>2132</v>
      </c>
      <c r="B313" t="s">
        <v>158</v>
      </c>
    </row>
    <row r="314" spans="1:2" x14ac:dyDescent="0.2">
      <c r="A314">
        <v>2669</v>
      </c>
      <c r="B314" t="s">
        <v>159</v>
      </c>
    </row>
    <row r="315" spans="1:2" x14ac:dyDescent="0.2">
      <c r="A315">
        <v>1951</v>
      </c>
      <c r="B315" t="s">
        <v>154</v>
      </c>
    </row>
    <row r="316" spans="1:2" x14ac:dyDescent="0.2">
      <c r="A316">
        <v>1666</v>
      </c>
      <c r="B316" t="s">
        <v>155</v>
      </c>
    </row>
    <row r="317" spans="1:2" x14ac:dyDescent="0.2">
      <c r="A317">
        <v>3398</v>
      </c>
      <c r="B317" t="s">
        <v>156</v>
      </c>
    </row>
    <row r="318" spans="1:2" x14ac:dyDescent="0.2">
      <c r="A318">
        <v>2911</v>
      </c>
      <c r="B318" t="s">
        <v>157</v>
      </c>
    </row>
    <row r="319" spans="1:2" x14ac:dyDescent="0.2">
      <c r="A319">
        <v>3156</v>
      </c>
      <c r="B319" t="s">
        <v>158</v>
      </c>
    </row>
    <row r="320" spans="1:2" x14ac:dyDescent="0.2">
      <c r="A320">
        <v>3111</v>
      </c>
      <c r="B320" t="s">
        <v>159</v>
      </c>
    </row>
    <row r="321" spans="1:2" x14ac:dyDescent="0.2">
      <c r="A321">
        <v>1987</v>
      </c>
      <c r="B321" t="s">
        <v>154</v>
      </c>
    </row>
    <row r="322" spans="1:2" x14ac:dyDescent="0.2">
      <c r="A322">
        <v>2570</v>
      </c>
      <c r="B322" t="s">
        <v>155</v>
      </c>
    </row>
    <row r="323" spans="1:2" x14ac:dyDescent="0.2">
      <c r="A323">
        <v>2471</v>
      </c>
      <c r="B323" t="s">
        <v>156</v>
      </c>
    </row>
    <row r="324" spans="1:2" x14ac:dyDescent="0.2">
      <c r="A324">
        <v>2264</v>
      </c>
      <c r="B324" t="s">
        <v>157</v>
      </c>
    </row>
    <row r="325" spans="1:2" x14ac:dyDescent="0.2">
      <c r="A325">
        <v>3146</v>
      </c>
      <c r="B325" t="s">
        <v>158</v>
      </c>
    </row>
    <row r="326" spans="1:2" x14ac:dyDescent="0.2">
      <c r="A326">
        <v>3550</v>
      </c>
      <c r="B326" t="s">
        <v>159</v>
      </c>
    </row>
    <row r="327" spans="1:2" x14ac:dyDescent="0.2">
      <c r="A327">
        <v>1995</v>
      </c>
      <c r="B327" t="s">
        <v>154</v>
      </c>
    </row>
    <row r="328" spans="1:2" x14ac:dyDescent="0.2">
      <c r="A328">
        <v>2985</v>
      </c>
      <c r="B328" t="s">
        <v>155</v>
      </c>
    </row>
    <row r="329" spans="1:2" x14ac:dyDescent="0.2">
      <c r="A329">
        <v>3414</v>
      </c>
      <c r="B329" t="s">
        <v>156</v>
      </c>
    </row>
    <row r="330" spans="1:2" x14ac:dyDescent="0.2">
      <c r="A330">
        <v>3488</v>
      </c>
      <c r="B330" t="s">
        <v>157</v>
      </c>
    </row>
    <row r="331" spans="1:2" x14ac:dyDescent="0.2">
      <c r="A331">
        <v>4164</v>
      </c>
      <c r="B331" t="s">
        <v>158</v>
      </c>
    </row>
    <row r="332" spans="1:2" x14ac:dyDescent="0.2">
      <c r="A332">
        <v>2464</v>
      </c>
      <c r="B332" t="s">
        <v>159</v>
      </c>
    </row>
    <row r="333" spans="1:2" x14ac:dyDescent="0.2">
      <c r="A333">
        <v>238</v>
      </c>
      <c r="B333" t="s">
        <v>154</v>
      </c>
    </row>
    <row r="334" spans="1:2" x14ac:dyDescent="0.2">
      <c r="A334">
        <v>2788</v>
      </c>
      <c r="B334" t="s">
        <v>157</v>
      </c>
    </row>
    <row r="335" spans="1:2" x14ac:dyDescent="0.2">
      <c r="A335">
        <v>3037</v>
      </c>
      <c r="B335" t="s">
        <v>158</v>
      </c>
    </row>
    <row r="336" spans="1:2" x14ac:dyDescent="0.2">
      <c r="A336">
        <v>2231</v>
      </c>
      <c r="B336" t="s">
        <v>159</v>
      </c>
    </row>
    <row r="337" spans="1:2" x14ac:dyDescent="0.2">
      <c r="A337">
        <v>3252</v>
      </c>
      <c r="B337" t="s">
        <v>154</v>
      </c>
    </row>
  </sheetData>
  <conditionalFormatting sqref="E17:E23">
    <cfRule type="colorScale" priority="1">
      <colorScale>
        <cfvo type="min"/>
        <cfvo type="percentile" val="50"/>
        <cfvo type="max"/>
        <color rgb="FF63BE7B"/>
        <color rgb="FFFFEB84"/>
        <color rgb="FFF8696B"/>
      </colorScale>
    </cfRule>
  </conditionalFormatting>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0A6D9C-064C-C345-8ABB-4B7B56BBB46D}">
  <dimension ref="A1:I330"/>
  <sheetViews>
    <sheetView workbookViewId="0">
      <selection activeCell="B19" activeCellId="1" sqref="B17 B19"/>
    </sheetView>
  </sheetViews>
  <sheetFormatPr baseColWidth="10" defaultRowHeight="16" x14ac:dyDescent="0.2"/>
  <cols>
    <col min="1" max="1" width="23" bestFit="1" customWidth="1"/>
    <col min="2" max="2" width="12.83203125" bestFit="1" customWidth="1"/>
    <col min="3" max="3" width="13.5" bestFit="1" customWidth="1"/>
    <col min="4" max="4" width="12.83203125" bestFit="1" customWidth="1"/>
    <col min="5" max="5" width="12.1640625" bestFit="1" customWidth="1"/>
    <col min="6" max="6" width="13" bestFit="1" customWidth="1"/>
    <col min="7" max="7" width="12.83203125" bestFit="1" customWidth="1"/>
    <col min="8" max="8" width="12.33203125" bestFit="1" customWidth="1"/>
    <col min="9" max="9" width="12.83203125" bestFit="1" customWidth="1"/>
  </cols>
  <sheetData>
    <row r="1" spans="1:9" x14ac:dyDescent="0.2">
      <c r="A1" t="s">
        <v>115</v>
      </c>
    </row>
    <row r="2" spans="1:9" ht="17" thickBot="1" x14ac:dyDescent="0.25"/>
    <row r="3" spans="1:9" x14ac:dyDescent="0.2">
      <c r="A3" s="19" t="s">
        <v>116</v>
      </c>
      <c r="B3" s="19"/>
    </row>
    <row r="4" spans="1:9" x14ac:dyDescent="0.2">
      <c r="A4" s="11" t="s">
        <v>117</v>
      </c>
      <c r="B4" s="20">
        <v>0.74776953049583261</v>
      </c>
    </row>
    <row r="5" spans="1:9" x14ac:dyDescent="0.2">
      <c r="A5" s="11" t="s">
        <v>118</v>
      </c>
      <c r="B5" s="20">
        <v>0.5591592707379579</v>
      </c>
    </row>
    <row r="6" spans="1:9" x14ac:dyDescent="0.2">
      <c r="A6" s="11" t="s">
        <v>119</v>
      </c>
      <c r="B6" s="20">
        <v>0.55486536753086002</v>
      </c>
    </row>
    <row r="7" spans="1:9" x14ac:dyDescent="0.2">
      <c r="A7" s="11" t="s">
        <v>93</v>
      </c>
      <c r="B7" s="20">
        <v>701.44428981137753</v>
      </c>
    </row>
    <row r="8" spans="1:9" ht="17" thickBot="1" x14ac:dyDescent="0.25">
      <c r="A8" s="12" t="s">
        <v>120</v>
      </c>
      <c r="B8" s="12">
        <v>312</v>
      </c>
    </row>
    <row r="10" spans="1:9" ht="17" thickBot="1" x14ac:dyDescent="0.25">
      <c r="A10" t="s">
        <v>121</v>
      </c>
    </row>
    <row r="11" spans="1:9" x14ac:dyDescent="0.2">
      <c r="A11" s="13"/>
      <c r="B11" s="13" t="s">
        <v>126</v>
      </c>
      <c r="C11" s="13" t="s">
        <v>127</v>
      </c>
      <c r="D11" s="13" t="s">
        <v>128</v>
      </c>
      <c r="E11" s="13" t="s">
        <v>129</v>
      </c>
      <c r="F11" s="13" t="s">
        <v>130</v>
      </c>
    </row>
    <row r="12" spans="1:9" x14ac:dyDescent="0.2">
      <c r="A12" s="11" t="s">
        <v>122</v>
      </c>
      <c r="B12" s="11">
        <v>3</v>
      </c>
      <c r="C12" s="20">
        <v>192216605.05811906</v>
      </c>
      <c r="D12" s="20">
        <v>64072201.686039686</v>
      </c>
      <c r="E12" s="20">
        <v>130.22167565716637</v>
      </c>
      <c r="F12" s="20">
        <v>1.7439035039707733E-54</v>
      </c>
    </row>
    <row r="13" spans="1:9" x14ac:dyDescent="0.2">
      <c r="A13" s="11" t="s">
        <v>123</v>
      </c>
      <c r="B13" s="11">
        <v>308</v>
      </c>
      <c r="C13" s="20">
        <v>151543420.24636823</v>
      </c>
      <c r="D13" s="20">
        <v>492024.09170898778</v>
      </c>
      <c r="E13" s="20"/>
      <c r="F13" s="20"/>
    </row>
    <row r="14" spans="1:9" ht="17" thickBot="1" x14ac:dyDescent="0.25">
      <c r="A14" s="12" t="s">
        <v>124</v>
      </c>
      <c r="B14" s="12">
        <v>311</v>
      </c>
      <c r="C14" s="21">
        <v>343760025.30448729</v>
      </c>
      <c r="D14" s="21"/>
      <c r="E14" s="21"/>
      <c r="F14" s="21"/>
    </row>
    <row r="15" spans="1:9" ht="17" thickBot="1" x14ac:dyDescent="0.25"/>
    <row r="16" spans="1:9" x14ac:dyDescent="0.2">
      <c r="A16" s="13"/>
      <c r="B16" s="13" t="s">
        <v>131</v>
      </c>
      <c r="C16" s="13" t="s">
        <v>93</v>
      </c>
      <c r="D16" s="13" t="s">
        <v>132</v>
      </c>
      <c r="E16" s="13" t="s">
        <v>133</v>
      </c>
      <c r="F16" s="13" t="s">
        <v>134</v>
      </c>
      <c r="G16" s="13" t="s">
        <v>135</v>
      </c>
      <c r="H16" s="13" t="s">
        <v>136</v>
      </c>
      <c r="I16" s="13" t="s">
        <v>137</v>
      </c>
    </row>
    <row r="17" spans="1:9" x14ac:dyDescent="0.2">
      <c r="A17" s="11" t="s">
        <v>125</v>
      </c>
      <c r="B17" s="20">
        <v>1044.1833324145512</v>
      </c>
      <c r="C17" s="20">
        <v>128.25842419812599</v>
      </c>
      <c r="D17" s="20">
        <v>8.1412456058368434</v>
      </c>
      <c r="E17" s="20">
        <v>9.8059048953257831E-15</v>
      </c>
      <c r="F17" s="20">
        <v>791.80974356147749</v>
      </c>
      <c r="G17" s="20">
        <v>1296.5569212676248</v>
      </c>
      <c r="H17" s="20">
        <v>791.80974356147749</v>
      </c>
      <c r="I17" s="20">
        <v>1296.5569212676248</v>
      </c>
    </row>
    <row r="18" spans="1:9" x14ac:dyDescent="0.2">
      <c r="A18" s="11" t="s">
        <v>9</v>
      </c>
      <c r="B18" s="20">
        <v>0.61904899872331143</v>
      </c>
      <c r="C18" s="20">
        <v>3.4948368496417956E-2</v>
      </c>
      <c r="D18" s="20">
        <v>17.713244576403074</v>
      </c>
      <c r="E18" s="20">
        <v>6.6598874488677367E-49</v>
      </c>
      <c r="F18" s="20">
        <v>0.55028123366504111</v>
      </c>
      <c r="G18" s="20">
        <v>0.68781676378158174</v>
      </c>
      <c r="H18" s="20">
        <v>0.55028123366504111</v>
      </c>
      <c r="I18" s="20">
        <v>0.68781676378158174</v>
      </c>
    </row>
    <row r="19" spans="1:9" x14ac:dyDescent="0.2">
      <c r="A19" s="11" t="s">
        <v>33</v>
      </c>
      <c r="B19" s="20">
        <v>4930.3510047638338</v>
      </c>
      <c r="C19" s="20">
        <v>1445.1848067920671</v>
      </c>
      <c r="D19" s="20">
        <v>3.411571296343701</v>
      </c>
      <c r="E19" s="20">
        <v>7.3214114116336589E-4</v>
      </c>
      <c r="F19" s="20">
        <v>2086.6666345064687</v>
      </c>
      <c r="G19" s="20">
        <v>7774.0353750211989</v>
      </c>
      <c r="H19" s="20">
        <v>2086.6666345064687</v>
      </c>
      <c r="I19" s="20">
        <v>7774.0353750211989</v>
      </c>
    </row>
    <row r="20" spans="1:9" ht="17" thickBot="1" x14ac:dyDescent="0.25">
      <c r="A20" s="12" t="s">
        <v>166</v>
      </c>
      <c r="B20" s="21">
        <v>-0.65953308705437641</v>
      </c>
      <c r="C20" s="21">
        <v>0.24346263418925648</v>
      </c>
      <c r="D20" s="21">
        <v>-2.7089704720014085</v>
      </c>
      <c r="E20" s="21">
        <v>7.1268418652240461E-3</v>
      </c>
      <c r="F20" s="21">
        <v>-1.1385935396220095</v>
      </c>
      <c r="G20" s="21">
        <v>-0.18047263448674328</v>
      </c>
      <c r="H20" s="21">
        <v>-1.1385935396220095</v>
      </c>
      <c r="I20" s="21">
        <v>-0.18047263448674328</v>
      </c>
    </row>
    <row r="24" spans="1:9" x14ac:dyDescent="0.2">
      <c r="A24" t="s">
        <v>9</v>
      </c>
      <c r="B24" t="s">
        <v>5</v>
      </c>
      <c r="C24" t="s">
        <v>33</v>
      </c>
      <c r="F24" t="s">
        <v>9</v>
      </c>
      <c r="G24" t="s">
        <v>5</v>
      </c>
      <c r="H24" t="s">
        <v>33</v>
      </c>
    </row>
    <row r="25" spans="1:9" x14ac:dyDescent="0.2">
      <c r="A25">
        <v>7557</v>
      </c>
      <c r="B25">
        <v>6110</v>
      </c>
      <c r="C25">
        <v>1</v>
      </c>
      <c r="F25">
        <v>1488</v>
      </c>
      <c r="G25">
        <v>2189</v>
      </c>
      <c r="H25">
        <v>0</v>
      </c>
    </row>
    <row r="26" spans="1:9" x14ac:dyDescent="0.2">
      <c r="A26">
        <v>4728</v>
      </c>
      <c r="B26">
        <v>5989</v>
      </c>
      <c r="C26">
        <v>1</v>
      </c>
      <c r="F26">
        <v>2292</v>
      </c>
      <c r="G26">
        <v>2253</v>
      </c>
      <c r="H26">
        <v>0</v>
      </c>
    </row>
    <row r="27" spans="1:9" x14ac:dyDescent="0.2">
      <c r="A27">
        <v>7249</v>
      </c>
      <c r="B27">
        <v>5754</v>
      </c>
      <c r="C27">
        <v>1</v>
      </c>
      <c r="F27">
        <v>2380</v>
      </c>
      <c r="G27">
        <v>2864</v>
      </c>
      <c r="H27">
        <v>0</v>
      </c>
    </row>
    <row r="28" spans="1:9" x14ac:dyDescent="0.2">
      <c r="A28">
        <v>4441</v>
      </c>
      <c r="B28">
        <v>6735</v>
      </c>
      <c r="C28">
        <v>1</v>
      </c>
      <c r="F28">
        <v>3180</v>
      </c>
      <c r="G28">
        <v>3984</v>
      </c>
      <c r="H28">
        <v>0</v>
      </c>
    </row>
    <row r="29" spans="1:9" x14ac:dyDescent="0.2">
      <c r="A29">
        <v>5252</v>
      </c>
      <c r="B29">
        <v>4551</v>
      </c>
      <c r="C29">
        <v>1</v>
      </c>
      <c r="F29">
        <v>3683</v>
      </c>
      <c r="G29">
        <v>4437</v>
      </c>
      <c r="H29">
        <v>0</v>
      </c>
    </row>
    <row r="30" spans="1:9" x14ac:dyDescent="0.2">
      <c r="A30">
        <v>5903</v>
      </c>
      <c r="B30">
        <v>5286</v>
      </c>
      <c r="C30">
        <v>1</v>
      </c>
      <c r="F30">
        <v>2206</v>
      </c>
      <c r="G30">
        <v>2841</v>
      </c>
      <c r="H30">
        <v>0</v>
      </c>
    </row>
    <row r="31" spans="1:9" x14ac:dyDescent="0.2">
      <c r="F31">
        <v>2070</v>
      </c>
      <c r="G31">
        <v>2085</v>
      </c>
      <c r="H31">
        <v>0</v>
      </c>
    </row>
    <row r="32" spans="1:9" x14ac:dyDescent="0.2">
      <c r="F32">
        <v>3232</v>
      </c>
      <c r="G32">
        <v>2380</v>
      </c>
      <c r="H32">
        <v>0</v>
      </c>
    </row>
    <row r="33" spans="6:8" x14ac:dyDescent="0.2">
      <c r="F33">
        <v>3139</v>
      </c>
      <c r="G33">
        <v>3497</v>
      </c>
      <c r="H33">
        <v>0</v>
      </c>
    </row>
    <row r="34" spans="6:8" x14ac:dyDescent="0.2">
      <c r="F34">
        <v>4369</v>
      </c>
      <c r="G34">
        <v>4115</v>
      </c>
      <c r="H34">
        <v>0</v>
      </c>
    </row>
    <row r="35" spans="6:8" x14ac:dyDescent="0.2">
      <c r="F35">
        <v>3723</v>
      </c>
      <c r="G35">
        <v>4227</v>
      </c>
      <c r="H35">
        <v>0</v>
      </c>
    </row>
    <row r="36" spans="6:8" x14ac:dyDescent="0.2">
      <c r="F36">
        <v>3256</v>
      </c>
      <c r="G36">
        <v>2756</v>
      </c>
      <c r="H36">
        <v>0</v>
      </c>
    </row>
    <row r="37" spans="6:8" x14ac:dyDescent="0.2">
      <c r="F37">
        <v>2455</v>
      </c>
      <c r="G37">
        <v>2772</v>
      </c>
      <c r="H37">
        <v>0</v>
      </c>
    </row>
    <row r="38" spans="6:8" x14ac:dyDescent="0.2">
      <c r="F38">
        <v>3252</v>
      </c>
      <c r="G38">
        <v>1706</v>
      </c>
      <c r="H38">
        <v>0</v>
      </c>
    </row>
    <row r="39" spans="6:8" x14ac:dyDescent="0.2">
      <c r="F39">
        <v>2410</v>
      </c>
      <c r="G39">
        <v>2616</v>
      </c>
      <c r="H39">
        <v>0</v>
      </c>
    </row>
    <row r="40" spans="6:8" x14ac:dyDescent="0.2">
      <c r="F40">
        <v>4513</v>
      </c>
      <c r="G40">
        <v>4172</v>
      </c>
      <c r="H40">
        <v>0</v>
      </c>
    </row>
    <row r="41" spans="6:8" x14ac:dyDescent="0.2">
      <c r="F41">
        <v>3662</v>
      </c>
      <c r="G41">
        <v>3415</v>
      </c>
      <c r="H41">
        <v>0</v>
      </c>
    </row>
    <row r="42" spans="6:8" x14ac:dyDescent="0.2">
      <c r="F42">
        <v>2668</v>
      </c>
      <c r="G42">
        <v>2523</v>
      </c>
      <c r="H42">
        <v>0</v>
      </c>
    </row>
    <row r="43" spans="6:8" x14ac:dyDescent="0.2">
      <c r="F43">
        <v>2638</v>
      </c>
      <c r="G43">
        <v>2150</v>
      </c>
      <c r="H43">
        <v>0</v>
      </c>
    </row>
    <row r="44" spans="6:8" x14ac:dyDescent="0.2">
      <c r="F44">
        <v>2308</v>
      </c>
      <c r="G44">
        <v>3379</v>
      </c>
      <c r="H44">
        <v>0</v>
      </c>
    </row>
    <row r="45" spans="6:8" x14ac:dyDescent="0.2">
      <c r="F45">
        <v>2908</v>
      </c>
      <c r="G45">
        <v>3218</v>
      </c>
      <c r="H45">
        <v>0</v>
      </c>
    </row>
    <row r="46" spans="6:8" x14ac:dyDescent="0.2">
      <c r="F46">
        <v>5640</v>
      </c>
      <c r="G46">
        <v>5006</v>
      </c>
      <c r="H46">
        <v>0</v>
      </c>
    </row>
    <row r="47" spans="6:8" x14ac:dyDescent="0.2">
      <c r="F47">
        <v>4969</v>
      </c>
      <c r="G47">
        <v>4811</v>
      </c>
      <c r="H47">
        <v>0</v>
      </c>
    </row>
    <row r="48" spans="6:8" x14ac:dyDescent="0.2">
      <c r="F48">
        <v>2527</v>
      </c>
      <c r="G48">
        <v>2522</v>
      </c>
      <c r="H48">
        <v>0</v>
      </c>
    </row>
    <row r="49" spans="6:8" x14ac:dyDescent="0.2">
      <c r="F49">
        <v>2428</v>
      </c>
      <c r="G49">
        <v>2677</v>
      </c>
      <c r="H49">
        <v>0</v>
      </c>
    </row>
    <row r="50" spans="6:8" x14ac:dyDescent="0.2">
      <c r="F50">
        <v>2900</v>
      </c>
      <c r="G50">
        <v>2272</v>
      </c>
      <c r="H50">
        <v>0</v>
      </c>
    </row>
    <row r="51" spans="6:8" x14ac:dyDescent="0.2">
      <c r="F51">
        <v>4826</v>
      </c>
      <c r="G51">
        <v>3972</v>
      </c>
      <c r="H51">
        <v>0</v>
      </c>
    </row>
    <row r="52" spans="6:8" x14ac:dyDescent="0.2">
      <c r="F52">
        <v>4914</v>
      </c>
      <c r="G52">
        <v>4103</v>
      </c>
      <c r="H52">
        <v>0</v>
      </c>
    </row>
    <row r="53" spans="6:8" x14ac:dyDescent="0.2">
      <c r="F53">
        <v>4840</v>
      </c>
      <c r="G53">
        <v>5376</v>
      </c>
      <c r="H53">
        <v>0</v>
      </c>
    </row>
    <row r="54" spans="6:8" x14ac:dyDescent="0.2">
      <c r="F54">
        <v>1921</v>
      </c>
      <c r="G54">
        <v>2279</v>
      </c>
      <c r="H54">
        <v>0</v>
      </c>
    </row>
    <row r="55" spans="6:8" x14ac:dyDescent="0.2">
      <c r="F55">
        <v>2436</v>
      </c>
      <c r="G55">
        <v>2273</v>
      </c>
      <c r="H55">
        <v>0</v>
      </c>
    </row>
    <row r="56" spans="6:8" x14ac:dyDescent="0.2">
      <c r="F56">
        <v>2838</v>
      </c>
      <c r="G56">
        <v>2528</v>
      </c>
      <c r="H56">
        <v>0</v>
      </c>
    </row>
    <row r="57" spans="6:8" x14ac:dyDescent="0.2">
      <c r="F57">
        <v>3187</v>
      </c>
      <c r="G57">
        <v>2630</v>
      </c>
      <c r="H57">
        <v>0</v>
      </c>
    </row>
    <row r="58" spans="6:8" x14ac:dyDescent="0.2">
      <c r="F58">
        <v>4366</v>
      </c>
      <c r="G58">
        <v>4767</v>
      </c>
      <c r="H58">
        <v>0</v>
      </c>
    </row>
    <row r="59" spans="6:8" x14ac:dyDescent="0.2">
      <c r="F59">
        <v>4247</v>
      </c>
      <c r="G59">
        <v>5263</v>
      </c>
      <c r="H59">
        <v>0</v>
      </c>
    </row>
    <row r="60" spans="6:8" x14ac:dyDescent="0.2">
      <c r="F60">
        <v>2308</v>
      </c>
      <c r="G60">
        <v>1928</v>
      </c>
      <c r="H60">
        <v>0</v>
      </c>
    </row>
    <row r="61" spans="6:8" x14ac:dyDescent="0.2">
      <c r="F61">
        <v>4320</v>
      </c>
      <c r="G61">
        <v>2708</v>
      </c>
      <c r="H61">
        <v>0</v>
      </c>
    </row>
    <row r="62" spans="6:8" x14ac:dyDescent="0.2">
      <c r="F62">
        <v>3214</v>
      </c>
      <c r="G62">
        <v>3399</v>
      </c>
      <c r="H62">
        <v>0</v>
      </c>
    </row>
    <row r="63" spans="6:8" x14ac:dyDescent="0.2">
      <c r="F63">
        <v>3040</v>
      </c>
      <c r="G63">
        <v>3573</v>
      </c>
      <c r="H63">
        <v>0</v>
      </c>
    </row>
    <row r="64" spans="6:8" x14ac:dyDescent="0.2">
      <c r="F64">
        <v>3646</v>
      </c>
      <c r="G64">
        <v>3985</v>
      </c>
      <c r="H64">
        <v>0</v>
      </c>
    </row>
    <row r="65" spans="6:8" x14ac:dyDescent="0.2">
      <c r="F65">
        <v>5899</v>
      </c>
      <c r="G65">
        <v>4355</v>
      </c>
      <c r="H65">
        <v>0</v>
      </c>
    </row>
    <row r="66" spans="6:8" x14ac:dyDescent="0.2">
      <c r="F66">
        <v>4701</v>
      </c>
      <c r="G66">
        <v>2251</v>
      </c>
      <c r="H66">
        <v>0</v>
      </c>
    </row>
    <row r="67" spans="6:8" x14ac:dyDescent="0.2">
      <c r="F67">
        <v>3210</v>
      </c>
      <c r="G67">
        <v>1984</v>
      </c>
      <c r="H67">
        <v>0</v>
      </c>
    </row>
    <row r="68" spans="6:8" x14ac:dyDescent="0.2">
      <c r="F68">
        <v>2579</v>
      </c>
      <c r="G68">
        <v>2417</v>
      </c>
      <c r="H68">
        <v>0</v>
      </c>
    </row>
    <row r="69" spans="6:8" x14ac:dyDescent="0.2">
      <c r="F69">
        <v>3467</v>
      </c>
      <c r="G69">
        <v>3051</v>
      </c>
      <c r="H69">
        <v>0</v>
      </c>
    </row>
    <row r="70" spans="6:8" x14ac:dyDescent="0.2">
      <c r="F70">
        <v>5530</v>
      </c>
      <c r="G70">
        <v>4482</v>
      </c>
      <c r="H70">
        <v>0</v>
      </c>
    </row>
    <row r="71" spans="6:8" x14ac:dyDescent="0.2">
      <c r="F71">
        <v>5349</v>
      </c>
      <c r="G71">
        <v>4861</v>
      </c>
      <c r="H71">
        <v>0</v>
      </c>
    </row>
    <row r="72" spans="6:8" x14ac:dyDescent="0.2">
      <c r="F72">
        <v>1976</v>
      </c>
      <c r="G72">
        <v>2119</v>
      </c>
      <c r="H72">
        <v>0</v>
      </c>
    </row>
    <row r="73" spans="6:8" x14ac:dyDescent="0.2">
      <c r="F73">
        <v>2873</v>
      </c>
      <c r="G73">
        <v>2262</v>
      </c>
      <c r="H73">
        <v>0</v>
      </c>
    </row>
    <row r="74" spans="6:8" x14ac:dyDescent="0.2">
      <c r="F74">
        <v>3162</v>
      </c>
      <c r="G74">
        <v>2794</v>
      </c>
      <c r="H74">
        <v>0</v>
      </c>
    </row>
    <row r="75" spans="6:8" x14ac:dyDescent="0.2">
      <c r="F75">
        <v>3445</v>
      </c>
      <c r="G75">
        <v>3613</v>
      </c>
      <c r="H75">
        <v>0</v>
      </c>
    </row>
    <row r="76" spans="6:8" x14ac:dyDescent="0.2">
      <c r="F76">
        <v>5333</v>
      </c>
      <c r="G76">
        <v>4516</v>
      </c>
      <c r="H76">
        <v>0</v>
      </c>
    </row>
    <row r="77" spans="6:8" x14ac:dyDescent="0.2">
      <c r="F77">
        <v>4743</v>
      </c>
      <c r="G77">
        <v>4740</v>
      </c>
      <c r="H77">
        <v>0</v>
      </c>
    </row>
    <row r="78" spans="6:8" x14ac:dyDescent="0.2">
      <c r="F78">
        <v>2802</v>
      </c>
      <c r="G78">
        <v>2695</v>
      </c>
      <c r="H78">
        <v>0</v>
      </c>
    </row>
    <row r="79" spans="6:8" x14ac:dyDescent="0.2">
      <c r="F79">
        <v>3552</v>
      </c>
      <c r="G79">
        <v>2824</v>
      </c>
      <c r="H79">
        <v>0</v>
      </c>
    </row>
    <row r="80" spans="6:8" x14ac:dyDescent="0.2">
      <c r="F80">
        <v>2961</v>
      </c>
      <c r="G80">
        <v>3162</v>
      </c>
      <c r="H80">
        <v>0</v>
      </c>
    </row>
    <row r="81" spans="6:8" x14ac:dyDescent="0.2">
      <c r="F81">
        <v>3855</v>
      </c>
      <c r="G81">
        <v>3106</v>
      </c>
      <c r="H81">
        <v>0</v>
      </c>
    </row>
    <row r="82" spans="6:8" x14ac:dyDescent="0.2">
      <c r="F82">
        <v>4848</v>
      </c>
      <c r="G82">
        <v>3908</v>
      </c>
      <c r="H82">
        <v>0</v>
      </c>
    </row>
    <row r="83" spans="6:8" x14ac:dyDescent="0.2">
      <c r="F83">
        <v>5030</v>
      </c>
      <c r="G83">
        <v>5991</v>
      </c>
      <c r="H83">
        <v>0</v>
      </c>
    </row>
    <row r="84" spans="6:8" x14ac:dyDescent="0.2">
      <c r="F84">
        <v>132</v>
      </c>
      <c r="G84">
        <v>21</v>
      </c>
      <c r="H84">
        <v>0</v>
      </c>
    </row>
    <row r="85" spans="6:8" x14ac:dyDescent="0.2">
      <c r="F85">
        <v>2739</v>
      </c>
      <c r="G85">
        <v>2610</v>
      </c>
      <c r="H85">
        <v>0</v>
      </c>
    </row>
    <row r="86" spans="6:8" x14ac:dyDescent="0.2">
      <c r="F86">
        <v>3018</v>
      </c>
      <c r="G86">
        <v>2235</v>
      </c>
      <c r="H86">
        <v>0</v>
      </c>
    </row>
    <row r="87" spans="6:8" x14ac:dyDescent="0.2">
      <c r="F87">
        <v>4080</v>
      </c>
      <c r="G87">
        <v>2994</v>
      </c>
      <c r="H87">
        <v>0</v>
      </c>
    </row>
    <row r="88" spans="6:8" x14ac:dyDescent="0.2">
      <c r="F88">
        <v>3809</v>
      </c>
      <c r="G88">
        <v>2782</v>
      </c>
      <c r="H88">
        <v>0</v>
      </c>
    </row>
    <row r="89" spans="6:8" x14ac:dyDescent="0.2">
      <c r="F89">
        <v>5001</v>
      </c>
      <c r="G89">
        <v>4665</v>
      </c>
      <c r="H89">
        <v>0</v>
      </c>
    </row>
    <row r="90" spans="6:8" x14ac:dyDescent="0.2">
      <c r="F90">
        <v>4251</v>
      </c>
      <c r="G90">
        <v>3828</v>
      </c>
      <c r="H90">
        <v>0</v>
      </c>
    </row>
    <row r="91" spans="6:8" x14ac:dyDescent="0.2">
      <c r="F91">
        <v>2769</v>
      </c>
      <c r="G91">
        <v>2986</v>
      </c>
      <c r="H91">
        <v>0</v>
      </c>
    </row>
    <row r="92" spans="6:8" x14ac:dyDescent="0.2">
      <c r="F92">
        <v>2736</v>
      </c>
      <c r="G92">
        <v>3460</v>
      </c>
      <c r="H92">
        <v>0</v>
      </c>
    </row>
    <row r="93" spans="6:8" x14ac:dyDescent="0.2">
      <c r="F93">
        <v>3854</v>
      </c>
      <c r="G93">
        <v>3518</v>
      </c>
      <c r="H93">
        <v>0</v>
      </c>
    </row>
    <row r="94" spans="6:8" x14ac:dyDescent="0.2">
      <c r="F94">
        <v>3627</v>
      </c>
      <c r="G94">
        <v>3411</v>
      </c>
      <c r="H94">
        <v>0</v>
      </c>
    </row>
    <row r="95" spans="6:8" x14ac:dyDescent="0.2">
      <c r="F95">
        <v>5075</v>
      </c>
      <c r="G95">
        <v>4534</v>
      </c>
      <c r="H95">
        <v>0</v>
      </c>
    </row>
    <row r="96" spans="6:8" x14ac:dyDescent="0.2">
      <c r="F96">
        <v>6499</v>
      </c>
      <c r="G96">
        <v>4979</v>
      </c>
      <c r="H96">
        <v>0</v>
      </c>
    </row>
    <row r="97" spans="6:8" x14ac:dyDescent="0.2">
      <c r="F97">
        <v>2406</v>
      </c>
      <c r="G97">
        <v>2288</v>
      </c>
      <c r="H97">
        <v>0</v>
      </c>
    </row>
    <row r="98" spans="6:8" x14ac:dyDescent="0.2">
      <c r="F98">
        <v>3274</v>
      </c>
      <c r="G98">
        <v>3895</v>
      </c>
      <c r="H98">
        <v>0</v>
      </c>
    </row>
    <row r="99" spans="6:8" x14ac:dyDescent="0.2">
      <c r="F99">
        <v>2957</v>
      </c>
      <c r="G99">
        <v>3077</v>
      </c>
      <c r="H99">
        <v>0</v>
      </c>
    </row>
    <row r="100" spans="6:8" x14ac:dyDescent="0.2">
      <c r="F100">
        <v>4593</v>
      </c>
      <c r="G100">
        <v>3641</v>
      </c>
      <c r="H100">
        <v>0</v>
      </c>
    </row>
    <row r="101" spans="6:8" x14ac:dyDescent="0.2">
      <c r="F101">
        <v>5252</v>
      </c>
      <c r="G101">
        <v>5780</v>
      </c>
      <c r="H101">
        <v>0</v>
      </c>
    </row>
    <row r="102" spans="6:8" x14ac:dyDescent="0.2">
      <c r="F102">
        <v>4590</v>
      </c>
      <c r="G102">
        <v>4443</v>
      </c>
      <c r="H102">
        <v>0</v>
      </c>
    </row>
    <row r="103" spans="6:8" x14ac:dyDescent="0.2">
      <c r="F103">
        <v>3064</v>
      </c>
      <c r="G103">
        <v>3421</v>
      </c>
      <c r="H103">
        <v>0</v>
      </c>
    </row>
    <row r="104" spans="6:8" x14ac:dyDescent="0.2">
      <c r="F104">
        <v>2604</v>
      </c>
      <c r="G104">
        <v>2865</v>
      </c>
      <c r="H104">
        <v>0</v>
      </c>
    </row>
    <row r="105" spans="6:8" x14ac:dyDescent="0.2">
      <c r="F105">
        <v>3254</v>
      </c>
      <c r="G105">
        <v>2752</v>
      </c>
      <c r="H105">
        <v>0</v>
      </c>
    </row>
    <row r="106" spans="6:8" x14ac:dyDescent="0.2">
      <c r="F106">
        <v>3065</v>
      </c>
      <c r="G106">
        <v>3623</v>
      </c>
      <c r="H106">
        <v>0</v>
      </c>
    </row>
    <row r="107" spans="6:8" x14ac:dyDescent="0.2">
      <c r="F107">
        <v>4901</v>
      </c>
      <c r="G107">
        <v>4171</v>
      </c>
      <c r="H107">
        <v>0</v>
      </c>
    </row>
    <row r="108" spans="6:8" x14ac:dyDescent="0.2">
      <c r="F108">
        <v>5470</v>
      </c>
      <c r="G108">
        <v>4571</v>
      </c>
      <c r="H108">
        <v>0</v>
      </c>
    </row>
    <row r="109" spans="6:8" x14ac:dyDescent="0.2">
      <c r="F109">
        <v>2671</v>
      </c>
      <c r="G109">
        <v>2488</v>
      </c>
      <c r="H109">
        <v>0</v>
      </c>
    </row>
    <row r="110" spans="6:8" x14ac:dyDescent="0.2">
      <c r="F110">
        <v>2875</v>
      </c>
      <c r="G110">
        <v>3102</v>
      </c>
      <c r="H110">
        <v>0</v>
      </c>
    </row>
    <row r="111" spans="6:8" x14ac:dyDescent="0.2">
      <c r="F111">
        <v>2407</v>
      </c>
      <c r="G111">
        <v>3064</v>
      </c>
      <c r="H111">
        <v>0</v>
      </c>
    </row>
    <row r="112" spans="6:8" x14ac:dyDescent="0.2">
      <c r="F112">
        <v>3582</v>
      </c>
      <c r="G112">
        <v>2725</v>
      </c>
      <c r="H112">
        <v>0</v>
      </c>
    </row>
    <row r="113" spans="6:8" x14ac:dyDescent="0.2">
      <c r="F113">
        <v>5005</v>
      </c>
      <c r="G113">
        <v>4521</v>
      </c>
      <c r="H113">
        <v>0</v>
      </c>
    </row>
    <row r="114" spans="6:8" x14ac:dyDescent="0.2">
      <c r="F114">
        <v>5089</v>
      </c>
      <c r="G114">
        <v>4642</v>
      </c>
      <c r="H114">
        <v>0</v>
      </c>
    </row>
    <row r="115" spans="6:8" x14ac:dyDescent="0.2">
      <c r="F115">
        <v>2178</v>
      </c>
      <c r="G115">
        <v>2592</v>
      </c>
      <c r="H115">
        <v>0</v>
      </c>
    </row>
    <row r="116" spans="6:8" x14ac:dyDescent="0.2">
      <c r="F116">
        <v>2202</v>
      </c>
      <c r="G116">
        <v>3894</v>
      </c>
      <c r="H116">
        <v>0</v>
      </c>
    </row>
    <row r="117" spans="6:8" x14ac:dyDescent="0.2">
      <c r="F117">
        <v>2697</v>
      </c>
      <c r="G117">
        <v>3096</v>
      </c>
      <c r="H117">
        <v>0</v>
      </c>
    </row>
    <row r="118" spans="6:8" x14ac:dyDescent="0.2">
      <c r="F118">
        <v>3563</v>
      </c>
      <c r="G118">
        <v>3967</v>
      </c>
      <c r="H118">
        <v>0</v>
      </c>
    </row>
    <row r="119" spans="6:8" x14ac:dyDescent="0.2">
      <c r="F119">
        <v>4991</v>
      </c>
      <c r="G119">
        <v>4857</v>
      </c>
      <c r="H119">
        <v>0</v>
      </c>
    </row>
    <row r="120" spans="6:8" x14ac:dyDescent="0.2">
      <c r="F120">
        <v>4837</v>
      </c>
      <c r="G120">
        <v>4896</v>
      </c>
      <c r="H120">
        <v>0</v>
      </c>
    </row>
    <row r="121" spans="6:8" x14ac:dyDescent="0.2">
      <c r="F121">
        <v>3218</v>
      </c>
      <c r="G121">
        <v>3320</v>
      </c>
      <c r="H121">
        <v>0</v>
      </c>
    </row>
    <row r="122" spans="6:8" x14ac:dyDescent="0.2">
      <c r="F122">
        <v>3377</v>
      </c>
      <c r="G122">
        <v>3261</v>
      </c>
      <c r="H122">
        <v>0</v>
      </c>
    </row>
    <row r="123" spans="6:8" x14ac:dyDescent="0.2">
      <c r="F123">
        <v>3321</v>
      </c>
      <c r="G123">
        <v>4172</v>
      </c>
      <c r="H123">
        <v>0</v>
      </c>
    </row>
    <row r="124" spans="6:8" x14ac:dyDescent="0.2">
      <c r="F124">
        <v>5121</v>
      </c>
      <c r="G124">
        <v>4813</v>
      </c>
      <c r="H124">
        <v>0</v>
      </c>
    </row>
    <row r="125" spans="6:8" x14ac:dyDescent="0.2">
      <c r="F125">
        <v>6213</v>
      </c>
      <c r="G125">
        <v>7033</v>
      </c>
      <c r="H125">
        <v>0</v>
      </c>
    </row>
    <row r="126" spans="6:8" x14ac:dyDescent="0.2">
      <c r="F126">
        <v>5339</v>
      </c>
      <c r="G126">
        <v>4669</v>
      </c>
      <c r="H126">
        <v>0</v>
      </c>
    </row>
    <row r="127" spans="6:8" x14ac:dyDescent="0.2">
      <c r="F127">
        <v>3142</v>
      </c>
      <c r="G127">
        <v>3190</v>
      </c>
      <c r="H127">
        <v>0</v>
      </c>
    </row>
    <row r="128" spans="6:8" x14ac:dyDescent="0.2">
      <c r="F128">
        <v>2478</v>
      </c>
      <c r="G128">
        <v>2855</v>
      </c>
      <c r="H128">
        <v>0</v>
      </c>
    </row>
    <row r="129" spans="6:8" x14ac:dyDescent="0.2">
      <c r="F129">
        <v>3410</v>
      </c>
      <c r="G129">
        <v>3322</v>
      </c>
      <c r="H129">
        <v>0</v>
      </c>
    </row>
    <row r="130" spans="6:8" x14ac:dyDescent="0.2">
      <c r="F130">
        <v>3817</v>
      </c>
      <c r="G130">
        <v>3123</v>
      </c>
      <c r="H130">
        <v>0</v>
      </c>
    </row>
    <row r="131" spans="6:8" x14ac:dyDescent="0.2">
      <c r="F131">
        <v>4262</v>
      </c>
      <c r="G131">
        <v>4994</v>
      </c>
      <c r="H131">
        <v>0</v>
      </c>
    </row>
    <row r="132" spans="6:8" x14ac:dyDescent="0.2">
      <c r="F132">
        <v>5135</v>
      </c>
      <c r="G132">
        <v>3868</v>
      </c>
      <c r="H132">
        <v>0</v>
      </c>
    </row>
    <row r="133" spans="6:8" x14ac:dyDescent="0.2">
      <c r="F133">
        <v>3159</v>
      </c>
      <c r="G133">
        <v>2703</v>
      </c>
      <c r="H133">
        <v>0</v>
      </c>
    </row>
    <row r="134" spans="6:8" x14ac:dyDescent="0.2">
      <c r="F134">
        <v>3112</v>
      </c>
      <c r="G134">
        <v>3262</v>
      </c>
      <c r="H134">
        <v>0</v>
      </c>
    </row>
    <row r="135" spans="6:8" x14ac:dyDescent="0.2">
      <c r="F135">
        <v>2969</v>
      </c>
      <c r="G135">
        <v>3046</v>
      </c>
      <c r="H135">
        <v>0</v>
      </c>
    </row>
    <row r="136" spans="6:8" x14ac:dyDescent="0.2">
      <c r="F136">
        <v>3467</v>
      </c>
      <c r="G136">
        <v>3593</v>
      </c>
      <c r="H136">
        <v>0</v>
      </c>
    </row>
    <row r="137" spans="6:8" x14ac:dyDescent="0.2">
      <c r="F137">
        <v>4978</v>
      </c>
      <c r="G137">
        <v>3333</v>
      </c>
      <c r="H137">
        <v>0</v>
      </c>
    </row>
    <row r="138" spans="6:8" x14ac:dyDescent="0.2">
      <c r="F138">
        <v>4921</v>
      </c>
      <c r="G138">
        <v>5281</v>
      </c>
      <c r="H138">
        <v>0</v>
      </c>
    </row>
    <row r="139" spans="6:8" x14ac:dyDescent="0.2">
      <c r="F139">
        <v>2625</v>
      </c>
      <c r="G139">
        <v>2501</v>
      </c>
      <c r="H139">
        <v>0</v>
      </c>
    </row>
    <row r="140" spans="6:8" x14ac:dyDescent="0.2">
      <c r="F140">
        <v>2739</v>
      </c>
      <c r="G140">
        <v>2560</v>
      </c>
      <c r="H140">
        <v>0</v>
      </c>
    </row>
    <row r="141" spans="6:8" x14ac:dyDescent="0.2">
      <c r="F141">
        <v>2785</v>
      </c>
      <c r="G141">
        <v>3054</v>
      </c>
      <c r="H141">
        <v>0</v>
      </c>
    </row>
    <row r="142" spans="6:8" x14ac:dyDescent="0.2">
      <c r="F142">
        <v>2930</v>
      </c>
      <c r="G142">
        <v>3163</v>
      </c>
      <c r="H142">
        <v>0</v>
      </c>
    </row>
    <row r="143" spans="6:8" x14ac:dyDescent="0.2">
      <c r="F143">
        <v>4160</v>
      </c>
      <c r="G143">
        <v>3858</v>
      </c>
      <c r="H143">
        <v>0</v>
      </c>
    </row>
    <row r="144" spans="6:8" x14ac:dyDescent="0.2">
      <c r="F144">
        <v>4724</v>
      </c>
      <c r="G144">
        <v>4616</v>
      </c>
      <c r="H144">
        <v>0</v>
      </c>
    </row>
    <row r="145" spans="6:8" x14ac:dyDescent="0.2">
      <c r="F145">
        <v>2929</v>
      </c>
      <c r="G145">
        <v>2482</v>
      </c>
      <c r="H145">
        <v>0</v>
      </c>
    </row>
    <row r="146" spans="6:8" x14ac:dyDescent="0.2">
      <c r="F146">
        <v>3858</v>
      </c>
      <c r="G146">
        <v>2609</v>
      </c>
      <c r="H146">
        <v>0</v>
      </c>
    </row>
    <row r="147" spans="6:8" x14ac:dyDescent="0.2">
      <c r="F147">
        <v>2356</v>
      </c>
      <c r="G147">
        <v>3107</v>
      </c>
      <c r="H147">
        <v>0</v>
      </c>
    </row>
    <row r="148" spans="6:8" x14ac:dyDescent="0.2">
      <c r="F148">
        <v>3780</v>
      </c>
      <c r="G148">
        <v>2948</v>
      </c>
      <c r="H148">
        <v>0</v>
      </c>
    </row>
    <row r="149" spans="6:8" x14ac:dyDescent="0.2">
      <c r="F149">
        <v>5311</v>
      </c>
      <c r="G149">
        <v>3981</v>
      </c>
      <c r="H149">
        <v>0</v>
      </c>
    </row>
    <row r="150" spans="6:8" x14ac:dyDescent="0.2">
      <c r="F150">
        <v>4941</v>
      </c>
      <c r="G150">
        <v>4149</v>
      </c>
      <c r="H150">
        <v>0</v>
      </c>
    </row>
    <row r="151" spans="6:8" x14ac:dyDescent="0.2">
      <c r="F151">
        <v>4573</v>
      </c>
      <c r="G151">
        <v>4242</v>
      </c>
      <c r="H151">
        <v>0</v>
      </c>
    </row>
    <row r="152" spans="6:8" x14ac:dyDescent="0.2">
      <c r="F152">
        <v>2836</v>
      </c>
      <c r="G152">
        <v>2572</v>
      </c>
      <c r="H152">
        <v>0</v>
      </c>
    </row>
    <row r="153" spans="6:8" x14ac:dyDescent="0.2">
      <c r="F153">
        <v>2813</v>
      </c>
      <c r="G153">
        <v>2879</v>
      </c>
      <c r="H153">
        <v>0</v>
      </c>
    </row>
    <row r="154" spans="6:8" x14ac:dyDescent="0.2">
      <c r="F154">
        <v>6148</v>
      </c>
      <c r="G154">
        <v>3490</v>
      </c>
      <c r="H154">
        <v>0</v>
      </c>
    </row>
    <row r="155" spans="6:8" x14ac:dyDescent="0.2">
      <c r="F155">
        <v>3484</v>
      </c>
      <c r="G155">
        <v>6076</v>
      </c>
      <c r="H155">
        <v>0</v>
      </c>
    </row>
    <row r="156" spans="6:8" x14ac:dyDescent="0.2">
      <c r="F156">
        <v>4256</v>
      </c>
      <c r="G156">
        <v>3845</v>
      </c>
      <c r="H156">
        <v>0</v>
      </c>
    </row>
    <row r="157" spans="6:8" x14ac:dyDescent="0.2">
      <c r="F157">
        <v>2117</v>
      </c>
      <c r="G157">
        <v>2598</v>
      </c>
      <c r="H157">
        <v>0</v>
      </c>
    </row>
    <row r="158" spans="6:8" x14ac:dyDescent="0.2">
      <c r="F158">
        <v>2746</v>
      </c>
      <c r="G158">
        <v>2141</v>
      </c>
      <c r="H158">
        <v>0</v>
      </c>
    </row>
    <row r="159" spans="6:8" x14ac:dyDescent="0.2">
      <c r="F159">
        <v>3401</v>
      </c>
      <c r="G159">
        <v>3238</v>
      </c>
      <c r="H159">
        <v>0</v>
      </c>
    </row>
    <row r="160" spans="6:8" x14ac:dyDescent="0.2">
      <c r="F160">
        <v>3388</v>
      </c>
      <c r="G160">
        <v>2547</v>
      </c>
      <c r="H160">
        <v>0</v>
      </c>
    </row>
    <row r="161" spans="6:8" x14ac:dyDescent="0.2">
      <c r="F161">
        <v>4920</v>
      </c>
      <c r="G161">
        <v>3629</v>
      </c>
      <c r="H161">
        <v>0</v>
      </c>
    </row>
    <row r="162" spans="6:8" x14ac:dyDescent="0.2">
      <c r="F162">
        <v>4207</v>
      </c>
      <c r="G162">
        <v>4203</v>
      </c>
      <c r="H162">
        <v>0</v>
      </c>
    </row>
    <row r="163" spans="6:8" x14ac:dyDescent="0.2">
      <c r="F163">
        <v>2969</v>
      </c>
      <c r="G163">
        <v>2501</v>
      </c>
      <c r="H163">
        <v>0</v>
      </c>
    </row>
    <row r="164" spans="6:8" x14ac:dyDescent="0.2">
      <c r="F164">
        <v>3059</v>
      </c>
      <c r="G164">
        <v>2703</v>
      </c>
      <c r="H164">
        <v>0</v>
      </c>
    </row>
    <row r="165" spans="6:8" x14ac:dyDescent="0.2">
      <c r="F165">
        <v>2728</v>
      </c>
      <c r="G165">
        <v>2779</v>
      </c>
      <c r="H165">
        <v>0</v>
      </c>
    </row>
    <row r="166" spans="6:8" x14ac:dyDescent="0.2">
      <c r="F166">
        <v>3238</v>
      </c>
      <c r="G166">
        <v>3120</v>
      </c>
      <c r="H166">
        <v>0</v>
      </c>
    </row>
    <row r="167" spans="6:8" x14ac:dyDescent="0.2">
      <c r="F167">
        <v>4155</v>
      </c>
      <c r="G167">
        <v>4503</v>
      </c>
      <c r="H167">
        <v>0</v>
      </c>
    </row>
    <row r="168" spans="6:8" x14ac:dyDescent="0.2">
      <c r="F168">
        <v>5533</v>
      </c>
      <c r="G168">
        <v>4574</v>
      </c>
      <c r="H168">
        <v>0</v>
      </c>
    </row>
    <row r="169" spans="6:8" x14ac:dyDescent="0.2">
      <c r="F169">
        <v>1694</v>
      </c>
      <c r="G169">
        <v>2379</v>
      </c>
      <c r="H169">
        <v>0</v>
      </c>
    </row>
    <row r="170" spans="6:8" x14ac:dyDescent="0.2">
      <c r="F170">
        <v>3118</v>
      </c>
      <c r="G170">
        <v>2718</v>
      </c>
      <c r="H170">
        <v>0</v>
      </c>
    </row>
    <row r="171" spans="6:8" x14ac:dyDescent="0.2">
      <c r="F171">
        <v>2697</v>
      </c>
      <c r="G171">
        <v>3279</v>
      </c>
      <c r="H171">
        <v>0</v>
      </c>
    </row>
    <row r="172" spans="6:8" x14ac:dyDescent="0.2">
      <c r="F172">
        <v>4216</v>
      </c>
      <c r="G172">
        <v>2644</v>
      </c>
      <c r="H172">
        <v>0</v>
      </c>
    </row>
    <row r="173" spans="6:8" x14ac:dyDescent="0.2">
      <c r="F173">
        <v>5498</v>
      </c>
      <c r="G173">
        <v>4301</v>
      </c>
      <c r="H173">
        <v>0</v>
      </c>
    </row>
    <row r="174" spans="6:8" x14ac:dyDescent="0.2">
      <c r="F174">
        <v>5351</v>
      </c>
      <c r="G174">
        <v>4441</v>
      </c>
      <c r="H174">
        <v>0</v>
      </c>
    </row>
    <row r="175" spans="6:8" x14ac:dyDescent="0.2">
      <c r="F175">
        <v>2412</v>
      </c>
      <c r="G175">
        <v>2188</v>
      </c>
      <c r="H175">
        <v>0</v>
      </c>
    </row>
    <row r="176" spans="6:8" x14ac:dyDescent="0.2">
      <c r="F176">
        <v>2823</v>
      </c>
      <c r="G176">
        <v>2525</v>
      </c>
      <c r="H176">
        <v>0</v>
      </c>
    </row>
    <row r="177" spans="6:8" x14ac:dyDescent="0.2">
      <c r="F177">
        <v>2874</v>
      </c>
      <c r="G177">
        <v>3243</v>
      </c>
      <c r="H177">
        <v>0</v>
      </c>
    </row>
    <row r="178" spans="6:8" x14ac:dyDescent="0.2">
      <c r="F178">
        <v>4178</v>
      </c>
      <c r="G178">
        <v>2974</v>
      </c>
      <c r="H178">
        <v>0</v>
      </c>
    </row>
    <row r="179" spans="6:8" x14ac:dyDescent="0.2">
      <c r="F179">
        <v>4330</v>
      </c>
      <c r="G179">
        <v>4727</v>
      </c>
      <c r="H179">
        <v>0</v>
      </c>
    </row>
    <row r="180" spans="6:8" x14ac:dyDescent="0.2">
      <c r="F180">
        <v>5697</v>
      </c>
      <c r="G180">
        <v>4029</v>
      </c>
      <c r="H180">
        <v>0</v>
      </c>
    </row>
    <row r="181" spans="6:8" x14ac:dyDescent="0.2">
      <c r="F181">
        <v>0</v>
      </c>
      <c r="G181">
        <v>20</v>
      </c>
      <c r="H181">
        <v>0</v>
      </c>
    </row>
    <row r="182" spans="6:8" x14ac:dyDescent="0.2">
      <c r="F182">
        <v>3741</v>
      </c>
      <c r="G182">
        <v>2852</v>
      </c>
      <c r="H182">
        <v>0</v>
      </c>
    </row>
    <row r="183" spans="6:8" x14ac:dyDescent="0.2">
      <c r="F183">
        <v>5100</v>
      </c>
      <c r="G183">
        <v>3476</v>
      </c>
      <c r="H183">
        <v>0</v>
      </c>
    </row>
    <row r="184" spans="6:8" x14ac:dyDescent="0.2">
      <c r="F184">
        <v>2932</v>
      </c>
      <c r="G184">
        <v>5576</v>
      </c>
      <c r="H184">
        <v>0</v>
      </c>
    </row>
    <row r="185" spans="6:8" x14ac:dyDescent="0.2">
      <c r="F185">
        <v>3123</v>
      </c>
      <c r="G185">
        <v>3101</v>
      </c>
      <c r="H185">
        <v>0</v>
      </c>
    </row>
    <row r="186" spans="6:8" x14ac:dyDescent="0.2">
      <c r="F186">
        <v>4089</v>
      </c>
      <c r="G186">
        <v>3844</v>
      </c>
      <c r="H186">
        <v>0</v>
      </c>
    </row>
    <row r="187" spans="6:8" x14ac:dyDescent="0.2">
      <c r="F187">
        <v>3434</v>
      </c>
      <c r="G187">
        <v>3069</v>
      </c>
      <c r="H187">
        <v>0</v>
      </c>
    </row>
    <row r="188" spans="6:8" x14ac:dyDescent="0.2">
      <c r="F188">
        <v>2327</v>
      </c>
      <c r="G188">
        <v>2236</v>
      </c>
      <c r="H188">
        <v>0</v>
      </c>
    </row>
    <row r="189" spans="6:8" x14ac:dyDescent="0.2">
      <c r="F189">
        <v>2575</v>
      </c>
      <c r="G189">
        <v>2614</v>
      </c>
      <c r="H189">
        <v>0</v>
      </c>
    </row>
    <row r="190" spans="6:8" x14ac:dyDescent="0.2">
      <c r="F190">
        <v>3497</v>
      </c>
      <c r="G190">
        <v>2702</v>
      </c>
      <c r="H190">
        <v>0</v>
      </c>
    </row>
    <row r="191" spans="6:8" x14ac:dyDescent="0.2">
      <c r="F191">
        <v>3521</v>
      </c>
      <c r="G191">
        <v>2953</v>
      </c>
      <c r="H191">
        <v>0</v>
      </c>
    </row>
    <row r="192" spans="6:8" x14ac:dyDescent="0.2">
      <c r="F192">
        <v>4122</v>
      </c>
      <c r="G192">
        <v>4090</v>
      </c>
      <c r="H192">
        <v>0</v>
      </c>
    </row>
    <row r="193" spans="6:8" x14ac:dyDescent="0.2">
      <c r="F193">
        <v>4312</v>
      </c>
      <c r="G193">
        <v>3442</v>
      </c>
      <c r="H193">
        <v>0</v>
      </c>
    </row>
    <row r="194" spans="6:8" x14ac:dyDescent="0.2">
      <c r="F194">
        <v>2970</v>
      </c>
      <c r="G194">
        <v>4457</v>
      </c>
      <c r="H194">
        <v>0</v>
      </c>
    </row>
    <row r="195" spans="6:8" x14ac:dyDescent="0.2">
      <c r="F195">
        <v>2867</v>
      </c>
      <c r="G195">
        <v>3338</v>
      </c>
      <c r="H195">
        <v>0</v>
      </c>
    </row>
    <row r="196" spans="6:8" x14ac:dyDescent="0.2">
      <c r="F196">
        <v>3362</v>
      </c>
      <c r="G196">
        <v>3072</v>
      </c>
      <c r="H196">
        <v>0</v>
      </c>
    </row>
    <row r="197" spans="6:8" x14ac:dyDescent="0.2">
      <c r="F197">
        <v>3803</v>
      </c>
      <c r="G197">
        <v>3378</v>
      </c>
      <c r="H197">
        <v>0</v>
      </c>
    </row>
    <row r="198" spans="6:8" x14ac:dyDescent="0.2">
      <c r="F198">
        <v>3607</v>
      </c>
      <c r="G198">
        <v>3538</v>
      </c>
      <c r="H198">
        <v>0</v>
      </c>
    </row>
    <row r="199" spans="6:8" x14ac:dyDescent="0.2">
      <c r="F199">
        <v>4954</v>
      </c>
      <c r="G199">
        <v>3761</v>
      </c>
      <c r="H199">
        <v>0</v>
      </c>
    </row>
    <row r="200" spans="6:8" x14ac:dyDescent="0.2">
      <c r="F200">
        <v>2641</v>
      </c>
      <c r="G200">
        <v>2446</v>
      </c>
      <c r="H200">
        <v>0</v>
      </c>
    </row>
    <row r="201" spans="6:8" x14ac:dyDescent="0.2">
      <c r="F201">
        <v>3158</v>
      </c>
      <c r="G201">
        <v>1729</v>
      </c>
      <c r="H201">
        <v>0</v>
      </c>
    </row>
    <row r="202" spans="6:8" x14ac:dyDescent="0.2">
      <c r="F202">
        <v>3703</v>
      </c>
      <c r="G202">
        <v>2575</v>
      </c>
      <c r="H202">
        <v>0</v>
      </c>
    </row>
    <row r="203" spans="6:8" x14ac:dyDescent="0.2">
      <c r="F203">
        <v>4810</v>
      </c>
      <c r="G203">
        <v>2893</v>
      </c>
      <c r="H203">
        <v>0</v>
      </c>
    </row>
    <row r="204" spans="6:8" x14ac:dyDescent="0.2">
      <c r="F204">
        <v>3704</v>
      </c>
      <c r="G204">
        <v>3859</v>
      </c>
      <c r="H204">
        <v>0</v>
      </c>
    </row>
    <row r="205" spans="6:8" x14ac:dyDescent="0.2">
      <c r="F205">
        <v>3941</v>
      </c>
      <c r="G205">
        <v>4135</v>
      </c>
      <c r="H205">
        <v>0</v>
      </c>
    </row>
    <row r="206" spans="6:8" x14ac:dyDescent="0.2">
      <c r="F206">
        <v>3119</v>
      </c>
      <c r="G206">
        <v>1956</v>
      </c>
      <c r="H206">
        <v>0</v>
      </c>
    </row>
    <row r="207" spans="6:8" x14ac:dyDescent="0.2">
      <c r="F207">
        <v>3219</v>
      </c>
      <c r="G207">
        <v>3000</v>
      </c>
      <c r="H207">
        <v>0</v>
      </c>
    </row>
    <row r="208" spans="6:8" x14ac:dyDescent="0.2">
      <c r="F208">
        <v>3174</v>
      </c>
      <c r="G208">
        <v>3045</v>
      </c>
      <c r="H208">
        <v>0</v>
      </c>
    </row>
    <row r="209" spans="6:8" x14ac:dyDescent="0.2">
      <c r="F209">
        <v>3551</v>
      </c>
      <c r="G209">
        <v>3705</v>
      </c>
      <c r="H209">
        <v>0</v>
      </c>
    </row>
    <row r="210" spans="6:8" x14ac:dyDescent="0.2">
      <c r="F210">
        <v>5297</v>
      </c>
      <c r="G210">
        <v>3187</v>
      </c>
      <c r="H210">
        <v>0</v>
      </c>
    </row>
    <row r="211" spans="6:8" x14ac:dyDescent="0.2">
      <c r="F211">
        <v>5624</v>
      </c>
      <c r="G211">
        <v>4175</v>
      </c>
      <c r="H211">
        <v>0</v>
      </c>
    </row>
    <row r="212" spans="6:8" x14ac:dyDescent="0.2">
      <c r="F212">
        <v>2515</v>
      </c>
      <c r="G212">
        <v>2837</v>
      </c>
      <c r="H212">
        <v>0</v>
      </c>
    </row>
    <row r="213" spans="6:8" x14ac:dyDescent="0.2">
      <c r="F213">
        <v>3764</v>
      </c>
      <c r="G213">
        <v>3399</v>
      </c>
      <c r="H213">
        <v>0</v>
      </c>
    </row>
    <row r="214" spans="6:8" x14ac:dyDescent="0.2">
      <c r="F214">
        <v>4068</v>
      </c>
      <c r="G214">
        <v>3020</v>
      </c>
      <c r="H214">
        <v>0</v>
      </c>
    </row>
    <row r="215" spans="6:8" x14ac:dyDescent="0.2">
      <c r="F215">
        <v>3714</v>
      </c>
      <c r="G215">
        <v>2730</v>
      </c>
      <c r="H215">
        <v>0</v>
      </c>
    </row>
    <row r="216" spans="6:8" x14ac:dyDescent="0.2">
      <c r="F216">
        <v>4507</v>
      </c>
      <c r="G216">
        <v>3672</v>
      </c>
      <c r="H216">
        <v>0</v>
      </c>
    </row>
    <row r="217" spans="6:8" x14ac:dyDescent="0.2">
      <c r="F217">
        <v>5433</v>
      </c>
      <c r="G217">
        <v>3722</v>
      </c>
      <c r="H217">
        <v>0</v>
      </c>
    </row>
    <row r="218" spans="6:8" x14ac:dyDescent="0.2">
      <c r="F218">
        <v>2808</v>
      </c>
      <c r="G218">
        <v>2366</v>
      </c>
      <c r="H218">
        <v>0</v>
      </c>
    </row>
    <row r="219" spans="6:8" x14ac:dyDescent="0.2">
      <c r="F219">
        <v>2892</v>
      </c>
      <c r="G219">
        <v>2184</v>
      </c>
      <c r="H219">
        <v>0</v>
      </c>
    </row>
    <row r="220" spans="6:8" x14ac:dyDescent="0.2">
      <c r="F220">
        <v>3642</v>
      </c>
      <c r="G220">
        <v>4653</v>
      </c>
      <c r="H220">
        <v>0</v>
      </c>
    </row>
    <row r="221" spans="6:8" x14ac:dyDescent="0.2">
      <c r="F221">
        <v>3721</v>
      </c>
      <c r="G221">
        <v>3980</v>
      </c>
      <c r="H221">
        <v>0</v>
      </c>
    </row>
    <row r="222" spans="6:8" x14ac:dyDescent="0.2">
      <c r="F222">
        <v>5929</v>
      </c>
      <c r="G222">
        <v>4103</v>
      </c>
      <c r="H222">
        <v>0</v>
      </c>
    </row>
    <row r="223" spans="6:8" x14ac:dyDescent="0.2">
      <c r="F223">
        <v>4530</v>
      </c>
      <c r="G223">
        <v>4711</v>
      </c>
      <c r="H223">
        <v>0</v>
      </c>
    </row>
    <row r="224" spans="6:8" x14ac:dyDescent="0.2">
      <c r="F224">
        <v>2349</v>
      </c>
      <c r="G224">
        <v>3187</v>
      </c>
      <c r="H224">
        <v>0</v>
      </c>
    </row>
    <row r="225" spans="6:8" x14ac:dyDescent="0.2">
      <c r="F225">
        <v>2674</v>
      </c>
      <c r="G225">
        <v>2637</v>
      </c>
      <c r="H225">
        <v>0</v>
      </c>
    </row>
    <row r="226" spans="6:8" x14ac:dyDescent="0.2">
      <c r="F226">
        <v>2120</v>
      </c>
      <c r="G226">
        <v>2317</v>
      </c>
      <c r="H226">
        <v>0</v>
      </c>
    </row>
    <row r="227" spans="6:8" x14ac:dyDescent="0.2">
      <c r="F227">
        <v>3697</v>
      </c>
      <c r="G227">
        <v>6290</v>
      </c>
      <c r="H227">
        <v>0</v>
      </c>
    </row>
    <row r="228" spans="6:8" x14ac:dyDescent="0.2">
      <c r="F228">
        <v>5048</v>
      </c>
      <c r="G228">
        <v>4636</v>
      </c>
      <c r="H228">
        <v>0</v>
      </c>
    </row>
    <row r="229" spans="6:8" x14ac:dyDescent="0.2">
      <c r="F229">
        <v>5389</v>
      </c>
      <c r="G229">
        <v>3968</v>
      </c>
      <c r="H229">
        <v>0</v>
      </c>
    </row>
    <row r="230" spans="6:8" x14ac:dyDescent="0.2">
      <c r="F230">
        <v>1898</v>
      </c>
      <c r="G230">
        <v>2207</v>
      </c>
      <c r="H230">
        <v>0</v>
      </c>
    </row>
    <row r="231" spans="6:8" x14ac:dyDescent="0.2">
      <c r="F231">
        <v>3463</v>
      </c>
      <c r="G231">
        <v>2778</v>
      </c>
      <c r="H231">
        <v>0</v>
      </c>
    </row>
    <row r="232" spans="6:8" x14ac:dyDescent="0.2">
      <c r="F232">
        <v>2889</v>
      </c>
      <c r="G232">
        <v>2380</v>
      </c>
      <c r="H232">
        <v>0</v>
      </c>
    </row>
    <row r="233" spans="6:8" x14ac:dyDescent="0.2">
      <c r="F233">
        <v>3462</v>
      </c>
      <c r="G233">
        <v>2962</v>
      </c>
      <c r="H233">
        <v>0</v>
      </c>
    </row>
    <row r="234" spans="6:8" x14ac:dyDescent="0.2">
      <c r="F234">
        <v>4321</v>
      </c>
      <c r="G234">
        <v>4685</v>
      </c>
      <c r="H234">
        <v>0</v>
      </c>
    </row>
    <row r="235" spans="6:8" x14ac:dyDescent="0.2">
      <c r="F235">
        <v>4310</v>
      </c>
      <c r="G235">
        <v>3690</v>
      </c>
      <c r="H235">
        <v>0</v>
      </c>
    </row>
    <row r="236" spans="6:8" x14ac:dyDescent="0.2">
      <c r="F236">
        <v>4512</v>
      </c>
      <c r="G236">
        <v>1722</v>
      </c>
      <c r="H236">
        <v>0</v>
      </c>
    </row>
    <row r="237" spans="6:8" x14ac:dyDescent="0.2">
      <c r="F237">
        <v>2492</v>
      </c>
      <c r="G237">
        <v>2851</v>
      </c>
      <c r="H237">
        <v>0</v>
      </c>
    </row>
    <row r="238" spans="6:8" x14ac:dyDescent="0.2">
      <c r="F238">
        <v>2678</v>
      </c>
      <c r="G238">
        <v>2835</v>
      </c>
      <c r="H238">
        <v>0</v>
      </c>
    </row>
    <row r="239" spans="6:8" x14ac:dyDescent="0.2">
      <c r="F239">
        <v>3064</v>
      </c>
      <c r="G239">
        <v>2873</v>
      </c>
      <c r="H239">
        <v>0</v>
      </c>
    </row>
    <row r="240" spans="6:8" x14ac:dyDescent="0.2">
      <c r="F240">
        <v>4321</v>
      </c>
      <c r="G240">
        <v>4096</v>
      </c>
      <c r="H240">
        <v>0</v>
      </c>
    </row>
    <row r="241" spans="6:8" x14ac:dyDescent="0.2">
      <c r="F241">
        <v>2073</v>
      </c>
      <c r="G241">
        <v>1902</v>
      </c>
      <c r="H241">
        <v>0</v>
      </c>
    </row>
    <row r="242" spans="6:8" x14ac:dyDescent="0.2">
      <c r="F242">
        <v>2143</v>
      </c>
      <c r="G242">
        <v>2523</v>
      </c>
      <c r="H242">
        <v>0</v>
      </c>
    </row>
    <row r="243" spans="6:8" x14ac:dyDescent="0.2">
      <c r="F243">
        <v>2099</v>
      </c>
      <c r="G243">
        <v>2825</v>
      </c>
      <c r="H243">
        <v>0</v>
      </c>
    </row>
    <row r="244" spans="6:8" x14ac:dyDescent="0.2">
      <c r="F244">
        <v>3081</v>
      </c>
      <c r="G244">
        <v>3191</v>
      </c>
      <c r="H244">
        <v>0</v>
      </c>
    </row>
    <row r="245" spans="6:8" x14ac:dyDescent="0.2">
      <c r="F245">
        <v>4540</v>
      </c>
      <c r="G245">
        <v>4088</v>
      </c>
      <c r="H245">
        <v>0</v>
      </c>
    </row>
    <row r="246" spans="6:8" x14ac:dyDescent="0.2">
      <c r="F246">
        <v>6477</v>
      </c>
      <c r="G246">
        <v>5078</v>
      </c>
      <c r="H246">
        <v>0</v>
      </c>
    </row>
    <row r="247" spans="6:8" x14ac:dyDescent="0.2">
      <c r="F247">
        <v>2369</v>
      </c>
      <c r="G247">
        <v>2763</v>
      </c>
      <c r="H247">
        <v>0</v>
      </c>
    </row>
    <row r="248" spans="6:8" x14ac:dyDescent="0.2">
      <c r="F248">
        <v>1977</v>
      </c>
      <c r="G248">
        <v>2325</v>
      </c>
      <c r="H248">
        <v>0</v>
      </c>
    </row>
    <row r="249" spans="6:8" x14ac:dyDescent="0.2">
      <c r="F249">
        <v>3131</v>
      </c>
      <c r="G249">
        <v>3982</v>
      </c>
      <c r="H249">
        <v>0</v>
      </c>
    </row>
    <row r="250" spans="6:8" x14ac:dyDescent="0.2">
      <c r="F250">
        <v>2598</v>
      </c>
      <c r="G250">
        <v>3272</v>
      </c>
      <c r="H250">
        <v>0</v>
      </c>
    </row>
    <row r="251" spans="6:8" x14ac:dyDescent="0.2">
      <c r="F251">
        <v>4611</v>
      </c>
      <c r="G251">
        <v>3498</v>
      </c>
      <c r="H251">
        <v>0</v>
      </c>
    </row>
    <row r="252" spans="6:8" x14ac:dyDescent="0.2">
      <c r="F252">
        <v>2241</v>
      </c>
      <c r="G252">
        <v>2182</v>
      </c>
      <c r="H252">
        <v>0</v>
      </c>
    </row>
    <row r="253" spans="6:8" x14ac:dyDescent="0.2">
      <c r="F253">
        <v>2832</v>
      </c>
      <c r="G253">
        <v>2461</v>
      </c>
      <c r="H253">
        <v>0</v>
      </c>
    </row>
    <row r="254" spans="6:8" x14ac:dyDescent="0.2">
      <c r="F254">
        <v>2808</v>
      </c>
      <c r="G254">
        <v>2597</v>
      </c>
      <c r="H254">
        <v>0</v>
      </c>
    </row>
    <row r="255" spans="6:8" x14ac:dyDescent="0.2">
      <c r="F255">
        <v>3174</v>
      </c>
      <c r="G255">
        <v>3474</v>
      </c>
      <c r="H255">
        <v>0</v>
      </c>
    </row>
    <row r="256" spans="6:8" x14ac:dyDescent="0.2">
      <c r="F256">
        <v>3749</v>
      </c>
      <c r="G256">
        <v>4100</v>
      </c>
      <c r="H256">
        <v>0</v>
      </c>
    </row>
    <row r="257" spans="6:8" x14ac:dyDescent="0.2">
      <c r="F257">
        <v>4043</v>
      </c>
      <c r="G257">
        <v>3425</v>
      </c>
      <c r="H257">
        <v>0</v>
      </c>
    </row>
    <row r="258" spans="6:8" x14ac:dyDescent="0.2">
      <c r="F258">
        <v>1950</v>
      </c>
      <c r="G258">
        <v>1792</v>
      </c>
      <c r="H258">
        <v>0</v>
      </c>
    </row>
    <row r="259" spans="6:8" x14ac:dyDescent="0.2">
      <c r="F259">
        <v>2450</v>
      </c>
      <c r="G259">
        <v>2236</v>
      </c>
      <c r="H259">
        <v>0</v>
      </c>
    </row>
    <row r="260" spans="6:8" x14ac:dyDescent="0.2">
      <c r="F260">
        <v>3221</v>
      </c>
      <c r="G260">
        <v>3136</v>
      </c>
      <c r="H260">
        <v>0</v>
      </c>
    </row>
    <row r="261" spans="6:8" x14ac:dyDescent="0.2">
      <c r="F261">
        <v>2806</v>
      </c>
      <c r="G261">
        <v>2790</v>
      </c>
      <c r="H261">
        <v>0</v>
      </c>
    </row>
    <row r="262" spans="6:8" x14ac:dyDescent="0.2">
      <c r="F262">
        <v>6367</v>
      </c>
      <c r="G262">
        <v>4138</v>
      </c>
      <c r="H262">
        <v>0</v>
      </c>
    </row>
    <row r="263" spans="6:8" x14ac:dyDescent="0.2">
      <c r="F263">
        <v>3009</v>
      </c>
      <c r="G263">
        <v>2734</v>
      </c>
      <c r="H263">
        <v>0</v>
      </c>
    </row>
    <row r="264" spans="6:8" x14ac:dyDescent="0.2">
      <c r="F264">
        <v>2123</v>
      </c>
      <c r="G264">
        <v>1981</v>
      </c>
      <c r="H264">
        <v>0</v>
      </c>
    </row>
    <row r="265" spans="6:8" x14ac:dyDescent="0.2">
      <c r="F265">
        <v>2958</v>
      </c>
      <c r="G265">
        <v>3178</v>
      </c>
      <c r="H265">
        <v>0</v>
      </c>
    </row>
    <row r="266" spans="6:8" x14ac:dyDescent="0.2">
      <c r="F266">
        <v>3931</v>
      </c>
      <c r="G266">
        <v>2924</v>
      </c>
      <c r="H266">
        <v>0</v>
      </c>
    </row>
    <row r="267" spans="6:8" x14ac:dyDescent="0.2">
      <c r="F267">
        <v>4868</v>
      </c>
      <c r="G267">
        <v>3723</v>
      </c>
      <c r="H267">
        <v>0</v>
      </c>
    </row>
    <row r="268" spans="6:8" x14ac:dyDescent="0.2">
      <c r="F268">
        <v>2808</v>
      </c>
      <c r="G268">
        <v>2860</v>
      </c>
      <c r="H268">
        <v>0</v>
      </c>
    </row>
    <row r="269" spans="6:8" x14ac:dyDescent="0.2">
      <c r="F269">
        <v>3757</v>
      </c>
      <c r="G269">
        <v>2373</v>
      </c>
      <c r="H269">
        <v>0</v>
      </c>
    </row>
    <row r="270" spans="6:8" x14ac:dyDescent="0.2">
      <c r="F270">
        <v>3063</v>
      </c>
      <c r="G270">
        <v>2567</v>
      </c>
      <c r="H270">
        <v>0</v>
      </c>
    </row>
    <row r="271" spans="6:8" x14ac:dyDescent="0.2">
      <c r="F271">
        <v>3367</v>
      </c>
      <c r="G271">
        <v>2393</v>
      </c>
      <c r="H271">
        <v>0</v>
      </c>
    </row>
    <row r="272" spans="6:8" x14ac:dyDescent="0.2">
      <c r="F272">
        <v>4186</v>
      </c>
      <c r="G272">
        <v>4356</v>
      </c>
      <c r="H272">
        <v>0</v>
      </c>
    </row>
    <row r="273" spans="6:8" x14ac:dyDescent="0.2">
      <c r="F273">
        <v>3961</v>
      </c>
      <c r="G273">
        <v>3366</v>
      </c>
      <c r="H273">
        <v>0</v>
      </c>
    </row>
    <row r="274" spans="6:8" x14ac:dyDescent="0.2">
      <c r="F274">
        <v>2137</v>
      </c>
      <c r="G274">
        <v>2218</v>
      </c>
      <c r="H274">
        <v>0</v>
      </c>
    </row>
    <row r="275" spans="6:8" x14ac:dyDescent="0.2">
      <c r="F275">
        <v>2523</v>
      </c>
      <c r="G275">
        <v>2251</v>
      </c>
      <c r="H275">
        <v>0</v>
      </c>
    </row>
    <row r="276" spans="6:8" x14ac:dyDescent="0.2">
      <c r="F276">
        <v>2725</v>
      </c>
      <c r="G276">
        <v>3043</v>
      </c>
      <c r="H276">
        <v>0</v>
      </c>
    </row>
    <row r="277" spans="6:8" x14ac:dyDescent="0.2">
      <c r="F277">
        <v>2524</v>
      </c>
      <c r="G277">
        <v>2641</v>
      </c>
      <c r="H277">
        <v>0</v>
      </c>
    </row>
    <row r="278" spans="6:8" x14ac:dyDescent="0.2">
      <c r="F278">
        <v>5534</v>
      </c>
      <c r="G278">
        <v>4146</v>
      </c>
      <c r="H278">
        <v>0</v>
      </c>
    </row>
    <row r="279" spans="6:8" x14ac:dyDescent="0.2">
      <c r="F279">
        <v>2808</v>
      </c>
      <c r="G279">
        <v>2813</v>
      </c>
      <c r="H279">
        <v>0</v>
      </c>
    </row>
    <row r="280" spans="6:8" x14ac:dyDescent="0.2">
      <c r="F280">
        <v>1855</v>
      </c>
      <c r="G280">
        <v>2966</v>
      </c>
      <c r="H280">
        <v>0</v>
      </c>
    </row>
    <row r="281" spans="6:8" x14ac:dyDescent="0.2">
      <c r="F281">
        <v>2528</v>
      </c>
      <c r="G281">
        <v>1539</v>
      </c>
      <c r="H281">
        <v>0</v>
      </c>
    </row>
    <row r="282" spans="6:8" x14ac:dyDescent="0.2">
      <c r="F282">
        <v>2951</v>
      </c>
      <c r="G282">
        <v>2346</v>
      </c>
      <c r="H282">
        <v>0</v>
      </c>
    </row>
    <row r="283" spans="6:8" x14ac:dyDescent="0.2">
      <c r="F283">
        <v>3732</v>
      </c>
      <c r="G283">
        <v>4080</v>
      </c>
      <c r="H283">
        <v>0</v>
      </c>
    </row>
    <row r="284" spans="6:8" x14ac:dyDescent="0.2">
      <c r="F284">
        <v>4881</v>
      </c>
      <c r="G284">
        <v>3456</v>
      </c>
      <c r="H284">
        <v>0</v>
      </c>
    </row>
    <row r="285" spans="6:8" x14ac:dyDescent="0.2">
      <c r="F285">
        <v>2792</v>
      </c>
      <c r="G285">
        <v>2426</v>
      </c>
      <c r="H285">
        <v>0</v>
      </c>
    </row>
    <row r="286" spans="6:8" x14ac:dyDescent="0.2">
      <c r="F286">
        <v>2839</v>
      </c>
      <c r="G286">
        <v>1983</v>
      </c>
      <c r="H286">
        <v>0</v>
      </c>
    </row>
    <row r="287" spans="6:8" x14ac:dyDescent="0.2">
      <c r="F287">
        <v>2036</v>
      </c>
      <c r="G287">
        <v>2446</v>
      </c>
      <c r="H287">
        <v>0</v>
      </c>
    </row>
    <row r="288" spans="6:8" x14ac:dyDescent="0.2">
      <c r="F288">
        <v>3043</v>
      </c>
      <c r="G288">
        <v>2894</v>
      </c>
      <c r="H288">
        <v>0</v>
      </c>
    </row>
    <row r="289" spans="6:8" x14ac:dyDescent="0.2">
      <c r="F289">
        <v>4294</v>
      </c>
      <c r="G289">
        <v>3692</v>
      </c>
      <c r="H289">
        <v>0</v>
      </c>
    </row>
    <row r="290" spans="6:8" x14ac:dyDescent="0.2">
      <c r="F290">
        <v>3971</v>
      </c>
      <c r="G290">
        <v>3660</v>
      </c>
      <c r="H290">
        <v>0</v>
      </c>
    </row>
    <row r="291" spans="6:8" x14ac:dyDescent="0.2">
      <c r="F291">
        <v>1876</v>
      </c>
      <c r="G291">
        <v>2279</v>
      </c>
      <c r="H291">
        <v>0</v>
      </c>
    </row>
    <row r="292" spans="6:8" x14ac:dyDescent="0.2">
      <c r="F292">
        <v>2903</v>
      </c>
      <c r="G292">
        <v>1634</v>
      </c>
      <c r="H292">
        <v>0</v>
      </c>
    </row>
    <row r="293" spans="6:8" x14ac:dyDescent="0.2">
      <c r="F293">
        <v>2526</v>
      </c>
      <c r="G293">
        <v>3218</v>
      </c>
      <c r="H293">
        <v>0</v>
      </c>
    </row>
    <row r="294" spans="6:8" x14ac:dyDescent="0.2">
      <c r="F294">
        <v>2943</v>
      </c>
      <c r="G294">
        <v>2275</v>
      </c>
      <c r="H294">
        <v>0</v>
      </c>
    </row>
    <row r="295" spans="6:8" x14ac:dyDescent="0.2">
      <c r="F295">
        <v>4805</v>
      </c>
      <c r="G295">
        <v>2672</v>
      </c>
      <c r="H295">
        <v>0</v>
      </c>
    </row>
    <row r="296" spans="6:8" x14ac:dyDescent="0.2">
      <c r="F296">
        <v>2788</v>
      </c>
      <c r="G296">
        <v>2629</v>
      </c>
      <c r="H296">
        <v>0</v>
      </c>
    </row>
    <row r="297" spans="6:8" x14ac:dyDescent="0.2">
      <c r="F297">
        <v>3258</v>
      </c>
      <c r="G297">
        <v>2426</v>
      </c>
      <c r="H297">
        <v>0</v>
      </c>
    </row>
    <row r="298" spans="6:8" x14ac:dyDescent="0.2">
      <c r="F298">
        <v>3160</v>
      </c>
      <c r="G298">
        <v>3603</v>
      </c>
      <c r="H298">
        <v>0</v>
      </c>
    </row>
    <row r="299" spans="6:8" x14ac:dyDescent="0.2">
      <c r="F299">
        <v>0</v>
      </c>
      <c r="G299">
        <v>50</v>
      </c>
      <c r="H299">
        <v>0</v>
      </c>
    </row>
    <row r="300" spans="6:8" x14ac:dyDescent="0.2">
      <c r="F300">
        <v>1817</v>
      </c>
      <c r="G300">
        <v>2310</v>
      </c>
      <c r="H300">
        <v>0</v>
      </c>
    </row>
    <row r="301" spans="6:8" x14ac:dyDescent="0.2">
      <c r="F301">
        <v>3118</v>
      </c>
      <c r="G301">
        <v>2258</v>
      </c>
      <c r="H301">
        <v>0</v>
      </c>
    </row>
    <row r="302" spans="6:8" x14ac:dyDescent="0.2">
      <c r="F302">
        <v>1516</v>
      </c>
      <c r="G302">
        <v>1636</v>
      </c>
      <c r="H302">
        <v>0</v>
      </c>
    </row>
    <row r="303" spans="6:8" x14ac:dyDescent="0.2">
      <c r="F303">
        <v>2072</v>
      </c>
      <c r="G303">
        <v>2056</v>
      </c>
      <c r="H303">
        <v>0</v>
      </c>
    </row>
    <row r="304" spans="6:8" x14ac:dyDescent="0.2">
      <c r="F304">
        <v>2744</v>
      </c>
      <c r="G304">
        <v>1650</v>
      </c>
      <c r="H304">
        <v>0</v>
      </c>
    </row>
    <row r="305" spans="6:8" x14ac:dyDescent="0.2">
      <c r="F305">
        <v>2349</v>
      </c>
      <c r="G305">
        <v>2452</v>
      </c>
      <c r="H305">
        <v>0</v>
      </c>
    </row>
    <row r="306" spans="6:8" x14ac:dyDescent="0.2">
      <c r="F306">
        <v>3841</v>
      </c>
      <c r="G306">
        <v>2132</v>
      </c>
      <c r="H306">
        <v>0</v>
      </c>
    </row>
    <row r="307" spans="6:8" x14ac:dyDescent="0.2">
      <c r="F307">
        <v>3466</v>
      </c>
      <c r="G307">
        <v>2669</v>
      </c>
      <c r="H307">
        <v>0</v>
      </c>
    </row>
    <row r="308" spans="6:8" x14ac:dyDescent="0.2">
      <c r="F308">
        <v>2475</v>
      </c>
      <c r="G308">
        <v>1951</v>
      </c>
      <c r="H308">
        <v>0</v>
      </c>
    </row>
    <row r="309" spans="6:8" x14ac:dyDescent="0.2">
      <c r="F309">
        <v>2941</v>
      </c>
      <c r="G309">
        <v>1666</v>
      </c>
      <c r="H309">
        <v>0</v>
      </c>
    </row>
    <row r="310" spans="6:8" x14ac:dyDescent="0.2">
      <c r="F310">
        <v>3281</v>
      </c>
      <c r="G310">
        <v>3398</v>
      </c>
      <c r="H310">
        <v>0</v>
      </c>
    </row>
    <row r="311" spans="6:8" x14ac:dyDescent="0.2">
      <c r="F311">
        <v>2652</v>
      </c>
      <c r="G311">
        <v>2911</v>
      </c>
      <c r="H311">
        <v>0</v>
      </c>
    </row>
    <row r="312" spans="6:8" x14ac:dyDescent="0.2">
      <c r="F312">
        <v>4336</v>
      </c>
      <c r="G312">
        <v>3156</v>
      </c>
      <c r="H312">
        <v>0</v>
      </c>
    </row>
    <row r="313" spans="6:8" x14ac:dyDescent="0.2">
      <c r="F313">
        <v>5165</v>
      </c>
      <c r="G313">
        <v>3111</v>
      </c>
      <c r="H313">
        <v>0</v>
      </c>
    </row>
    <row r="314" spans="6:8" x14ac:dyDescent="0.2">
      <c r="F314">
        <v>2616</v>
      </c>
      <c r="G314">
        <v>1987</v>
      </c>
      <c r="H314">
        <v>0</v>
      </c>
    </row>
    <row r="315" spans="6:8" x14ac:dyDescent="0.2">
      <c r="F315">
        <v>2422</v>
      </c>
      <c r="G315">
        <v>2570</v>
      </c>
      <c r="H315">
        <v>0</v>
      </c>
    </row>
    <row r="316" spans="6:8" x14ac:dyDescent="0.2">
      <c r="F316">
        <v>3172</v>
      </c>
      <c r="G316">
        <v>2471</v>
      </c>
      <c r="H316">
        <v>0</v>
      </c>
    </row>
    <row r="317" spans="6:8" x14ac:dyDescent="0.2">
      <c r="F317">
        <v>2849</v>
      </c>
      <c r="G317">
        <v>2264</v>
      </c>
      <c r="H317">
        <v>0</v>
      </c>
    </row>
    <row r="318" spans="6:8" x14ac:dyDescent="0.2">
      <c r="F318">
        <v>5241</v>
      </c>
      <c r="G318">
        <v>3146</v>
      </c>
      <c r="H318">
        <v>0</v>
      </c>
    </row>
    <row r="319" spans="6:8" x14ac:dyDescent="0.2">
      <c r="F319">
        <v>5195</v>
      </c>
      <c r="G319">
        <v>3550</v>
      </c>
      <c r="H319">
        <v>0</v>
      </c>
    </row>
    <row r="320" spans="6:8" x14ac:dyDescent="0.2">
      <c r="F320">
        <v>2297</v>
      </c>
      <c r="G320">
        <v>1995</v>
      </c>
      <c r="H320">
        <v>0</v>
      </c>
    </row>
    <row r="321" spans="6:8" x14ac:dyDescent="0.2">
      <c r="F321">
        <v>2951</v>
      </c>
      <c r="G321">
        <v>2985</v>
      </c>
      <c r="H321">
        <v>0</v>
      </c>
    </row>
    <row r="322" spans="6:8" x14ac:dyDescent="0.2">
      <c r="F322">
        <v>3600</v>
      </c>
      <c r="G322">
        <v>3414</v>
      </c>
      <c r="H322">
        <v>0</v>
      </c>
    </row>
    <row r="323" spans="6:8" x14ac:dyDescent="0.2">
      <c r="F323">
        <v>3953</v>
      </c>
      <c r="G323">
        <v>3488</v>
      </c>
      <c r="H323">
        <v>0</v>
      </c>
    </row>
    <row r="324" spans="6:8" x14ac:dyDescent="0.2">
      <c r="F324">
        <v>3983</v>
      </c>
      <c r="G324">
        <v>4164</v>
      </c>
      <c r="H324">
        <v>0</v>
      </c>
    </row>
    <row r="325" spans="6:8" x14ac:dyDescent="0.2">
      <c r="F325">
        <v>5320</v>
      </c>
      <c r="G325">
        <v>2464</v>
      </c>
      <c r="H325">
        <v>0</v>
      </c>
    </row>
    <row r="326" spans="6:8" x14ac:dyDescent="0.2">
      <c r="F326">
        <v>0</v>
      </c>
      <c r="G326">
        <v>238</v>
      </c>
      <c r="H326">
        <v>0</v>
      </c>
    </row>
    <row r="327" spans="6:8" x14ac:dyDescent="0.2">
      <c r="F327">
        <v>3376</v>
      </c>
      <c r="G327">
        <v>2788</v>
      </c>
      <c r="H327">
        <v>0</v>
      </c>
    </row>
    <row r="328" spans="6:8" x14ac:dyDescent="0.2">
      <c r="F328">
        <v>3837</v>
      </c>
      <c r="G328">
        <v>3037</v>
      </c>
      <c r="H328">
        <v>0</v>
      </c>
    </row>
    <row r="329" spans="6:8" x14ac:dyDescent="0.2">
      <c r="F329">
        <v>4565</v>
      </c>
      <c r="G329">
        <v>2231</v>
      </c>
      <c r="H329">
        <v>0</v>
      </c>
    </row>
    <row r="330" spans="6:8" x14ac:dyDescent="0.2">
      <c r="F330">
        <v>0</v>
      </c>
      <c r="G330">
        <v>3252</v>
      </c>
      <c r="H330">
        <v>0</v>
      </c>
    </row>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10E860-5DEF-D54A-BFBF-74B5AE9AC6CF}">
  <dimension ref="A1:I180"/>
  <sheetViews>
    <sheetView workbookViewId="0">
      <selection activeCell="B20" sqref="B20"/>
    </sheetView>
  </sheetViews>
  <sheetFormatPr baseColWidth="10" defaultRowHeight="16" x14ac:dyDescent="0.2"/>
  <cols>
    <col min="1" max="1" width="17.83203125" bestFit="1" customWidth="1"/>
    <col min="2" max="2" width="12.83203125" bestFit="1" customWidth="1"/>
    <col min="3" max="3" width="13.5" bestFit="1" customWidth="1"/>
    <col min="4" max="4" width="12.83203125" bestFit="1" customWidth="1"/>
    <col min="5" max="5" width="12.1640625" bestFit="1" customWidth="1"/>
    <col min="6" max="6" width="13" bestFit="1" customWidth="1"/>
    <col min="7" max="9" width="12.83203125" bestFit="1" customWidth="1"/>
  </cols>
  <sheetData>
    <row r="1" spans="1:9" x14ac:dyDescent="0.2">
      <c r="A1" t="s">
        <v>115</v>
      </c>
    </row>
    <row r="2" spans="1:9" ht="17" thickBot="1" x14ac:dyDescent="0.25"/>
    <row r="3" spans="1:9" x14ac:dyDescent="0.2">
      <c r="A3" s="19" t="s">
        <v>116</v>
      </c>
      <c r="B3" s="19"/>
    </row>
    <row r="4" spans="1:9" x14ac:dyDescent="0.2">
      <c r="A4" s="11" t="s">
        <v>117</v>
      </c>
      <c r="B4" s="20">
        <v>0.74309707958460647</v>
      </c>
    </row>
    <row r="5" spans="1:9" x14ac:dyDescent="0.2">
      <c r="A5" s="11" t="s">
        <v>118</v>
      </c>
      <c r="B5" s="20">
        <v>0.55219326968717097</v>
      </c>
    </row>
    <row r="6" spans="1:9" x14ac:dyDescent="0.2">
      <c r="A6" s="11" t="s">
        <v>119</v>
      </c>
      <c r="B6" s="20">
        <v>0.54783151582048761</v>
      </c>
    </row>
    <row r="7" spans="1:9" x14ac:dyDescent="0.2">
      <c r="A7" s="11" t="s">
        <v>93</v>
      </c>
      <c r="B7" s="20">
        <v>706.96454875357335</v>
      </c>
    </row>
    <row r="8" spans="1:9" ht="17" thickBot="1" x14ac:dyDescent="0.25">
      <c r="A8" s="12" t="s">
        <v>120</v>
      </c>
      <c r="B8" s="12">
        <v>312</v>
      </c>
    </row>
    <row r="10" spans="1:9" ht="17" thickBot="1" x14ac:dyDescent="0.25">
      <c r="A10" t="s">
        <v>121</v>
      </c>
    </row>
    <row r="11" spans="1:9" x14ac:dyDescent="0.2">
      <c r="A11" s="13"/>
      <c r="B11" s="13" t="s">
        <v>126</v>
      </c>
      <c r="C11" s="13" t="s">
        <v>127</v>
      </c>
      <c r="D11" s="13" t="s">
        <v>128</v>
      </c>
      <c r="E11" s="13" t="s">
        <v>129</v>
      </c>
      <c r="F11" s="13" t="s">
        <v>130</v>
      </c>
    </row>
    <row r="12" spans="1:9" x14ac:dyDescent="0.2">
      <c r="A12" s="11" t="s">
        <v>122</v>
      </c>
      <c r="B12" s="11">
        <v>3</v>
      </c>
      <c r="C12" s="20">
        <v>189821972.36062947</v>
      </c>
      <c r="D12" s="20">
        <v>63273990.786876492</v>
      </c>
      <c r="E12" s="20">
        <v>126.59890644105715</v>
      </c>
      <c r="F12" s="20">
        <v>1.9382191438980906E-53</v>
      </c>
    </row>
    <row r="13" spans="1:9" x14ac:dyDescent="0.2">
      <c r="A13" s="11" t="s">
        <v>123</v>
      </c>
      <c r="B13" s="11">
        <v>308</v>
      </c>
      <c r="C13" s="20">
        <v>153938052.94385782</v>
      </c>
      <c r="D13" s="20">
        <v>499798.87319434359</v>
      </c>
      <c r="E13" s="20"/>
      <c r="F13" s="20"/>
    </row>
    <row r="14" spans="1:9" ht="17" thickBot="1" x14ac:dyDescent="0.25">
      <c r="A14" s="12" t="s">
        <v>124</v>
      </c>
      <c r="B14" s="12">
        <v>311</v>
      </c>
      <c r="C14" s="21">
        <v>343760025.30448729</v>
      </c>
      <c r="D14" s="21"/>
      <c r="E14" s="21"/>
      <c r="F14" s="21"/>
    </row>
    <row r="15" spans="1:9" ht="17" thickBot="1" x14ac:dyDescent="0.25"/>
    <row r="16" spans="1:9" x14ac:dyDescent="0.2">
      <c r="A16" s="13"/>
      <c r="B16" s="13" t="s">
        <v>131</v>
      </c>
      <c r="C16" s="13" t="s">
        <v>93</v>
      </c>
      <c r="D16" s="13" t="s">
        <v>132</v>
      </c>
      <c r="E16" s="13" t="s">
        <v>133</v>
      </c>
      <c r="F16" s="13" t="s">
        <v>134</v>
      </c>
      <c r="G16" s="13" t="s">
        <v>135</v>
      </c>
      <c r="H16" s="13" t="s">
        <v>136</v>
      </c>
      <c r="I16" s="13" t="s">
        <v>137</v>
      </c>
    </row>
    <row r="17" spans="1:9" x14ac:dyDescent="0.2">
      <c r="A17" s="11" t="s">
        <v>125</v>
      </c>
      <c r="B17" s="20">
        <v>1217.4418547516461</v>
      </c>
      <c r="C17" s="20">
        <v>152.74476167896731</v>
      </c>
      <c r="D17" s="20">
        <v>7.970432775366894</v>
      </c>
      <c r="E17" s="20">
        <v>3.1076142977637856E-14</v>
      </c>
      <c r="F17" s="20">
        <v>916.88659746982717</v>
      </c>
      <c r="G17" s="20">
        <v>1517.9971120334651</v>
      </c>
      <c r="H17" s="20">
        <v>916.88659746982717</v>
      </c>
      <c r="I17" s="20">
        <v>1517.9971120334651</v>
      </c>
    </row>
    <row r="18" spans="1:9" x14ac:dyDescent="0.2">
      <c r="A18" s="11" t="s">
        <v>9</v>
      </c>
      <c r="B18" s="20">
        <v>8.9669865431879173E-2</v>
      </c>
      <c r="C18" s="20">
        <v>0.15215077404605545</v>
      </c>
      <c r="D18" s="20">
        <v>0.58934872986407849</v>
      </c>
      <c r="E18" s="20">
        <v>0.55605939380649549</v>
      </c>
      <c r="F18" s="20">
        <v>-0.20971660475786741</v>
      </c>
      <c r="G18" s="20">
        <v>0.38905633562162573</v>
      </c>
      <c r="H18" s="20">
        <v>-0.20971660475786741</v>
      </c>
      <c r="I18" s="20">
        <v>0.38905633562162573</v>
      </c>
    </row>
    <row r="19" spans="1:9" x14ac:dyDescent="0.2">
      <c r="A19" s="11" t="s">
        <v>3</v>
      </c>
      <c r="B19" s="20">
        <v>-15.07627838888051</v>
      </c>
      <c r="C19" s="20">
        <v>7.3361856031020878</v>
      </c>
      <c r="D19" s="20">
        <v>-2.0550568380529444</v>
      </c>
      <c r="E19" s="20">
        <v>4.0716620556838633E-2</v>
      </c>
      <c r="F19" s="20">
        <v>-29.51166148923032</v>
      </c>
      <c r="G19" s="20">
        <v>-0.64089528853070199</v>
      </c>
      <c r="H19" s="20">
        <v>-29.51166148923032</v>
      </c>
      <c r="I19" s="20">
        <v>-0.64089528853070199</v>
      </c>
    </row>
    <row r="20" spans="1:9" ht="17" thickBot="1" x14ac:dyDescent="0.25">
      <c r="A20" s="12" t="s">
        <v>162</v>
      </c>
      <c r="B20" s="21">
        <v>7.6825442759704654E-2</v>
      </c>
      <c r="C20" s="21">
        <v>2.1227608309484856E-2</v>
      </c>
      <c r="D20" s="21">
        <v>3.619128525439097</v>
      </c>
      <c r="E20" s="21">
        <v>3.4541662751703549E-4</v>
      </c>
      <c r="F20" s="21">
        <v>3.5055962701565135E-2</v>
      </c>
      <c r="G20" s="21">
        <v>0.11859492281784417</v>
      </c>
      <c r="H20" s="21">
        <v>3.5055962701565135E-2</v>
      </c>
      <c r="I20" s="21">
        <v>0.11859492281784417</v>
      </c>
    </row>
    <row r="23" spans="1:9" x14ac:dyDescent="0.2">
      <c r="A23" t="s">
        <v>164</v>
      </c>
      <c r="H23" t="s">
        <v>165</v>
      </c>
    </row>
    <row r="24" spans="1:9" x14ac:dyDescent="0.2">
      <c r="A24" t="s">
        <v>3</v>
      </c>
      <c r="B24" t="s">
        <v>5</v>
      </c>
      <c r="H24" t="s">
        <v>3</v>
      </c>
      <c r="I24" t="s">
        <v>5</v>
      </c>
    </row>
    <row r="25" spans="1:9" x14ac:dyDescent="0.2">
      <c r="A25">
        <v>6.4666666666666668</v>
      </c>
      <c r="B25">
        <v>2189</v>
      </c>
      <c r="H25">
        <v>6.333333333333333</v>
      </c>
      <c r="I25">
        <v>4437</v>
      </c>
    </row>
    <row r="26" spans="1:9" x14ac:dyDescent="0.2">
      <c r="A26">
        <v>6.333333333333333</v>
      </c>
      <c r="B26">
        <v>2253</v>
      </c>
      <c r="H26">
        <v>6.5333333333333332</v>
      </c>
      <c r="I26">
        <v>4115</v>
      </c>
    </row>
    <row r="27" spans="1:9" x14ac:dyDescent="0.2">
      <c r="A27">
        <v>6.9333333333333336</v>
      </c>
      <c r="B27">
        <v>2864</v>
      </c>
      <c r="H27">
        <v>6.666666666666667</v>
      </c>
      <c r="I27">
        <v>4227</v>
      </c>
    </row>
    <row r="28" spans="1:9" x14ac:dyDescent="0.2">
      <c r="A28">
        <v>6.7333333333333334</v>
      </c>
      <c r="B28">
        <v>3984</v>
      </c>
      <c r="H28">
        <v>6.8666666666666663</v>
      </c>
      <c r="I28">
        <v>4172</v>
      </c>
    </row>
    <row r="29" spans="1:9" x14ac:dyDescent="0.2">
      <c r="A29">
        <v>8.0666666666666664</v>
      </c>
      <c r="B29">
        <v>2841</v>
      </c>
      <c r="H29">
        <v>7</v>
      </c>
      <c r="I29">
        <v>3415</v>
      </c>
    </row>
    <row r="30" spans="1:9" x14ac:dyDescent="0.2">
      <c r="A30">
        <v>6.5</v>
      </c>
      <c r="B30">
        <v>2085</v>
      </c>
      <c r="H30">
        <v>8.2666666666666675</v>
      </c>
      <c r="I30">
        <v>5006</v>
      </c>
    </row>
    <row r="31" spans="1:9" x14ac:dyDescent="0.2">
      <c r="A31">
        <v>6</v>
      </c>
      <c r="B31">
        <v>2380</v>
      </c>
      <c r="H31">
        <v>6.6</v>
      </c>
      <c r="I31">
        <v>4811</v>
      </c>
    </row>
    <row r="32" spans="1:9" x14ac:dyDescent="0.2">
      <c r="A32">
        <v>7.6</v>
      </c>
      <c r="B32">
        <v>3497</v>
      </c>
      <c r="H32">
        <v>8.6666666666666661</v>
      </c>
      <c r="I32">
        <v>3972</v>
      </c>
    </row>
    <row r="33" spans="1:9" x14ac:dyDescent="0.2">
      <c r="A33">
        <v>6.6</v>
      </c>
      <c r="B33">
        <v>2756</v>
      </c>
      <c r="H33">
        <v>6.4</v>
      </c>
      <c r="I33">
        <v>4103</v>
      </c>
    </row>
    <row r="34" spans="1:9" x14ac:dyDescent="0.2">
      <c r="A34">
        <v>5.8</v>
      </c>
      <c r="B34">
        <v>2772</v>
      </c>
      <c r="H34">
        <v>7.7333333333333334</v>
      </c>
      <c r="I34">
        <v>5376</v>
      </c>
    </row>
    <row r="35" spans="1:9" x14ac:dyDescent="0.2">
      <c r="A35">
        <v>6.333333333333333</v>
      </c>
      <c r="B35">
        <v>1706</v>
      </c>
      <c r="H35">
        <v>6.7333333333333334</v>
      </c>
      <c r="I35">
        <v>4767</v>
      </c>
    </row>
    <row r="36" spans="1:9" x14ac:dyDescent="0.2">
      <c r="A36">
        <v>6.333333333333333</v>
      </c>
      <c r="B36">
        <v>2616</v>
      </c>
      <c r="H36">
        <v>7</v>
      </c>
      <c r="I36">
        <v>5263</v>
      </c>
    </row>
    <row r="37" spans="1:9" x14ac:dyDescent="0.2">
      <c r="A37">
        <v>7.2</v>
      </c>
      <c r="B37">
        <v>2523</v>
      </c>
      <c r="H37">
        <v>7.5333333333333332</v>
      </c>
      <c r="I37">
        <v>2708</v>
      </c>
    </row>
    <row r="38" spans="1:9" x14ac:dyDescent="0.2">
      <c r="A38">
        <v>6.2666666666666666</v>
      </c>
      <c r="B38">
        <v>2150</v>
      </c>
      <c r="H38">
        <v>6.333333333333333</v>
      </c>
      <c r="I38">
        <v>3985</v>
      </c>
    </row>
    <row r="39" spans="1:9" x14ac:dyDescent="0.2">
      <c r="A39">
        <v>6.2666666666666666</v>
      </c>
      <c r="B39">
        <v>3379</v>
      </c>
      <c r="H39">
        <v>6.666666666666667</v>
      </c>
      <c r="I39">
        <v>4355</v>
      </c>
    </row>
    <row r="40" spans="1:9" x14ac:dyDescent="0.2">
      <c r="A40">
        <v>6.7333333333333334</v>
      </c>
      <c r="B40">
        <v>3218</v>
      </c>
      <c r="H40">
        <v>6.333333333333333</v>
      </c>
      <c r="I40">
        <v>2251</v>
      </c>
    </row>
    <row r="41" spans="1:9" x14ac:dyDescent="0.2">
      <c r="A41">
        <v>6.7333333333333334</v>
      </c>
      <c r="B41">
        <v>2522</v>
      </c>
      <c r="H41">
        <v>7.666666666666667</v>
      </c>
      <c r="I41">
        <v>3051</v>
      </c>
    </row>
    <row r="42" spans="1:9" x14ac:dyDescent="0.2">
      <c r="A42">
        <v>6.2666666666666666</v>
      </c>
      <c r="B42">
        <v>2677</v>
      </c>
      <c r="H42">
        <v>7.1333333333333337</v>
      </c>
      <c r="I42">
        <v>4482</v>
      </c>
    </row>
    <row r="43" spans="1:9" x14ac:dyDescent="0.2">
      <c r="A43">
        <v>6.666666666666667</v>
      </c>
      <c r="B43">
        <v>2272</v>
      </c>
      <c r="H43">
        <v>6.2666666666666666</v>
      </c>
      <c r="I43">
        <v>4861</v>
      </c>
    </row>
    <row r="44" spans="1:9" x14ac:dyDescent="0.2">
      <c r="A44">
        <v>6.6</v>
      </c>
      <c r="B44">
        <v>2279</v>
      </c>
      <c r="H44">
        <v>6.4666666666666668</v>
      </c>
      <c r="I44">
        <v>3613</v>
      </c>
    </row>
    <row r="45" spans="1:9" x14ac:dyDescent="0.2">
      <c r="A45">
        <v>6.1333333333333337</v>
      </c>
      <c r="B45">
        <v>2273</v>
      </c>
      <c r="H45">
        <v>6.8</v>
      </c>
      <c r="I45">
        <v>4516</v>
      </c>
    </row>
    <row r="46" spans="1:9" x14ac:dyDescent="0.2">
      <c r="A46">
        <v>6.4</v>
      </c>
      <c r="B46">
        <v>2528</v>
      </c>
      <c r="H46">
        <v>6.2666666666666666</v>
      </c>
      <c r="I46">
        <v>4740</v>
      </c>
    </row>
    <row r="47" spans="1:9" x14ac:dyDescent="0.2">
      <c r="A47">
        <v>6.2666666666666666</v>
      </c>
      <c r="B47">
        <v>2630</v>
      </c>
      <c r="H47">
        <v>6.666666666666667</v>
      </c>
      <c r="I47">
        <v>2824</v>
      </c>
    </row>
    <row r="48" spans="1:9" x14ac:dyDescent="0.2">
      <c r="A48">
        <v>6.2</v>
      </c>
      <c r="B48">
        <v>1928</v>
      </c>
      <c r="H48">
        <v>6.666666666666667</v>
      </c>
      <c r="I48">
        <v>3106</v>
      </c>
    </row>
    <row r="49" spans="1:9" x14ac:dyDescent="0.2">
      <c r="A49">
        <v>6.7333333333333334</v>
      </c>
      <c r="B49">
        <v>3399</v>
      </c>
      <c r="H49">
        <v>6.4666666666666668</v>
      </c>
      <c r="I49">
        <v>3908</v>
      </c>
    </row>
    <row r="50" spans="1:9" x14ac:dyDescent="0.2">
      <c r="A50">
        <v>7</v>
      </c>
      <c r="B50">
        <v>3573</v>
      </c>
      <c r="H50">
        <v>7.333333333333333</v>
      </c>
      <c r="I50">
        <v>5991</v>
      </c>
    </row>
    <row r="51" spans="1:9" x14ac:dyDescent="0.2">
      <c r="A51">
        <v>6.4</v>
      </c>
      <c r="B51">
        <v>1984</v>
      </c>
      <c r="H51">
        <v>5.7333333333333334</v>
      </c>
      <c r="I51">
        <v>2994</v>
      </c>
    </row>
    <row r="52" spans="1:9" x14ac:dyDescent="0.2">
      <c r="A52">
        <v>6.2666666666666666</v>
      </c>
      <c r="B52">
        <v>2417</v>
      </c>
      <c r="H52">
        <v>6.0666666666666664</v>
      </c>
      <c r="I52">
        <v>2782</v>
      </c>
    </row>
    <row r="53" spans="1:9" x14ac:dyDescent="0.2">
      <c r="A53">
        <v>6.0666666666666664</v>
      </c>
      <c r="B53">
        <v>2119</v>
      </c>
      <c r="H53">
        <v>6.6</v>
      </c>
      <c r="I53">
        <v>4665</v>
      </c>
    </row>
    <row r="54" spans="1:9" x14ac:dyDescent="0.2">
      <c r="A54">
        <v>6</v>
      </c>
      <c r="B54">
        <v>2262</v>
      </c>
      <c r="H54">
        <v>6.7333333333333334</v>
      </c>
      <c r="I54">
        <v>3828</v>
      </c>
    </row>
    <row r="55" spans="1:9" x14ac:dyDescent="0.2">
      <c r="A55">
        <v>6.4</v>
      </c>
      <c r="B55">
        <v>2794</v>
      </c>
      <c r="H55">
        <v>6.8</v>
      </c>
      <c r="I55">
        <v>3518</v>
      </c>
    </row>
    <row r="56" spans="1:9" x14ac:dyDescent="0.2">
      <c r="A56">
        <v>6.0666666666666664</v>
      </c>
      <c r="B56">
        <v>2695</v>
      </c>
      <c r="H56">
        <v>6.7333333333333334</v>
      </c>
      <c r="I56">
        <v>3411</v>
      </c>
    </row>
    <row r="57" spans="1:9" x14ac:dyDescent="0.2">
      <c r="A57">
        <v>6.2666666666666666</v>
      </c>
      <c r="B57">
        <v>3162</v>
      </c>
      <c r="H57">
        <v>6.666666666666667</v>
      </c>
      <c r="I57">
        <v>4534</v>
      </c>
    </row>
    <row r="58" spans="1:9" x14ac:dyDescent="0.2">
      <c r="A58">
        <v>21</v>
      </c>
      <c r="B58">
        <v>21</v>
      </c>
      <c r="H58">
        <v>6.7333333333333334</v>
      </c>
      <c r="I58">
        <v>4979</v>
      </c>
    </row>
    <row r="59" spans="1:9" x14ac:dyDescent="0.2">
      <c r="A59">
        <v>7.0666666666666664</v>
      </c>
      <c r="B59">
        <v>2610</v>
      </c>
      <c r="H59">
        <v>7.2</v>
      </c>
      <c r="I59">
        <v>3895</v>
      </c>
    </row>
    <row r="60" spans="1:9" x14ac:dyDescent="0.2">
      <c r="A60">
        <v>6.1333333333333337</v>
      </c>
      <c r="B60">
        <v>2235</v>
      </c>
      <c r="H60">
        <v>6.9333333333333336</v>
      </c>
      <c r="I60">
        <v>3641</v>
      </c>
    </row>
    <row r="61" spans="1:9" x14ac:dyDescent="0.2">
      <c r="A61">
        <v>6.2666666666666666</v>
      </c>
      <c r="B61">
        <v>2986</v>
      </c>
      <c r="H61">
        <v>6.4</v>
      </c>
      <c r="I61">
        <v>5780</v>
      </c>
    </row>
    <row r="62" spans="1:9" x14ac:dyDescent="0.2">
      <c r="A62">
        <v>6.333333333333333</v>
      </c>
      <c r="B62">
        <v>3460</v>
      </c>
      <c r="H62">
        <v>7.2666666666666666</v>
      </c>
      <c r="I62">
        <v>4443</v>
      </c>
    </row>
    <row r="63" spans="1:9" x14ac:dyDescent="0.2">
      <c r="A63">
        <v>6.666666666666667</v>
      </c>
      <c r="B63">
        <v>2288</v>
      </c>
      <c r="H63">
        <v>6</v>
      </c>
      <c r="I63">
        <v>4171</v>
      </c>
    </row>
    <row r="64" spans="1:9" x14ac:dyDescent="0.2">
      <c r="A64">
        <v>6.0666666666666664</v>
      </c>
      <c r="B64">
        <v>3077</v>
      </c>
      <c r="H64">
        <v>6.2</v>
      </c>
      <c r="I64">
        <v>4571</v>
      </c>
    </row>
    <row r="65" spans="1:9" x14ac:dyDescent="0.2">
      <c r="A65">
        <v>7</v>
      </c>
      <c r="B65">
        <v>3421</v>
      </c>
      <c r="H65">
        <v>6.4</v>
      </c>
      <c r="I65">
        <v>2725</v>
      </c>
    </row>
    <row r="66" spans="1:9" x14ac:dyDescent="0.2">
      <c r="A66">
        <v>6.8</v>
      </c>
      <c r="B66">
        <v>2865</v>
      </c>
      <c r="H66">
        <v>6.5333333333333332</v>
      </c>
      <c r="I66">
        <v>4521</v>
      </c>
    </row>
    <row r="67" spans="1:9" x14ac:dyDescent="0.2">
      <c r="A67">
        <v>6.7692307692307692</v>
      </c>
      <c r="B67">
        <v>2752</v>
      </c>
      <c r="H67">
        <v>6.7333333333333334</v>
      </c>
      <c r="I67">
        <v>4642</v>
      </c>
    </row>
    <row r="68" spans="1:9" x14ac:dyDescent="0.2">
      <c r="A68">
        <v>6.333333333333333</v>
      </c>
      <c r="B68">
        <v>3623</v>
      </c>
      <c r="H68">
        <v>6.7333333333333334</v>
      </c>
      <c r="I68">
        <v>3967</v>
      </c>
    </row>
    <row r="69" spans="1:9" x14ac:dyDescent="0.2">
      <c r="A69">
        <v>6.4666666666666668</v>
      </c>
      <c r="B69">
        <v>2488</v>
      </c>
      <c r="H69">
        <v>6.4666666666666668</v>
      </c>
      <c r="I69">
        <v>4857</v>
      </c>
    </row>
    <row r="70" spans="1:9" x14ac:dyDescent="0.2">
      <c r="A70">
        <v>6.4666666666666668</v>
      </c>
      <c r="B70">
        <v>3102</v>
      </c>
      <c r="H70">
        <v>6.666666666666667</v>
      </c>
      <c r="I70">
        <v>4896</v>
      </c>
    </row>
    <row r="71" spans="1:9" x14ac:dyDescent="0.2">
      <c r="A71">
        <v>6.2666666666666666</v>
      </c>
      <c r="B71">
        <v>3064</v>
      </c>
      <c r="H71">
        <v>7.0714285714285712</v>
      </c>
      <c r="I71">
        <v>3261</v>
      </c>
    </row>
    <row r="72" spans="1:9" x14ac:dyDescent="0.2">
      <c r="A72">
        <v>6.6</v>
      </c>
      <c r="B72">
        <v>2592</v>
      </c>
      <c r="H72">
        <v>6.4</v>
      </c>
      <c r="I72">
        <v>4172</v>
      </c>
    </row>
    <row r="73" spans="1:9" x14ac:dyDescent="0.2">
      <c r="A73">
        <v>7.2</v>
      </c>
      <c r="B73">
        <v>3894</v>
      </c>
      <c r="H73">
        <v>6.8666666666666663</v>
      </c>
      <c r="I73">
        <v>4813</v>
      </c>
    </row>
    <row r="74" spans="1:9" x14ac:dyDescent="0.2">
      <c r="A74">
        <v>9</v>
      </c>
      <c r="B74">
        <v>3096</v>
      </c>
      <c r="H74">
        <v>7.9333333333333336</v>
      </c>
      <c r="I74">
        <v>7033</v>
      </c>
    </row>
    <row r="75" spans="1:9" x14ac:dyDescent="0.2">
      <c r="A75">
        <v>7</v>
      </c>
      <c r="B75">
        <v>3320</v>
      </c>
      <c r="H75">
        <v>6.666666666666667</v>
      </c>
      <c r="I75">
        <v>4669</v>
      </c>
    </row>
    <row r="76" spans="1:9" x14ac:dyDescent="0.2">
      <c r="A76">
        <v>6.4666666666666668</v>
      </c>
      <c r="B76">
        <v>3190</v>
      </c>
      <c r="H76">
        <v>6.2666666666666666</v>
      </c>
      <c r="I76">
        <v>3322</v>
      </c>
    </row>
    <row r="77" spans="1:9" x14ac:dyDescent="0.2">
      <c r="A77">
        <v>6.8</v>
      </c>
      <c r="B77">
        <v>2855</v>
      </c>
      <c r="H77">
        <v>7.1428571428571432</v>
      </c>
      <c r="I77">
        <v>3123</v>
      </c>
    </row>
    <row r="78" spans="1:9" x14ac:dyDescent="0.2">
      <c r="A78">
        <v>6.333333333333333</v>
      </c>
      <c r="B78">
        <v>2703</v>
      </c>
      <c r="H78">
        <v>6.8666666666666663</v>
      </c>
      <c r="I78">
        <v>4994</v>
      </c>
    </row>
    <row r="79" spans="1:9" x14ac:dyDescent="0.2">
      <c r="A79">
        <v>6.9333333333333336</v>
      </c>
      <c r="B79">
        <v>3262</v>
      </c>
      <c r="H79">
        <v>6.1333333333333337</v>
      </c>
      <c r="I79">
        <v>3868</v>
      </c>
    </row>
    <row r="80" spans="1:9" x14ac:dyDescent="0.2">
      <c r="A80">
        <v>6.2</v>
      </c>
      <c r="B80">
        <v>3046</v>
      </c>
      <c r="H80">
        <v>7.8</v>
      </c>
      <c r="I80">
        <v>3593</v>
      </c>
    </row>
    <row r="81" spans="1:9" x14ac:dyDescent="0.2">
      <c r="A81">
        <v>6.333333333333333</v>
      </c>
      <c r="B81">
        <v>2501</v>
      </c>
      <c r="H81">
        <v>6.2666666666666666</v>
      </c>
      <c r="I81">
        <v>3333</v>
      </c>
    </row>
    <row r="82" spans="1:9" x14ac:dyDescent="0.2">
      <c r="A82">
        <v>6.4666666666666668</v>
      </c>
      <c r="B82">
        <v>2560</v>
      </c>
      <c r="H82">
        <v>7.4666666666666668</v>
      </c>
      <c r="I82">
        <v>5281</v>
      </c>
    </row>
    <row r="83" spans="1:9" x14ac:dyDescent="0.2">
      <c r="A83">
        <v>6.7333333333333334</v>
      </c>
      <c r="B83">
        <v>3054</v>
      </c>
      <c r="H83">
        <v>6.333333333333333</v>
      </c>
      <c r="I83">
        <v>3858</v>
      </c>
    </row>
    <row r="84" spans="1:9" x14ac:dyDescent="0.2">
      <c r="A84">
        <v>6.1333333333333337</v>
      </c>
      <c r="B84">
        <v>3163</v>
      </c>
      <c r="H84">
        <v>6.9333333333333336</v>
      </c>
      <c r="I84">
        <v>4616</v>
      </c>
    </row>
    <row r="85" spans="1:9" x14ac:dyDescent="0.2">
      <c r="A85">
        <v>6.333333333333333</v>
      </c>
      <c r="B85">
        <v>2482</v>
      </c>
      <c r="H85">
        <v>6.7333333333333334</v>
      </c>
      <c r="I85">
        <v>2609</v>
      </c>
    </row>
    <row r="86" spans="1:9" x14ac:dyDescent="0.2">
      <c r="A86">
        <v>6.4</v>
      </c>
      <c r="B86">
        <v>3107</v>
      </c>
      <c r="H86">
        <v>6.666666666666667</v>
      </c>
      <c r="I86">
        <v>2948</v>
      </c>
    </row>
    <row r="87" spans="1:9" x14ac:dyDescent="0.2">
      <c r="A87">
        <v>7</v>
      </c>
      <c r="B87">
        <v>2572</v>
      </c>
      <c r="H87">
        <v>6.4666666666666668</v>
      </c>
      <c r="I87">
        <v>3981</v>
      </c>
    </row>
    <row r="88" spans="1:9" x14ac:dyDescent="0.2">
      <c r="A88">
        <v>7</v>
      </c>
      <c r="B88">
        <v>2879</v>
      </c>
      <c r="H88">
        <v>6.4</v>
      </c>
      <c r="I88">
        <v>4149</v>
      </c>
    </row>
    <row r="89" spans="1:9" x14ac:dyDescent="0.2">
      <c r="A89">
        <v>6.666666666666667</v>
      </c>
      <c r="B89">
        <v>2598</v>
      </c>
      <c r="H89">
        <v>7.333333333333333</v>
      </c>
      <c r="I89">
        <v>4242</v>
      </c>
    </row>
    <row r="90" spans="1:9" x14ac:dyDescent="0.2">
      <c r="A90">
        <v>6.4666666666666668</v>
      </c>
      <c r="B90">
        <v>2141</v>
      </c>
      <c r="H90">
        <v>6.333333333333333</v>
      </c>
      <c r="I90">
        <v>3490</v>
      </c>
    </row>
    <row r="91" spans="1:9" x14ac:dyDescent="0.2">
      <c r="A91">
        <v>6.4</v>
      </c>
      <c r="B91">
        <v>2501</v>
      </c>
      <c r="H91">
        <v>6.7333333333333334</v>
      </c>
      <c r="I91">
        <v>6076</v>
      </c>
    </row>
    <row r="92" spans="1:9" x14ac:dyDescent="0.2">
      <c r="A92">
        <v>6.5333333333333332</v>
      </c>
      <c r="B92">
        <v>2703</v>
      </c>
      <c r="H92">
        <v>6.666666666666667</v>
      </c>
      <c r="I92">
        <v>3845</v>
      </c>
    </row>
    <row r="93" spans="1:9" x14ac:dyDescent="0.2">
      <c r="A93">
        <v>5.8666666666666663</v>
      </c>
      <c r="B93">
        <v>2779</v>
      </c>
      <c r="H93">
        <v>6.2666666666666666</v>
      </c>
      <c r="I93">
        <v>3238</v>
      </c>
    </row>
    <row r="94" spans="1:9" x14ac:dyDescent="0.2">
      <c r="A94">
        <v>6.5333333333333332</v>
      </c>
      <c r="B94">
        <v>3120</v>
      </c>
      <c r="H94">
        <v>6.0666666666666664</v>
      </c>
      <c r="I94">
        <v>2547</v>
      </c>
    </row>
    <row r="95" spans="1:9" x14ac:dyDescent="0.2">
      <c r="A95">
        <v>6.2666666666666666</v>
      </c>
      <c r="B95">
        <v>2379</v>
      </c>
      <c r="H95">
        <v>6.2</v>
      </c>
      <c r="I95">
        <v>3629</v>
      </c>
    </row>
    <row r="96" spans="1:9" x14ac:dyDescent="0.2">
      <c r="A96">
        <v>6.2666666666666666</v>
      </c>
      <c r="B96">
        <v>2718</v>
      </c>
      <c r="H96">
        <v>6.4</v>
      </c>
      <c r="I96">
        <v>4203</v>
      </c>
    </row>
    <row r="97" spans="1:9" x14ac:dyDescent="0.2">
      <c r="A97">
        <v>6.8</v>
      </c>
      <c r="B97">
        <v>3279</v>
      </c>
      <c r="H97">
        <v>6.4</v>
      </c>
      <c r="I97">
        <v>4503</v>
      </c>
    </row>
    <row r="98" spans="1:9" x14ac:dyDescent="0.2">
      <c r="A98">
        <v>5.8666666666666663</v>
      </c>
      <c r="B98">
        <v>2188</v>
      </c>
      <c r="H98">
        <v>8.1333333333333329</v>
      </c>
      <c r="I98">
        <v>4574</v>
      </c>
    </row>
    <row r="99" spans="1:9" x14ac:dyDescent="0.2">
      <c r="A99">
        <v>5.9333333333333336</v>
      </c>
      <c r="B99">
        <v>2525</v>
      </c>
      <c r="H99">
        <v>5.8666666666666663</v>
      </c>
      <c r="I99">
        <v>2644</v>
      </c>
    </row>
    <row r="100" spans="1:9" x14ac:dyDescent="0.2">
      <c r="A100">
        <v>6.5333333333333332</v>
      </c>
      <c r="B100">
        <v>3243</v>
      </c>
      <c r="H100">
        <v>6.9333333333333336</v>
      </c>
      <c r="I100">
        <v>4301</v>
      </c>
    </row>
    <row r="101" spans="1:9" x14ac:dyDescent="0.2">
      <c r="A101">
        <v>20</v>
      </c>
      <c r="B101">
        <v>20</v>
      </c>
      <c r="H101">
        <v>6.8666666666666663</v>
      </c>
      <c r="I101">
        <v>4441</v>
      </c>
    </row>
    <row r="102" spans="1:9" x14ac:dyDescent="0.2">
      <c r="A102">
        <v>9.1999999999999993</v>
      </c>
      <c r="B102">
        <v>5576</v>
      </c>
      <c r="H102">
        <v>7.2</v>
      </c>
      <c r="I102">
        <v>2974</v>
      </c>
    </row>
    <row r="103" spans="1:9" x14ac:dyDescent="0.2">
      <c r="A103">
        <v>6.333333333333333</v>
      </c>
      <c r="B103">
        <v>3101</v>
      </c>
      <c r="H103">
        <v>7.5333333333333332</v>
      </c>
      <c r="I103">
        <v>4727</v>
      </c>
    </row>
    <row r="104" spans="1:9" x14ac:dyDescent="0.2">
      <c r="A104">
        <v>6.8</v>
      </c>
      <c r="B104">
        <v>2236</v>
      </c>
      <c r="H104">
        <v>6.8</v>
      </c>
      <c r="I104">
        <v>4029</v>
      </c>
    </row>
    <row r="105" spans="1:9" x14ac:dyDescent="0.2">
      <c r="A105">
        <v>6.0666666666666664</v>
      </c>
      <c r="B105">
        <v>2614</v>
      </c>
      <c r="H105">
        <v>7.5333333333333332</v>
      </c>
      <c r="I105">
        <v>2852</v>
      </c>
    </row>
    <row r="106" spans="1:9" x14ac:dyDescent="0.2">
      <c r="A106">
        <v>6.7333333333333334</v>
      </c>
      <c r="B106">
        <v>4457</v>
      </c>
      <c r="H106">
        <v>7.1333333333333337</v>
      </c>
      <c r="I106">
        <v>3476</v>
      </c>
    </row>
    <row r="107" spans="1:9" x14ac:dyDescent="0.2">
      <c r="A107">
        <v>6.9333333333333336</v>
      </c>
      <c r="B107">
        <v>3338</v>
      </c>
      <c r="H107">
        <v>6.4</v>
      </c>
      <c r="I107">
        <v>3844</v>
      </c>
    </row>
    <row r="108" spans="1:9" x14ac:dyDescent="0.2">
      <c r="A108">
        <v>7.4</v>
      </c>
      <c r="B108">
        <v>2446</v>
      </c>
      <c r="H108">
        <v>6.4666666666666668</v>
      </c>
      <c r="I108">
        <v>3069</v>
      </c>
    </row>
    <row r="109" spans="1:9" x14ac:dyDescent="0.2">
      <c r="A109">
        <v>7.8</v>
      </c>
      <c r="B109">
        <v>1729</v>
      </c>
      <c r="H109">
        <v>6.2666666666666666</v>
      </c>
      <c r="I109">
        <v>2702</v>
      </c>
    </row>
    <row r="110" spans="1:9" x14ac:dyDescent="0.2">
      <c r="A110">
        <v>5.7333333333333334</v>
      </c>
      <c r="B110">
        <v>1956</v>
      </c>
      <c r="H110">
        <v>6.2666666666666666</v>
      </c>
      <c r="I110">
        <v>2953</v>
      </c>
    </row>
    <row r="111" spans="1:9" x14ac:dyDescent="0.2">
      <c r="A111">
        <v>6.6</v>
      </c>
      <c r="B111">
        <v>3000</v>
      </c>
      <c r="H111">
        <v>6</v>
      </c>
      <c r="I111">
        <v>4090</v>
      </c>
    </row>
    <row r="112" spans="1:9" x14ac:dyDescent="0.2">
      <c r="A112">
        <v>7.0666666666666664</v>
      </c>
      <c r="B112">
        <v>3045</v>
      </c>
      <c r="H112">
        <v>7.666666666666667</v>
      </c>
      <c r="I112">
        <v>3442</v>
      </c>
    </row>
    <row r="113" spans="1:9" x14ac:dyDescent="0.2">
      <c r="A113">
        <v>7.1333333333333337</v>
      </c>
      <c r="B113">
        <v>2837</v>
      </c>
      <c r="H113">
        <v>6.4</v>
      </c>
      <c r="I113">
        <v>3072</v>
      </c>
    </row>
    <row r="114" spans="1:9" x14ac:dyDescent="0.2">
      <c r="A114">
        <v>6.8</v>
      </c>
      <c r="B114">
        <v>2366</v>
      </c>
      <c r="H114">
        <v>6.2666666666666666</v>
      </c>
      <c r="I114">
        <v>3378</v>
      </c>
    </row>
    <row r="115" spans="1:9" x14ac:dyDescent="0.2">
      <c r="A115">
        <v>6.7333333333333334</v>
      </c>
      <c r="B115">
        <v>2184</v>
      </c>
      <c r="H115">
        <v>6.2666666666666666</v>
      </c>
      <c r="I115">
        <v>3538</v>
      </c>
    </row>
    <row r="116" spans="1:9" x14ac:dyDescent="0.2">
      <c r="A116">
        <v>6.2</v>
      </c>
      <c r="B116">
        <v>3187</v>
      </c>
      <c r="H116">
        <v>6.9333333333333336</v>
      </c>
      <c r="I116">
        <v>3761</v>
      </c>
    </row>
    <row r="117" spans="1:9" x14ac:dyDescent="0.2">
      <c r="A117">
        <v>7.2</v>
      </c>
      <c r="B117">
        <v>2637</v>
      </c>
      <c r="H117">
        <v>6.4666666666666668</v>
      </c>
      <c r="I117">
        <v>2575</v>
      </c>
    </row>
    <row r="118" spans="1:9" x14ac:dyDescent="0.2">
      <c r="A118">
        <v>6</v>
      </c>
      <c r="B118">
        <v>2317</v>
      </c>
      <c r="H118">
        <v>6.666666666666667</v>
      </c>
      <c r="I118">
        <v>2893</v>
      </c>
    </row>
    <row r="119" spans="1:9" x14ac:dyDescent="0.2">
      <c r="A119">
        <v>6.5333333333333332</v>
      </c>
      <c r="B119">
        <v>2207</v>
      </c>
      <c r="H119">
        <v>6.4666666666666668</v>
      </c>
      <c r="I119">
        <v>3859</v>
      </c>
    </row>
    <row r="120" spans="1:9" x14ac:dyDescent="0.2">
      <c r="A120">
        <v>6.1333333333333337</v>
      </c>
      <c r="B120">
        <v>2380</v>
      </c>
      <c r="H120">
        <v>7</v>
      </c>
      <c r="I120">
        <v>4135</v>
      </c>
    </row>
    <row r="121" spans="1:9" x14ac:dyDescent="0.2">
      <c r="A121">
        <v>8.0666666666666664</v>
      </c>
      <c r="B121">
        <v>2851</v>
      </c>
      <c r="H121">
        <v>7.4</v>
      </c>
      <c r="I121">
        <v>3705</v>
      </c>
    </row>
    <row r="122" spans="1:9" x14ac:dyDescent="0.2">
      <c r="A122">
        <v>6.333333333333333</v>
      </c>
      <c r="B122">
        <v>2835</v>
      </c>
      <c r="H122">
        <v>6.7333333333333334</v>
      </c>
      <c r="I122">
        <v>3187</v>
      </c>
    </row>
    <row r="123" spans="1:9" x14ac:dyDescent="0.2">
      <c r="A123">
        <v>6.666666666666667</v>
      </c>
      <c r="B123">
        <v>2873</v>
      </c>
      <c r="H123">
        <v>7.6</v>
      </c>
      <c r="I123">
        <v>4175</v>
      </c>
    </row>
    <row r="124" spans="1:9" x14ac:dyDescent="0.2">
      <c r="A124">
        <v>6.6</v>
      </c>
      <c r="B124">
        <v>1902</v>
      </c>
      <c r="H124">
        <v>7.4</v>
      </c>
      <c r="I124">
        <v>3399</v>
      </c>
    </row>
    <row r="125" spans="1:9" x14ac:dyDescent="0.2">
      <c r="A125">
        <v>6.8</v>
      </c>
      <c r="B125">
        <v>2523</v>
      </c>
      <c r="H125">
        <v>6.7333333333333334</v>
      </c>
      <c r="I125">
        <v>3020</v>
      </c>
    </row>
    <row r="126" spans="1:9" x14ac:dyDescent="0.2">
      <c r="A126">
        <v>7.0666666666666664</v>
      </c>
      <c r="B126">
        <v>2825</v>
      </c>
      <c r="H126">
        <v>6.4</v>
      </c>
      <c r="I126">
        <v>2730</v>
      </c>
    </row>
    <row r="127" spans="1:9" x14ac:dyDescent="0.2">
      <c r="A127">
        <v>6.5333333333333332</v>
      </c>
      <c r="B127">
        <v>3191</v>
      </c>
      <c r="H127">
        <v>6.8</v>
      </c>
      <c r="I127">
        <v>3672</v>
      </c>
    </row>
    <row r="128" spans="1:9" x14ac:dyDescent="0.2">
      <c r="A128">
        <v>7.2666666666666666</v>
      </c>
      <c r="B128">
        <v>2763</v>
      </c>
      <c r="H128">
        <v>7</v>
      </c>
      <c r="I128">
        <v>3722</v>
      </c>
    </row>
    <row r="129" spans="1:9" x14ac:dyDescent="0.2">
      <c r="A129">
        <v>6.7333333333333334</v>
      </c>
      <c r="B129">
        <v>2325</v>
      </c>
      <c r="H129">
        <v>6.666666666666667</v>
      </c>
      <c r="I129">
        <v>4653</v>
      </c>
    </row>
    <row r="130" spans="1:9" x14ac:dyDescent="0.2">
      <c r="A130">
        <v>6.2</v>
      </c>
      <c r="B130">
        <v>3982</v>
      </c>
      <c r="H130">
        <v>7.333333333333333</v>
      </c>
      <c r="I130">
        <v>3980</v>
      </c>
    </row>
    <row r="131" spans="1:9" x14ac:dyDescent="0.2">
      <c r="A131">
        <v>6.8666666666666663</v>
      </c>
      <c r="B131">
        <v>3272</v>
      </c>
      <c r="H131">
        <v>6.6</v>
      </c>
      <c r="I131">
        <v>4103</v>
      </c>
    </row>
    <row r="132" spans="1:9" x14ac:dyDescent="0.2">
      <c r="A132">
        <v>6.1333333333333337</v>
      </c>
      <c r="B132">
        <v>2182</v>
      </c>
      <c r="H132">
        <v>7.333333333333333</v>
      </c>
      <c r="I132">
        <v>4711</v>
      </c>
    </row>
    <row r="133" spans="1:9" x14ac:dyDescent="0.2">
      <c r="A133">
        <v>6.0666666666666664</v>
      </c>
      <c r="B133">
        <v>2461</v>
      </c>
      <c r="H133">
        <v>6.8666666666666663</v>
      </c>
      <c r="I133">
        <v>6290</v>
      </c>
    </row>
    <row r="134" spans="1:9" x14ac:dyDescent="0.2">
      <c r="A134">
        <v>6.4</v>
      </c>
      <c r="B134">
        <v>2597</v>
      </c>
      <c r="H134">
        <v>6.666666666666667</v>
      </c>
      <c r="I134">
        <v>4636</v>
      </c>
    </row>
    <row r="135" spans="1:9" x14ac:dyDescent="0.2">
      <c r="A135">
        <v>7.1333333333333337</v>
      </c>
      <c r="B135">
        <v>3474</v>
      </c>
      <c r="H135">
        <v>7.1333333333333337</v>
      </c>
      <c r="I135">
        <v>3968</v>
      </c>
    </row>
    <row r="136" spans="1:9" x14ac:dyDescent="0.2">
      <c r="A136">
        <v>6.4</v>
      </c>
      <c r="B136">
        <v>1792</v>
      </c>
      <c r="H136">
        <v>6.5333333333333332</v>
      </c>
      <c r="I136">
        <v>2778</v>
      </c>
    </row>
    <row r="137" spans="1:9" x14ac:dyDescent="0.2">
      <c r="A137">
        <v>7.1333333333333337</v>
      </c>
      <c r="B137">
        <v>2236</v>
      </c>
      <c r="H137">
        <v>6.2</v>
      </c>
      <c r="I137">
        <v>2962</v>
      </c>
    </row>
    <row r="138" spans="1:9" x14ac:dyDescent="0.2">
      <c r="A138">
        <v>7.0769230769230766</v>
      </c>
      <c r="B138">
        <v>3136</v>
      </c>
      <c r="H138">
        <v>6.8666666666666663</v>
      </c>
      <c r="I138">
        <v>4685</v>
      </c>
    </row>
    <row r="139" spans="1:9" x14ac:dyDescent="0.2">
      <c r="A139">
        <v>6.4666666666666668</v>
      </c>
      <c r="B139">
        <v>2790</v>
      </c>
      <c r="H139">
        <v>7.0666666666666664</v>
      </c>
      <c r="I139">
        <v>3690</v>
      </c>
    </row>
    <row r="140" spans="1:9" x14ac:dyDescent="0.2">
      <c r="A140">
        <v>7.0666666666666664</v>
      </c>
      <c r="B140">
        <v>2734</v>
      </c>
      <c r="H140">
        <v>7.1538461538461542</v>
      </c>
      <c r="I140">
        <v>1722</v>
      </c>
    </row>
    <row r="141" spans="1:9" x14ac:dyDescent="0.2">
      <c r="A141">
        <v>6.0666666666666664</v>
      </c>
      <c r="B141">
        <v>1981</v>
      </c>
      <c r="H141">
        <v>6.333333333333333</v>
      </c>
      <c r="I141">
        <v>4096</v>
      </c>
    </row>
    <row r="142" spans="1:9" x14ac:dyDescent="0.2">
      <c r="A142">
        <v>7.1333333333333337</v>
      </c>
      <c r="B142">
        <v>3178</v>
      </c>
      <c r="H142">
        <v>6.666666666666667</v>
      </c>
      <c r="I142">
        <v>6110</v>
      </c>
    </row>
    <row r="143" spans="1:9" x14ac:dyDescent="0.2">
      <c r="A143">
        <v>6.5333333333333332</v>
      </c>
      <c r="B143">
        <v>2860</v>
      </c>
      <c r="H143">
        <v>6.2666666666666666</v>
      </c>
      <c r="I143">
        <v>4088</v>
      </c>
    </row>
    <row r="144" spans="1:9" x14ac:dyDescent="0.2">
      <c r="A144">
        <v>6.333333333333333</v>
      </c>
      <c r="B144">
        <v>2567</v>
      </c>
      <c r="H144">
        <v>7.4666666666666668</v>
      </c>
      <c r="I144">
        <v>5078</v>
      </c>
    </row>
    <row r="145" spans="1:9" x14ac:dyDescent="0.2">
      <c r="A145">
        <v>6.7333333333333334</v>
      </c>
      <c r="B145">
        <v>2218</v>
      </c>
      <c r="H145">
        <v>6.6</v>
      </c>
      <c r="I145">
        <v>3498</v>
      </c>
    </row>
    <row r="146" spans="1:9" x14ac:dyDescent="0.2">
      <c r="A146">
        <v>6.6</v>
      </c>
      <c r="B146">
        <v>2251</v>
      </c>
      <c r="H146">
        <v>6.8</v>
      </c>
      <c r="I146">
        <v>5989</v>
      </c>
    </row>
    <row r="147" spans="1:9" x14ac:dyDescent="0.2">
      <c r="A147">
        <v>6.666666666666667</v>
      </c>
      <c r="B147">
        <v>3043</v>
      </c>
      <c r="H147">
        <v>6.4</v>
      </c>
      <c r="I147">
        <v>4100</v>
      </c>
    </row>
    <row r="148" spans="1:9" x14ac:dyDescent="0.2">
      <c r="A148">
        <v>7</v>
      </c>
      <c r="B148">
        <v>2641</v>
      </c>
      <c r="H148">
        <v>6.6428571428571432</v>
      </c>
      <c r="I148">
        <v>3425</v>
      </c>
    </row>
    <row r="149" spans="1:9" x14ac:dyDescent="0.2">
      <c r="A149">
        <v>7.4666666666666668</v>
      </c>
      <c r="B149">
        <v>2813</v>
      </c>
      <c r="H149">
        <v>6.5333333333333332</v>
      </c>
      <c r="I149">
        <v>5754</v>
      </c>
    </row>
    <row r="150" spans="1:9" x14ac:dyDescent="0.2">
      <c r="A150">
        <v>6.6</v>
      </c>
      <c r="B150">
        <v>2966</v>
      </c>
      <c r="H150">
        <v>6.8666666666666663</v>
      </c>
      <c r="I150">
        <v>4138</v>
      </c>
    </row>
    <row r="151" spans="1:9" x14ac:dyDescent="0.2">
      <c r="A151">
        <v>6.5333333333333332</v>
      </c>
      <c r="B151">
        <v>1539</v>
      </c>
      <c r="H151">
        <v>6.666666666666667</v>
      </c>
      <c r="I151">
        <v>2924</v>
      </c>
    </row>
    <row r="152" spans="1:9" x14ac:dyDescent="0.2">
      <c r="A152">
        <v>6.2</v>
      </c>
      <c r="B152">
        <v>2346</v>
      </c>
      <c r="H152">
        <v>6.5714285714285712</v>
      </c>
      <c r="I152">
        <v>3723</v>
      </c>
    </row>
    <row r="153" spans="1:9" x14ac:dyDescent="0.2">
      <c r="A153">
        <v>7.9230769230769234</v>
      </c>
      <c r="B153">
        <v>2426</v>
      </c>
      <c r="H153">
        <v>6.7333333333333334</v>
      </c>
      <c r="I153">
        <v>6735</v>
      </c>
    </row>
    <row r="154" spans="1:9" x14ac:dyDescent="0.2">
      <c r="A154">
        <v>6.0666666666666664</v>
      </c>
      <c r="B154">
        <v>1983</v>
      </c>
      <c r="H154">
        <v>8</v>
      </c>
      <c r="I154">
        <v>2373</v>
      </c>
    </row>
    <row r="155" spans="1:9" x14ac:dyDescent="0.2">
      <c r="A155">
        <v>6.8666666666666663</v>
      </c>
      <c r="B155">
        <v>2446</v>
      </c>
      <c r="H155">
        <v>6.2666666666666666</v>
      </c>
      <c r="I155">
        <v>2393</v>
      </c>
    </row>
    <row r="156" spans="1:9" x14ac:dyDescent="0.2">
      <c r="A156">
        <v>6.4666666666666668</v>
      </c>
      <c r="B156">
        <v>2894</v>
      </c>
      <c r="H156">
        <v>6.2666666666666666</v>
      </c>
      <c r="I156">
        <v>4356</v>
      </c>
    </row>
    <row r="157" spans="1:9" x14ac:dyDescent="0.2">
      <c r="A157">
        <v>6.7142857142857144</v>
      </c>
      <c r="B157">
        <v>2279</v>
      </c>
      <c r="H157">
        <v>6.7333333333333334</v>
      </c>
      <c r="I157">
        <v>3366</v>
      </c>
    </row>
    <row r="158" spans="1:9" x14ac:dyDescent="0.2">
      <c r="A158">
        <v>6.1333333333333337</v>
      </c>
      <c r="B158">
        <v>1634</v>
      </c>
      <c r="H158">
        <v>6.666666666666667</v>
      </c>
      <c r="I158">
        <v>4146</v>
      </c>
    </row>
    <row r="159" spans="1:9" x14ac:dyDescent="0.2">
      <c r="A159">
        <v>6.5333333333333332</v>
      </c>
      <c r="B159">
        <v>3218</v>
      </c>
      <c r="H159">
        <v>6.6</v>
      </c>
      <c r="I159">
        <v>4551</v>
      </c>
    </row>
    <row r="160" spans="1:9" x14ac:dyDescent="0.2">
      <c r="A160">
        <v>6</v>
      </c>
      <c r="B160">
        <v>2275</v>
      </c>
      <c r="H160">
        <v>6.2666666666666666</v>
      </c>
      <c r="I160">
        <v>4080</v>
      </c>
    </row>
    <row r="161" spans="1:9" x14ac:dyDescent="0.2">
      <c r="A161">
        <v>6.7333333333333334</v>
      </c>
      <c r="B161">
        <v>2629</v>
      </c>
      <c r="H161">
        <v>6.1333333333333337</v>
      </c>
      <c r="I161">
        <v>3456</v>
      </c>
    </row>
    <row r="162" spans="1:9" x14ac:dyDescent="0.2">
      <c r="A162">
        <v>8.1999999999999993</v>
      </c>
      <c r="B162">
        <v>3603</v>
      </c>
      <c r="H162">
        <v>6.2666666666666666</v>
      </c>
      <c r="I162">
        <v>3692</v>
      </c>
    </row>
    <row r="163" spans="1:9" x14ac:dyDescent="0.2">
      <c r="A163">
        <v>50</v>
      </c>
      <c r="B163">
        <v>50</v>
      </c>
      <c r="H163">
        <v>6.333333333333333</v>
      </c>
      <c r="I163">
        <v>3660</v>
      </c>
    </row>
    <row r="164" spans="1:9" x14ac:dyDescent="0.2">
      <c r="A164">
        <v>7.4666666666666668</v>
      </c>
      <c r="B164">
        <v>2310</v>
      </c>
      <c r="H164">
        <v>6.6</v>
      </c>
      <c r="I164">
        <v>2672</v>
      </c>
    </row>
    <row r="165" spans="1:9" x14ac:dyDescent="0.2">
      <c r="A165">
        <v>7.1333333333333337</v>
      </c>
      <c r="B165">
        <v>2258</v>
      </c>
      <c r="H165">
        <v>6.8666666666666663</v>
      </c>
      <c r="I165">
        <v>5286</v>
      </c>
    </row>
    <row r="166" spans="1:9" x14ac:dyDescent="0.2">
      <c r="A166">
        <v>6.333333333333333</v>
      </c>
      <c r="B166">
        <v>1636</v>
      </c>
      <c r="H166">
        <v>7.4666666666666668</v>
      </c>
      <c r="I166">
        <v>2426</v>
      </c>
    </row>
    <row r="167" spans="1:9" x14ac:dyDescent="0.2">
      <c r="A167">
        <v>6.333333333333333</v>
      </c>
      <c r="B167">
        <v>2056</v>
      </c>
      <c r="H167">
        <v>6.1333333333333337</v>
      </c>
      <c r="I167">
        <v>2132</v>
      </c>
    </row>
    <row r="168" spans="1:9" x14ac:dyDescent="0.2">
      <c r="A168">
        <v>6.9333333333333336</v>
      </c>
      <c r="B168">
        <v>1650</v>
      </c>
      <c r="H168">
        <v>6.8666666666666663</v>
      </c>
      <c r="I168">
        <v>2669</v>
      </c>
    </row>
    <row r="169" spans="1:9" x14ac:dyDescent="0.2">
      <c r="A169">
        <v>6.5333333333333332</v>
      </c>
      <c r="B169">
        <v>2452</v>
      </c>
      <c r="H169">
        <v>6.7333333333333334</v>
      </c>
      <c r="I169">
        <v>3398</v>
      </c>
    </row>
    <row r="170" spans="1:9" x14ac:dyDescent="0.2">
      <c r="A170">
        <v>6.7333333333333334</v>
      </c>
      <c r="B170">
        <v>1951</v>
      </c>
      <c r="H170">
        <v>6.333333333333333</v>
      </c>
      <c r="I170">
        <v>3156</v>
      </c>
    </row>
    <row r="171" spans="1:9" x14ac:dyDescent="0.2">
      <c r="A171">
        <v>6</v>
      </c>
      <c r="B171">
        <v>1666</v>
      </c>
      <c r="H171">
        <v>6.333333333333333</v>
      </c>
      <c r="I171">
        <v>3111</v>
      </c>
    </row>
    <row r="172" spans="1:9" x14ac:dyDescent="0.2">
      <c r="A172">
        <v>6.666666666666667</v>
      </c>
      <c r="B172">
        <v>2911</v>
      </c>
      <c r="H172">
        <v>6.666666666666667</v>
      </c>
      <c r="I172">
        <v>3146</v>
      </c>
    </row>
    <row r="173" spans="1:9" x14ac:dyDescent="0.2">
      <c r="A173">
        <v>6.8</v>
      </c>
      <c r="B173">
        <v>1987</v>
      </c>
      <c r="H173">
        <v>6.8666666666666663</v>
      </c>
      <c r="I173">
        <v>3550</v>
      </c>
    </row>
    <row r="174" spans="1:9" x14ac:dyDescent="0.2">
      <c r="A174">
        <v>6.666666666666667</v>
      </c>
      <c r="B174">
        <v>2570</v>
      </c>
      <c r="H174">
        <v>7.0666666666666664</v>
      </c>
      <c r="I174">
        <v>3414</v>
      </c>
    </row>
    <row r="175" spans="1:9" x14ac:dyDescent="0.2">
      <c r="A175">
        <v>6.9333333333333336</v>
      </c>
      <c r="B175">
        <v>2471</v>
      </c>
      <c r="H175">
        <v>6.9333333333333336</v>
      </c>
      <c r="I175">
        <v>3488</v>
      </c>
    </row>
    <row r="176" spans="1:9" x14ac:dyDescent="0.2">
      <c r="A176">
        <v>6.6</v>
      </c>
      <c r="B176">
        <v>2264</v>
      </c>
      <c r="H176">
        <v>7.2</v>
      </c>
      <c r="I176">
        <v>4164</v>
      </c>
    </row>
    <row r="177" spans="1:9" x14ac:dyDescent="0.2">
      <c r="A177">
        <v>7.8666666666666663</v>
      </c>
      <c r="B177">
        <v>1995</v>
      </c>
      <c r="H177">
        <v>6.8666666666666663</v>
      </c>
      <c r="I177">
        <v>2464</v>
      </c>
    </row>
    <row r="178" spans="1:9" x14ac:dyDescent="0.2">
      <c r="A178">
        <v>7.333333333333333</v>
      </c>
      <c r="B178">
        <v>2985</v>
      </c>
      <c r="H178">
        <v>7</v>
      </c>
      <c r="I178">
        <v>2788</v>
      </c>
    </row>
    <row r="179" spans="1:9" x14ac:dyDescent="0.2">
      <c r="A179">
        <v>95.333333333333329</v>
      </c>
      <c r="B179">
        <v>238</v>
      </c>
      <c r="H179">
        <v>7.333333333333333</v>
      </c>
      <c r="I179">
        <v>3037</v>
      </c>
    </row>
    <row r="180" spans="1:9" x14ac:dyDescent="0.2">
      <c r="A180">
        <v>8.0666666666666664</v>
      </c>
      <c r="B180">
        <v>3252</v>
      </c>
      <c r="H180">
        <v>7.1333333333333337</v>
      </c>
      <c r="I180">
        <v>2231</v>
      </c>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36BD0-A827-654A-935A-8E40A45D9D60}">
  <dimension ref="A1:G42"/>
  <sheetViews>
    <sheetView showGridLines="0" topLeftCell="A10" workbookViewId="0">
      <selection activeCell="F41" sqref="F41"/>
    </sheetView>
  </sheetViews>
  <sheetFormatPr baseColWidth="10" defaultRowHeight="16" x14ac:dyDescent="0.2"/>
  <cols>
    <col min="1" max="1" width="2.33203125" customWidth="1"/>
    <col min="2" max="2" width="5.83203125" bestFit="1" customWidth="1"/>
    <col min="3" max="3" width="16.83203125" bestFit="1" customWidth="1"/>
    <col min="4" max="4" width="12.83203125" bestFit="1" customWidth="1"/>
    <col min="5" max="5" width="13.5" bestFit="1" customWidth="1"/>
    <col min="6" max="6" width="10.83203125" bestFit="1" customWidth="1"/>
    <col min="7" max="7" width="12.1640625" bestFit="1" customWidth="1"/>
  </cols>
  <sheetData>
    <row r="1" spans="1:5" x14ac:dyDescent="0.2">
      <c r="A1" s="10" t="s">
        <v>170</v>
      </c>
    </row>
    <row r="2" spans="1:5" x14ac:dyDescent="0.2">
      <c r="A2" s="10" t="s">
        <v>213</v>
      </c>
    </row>
    <row r="3" spans="1:5" x14ac:dyDescent="0.2">
      <c r="A3" s="10" t="s">
        <v>214</v>
      </c>
    </row>
    <row r="4" spans="1:5" x14ac:dyDescent="0.2">
      <c r="A4" s="10" t="s">
        <v>203</v>
      </c>
    </row>
    <row r="5" spans="1:5" x14ac:dyDescent="0.2">
      <c r="A5" s="10" t="s">
        <v>174</v>
      </c>
    </row>
    <row r="6" spans="1:5" x14ac:dyDescent="0.2">
      <c r="A6" s="10"/>
      <c r="B6" t="s">
        <v>175</v>
      </c>
    </row>
    <row r="7" spans="1:5" x14ac:dyDescent="0.2">
      <c r="A7" s="10"/>
      <c r="B7" t="s">
        <v>215</v>
      </c>
    </row>
    <row r="8" spans="1:5" x14ac:dyDescent="0.2">
      <c r="A8" s="10"/>
      <c r="B8" t="s">
        <v>216</v>
      </c>
    </row>
    <row r="9" spans="1:5" x14ac:dyDescent="0.2">
      <c r="A9" s="10" t="s">
        <v>178</v>
      </c>
    </row>
    <row r="10" spans="1:5" x14ac:dyDescent="0.2">
      <c r="B10" t="s">
        <v>217</v>
      </c>
    </row>
    <row r="11" spans="1:5" x14ac:dyDescent="0.2">
      <c r="B11" t="s">
        <v>180</v>
      </c>
    </row>
    <row r="12" spans="1:5" x14ac:dyDescent="0.2">
      <c r="B12" t="s">
        <v>181</v>
      </c>
    </row>
    <row r="14" spans="1:5" ht="17" thickBot="1" x14ac:dyDescent="0.25">
      <c r="A14" t="s">
        <v>182</v>
      </c>
    </row>
    <row r="15" spans="1:5" ht="17" thickBot="1" x14ac:dyDescent="0.25">
      <c r="B15" s="30" t="s">
        <v>183</v>
      </c>
      <c r="C15" s="30" t="s">
        <v>184</v>
      </c>
      <c r="D15" s="30" t="s">
        <v>185</v>
      </c>
      <c r="E15" s="30" t="s">
        <v>186</v>
      </c>
    </row>
    <row r="16" spans="1:5" ht="17" thickBot="1" x14ac:dyDescent="0.25">
      <c r="B16" s="29" t="s">
        <v>218</v>
      </c>
      <c r="C16" s="29" t="s">
        <v>219</v>
      </c>
      <c r="D16" s="35">
        <v>3061.2532324061981</v>
      </c>
      <c r="E16" s="35">
        <v>26764.07686769103</v>
      </c>
    </row>
    <row r="19" spans="1:7" ht="17" thickBot="1" x14ac:dyDescent="0.25">
      <c r="A19" t="s">
        <v>187</v>
      </c>
    </row>
    <row r="20" spans="1:7" ht="17" thickBot="1" x14ac:dyDescent="0.25">
      <c r="B20" s="30" t="s">
        <v>183</v>
      </c>
      <c r="C20" s="30" t="s">
        <v>184</v>
      </c>
      <c r="D20" s="30" t="s">
        <v>185</v>
      </c>
      <c r="E20" s="30" t="s">
        <v>186</v>
      </c>
      <c r="F20" s="30" t="s">
        <v>188</v>
      </c>
    </row>
    <row r="21" spans="1:7" x14ac:dyDescent="0.2">
      <c r="B21" s="32" t="s">
        <v>220</v>
      </c>
      <c r="C21" s="32" t="s">
        <v>221</v>
      </c>
      <c r="D21" s="36">
        <v>4000</v>
      </c>
      <c r="E21" s="36">
        <v>10000</v>
      </c>
      <c r="F21" s="32" t="s">
        <v>198</v>
      </c>
    </row>
    <row r="22" spans="1:7" x14ac:dyDescent="0.2">
      <c r="B22" s="32" t="s">
        <v>222</v>
      </c>
      <c r="C22" s="32" t="s">
        <v>223</v>
      </c>
      <c r="D22" s="36">
        <v>2000</v>
      </c>
      <c r="E22" s="36">
        <v>10000</v>
      </c>
      <c r="F22" s="32" t="s">
        <v>198</v>
      </c>
    </row>
    <row r="23" spans="1:7" x14ac:dyDescent="0.2">
      <c r="B23" s="32" t="s">
        <v>224</v>
      </c>
      <c r="C23" s="32" t="s">
        <v>225</v>
      </c>
      <c r="D23" s="36">
        <v>3500</v>
      </c>
      <c r="E23" s="36">
        <v>10000</v>
      </c>
      <c r="F23" s="32" t="s">
        <v>198</v>
      </c>
    </row>
    <row r="24" spans="1:7" x14ac:dyDescent="0.2">
      <c r="B24" s="32" t="s">
        <v>226</v>
      </c>
      <c r="C24" s="32" t="s">
        <v>227</v>
      </c>
      <c r="D24" s="36">
        <v>7</v>
      </c>
      <c r="E24" s="36">
        <v>25</v>
      </c>
      <c r="F24" s="32" t="s">
        <v>198</v>
      </c>
    </row>
    <row r="25" spans="1:7" x14ac:dyDescent="0.2">
      <c r="B25" s="32" t="s">
        <v>228</v>
      </c>
      <c r="C25" s="32" t="s">
        <v>229</v>
      </c>
      <c r="D25" s="36">
        <v>0.25</v>
      </c>
      <c r="E25" s="36">
        <v>0</v>
      </c>
      <c r="F25" s="32" t="s">
        <v>198</v>
      </c>
    </row>
    <row r="26" spans="1:7" ht="17" thickBot="1" x14ac:dyDescent="0.25">
      <c r="B26" s="29" t="s">
        <v>230</v>
      </c>
      <c r="C26" s="29" t="s">
        <v>231</v>
      </c>
      <c r="D26" s="37">
        <v>30</v>
      </c>
      <c r="E26" s="37">
        <v>71.004949565696123</v>
      </c>
      <c r="F26" s="29" t="s">
        <v>198</v>
      </c>
    </row>
    <row r="29" spans="1:7" ht="17" thickBot="1" x14ac:dyDescent="0.25">
      <c r="A29" t="s">
        <v>189</v>
      </c>
    </row>
    <row r="30" spans="1:7" ht="17" thickBot="1" x14ac:dyDescent="0.25">
      <c r="B30" s="30" t="s">
        <v>183</v>
      </c>
      <c r="C30" s="30" t="s">
        <v>184</v>
      </c>
      <c r="D30" s="30" t="s">
        <v>190</v>
      </c>
      <c r="E30" s="30" t="s">
        <v>191</v>
      </c>
      <c r="F30" s="30" t="s">
        <v>192</v>
      </c>
      <c r="G30" s="30" t="s">
        <v>193</v>
      </c>
    </row>
    <row r="31" spans="1:7" x14ac:dyDescent="0.2">
      <c r="B31" s="32" t="s">
        <v>220</v>
      </c>
      <c r="C31" s="32" t="s">
        <v>221</v>
      </c>
      <c r="D31" s="36">
        <v>10000</v>
      </c>
      <c r="E31" s="32" t="s">
        <v>232</v>
      </c>
      <c r="F31" s="32" t="s">
        <v>207</v>
      </c>
      <c r="G31" s="32">
        <v>0</v>
      </c>
    </row>
    <row r="32" spans="1:7" x14ac:dyDescent="0.2">
      <c r="B32" s="32" t="s">
        <v>222</v>
      </c>
      <c r="C32" s="32" t="s">
        <v>223</v>
      </c>
      <c r="D32" s="36">
        <v>10000</v>
      </c>
      <c r="E32" s="32" t="s">
        <v>233</v>
      </c>
      <c r="F32" s="32" t="s">
        <v>207</v>
      </c>
      <c r="G32" s="32">
        <v>0</v>
      </c>
    </row>
    <row r="33" spans="2:7" x14ac:dyDescent="0.2">
      <c r="B33" s="32" t="s">
        <v>224</v>
      </c>
      <c r="C33" s="32" t="s">
        <v>225</v>
      </c>
      <c r="D33" s="36">
        <v>10000</v>
      </c>
      <c r="E33" s="32" t="s">
        <v>234</v>
      </c>
      <c r="F33" s="32" t="s">
        <v>207</v>
      </c>
      <c r="G33" s="32">
        <v>0</v>
      </c>
    </row>
    <row r="34" spans="2:7" x14ac:dyDescent="0.2">
      <c r="B34" s="32" t="s">
        <v>226</v>
      </c>
      <c r="C34" s="32" t="s">
        <v>227</v>
      </c>
      <c r="D34" s="36">
        <v>25</v>
      </c>
      <c r="E34" s="32" t="s">
        <v>235</v>
      </c>
      <c r="F34" s="32" t="s">
        <v>207</v>
      </c>
      <c r="G34" s="32">
        <v>0</v>
      </c>
    </row>
    <row r="35" spans="2:7" x14ac:dyDescent="0.2">
      <c r="B35" s="32" t="s">
        <v>228</v>
      </c>
      <c r="C35" s="32" t="s">
        <v>229</v>
      </c>
      <c r="D35" s="36">
        <v>0</v>
      </c>
      <c r="E35" s="32" t="s">
        <v>236</v>
      </c>
      <c r="F35" s="32" t="s">
        <v>200</v>
      </c>
      <c r="G35" s="32">
        <v>24</v>
      </c>
    </row>
    <row r="36" spans="2:7" x14ac:dyDescent="0.2">
      <c r="B36" s="32" t="s">
        <v>230</v>
      </c>
      <c r="C36" s="32" t="s">
        <v>231</v>
      </c>
      <c r="D36" s="36">
        <v>71.004949565696123</v>
      </c>
      <c r="E36" s="32" t="s">
        <v>237</v>
      </c>
      <c r="F36" s="32" t="s">
        <v>200</v>
      </c>
      <c r="G36" s="32">
        <v>38.995050434303877</v>
      </c>
    </row>
    <row r="37" spans="2:7" x14ac:dyDescent="0.2">
      <c r="B37" s="32" t="s">
        <v>220</v>
      </c>
      <c r="C37" s="32" t="s">
        <v>221</v>
      </c>
      <c r="D37" s="36">
        <v>10000</v>
      </c>
      <c r="E37" s="32" t="s">
        <v>238</v>
      </c>
      <c r="F37" s="32" t="s">
        <v>200</v>
      </c>
      <c r="G37" s="36">
        <v>10000</v>
      </c>
    </row>
    <row r="38" spans="2:7" x14ac:dyDescent="0.2">
      <c r="B38" s="32" t="s">
        <v>222</v>
      </c>
      <c r="C38" s="32" t="s">
        <v>223</v>
      </c>
      <c r="D38" s="36">
        <v>10000</v>
      </c>
      <c r="E38" s="32" t="s">
        <v>239</v>
      </c>
      <c r="F38" s="32" t="s">
        <v>200</v>
      </c>
      <c r="G38" s="36">
        <v>10000</v>
      </c>
    </row>
    <row r="39" spans="2:7" x14ac:dyDescent="0.2">
      <c r="B39" s="32" t="s">
        <v>224</v>
      </c>
      <c r="C39" s="32" t="s">
        <v>225</v>
      </c>
      <c r="D39" s="36">
        <v>10000</v>
      </c>
      <c r="E39" s="32" t="s">
        <v>240</v>
      </c>
      <c r="F39" s="32" t="s">
        <v>200</v>
      </c>
      <c r="G39" s="36">
        <v>10000</v>
      </c>
    </row>
    <row r="40" spans="2:7" x14ac:dyDescent="0.2">
      <c r="B40" s="32" t="s">
        <v>226</v>
      </c>
      <c r="C40" s="32" t="s">
        <v>227</v>
      </c>
      <c r="D40" s="36">
        <v>25</v>
      </c>
      <c r="E40" s="32" t="s">
        <v>241</v>
      </c>
      <c r="F40" s="32" t="s">
        <v>200</v>
      </c>
      <c r="G40" s="36">
        <v>21</v>
      </c>
    </row>
    <row r="41" spans="2:7" x14ac:dyDescent="0.2">
      <c r="B41" s="32" t="s">
        <v>228</v>
      </c>
      <c r="C41" s="32" t="s">
        <v>229</v>
      </c>
      <c r="D41" s="36">
        <v>0</v>
      </c>
      <c r="E41" s="32" t="s">
        <v>242</v>
      </c>
      <c r="F41" s="32" t="s">
        <v>207</v>
      </c>
      <c r="G41" s="36">
        <v>0</v>
      </c>
    </row>
    <row r="42" spans="2:7" ht="17" thickBot="1" x14ac:dyDescent="0.25">
      <c r="B42" s="29" t="s">
        <v>230</v>
      </c>
      <c r="C42" s="29" t="s">
        <v>231</v>
      </c>
      <c r="D42" s="37">
        <v>71.004949565696123</v>
      </c>
      <c r="E42" s="29" t="s">
        <v>243</v>
      </c>
      <c r="F42" s="29" t="s">
        <v>200</v>
      </c>
      <c r="G42" s="37">
        <v>101.00494956569612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0AAC72-166D-3F43-87A7-AC5CB0B44965}">
  <dimension ref="A1:M28"/>
  <sheetViews>
    <sheetView topLeftCell="A2" workbookViewId="0">
      <selection activeCell="L24" sqref="L24"/>
    </sheetView>
  </sheetViews>
  <sheetFormatPr baseColWidth="10" defaultRowHeight="16" x14ac:dyDescent="0.2"/>
  <cols>
    <col min="1" max="1" width="23.1640625" bestFit="1" customWidth="1"/>
    <col min="2" max="2" width="12.83203125" bestFit="1" customWidth="1"/>
    <col min="3" max="3" width="13.5" bestFit="1" customWidth="1"/>
    <col min="4" max="4" width="12.83203125" bestFit="1" customWidth="1"/>
    <col min="5" max="5" width="12.1640625" bestFit="1" customWidth="1"/>
    <col min="6" max="6" width="13" bestFit="1" customWidth="1"/>
    <col min="7" max="9" width="12.83203125" bestFit="1" customWidth="1"/>
  </cols>
  <sheetData>
    <row r="1" spans="1:13" x14ac:dyDescent="0.2">
      <c r="A1" t="s">
        <v>115</v>
      </c>
    </row>
    <row r="2" spans="1:13" ht="17" thickBot="1" x14ac:dyDescent="0.25"/>
    <row r="3" spans="1:13" x14ac:dyDescent="0.2">
      <c r="A3" s="19" t="s">
        <v>116</v>
      </c>
      <c r="B3" s="19"/>
    </row>
    <row r="4" spans="1:13" x14ac:dyDescent="0.2">
      <c r="A4" s="11" t="s">
        <v>117</v>
      </c>
      <c r="B4" s="20">
        <v>0.79965427207442574</v>
      </c>
    </row>
    <row r="5" spans="1:13" x14ac:dyDescent="0.2">
      <c r="A5" s="11" t="s">
        <v>118</v>
      </c>
      <c r="B5" s="20">
        <v>0.63944695484687974</v>
      </c>
    </row>
    <row r="6" spans="1:13" x14ac:dyDescent="0.2">
      <c r="A6" s="11" t="s">
        <v>119</v>
      </c>
      <c r="B6" s="20">
        <v>0.62746844836338733</v>
      </c>
    </row>
    <row r="7" spans="1:13" x14ac:dyDescent="0.2">
      <c r="A7" s="11" t="s">
        <v>93</v>
      </c>
      <c r="B7" s="20">
        <v>641.69554244012795</v>
      </c>
    </row>
    <row r="8" spans="1:13" ht="17" thickBot="1" x14ac:dyDescent="0.25">
      <c r="A8" s="12" t="s">
        <v>120</v>
      </c>
      <c r="B8" s="12">
        <v>312</v>
      </c>
    </row>
    <row r="10" spans="1:13" ht="17" thickBot="1" x14ac:dyDescent="0.25">
      <c r="A10" t="s">
        <v>121</v>
      </c>
    </row>
    <row r="11" spans="1:13" x14ac:dyDescent="0.2">
      <c r="A11" s="13"/>
      <c r="B11" s="13" t="s">
        <v>126</v>
      </c>
      <c r="C11" s="13" t="s">
        <v>127</v>
      </c>
      <c r="D11" s="13" t="s">
        <v>128</v>
      </c>
      <c r="E11" s="13" t="s">
        <v>129</v>
      </c>
      <c r="F11" s="13" t="s">
        <v>130</v>
      </c>
    </row>
    <row r="12" spans="1:13" x14ac:dyDescent="0.2">
      <c r="A12" s="11" t="s">
        <v>122</v>
      </c>
      <c r="B12" s="11">
        <v>10</v>
      </c>
      <c r="C12" s="20">
        <v>219816301.37904072</v>
      </c>
      <c r="D12" s="20">
        <v>21981630.13790407</v>
      </c>
      <c r="E12" s="20">
        <v>53.382861688817748</v>
      </c>
      <c r="F12" s="20">
        <v>8.1672320607939788E-61</v>
      </c>
    </row>
    <row r="13" spans="1:13" x14ac:dyDescent="0.2">
      <c r="A13" s="11" t="s">
        <v>123</v>
      </c>
      <c r="B13" s="11">
        <v>301</v>
      </c>
      <c r="C13" s="20">
        <v>123943723.92544657</v>
      </c>
      <c r="D13" s="20">
        <v>411773.16918753012</v>
      </c>
      <c r="E13" s="20"/>
      <c r="F13" s="20"/>
    </row>
    <row r="14" spans="1:13" ht="17" thickBot="1" x14ac:dyDescent="0.25">
      <c r="A14" s="12" t="s">
        <v>124</v>
      </c>
      <c r="B14" s="12">
        <v>311</v>
      </c>
      <c r="C14" s="21">
        <v>343760025.30448729</v>
      </c>
      <c r="D14" s="21"/>
      <c r="E14" s="21"/>
      <c r="F14" s="21"/>
    </row>
    <row r="15" spans="1:13" ht="17" thickBot="1" x14ac:dyDescent="0.25"/>
    <row r="16" spans="1:13" x14ac:dyDescent="0.2">
      <c r="A16" s="13"/>
      <c r="B16" s="13" t="s">
        <v>131</v>
      </c>
      <c r="C16" s="13" t="s">
        <v>93</v>
      </c>
      <c r="D16" s="13" t="s">
        <v>132</v>
      </c>
      <c r="E16" s="13" t="s">
        <v>133</v>
      </c>
      <c r="F16" s="13" t="s">
        <v>134</v>
      </c>
      <c r="G16" s="13" t="s">
        <v>135</v>
      </c>
      <c r="H16" s="13" t="s">
        <v>136</v>
      </c>
      <c r="I16" s="13" t="s">
        <v>137</v>
      </c>
      <c r="J16" s="22" t="s">
        <v>169</v>
      </c>
      <c r="K16" s="22" t="s">
        <v>168</v>
      </c>
      <c r="L16" s="22" t="s">
        <v>211</v>
      </c>
      <c r="M16" s="22" t="s">
        <v>212</v>
      </c>
    </row>
    <row r="17" spans="1:13" x14ac:dyDescent="0.2">
      <c r="A17" s="11" t="s">
        <v>125</v>
      </c>
      <c r="B17" s="20">
        <v>472.62689444170076</v>
      </c>
      <c r="C17" s="20">
        <v>597.27010373905034</v>
      </c>
      <c r="D17" s="20">
        <v>0.7913118227129502</v>
      </c>
      <c r="E17" s="20">
        <v>0.42938514694620766</v>
      </c>
      <c r="F17" s="20">
        <v>-702.72692554495154</v>
      </c>
      <c r="G17" s="20">
        <v>1647.9807144283532</v>
      </c>
      <c r="H17" s="20">
        <v>-702.72692554495154</v>
      </c>
      <c r="I17" s="20">
        <v>1647.9807144283532</v>
      </c>
      <c r="J17" s="20">
        <v>1</v>
      </c>
      <c r="K17">
        <f>J17*B17</f>
        <v>472.62689444170076</v>
      </c>
    </row>
    <row r="18" spans="1:13" x14ac:dyDescent="0.2">
      <c r="A18" s="11" t="s">
        <v>9</v>
      </c>
      <c r="B18" s="20">
        <v>-0.3697455505537201</v>
      </c>
      <c r="C18" s="20">
        <v>0.17271991854793409</v>
      </c>
      <c r="D18" s="20">
        <v>-2.1407232799910481</v>
      </c>
      <c r="E18" s="20">
        <v>3.3099573988986747E-2</v>
      </c>
      <c r="F18" s="20">
        <v>-0.70963702474977719</v>
      </c>
      <c r="G18" s="20">
        <v>-2.9854076357663017E-2</v>
      </c>
      <c r="H18" s="20">
        <v>-0.70963702474977719</v>
      </c>
      <c r="I18" s="20">
        <v>-2.9854076357663017E-2</v>
      </c>
      <c r="J18" s="34">
        <v>10000</v>
      </c>
      <c r="K18">
        <f t="shared" ref="K18:K27" si="0">J18*B18</f>
        <v>-3697.4555055372011</v>
      </c>
      <c r="L18" s="20">
        <v>10000</v>
      </c>
      <c r="M18" s="20">
        <v>0</v>
      </c>
    </row>
    <row r="19" spans="1:13" x14ac:dyDescent="0.2">
      <c r="A19" s="11" t="s">
        <v>13</v>
      </c>
      <c r="B19" s="20">
        <v>0.27944685265112518</v>
      </c>
      <c r="C19" s="20">
        <v>0.13123700944370412</v>
      </c>
      <c r="D19" s="20">
        <v>2.1293296291622501</v>
      </c>
      <c r="E19" s="20">
        <v>3.4038380945179442E-2</v>
      </c>
      <c r="F19" s="20">
        <v>2.1188621730740154E-2</v>
      </c>
      <c r="G19" s="20">
        <v>0.53770508357151026</v>
      </c>
      <c r="H19" s="20">
        <v>2.1188621730740154E-2</v>
      </c>
      <c r="I19" s="20">
        <v>0.53770508357151026</v>
      </c>
      <c r="J19" s="34">
        <v>10000</v>
      </c>
      <c r="K19">
        <f t="shared" si="0"/>
        <v>2794.4685265112516</v>
      </c>
      <c r="L19" s="20">
        <v>10000</v>
      </c>
      <c r="M19" s="20">
        <v>0</v>
      </c>
    </row>
    <row r="20" spans="1:13" x14ac:dyDescent="0.2">
      <c r="A20" s="11" t="s">
        <v>17</v>
      </c>
      <c r="B20" s="20">
        <v>-8.9105621002110086E-2</v>
      </c>
      <c r="C20" s="20">
        <v>0.12496548104979302</v>
      </c>
      <c r="D20" s="20">
        <v>-0.71304187567289545</v>
      </c>
      <c r="E20" s="20">
        <v>0.476372267832467</v>
      </c>
      <c r="F20" s="20">
        <v>-0.33502225838082555</v>
      </c>
      <c r="G20" s="20">
        <v>0.15681101637660541</v>
      </c>
      <c r="H20" s="20">
        <v>-0.33502225838082555</v>
      </c>
      <c r="I20" s="20">
        <v>0.15681101637660541</v>
      </c>
      <c r="J20" s="34">
        <v>10000</v>
      </c>
      <c r="K20">
        <f t="shared" si="0"/>
        <v>-891.05621002110081</v>
      </c>
      <c r="L20" s="20">
        <v>10000</v>
      </c>
      <c r="M20" s="20">
        <v>0</v>
      </c>
    </row>
    <row r="21" spans="1:13" x14ac:dyDescent="0.2">
      <c r="A21" s="11" t="s">
        <v>3</v>
      </c>
      <c r="B21" s="20">
        <v>-17.509356705101258</v>
      </c>
      <c r="C21" s="20">
        <v>7.8693197032109365</v>
      </c>
      <c r="D21" s="20">
        <v>-2.2250152955352513</v>
      </c>
      <c r="E21" s="20">
        <v>2.6821232124431653E-2</v>
      </c>
      <c r="F21" s="20">
        <v>-32.995206266234206</v>
      </c>
      <c r="G21" s="20">
        <v>-2.0235071439683097</v>
      </c>
      <c r="H21" s="20">
        <v>-32.995206266234206</v>
      </c>
      <c r="I21" s="20">
        <v>-2.0235071439683097</v>
      </c>
      <c r="J21" s="34">
        <v>25</v>
      </c>
      <c r="K21">
        <f t="shared" si="0"/>
        <v>-437.73391762753147</v>
      </c>
      <c r="L21" s="20">
        <v>25</v>
      </c>
      <c r="M21" s="20">
        <v>4</v>
      </c>
    </row>
    <row r="22" spans="1:13" x14ac:dyDescent="0.2">
      <c r="A22" s="11" t="s">
        <v>40</v>
      </c>
      <c r="B22" s="20">
        <v>-65.362802138907355</v>
      </c>
      <c r="C22" s="20">
        <v>63.105863964221513</v>
      </c>
      <c r="D22" s="20">
        <v>-1.0357643178130869</v>
      </c>
      <c r="E22" s="20">
        <v>0.30114350256399253</v>
      </c>
      <c r="F22" s="20">
        <v>-189.54735082060679</v>
      </c>
      <c r="G22" s="20">
        <v>58.821746542792084</v>
      </c>
      <c r="H22" s="20">
        <v>-189.54735082060679</v>
      </c>
      <c r="I22" s="20">
        <v>58.821746542792084</v>
      </c>
      <c r="J22" s="34">
        <v>0</v>
      </c>
      <c r="K22">
        <f t="shared" si="0"/>
        <v>0</v>
      </c>
      <c r="L22" s="20">
        <v>24</v>
      </c>
      <c r="M22" s="20">
        <v>0</v>
      </c>
    </row>
    <row r="23" spans="1:13" x14ac:dyDescent="0.2">
      <c r="A23" s="11" t="s">
        <v>41</v>
      </c>
      <c r="B23" s="20">
        <v>25.492800809016035</v>
      </c>
      <c r="C23" s="20">
        <v>14.639180913555069</v>
      </c>
      <c r="D23" s="20">
        <v>1.7414089599378553</v>
      </c>
      <c r="E23" s="20">
        <v>8.2633570409777993E-2</v>
      </c>
      <c r="F23" s="20">
        <v>-3.3152997480145316</v>
      </c>
      <c r="G23" s="20">
        <v>54.300901366046602</v>
      </c>
      <c r="H23" s="20">
        <v>-3.3152997480145316</v>
      </c>
      <c r="I23" s="20">
        <v>54.300901366046602</v>
      </c>
      <c r="J23" s="34">
        <v>71.004949565696123</v>
      </c>
      <c r="K23">
        <f t="shared" si="0"/>
        <v>1810.1150357325209</v>
      </c>
      <c r="L23" s="20">
        <v>110</v>
      </c>
      <c r="M23" s="20">
        <v>-30</v>
      </c>
    </row>
    <row r="24" spans="1:13" x14ac:dyDescent="0.2">
      <c r="A24" s="11" t="s">
        <v>210</v>
      </c>
      <c r="B24" s="20">
        <v>-0.17951425133561563</v>
      </c>
      <c r="C24" s="20">
        <v>0.10381189325852012</v>
      </c>
      <c r="D24" s="20">
        <v>-1.7292262543423214</v>
      </c>
      <c r="E24" s="20">
        <v>8.4793873739712561E-2</v>
      </c>
      <c r="F24" s="20">
        <v>-0.3838032397473935</v>
      </c>
      <c r="G24" s="20">
        <v>2.4774737076162234E-2</v>
      </c>
      <c r="H24" s="20">
        <v>-0.3838032397473935</v>
      </c>
      <c r="I24" s="20">
        <v>2.4774737076162234E-2</v>
      </c>
      <c r="J24" s="5">
        <f>J23^2</f>
        <v>5041.70286282705</v>
      </c>
      <c r="K24">
        <f t="shared" si="0"/>
        <v>-905.05751487702787</v>
      </c>
    </row>
    <row r="25" spans="1:13" x14ac:dyDescent="0.2">
      <c r="A25" s="11" t="s">
        <v>162</v>
      </c>
      <c r="B25" s="20">
        <v>9.0061177616729812E-2</v>
      </c>
      <c r="C25" s="20">
        <v>1.9406676254998697E-2</v>
      </c>
      <c r="D25" s="20">
        <v>4.6407316963167355</v>
      </c>
      <c r="E25" s="20">
        <v>5.1882843074659688E-6</v>
      </c>
      <c r="F25" s="20">
        <v>5.1871234864258431E-2</v>
      </c>
      <c r="G25" s="20">
        <v>0.12825112036920119</v>
      </c>
      <c r="H25" s="20">
        <v>5.1871234864258431E-2</v>
      </c>
      <c r="I25" s="20">
        <v>0.12825112036920119</v>
      </c>
      <c r="J25">
        <f>J18*J21</f>
        <v>250000</v>
      </c>
      <c r="K25">
        <f t="shared" si="0"/>
        <v>22515.294404182452</v>
      </c>
    </row>
    <row r="26" spans="1:13" x14ac:dyDescent="0.2">
      <c r="A26" s="11" t="s">
        <v>208</v>
      </c>
      <c r="B26" s="20">
        <v>-2.0025668805675194E-5</v>
      </c>
      <c r="C26" s="20">
        <v>3.4571036348849893E-5</v>
      </c>
      <c r="D26" s="20">
        <v>-0.57926145469287926</v>
      </c>
      <c r="E26" s="20">
        <v>0.56284602355778401</v>
      </c>
      <c r="F26" s="20">
        <v>-8.8057199898801749E-5</v>
      </c>
      <c r="G26" s="20">
        <v>4.8005862287451368E-5</v>
      </c>
      <c r="H26" s="20">
        <v>-8.8057199898801749E-5</v>
      </c>
      <c r="I26" s="20">
        <v>4.8005862287451368E-5</v>
      </c>
      <c r="J26">
        <f>J18*J19</f>
        <v>100000000</v>
      </c>
      <c r="K26">
        <f t="shared" si="0"/>
        <v>-2002.5668805675193</v>
      </c>
    </row>
    <row r="27" spans="1:13" ht="17" thickBot="1" x14ac:dyDescent="0.25">
      <c r="A27" s="12" t="s">
        <v>209</v>
      </c>
      <c r="B27" s="21">
        <v>7.1054420354534832E-5</v>
      </c>
      <c r="C27" s="21">
        <v>3.2605370928100271E-5</v>
      </c>
      <c r="D27" s="21">
        <v>2.1792244140151165</v>
      </c>
      <c r="E27" s="21">
        <v>3.0090152434482178E-2</v>
      </c>
      <c r="F27" s="21">
        <v>6.8910761112612811E-6</v>
      </c>
      <c r="G27" s="21">
        <v>1.3521776459780838E-4</v>
      </c>
      <c r="H27" s="21">
        <v>6.8910761112612811E-6</v>
      </c>
      <c r="I27" s="21">
        <v>1.3521776459780838E-4</v>
      </c>
      <c r="J27">
        <f>J18*J20</f>
        <v>100000000</v>
      </c>
      <c r="K27">
        <f t="shared" si="0"/>
        <v>7105.4420354534832</v>
      </c>
    </row>
    <row r="28" spans="1:13" x14ac:dyDescent="0.2">
      <c r="J28" t="s">
        <v>5</v>
      </c>
      <c r="K28">
        <f>SUM(K17:K27)</f>
        <v>26764.07686769103</v>
      </c>
    </row>
  </sheetData>
  <conditionalFormatting sqref="E17:E27">
    <cfRule type="colorScale" priority="1">
      <colorScale>
        <cfvo type="min"/>
        <cfvo type="percentile" val="50"/>
        <cfvo type="max"/>
        <color rgb="FF63BE7B"/>
        <color rgb="FFFFEB84"/>
        <color rgb="FFF8696B"/>
      </colorScale>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930756-1D10-8843-AF1B-6DC068B65BF3}">
  <sheetPr codeName="Sheet1"/>
  <dimension ref="A3:BW317"/>
  <sheetViews>
    <sheetView topLeftCell="P197" workbookViewId="0">
      <selection activeCell="Z3" sqref="Z3:Z315"/>
    </sheetView>
  </sheetViews>
  <sheetFormatPr baseColWidth="10" defaultRowHeight="16" x14ac:dyDescent="0.2"/>
  <cols>
    <col min="1" max="1" width="13" bestFit="1" customWidth="1"/>
    <col min="2" max="2" width="14.33203125" bestFit="1" customWidth="1"/>
    <col min="3" max="3" width="25" bestFit="1" customWidth="1"/>
    <col min="4" max="4" width="14.33203125" bestFit="1" customWidth="1"/>
    <col min="5" max="5" width="14.6640625" bestFit="1" customWidth="1"/>
    <col min="6" max="6" width="15.1640625" bestFit="1" customWidth="1"/>
    <col min="7" max="7" width="27.1640625" bestFit="1" customWidth="1"/>
    <col min="8" max="8" width="18.5" bestFit="1" customWidth="1"/>
    <col min="9" max="9" width="17.5" bestFit="1" customWidth="1"/>
    <col min="10" max="10" width="16.5" bestFit="1" customWidth="1"/>
    <col min="17" max="17" width="8.83203125" bestFit="1" customWidth="1"/>
    <col min="18" max="18" width="8" bestFit="1" customWidth="1"/>
    <col min="19" max="19" width="7.83203125" bestFit="1" customWidth="1"/>
    <col min="20" max="20" width="12" bestFit="1" customWidth="1"/>
    <col min="21" max="21" width="11" bestFit="1" customWidth="1"/>
    <col min="22" max="22" width="10" bestFit="1" customWidth="1"/>
    <col min="23" max="24" width="12.1640625" bestFit="1" customWidth="1"/>
    <col min="25" max="25" width="7.1640625" bestFit="1" customWidth="1"/>
    <col min="26" max="26" width="7.1640625" customWidth="1"/>
    <col min="27" max="27" width="17.1640625" bestFit="1" customWidth="1"/>
    <col min="28" max="28" width="23.1640625" bestFit="1" customWidth="1"/>
    <col min="29" max="29" width="22.1640625" bestFit="1" customWidth="1"/>
    <col min="31" max="31" width="23" bestFit="1" customWidth="1"/>
    <col min="32" max="32" width="20" bestFit="1" customWidth="1"/>
    <col min="33" max="33" width="15.1640625" bestFit="1" customWidth="1"/>
    <col min="34" max="34" width="8.83203125" bestFit="1" customWidth="1"/>
    <col min="35" max="35" width="12.1640625" bestFit="1" customWidth="1"/>
    <col min="36" max="36" width="6.1640625" bestFit="1" customWidth="1"/>
  </cols>
  <sheetData>
    <row r="3" spans="1:75" x14ac:dyDescent="0.2">
      <c r="A3" s="2" t="s">
        <v>37</v>
      </c>
      <c r="B3" t="s">
        <v>84</v>
      </c>
      <c r="C3" t="s">
        <v>89</v>
      </c>
      <c r="D3" t="s">
        <v>43</v>
      </c>
      <c r="E3" t="s">
        <v>88</v>
      </c>
      <c r="F3" t="s">
        <v>83</v>
      </c>
      <c r="G3" t="s">
        <v>90</v>
      </c>
      <c r="H3" t="s">
        <v>85</v>
      </c>
      <c r="I3" t="s">
        <v>86</v>
      </c>
      <c r="J3" t="s">
        <v>87</v>
      </c>
      <c r="Q3" t="s">
        <v>0</v>
      </c>
      <c r="R3" t="s">
        <v>5</v>
      </c>
      <c r="S3" t="s">
        <v>2</v>
      </c>
      <c r="T3" t="s">
        <v>9</v>
      </c>
      <c r="U3" t="s">
        <v>13</v>
      </c>
      <c r="V3" t="s">
        <v>17</v>
      </c>
      <c r="W3" t="s">
        <v>3</v>
      </c>
      <c r="X3" t="s">
        <v>40</v>
      </c>
      <c r="Y3" t="s">
        <v>41</v>
      </c>
      <c r="Z3" t="s">
        <v>210</v>
      </c>
      <c r="AA3" t="s">
        <v>162</v>
      </c>
      <c r="AB3" t="s">
        <v>208</v>
      </c>
      <c r="AC3" t="s">
        <v>209</v>
      </c>
      <c r="AD3" t="s">
        <v>33</v>
      </c>
      <c r="AE3" t="s">
        <v>166</v>
      </c>
      <c r="AF3" t="s">
        <v>91</v>
      </c>
      <c r="AG3" t="s">
        <v>44</v>
      </c>
      <c r="AH3" t="s">
        <v>4</v>
      </c>
      <c r="AI3" t="s">
        <v>39</v>
      </c>
      <c r="AJ3" t="s">
        <v>42</v>
      </c>
      <c r="AK3" t="s">
        <v>153</v>
      </c>
      <c r="AL3" t="s">
        <v>154</v>
      </c>
      <c r="AM3" t="s">
        <v>155</v>
      </c>
      <c r="AN3" t="s">
        <v>156</v>
      </c>
      <c r="AO3" t="s">
        <v>157</v>
      </c>
      <c r="AP3" t="s">
        <v>158</v>
      </c>
      <c r="AQ3" t="s">
        <v>159</v>
      </c>
    </row>
    <row r="4" spans="1:75" x14ac:dyDescent="0.2">
      <c r="A4" s="3">
        <v>43102</v>
      </c>
      <c r="B4" s="4">
        <v>2189</v>
      </c>
      <c r="C4" s="4">
        <v>5.7339288296004627</v>
      </c>
      <c r="D4" s="4">
        <v>281</v>
      </c>
      <c r="E4" s="4">
        <v>6.4666666666666668</v>
      </c>
      <c r="F4" s="4">
        <v>4</v>
      </c>
      <c r="G4" s="4">
        <v>55025.032372053021</v>
      </c>
      <c r="H4" s="4">
        <v>1488</v>
      </c>
      <c r="I4" s="4">
        <v>2941</v>
      </c>
      <c r="J4" s="4">
        <v>0</v>
      </c>
      <c r="Q4" s="1">
        <v>43102</v>
      </c>
      <c r="R4">
        <v>2189</v>
      </c>
      <c r="S4">
        <v>281</v>
      </c>
      <c r="T4">
        <v>1488</v>
      </c>
      <c r="U4">
        <v>2941</v>
      </c>
      <c r="V4">
        <v>0</v>
      </c>
      <c r="W4">
        <v>6.4666666666666668</v>
      </c>
      <c r="X4">
        <v>0</v>
      </c>
      <c r="Y4">
        <v>44.96</v>
      </c>
      <c r="Z4">
        <f>Y4^2</f>
        <v>2021.4016000000001</v>
      </c>
      <c r="AA4">
        <f>T4*W4</f>
        <v>9622.4</v>
      </c>
      <c r="AB4">
        <f>T4*U4</f>
        <v>4376208</v>
      </c>
      <c r="AC4">
        <f>T4*V4</f>
        <v>0</v>
      </c>
      <c r="AD4">
        <v>0</v>
      </c>
      <c r="AE4">
        <f>T4*AD4</f>
        <v>0</v>
      </c>
      <c r="AF4">
        <v>55025.032372053021</v>
      </c>
      <c r="AG4">
        <v>5.7339288296004627</v>
      </c>
      <c r="AH4">
        <v>4</v>
      </c>
      <c r="AI4">
        <v>0</v>
      </c>
      <c r="AJ4">
        <v>21.02</v>
      </c>
      <c r="AK4" t="str">
        <f>TEXT(Q4,"ddd")</f>
        <v>Tue</v>
      </c>
      <c r="AL4">
        <f>IF(AK4="Mon",1,0)</f>
        <v>0</v>
      </c>
      <c r="AM4">
        <f>IF(AK4="Tue",1,0)</f>
        <v>1</v>
      </c>
      <c r="AN4">
        <f>IF(AK4="Wed",1,0)</f>
        <v>0</v>
      </c>
      <c r="AO4">
        <f>IF(AK4="Thu",1,0)</f>
        <v>0</v>
      </c>
      <c r="AP4">
        <f>IF(AK4="Fri",1,0)</f>
        <v>0</v>
      </c>
      <c r="AQ4">
        <f>IF(AK4="Sat",1,0)</f>
        <v>0</v>
      </c>
      <c r="AU4" t="s">
        <v>37</v>
      </c>
      <c r="AV4" t="s">
        <v>84</v>
      </c>
      <c r="AW4" t="s">
        <v>89</v>
      </c>
      <c r="AX4" t="s">
        <v>43</v>
      </c>
      <c r="AY4" t="s">
        <v>88</v>
      </c>
      <c r="AZ4" t="s">
        <v>83</v>
      </c>
      <c r="BA4" t="s">
        <v>90</v>
      </c>
      <c r="BB4" t="s">
        <v>85</v>
      </c>
      <c r="BC4" t="s">
        <v>86</v>
      </c>
      <c r="BD4" t="s">
        <v>87</v>
      </c>
      <c r="BE4" t="s">
        <v>39</v>
      </c>
      <c r="BF4" t="s">
        <v>40</v>
      </c>
      <c r="BG4" t="s">
        <v>41</v>
      </c>
      <c r="BH4" t="s">
        <v>42</v>
      </c>
      <c r="BJ4" t="s">
        <v>0</v>
      </c>
      <c r="BK4" t="s">
        <v>5</v>
      </c>
      <c r="BL4" t="s">
        <v>44</v>
      </c>
      <c r="BM4" t="s">
        <v>2</v>
      </c>
      <c r="BN4" t="s">
        <v>3</v>
      </c>
      <c r="BO4" t="s">
        <v>4</v>
      </c>
      <c r="BP4" t="s">
        <v>91</v>
      </c>
      <c r="BQ4" t="s">
        <v>9</v>
      </c>
      <c r="BR4" t="s">
        <v>13</v>
      </c>
      <c r="BS4" t="s">
        <v>17</v>
      </c>
      <c r="BT4" t="s">
        <v>39</v>
      </c>
      <c r="BU4" t="s">
        <v>40</v>
      </c>
      <c r="BV4" t="s">
        <v>41</v>
      </c>
      <c r="BW4" t="s">
        <v>42</v>
      </c>
    </row>
    <row r="5" spans="1:75" x14ac:dyDescent="0.2">
      <c r="A5" s="3">
        <v>43103</v>
      </c>
      <c r="B5" s="4">
        <v>2253</v>
      </c>
      <c r="C5" s="4">
        <v>3.6189855072463737</v>
      </c>
      <c r="D5" s="4">
        <v>291</v>
      </c>
      <c r="E5" s="4">
        <v>6.333333333333333</v>
      </c>
      <c r="F5" s="4">
        <v>3</v>
      </c>
      <c r="G5" s="4">
        <v>63605.940350816614</v>
      </c>
      <c r="H5" s="4">
        <v>2292</v>
      </c>
      <c r="I5" s="4">
        <v>3281</v>
      </c>
      <c r="J5" s="4">
        <v>2898</v>
      </c>
      <c r="Q5" s="1">
        <v>43103</v>
      </c>
      <c r="R5">
        <v>2253</v>
      </c>
      <c r="S5">
        <v>291</v>
      </c>
      <c r="T5">
        <v>2292</v>
      </c>
      <c r="U5">
        <v>3281</v>
      </c>
      <c r="V5">
        <v>2898</v>
      </c>
      <c r="W5">
        <v>6.333333333333333</v>
      </c>
      <c r="X5">
        <v>0</v>
      </c>
      <c r="Y5">
        <v>41</v>
      </c>
      <c r="Z5">
        <f t="shared" ref="Z5:Z68" si="0">Y5^2</f>
        <v>1681</v>
      </c>
      <c r="AA5">
        <f t="shared" ref="AA5:AA68" si="1">T5*W5</f>
        <v>14516</v>
      </c>
      <c r="AB5">
        <f t="shared" ref="AB5:AB68" si="2">T5*U5</f>
        <v>7520052</v>
      </c>
      <c r="AC5">
        <f t="shared" ref="AC5:AC68" si="3">T5*V5</f>
        <v>6642216</v>
      </c>
      <c r="AD5">
        <v>0</v>
      </c>
      <c r="AE5">
        <f t="shared" ref="AE5:AE68" si="4">T5*AD5</f>
        <v>0</v>
      </c>
      <c r="AF5">
        <v>63605.940350816614</v>
      </c>
      <c r="AG5">
        <v>3.6189855072463737</v>
      </c>
      <c r="AH5">
        <v>3</v>
      </c>
      <c r="AI5">
        <v>0</v>
      </c>
      <c r="AJ5">
        <v>19.04</v>
      </c>
      <c r="AK5" t="str">
        <f t="shared" ref="AK5:AK68" si="5">TEXT(Q5,"ddd")</f>
        <v>Wed</v>
      </c>
      <c r="AL5">
        <f t="shared" ref="AL5:AL68" si="6">IF(AK5="Mon",1,0)</f>
        <v>0</v>
      </c>
      <c r="AM5">
        <f t="shared" ref="AM5:AM68" si="7">IF(AK5="Tue",1,0)</f>
        <v>0</v>
      </c>
      <c r="AN5">
        <f t="shared" ref="AN5:AN68" si="8">IF(AK5="Wed",1,0)</f>
        <v>1</v>
      </c>
      <c r="AO5">
        <f t="shared" ref="AO5:AO68" si="9">IF(AK5="Thu",1,0)</f>
        <v>0</v>
      </c>
      <c r="AP5">
        <f t="shared" ref="AP5:AP68" si="10">IF(AK5="Fri",1,0)</f>
        <v>0</v>
      </c>
      <c r="AQ5">
        <f t="shared" ref="AQ5:AQ68" si="11">IF(AK5="Sat",1,0)</f>
        <v>0</v>
      </c>
      <c r="AU5" s="1">
        <v>43102</v>
      </c>
      <c r="AV5">
        <v>2189</v>
      </c>
      <c r="AW5">
        <v>5.7339288296004627</v>
      </c>
      <c r="AX5">
        <v>281</v>
      </c>
      <c r="AY5">
        <v>6.4666666666666668</v>
      </c>
      <c r="AZ5">
        <v>4</v>
      </c>
      <c r="BA5">
        <v>55025.032372053021</v>
      </c>
      <c r="BB5">
        <v>1488</v>
      </c>
      <c r="BC5">
        <v>2941</v>
      </c>
      <c r="BD5">
        <v>0</v>
      </c>
      <c r="BE5">
        <f>VLOOKUP($AU5,weatherData!$A$1:$E$366,2,0)</f>
        <v>0</v>
      </c>
      <c r="BF5">
        <f>VLOOKUP($AU5,weatherData!$A$1:$E$366,3,0)</f>
        <v>0</v>
      </c>
      <c r="BG5">
        <f>VLOOKUP($AU5,weatherData!$A$1:$E$366,4,0)</f>
        <v>44.96</v>
      </c>
      <c r="BH5">
        <f>VLOOKUP($AU5,weatherData!$A$1:$E$366,5,0)</f>
        <v>21.02</v>
      </c>
    </row>
    <row r="6" spans="1:75" x14ac:dyDescent="0.2">
      <c r="A6" s="3">
        <v>43104</v>
      </c>
      <c r="B6" s="4">
        <v>2864</v>
      </c>
      <c r="C6" s="4">
        <v>3.4091124870968459</v>
      </c>
      <c r="D6" s="4">
        <v>326</v>
      </c>
      <c r="E6" s="4">
        <v>6.9333333333333336</v>
      </c>
      <c r="F6" s="4">
        <v>1</v>
      </c>
      <c r="G6" s="4">
        <v>49278.844383477553</v>
      </c>
      <c r="H6" s="4">
        <v>2380</v>
      </c>
      <c r="I6" s="4">
        <v>2652</v>
      </c>
      <c r="J6" s="4">
        <v>3390</v>
      </c>
      <c r="Q6" s="1">
        <v>43104</v>
      </c>
      <c r="R6">
        <v>2864</v>
      </c>
      <c r="S6">
        <v>326</v>
      </c>
      <c r="T6">
        <v>2380</v>
      </c>
      <c r="U6">
        <v>2652</v>
      </c>
      <c r="V6">
        <v>3390</v>
      </c>
      <c r="W6">
        <v>6.9333333333333336</v>
      </c>
      <c r="X6">
        <v>0</v>
      </c>
      <c r="Y6">
        <v>44.96</v>
      </c>
      <c r="Z6">
        <f t="shared" si="0"/>
        <v>2021.4016000000001</v>
      </c>
      <c r="AA6">
        <f t="shared" si="1"/>
        <v>16501.333333333332</v>
      </c>
      <c r="AB6">
        <f t="shared" si="2"/>
        <v>6311760</v>
      </c>
      <c r="AC6">
        <f t="shared" si="3"/>
        <v>8068200</v>
      </c>
      <c r="AD6">
        <v>0</v>
      </c>
      <c r="AE6">
        <f t="shared" si="4"/>
        <v>0</v>
      </c>
      <c r="AF6">
        <v>49278.844383477553</v>
      </c>
      <c r="AG6">
        <v>3.4091124870968459</v>
      </c>
      <c r="AH6">
        <v>1</v>
      </c>
      <c r="AI6">
        <v>0</v>
      </c>
      <c r="AJ6">
        <v>19.04</v>
      </c>
      <c r="AK6" t="str">
        <f t="shared" si="5"/>
        <v>Thu</v>
      </c>
      <c r="AL6">
        <f t="shared" si="6"/>
        <v>0</v>
      </c>
      <c r="AM6">
        <f t="shared" si="7"/>
        <v>0</v>
      </c>
      <c r="AN6">
        <f t="shared" si="8"/>
        <v>0</v>
      </c>
      <c r="AO6">
        <f t="shared" si="9"/>
        <v>1</v>
      </c>
      <c r="AP6">
        <f t="shared" si="10"/>
        <v>0</v>
      </c>
      <c r="AQ6">
        <f t="shared" si="11"/>
        <v>0</v>
      </c>
      <c r="AU6" s="1">
        <v>43103</v>
      </c>
      <c r="AV6">
        <v>2253</v>
      </c>
      <c r="AW6">
        <v>3.6189855072463737</v>
      </c>
      <c r="AX6">
        <v>291</v>
      </c>
      <c r="AY6">
        <v>6.333333333333333</v>
      </c>
      <c r="AZ6">
        <v>3</v>
      </c>
      <c r="BA6">
        <v>63605.940350816614</v>
      </c>
      <c r="BB6">
        <v>2292</v>
      </c>
      <c r="BC6">
        <v>3281</v>
      </c>
      <c r="BD6">
        <v>2898</v>
      </c>
      <c r="BE6">
        <f>VLOOKUP($AU6,weatherData!$A$1:$E$366,2,0)</f>
        <v>0</v>
      </c>
      <c r="BF6">
        <f>VLOOKUP($AU6,weatherData!$A$1:$E$366,3,0)</f>
        <v>0</v>
      </c>
      <c r="BG6">
        <f>VLOOKUP($AU6,weatherData!$A$1:$E$366,4,0)</f>
        <v>41</v>
      </c>
      <c r="BH6">
        <f>VLOOKUP($AU6,weatherData!$A$1:$E$366,5,0)</f>
        <v>19.04</v>
      </c>
    </row>
    <row r="7" spans="1:75" x14ac:dyDescent="0.2">
      <c r="A7" s="3">
        <v>43105</v>
      </c>
      <c r="B7" s="4">
        <v>3984</v>
      </c>
      <c r="C7" s="4">
        <v>3.2899848448339877</v>
      </c>
      <c r="D7" s="4">
        <v>523</v>
      </c>
      <c r="E7" s="4">
        <v>6.7333333333333334</v>
      </c>
      <c r="F7" s="4">
        <v>5</v>
      </c>
      <c r="G7" s="4">
        <v>53351.467786166948</v>
      </c>
      <c r="H7" s="4">
        <v>3180</v>
      </c>
      <c r="I7" s="4">
        <v>4336</v>
      </c>
      <c r="J7" s="4">
        <v>3837</v>
      </c>
      <c r="Q7" s="1">
        <v>43105</v>
      </c>
      <c r="R7">
        <v>3984</v>
      </c>
      <c r="S7">
        <v>523</v>
      </c>
      <c r="T7">
        <v>3180</v>
      </c>
      <c r="U7">
        <v>4336</v>
      </c>
      <c r="V7">
        <v>3837</v>
      </c>
      <c r="W7">
        <v>6.7333333333333334</v>
      </c>
      <c r="X7">
        <v>0</v>
      </c>
      <c r="Y7">
        <v>51.08</v>
      </c>
      <c r="Z7">
        <f t="shared" si="0"/>
        <v>2609.1663999999996</v>
      </c>
      <c r="AA7">
        <f t="shared" si="1"/>
        <v>21412</v>
      </c>
      <c r="AB7">
        <f t="shared" si="2"/>
        <v>13788480</v>
      </c>
      <c r="AC7">
        <f t="shared" si="3"/>
        <v>12201660</v>
      </c>
      <c r="AD7">
        <v>0</v>
      </c>
      <c r="AE7">
        <f t="shared" si="4"/>
        <v>0</v>
      </c>
      <c r="AF7">
        <v>53351.467786166948</v>
      </c>
      <c r="AG7">
        <v>3.2899848448339877</v>
      </c>
      <c r="AH7">
        <v>5</v>
      </c>
      <c r="AI7">
        <v>0</v>
      </c>
      <c r="AJ7">
        <v>24.08</v>
      </c>
      <c r="AK7" t="str">
        <f t="shared" si="5"/>
        <v>Fri</v>
      </c>
      <c r="AL7">
        <f t="shared" si="6"/>
        <v>0</v>
      </c>
      <c r="AM7">
        <f t="shared" si="7"/>
        <v>0</v>
      </c>
      <c r="AN7">
        <f t="shared" si="8"/>
        <v>0</v>
      </c>
      <c r="AO7">
        <f t="shared" si="9"/>
        <v>0</v>
      </c>
      <c r="AP7">
        <f t="shared" si="10"/>
        <v>1</v>
      </c>
      <c r="AQ7">
        <f t="shared" si="11"/>
        <v>0</v>
      </c>
      <c r="AU7" s="1">
        <v>43104</v>
      </c>
      <c r="AV7">
        <v>2864</v>
      </c>
      <c r="AW7">
        <v>3.4091124870968459</v>
      </c>
      <c r="AX7">
        <v>326</v>
      </c>
      <c r="AY7">
        <v>6.9333333333333336</v>
      </c>
      <c r="AZ7">
        <v>1</v>
      </c>
      <c r="BA7">
        <v>49278.844383477553</v>
      </c>
      <c r="BB7">
        <v>2380</v>
      </c>
      <c r="BC7">
        <v>2652</v>
      </c>
      <c r="BD7">
        <v>3390</v>
      </c>
      <c r="BE7">
        <f>VLOOKUP($AU7,weatherData!$A$1:$E$366,2,0)</f>
        <v>0</v>
      </c>
      <c r="BF7">
        <f>VLOOKUP($AU7,weatherData!$A$1:$E$366,3,0)</f>
        <v>0</v>
      </c>
      <c r="BG7">
        <f>VLOOKUP($AU7,weatherData!$A$1:$E$366,4,0)</f>
        <v>44.96</v>
      </c>
      <c r="BH7">
        <f>VLOOKUP($AU7,weatherData!$A$1:$E$366,5,0)</f>
        <v>19.04</v>
      </c>
    </row>
    <row r="8" spans="1:75" x14ac:dyDescent="0.2">
      <c r="A8" s="3">
        <v>43106</v>
      </c>
      <c r="B8" s="4">
        <v>4437</v>
      </c>
      <c r="C8" s="4">
        <v>3.1693153709632318</v>
      </c>
      <c r="D8" s="4">
        <v>532</v>
      </c>
      <c r="E8" s="4">
        <v>6.333333333333333</v>
      </c>
      <c r="F8" s="4">
        <v>3</v>
      </c>
      <c r="G8" s="4">
        <v>58450.548492641254</v>
      </c>
      <c r="H8" s="4">
        <v>3683</v>
      </c>
      <c r="I8" s="4">
        <v>5165</v>
      </c>
      <c r="J8" s="4">
        <v>4565</v>
      </c>
      <c r="Q8" s="1">
        <v>43106</v>
      </c>
      <c r="R8">
        <v>4437</v>
      </c>
      <c r="S8">
        <v>532</v>
      </c>
      <c r="T8">
        <v>3683</v>
      </c>
      <c r="U8">
        <v>5165</v>
      </c>
      <c r="V8">
        <v>4565</v>
      </c>
      <c r="W8">
        <v>6.333333333333333</v>
      </c>
      <c r="X8">
        <v>0</v>
      </c>
      <c r="Y8">
        <v>42.08</v>
      </c>
      <c r="Z8">
        <f t="shared" si="0"/>
        <v>1770.7263999999998</v>
      </c>
      <c r="AA8">
        <f t="shared" si="1"/>
        <v>23325.666666666664</v>
      </c>
      <c r="AB8">
        <f t="shared" si="2"/>
        <v>19022695</v>
      </c>
      <c r="AC8">
        <f t="shared" si="3"/>
        <v>16812895</v>
      </c>
      <c r="AD8">
        <v>0</v>
      </c>
      <c r="AE8">
        <f t="shared" si="4"/>
        <v>0</v>
      </c>
      <c r="AF8">
        <v>58450.548492641254</v>
      </c>
      <c r="AG8">
        <v>3.1693153709632318</v>
      </c>
      <c r="AH8">
        <v>3</v>
      </c>
      <c r="AI8">
        <v>1.4173228346456599</v>
      </c>
      <c r="AJ8">
        <v>32</v>
      </c>
      <c r="AK8" t="str">
        <f t="shared" si="5"/>
        <v>Sat</v>
      </c>
      <c r="AL8">
        <f t="shared" si="6"/>
        <v>0</v>
      </c>
      <c r="AM8">
        <f t="shared" si="7"/>
        <v>0</v>
      </c>
      <c r="AN8">
        <f t="shared" si="8"/>
        <v>0</v>
      </c>
      <c r="AO8">
        <f t="shared" si="9"/>
        <v>0</v>
      </c>
      <c r="AP8">
        <f t="shared" si="10"/>
        <v>0</v>
      </c>
      <c r="AQ8">
        <f t="shared" si="11"/>
        <v>1</v>
      </c>
      <c r="AU8" s="1">
        <v>43105</v>
      </c>
      <c r="AV8">
        <v>3984</v>
      </c>
      <c r="AW8">
        <v>3.2899848448339877</v>
      </c>
      <c r="AX8">
        <v>523</v>
      </c>
      <c r="AY8">
        <v>6.7333333333333334</v>
      </c>
      <c r="AZ8">
        <v>5</v>
      </c>
      <c r="BA8">
        <v>53351.467786166948</v>
      </c>
      <c r="BB8">
        <v>3180</v>
      </c>
      <c r="BC8">
        <v>4336</v>
      </c>
      <c r="BD8">
        <v>3837</v>
      </c>
      <c r="BE8">
        <f>VLOOKUP($AU8,weatherData!$A$1:$E$366,2,0)</f>
        <v>0</v>
      </c>
      <c r="BF8">
        <f>VLOOKUP($AU8,weatherData!$A$1:$E$366,3,0)</f>
        <v>0</v>
      </c>
      <c r="BG8">
        <f>VLOOKUP($AU8,weatherData!$A$1:$E$366,4,0)</f>
        <v>51.08</v>
      </c>
      <c r="BH8">
        <f>VLOOKUP($AU8,weatherData!$A$1:$E$366,5,0)</f>
        <v>24.08</v>
      </c>
    </row>
    <row r="9" spans="1:75" x14ac:dyDescent="0.2">
      <c r="A9" s="3">
        <v>43108</v>
      </c>
      <c r="B9" s="4">
        <v>2841</v>
      </c>
      <c r="C9" s="4">
        <v>3.2965339505455762</v>
      </c>
      <c r="D9" s="4">
        <v>312</v>
      </c>
      <c r="E9" s="4">
        <v>8.0666666666666664</v>
      </c>
      <c r="F9" s="4">
        <v>1</v>
      </c>
      <c r="G9" s="4">
        <v>59814.23143225634</v>
      </c>
      <c r="H9" s="4">
        <v>2206</v>
      </c>
      <c r="I9" s="4">
        <v>2616</v>
      </c>
      <c r="J9" s="4">
        <v>0</v>
      </c>
      <c r="Q9" s="1">
        <v>43108</v>
      </c>
      <c r="R9">
        <v>2841</v>
      </c>
      <c r="S9">
        <v>312</v>
      </c>
      <c r="T9">
        <v>2206</v>
      </c>
      <c r="U9">
        <v>2616</v>
      </c>
      <c r="V9">
        <v>0</v>
      </c>
      <c r="W9">
        <v>8.0666666666666664</v>
      </c>
      <c r="X9">
        <v>0</v>
      </c>
      <c r="Y9">
        <v>48.92</v>
      </c>
      <c r="Z9">
        <f t="shared" si="0"/>
        <v>2393.1664000000001</v>
      </c>
      <c r="AA9">
        <f t="shared" si="1"/>
        <v>17795.066666666666</v>
      </c>
      <c r="AB9">
        <f t="shared" si="2"/>
        <v>5770896</v>
      </c>
      <c r="AC9">
        <f t="shared" si="3"/>
        <v>0</v>
      </c>
      <c r="AD9">
        <v>0</v>
      </c>
      <c r="AE9">
        <f t="shared" si="4"/>
        <v>0</v>
      </c>
      <c r="AF9">
        <v>59814.23143225634</v>
      </c>
      <c r="AG9">
        <v>3.2965339505455762</v>
      </c>
      <c r="AH9">
        <v>1</v>
      </c>
      <c r="AI9">
        <v>0</v>
      </c>
      <c r="AJ9">
        <v>28.04</v>
      </c>
      <c r="AK9" t="str">
        <f t="shared" si="5"/>
        <v>Mon</v>
      </c>
      <c r="AL9">
        <f t="shared" si="6"/>
        <v>1</v>
      </c>
      <c r="AM9">
        <f t="shared" si="7"/>
        <v>0</v>
      </c>
      <c r="AN9">
        <f t="shared" si="8"/>
        <v>0</v>
      </c>
      <c r="AO9">
        <f t="shared" si="9"/>
        <v>0</v>
      </c>
      <c r="AP9">
        <f t="shared" si="10"/>
        <v>0</v>
      </c>
      <c r="AQ9">
        <f t="shared" si="11"/>
        <v>0</v>
      </c>
      <c r="AU9" s="1">
        <v>43106</v>
      </c>
      <c r="AV9">
        <v>4437</v>
      </c>
      <c r="AW9">
        <v>3.1693153709632318</v>
      </c>
      <c r="AX9">
        <v>532</v>
      </c>
      <c r="AY9">
        <v>6.333333333333333</v>
      </c>
      <c r="AZ9">
        <v>3</v>
      </c>
      <c r="BA9">
        <v>58450.548492641254</v>
      </c>
      <c r="BB9">
        <v>3683</v>
      </c>
      <c r="BC9">
        <v>5165</v>
      </c>
      <c r="BD9">
        <v>4565</v>
      </c>
      <c r="BE9">
        <f>VLOOKUP($AU9,weatherData!$A$1:$E$366,2,0)</f>
        <v>1.4173228346456599</v>
      </c>
      <c r="BF9">
        <f>VLOOKUP($AU9,weatherData!$A$1:$E$366,3,0)</f>
        <v>0</v>
      </c>
      <c r="BG9">
        <f>VLOOKUP($AU9,weatherData!$A$1:$E$366,4,0)</f>
        <v>42.08</v>
      </c>
      <c r="BH9">
        <f>VLOOKUP($AU9,weatherData!$A$1:$E$366,5,0)</f>
        <v>32</v>
      </c>
    </row>
    <row r="10" spans="1:75" x14ac:dyDescent="0.2">
      <c r="A10" s="3">
        <v>43109</v>
      </c>
      <c r="B10" s="4">
        <v>2085</v>
      </c>
      <c r="C10" s="4">
        <v>3.2244560839098613</v>
      </c>
      <c r="D10" s="4">
        <v>279</v>
      </c>
      <c r="E10" s="4">
        <v>6.5</v>
      </c>
      <c r="F10" s="4">
        <v>7</v>
      </c>
      <c r="G10" s="4">
        <v>69447.003946015044</v>
      </c>
      <c r="H10" s="4">
        <v>2070</v>
      </c>
      <c r="I10" s="4">
        <v>2404</v>
      </c>
      <c r="J10" s="4">
        <v>2154</v>
      </c>
      <c r="Q10" s="1">
        <v>43109</v>
      </c>
      <c r="R10">
        <v>2085</v>
      </c>
      <c r="S10">
        <v>279</v>
      </c>
      <c r="T10">
        <v>2070</v>
      </c>
      <c r="U10">
        <v>2404</v>
      </c>
      <c r="V10">
        <v>2154</v>
      </c>
      <c r="W10">
        <v>6.5</v>
      </c>
      <c r="X10">
        <v>0</v>
      </c>
      <c r="Y10">
        <v>46.04</v>
      </c>
      <c r="Z10">
        <f t="shared" si="0"/>
        <v>2119.6815999999999</v>
      </c>
      <c r="AA10">
        <f t="shared" si="1"/>
        <v>13455</v>
      </c>
      <c r="AB10">
        <f t="shared" si="2"/>
        <v>4976280</v>
      </c>
      <c r="AC10">
        <f t="shared" si="3"/>
        <v>4458780</v>
      </c>
      <c r="AD10">
        <v>0</v>
      </c>
      <c r="AE10">
        <f t="shared" si="4"/>
        <v>0</v>
      </c>
      <c r="AF10">
        <v>69447.003946015044</v>
      </c>
      <c r="AG10">
        <v>3.2244560839098613</v>
      </c>
      <c r="AH10">
        <v>7</v>
      </c>
      <c r="AI10">
        <v>1.4173228346456599</v>
      </c>
      <c r="AJ10">
        <v>39.92</v>
      </c>
      <c r="AK10" t="str">
        <f t="shared" si="5"/>
        <v>Tue</v>
      </c>
      <c r="AL10">
        <f t="shared" si="6"/>
        <v>0</v>
      </c>
      <c r="AM10">
        <f t="shared" si="7"/>
        <v>1</v>
      </c>
      <c r="AN10">
        <f t="shared" si="8"/>
        <v>0</v>
      </c>
      <c r="AO10">
        <f t="shared" si="9"/>
        <v>0</v>
      </c>
      <c r="AP10">
        <f t="shared" si="10"/>
        <v>0</v>
      </c>
      <c r="AQ10">
        <f t="shared" si="11"/>
        <v>0</v>
      </c>
      <c r="AU10" s="1">
        <v>43108</v>
      </c>
      <c r="AV10">
        <v>2841</v>
      </c>
      <c r="AW10">
        <v>3.2965339505455762</v>
      </c>
      <c r="AX10">
        <v>312</v>
      </c>
      <c r="AY10">
        <v>8.0666666666666664</v>
      </c>
      <c r="AZ10">
        <v>1</v>
      </c>
      <c r="BA10">
        <v>59814.23143225634</v>
      </c>
      <c r="BB10">
        <v>2206</v>
      </c>
      <c r="BC10">
        <v>2616</v>
      </c>
      <c r="BD10">
        <v>0</v>
      </c>
      <c r="BE10">
        <f>VLOOKUP($AU10,weatherData!$A$1:$E$366,2,0)</f>
        <v>0</v>
      </c>
      <c r="BF10">
        <f>VLOOKUP($AU10,weatherData!$A$1:$E$366,3,0)</f>
        <v>0</v>
      </c>
      <c r="BG10">
        <f>VLOOKUP($AU10,weatherData!$A$1:$E$366,4,0)</f>
        <v>48.92</v>
      </c>
      <c r="BH10">
        <f>VLOOKUP($AU10,weatherData!$A$1:$E$366,5,0)</f>
        <v>28.04</v>
      </c>
    </row>
    <row r="11" spans="1:75" x14ac:dyDescent="0.2">
      <c r="A11" s="3">
        <v>43110</v>
      </c>
      <c r="B11" s="4">
        <v>2380</v>
      </c>
      <c r="C11" s="4">
        <v>3.6424109949600116</v>
      </c>
      <c r="D11" s="4">
        <v>320</v>
      </c>
      <c r="E11" s="4">
        <v>6</v>
      </c>
      <c r="F11" s="4">
        <v>9</v>
      </c>
      <c r="G11" s="4">
        <v>41371.4946491054</v>
      </c>
      <c r="H11" s="4">
        <v>3232</v>
      </c>
      <c r="I11" s="4">
        <v>3172</v>
      </c>
      <c r="J11" s="4">
        <v>2253</v>
      </c>
      <c r="Q11" s="1">
        <v>43110</v>
      </c>
      <c r="R11">
        <v>2380</v>
      </c>
      <c r="S11">
        <v>320</v>
      </c>
      <c r="T11">
        <v>3232</v>
      </c>
      <c r="U11">
        <v>3172</v>
      </c>
      <c r="V11">
        <v>2253</v>
      </c>
      <c r="W11">
        <v>6</v>
      </c>
      <c r="X11">
        <v>0</v>
      </c>
      <c r="Y11">
        <v>46.04</v>
      </c>
      <c r="Z11">
        <f t="shared" si="0"/>
        <v>2119.6815999999999</v>
      </c>
      <c r="AA11">
        <f t="shared" si="1"/>
        <v>19392</v>
      </c>
      <c r="AB11">
        <f t="shared" si="2"/>
        <v>10251904</v>
      </c>
      <c r="AC11">
        <f t="shared" si="3"/>
        <v>7281696</v>
      </c>
      <c r="AD11">
        <v>0</v>
      </c>
      <c r="AE11">
        <f t="shared" si="4"/>
        <v>0</v>
      </c>
      <c r="AF11">
        <v>41371.4946491054</v>
      </c>
      <c r="AG11">
        <v>3.6424109949600116</v>
      </c>
      <c r="AH11">
        <v>9</v>
      </c>
      <c r="AI11">
        <v>2.59842519685039</v>
      </c>
      <c r="AJ11">
        <v>39.92</v>
      </c>
      <c r="AK11" t="str">
        <f t="shared" si="5"/>
        <v>Wed</v>
      </c>
      <c r="AL11">
        <f t="shared" si="6"/>
        <v>0</v>
      </c>
      <c r="AM11">
        <f t="shared" si="7"/>
        <v>0</v>
      </c>
      <c r="AN11">
        <f t="shared" si="8"/>
        <v>1</v>
      </c>
      <c r="AO11">
        <f t="shared" si="9"/>
        <v>0</v>
      </c>
      <c r="AP11">
        <f t="shared" si="10"/>
        <v>0</v>
      </c>
      <c r="AQ11">
        <f t="shared" si="11"/>
        <v>0</v>
      </c>
      <c r="AU11" s="1">
        <v>43109</v>
      </c>
      <c r="AV11">
        <v>2085</v>
      </c>
      <c r="AW11">
        <v>3.2244560839098613</v>
      </c>
      <c r="AX11">
        <v>279</v>
      </c>
      <c r="AY11">
        <v>6.5</v>
      </c>
      <c r="AZ11">
        <v>7</v>
      </c>
      <c r="BA11">
        <v>69447.003946015044</v>
      </c>
      <c r="BB11">
        <v>2070</v>
      </c>
      <c r="BC11">
        <v>2404</v>
      </c>
      <c r="BD11">
        <v>2154</v>
      </c>
      <c r="BE11">
        <f>VLOOKUP($AU11,weatherData!$A$1:$E$366,2,0)</f>
        <v>1.4173228346456599</v>
      </c>
      <c r="BF11">
        <f>VLOOKUP($AU11,weatherData!$A$1:$E$366,3,0)</f>
        <v>0</v>
      </c>
      <c r="BG11">
        <f>VLOOKUP($AU11,weatherData!$A$1:$E$366,4,0)</f>
        <v>46.04</v>
      </c>
      <c r="BH11">
        <f>VLOOKUP($AU11,weatherData!$A$1:$E$366,5,0)</f>
        <v>39.92</v>
      </c>
    </row>
    <row r="12" spans="1:75" x14ac:dyDescent="0.2">
      <c r="A12" s="3">
        <v>43111</v>
      </c>
      <c r="B12" s="4">
        <v>3497</v>
      </c>
      <c r="C12" s="4">
        <v>3.3597320317132544</v>
      </c>
      <c r="D12" s="4">
        <v>398</v>
      </c>
      <c r="E12" s="4">
        <v>7.6</v>
      </c>
      <c r="F12" s="4">
        <v>3</v>
      </c>
      <c r="G12" s="4">
        <v>48692.68365672751</v>
      </c>
      <c r="H12" s="4">
        <v>3139</v>
      </c>
      <c r="I12" s="4">
        <v>2849</v>
      </c>
      <c r="J12" s="4">
        <v>2864</v>
      </c>
      <c r="Q12" s="1">
        <v>43111</v>
      </c>
      <c r="R12">
        <v>3497</v>
      </c>
      <c r="S12">
        <v>398</v>
      </c>
      <c r="T12">
        <v>3139</v>
      </c>
      <c r="U12">
        <v>2849</v>
      </c>
      <c r="V12">
        <v>2864</v>
      </c>
      <c r="W12">
        <v>7.6</v>
      </c>
      <c r="X12">
        <v>0</v>
      </c>
      <c r="Y12">
        <v>46.94</v>
      </c>
      <c r="Z12">
        <f t="shared" si="0"/>
        <v>2203.3635999999997</v>
      </c>
      <c r="AA12">
        <f t="shared" si="1"/>
        <v>23856.399999999998</v>
      </c>
      <c r="AB12">
        <f t="shared" si="2"/>
        <v>8943011</v>
      </c>
      <c r="AC12">
        <f t="shared" si="3"/>
        <v>8990096</v>
      </c>
      <c r="AD12">
        <v>0</v>
      </c>
      <c r="AE12">
        <f t="shared" si="4"/>
        <v>0</v>
      </c>
      <c r="AF12">
        <v>48692.68365672751</v>
      </c>
      <c r="AG12">
        <v>3.3597320317132544</v>
      </c>
      <c r="AH12">
        <v>3</v>
      </c>
      <c r="AI12">
        <v>0</v>
      </c>
      <c r="AJ12">
        <v>33.08</v>
      </c>
      <c r="AK12" t="str">
        <f t="shared" si="5"/>
        <v>Thu</v>
      </c>
      <c r="AL12">
        <f t="shared" si="6"/>
        <v>0</v>
      </c>
      <c r="AM12">
        <f t="shared" si="7"/>
        <v>0</v>
      </c>
      <c r="AN12">
        <f t="shared" si="8"/>
        <v>0</v>
      </c>
      <c r="AO12">
        <f t="shared" si="9"/>
        <v>1</v>
      </c>
      <c r="AP12">
        <f t="shared" si="10"/>
        <v>0</v>
      </c>
      <c r="AQ12">
        <f t="shared" si="11"/>
        <v>0</v>
      </c>
      <c r="AU12" s="1">
        <v>43110</v>
      </c>
      <c r="AV12">
        <v>2380</v>
      </c>
      <c r="AW12">
        <v>3.6424109949600116</v>
      </c>
      <c r="AX12">
        <v>320</v>
      </c>
      <c r="AY12">
        <v>6</v>
      </c>
      <c r="AZ12">
        <v>9</v>
      </c>
      <c r="BA12">
        <v>41371.4946491054</v>
      </c>
      <c r="BB12">
        <v>3232</v>
      </c>
      <c r="BC12">
        <v>3172</v>
      </c>
      <c r="BD12">
        <v>2253</v>
      </c>
      <c r="BE12">
        <f>VLOOKUP($AU12,weatherData!$A$1:$E$366,2,0)</f>
        <v>2.59842519685039</v>
      </c>
      <c r="BF12">
        <f>VLOOKUP($AU12,weatherData!$A$1:$E$366,3,0)</f>
        <v>0</v>
      </c>
      <c r="BG12">
        <f>VLOOKUP($AU12,weatherData!$A$1:$E$366,4,0)</f>
        <v>46.04</v>
      </c>
      <c r="BH12">
        <f>VLOOKUP($AU12,weatherData!$A$1:$E$366,5,0)</f>
        <v>39.92</v>
      </c>
    </row>
    <row r="13" spans="1:75" x14ac:dyDescent="0.2">
      <c r="A13" s="3">
        <v>43112</v>
      </c>
      <c r="B13" s="4">
        <v>4115</v>
      </c>
      <c r="C13" s="4">
        <v>4.4905691637420277</v>
      </c>
      <c r="D13" s="4">
        <v>517</v>
      </c>
      <c r="E13" s="4">
        <v>6.5333333333333332</v>
      </c>
      <c r="F13" s="4">
        <v>2</v>
      </c>
      <c r="G13" s="4">
        <v>50895.843948675101</v>
      </c>
      <c r="H13" s="4">
        <v>4369</v>
      </c>
      <c r="I13" s="4">
        <v>5241</v>
      </c>
      <c r="J13" s="4">
        <v>3984</v>
      </c>
      <c r="Q13" s="1">
        <v>43112</v>
      </c>
      <c r="R13">
        <v>4115</v>
      </c>
      <c r="S13">
        <v>517</v>
      </c>
      <c r="T13">
        <v>4369</v>
      </c>
      <c r="U13">
        <v>5241</v>
      </c>
      <c r="V13">
        <v>3984</v>
      </c>
      <c r="W13">
        <v>6.5333333333333332</v>
      </c>
      <c r="X13">
        <v>0</v>
      </c>
      <c r="Y13">
        <v>50</v>
      </c>
      <c r="Z13">
        <f t="shared" si="0"/>
        <v>2500</v>
      </c>
      <c r="AA13">
        <f t="shared" si="1"/>
        <v>28544.133333333331</v>
      </c>
      <c r="AB13">
        <f t="shared" si="2"/>
        <v>22897929</v>
      </c>
      <c r="AC13">
        <f t="shared" si="3"/>
        <v>17406096</v>
      </c>
      <c r="AD13">
        <v>0</v>
      </c>
      <c r="AE13">
        <f t="shared" si="4"/>
        <v>0</v>
      </c>
      <c r="AF13">
        <v>50895.843948675101</v>
      </c>
      <c r="AG13">
        <v>4.4905691637420277</v>
      </c>
      <c r="AH13">
        <v>2</v>
      </c>
      <c r="AI13">
        <v>0</v>
      </c>
      <c r="AJ13">
        <v>39.92</v>
      </c>
      <c r="AK13" t="str">
        <f t="shared" si="5"/>
        <v>Fri</v>
      </c>
      <c r="AL13">
        <f t="shared" si="6"/>
        <v>0</v>
      </c>
      <c r="AM13">
        <f t="shared" si="7"/>
        <v>0</v>
      </c>
      <c r="AN13">
        <f t="shared" si="8"/>
        <v>0</v>
      </c>
      <c r="AO13">
        <f t="shared" si="9"/>
        <v>0</v>
      </c>
      <c r="AP13">
        <f t="shared" si="10"/>
        <v>1</v>
      </c>
      <c r="AQ13">
        <f t="shared" si="11"/>
        <v>0</v>
      </c>
      <c r="AU13" s="1">
        <v>43111</v>
      </c>
      <c r="AV13">
        <v>3497</v>
      </c>
      <c r="AW13">
        <v>3.3597320317132544</v>
      </c>
      <c r="AX13">
        <v>398</v>
      </c>
      <c r="AY13">
        <v>7.6</v>
      </c>
      <c r="AZ13">
        <v>3</v>
      </c>
      <c r="BA13">
        <v>48692.68365672751</v>
      </c>
      <c r="BB13">
        <v>3139</v>
      </c>
      <c r="BC13">
        <v>2849</v>
      </c>
      <c r="BD13">
        <v>2864</v>
      </c>
      <c r="BE13">
        <f>VLOOKUP($AU13,weatherData!$A$1:$E$366,2,0)</f>
        <v>0</v>
      </c>
      <c r="BF13">
        <f>VLOOKUP($AU13,weatherData!$A$1:$E$366,3,0)</f>
        <v>0</v>
      </c>
      <c r="BG13">
        <f>VLOOKUP($AU13,weatherData!$A$1:$E$366,4,0)</f>
        <v>46.94</v>
      </c>
      <c r="BH13">
        <f>VLOOKUP($AU13,weatherData!$A$1:$E$366,5,0)</f>
        <v>33.08</v>
      </c>
    </row>
    <row r="14" spans="1:75" x14ac:dyDescent="0.2">
      <c r="A14" s="3">
        <v>43113</v>
      </c>
      <c r="B14" s="4">
        <v>4227</v>
      </c>
      <c r="C14" s="4">
        <v>3.4603221134329045</v>
      </c>
      <c r="D14" s="4">
        <v>516</v>
      </c>
      <c r="E14" s="4">
        <v>6.666666666666667</v>
      </c>
      <c r="F14" s="4">
        <v>1</v>
      </c>
      <c r="G14" s="4">
        <v>59056.562426725563</v>
      </c>
      <c r="H14" s="4">
        <v>3723</v>
      </c>
      <c r="I14" s="4">
        <v>5195</v>
      </c>
      <c r="J14" s="4">
        <v>4437</v>
      </c>
      <c r="Q14" s="1">
        <v>43113</v>
      </c>
      <c r="R14">
        <v>4227</v>
      </c>
      <c r="S14">
        <v>516</v>
      </c>
      <c r="T14">
        <v>3723</v>
      </c>
      <c r="U14">
        <v>5195</v>
      </c>
      <c r="V14">
        <v>4437</v>
      </c>
      <c r="W14">
        <v>6.666666666666667</v>
      </c>
      <c r="X14">
        <v>0</v>
      </c>
      <c r="Y14">
        <v>51.08</v>
      </c>
      <c r="Z14">
        <f t="shared" si="0"/>
        <v>2609.1663999999996</v>
      </c>
      <c r="AA14">
        <f t="shared" si="1"/>
        <v>24820</v>
      </c>
      <c r="AB14">
        <f t="shared" si="2"/>
        <v>19340985</v>
      </c>
      <c r="AC14">
        <f t="shared" si="3"/>
        <v>16518951</v>
      </c>
      <c r="AD14">
        <v>0</v>
      </c>
      <c r="AE14">
        <f t="shared" si="4"/>
        <v>0</v>
      </c>
      <c r="AF14">
        <v>59056.562426725563</v>
      </c>
      <c r="AG14">
        <v>3.4603221134329045</v>
      </c>
      <c r="AH14">
        <v>1</v>
      </c>
      <c r="AI14">
        <v>0</v>
      </c>
      <c r="AJ14">
        <v>26.96</v>
      </c>
      <c r="AK14" t="str">
        <f t="shared" si="5"/>
        <v>Sat</v>
      </c>
      <c r="AL14">
        <f t="shared" si="6"/>
        <v>0</v>
      </c>
      <c r="AM14">
        <f t="shared" si="7"/>
        <v>0</v>
      </c>
      <c r="AN14">
        <f t="shared" si="8"/>
        <v>0</v>
      </c>
      <c r="AO14">
        <f t="shared" si="9"/>
        <v>0</v>
      </c>
      <c r="AP14">
        <f t="shared" si="10"/>
        <v>0</v>
      </c>
      <c r="AQ14">
        <f t="shared" si="11"/>
        <v>1</v>
      </c>
      <c r="AU14" s="1">
        <v>43112</v>
      </c>
      <c r="AV14">
        <v>4115</v>
      </c>
      <c r="AW14">
        <v>4.4905691637420277</v>
      </c>
      <c r="AX14">
        <v>517</v>
      </c>
      <c r="AY14">
        <v>6.5333333333333332</v>
      </c>
      <c r="AZ14">
        <v>2</v>
      </c>
      <c r="BA14">
        <v>50895.843948675101</v>
      </c>
      <c r="BB14">
        <v>4369</v>
      </c>
      <c r="BC14">
        <v>5241</v>
      </c>
      <c r="BD14">
        <v>3984</v>
      </c>
      <c r="BE14">
        <f>VLOOKUP($AU14,weatherData!$A$1:$E$366,2,0)</f>
        <v>0</v>
      </c>
      <c r="BF14">
        <f>VLOOKUP($AU14,weatherData!$A$1:$E$366,3,0)</f>
        <v>0</v>
      </c>
      <c r="BG14">
        <f>VLOOKUP($AU14,weatherData!$A$1:$E$366,4,0)</f>
        <v>50</v>
      </c>
      <c r="BH14">
        <f>VLOOKUP($AU14,weatherData!$A$1:$E$366,5,0)</f>
        <v>39.92</v>
      </c>
    </row>
    <row r="15" spans="1:75" x14ac:dyDescent="0.2">
      <c r="A15" s="3">
        <v>43115</v>
      </c>
      <c r="B15" s="4">
        <v>2756</v>
      </c>
      <c r="C15" s="4">
        <v>3.251870420202041</v>
      </c>
      <c r="D15" s="4">
        <v>316</v>
      </c>
      <c r="E15" s="4">
        <v>6.6</v>
      </c>
      <c r="F15" s="4">
        <v>4</v>
      </c>
      <c r="G15" s="4">
        <v>56516.193773001847</v>
      </c>
      <c r="H15" s="4">
        <v>3256</v>
      </c>
      <c r="I15" s="4">
        <v>2297</v>
      </c>
      <c r="J15" s="4">
        <v>2841</v>
      </c>
      <c r="Q15" s="1">
        <v>43115</v>
      </c>
      <c r="R15">
        <v>2756</v>
      </c>
      <c r="S15">
        <v>316</v>
      </c>
      <c r="T15">
        <v>3256</v>
      </c>
      <c r="U15">
        <v>2297</v>
      </c>
      <c r="V15">
        <v>2841</v>
      </c>
      <c r="W15">
        <v>6.6</v>
      </c>
      <c r="X15">
        <v>0</v>
      </c>
      <c r="Y15">
        <v>48.02</v>
      </c>
      <c r="Z15">
        <f t="shared" si="0"/>
        <v>2305.9204000000004</v>
      </c>
      <c r="AA15">
        <f t="shared" si="1"/>
        <v>21489.599999999999</v>
      </c>
      <c r="AB15">
        <f t="shared" si="2"/>
        <v>7479032</v>
      </c>
      <c r="AC15">
        <f t="shared" si="3"/>
        <v>9250296</v>
      </c>
      <c r="AD15">
        <v>0</v>
      </c>
      <c r="AE15">
        <f t="shared" si="4"/>
        <v>0</v>
      </c>
      <c r="AF15">
        <v>56516.193773001847</v>
      </c>
      <c r="AG15">
        <v>3.251870420202041</v>
      </c>
      <c r="AH15">
        <v>4</v>
      </c>
      <c r="AI15">
        <v>0</v>
      </c>
      <c r="AJ15">
        <v>26.06</v>
      </c>
      <c r="AK15" t="str">
        <f t="shared" si="5"/>
        <v>Mon</v>
      </c>
      <c r="AL15">
        <f t="shared" si="6"/>
        <v>1</v>
      </c>
      <c r="AM15">
        <f t="shared" si="7"/>
        <v>0</v>
      </c>
      <c r="AN15">
        <f t="shared" si="8"/>
        <v>0</v>
      </c>
      <c r="AO15">
        <f t="shared" si="9"/>
        <v>0</v>
      </c>
      <c r="AP15">
        <f t="shared" si="10"/>
        <v>0</v>
      </c>
      <c r="AQ15">
        <f t="shared" si="11"/>
        <v>0</v>
      </c>
      <c r="AU15" s="1">
        <v>43113</v>
      </c>
      <c r="AV15">
        <v>4227</v>
      </c>
      <c r="AW15">
        <v>3.4603221134329045</v>
      </c>
      <c r="AX15">
        <v>516</v>
      </c>
      <c r="AY15">
        <v>6.666666666666667</v>
      </c>
      <c r="AZ15">
        <v>1</v>
      </c>
      <c r="BA15">
        <v>59056.562426725563</v>
      </c>
      <c r="BB15">
        <v>3723</v>
      </c>
      <c r="BC15">
        <v>5195</v>
      </c>
      <c r="BD15">
        <v>4437</v>
      </c>
      <c r="BE15">
        <f>VLOOKUP($AU15,weatherData!$A$1:$E$366,2,0)</f>
        <v>0</v>
      </c>
      <c r="BF15">
        <f>VLOOKUP($AU15,weatherData!$A$1:$E$366,3,0)</f>
        <v>0</v>
      </c>
      <c r="BG15">
        <f>VLOOKUP($AU15,weatherData!$A$1:$E$366,4,0)</f>
        <v>51.08</v>
      </c>
      <c r="BH15">
        <f>VLOOKUP($AU15,weatherData!$A$1:$E$366,5,0)</f>
        <v>26.96</v>
      </c>
    </row>
    <row r="16" spans="1:75" x14ac:dyDescent="0.2">
      <c r="A16" s="3">
        <v>43116</v>
      </c>
      <c r="B16" s="4">
        <v>2772</v>
      </c>
      <c r="C16" s="4">
        <v>4.4974537290163479</v>
      </c>
      <c r="D16" s="4">
        <v>392</v>
      </c>
      <c r="E16" s="4">
        <v>5.8</v>
      </c>
      <c r="F16" s="4">
        <v>5</v>
      </c>
      <c r="G16" s="4">
        <v>51199.859809384019</v>
      </c>
      <c r="H16" s="4">
        <v>2455</v>
      </c>
      <c r="I16" s="4">
        <v>2951</v>
      </c>
      <c r="J16" s="4">
        <v>2085</v>
      </c>
      <c r="Q16" s="1">
        <v>43116</v>
      </c>
      <c r="R16">
        <v>2772</v>
      </c>
      <c r="S16">
        <v>392</v>
      </c>
      <c r="T16">
        <v>2455</v>
      </c>
      <c r="U16">
        <v>2951</v>
      </c>
      <c r="V16">
        <v>2085</v>
      </c>
      <c r="W16">
        <v>5.8</v>
      </c>
      <c r="X16">
        <v>0</v>
      </c>
      <c r="Y16">
        <v>51.98</v>
      </c>
      <c r="Z16">
        <f t="shared" si="0"/>
        <v>2701.9203999999995</v>
      </c>
      <c r="AA16">
        <f t="shared" si="1"/>
        <v>14239</v>
      </c>
      <c r="AB16">
        <f t="shared" si="2"/>
        <v>7244705</v>
      </c>
      <c r="AC16">
        <f t="shared" si="3"/>
        <v>5118675</v>
      </c>
      <c r="AD16">
        <v>0</v>
      </c>
      <c r="AE16">
        <f t="shared" si="4"/>
        <v>0</v>
      </c>
      <c r="AF16">
        <v>51199.859809384019</v>
      </c>
      <c r="AG16">
        <v>4.4974537290163479</v>
      </c>
      <c r="AH16">
        <v>5</v>
      </c>
      <c r="AI16">
        <v>0</v>
      </c>
      <c r="AJ16">
        <v>28.04</v>
      </c>
      <c r="AK16" t="str">
        <f t="shared" si="5"/>
        <v>Tue</v>
      </c>
      <c r="AL16">
        <f t="shared" si="6"/>
        <v>0</v>
      </c>
      <c r="AM16">
        <f t="shared" si="7"/>
        <v>1</v>
      </c>
      <c r="AN16">
        <f t="shared" si="8"/>
        <v>0</v>
      </c>
      <c r="AO16">
        <f t="shared" si="9"/>
        <v>0</v>
      </c>
      <c r="AP16">
        <f t="shared" si="10"/>
        <v>0</v>
      </c>
      <c r="AQ16">
        <f t="shared" si="11"/>
        <v>0</v>
      </c>
      <c r="AU16" s="1">
        <v>43115</v>
      </c>
      <c r="AV16">
        <v>2756</v>
      </c>
      <c r="AW16">
        <v>3.251870420202041</v>
      </c>
      <c r="AX16">
        <v>316</v>
      </c>
      <c r="AY16">
        <v>6.6</v>
      </c>
      <c r="AZ16">
        <v>4</v>
      </c>
      <c r="BA16">
        <v>56516.193773001847</v>
      </c>
      <c r="BB16">
        <v>3256</v>
      </c>
      <c r="BC16">
        <v>2297</v>
      </c>
      <c r="BD16">
        <v>2841</v>
      </c>
      <c r="BE16">
        <f>VLOOKUP($AU16,weatherData!$A$1:$E$366,2,0)</f>
        <v>0</v>
      </c>
      <c r="BF16">
        <f>VLOOKUP($AU16,weatherData!$A$1:$E$366,3,0)</f>
        <v>0</v>
      </c>
      <c r="BG16">
        <f>VLOOKUP($AU16,weatherData!$A$1:$E$366,4,0)</f>
        <v>48.02</v>
      </c>
      <c r="BH16">
        <f>VLOOKUP($AU16,weatherData!$A$1:$E$366,5,0)</f>
        <v>26.06</v>
      </c>
    </row>
    <row r="17" spans="1:60" x14ac:dyDescent="0.2">
      <c r="A17" s="3">
        <v>43117</v>
      </c>
      <c r="B17" s="4">
        <v>1706</v>
      </c>
      <c r="C17" s="4">
        <v>7.1577928069714449</v>
      </c>
      <c r="D17" s="4">
        <v>212</v>
      </c>
      <c r="E17" s="4">
        <v>6.333333333333333</v>
      </c>
      <c r="F17" s="4">
        <v>9</v>
      </c>
      <c r="G17" s="4">
        <v>58032.725494430008</v>
      </c>
      <c r="H17" s="4">
        <v>3252</v>
      </c>
      <c r="I17" s="4">
        <v>3600</v>
      </c>
      <c r="J17" s="4">
        <v>2380</v>
      </c>
      <c r="Q17" s="1">
        <v>43117</v>
      </c>
      <c r="R17">
        <v>1706</v>
      </c>
      <c r="S17">
        <v>212</v>
      </c>
      <c r="T17">
        <v>3252</v>
      </c>
      <c r="U17">
        <v>3600</v>
      </c>
      <c r="V17">
        <v>2380</v>
      </c>
      <c r="W17">
        <v>6.333333333333333</v>
      </c>
      <c r="X17">
        <v>0</v>
      </c>
      <c r="Y17">
        <v>53.06</v>
      </c>
      <c r="Z17">
        <f t="shared" si="0"/>
        <v>2815.3636000000001</v>
      </c>
      <c r="AA17">
        <f t="shared" si="1"/>
        <v>20596</v>
      </c>
      <c r="AB17">
        <f t="shared" si="2"/>
        <v>11707200</v>
      </c>
      <c r="AC17">
        <f t="shared" si="3"/>
        <v>7739760</v>
      </c>
      <c r="AD17">
        <v>0</v>
      </c>
      <c r="AE17">
        <f t="shared" si="4"/>
        <v>0</v>
      </c>
      <c r="AF17">
        <v>58032.725494430008</v>
      </c>
      <c r="AG17">
        <v>7.1577928069714449</v>
      </c>
      <c r="AH17">
        <v>9</v>
      </c>
      <c r="AI17">
        <v>0</v>
      </c>
      <c r="AJ17">
        <v>26.96</v>
      </c>
      <c r="AK17" t="str">
        <f t="shared" si="5"/>
        <v>Wed</v>
      </c>
      <c r="AL17">
        <f t="shared" si="6"/>
        <v>0</v>
      </c>
      <c r="AM17">
        <f t="shared" si="7"/>
        <v>0</v>
      </c>
      <c r="AN17">
        <f t="shared" si="8"/>
        <v>1</v>
      </c>
      <c r="AO17">
        <f t="shared" si="9"/>
        <v>0</v>
      </c>
      <c r="AP17">
        <f t="shared" si="10"/>
        <v>0</v>
      </c>
      <c r="AQ17">
        <f t="shared" si="11"/>
        <v>0</v>
      </c>
      <c r="AU17" s="1">
        <v>43116</v>
      </c>
      <c r="AV17">
        <v>2772</v>
      </c>
      <c r="AW17">
        <v>4.4974537290163479</v>
      </c>
      <c r="AX17">
        <v>392</v>
      </c>
      <c r="AY17">
        <v>5.8</v>
      </c>
      <c r="AZ17">
        <v>5</v>
      </c>
      <c r="BA17">
        <v>51199.859809384019</v>
      </c>
      <c r="BB17">
        <v>2455</v>
      </c>
      <c r="BC17">
        <v>2951</v>
      </c>
      <c r="BD17">
        <v>2085</v>
      </c>
      <c r="BE17">
        <f>VLOOKUP($AU17,weatherData!$A$1:$E$366,2,0)</f>
        <v>0</v>
      </c>
      <c r="BF17">
        <f>VLOOKUP($AU17,weatherData!$A$1:$E$366,3,0)</f>
        <v>0</v>
      </c>
      <c r="BG17">
        <f>VLOOKUP($AU17,weatherData!$A$1:$E$366,4,0)</f>
        <v>51.98</v>
      </c>
      <c r="BH17">
        <f>VLOOKUP($AU17,weatherData!$A$1:$E$366,5,0)</f>
        <v>28.04</v>
      </c>
    </row>
    <row r="18" spans="1:60" x14ac:dyDescent="0.2">
      <c r="A18" s="3">
        <v>43118</v>
      </c>
      <c r="B18" s="4">
        <v>2616</v>
      </c>
      <c r="C18" s="4">
        <v>5.0666011396917074</v>
      </c>
      <c r="D18" s="4">
        <v>350</v>
      </c>
      <c r="E18" s="4">
        <v>6.333333333333333</v>
      </c>
      <c r="F18" s="4">
        <v>2</v>
      </c>
      <c r="G18" s="4">
        <v>57291.020452445511</v>
      </c>
      <c r="H18" s="4">
        <v>2410</v>
      </c>
      <c r="I18" s="4">
        <v>3953</v>
      </c>
      <c r="J18" s="4">
        <v>3497</v>
      </c>
      <c r="Q18" s="1">
        <v>43118</v>
      </c>
      <c r="R18">
        <v>2616</v>
      </c>
      <c r="S18">
        <v>350</v>
      </c>
      <c r="T18">
        <v>2410</v>
      </c>
      <c r="U18">
        <v>3953</v>
      </c>
      <c r="V18">
        <v>3497</v>
      </c>
      <c r="W18">
        <v>6.333333333333333</v>
      </c>
      <c r="X18">
        <v>0</v>
      </c>
      <c r="Y18">
        <v>55.04</v>
      </c>
      <c r="Z18">
        <f t="shared" si="0"/>
        <v>3029.4015999999997</v>
      </c>
      <c r="AA18">
        <f t="shared" si="1"/>
        <v>15263.333333333332</v>
      </c>
      <c r="AB18">
        <f t="shared" si="2"/>
        <v>9526730</v>
      </c>
      <c r="AC18">
        <f t="shared" si="3"/>
        <v>8427770</v>
      </c>
      <c r="AD18">
        <v>0</v>
      </c>
      <c r="AE18">
        <f t="shared" si="4"/>
        <v>0</v>
      </c>
      <c r="AF18">
        <v>57291.020452445511</v>
      </c>
      <c r="AG18">
        <v>5.0666011396917074</v>
      </c>
      <c r="AH18">
        <v>2</v>
      </c>
      <c r="AI18">
        <v>0</v>
      </c>
      <c r="AJ18">
        <v>30.02</v>
      </c>
      <c r="AK18" t="str">
        <f t="shared" si="5"/>
        <v>Thu</v>
      </c>
      <c r="AL18">
        <f t="shared" si="6"/>
        <v>0</v>
      </c>
      <c r="AM18">
        <f t="shared" si="7"/>
        <v>0</v>
      </c>
      <c r="AN18">
        <f t="shared" si="8"/>
        <v>0</v>
      </c>
      <c r="AO18">
        <f t="shared" si="9"/>
        <v>1</v>
      </c>
      <c r="AP18">
        <f t="shared" si="10"/>
        <v>0</v>
      </c>
      <c r="AQ18">
        <f t="shared" si="11"/>
        <v>0</v>
      </c>
      <c r="AU18" s="1">
        <v>43117</v>
      </c>
      <c r="AV18">
        <v>1706</v>
      </c>
      <c r="AW18">
        <v>7.1577928069714449</v>
      </c>
      <c r="AX18">
        <v>212</v>
      </c>
      <c r="AY18">
        <v>6.333333333333333</v>
      </c>
      <c r="AZ18">
        <v>9</v>
      </c>
      <c r="BA18">
        <v>58032.725494430008</v>
      </c>
      <c r="BB18">
        <v>3252</v>
      </c>
      <c r="BC18">
        <v>3600</v>
      </c>
      <c r="BD18">
        <v>2380</v>
      </c>
      <c r="BE18">
        <f>VLOOKUP($AU18,weatherData!$A$1:$E$366,2,0)</f>
        <v>0</v>
      </c>
      <c r="BF18">
        <f>VLOOKUP($AU18,weatherData!$A$1:$E$366,3,0)</f>
        <v>0</v>
      </c>
      <c r="BG18">
        <f>VLOOKUP($AU18,weatherData!$A$1:$E$366,4,0)</f>
        <v>53.06</v>
      </c>
      <c r="BH18">
        <f>VLOOKUP($AU18,weatherData!$A$1:$E$366,5,0)</f>
        <v>26.96</v>
      </c>
    </row>
    <row r="19" spans="1:60" x14ac:dyDescent="0.2">
      <c r="A19" s="3">
        <v>43119</v>
      </c>
      <c r="B19" s="4">
        <v>4172</v>
      </c>
      <c r="C19" s="4">
        <v>2.8115145425650336</v>
      </c>
      <c r="D19" s="4">
        <v>491</v>
      </c>
      <c r="E19" s="4">
        <v>6.8666666666666663</v>
      </c>
      <c r="F19" s="4">
        <v>4</v>
      </c>
      <c r="G19" s="4">
        <v>56978.354273502708</v>
      </c>
      <c r="H19" s="4">
        <v>4513</v>
      </c>
      <c r="I19" s="4">
        <v>3983</v>
      </c>
      <c r="J19" s="4">
        <v>4115</v>
      </c>
      <c r="Q19" s="1">
        <v>43119</v>
      </c>
      <c r="R19">
        <v>4172</v>
      </c>
      <c r="S19">
        <v>491</v>
      </c>
      <c r="T19">
        <v>4513</v>
      </c>
      <c r="U19">
        <v>3983</v>
      </c>
      <c r="V19">
        <v>4115</v>
      </c>
      <c r="W19">
        <v>6.8666666666666663</v>
      </c>
      <c r="X19">
        <v>0</v>
      </c>
      <c r="Y19">
        <v>55.94</v>
      </c>
      <c r="Z19">
        <f t="shared" si="0"/>
        <v>3129.2835999999998</v>
      </c>
      <c r="AA19">
        <f t="shared" si="1"/>
        <v>30989.266666666666</v>
      </c>
      <c r="AB19">
        <f t="shared" si="2"/>
        <v>17975279</v>
      </c>
      <c r="AC19">
        <f t="shared" si="3"/>
        <v>18570995</v>
      </c>
      <c r="AD19">
        <v>0</v>
      </c>
      <c r="AE19">
        <f t="shared" si="4"/>
        <v>0</v>
      </c>
      <c r="AF19">
        <v>56978.354273502708</v>
      </c>
      <c r="AG19">
        <v>2.8115145425650336</v>
      </c>
      <c r="AH19">
        <v>4</v>
      </c>
      <c r="AI19">
        <v>0</v>
      </c>
      <c r="AJ19">
        <v>37.94</v>
      </c>
      <c r="AK19" t="str">
        <f t="shared" si="5"/>
        <v>Fri</v>
      </c>
      <c r="AL19">
        <f t="shared" si="6"/>
        <v>0</v>
      </c>
      <c r="AM19">
        <f t="shared" si="7"/>
        <v>0</v>
      </c>
      <c r="AN19">
        <f t="shared" si="8"/>
        <v>0</v>
      </c>
      <c r="AO19">
        <f t="shared" si="9"/>
        <v>0</v>
      </c>
      <c r="AP19">
        <f t="shared" si="10"/>
        <v>1</v>
      </c>
      <c r="AQ19">
        <f t="shared" si="11"/>
        <v>0</v>
      </c>
      <c r="AU19" s="1">
        <v>43118</v>
      </c>
      <c r="AV19">
        <v>2616</v>
      </c>
      <c r="AW19">
        <v>5.0666011396917074</v>
      </c>
      <c r="AX19">
        <v>350</v>
      </c>
      <c r="AY19">
        <v>6.333333333333333</v>
      </c>
      <c r="AZ19">
        <v>2</v>
      </c>
      <c r="BA19">
        <v>57291.020452445511</v>
      </c>
      <c r="BB19">
        <v>2410</v>
      </c>
      <c r="BC19">
        <v>3953</v>
      </c>
      <c r="BD19">
        <v>3497</v>
      </c>
      <c r="BE19">
        <f>VLOOKUP($AU19,weatherData!$A$1:$E$366,2,0)</f>
        <v>0</v>
      </c>
      <c r="BF19">
        <f>VLOOKUP($AU19,weatherData!$A$1:$E$366,3,0)</f>
        <v>0</v>
      </c>
      <c r="BG19">
        <f>VLOOKUP($AU19,weatherData!$A$1:$E$366,4,0)</f>
        <v>55.04</v>
      </c>
      <c r="BH19">
        <f>VLOOKUP($AU19,weatherData!$A$1:$E$366,5,0)</f>
        <v>30.02</v>
      </c>
    </row>
    <row r="20" spans="1:60" x14ac:dyDescent="0.2">
      <c r="A20" s="3">
        <v>43120</v>
      </c>
      <c r="B20" s="4">
        <v>3415</v>
      </c>
      <c r="C20" s="4">
        <v>4.1338069101509216</v>
      </c>
      <c r="D20" s="4">
        <v>399</v>
      </c>
      <c r="E20" s="4">
        <v>7</v>
      </c>
      <c r="F20" s="4">
        <v>5</v>
      </c>
      <c r="G20" s="4">
        <v>50927.98716467723</v>
      </c>
      <c r="H20" s="4">
        <v>3662</v>
      </c>
      <c r="I20" s="4">
        <v>5302</v>
      </c>
      <c r="J20" s="4">
        <v>4206</v>
      </c>
      <c r="Q20" s="1">
        <v>43120</v>
      </c>
      <c r="R20">
        <v>3415</v>
      </c>
      <c r="S20">
        <v>399</v>
      </c>
      <c r="T20">
        <v>3662</v>
      </c>
      <c r="U20">
        <v>5302</v>
      </c>
      <c r="V20">
        <v>4206</v>
      </c>
      <c r="W20">
        <v>7</v>
      </c>
      <c r="X20">
        <v>4.8031496062992103</v>
      </c>
      <c r="Y20">
        <v>51.08</v>
      </c>
      <c r="Z20">
        <f t="shared" si="0"/>
        <v>2609.1663999999996</v>
      </c>
      <c r="AA20">
        <f t="shared" si="1"/>
        <v>25634</v>
      </c>
      <c r="AB20">
        <f t="shared" si="2"/>
        <v>19415924</v>
      </c>
      <c r="AC20">
        <f t="shared" si="3"/>
        <v>15402372</v>
      </c>
      <c r="AD20">
        <v>0</v>
      </c>
      <c r="AE20">
        <f t="shared" si="4"/>
        <v>0</v>
      </c>
      <c r="AF20">
        <v>50927.98716467723</v>
      </c>
      <c r="AG20">
        <v>4.1338069101509216</v>
      </c>
      <c r="AH20">
        <v>5</v>
      </c>
      <c r="AI20">
        <v>4.6062992125984197</v>
      </c>
      <c r="AJ20">
        <v>28.94</v>
      </c>
      <c r="AK20" t="str">
        <f t="shared" si="5"/>
        <v>Sat</v>
      </c>
      <c r="AL20">
        <f t="shared" si="6"/>
        <v>0</v>
      </c>
      <c r="AM20">
        <f t="shared" si="7"/>
        <v>0</v>
      </c>
      <c r="AN20">
        <f t="shared" si="8"/>
        <v>0</v>
      </c>
      <c r="AO20">
        <f t="shared" si="9"/>
        <v>0</v>
      </c>
      <c r="AP20">
        <f t="shared" si="10"/>
        <v>0</v>
      </c>
      <c r="AQ20">
        <f t="shared" si="11"/>
        <v>1</v>
      </c>
      <c r="AU20" s="1">
        <v>43119</v>
      </c>
      <c r="AV20">
        <v>4172</v>
      </c>
      <c r="AW20">
        <v>2.8115145425650336</v>
      </c>
      <c r="AX20">
        <v>491</v>
      </c>
      <c r="AY20">
        <v>6.8666666666666663</v>
      </c>
      <c r="AZ20">
        <v>4</v>
      </c>
      <c r="BA20">
        <v>56978.354273502708</v>
      </c>
      <c r="BB20">
        <v>4513</v>
      </c>
      <c r="BC20">
        <v>3983</v>
      </c>
      <c r="BD20">
        <v>4115</v>
      </c>
      <c r="BE20">
        <f>VLOOKUP($AU20,weatherData!$A$1:$E$366,2,0)</f>
        <v>0</v>
      </c>
      <c r="BF20">
        <f>VLOOKUP($AU20,weatherData!$A$1:$E$366,3,0)</f>
        <v>0</v>
      </c>
      <c r="BG20">
        <f>VLOOKUP($AU20,weatherData!$A$1:$E$366,4,0)</f>
        <v>55.94</v>
      </c>
      <c r="BH20">
        <f>VLOOKUP($AU20,weatherData!$A$1:$E$366,5,0)</f>
        <v>37.94</v>
      </c>
    </row>
    <row r="21" spans="1:60" x14ac:dyDescent="0.2">
      <c r="A21" s="3">
        <v>43122</v>
      </c>
      <c r="B21" s="4">
        <v>2523</v>
      </c>
      <c r="C21" s="4">
        <v>4.1924966329966304</v>
      </c>
      <c r="D21" s="4">
        <v>289</v>
      </c>
      <c r="E21" s="4">
        <v>7.2</v>
      </c>
      <c r="F21" s="4">
        <v>7</v>
      </c>
      <c r="G21" s="4">
        <v>46015.274414702544</v>
      </c>
      <c r="H21" s="4">
        <v>2668</v>
      </c>
      <c r="I21" s="4">
        <v>0</v>
      </c>
      <c r="J21" s="4">
        <v>2756</v>
      </c>
      <c r="Q21" s="1">
        <v>43122</v>
      </c>
      <c r="R21">
        <v>2523</v>
      </c>
      <c r="S21">
        <v>289</v>
      </c>
      <c r="T21">
        <v>2668</v>
      </c>
      <c r="U21">
        <v>0</v>
      </c>
      <c r="V21">
        <v>2756</v>
      </c>
      <c r="W21">
        <v>7.2</v>
      </c>
      <c r="X21">
        <v>0</v>
      </c>
      <c r="Y21">
        <v>33.979999999999997</v>
      </c>
      <c r="Z21">
        <f t="shared" si="0"/>
        <v>1154.6403999999998</v>
      </c>
      <c r="AA21">
        <f t="shared" si="1"/>
        <v>19209.600000000002</v>
      </c>
      <c r="AB21">
        <f t="shared" si="2"/>
        <v>0</v>
      </c>
      <c r="AC21">
        <f t="shared" si="3"/>
        <v>7353008</v>
      </c>
      <c r="AD21">
        <v>0</v>
      </c>
      <c r="AE21">
        <f t="shared" si="4"/>
        <v>0</v>
      </c>
      <c r="AF21">
        <v>46015.274414702544</v>
      </c>
      <c r="AG21">
        <v>4.1924966329966304</v>
      </c>
      <c r="AH21">
        <v>7</v>
      </c>
      <c r="AI21">
        <v>0</v>
      </c>
      <c r="AJ21">
        <v>15.079999999999901</v>
      </c>
      <c r="AK21" t="str">
        <f t="shared" si="5"/>
        <v>Mon</v>
      </c>
      <c r="AL21">
        <f t="shared" si="6"/>
        <v>1</v>
      </c>
      <c r="AM21">
        <f t="shared" si="7"/>
        <v>0</v>
      </c>
      <c r="AN21">
        <f t="shared" si="8"/>
        <v>0</v>
      </c>
      <c r="AO21">
        <f t="shared" si="9"/>
        <v>0</v>
      </c>
      <c r="AP21">
        <f t="shared" si="10"/>
        <v>0</v>
      </c>
      <c r="AQ21">
        <f t="shared" si="11"/>
        <v>0</v>
      </c>
      <c r="AU21" s="1">
        <v>43120</v>
      </c>
      <c r="AV21">
        <v>3415</v>
      </c>
      <c r="AW21">
        <v>4.1338069101509216</v>
      </c>
      <c r="AX21">
        <v>399</v>
      </c>
      <c r="AY21">
        <v>7</v>
      </c>
      <c r="AZ21">
        <v>5</v>
      </c>
      <c r="BA21">
        <v>50927.98716467723</v>
      </c>
      <c r="BB21">
        <v>3662</v>
      </c>
      <c r="BC21">
        <v>5302</v>
      </c>
      <c r="BD21">
        <v>4206</v>
      </c>
      <c r="BE21">
        <f>VLOOKUP($AU21,weatherData!$A$1:$E$366,2,0)</f>
        <v>4.6062992125984197</v>
      </c>
      <c r="BF21">
        <f>VLOOKUP($AU21,weatherData!$A$1:$E$366,3,0)</f>
        <v>4.8031496062992103</v>
      </c>
      <c r="BG21">
        <f>VLOOKUP($AU21,weatherData!$A$1:$E$366,4,0)</f>
        <v>51.08</v>
      </c>
      <c r="BH21">
        <f>VLOOKUP($AU21,weatherData!$A$1:$E$366,5,0)</f>
        <v>28.94</v>
      </c>
    </row>
    <row r="22" spans="1:60" x14ac:dyDescent="0.2">
      <c r="A22" s="3">
        <v>43123</v>
      </c>
      <c r="B22" s="4">
        <v>2150</v>
      </c>
      <c r="C22" s="4">
        <v>3.8663898900038158</v>
      </c>
      <c r="D22" s="4">
        <v>308</v>
      </c>
      <c r="E22" s="4">
        <v>6.2666666666666666</v>
      </c>
      <c r="F22" s="4">
        <v>6</v>
      </c>
      <c r="G22" s="4">
        <v>53239.596927325641</v>
      </c>
      <c r="H22" s="4">
        <v>2638</v>
      </c>
      <c r="I22" s="4">
        <v>0</v>
      </c>
      <c r="J22" s="4">
        <v>2772</v>
      </c>
      <c r="Q22" s="1">
        <v>43123</v>
      </c>
      <c r="R22">
        <v>2150</v>
      </c>
      <c r="S22">
        <v>308</v>
      </c>
      <c r="T22">
        <v>2638</v>
      </c>
      <c r="U22">
        <v>0</v>
      </c>
      <c r="V22">
        <v>2772</v>
      </c>
      <c r="W22">
        <v>6.2666666666666666</v>
      </c>
      <c r="X22">
        <v>0</v>
      </c>
      <c r="Y22">
        <v>41</v>
      </c>
      <c r="Z22">
        <f t="shared" si="0"/>
        <v>1681</v>
      </c>
      <c r="AA22">
        <f t="shared" si="1"/>
        <v>16531.466666666667</v>
      </c>
      <c r="AB22">
        <f t="shared" si="2"/>
        <v>0</v>
      </c>
      <c r="AC22">
        <f t="shared" si="3"/>
        <v>7312536</v>
      </c>
      <c r="AD22">
        <v>0</v>
      </c>
      <c r="AE22">
        <f t="shared" si="4"/>
        <v>0</v>
      </c>
      <c r="AF22">
        <v>53239.596927325641</v>
      </c>
      <c r="AG22">
        <v>3.8663898900038158</v>
      </c>
      <c r="AH22">
        <v>6</v>
      </c>
      <c r="AI22">
        <v>0</v>
      </c>
      <c r="AJ22">
        <v>21.02</v>
      </c>
      <c r="AK22" t="str">
        <f t="shared" si="5"/>
        <v>Tue</v>
      </c>
      <c r="AL22">
        <f t="shared" si="6"/>
        <v>0</v>
      </c>
      <c r="AM22">
        <f t="shared" si="7"/>
        <v>1</v>
      </c>
      <c r="AN22">
        <f t="shared" si="8"/>
        <v>0</v>
      </c>
      <c r="AO22">
        <f t="shared" si="9"/>
        <v>0</v>
      </c>
      <c r="AP22">
        <f t="shared" si="10"/>
        <v>0</v>
      </c>
      <c r="AQ22">
        <f t="shared" si="11"/>
        <v>0</v>
      </c>
      <c r="AU22" s="1">
        <v>43122</v>
      </c>
      <c r="AV22">
        <v>2523</v>
      </c>
      <c r="AW22">
        <v>4.1924966329966304</v>
      </c>
      <c r="AX22">
        <v>289</v>
      </c>
      <c r="AY22">
        <v>7.2</v>
      </c>
      <c r="AZ22">
        <v>7</v>
      </c>
      <c r="BA22">
        <v>46015.274414702544</v>
      </c>
      <c r="BB22">
        <v>2668</v>
      </c>
      <c r="BC22">
        <v>0</v>
      </c>
      <c r="BD22">
        <v>2756</v>
      </c>
      <c r="BE22">
        <f>VLOOKUP($AU22,weatherData!$A$1:$E$366,2,0)</f>
        <v>0</v>
      </c>
      <c r="BF22">
        <f>VLOOKUP($AU22,weatherData!$A$1:$E$366,3,0)</f>
        <v>0</v>
      </c>
      <c r="BG22">
        <f>VLOOKUP($AU22,weatherData!$A$1:$E$366,4,0)</f>
        <v>33.979999999999997</v>
      </c>
      <c r="BH22">
        <f>VLOOKUP($AU22,weatherData!$A$1:$E$366,5,0)</f>
        <v>15.079999999999901</v>
      </c>
    </row>
    <row r="23" spans="1:60" x14ac:dyDescent="0.2">
      <c r="A23" s="3">
        <v>43124</v>
      </c>
      <c r="B23" s="4">
        <v>3379</v>
      </c>
      <c r="C23" s="4">
        <v>6.020031909753814</v>
      </c>
      <c r="D23" s="4">
        <v>417</v>
      </c>
      <c r="E23" s="4">
        <v>6.2666666666666666</v>
      </c>
      <c r="F23" s="4">
        <v>0</v>
      </c>
      <c r="G23" s="4">
        <v>50385.34828127129</v>
      </c>
      <c r="H23" s="4">
        <v>2308</v>
      </c>
      <c r="I23" s="4">
        <v>2898</v>
      </c>
      <c r="J23" s="4">
        <v>1706</v>
      </c>
      <c r="Q23" s="1">
        <v>43124</v>
      </c>
      <c r="R23">
        <v>3379</v>
      </c>
      <c r="S23">
        <v>417</v>
      </c>
      <c r="T23">
        <v>2308</v>
      </c>
      <c r="U23">
        <v>2898</v>
      </c>
      <c r="V23">
        <v>1706</v>
      </c>
      <c r="W23">
        <v>6.2666666666666666</v>
      </c>
      <c r="X23">
        <v>0</v>
      </c>
      <c r="Y23">
        <v>51.08</v>
      </c>
      <c r="Z23">
        <f t="shared" si="0"/>
        <v>2609.1663999999996</v>
      </c>
      <c r="AA23">
        <f t="shared" si="1"/>
        <v>14463.466666666667</v>
      </c>
      <c r="AB23">
        <f t="shared" si="2"/>
        <v>6688584</v>
      </c>
      <c r="AC23">
        <f t="shared" si="3"/>
        <v>3937448</v>
      </c>
      <c r="AD23">
        <v>0</v>
      </c>
      <c r="AE23">
        <f t="shared" si="4"/>
        <v>0</v>
      </c>
      <c r="AF23">
        <v>50385.34828127129</v>
      </c>
      <c r="AG23">
        <v>6.020031909753814</v>
      </c>
      <c r="AH23">
        <v>0</v>
      </c>
      <c r="AI23">
        <v>0</v>
      </c>
      <c r="AJ23">
        <v>21.02</v>
      </c>
      <c r="AK23" t="str">
        <f t="shared" si="5"/>
        <v>Wed</v>
      </c>
      <c r="AL23">
        <f t="shared" si="6"/>
        <v>0</v>
      </c>
      <c r="AM23">
        <f t="shared" si="7"/>
        <v>0</v>
      </c>
      <c r="AN23">
        <f t="shared" si="8"/>
        <v>1</v>
      </c>
      <c r="AO23">
        <f t="shared" si="9"/>
        <v>0</v>
      </c>
      <c r="AP23">
        <f t="shared" si="10"/>
        <v>0</v>
      </c>
      <c r="AQ23">
        <f t="shared" si="11"/>
        <v>0</v>
      </c>
      <c r="AU23" s="1">
        <v>43123</v>
      </c>
      <c r="AV23">
        <v>2150</v>
      </c>
      <c r="AW23">
        <v>3.8663898900038158</v>
      </c>
      <c r="AX23">
        <v>308</v>
      </c>
      <c r="AY23">
        <v>6.2666666666666666</v>
      </c>
      <c r="AZ23">
        <v>6</v>
      </c>
      <c r="BA23">
        <v>53239.596927325641</v>
      </c>
      <c r="BB23">
        <v>2638</v>
      </c>
      <c r="BC23">
        <v>0</v>
      </c>
      <c r="BD23">
        <v>2772</v>
      </c>
      <c r="BE23">
        <f>VLOOKUP($AU23,weatherData!$A$1:$E$366,2,0)</f>
        <v>0</v>
      </c>
      <c r="BF23">
        <f>VLOOKUP($AU23,weatherData!$A$1:$E$366,3,0)</f>
        <v>0</v>
      </c>
      <c r="BG23">
        <f>VLOOKUP($AU23,weatherData!$A$1:$E$366,4,0)</f>
        <v>41</v>
      </c>
      <c r="BH23">
        <f>VLOOKUP($AU23,weatherData!$A$1:$E$366,5,0)</f>
        <v>21.02</v>
      </c>
    </row>
    <row r="24" spans="1:60" x14ac:dyDescent="0.2">
      <c r="A24" s="3">
        <v>43125</v>
      </c>
      <c r="B24" s="4">
        <v>3218</v>
      </c>
      <c r="C24" s="4">
        <v>3.1782838398160957</v>
      </c>
      <c r="D24" s="4">
        <v>383</v>
      </c>
      <c r="E24" s="4">
        <v>6.7333333333333334</v>
      </c>
      <c r="F24" s="4">
        <v>3</v>
      </c>
      <c r="G24" s="4">
        <v>51915.893072635234</v>
      </c>
      <c r="H24" s="4">
        <v>2908</v>
      </c>
      <c r="I24" s="4">
        <v>3390</v>
      </c>
      <c r="J24" s="4">
        <v>2616</v>
      </c>
      <c r="Q24" s="1">
        <v>43125</v>
      </c>
      <c r="R24">
        <v>3218</v>
      </c>
      <c r="S24">
        <v>383</v>
      </c>
      <c r="T24">
        <v>2908</v>
      </c>
      <c r="U24">
        <v>3390</v>
      </c>
      <c r="V24">
        <v>2616</v>
      </c>
      <c r="W24">
        <v>6.7333333333333334</v>
      </c>
      <c r="X24">
        <v>0</v>
      </c>
      <c r="Y24">
        <v>46.94</v>
      </c>
      <c r="Z24">
        <f t="shared" si="0"/>
        <v>2203.3635999999997</v>
      </c>
      <c r="AA24">
        <f t="shared" si="1"/>
        <v>19580.533333333333</v>
      </c>
      <c r="AB24">
        <f t="shared" si="2"/>
        <v>9858120</v>
      </c>
      <c r="AC24">
        <f t="shared" si="3"/>
        <v>7607328</v>
      </c>
      <c r="AD24">
        <v>0</v>
      </c>
      <c r="AE24">
        <f t="shared" si="4"/>
        <v>0</v>
      </c>
      <c r="AF24">
        <v>51915.893072635234</v>
      </c>
      <c r="AG24">
        <v>3.1782838398160957</v>
      </c>
      <c r="AH24">
        <v>3</v>
      </c>
      <c r="AI24">
        <v>0</v>
      </c>
      <c r="AJ24">
        <v>32</v>
      </c>
      <c r="AK24" t="str">
        <f t="shared" si="5"/>
        <v>Thu</v>
      </c>
      <c r="AL24">
        <f t="shared" si="6"/>
        <v>0</v>
      </c>
      <c r="AM24">
        <f t="shared" si="7"/>
        <v>0</v>
      </c>
      <c r="AN24">
        <f t="shared" si="8"/>
        <v>0</v>
      </c>
      <c r="AO24">
        <f t="shared" si="9"/>
        <v>1</v>
      </c>
      <c r="AP24">
        <f t="shared" si="10"/>
        <v>0</v>
      </c>
      <c r="AQ24">
        <f t="shared" si="11"/>
        <v>0</v>
      </c>
      <c r="AU24" s="1">
        <v>43124</v>
      </c>
      <c r="AV24">
        <v>3379</v>
      </c>
      <c r="AW24">
        <v>6.020031909753814</v>
      </c>
      <c r="AX24">
        <v>417</v>
      </c>
      <c r="AY24">
        <v>6.2666666666666666</v>
      </c>
      <c r="AZ24">
        <v>0</v>
      </c>
      <c r="BA24">
        <v>50385.34828127129</v>
      </c>
      <c r="BB24">
        <v>2308</v>
      </c>
      <c r="BC24">
        <v>2898</v>
      </c>
      <c r="BD24">
        <v>1706</v>
      </c>
      <c r="BE24">
        <f>VLOOKUP($AU24,weatherData!$A$1:$E$366,2,0)</f>
        <v>0</v>
      </c>
      <c r="BF24">
        <f>VLOOKUP($AU24,weatherData!$A$1:$E$366,3,0)</f>
        <v>0</v>
      </c>
      <c r="BG24">
        <f>VLOOKUP($AU24,weatherData!$A$1:$E$366,4,0)</f>
        <v>51.08</v>
      </c>
      <c r="BH24">
        <f>VLOOKUP($AU24,weatherData!$A$1:$E$366,5,0)</f>
        <v>21.02</v>
      </c>
    </row>
    <row r="25" spans="1:60" x14ac:dyDescent="0.2">
      <c r="A25" s="3">
        <v>43126</v>
      </c>
      <c r="B25" s="4">
        <v>5006</v>
      </c>
      <c r="C25" s="4">
        <v>2.9736337104208865</v>
      </c>
      <c r="D25" s="4">
        <v>626</v>
      </c>
      <c r="E25" s="4">
        <v>8.2666666666666675</v>
      </c>
      <c r="F25" s="4">
        <v>25</v>
      </c>
      <c r="G25" s="4">
        <v>58950.832897416418</v>
      </c>
      <c r="H25" s="4">
        <v>5640</v>
      </c>
      <c r="I25" s="4">
        <v>3837</v>
      </c>
      <c r="J25" s="4">
        <v>4172</v>
      </c>
      <c r="Q25" s="1">
        <v>43126</v>
      </c>
      <c r="R25">
        <v>5006</v>
      </c>
      <c r="S25">
        <v>626</v>
      </c>
      <c r="T25">
        <v>5640</v>
      </c>
      <c r="U25">
        <v>3837</v>
      </c>
      <c r="V25">
        <v>4172</v>
      </c>
      <c r="W25">
        <v>8.2666666666666675</v>
      </c>
      <c r="X25">
        <v>1.2992125984251901</v>
      </c>
      <c r="Y25">
        <v>41</v>
      </c>
      <c r="Z25">
        <f t="shared" si="0"/>
        <v>1681</v>
      </c>
      <c r="AA25">
        <f t="shared" si="1"/>
        <v>46624.000000000007</v>
      </c>
      <c r="AB25">
        <f t="shared" si="2"/>
        <v>21640680</v>
      </c>
      <c r="AC25">
        <f t="shared" si="3"/>
        <v>23530080</v>
      </c>
      <c r="AD25">
        <v>0</v>
      </c>
      <c r="AE25">
        <f t="shared" si="4"/>
        <v>0</v>
      </c>
      <c r="AF25">
        <v>58950.832897416418</v>
      </c>
      <c r="AG25">
        <v>2.9736337104208865</v>
      </c>
      <c r="AH25">
        <v>25</v>
      </c>
      <c r="AI25">
        <v>0.90551181102362199</v>
      </c>
      <c r="AJ25">
        <v>26.06</v>
      </c>
      <c r="AK25" t="str">
        <f t="shared" si="5"/>
        <v>Fri</v>
      </c>
      <c r="AL25">
        <f t="shared" si="6"/>
        <v>0</v>
      </c>
      <c r="AM25">
        <f t="shared" si="7"/>
        <v>0</v>
      </c>
      <c r="AN25">
        <f t="shared" si="8"/>
        <v>0</v>
      </c>
      <c r="AO25">
        <f t="shared" si="9"/>
        <v>0</v>
      </c>
      <c r="AP25">
        <f t="shared" si="10"/>
        <v>1</v>
      </c>
      <c r="AQ25">
        <f t="shared" si="11"/>
        <v>0</v>
      </c>
      <c r="AU25" s="1">
        <v>43125</v>
      </c>
      <c r="AV25">
        <v>3218</v>
      </c>
      <c r="AW25">
        <v>3.1782838398160957</v>
      </c>
      <c r="AX25">
        <v>383</v>
      </c>
      <c r="AY25">
        <v>6.7333333333333334</v>
      </c>
      <c r="AZ25">
        <v>3</v>
      </c>
      <c r="BA25">
        <v>51915.893072635234</v>
      </c>
      <c r="BB25">
        <v>2908</v>
      </c>
      <c r="BC25">
        <v>3390</v>
      </c>
      <c r="BD25">
        <v>2616</v>
      </c>
      <c r="BE25">
        <f>VLOOKUP($AU25,weatherData!$A$1:$E$366,2,0)</f>
        <v>0</v>
      </c>
      <c r="BF25">
        <f>VLOOKUP($AU25,weatherData!$A$1:$E$366,3,0)</f>
        <v>0</v>
      </c>
      <c r="BG25">
        <f>VLOOKUP($AU25,weatherData!$A$1:$E$366,4,0)</f>
        <v>46.94</v>
      </c>
      <c r="BH25">
        <f>VLOOKUP($AU25,weatherData!$A$1:$E$366,5,0)</f>
        <v>32</v>
      </c>
    </row>
    <row r="26" spans="1:60" x14ac:dyDescent="0.2">
      <c r="A26" s="3">
        <v>43127</v>
      </c>
      <c r="B26" s="4">
        <v>4811</v>
      </c>
      <c r="C26" s="4">
        <v>3.9231247430507352</v>
      </c>
      <c r="D26" s="4">
        <v>599</v>
      </c>
      <c r="E26" s="4">
        <v>6.6</v>
      </c>
      <c r="F26" s="4">
        <v>0</v>
      </c>
      <c r="G26" s="4">
        <v>58368.294972916592</v>
      </c>
      <c r="H26" s="4">
        <v>4969</v>
      </c>
      <c r="I26" s="4">
        <v>4565</v>
      </c>
      <c r="J26" s="4">
        <v>3415</v>
      </c>
      <c r="Q26" s="1">
        <v>43127</v>
      </c>
      <c r="R26">
        <v>4811</v>
      </c>
      <c r="S26">
        <v>599</v>
      </c>
      <c r="T26">
        <v>4969</v>
      </c>
      <c r="U26">
        <v>4565</v>
      </c>
      <c r="V26">
        <v>3415</v>
      </c>
      <c r="W26">
        <v>6.6</v>
      </c>
      <c r="X26">
        <v>0</v>
      </c>
      <c r="Y26">
        <v>48.02</v>
      </c>
      <c r="Z26">
        <f t="shared" si="0"/>
        <v>2305.9204000000004</v>
      </c>
      <c r="AA26">
        <f t="shared" si="1"/>
        <v>32795.4</v>
      </c>
      <c r="AB26">
        <f t="shared" si="2"/>
        <v>22683485</v>
      </c>
      <c r="AC26">
        <f t="shared" si="3"/>
        <v>16969135</v>
      </c>
      <c r="AD26">
        <v>0</v>
      </c>
      <c r="AE26">
        <f t="shared" si="4"/>
        <v>0</v>
      </c>
      <c r="AF26">
        <v>58368.294972916592</v>
      </c>
      <c r="AG26">
        <v>3.9231247430507352</v>
      </c>
      <c r="AH26">
        <v>0</v>
      </c>
      <c r="AI26">
        <v>0</v>
      </c>
      <c r="AJ26">
        <v>21.02</v>
      </c>
      <c r="AK26" t="str">
        <f t="shared" si="5"/>
        <v>Sat</v>
      </c>
      <c r="AL26">
        <f t="shared" si="6"/>
        <v>0</v>
      </c>
      <c r="AM26">
        <f t="shared" si="7"/>
        <v>0</v>
      </c>
      <c r="AN26">
        <f t="shared" si="8"/>
        <v>0</v>
      </c>
      <c r="AO26">
        <f t="shared" si="9"/>
        <v>0</v>
      </c>
      <c r="AP26">
        <f t="shared" si="10"/>
        <v>0</v>
      </c>
      <c r="AQ26">
        <f t="shared" si="11"/>
        <v>1</v>
      </c>
      <c r="AU26" s="1">
        <v>43126</v>
      </c>
      <c r="AV26">
        <v>5006</v>
      </c>
      <c r="AW26">
        <v>2.9736337104208865</v>
      </c>
      <c r="AX26">
        <v>626</v>
      </c>
      <c r="AY26">
        <v>8.2666666666666675</v>
      </c>
      <c r="AZ26">
        <v>25</v>
      </c>
      <c r="BA26">
        <v>58950.832897416418</v>
      </c>
      <c r="BB26">
        <v>5640</v>
      </c>
      <c r="BC26">
        <v>3837</v>
      </c>
      <c r="BD26">
        <v>4172</v>
      </c>
      <c r="BE26">
        <f>VLOOKUP($AU26,weatherData!$A$1:$E$366,2,0)</f>
        <v>0.90551181102362199</v>
      </c>
      <c r="BF26">
        <f>VLOOKUP($AU26,weatherData!$A$1:$E$366,3,0)</f>
        <v>1.2992125984251901</v>
      </c>
      <c r="BG26">
        <f>VLOOKUP($AU26,weatherData!$A$1:$E$366,4,0)</f>
        <v>41</v>
      </c>
      <c r="BH26">
        <f>VLOOKUP($AU26,weatherData!$A$1:$E$366,5,0)</f>
        <v>26.06</v>
      </c>
    </row>
    <row r="27" spans="1:60" x14ac:dyDescent="0.2">
      <c r="A27" s="3">
        <v>43129</v>
      </c>
      <c r="B27" s="4">
        <v>2522</v>
      </c>
      <c r="C27" s="4">
        <v>5.6788386878639434</v>
      </c>
      <c r="D27" s="4">
        <v>303</v>
      </c>
      <c r="E27" s="4">
        <v>6.7333333333333334</v>
      </c>
      <c r="F27" s="4">
        <v>0</v>
      </c>
      <c r="G27" s="4">
        <v>47497.827305698491</v>
      </c>
      <c r="H27" s="4">
        <v>2527</v>
      </c>
      <c r="I27" s="4">
        <v>0</v>
      </c>
      <c r="J27" s="4">
        <v>2523</v>
      </c>
      <c r="Q27" s="1">
        <v>43129</v>
      </c>
      <c r="R27">
        <v>2522</v>
      </c>
      <c r="S27">
        <v>303</v>
      </c>
      <c r="T27">
        <v>2527</v>
      </c>
      <c r="U27">
        <v>0</v>
      </c>
      <c r="V27">
        <v>2523</v>
      </c>
      <c r="W27">
        <v>6.7333333333333334</v>
      </c>
      <c r="X27">
        <v>0</v>
      </c>
      <c r="Y27">
        <v>51.08</v>
      </c>
      <c r="Z27">
        <f t="shared" si="0"/>
        <v>2609.1663999999996</v>
      </c>
      <c r="AA27">
        <f t="shared" si="1"/>
        <v>17015.133333333335</v>
      </c>
      <c r="AB27">
        <f t="shared" si="2"/>
        <v>0</v>
      </c>
      <c r="AC27">
        <f t="shared" si="3"/>
        <v>6375621</v>
      </c>
      <c r="AD27">
        <v>0</v>
      </c>
      <c r="AE27">
        <f t="shared" si="4"/>
        <v>0</v>
      </c>
      <c r="AF27">
        <v>47497.827305698491</v>
      </c>
      <c r="AG27">
        <v>5.6788386878639434</v>
      </c>
      <c r="AH27">
        <v>0</v>
      </c>
      <c r="AI27">
        <v>0</v>
      </c>
      <c r="AJ27">
        <v>26.96</v>
      </c>
      <c r="AK27" t="str">
        <f t="shared" si="5"/>
        <v>Mon</v>
      </c>
      <c r="AL27">
        <f t="shared" si="6"/>
        <v>1</v>
      </c>
      <c r="AM27">
        <f t="shared" si="7"/>
        <v>0</v>
      </c>
      <c r="AN27">
        <f t="shared" si="8"/>
        <v>0</v>
      </c>
      <c r="AO27">
        <f t="shared" si="9"/>
        <v>0</v>
      </c>
      <c r="AP27">
        <f t="shared" si="10"/>
        <v>0</v>
      </c>
      <c r="AQ27">
        <f t="shared" si="11"/>
        <v>0</v>
      </c>
      <c r="AU27" s="1">
        <v>43127</v>
      </c>
      <c r="AV27">
        <v>4811</v>
      </c>
      <c r="AW27">
        <v>3.9231247430507352</v>
      </c>
      <c r="AX27">
        <v>599</v>
      </c>
      <c r="AY27">
        <v>6.6</v>
      </c>
      <c r="AZ27">
        <v>0</v>
      </c>
      <c r="BA27">
        <v>58368.294972916592</v>
      </c>
      <c r="BB27">
        <v>4969</v>
      </c>
      <c r="BC27">
        <v>4565</v>
      </c>
      <c r="BD27">
        <v>3415</v>
      </c>
      <c r="BE27">
        <f>VLOOKUP($AU27,weatherData!$A$1:$E$366,2,0)</f>
        <v>0</v>
      </c>
      <c r="BF27">
        <f>VLOOKUP($AU27,weatherData!$A$1:$E$366,3,0)</f>
        <v>0</v>
      </c>
      <c r="BG27">
        <f>VLOOKUP($AU27,weatherData!$A$1:$E$366,4,0)</f>
        <v>48.02</v>
      </c>
      <c r="BH27">
        <f>VLOOKUP($AU27,weatherData!$A$1:$E$366,5,0)</f>
        <v>21.02</v>
      </c>
    </row>
    <row r="28" spans="1:60" x14ac:dyDescent="0.2">
      <c r="A28" s="3">
        <v>43130</v>
      </c>
      <c r="B28" s="4">
        <v>2677</v>
      </c>
      <c r="C28" s="4">
        <v>3.1997871334085826</v>
      </c>
      <c r="D28" s="4">
        <v>388</v>
      </c>
      <c r="E28" s="4">
        <v>6.2666666666666666</v>
      </c>
      <c r="F28" s="4">
        <v>10</v>
      </c>
      <c r="G28" s="4">
        <v>59373.357196390796</v>
      </c>
      <c r="H28" s="4">
        <v>2428</v>
      </c>
      <c r="I28" s="4">
        <v>2189</v>
      </c>
      <c r="J28" s="4">
        <v>2150</v>
      </c>
      <c r="Q28" s="1">
        <v>43130</v>
      </c>
      <c r="R28">
        <v>2677</v>
      </c>
      <c r="S28">
        <v>388</v>
      </c>
      <c r="T28">
        <v>2428</v>
      </c>
      <c r="U28">
        <v>2189</v>
      </c>
      <c r="V28">
        <v>2150</v>
      </c>
      <c r="W28">
        <v>6.2666666666666666</v>
      </c>
      <c r="X28">
        <v>0</v>
      </c>
      <c r="Y28">
        <v>60.08</v>
      </c>
      <c r="Z28">
        <f t="shared" si="0"/>
        <v>3609.6063999999997</v>
      </c>
      <c r="AA28">
        <f t="shared" si="1"/>
        <v>15215.466666666667</v>
      </c>
      <c r="AB28">
        <f t="shared" si="2"/>
        <v>5314892</v>
      </c>
      <c r="AC28">
        <f t="shared" si="3"/>
        <v>5220200</v>
      </c>
      <c r="AD28">
        <v>0</v>
      </c>
      <c r="AE28">
        <f t="shared" si="4"/>
        <v>0</v>
      </c>
      <c r="AF28">
        <v>59373.357196390796</v>
      </c>
      <c r="AG28">
        <v>3.1997871334085826</v>
      </c>
      <c r="AH28">
        <v>10</v>
      </c>
      <c r="AI28">
        <v>0</v>
      </c>
      <c r="AJ28">
        <v>32</v>
      </c>
      <c r="AK28" t="str">
        <f t="shared" si="5"/>
        <v>Tue</v>
      </c>
      <c r="AL28">
        <f t="shared" si="6"/>
        <v>0</v>
      </c>
      <c r="AM28">
        <f t="shared" si="7"/>
        <v>1</v>
      </c>
      <c r="AN28">
        <f t="shared" si="8"/>
        <v>0</v>
      </c>
      <c r="AO28">
        <f t="shared" si="9"/>
        <v>0</v>
      </c>
      <c r="AP28">
        <f t="shared" si="10"/>
        <v>0</v>
      </c>
      <c r="AQ28">
        <f t="shared" si="11"/>
        <v>0</v>
      </c>
      <c r="AU28" s="1">
        <v>43129</v>
      </c>
      <c r="AV28">
        <v>2522</v>
      </c>
      <c r="AW28">
        <v>5.6788386878639434</v>
      </c>
      <c r="AX28">
        <v>303</v>
      </c>
      <c r="AY28">
        <v>6.7333333333333334</v>
      </c>
      <c r="AZ28">
        <v>0</v>
      </c>
      <c r="BA28">
        <v>47497.827305698491</v>
      </c>
      <c r="BB28">
        <v>2527</v>
      </c>
      <c r="BC28">
        <v>0</v>
      </c>
      <c r="BD28">
        <v>2523</v>
      </c>
      <c r="BE28">
        <f>VLOOKUP($AU28,weatherData!$A$1:$E$366,2,0)</f>
        <v>0</v>
      </c>
      <c r="BF28">
        <f>VLOOKUP($AU28,weatherData!$A$1:$E$366,3,0)</f>
        <v>0</v>
      </c>
      <c r="BG28">
        <f>VLOOKUP($AU28,weatherData!$A$1:$E$366,4,0)</f>
        <v>51.08</v>
      </c>
      <c r="BH28">
        <f>VLOOKUP($AU28,weatherData!$A$1:$E$366,5,0)</f>
        <v>26.96</v>
      </c>
    </row>
    <row r="29" spans="1:60" x14ac:dyDescent="0.2">
      <c r="A29" s="3">
        <v>43131</v>
      </c>
      <c r="B29" s="4">
        <v>2272</v>
      </c>
      <c r="C29" s="4">
        <v>3.1578553853553837</v>
      </c>
      <c r="D29" s="4">
        <v>257</v>
      </c>
      <c r="E29" s="4">
        <v>6.666666666666667</v>
      </c>
      <c r="F29" s="4">
        <v>3</v>
      </c>
      <c r="G29" s="4">
        <v>58684.563020313006</v>
      </c>
      <c r="H29" s="4">
        <v>2900</v>
      </c>
      <c r="I29" s="4">
        <v>2253</v>
      </c>
      <c r="J29" s="4">
        <v>3379</v>
      </c>
      <c r="Q29" s="1">
        <v>43131</v>
      </c>
      <c r="R29">
        <v>2272</v>
      </c>
      <c r="S29">
        <v>257</v>
      </c>
      <c r="T29">
        <v>2900</v>
      </c>
      <c r="U29">
        <v>2253</v>
      </c>
      <c r="V29">
        <v>3379</v>
      </c>
      <c r="W29">
        <v>6.666666666666667</v>
      </c>
      <c r="X29">
        <v>0</v>
      </c>
      <c r="Y29">
        <v>57.92</v>
      </c>
      <c r="Z29">
        <f t="shared" si="0"/>
        <v>3354.7264</v>
      </c>
      <c r="AA29">
        <f t="shared" si="1"/>
        <v>19333.333333333336</v>
      </c>
      <c r="AB29">
        <f t="shared" si="2"/>
        <v>6533700</v>
      </c>
      <c r="AC29">
        <f t="shared" si="3"/>
        <v>9799100</v>
      </c>
      <c r="AD29">
        <v>0</v>
      </c>
      <c r="AE29">
        <f t="shared" si="4"/>
        <v>0</v>
      </c>
      <c r="AF29">
        <v>58684.563020313006</v>
      </c>
      <c r="AG29">
        <v>3.1578553853553837</v>
      </c>
      <c r="AH29">
        <v>3</v>
      </c>
      <c r="AI29">
        <v>0</v>
      </c>
      <c r="AJ29">
        <v>39.020000000000003</v>
      </c>
      <c r="AK29" t="str">
        <f t="shared" si="5"/>
        <v>Wed</v>
      </c>
      <c r="AL29">
        <f t="shared" si="6"/>
        <v>0</v>
      </c>
      <c r="AM29">
        <f t="shared" si="7"/>
        <v>0</v>
      </c>
      <c r="AN29">
        <f t="shared" si="8"/>
        <v>1</v>
      </c>
      <c r="AO29">
        <f t="shared" si="9"/>
        <v>0</v>
      </c>
      <c r="AP29">
        <f t="shared" si="10"/>
        <v>0</v>
      </c>
      <c r="AQ29">
        <f t="shared" si="11"/>
        <v>0</v>
      </c>
      <c r="AU29" s="1">
        <v>43130</v>
      </c>
      <c r="AV29">
        <v>2677</v>
      </c>
      <c r="AW29">
        <v>3.1997871334085826</v>
      </c>
      <c r="AX29">
        <v>388</v>
      </c>
      <c r="AY29">
        <v>6.2666666666666666</v>
      </c>
      <c r="AZ29">
        <v>10</v>
      </c>
      <c r="BA29">
        <v>59373.357196390796</v>
      </c>
      <c r="BB29">
        <v>2428</v>
      </c>
      <c r="BC29">
        <v>2189</v>
      </c>
      <c r="BD29">
        <v>2150</v>
      </c>
      <c r="BE29">
        <f>VLOOKUP($AU29,weatherData!$A$1:$E$366,2,0)</f>
        <v>0</v>
      </c>
      <c r="BF29">
        <f>VLOOKUP($AU29,weatherData!$A$1:$E$366,3,0)</f>
        <v>0</v>
      </c>
      <c r="BG29">
        <f>VLOOKUP($AU29,weatherData!$A$1:$E$366,4,0)</f>
        <v>60.08</v>
      </c>
      <c r="BH29">
        <f>VLOOKUP($AU29,weatherData!$A$1:$E$366,5,0)</f>
        <v>32</v>
      </c>
    </row>
    <row r="30" spans="1:60" x14ac:dyDescent="0.2">
      <c r="A30" s="3">
        <v>43132</v>
      </c>
      <c r="B30" s="4">
        <v>3972</v>
      </c>
      <c r="C30" s="4">
        <v>5.3951284626498781</v>
      </c>
      <c r="D30" s="4">
        <v>413</v>
      </c>
      <c r="E30" s="4">
        <v>8.6666666666666661</v>
      </c>
      <c r="F30" s="4">
        <v>2</v>
      </c>
      <c r="G30" s="4">
        <v>56049.384013579889</v>
      </c>
      <c r="H30" s="4">
        <v>4826</v>
      </c>
      <c r="I30" s="4">
        <v>2864</v>
      </c>
      <c r="J30" s="4">
        <v>3218</v>
      </c>
      <c r="Q30" s="1">
        <v>43132</v>
      </c>
      <c r="R30">
        <v>3972</v>
      </c>
      <c r="S30">
        <v>413</v>
      </c>
      <c r="T30">
        <v>4826</v>
      </c>
      <c r="U30">
        <v>2864</v>
      </c>
      <c r="V30">
        <v>3218</v>
      </c>
      <c r="W30">
        <v>8.6666666666666661</v>
      </c>
      <c r="X30">
        <v>0</v>
      </c>
      <c r="Y30">
        <v>51.08</v>
      </c>
      <c r="Z30">
        <f t="shared" si="0"/>
        <v>2609.1663999999996</v>
      </c>
      <c r="AA30">
        <f t="shared" si="1"/>
        <v>41825.333333333328</v>
      </c>
      <c r="AB30">
        <f t="shared" si="2"/>
        <v>13821664</v>
      </c>
      <c r="AC30">
        <f t="shared" si="3"/>
        <v>15530068</v>
      </c>
      <c r="AD30">
        <v>0</v>
      </c>
      <c r="AE30">
        <f t="shared" si="4"/>
        <v>0</v>
      </c>
      <c r="AF30">
        <v>56049.384013579889</v>
      </c>
      <c r="AG30">
        <v>5.3951284626498781</v>
      </c>
      <c r="AH30">
        <v>2</v>
      </c>
      <c r="AI30">
        <v>0</v>
      </c>
      <c r="AJ30">
        <v>35.06</v>
      </c>
      <c r="AK30" t="str">
        <f t="shared" si="5"/>
        <v>Thu</v>
      </c>
      <c r="AL30">
        <f t="shared" si="6"/>
        <v>0</v>
      </c>
      <c r="AM30">
        <f t="shared" si="7"/>
        <v>0</v>
      </c>
      <c r="AN30">
        <f t="shared" si="8"/>
        <v>0</v>
      </c>
      <c r="AO30">
        <f t="shared" si="9"/>
        <v>1</v>
      </c>
      <c r="AP30">
        <f t="shared" si="10"/>
        <v>0</v>
      </c>
      <c r="AQ30">
        <f t="shared" si="11"/>
        <v>0</v>
      </c>
      <c r="AU30" s="1">
        <v>43131</v>
      </c>
      <c r="AV30">
        <v>2272</v>
      </c>
      <c r="AW30">
        <v>3.1578553853553837</v>
      </c>
      <c r="AX30">
        <v>257</v>
      </c>
      <c r="AY30">
        <v>6.666666666666667</v>
      </c>
      <c r="AZ30">
        <v>3</v>
      </c>
      <c r="BA30">
        <v>58684.563020313006</v>
      </c>
      <c r="BB30">
        <v>2900</v>
      </c>
      <c r="BC30">
        <v>2253</v>
      </c>
      <c r="BD30">
        <v>3379</v>
      </c>
      <c r="BE30">
        <f>VLOOKUP($AU30,weatherData!$A$1:$E$366,2,0)</f>
        <v>0</v>
      </c>
      <c r="BF30">
        <f>VLOOKUP($AU30,weatherData!$A$1:$E$366,3,0)</f>
        <v>0</v>
      </c>
      <c r="BG30">
        <f>VLOOKUP($AU30,weatherData!$A$1:$E$366,4,0)</f>
        <v>57.92</v>
      </c>
      <c r="BH30">
        <f>VLOOKUP($AU30,weatherData!$A$1:$E$366,5,0)</f>
        <v>39.020000000000003</v>
      </c>
    </row>
    <row r="31" spans="1:60" x14ac:dyDescent="0.2">
      <c r="A31" s="3">
        <v>43133</v>
      </c>
      <c r="B31" s="4">
        <v>4103</v>
      </c>
      <c r="C31" s="4">
        <v>4.3646767494838885</v>
      </c>
      <c r="D31" s="4">
        <v>539</v>
      </c>
      <c r="E31" s="4">
        <v>6.4</v>
      </c>
      <c r="F31" s="4">
        <v>4</v>
      </c>
      <c r="G31" s="4">
        <v>54280.233437886971</v>
      </c>
      <c r="H31" s="4">
        <v>4914</v>
      </c>
      <c r="I31" s="4">
        <v>3984</v>
      </c>
      <c r="J31" s="4">
        <v>5006</v>
      </c>
      <c r="Q31" s="1">
        <v>43133</v>
      </c>
      <c r="R31">
        <v>4103</v>
      </c>
      <c r="S31">
        <v>539</v>
      </c>
      <c r="T31">
        <v>4914</v>
      </c>
      <c r="U31">
        <v>3984</v>
      </c>
      <c r="V31">
        <v>5006</v>
      </c>
      <c r="W31">
        <v>6.4</v>
      </c>
      <c r="X31">
        <v>0</v>
      </c>
      <c r="Y31">
        <v>53.96</v>
      </c>
      <c r="Z31">
        <f t="shared" si="0"/>
        <v>2911.6815999999999</v>
      </c>
      <c r="AA31">
        <f t="shared" si="1"/>
        <v>31449.600000000002</v>
      </c>
      <c r="AB31">
        <f t="shared" si="2"/>
        <v>19577376</v>
      </c>
      <c r="AC31">
        <f t="shared" si="3"/>
        <v>24599484</v>
      </c>
      <c r="AD31">
        <v>0</v>
      </c>
      <c r="AE31">
        <f t="shared" si="4"/>
        <v>0</v>
      </c>
      <c r="AF31">
        <v>54280.233437886971</v>
      </c>
      <c r="AG31">
        <v>4.3646767494838885</v>
      </c>
      <c r="AH31">
        <v>4</v>
      </c>
      <c r="AI31">
        <v>0</v>
      </c>
      <c r="AJ31">
        <v>33.979999999999997</v>
      </c>
      <c r="AK31" t="str">
        <f t="shared" si="5"/>
        <v>Fri</v>
      </c>
      <c r="AL31">
        <f t="shared" si="6"/>
        <v>0</v>
      </c>
      <c r="AM31">
        <f t="shared" si="7"/>
        <v>0</v>
      </c>
      <c r="AN31">
        <f t="shared" si="8"/>
        <v>0</v>
      </c>
      <c r="AO31">
        <f t="shared" si="9"/>
        <v>0</v>
      </c>
      <c r="AP31">
        <f t="shared" si="10"/>
        <v>1</v>
      </c>
      <c r="AQ31">
        <f t="shared" si="11"/>
        <v>0</v>
      </c>
      <c r="AU31" s="1">
        <v>43132</v>
      </c>
      <c r="AV31">
        <v>3972</v>
      </c>
      <c r="AW31">
        <v>5.3951284626498781</v>
      </c>
      <c r="AX31">
        <v>413</v>
      </c>
      <c r="AY31">
        <v>8.6666666666666661</v>
      </c>
      <c r="AZ31">
        <v>2</v>
      </c>
      <c r="BA31">
        <v>56049.384013579889</v>
      </c>
      <c r="BB31">
        <v>4826</v>
      </c>
      <c r="BC31">
        <v>2864</v>
      </c>
      <c r="BD31">
        <v>3218</v>
      </c>
      <c r="BE31">
        <f>VLOOKUP($AU31,weatherData!$A$1:$E$366,2,0)</f>
        <v>0</v>
      </c>
      <c r="BF31">
        <f>VLOOKUP($AU31,weatherData!$A$1:$E$366,3,0)</f>
        <v>0</v>
      </c>
      <c r="BG31">
        <f>VLOOKUP($AU31,weatherData!$A$1:$E$366,4,0)</f>
        <v>51.08</v>
      </c>
      <c r="BH31">
        <f>VLOOKUP($AU31,weatherData!$A$1:$E$366,5,0)</f>
        <v>35.06</v>
      </c>
    </row>
    <row r="32" spans="1:60" x14ac:dyDescent="0.2">
      <c r="A32" s="3">
        <v>43134</v>
      </c>
      <c r="B32" s="4">
        <v>5376</v>
      </c>
      <c r="C32" s="4">
        <v>3.8718666874161816</v>
      </c>
      <c r="D32" s="4">
        <v>602</v>
      </c>
      <c r="E32" s="4">
        <v>7.7333333333333334</v>
      </c>
      <c r="F32" s="4">
        <v>12</v>
      </c>
      <c r="G32" s="4">
        <v>54704.960698171897</v>
      </c>
      <c r="H32" s="4">
        <v>4840</v>
      </c>
      <c r="I32" s="4">
        <v>4437</v>
      </c>
      <c r="J32" s="4">
        <v>4811</v>
      </c>
      <c r="Q32" s="1">
        <v>43134</v>
      </c>
      <c r="R32">
        <v>5376</v>
      </c>
      <c r="S32">
        <v>602</v>
      </c>
      <c r="T32">
        <v>4840</v>
      </c>
      <c r="U32">
        <v>4437</v>
      </c>
      <c r="V32">
        <v>4811</v>
      </c>
      <c r="W32">
        <v>7.7333333333333334</v>
      </c>
      <c r="X32">
        <v>0</v>
      </c>
      <c r="Y32">
        <v>57.92</v>
      </c>
      <c r="Z32">
        <f t="shared" si="0"/>
        <v>3354.7264</v>
      </c>
      <c r="AA32">
        <f t="shared" si="1"/>
        <v>37429.333333333336</v>
      </c>
      <c r="AB32">
        <f t="shared" si="2"/>
        <v>21475080</v>
      </c>
      <c r="AC32">
        <f t="shared" si="3"/>
        <v>23285240</v>
      </c>
      <c r="AD32">
        <v>0</v>
      </c>
      <c r="AE32">
        <f t="shared" si="4"/>
        <v>0</v>
      </c>
      <c r="AF32">
        <v>54704.960698171897</v>
      </c>
      <c r="AG32">
        <v>3.8718666874161816</v>
      </c>
      <c r="AH32">
        <v>12</v>
      </c>
      <c r="AI32">
        <v>0</v>
      </c>
      <c r="AJ32">
        <v>39.92</v>
      </c>
      <c r="AK32" t="str">
        <f t="shared" si="5"/>
        <v>Sat</v>
      </c>
      <c r="AL32">
        <f t="shared" si="6"/>
        <v>0</v>
      </c>
      <c r="AM32">
        <f t="shared" si="7"/>
        <v>0</v>
      </c>
      <c r="AN32">
        <f t="shared" si="8"/>
        <v>0</v>
      </c>
      <c r="AO32">
        <f t="shared" si="9"/>
        <v>0</v>
      </c>
      <c r="AP32">
        <f t="shared" si="10"/>
        <v>0</v>
      </c>
      <c r="AQ32">
        <f t="shared" si="11"/>
        <v>1</v>
      </c>
      <c r="AU32" s="1">
        <v>43133</v>
      </c>
      <c r="AV32">
        <v>4103</v>
      </c>
      <c r="AW32">
        <v>4.3646767494838885</v>
      </c>
      <c r="AX32">
        <v>539</v>
      </c>
      <c r="AY32">
        <v>6.4</v>
      </c>
      <c r="AZ32">
        <v>4</v>
      </c>
      <c r="BA32">
        <v>54280.233437886971</v>
      </c>
      <c r="BB32">
        <v>4914</v>
      </c>
      <c r="BC32">
        <v>3984</v>
      </c>
      <c r="BD32">
        <v>5006</v>
      </c>
      <c r="BE32">
        <f>VLOOKUP($AU32,weatherData!$A$1:$E$366,2,0)</f>
        <v>0</v>
      </c>
      <c r="BF32">
        <f>VLOOKUP($AU32,weatherData!$A$1:$E$366,3,0)</f>
        <v>0</v>
      </c>
      <c r="BG32">
        <f>VLOOKUP($AU32,weatherData!$A$1:$E$366,4,0)</f>
        <v>53.96</v>
      </c>
      <c r="BH32">
        <f>VLOOKUP($AU32,weatherData!$A$1:$E$366,5,0)</f>
        <v>33.979999999999997</v>
      </c>
    </row>
    <row r="33" spans="1:60" x14ac:dyDescent="0.2">
      <c r="A33" s="3">
        <v>43136</v>
      </c>
      <c r="B33" s="4">
        <v>2279</v>
      </c>
      <c r="C33" s="4">
        <v>5.2017655260813793</v>
      </c>
      <c r="D33" s="4">
        <v>279</v>
      </c>
      <c r="E33" s="4">
        <v>6.6</v>
      </c>
      <c r="F33" s="4">
        <v>6</v>
      </c>
      <c r="G33" s="4">
        <v>56910.562858547943</v>
      </c>
      <c r="H33" s="4">
        <v>1921</v>
      </c>
      <c r="I33" s="4">
        <v>2841</v>
      </c>
      <c r="J33" s="4">
        <v>2522</v>
      </c>
      <c r="Q33" s="1">
        <v>43136</v>
      </c>
      <c r="R33">
        <v>2279</v>
      </c>
      <c r="S33">
        <v>279</v>
      </c>
      <c r="T33">
        <v>1921</v>
      </c>
      <c r="U33">
        <v>2841</v>
      </c>
      <c r="V33">
        <v>2522</v>
      </c>
      <c r="W33">
        <v>6.6</v>
      </c>
      <c r="X33">
        <v>0</v>
      </c>
      <c r="Y33">
        <v>55.94</v>
      </c>
      <c r="Z33">
        <f t="shared" si="0"/>
        <v>3129.2835999999998</v>
      </c>
      <c r="AA33">
        <f t="shared" si="1"/>
        <v>12678.599999999999</v>
      </c>
      <c r="AB33">
        <f t="shared" si="2"/>
        <v>5457561</v>
      </c>
      <c r="AC33">
        <f t="shared" si="3"/>
        <v>4844762</v>
      </c>
      <c r="AD33">
        <v>0</v>
      </c>
      <c r="AE33">
        <f t="shared" si="4"/>
        <v>0</v>
      </c>
      <c r="AF33">
        <v>56910.562858547943</v>
      </c>
      <c r="AG33">
        <v>5.2017655260813793</v>
      </c>
      <c r="AH33">
        <v>6</v>
      </c>
      <c r="AI33">
        <v>0</v>
      </c>
      <c r="AJ33">
        <v>39.92</v>
      </c>
      <c r="AK33" t="str">
        <f t="shared" si="5"/>
        <v>Mon</v>
      </c>
      <c r="AL33">
        <f t="shared" si="6"/>
        <v>1</v>
      </c>
      <c r="AM33">
        <f t="shared" si="7"/>
        <v>0</v>
      </c>
      <c r="AN33">
        <f t="shared" si="8"/>
        <v>0</v>
      </c>
      <c r="AO33">
        <f t="shared" si="9"/>
        <v>0</v>
      </c>
      <c r="AP33">
        <f t="shared" si="10"/>
        <v>0</v>
      </c>
      <c r="AQ33">
        <f t="shared" si="11"/>
        <v>0</v>
      </c>
      <c r="AU33" s="1">
        <v>43134</v>
      </c>
      <c r="AV33">
        <v>5376</v>
      </c>
      <c r="AW33">
        <v>3.8718666874161816</v>
      </c>
      <c r="AX33">
        <v>602</v>
      </c>
      <c r="AY33">
        <v>7.7333333333333334</v>
      </c>
      <c r="AZ33">
        <v>12</v>
      </c>
      <c r="BA33">
        <v>54704.960698171897</v>
      </c>
      <c r="BB33">
        <v>4840</v>
      </c>
      <c r="BC33">
        <v>4437</v>
      </c>
      <c r="BD33">
        <v>4811</v>
      </c>
      <c r="BE33">
        <f>VLOOKUP($AU33,weatherData!$A$1:$E$366,2,0)</f>
        <v>0</v>
      </c>
      <c r="BF33">
        <f>VLOOKUP($AU33,weatherData!$A$1:$E$366,3,0)</f>
        <v>0</v>
      </c>
      <c r="BG33">
        <f>VLOOKUP($AU33,weatherData!$A$1:$E$366,4,0)</f>
        <v>57.92</v>
      </c>
      <c r="BH33">
        <f>VLOOKUP($AU33,weatherData!$A$1:$E$366,5,0)</f>
        <v>39.92</v>
      </c>
    </row>
    <row r="34" spans="1:60" x14ac:dyDescent="0.2">
      <c r="A34" s="3">
        <v>43137</v>
      </c>
      <c r="B34" s="4">
        <v>2273</v>
      </c>
      <c r="C34" s="4">
        <v>6.4647903670392273</v>
      </c>
      <c r="D34" s="4">
        <v>338</v>
      </c>
      <c r="E34" s="4">
        <v>6.1333333333333337</v>
      </c>
      <c r="F34" s="4">
        <v>4</v>
      </c>
      <c r="G34" s="4">
        <v>51282.503318207077</v>
      </c>
      <c r="H34" s="4">
        <v>2436</v>
      </c>
      <c r="I34" s="4">
        <v>2085</v>
      </c>
      <c r="J34" s="4">
        <v>2677</v>
      </c>
      <c r="Q34" s="1">
        <v>43137</v>
      </c>
      <c r="R34">
        <v>2273</v>
      </c>
      <c r="S34">
        <v>338</v>
      </c>
      <c r="T34">
        <v>2436</v>
      </c>
      <c r="U34">
        <v>2085</v>
      </c>
      <c r="V34">
        <v>2677</v>
      </c>
      <c r="W34">
        <v>6.1333333333333337</v>
      </c>
      <c r="X34">
        <v>0</v>
      </c>
      <c r="Y34">
        <v>51.98</v>
      </c>
      <c r="Z34">
        <f t="shared" si="0"/>
        <v>2701.9203999999995</v>
      </c>
      <c r="AA34">
        <f t="shared" si="1"/>
        <v>14940.800000000001</v>
      </c>
      <c r="AB34">
        <f t="shared" si="2"/>
        <v>5079060</v>
      </c>
      <c r="AC34">
        <f t="shared" si="3"/>
        <v>6521172</v>
      </c>
      <c r="AD34">
        <v>0</v>
      </c>
      <c r="AE34">
        <f t="shared" si="4"/>
        <v>0</v>
      </c>
      <c r="AF34">
        <v>51282.503318207077</v>
      </c>
      <c r="AG34">
        <v>6.4647903670392273</v>
      </c>
      <c r="AH34">
        <v>4</v>
      </c>
      <c r="AI34">
        <v>0</v>
      </c>
      <c r="AJ34">
        <v>30.92</v>
      </c>
      <c r="AK34" t="str">
        <f t="shared" si="5"/>
        <v>Tue</v>
      </c>
      <c r="AL34">
        <f t="shared" si="6"/>
        <v>0</v>
      </c>
      <c r="AM34">
        <f t="shared" si="7"/>
        <v>1</v>
      </c>
      <c r="AN34">
        <f t="shared" si="8"/>
        <v>0</v>
      </c>
      <c r="AO34">
        <f t="shared" si="9"/>
        <v>0</v>
      </c>
      <c r="AP34">
        <f t="shared" si="10"/>
        <v>0</v>
      </c>
      <c r="AQ34">
        <f t="shared" si="11"/>
        <v>0</v>
      </c>
      <c r="AU34" s="1">
        <v>43136</v>
      </c>
      <c r="AV34">
        <v>2279</v>
      </c>
      <c r="AW34">
        <v>5.2017655260813793</v>
      </c>
      <c r="AX34">
        <v>279</v>
      </c>
      <c r="AY34">
        <v>6.6</v>
      </c>
      <c r="AZ34">
        <v>6</v>
      </c>
      <c r="BA34">
        <v>56910.562858547943</v>
      </c>
      <c r="BB34">
        <v>1921</v>
      </c>
      <c r="BC34">
        <v>2841</v>
      </c>
      <c r="BD34">
        <v>2522</v>
      </c>
      <c r="BE34">
        <f>VLOOKUP($AU34,weatherData!$A$1:$E$366,2,0)</f>
        <v>0</v>
      </c>
      <c r="BF34">
        <f>VLOOKUP($AU34,weatherData!$A$1:$E$366,3,0)</f>
        <v>0</v>
      </c>
      <c r="BG34">
        <f>VLOOKUP($AU34,weatherData!$A$1:$E$366,4,0)</f>
        <v>55.94</v>
      </c>
      <c r="BH34">
        <f>VLOOKUP($AU34,weatherData!$A$1:$E$366,5,0)</f>
        <v>39.92</v>
      </c>
    </row>
    <row r="35" spans="1:60" x14ac:dyDescent="0.2">
      <c r="A35" s="3">
        <v>43138</v>
      </c>
      <c r="B35" s="4">
        <v>2528</v>
      </c>
      <c r="C35" s="4">
        <v>4.1644235614834244</v>
      </c>
      <c r="D35" s="4">
        <v>333</v>
      </c>
      <c r="E35" s="4">
        <v>6.4</v>
      </c>
      <c r="F35" s="4">
        <v>2</v>
      </c>
      <c r="G35" s="4">
        <v>54962.131163942446</v>
      </c>
      <c r="H35" s="4">
        <v>2838</v>
      </c>
      <c r="I35" s="4">
        <v>2380</v>
      </c>
      <c r="J35" s="4">
        <v>2272</v>
      </c>
      <c r="Q35" s="1">
        <v>43138</v>
      </c>
      <c r="R35">
        <v>2528</v>
      </c>
      <c r="S35">
        <v>333</v>
      </c>
      <c r="T35">
        <v>2838</v>
      </c>
      <c r="U35">
        <v>2380</v>
      </c>
      <c r="V35">
        <v>2272</v>
      </c>
      <c r="W35">
        <v>6.4</v>
      </c>
      <c r="X35">
        <v>0</v>
      </c>
      <c r="Y35">
        <v>53.96</v>
      </c>
      <c r="Z35">
        <f t="shared" si="0"/>
        <v>2911.6815999999999</v>
      </c>
      <c r="AA35">
        <f t="shared" si="1"/>
        <v>18163.2</v>
      </c>
      <c r="AB35">
        <f t="shared" si="2"/>
        <v>6754440</v>
      </c>
      <c r="AC35">
        <f t="shared" si="3"/>
        <v>6447936</v>
      </c>
      <c r="AD35">
        <v>0</v>
      </c>
      <c r="AE35">
        <f t="shared" si="4"/>
        <v>0</v>
      </c>
      <c r="AF35">
        <v>54962.131163942446</v>
      </c>
      <c r="AG35">
        <v>4.1644235614834244</v>
      </c>
      <c r="AH35">
        <v>2</v>
      </c>
      <c r="AI35">
        <v>0</v>
      </c>
      <c r="AJ35">
        <v>26.06</v>
      </c>
      <c r="AK35" t="str">
        <f t="shared" si="5"/>
        <v>Wed</v>
      </c>
      <c r="AL35">
        <f t="shared" si="6"/>
        <v>0</v>
      </c>
      <c r="AM35">
        <f t="shared" si="7"/>
        <v>0</v>
      </c>
      <c r="AN35">
        <f t="shared" si="8"/>
        <v>1</v>
      </c>
      <c r="AO35">
        <f t="shared" si="9"/>
        <v>0</v>
      </c>
      <c r="AP35">
        <f t="shared" si="10"/>
        <v>0</v>
      </c>
      <c r="AQ35">
        <f t="shared" si="11"/>
        <v>0</v>
      </c>
      <c r="AU35" s="1">
        <v>43137</v>
      </c>
      <c r="AV35">
        <v>2273</v>
      </c>
      <c r="AW35">
        <v>6.4647903670392273</v>
      </c>
      <c r="AX35">
        <v>338</v>
      </c>
      <c r="AY35">
        <v>6.1333333333333337</v>
      </c>
      <c r="AZ35">
        <v>4</v>
      </c>
      <c r="BA35">
        <v>51282.503318207077</v>
      </c>
      <c r="BB35">
        <v>2436</v>
      </c>
      <c r="BC35">
        <v>2085</v>
      </c>
      <c r="BD35">
        <v>2677</v>
      </c>
      <c r="BE35">
        <f>VLOOKUP($AU35,weatherData!$A$1:$E$366,2,0)</f>
        <v>0</v>
      </c>
      <c r="BF35">
        <f>VLOOKUP($AU35,weatherData!$A$1:$E$366,3,0)</f>
        <v>0</v>
      </c>
      <c r="BG35">
        <f>VLOOKUP($AU35,weatherData!$A$1:$E$366,4,0)</f>
        <v>51.98</v>
      </c>
      <c r="BH35">
        <f>VLOOKUP($AU35,weatherData!$A$1:$E$366,5,0)</f>
        <v>30.92</v>
      </c>
    </row>
    <row r="36" spans="1:60" x14ac:dyDescent="0.2">
      <c r="A36" s="3">
        <v>43139</v>
      </c>
      <c r="B36" s="4">
        <v>2630</v>
      </c>
      <c r="C36" s="4">
        <v>4.1990570345833484</v>
      </c>
      <c r="D36" s="4">
        <v>319</v>
      </c>
      <c r="E36" s="4">
        <v>6.2666666666666666</v>
      </c>
      <c r="F36" s="4">
        <v>5</v>
      </c>
      <c r="G36" s="4">
        <v>42371.399391110805</v>
      </c>
      <c r="H36" s="4">
        <v>3187</v>
      </c>
      <c r="I36" s="4">
        <v>3497</v>
      </c>
      <c r="J36" s="4">
        <v>3972</v>
      </c>
      <c r="Q36" s="1">
        <v>43139</v>
      </c>
      <c r="R36">
        <v>2630</v>
      </c>
      <c r="S36">
        <v>319</v>
      </c>
      <c r="T36">
        <v>3187</v>
      </c>
      <c r="U36">
        <v>3497</v>
      </c>
      <c r="V36">
        <v>3972</v>
      </c>
      <c r="W36">
        <v>6.2666666666666666</v>
      </c>
      <c r="X36">
        <v>0</v>
      </c>
      <c r="Y36">
        <v>59</v>
      </c>
      <c r="Z36">
        <f t="shared" si="0"/>
        <v>3481</v>
      </c>
      <c r="AA36">
        <f t="shared" si="1"/>
        <v>19971.866666666665</v>
      </c>
      <c r="AB36">
        <f t="shared" si="2"/>
        <v>11144939</v>
      </c>
      <c r="AC36">
        <f t="shared" si="3"/>
        <v>12658764</v>
      </c>
      <c r="AD36">
        <v>0</v>
      </c>
      <c r="AE36">
        <f t="shared" si="4"/>
        <v>0</v>
      </c>
      <c r="AF36">
        <v>42371.399391110805</v>
      </c>
      <c r="AG36">
        <v>4.1990570345833484</v>
      </c>
      <c r="AH36">
        <v>5</v>
      </c>
      <c r="AI36">
        <v>0</v>
      </c>
      <c r="AJ36">
        <v>30.92</v>
      </c>
      <c r="AK36" t="str">
        <f t="shared" si="5"/>
        <v>Thu</v>
      </c>
      <c r="AL36">
        <f t="shared" si="6"/>
        <v>0</v>
      </c>
      <c r="AM36">
        <f t="shared" si="7"/>
        <v>0</v>
      </c>
      <c r="AN36">
        <f t="shared" si="8"/>
        <v>0</v>
      </c>
      <c r="AO36">
        <f t="shared" si="9"/>
        <v>1</v>
      </c>
      <c r="AP36">
        <f t="shared" si="10"/>
        <v>0</v>
      </c>
      <c r="AQ36">
        <f t="shared" si="11"/>
        <v>0</v>
      </c>
      <c r="AU36" s="1">
        <v>43138</v>
      </c>
      <c r="AV36">
        <v>2528</v>
      </c>
      <c r="AW36">
        <v>4.1644235614834244</v>
      </c>
      <c r="AX36">
        <v>333</v>
      </c>
      <c r="AY36">
        <v>6.4</v>
      </c>
      <c r="AZ36">
        <v>2</v>
      </c>
      <c r="BA36">
        <v>54962.131163942446</v>
      </c>
      <c r="BB36">
        <v>2838</v>
      </c>
      <c r="BC36">
        <v>2380</v>
      </c>
      <c r="BD36">
        <v>2272</v>
      </c>
      <c r="BE36">
        <f>VLOOKUP($AU36,weatherData!$A$1:$E$366,2,0)</f>
        <v>0</v>
      </c>
      <c r="BF36">
        <f>VLOOKUP($AU36,weatherData!$A$1:$E$366,3,0)</f>
        <v>0</v>
      </c>
      <c r="BG36">
        <f>VLOOKUP($AU36,weatherData!$A$1:$E$366,4,0)</f>
        <v>53.96</v>
      </c>
      <c r="BH36">
        <f>VLOOKUP($AU36,weatherData!$A$1:$E$366,5,0)</f>
        <v>26.06</v>
      </c>
    </row>
    <row r="37" spans="1:60" x14ac:dyDescent="0.2">
      <c r="A37" s="3">
        <v>43140</v>
      </c>
      <c r="B37" s="4">
        <v>4767</v>
      </c>
      <c r="C37" s="4">
        <v>3.7136790238075381</v>
      </c>
      <c r="D37" s="4">
        <v>544</v>
      </c>
      <c r="E37" s="4">
        <v>6.7333333333333334</v>
      </c>
      <c r="F37" s="4">
        <v>1</v>
      </c>
      <c r="G37" s="4">
        <v>56064.763963052821</v>
      </c>
      <c r="H37" s="4">
        <v>4366</v>
      </c>
      <c r="I37" s="4">
        <v>4115</v>
      </c>
      <c r="J37" s="4">
        <v>4103</v>
      </c>
      <c r="Q37" s="1">
        <v>43140</v>
      </c>
      <c r="R37">
        <v>4767</v>
      </c>
      <c r="S37">
        <v>544</v>
      </c>
      <c r="T37">
        <v>4366</v>
      </c>
      <c r="U37">
        <v>4115</v>
      </c>
      <c r="V37">
        <v>4103</v>
      </c>
      <c r="W37">
        <v>6.7333333333333334</v>
      </c>
      <c r="X37">
        <v>0</v>
      </c>
      <c r="Y37">
        <v>62.059999999999903</v>
      </c>
      <c r="Z37">
        <f t="shared" si="0"/>
        <v>3851.4435999999878</v>
      </c>
      <c r="AA37">
        <f t="shared" si="1"/>
        <v>29397.733333333334</v>
      </c>
      <c r="AB37">
        <f t="shared" si="2"/>
        <v>17966090</v>
      </c>
      <c r="AC37">
        <f t="shared" si="3"/>
        <v>17913698</v>
      </c>
      <c r="AD37">
        <v>0</v>
      </c>
      <c r="AE37">
        <f t="shared" si="4"/>
        <v>0</v>
      </c>
      <c r="AF37">
        <v>56064.763963052821</v>
      </c>
      <c r="AG37">
        <v>3.7136790238075381</v>
      </c>
      <c r="AH37">
        <v>1</v>
      </c>
      <c r="AI37">
        <v>0</v>
      </c>
      <c r="AJ37">
        <v>35.06</v>
      </c>
      <c r="AK37" t="str">
        <f t="shared" si="5"/>
        <v>Fri</v>
      </c>
      <c r="AL37">
        <f t="shared" si="6"/>
        <v>0</v>
      </c>
      <c r="AM37">
        <f t="shared" si="7"/>
        <v>0</v>
      </c>
      <c r="AN37">
        <f t="shared" si="8"/>
        <v>0</v>
      </c>
      <c r="AO37">
        <f t="shared" si="9"/>
        <v>0</v>
      </c>
      <c r="AP37">
        <f t="shared" si="10"/>
        <v>1</v>
      </c>
      <c r="AQ37">
        <f t="shared" si="11"/>
        <v>0</v>
      </c>
      <c r="AU37" s="1">
        <v>43139</v>
      </c>
      <c r="AV37">
        <v>2630</v>
      </c>
      <c r="AW37">
        <v>4.1990570345833484</v>
      </c>
      <c r="AX37">
        <v>319</v>
      </c>
      <c r="AY37">
        <v>6.2666666666666666</v>
      </c>
      <c r="AZ37">
        <v>5</v>
      </c>
      <c r="BA37">
        <v>42371.399391110805</v>
      </c>
      <c r="BB37">
        <v>3187</v>
      </c>
      <c r="BC37">
        <v>3497</v>
      </c>
      <c r="BD37">
        <v>3972</v>
      </c>
      <c r="BE37">
        <f>VLOOKUP($AU37,weatherData!$A$1:$E$366,2,0)</f>
        <v>0</v>
      </c>
      <c r="BF37">
        <f>VLOOKUP($AU37,weatherData!$A$1:$E$366,3,0)</f>
        <v>0</v>
      </c>
      <c r="BG37">
        <f>VLOOKUP($AU37,weatherData!$A$1:$E$366,4,0)</f>
        <v>59</v>
      </c>
      <c r="BH37">
        <f>VLOOKUP($AU37,weatherData!$A$1:$E$366,5,0)</f>
        <v>30.92</v>
      </c>
    </row>
    <row r="38" spans="1:60" x14ac:dyDescent="0.2">
      <c r="A38" s="3">
        <v>43141</v>
      </c>
      <c r="B38" s="4">
        <v>5263</v>
      </c>
      <c r="C38" s="4">
        <v>3.6495906629095733</v>
      </c>
      <c r="D38" s="4">
        <v>618</v>
      </c>
      <c r="E38" s="4">
        <v>7</v>
      </c>
      <c r="F38" s="4">
        <v>1</v>
      </c>
      <c r="G38" s="4">
        <v>67286.657562900611</v>
      </c>
      <c r="H38" s="4">
        <v>4247</v>
      </c>
      <c r="I38" s="4">
        <v>4227</v>
      </c>
      <c r="J38" s="4">
        <v>5376</v>
      </c>
      <c r="Q38" s="1">
        <v>43141</v>
      </c>
      <c r="R38">
        <v>5263</v>
      </c>
      <c r="S38">
        <v>618</v>
      </c>
      <c r="T38">
        <v>4247</v>
      </c>
      <c r="U38">
        <v>4227</v>
      </c>
      <c r="V38">
        <v>5376</v>
      </c>
      <c r="W38">
        <v>7</v>
      </c>
      <c r="X38">
        <v>0</v>
      </c>
      <c r="Y38">
        <v>55.04</v>
      </c>
      <c r="Z38">
        <f t="shared" si="0"/>
        <v>3029.4015999999997</v>
      </c>
      <c r="AA38">
        <f t="shared" si="1"/>
        <v>29729</v>
      </c>
      <c r="AB38">
        <f t="shared" si="2"/>
        <v>17952069</v>
      </c>
      <c r="AC38">
        <f t="shared" si="3"/>
        <v>22831872</v>
      </c>
      <c r="AD38">
        <v>0</v>
      </c>
      <c r="AE38">
        <f t="shared" si="4"/>
        <v>0</v>
      </c>
      <c r="AF38">
        <v>67286.657562900611</v>
      </c>
      <c r="AG38">
        <v>3.6495906629095733</v>
      </c>
      <c r="AH38">
        <v>1</v>
      </c>
      <c r="AI38">
        <v>0</v>
      </c>
      <c r="AJ38">
        <v>32</v>
      </c>
      <c r="AK38" t="str">
        <f t="shared" si="5"/>
        <v>Sat</v>
      </c>
      <c r="AL38">
        <f t="shared" si="6"/>
        <v>0</v>
      </c>
      <c r="AM38">
        <f t="shared" si="7"/>
        <v>0</v>
      </c>
      <c r="AN38">
        <f t="shared" si="8"/>
        <v>0</v>
      </c>
      <c r="AO38">
        <f t="shared" si="9"/>
        <v>0</v>
      </c>
      <c r="AP38">
        <f t="shared" si="10"/>
        <v>0</v>
      </c>
      <c r="AQ38">
        <f t="shared" si="11"/>
        <v>1</v>
      </c>
      <c r="AU38" s="1">
        <v>43140</v>
      </c>
      <c r="AV38">
        <v>4767</v>
      </c>
      <c r="AW38">
        <v>3.7136790238075381</v>
      </c>
      <c r="AX38">
        <v>544</v>
      </c>
      <c r="AY38">
        <v>6.7333333333333334</v>
      </c>
      <c r="AZ38">
        <v>1</v>
      </c>
      <c r="BA38">
        <v>56064.763963052821</v>
      </c>
      <c r="BB38">
        <v>4366</v>
      </c>
      <c r="BC38">
        <v>4115</v>
      </c>
      <c r="BD38">
        <v>4103</v>
      </c>
      <c r="BE38">
        <f>VLOOKUP($AU38,weatherData!$A$1:$E$366,2,0)</f>
        <v>0</v>
      </c>
      <c r="BF38">
        <f>VLOOKUP($AU38,weatherData!$A$1:$E$366,3,0)</f>
        <v>0</v>
      </c>
      <c r="BG38">
        <f>VLOOKUP($AU38,weatherData!$A$1:$E$366,4,0)</f>
        <v>62.059999999999903</v>
      </c>
      <c r="BH38">
        <f>VLOOKUP($AU38,weatherData!$A$1:$E$366,5,0)</f>
        <v>35.06</v>
      </c>
    </row>
    <row r="39" spans="1:60" x14ac:dyDescent="0.2">
      <c r="A39" s="3">
        <v>43143</v>
      </c>
      <c r="B39" s="4">
        <v>1928</v>
      </c>
      <c r="C39" s="4">
        <v>3.9711072725004595</v>
      </c>
      <c r="D39" s="4">
        <v>253</v>
      </c>
      <c r="E39" s="4">
        <v>6.2</v>
      </c>
      <c r="F39" s="4">
        <v>6</v>
      </c>
      <c r="G39" s="4">
        <v>53793.903536119862</v>
      </c>
      <c r="H39" s="4">
        <v>2308</v>
      </c>
      <c r="I39" s="4">
        <v>2756</v>
      </c>
      <c r="J39" s="4">
        <v>2279</v>
      </c>
      <c r="Q39" s="1">
        <v>43143</v>
      </c>
      <c r="R39">
        <v>1928</v>
      </c>
      <c r="S39">
        <v>253</v>
      </c>
      <c r="T39">
        <v>2308</v>
      </c>
      <c r="U39">
        <v>2756</v>
      </c>
      <c r="V39">
        <v>2279</v>
      </c>
      <c r="W39">
        <v>6.2</v>
      </c>
      <c r="X39">
        <v>0</v>
      </c>
      <c r="Y39">
        <v>48.92</v>
      </c>
      <c r="Z39">
        <f t="shared" si="0"/>
        <v>2393.1664000000001</v>
      </c>
      <c r="AA39">
        <f t="shared" si="1"/>
        <v>14309.6</v>
      </c>
      <c r="AB39">
        <f t="shared" si="2"/>
        <v>6360848</v>
      </c>
      <c r="AC39">
        <f t="shared" si="3"/>
        <v>5259932</v>
      </c>
      <c r="AD39">
        <v>0</v>
      </c>
      <c r="AE39">
        <f t="shared" si="4"/>
        <v>0</v>
      </c>
      <c r="AF39">
        <v>53793.903536119862</v>
      </c>
      <c r="AG39">
        <v>3.9711072725004595</v>
      </c>
      <c r="AH39">
        <v>6</v>
      </c>
      <c r="AI39">
        <v>0</v>
      </c>
      <c r="AJ39">
        <v>37.04</v>
      </c>
      <c r="AK39" t="str">
        <f t="shared" si="5"/>
        <v>Mon</v>
      </c>
      <c r="AL39">
        <f t="shared" si="6"/>
        <v>1</v>
      </c>
      <c r="AM39">
        <f t="shared" si="7"/>
        <v>0</v>
      </c>
      <c r="AN39">
        <f t="shared" si="8"/>
        <v>0</v>
      </c>
      <c r="AO39">
        <f t="shared" si="9"/>
        <v>0</v>
      </c>
      <c r="AP39">
        <f t="shared" si="10"/>
        <v>0</v>
      </c>
      <c r="AQ39">
        <f t="shared" si="11"/>
        <v>0</v>
      </c>
      <c r="AU39" s="1">
        <v>43141</v>
      </c>
      <c r="AV39">
        <v>5263</v>
      </c>
      <c r="AW39">
        <v>3.6495906629095733</v>
      </c>
      <c r="AX39">
        <v>618</v>
      </c>
      <c r="AY39">
        <v>7</v>
      </c>
      <c r="AZ39">
        <v>1</v>
      </c>
      <c r="BA39">
        <v>67286.657562900611</v>
      </c>
      <c r="BB39">
        <v>4247</v>
      </c>
      <c r="BC39">
        <v>4227</v>
      </c>
      <c r="BD39">
        <v>5376</v>
      </c>
      <c r="BE39">
        <f>VLOOKUP($AU39,weatherData!$A$1:$E$366,2,0)</f>
        <v>0</v>
      </c>
      <c r="BF39">
        <f>VLOOKUP($AU39,weatherData!$A$1:$E$366,3,0)</f>
        <v>0</v>
      </c>
      <c r="BG39">
        <f>VLOOKUP($AU39,weatherData!$A$1:$E$366,4,0)</f>
        <v>55.04</v>
      </c>
      <c r="BH39">
        <f>VLOOKUP($AU39,weatherData!$A$1:$E$366,5,0)</f>
        <v>32</v>
      </c>
    </row>
    <row r="40" spans="1:60" x14ac:dyDescent="0.2">
      <c r="A40" s="3">
        <v>43144</v>
      </c>
      <c r="B40" s="4">
        <v>2708</v>
      </c>
      <c r="C40" s="4">
        <v>4.6097464176411478</v>
      </c>
      <c r="D40" s="4">
        <v>350</v>
      </c>
      <c r="E40" s="4">
        <v>7.5333333333333332</v>
      </c>
      <c r="F40" s="4">
        <v>18</v>
      </c>
      <c r="G40" s="4">
        <v>48416.271139535944</v>
      </c>
      <c r="H40" s="4">
        <v>4320</v>
      </c>
      <c r="I40" s="4">
        <v>2772</v>
      </c>
      <c r="J40" s="4">
        <v>2273</v>
      </c>
      <c r="Q40" s="1">
        <v>43144</v>
      </c>
      <c r="R40">
        <v>2708</v>
      </c>
      <c r="S40">
        <v>350</v>
      </c>
      <c r="T40">
        <v>4320</v>
      </c>
      <c r="U40">
        <v>2772</v>
      </c>
      <c r="V40">
        <v>2273</v>
      </c>
      <c r="W40">
        <v>7.5333333333333332</v>
      </c>
      <c r="X40">
        <v>0</v>
      </c>
      <c r="Y40">
        <v>46.94</v>
      </c>
      <c r="Z40">
        <f t="shared" si="0"/>
        <v>2203.3635999999997</v>
      </c>
      <c r="AA40">
        <f t="shared" si="1"/>
        <v>32544</v>
      </c>
      <c r="AB40">
        <f t="shared" si="2"/>
        <v>11975040</v>
      </c>
      <c r="AC40">
        <f t="shared" si="3"/>
        <v>9819360</v>
      </c>
      <c r="AD40">
        <v>0</v>
      </c>
      <c r="AE40">
        <f t="shared" si="4"/>
        <v>0</v>
      </c>
      <c r="AF40">
        <v>48416.271139535944</v>
      </c>
      <c r="AG40">
        <v>4.6097464176411478</v>
      </c>
      <c r="AH40">
        <v>18</v>
      </c>
      <c r="AI40">
        <v>0</v>
      </c>
      <c r="AJ40">
        <v>28.94</v>
      </c>
      <c r="AK40" t="str">
        <f t="shared" si="5"/>
        <v>Tue</v>
      </c>
      <c r="AL40">
        <f t="shared" si="6"/>
        <v>0</v>
      </c>
      <c r="AM40">
        <f t="shared" si="7"/>
        <v>1</v>
      </c>
      <c r="AN40">
        <f t="shared" si="8"/>
        <v>0</v>
      </c>
      <c r="AO40">
        <f t="shared" si="9"/>
        <v>0</v>
      </c>
      <c r="AP40">
        <f t="shared" si="10"/>
        <v>0</v>
      </c>
      <c r="AQ40">
        <f t="shared" si="11"/>
        <v>0</v>
      </c>
      <c r="AU40" s="1">
        <v>43143</v>
      </c>
      <c r="AV40">
        <v>1928</v>
      </c>
      <c r="AW40">
        <v>3.9711072725004595</v>
      </c>
      <c r="AX40">
        <v>253</v>
      </c>
      <c r="AY40">
        <v>6.2</v>
      </c>
      <c r="AZ40">
        <v>6</v>
      </c>
      <c r="BA40">
        <v>53793.903536119862</v>
      </c>
      <c r="BB40">
        <v>2308</v>
      </c>
      <c r="BC40">
        <v>2756</v>
      </c>
      <c r="BD40">
        <v>2279</v>
      </c>
      <c r="BE40">
        <f>VLOOKUP($AU40,weatherData!$A$1:$E$366,2,0)</f>
        <v>0</v>
      </c>
      <c r="BF40">
        <f>VLOOKUP($AU40,weatherData!$A$1:$E$366,3,0)</f>
        <v>0</v>
      </c>
      <c r="BG40">
        <f>VLOOKUP($AU40,weatherData!$A$1:$E$366,4,0)</f>
        <v>48.92</v>
      </c>
      <c r="BH40">
        <f>VLOOKUP($AU40,weatherData!$A$1:$E$366,5,0)</f>
        <v>37.04</v>
      </c>
    </row>
    <row r="41" spans="1:60" x14ac:dyDescent="0.2">
      <c r="A41" s="3">
        <v>43145</v>
      </c>
      <c r="B41" s="4">
        <v>3399</v>
      </c>
      <c r="C41" s="4">
        <v>10.093299124550811</v>
      </c>
      <c r="D41" s="4">
        <v>406</v>
      </c>
      <c r="E41" s="4">
        <v>6.7333333333333334</v>
      </c>
      <c r="F41" s="4">
        <v>3</v>
      </c>
      <c r="G41" s="4">
        <v>47069.642998533978</v>
      </c>
      <c r="H41" s="4">
        <v>3214</v>
      </c>
      <c r="I41" s="4">
        <v>1706</v>
      </c>
      <c r="J41" s="4">
        <v>2528</v>
      </c>
      <c r="Q41" s="1">
        <v>43145</v>
      </c>
      <c r="R41">
        <v>3399</v>
      </c>
      <c r="S41">
        <v>406</v>
      </c>
      <c r="T41">
        <v>3214</v>
      </c>
      <c r="U41">
        <v>1706</v>
      </c>
      <c r="V41">
        <v>2528</v>
      </c>
      <c r="W41">
        <v>6.7333333333333334</v>
      </c>
      <c r="X41">
        <v>0</v>
      </c>
      <c r="Y41">
        <v>51.98</v>
      </c>
      <c r="Z41">
        <f t="shared" si="0"/>
        <v>2701.9203999999995</v>
      </c>
      <c r="AA41">
        <f t="shared" si="1"/>
        <v>21640.933333333334</v>
      </c>
      <c r="AB41">
        <f t="shared" si="2"/>
        <v>5483084</v>
      </c>
      <c r="AC41">
        <f t="shared" si="3"/>
        <v>8124992</v>
      </c>
      <c r="AD41">
        <v>0</v>
      </c>
      <c r="AE41">
        <f t="shared" si="4"/>
        <v>0</v>
      </c>
      <c r="AF41">
        <v>47069.642998533978</v>
      </c>
      <c r="AG41">
        <v>10.093299124550811</v>
      </c>
      <c r="AH41">
        <v>3</v>
      </c>
      <c r="AI41">
        <v>0.118110236220472</v>
      </c>
      <c r="AJ41">
        <v>35.06</v>
      </c>
      <c r="AK41" t="str">
        <f t="shared" si="5"/>
        <v>Wed</v>
      </c>
      <c r="AL41">
        <f t="shared" si="6"/>
        <v>0</v>
      </c>
      <c r="AM41">
        <f t="shared" si="7"/>
        <v>0</v>
      </c>
      <c r="AN41">
        <f t="shared" si="8"/>
        <v>1</v>
      </c>
      <c r="AO41">
        <f t="shared" si="9"/>
        <v>0</v>
      </c>
      <c r="AP41">
        <f t="shared" si="10"/>
        <v>0</v>
      </c>
      <c r="AQ41">
        <f t="shared" si="11"/>
        <v>0</v>
      </c>
      <c r="AU41" s="1">
        <v>43144</v>
      </c>
      <c r="AV41">
        <v>2708</v>
      </c>
      <c r="AW41">
        <v>4.6097464176411478</v>
      </c>
      <c r="AX41">
        <v>350</v>
      </c>
      <c r="AY41">
        <v>7.5333333333333332</v>
      </c>
      <c r="AZ41">
        <v>18</v>
      </c>
      <c r="BA41">
        <v>48416.271139535944</v>
      </c>
      <c r="BB41">
        <v>4320</v>
      </c>
      <c r="BC41">
        <v>2772</v>
      </c>
      <c r="BD41">
        <v>2273</v>
      </c>
      <c r="BE41">
        <f>VLOOKUP($AU41,weatherData!$A$1:$E$366,2,0)</f>
        <v>0</v>
      </c>
      <c r="BF41">
        <f>VLOOKUP($AU41,weatherData!$A$1:$E$366,3,0)</f>
        <v>0</v>
      </c>
      <c r="BG41">
        <f>VLOOKUP($AU41,weatherData!$A$1:$E$366,4,0)</f>
        <v>46.94</v>
      </c>
      <c r="BH41">
        <f>VLOOKUP($AU41,weatherData!$A$1:$E$366,5,0)</f>
        <v>28.94</v>
      </c>
    </row>
    <row r="42" spans="1:60" x14ac:dyDescent="0.2">
      <c r="A42" s="3">
        <v>43146</v>
      </c>
      <c r="B42" s="4">
        <v>3573</v>
      </c>
      <c r="C42" s="4">
        <v>3.7717551943211145</v>
      </c>
      <c r="D42" s="4">
        <v>430</v>
      </c>
      <c r="E42" s="4">
        <v>7</v>
      </c>
      <c r="F42" s="4">
        <v>6</v>
      </c>
      <c r="G42" s="4">
        <v>53022.823216898934</v>
      </c>
      <c r="H42" s="4">
        <v>3040</v>
      </c>
      <c r="I42" s="4">
        <v>2616</v>
      </c>
      <c r="J42" s="4">
        <v>2630</v>
      </c>
      <c r="Q42" s="1">
        <v>43146</v>
      </c>
      <c r="R42">
        <v>3573</v>
      </c>
      <c r="S42">
        <v>430</v>
      </c>
      <c r="T42">
        <v>3040</v>
      </c>
      <c r="U42">
        <v>2616</v>
      </c>
      <c r="V42">
        <v>2630</v>
      </c>
      <c r="W42">
        <v>7</v>
      </c>
      <c r="X42">
        <v>0.196850393700787</v>
      </c>
      <c r="Y42">
        <v>46.94</v>
      </c>
      <c r="Z42">
        <f t="shared" si="0"/>
        <v>2203.3635999999997</v>
      </c>
      <c r="AA42">
        <f t="shared" si="1"/>
        <v>21280</v>
      </c>
      <c r="AB42">
        <f t="shared" si="2"/>
        <v>7952640</v>
      </c>
      <c r="AC42">
        <f t="shared" si="3"/>
        <v>7995200</v>
      </c>
      <c r="AD42">
        <v>0</v>
      </c>
      <c r="AE42">
        <f t="shared" si="4"/>
        <v>0</v>
      </c>
      <c r="AF42">
        <v>53022.823216898934</v>
      </c>
      <c r="AG42">
        <v>3.7717551943211145</v>
      </c>
      <c r="AH42">
        <v>6</v>
      </c>
      <c r="AI42">
        <v>0.90551181102362199</v>
      </c>
      <c r="AJ42">
        <v>30.02</v>
      </c>
      <c r="AK42" t="str">
        <f t="shared" si="5"/>
        <v>Thu</v>
      </c>
      <c r="AL42">
        <f t="shared" si="6"/>
        <v>0</v>
      </c>
      <c r="AM42">
        <f t="shared" si="7"/>
        <v>0</v>
      </c>
      <c r="AN42">
        <f t="shared" si="8"/>
        <v>0</v>
      </c>
      <c r="AO42">
        <f t="shared" si="9"/>
        <v>1</v>
      </c>
      <c r="AP42">
        <f t="shared" si="10"/>
        <v>0</v>
      </c>
      <c r="AQ42">
        <f t="shared" si="11"/>
        <v>0</v>
      </c>
      <c r="AU42" s="1">
        <v>43145</v>
      </c>
      <c r="AV42">
        <v>3399</v>
      </c>
      <c r="AW42">
        <v>10.093299124550811</v>
      </c>
      <c r="AX42">
        <v>406</v>
      </c>
      <c r="AY42">
        <v>6.7333333333333334</v>
      </c>
      <c r="AZ42">
        <v>3</v>
      </c>
      <c r="BA42">
        <v>47069.642998533978</v>
      </c>
      <c r="BB42">
        <v>3214</v>
      </c>
      <c r="BC42">
        <v>1706</v>
      </c>
      <c r="BD42">
        <v>2528</v>
      </c>
      <c r="BE42">
        <f>VLOOKUP($AU42,weatherData!$A$1:$E$366,2,0)</f>
        <v>0.118110236220472</v>
      </c>
      <c r="BF42">
        <f>VLOOKUP($AU42,weatherData!$A$1:$E$366,3,0)</f>
        <v>0</v>
      </c>
      <c r="BG42">
        <f>VLOOKUP($AU42,weatherData!$A$1:$E$366,4,0)</f>
        <v>51.98</v>
      </c>
      <c r="BH42">
        <f>VLOOKUP($AU42,weatherData!$A$1:$E$366,5,0)</f>
        <v>35.06</v>
      </c>
    </row>
    <row r="43" spans="1:60" x14ac:dyDescent="0.2">
      <c r="A43" s="3">
        <v>43147</v>
      </c>
      <c r="B43" s="4">
        <v>3985</v>
      </c>
      <c r="C43" s="4">
        <v>3.6265740009143301</v>
      </c>
      <c r="D43" s="4">
        <v>498</v>
      </c>
      <c r="E43" s="4">
        <v>6.333333333333333</v>
      </c>
      <c r="F43" s="4">
        <v>1</v>
      </c>
      <c r="G43" s="4">
        <v>54215.111901524426</v>
      </c>
      <c r="H43" s="4">
        <v>3646</v>
      </c>
      <c r="I43" s="4">
        <v>4172</v>
      </c>
      <c r="J43" s="4">
        <v>4767</v>
      </c>
      <c r="Q43" s="1">
        <v>43147</v>
      </c>
      <c r="R43">
        <v>3985</v>
      </c>
      <c r="S43">
        <v>498</v>
      </c>
      <c r="T43">
        <v>3646</v>
      </c>
      <c r="U43">
        <v>4172</v>
      </c>
      <c r="V43">
        <v>4767</v>
      </c>
      <c r="W43">
        <v>6.333333333333333</v>
      </c>
      <c r="X43">
        <v>0</v>
      </c>
      <c r="Y43">
        <v>46.04</v>
      </c>
      <c r="Z43">
        <f t="shared" si="0"/>
        <v>2119.6815999999999</v>
      </c>
      <c r="AA43">
        <f t="shared" si="1"/>
        <v>23091.333333333332</v>
      </c>
      <c r="AB43">
        <f t="shared" si="2"/>
        <v>15211112</v>
      </c>
      <c r="AC43">
        <f t="shared" si="3"/>
        <v>17380482</v>
      </c>
      <c r="AD43">
        <v>0</v>
      </c>
      <c r="AE43">
        <f t="shared" si="4"/>
        <v>0</v>
      </c>
      <c r="AF43">
        <v>54215.111901524426</v>
      </c>
      <c r="AG43">
        <v>3.6265740009143301</v>
      </c>
      <c r="AH43">
        <v>1</v>
      </c>
      <c r="AI43">
        <v>0</v>
      </c>
      <c r="AJ43">
        <v>17.96</v>
      </c>
      <c r="AK43" t="str">
        <f t="shared" si="5"/>
        <v>Fri</v>
      </c>
      <c r="AL43">
        <f t="shared" si="6"/>
        <v>0</v>
      </c>
      <c r="AM43">
        <f t="shared" si="7"/>
        <v>0</v>
      </c>
      <c r="AN43">
        <f t="shared" si="8"/>
        <v>0</v>
      </c>
      <c r="AO43">
        <f t="shared" si="9"/>
        <v>0</v>
      </c>
      <c r="AP43">
        <f t="shared" si="10"/>
        <v>1</v>
      </c>
      <c r="AQ43">
        <f t="shared" si="11"/>
        <v>0</v>
      </c>
      <c r="AU43" s="1">
        <v>43146</v>
      </c>
      <c r="AV43">
        <v>3573</v>
      </c>
      <c r="AW43">
        <v>3.7717551943211145</v>
      </c>
      <c r="AX43">
        <v>430</v>
      </c>
      <c r="AY43">
        <v>7</v>
      </c>
      <c r="AZ43">
        <v>6</v>
      </c>
      <c r="BA43">
        <v>53022.823216898934</v>
      </c>
      <c r="BB43">
        <v>3040</v>
      </c>
      <c r="BC43">
        <v>2616</v>
      </c>
      <c r="BD43">
        <v>2630</v>
      </c>
      <c r="BE43">
        <f>VLOOKUP($AU43,weatherData!$A$1:$E$366,2,0)</f>
        <v>0.90551181102362199</v>
      </c>
      <c r="BF43">
        <f>VLOOKUP($AU43,weatherData!$A$1:$E$366,3,0)</f>
        <v>0.196850393700787</v>
      </c>
      <c r="BG43">
        <f>VLOOKUP($AU43,weatherData!$A$1:$E$366,4,0)</f>
        <v>46.94</v>
      </c>
      <c r="BH43">
        <f>VLOOKUP($AU43,weatherData!$A$1:$E$366,5,0)</f>
        <v>30.02</v>
      </c>
    </row>
    <row r="44" spans="1:60" x14ac:dyDescent="0.2">
      <c r="A44" s="3">
        <v>43148</v>
      </c>
      <c r="B44" s="4">
        <v>4355</v>
      </c>
      <c r="C44" s="4">
        <v>2.9985162573538053</v>
      </c>
      <c r="D44" s="4">
        <v>547</v>
      </c>
      <c r="E44" s="4">
        <v>6.666666666666667</v>
      </c>
      <c r="F44" s="4">
        <v>3</v>
      </c>
      <c r="G44" s="4">
        <v>55997.275470306333</v>
      </c>
      <c r="H44" s="4">
        <v>5899</v>
      </c>
      <c r="I44" s="4">
        <v>3415</v>
      </c>
      <c r="J44" s="4">
        <v>5263</v>
      </c>
      <c r="Q44" s="1">
        <v>43148</v>
      </c>
      <c r="R44">
        <v>4355</v>
      </c>
      <c r="S44">
        <v>547</v>
      </c>
      <c r="T44">
        <v>5899</v>
      </c>
      <c r="U44">
        <v>3415</v>
      </c>
      <c r="V44">
        <v>5263</v>
      </c>
      <c r="W44">
        <v>6.666666666666667</v>
      </c>
      <c r="X44">
        <v>0</v>
      </c>
      <c r="Y44">
        <v>57.02</v>
      </c>
      <c r="Z44">
        <f t="shared" si="0"/>
        <v>3251.2804000000006</v>
      </c>
      <c r="AA44">
        <f t="shared" si="1"/>
        <v>39326.666666666672</v>
      </c>
      <c r="AB44">
        <f t="shared" si="2"/>
        <v>20145085</v>
      </c>
      <c r="AC44">
        <f t="shared" si="3"/>
        <v>31046437</v>
      </c>
      <c r="AD44">
        <v>0</v>
      </c>
      <c r="AE44">
        <f t="shared" si="4"/>
        <v>0</v>
      </c>
      <c r="AF44">
        <v>55997.275470306333</v>
      </c>
      <c r="AG44">
        <v>2.9985162573538053</v>
      </c>
      <c r="AH44">
        <v>3</v>
      </c>
      <c r="AI44">
        <v>0</v>
      </c>
      <c r="AJ44">
        <v>23</v>
      </c>
      <c r="AK44" t="str">
        <f t="shared" si="5"/>
        <v>Sat</v>
      </c>
      <c r="AL44">
        <f t="shared" si="6"/>
        <v>0</v>
      </c>
      <c r="AM44">
        <f t="shared" si="7"/>
        <v>0</v>
      </c>
      <c r="AN44">
        <f t="shared" si="8"/>
        <v>0</v>
      </c>
      <c r="AO44">
        <f t="shared" si="9"/>
        <v>0</v>
      </c>
      <c r="AP44">
        <f t="shared" si="10"/>
        <v>0</v>
      </c>
      <c r="AQ44">
        <f t="shared" si="11"/>
        <v>1</v>
      </c>
      <c r="AU44" s="1">
        <v>43147</v>
      </c>
      <c r="AV44">
        <v>3985</v>
      </c>
      <c r="AW44">
        <v>3.6265740009143301</v>
      </c>
      <c r="AX44">
        <v>498</v>
      </c>
      <c r="AY44">
        <v>6.333333333333333</v>
      </c>
      <c r="AZ44">
        <v>1</v>
      </c>
      <c r="BA44">
        <v>54215.111901524426</v>
      </c>
      <c r="BB44">
        <v>3646</v>
      </c>
      <c r="BC44">
        <v>4172</v>
      </c>
      <c r="BD44">
        <v>4767</v>
      </c>
      <c r="BE44">
        <f>VLOOKUP($AU44,weatherData!$A$1:$E$366,2,0)</f>
        <v>0</v>
      </c>
      <c r="BF44">
        <f>VLOOKUP($AU44,weatherData!$A$1:$E$366,3,0)</f>
        <v>0</v>
      </c>
      <c r="BG44">
        <f>VLOOKUP($AU44,weatherData!$A$1:$E$366,4,0)</f>
        <v>46.04</v>
      </c>
      <c r="BH44">
        <f>VLOOKUP($AU44,weatherData!$A$1:$E$366,5,0)</f>
        <v>17.96</v>
      </c>
    </row>
    <row r="45" spans="1:60" x14ac:dyDescent="0.2">
      <c r="A45" s="3">
        <v>43150</v>
      </c>
      <c r="B45" s="4">
        <v>2251</v>
      </c>
      <c r="C45" s="4">
        <v>9.3589872322379914</v>
      </c>
      <c r="D45" s="4">
        <v>289</v>
      </c>
      <c r="E45" s="4">
        <v>6.333333333333333</v>
      </c>
      <c r="F45" s="4">
        <v>2</v>
      </c>
      <c r="G45" s="4">
        <v>48909.208180907466</v>
      </c>
      <c r="H45" s="4">
        <v>4701</v>
      </c>
      <c r="I45" s="4">
        <v>2523</v>
      </c>
      <c r="J45" s="4">
        <v>1928</v>
      </c>
      <c r="Q45" s="1">
        <v>43150</v>
      </c>
      <c r="R45">
        <v>2251</v>
      </c>
      <c r="S45">
        <v>289</v>
      </c>
      <c r="T45">
        <v>4701</v>
      </c>
      <c r="U45">
        <v>2523</v>
      </c>
      <c r="V45">
        <v>1928</v>
      </c>
      <c r="W45">
        <v>6.333333333333333</v>
      </c>
      <c r="X45">
        <v>5.9842519685039299</v>
      </c>
      <c r="Y45">
        <v>42.08</v>
      </c>
      <c r="Z45">
        <f t="shared" si="0"/>
        <v>1770.7263999999998</v>
      </c>
      <c r="AA45">
        <f t="shared" si="1"/>
        <v>29773</v>
      </c>
      <c r="AB45">
        <f t="shared" si="2"/>
        <v>11860623</v>
      </c>
      <c r="AC45">
        <f t="shared" si="3"/>
        <v>9063528</v>
      </c>
      <c r="AD45">
        <v>0</v>
      </c>
      <c r="AE45">
        <f t="shared" si="4"/>
        <v>0</v>
      </c>
      <c r="AF45">
        <v>48909.208180907466</v>
      </c>
      <c r="AG45">
        <v>9.3589872322379914</v>
      </c>
      <c r="AH45">
        <v>2</v>
      </c>
      <c r="AI45">
        <v>4.8031496062992103</v>
      </c>
      <c r="AJ45">
        <v>24.98</v>
      </c>
      <c r="AK45" t="str">
        <f t="shared" si="5"/>
        <v>Mon</v>
      </c>
      <c r="AL45">
        <f t="shared" si="6"/>
        <v>1</v>
      </c>
      <c r="AM45">
        <f t="shared" si="7"/>
        <v>0</v>
      </c>
      <c r="AN45">
        <f t="shared" si="8"/>
        <v>0</v>
      </c>
      <c r="AO45">
        <f t="shared" si="9"/>
        <v>0</v>
      </c>
      <c r="AP45">
        <f t="shared" si="10"/>
        <v>0</v>
      </c>
      <c r="AQ45">
        <f t="shared" si="11"/>
        <v>0</v>
      </c>
      <c r="AU45" s="1">
        <v>43148</v>
      </c>
      <c r="AV45">
        <v>4355</v>
      </c>
      <c r="AW45">
        <v>2.9985162573538053</v>
      </c>
      <c r="AX45">
        <v>547</v>
      </c>
      <c r="AY45">
        <v>6.666666666666667</v>
      </c>
      <c r="AZ45">
        <v>3</v>
      </c>
      <c r="BA45">
        <v>55997.275470306333</v>
      </c>
      <c r="BB45">
        <v>5899</v>
      </c>
      <c r="BC45">
        <v>3415</v>
      </c>
      <c r="BD45">
        <v>5263</v>
      </c>
      <c r="BE45">
        <f>VLOOKUP($AU45,weatherData!$A$1:$E$366,2,0)</f>
        <v>0</v>
      </c>
      <c r="BF45">
        <f>VLOOKUP($AU45,weatherData!$A$1:$E$366,3,0)</f>
        <v>0</v>
      </c>
      <c r="BG45">
        <f>VLOOKUP($AU45,weatherData!$A$1:$E$366,4,0)</f>
        <v>57.02</v>
      </c>
      <c r="BH45">
        <f>VLOOKUP($AU45,weatherData!$A$1:$E$366,5,0)</f>
        <v>23</v>
      </c>
    </row>
    <row r="46" spans="1:60" x14ac:dyDescent="0.2">
      <c r="A46" s="3">
        <v>43151</v>
      </c>
      <c r="B46" s="4">
        <v>1984</v>
      </c>
      <c r="C46" s="4">
        <v>4.0727035123459236</v>
      </c>
      <c r="D46" s="4">
        <v>257</v>
      </c>
      <c r="E46" s="4">
        <v>6.4</v>
      </c>
      <c r="F46" s="4">
        <v>1</v>
      </c>
      <c r="G46" s="4">
        <v>50374.111238675992</v>
      </c>
      <c r="H46" s="4">
        <v>3210</v>
      </c>
      <c r="I46" s="4">
        <v>2150</v>
      </c>
      <c r="J46" s="4">
        <v>2708</v>
      </c>
      <c r="Q46" s="1">
        <v>43151</v>
      </c>
      <c r="R46">
        <v>1984</v>
      </c>
      <c r="S46">
        <v>257</v>
      </c>
      <c r="T46">
        <v>3210</v>
      </c>
      <c r="U46">
        <v>2150</v>
      </c>
      <c r="V46">
        <v>2708</v>
      </c>
      <c r="W46">
        <v>6.4</v>
      </c>
      <c r="X46">
        <v>0.70866141732283405</v>
      </c>
      <c r="Y46">
        <v>28.94</v>
      </c>
      <c r="Z46">
        <f t="shared" si="0"/>
        <v>837.5236000000001</v>
      </c>
      <c r="AA46">
        <f t="shared" si="1"/>
        <v>20544</v>
      </c>
      <c r="AB46">
        <f t="shared" si="2"/>
        <v>6901500</v>
      </c>
      <c r="AC46">
        <f t="shared" si="3"/>
        <v>8692680</v>
      </c>
      <c r="AD46">
        <v>0</v>
      </c>
      <c r="AE46">
        <f t="shared" si="4"/>
        <v>0</v>
      </c>
      <c r="AF46">
        <v>50374.111238675992</v>
      </c>
      <c r="AG46">
        <v>4.0727035123459236</v>
      </c>
      <c r="AH46">
        <v>1</v>
      </c>
      <c r="AI46">
        <v>0.511811023622047</v>
      </c>
      <c r="AJ46">
        <v>17.059999999999999</v>
      </c>
      <c r="AK46" t="str">
        <f t="shared" si="5"/>
        <v>Tue</v>
      </c>
      <c r="AL46">
        <f t="shared" si="6"/>
        <v>0</v>
      </c>
      <c r="AM46">
        <f t="shared" si="7"/>
        <v>1</v>
      </c>
      <c r="AN46">
        <f t="shared" si="8"/>
        <v>0</v>
      </c>
      <c r="AO46">
        <f t="shared" si="9"/>
        <v>0</v>
      </c>
      <c r="AP46">
        <f t="shared" si="10"/>
        <v>0</v>
      </c>
      <c r="AQ46">
        <f t="shared" si="11"/>
        <v>0</v>
      </c>
      <c r="AU46" s="1">
        <v>43150</v>
      </c>
      <c r="AV46">
        <v>2251</v>
      </c>
      <c r="AW46">
        <v>9.3589872322379914</v>
      </c>
      <c r="AX46">
        <v>289</v>
      </c>
      <c r="AY46">
        <v>6.333333333333333</v>
      </c>
      <c r="AZ46">
        <v>2</v>
      </c>
      <c r="BA46">
        <v>48909.208180907466</v>
      </c>
      <c r="BB46">
        <v>4701</v>
      </c>
      <c r="BC46">
        <v>2523</v>
      </c>
      <c r="BD46">
        <v>1928</v>
      </c>
      <c r="BE46">
        <f>VLOOKUP($AU46,weatherData!$A$1:$E$366,2,0)</f>
        <v>4.8031496062992103</v>
      </c>
      <c r="BF46">
        <f>VLOOKUP($AU46,weatherData!$A$1:$E$366,3,0)</f>
        <v>5.9842519685039299</v>
      </c>
      <c r="BG46">
        <f>VLOOKUP($AU46,weatherData!$A$1:$E$366,4,0)</f>
        <v>42.08</v>
      </c>
      <c r="BH46">
        <f>VLOOKUP($AU46,weatherData!$A$1:$E$366,5,0)</f>
        <v>24.98</v>
      </c>
    </row>
    <row r="47" spans="1:60" x14ac:dyDescent="0.2">
      <c r="A47" s="3">
        <v>43152</v>
      </c>
      <c r="B47" s="4">
        <v>2417</v>
      </c>
      <c r="C47" s="4">
        <v>4.6866402116402055</v>
      </c>
      <c r="D47" s="4">
        <v>337</v>
      </c>
      <c r="E47" s="4">
        <v>6.2666666666666666</v>
      </c>
      <c r="F47" s="4">
        <v>3</v>
      </c>
      <c r="G47" s="4">
        <v>56997.36931495402</v>
      </c>
      <c r="H47" s="4">
        <v>2579</v>
      </c>
      <c r="I47" s="4">
        <v>3379</v>
      </c>
      <c r="J47" s="4">
        <v>3399</v>
      </c>
      <c r="Q47" s="1">
        <v>43152</v>
      </c>
      <c r="R47">
        <v>2417</v>
      </c>
      <c r="S47">
        <v>337</v>
      </c>
      <c r="T47">
        <v>2579</v>
      </c>
      <c r="U47">
        <v>3379</v>
      </c>
      <c r="V47">
        <v>3399</v>
      </c>
      <c r="W47">
        <v>6.2666666666666666</v>
      </c>
      <c r="X47">
        <v>0</v>
      </c>
      <c r="Y47">
        <v>30.92</v>
      </c>
      <c r="Z47">
        <f t="shared" si="0"/>
        <v>956.04640000000006</v>
      </c>
      <c r="AA47">
        <f t="shared" si="1"/>
        <v>16161.733333333334</v>
      </c>
      <c r="AB47">
        <f t="shared" si="2"/>
        <v>8714441</v>
      </c>
      <c r="AC47">
        <f t="shared" si="3"/>
        <v>8766021</v>
      </c>
      <c r="AD47">
        <v>0</v>
      </c>
      <c r="AE47">
        <f t="shared" si="4"/>
        <v>0</v>
      </c>
      <c r="AF47">
        <v>56997.36931495402</v>
      </c>
      <c r="AG47">
        <v>4.6866402116402055</v>
      </c>
      <c r="AH47">
        <v>3</v>
      </c>
      <c r="AI47">
        <v>0</v>
      </c>
      <c r="AJ47">
        <v>10.9399999999999</v>
      </c>
      <c r="AK47" t="str">
        <f t="shared" si="5"/>
        <v>Wed</v>
      </c>
      <c r="AL47">
        <f t="shared" si="6"/>
        <v>0</v>
      </c>
      <c r="AM47">
        <f t="shared" si="7"/>
        <v>0</v>
      </c>
      <c r="AN47">
        <f t="shared" si="8"/>
        <v>1</v>
      </c>
      <c r="AO47">
        <f t="shared" si="9"/>
        <v>0</v>
      </c>
      <c r="AP47">
        <f t="shared" si="10"/>
        <v>0</v>
      </c>
      <c r="AQ47">
        <f t="shared" si="11"/>
        <v>0</v>
      </c>
      <c r="AU47" s="1">
        <v>43151</v>
      </c>
      <c r="AV47">
        <v>1984</v>
      </c>
      <c r="AW47">
        <v>4.0727035123459236</v>
      </c>
      <c r="AX47">
        <v>257</v>
      </c>
      <c r="AY47">
        <v>6.4</v>
      </c>
      <c r="AZ47">
        <v>1</v>
      </c>
      <c r="BA47">
        <v>50374.111238675992</v>
      </c>
      <c r="BB47">
        <v>3210</v>
      </c>
      <c r="BC47">
        <v>2150</v>
      </c>
      <c r="BD47">
        <v>2708</v>
      </c>
      <c r="BE47">
        <f>VLOOKUP($AU47,weatherData!$A$1:$E$366,2,0)</f>
        <v>0.511811023622047</v>
      </c>
      <c r="BF47">
        <f>VLOOKUP($AU47,weatherData!$A$1:$E$366,3,0)</f>
        <v>0.70866141732283405</v>
      </c>
      <c r="BG47">
        <f>VLOOKUP($AU47,weatherData!$A$1:$E$366,4,0)</f>
        <v>28.94</v>
      </c>
      <c r="BH47">
        <f>VLOOKUP($AU47,weatherData!$A$1:$E$366,5,0)</f>
        <v>17.059999999999999</v>
      </c>
    </row>
    <row r="48" spans="1:60" x14ac:dyDescent="0.2">
      <c r="A48" s="3">
        <v>43153</v>
      </c>
      <c r="B48" s="4">
        <v>3051</v>
      </c>
      <c r="C48" s="4">
        <v>4.5646399588503481</v>
      </c>
      <c r="D48" s="4">
        <v>378</v>
      </c>
      <c r="E48" s="4">
        <v>7.666666666666667</v>
      </c>
      <c r="F48" s="4">
        <v>10</v>
      </c>
      <c r="G48" s="4">
        <v>47902.877441976241</v>
      </c>
      <c r="H48" s="4">
        <v>3467</v>
      </c>
      <c r="I48" s="4">
        <v>3218</v>
      </c>
      <c r="J48" s="4">
        <v>3573</v>
      </c>
      <c r="Q48" s="1">
        <v>43153</v>
      </c>
      <c r="R48">
        <v>3051</v>
      </c>
      <c r="S48">
        <v>378</v>
      </c>
      <c r="T48">
        <v>3467</v>
      </c>
      <c r="U48">
        <v>3218</v>
      </c>
      <c r="V48">
        <v>3573</v>
      </c>
      <c r="W48">
        <v>7.666666666666667</v>
      </c>
      <c r="X48">
        <v>0</v>
      </c>
      <c r="Y48">
        <v>35.96</v>
      </c>
      <c r="Z48">
        <f t="shared" si="0"/>
        <v>1293.1216000000002</v>
      </c>
      <c r="AA48">
        <f t="shared" si="1"/>
        <v>26580.333333333336</v>
      </c>
      <c r="AB48">
        <f t="shared" si="2"/>
        <v>11156806</v>
      </c>
      <c r="AC48">
        <f t="shared" si="3"/>
        <v>12387591</v>
      </c>
      <c r="AD48">
        <v>0</v>
      </c>
      <c r="AE48">
        <f t="shared" si="4"/>
        <v>0</v>
      </c>
      <c r="AF48">
        <v>47902.877441976241</v>
      </c>
      <c r="AG48">
        <v>4.5646399588503481</v>
      </c>
      <c r="AH48">
        <v>10</v>
      </c>
      <c r="AI48">
        <v>0</v>
      </c>
      <c r="AJ48">
        <v>15.079999999999901</v>
      </c>
      <c r="AK48" t="str">
        <f t="shared" si="5"/>
        <v>Thu</v>
      </c>
      <c r="AL48">
        <f t="shared" si="6"/>
        <v>0</v>
      </c>
      <c r="AM48">
        <f t="shared" si="7"/>
        <v>0</v>
      </c>
      <c r="AN48">
        <f t="shared" si="8"/>
        <v>0</v>
      </c>
      <c r="AO48">
        <f t="shared" si="9"/>
        <v>1</v>
      </c>
      <c r="AP48">
        <f t="shared" si="10"/>
        <v>0</v>
      </c>
      <c r="AQ48">
        <f t="shared" si="11"/>
        <v>0</v>
      </c>
      <c r="AU48" s="1">
        <v>43152</v>
      </c>
      <c r="AV48">
        <v>2417</v>
      </c>
      <c r="AW48">
        <v>4.6866402116402055</v>
      </c>
      <c r="AX48">
        <v>337</v>
      </c>
      <c r="AY48">
        <v>6.2666666666666666</v>
      </c>
      <c r="AZ48">
        <v>3</v>
      </c>
      <c r="BA48">
        <v>56997.36931495402</v>
      </c>
      <c r="BB48">
        <v>2579</v>
      </c>
      <c r="BC48">
        <v>3379</v>
      </c>
      <c r="BD48">
        <v>3399</v>
      </c>
      <c r="BE48">
        <f>VLOOKUP($AU48,weatherData!$A$1:$E$366,2,0)</f>
        <v>0</v>
      </c>
      <c r="BF48">
        <f>VLOOKUP($AU48,weatherData!$A$1:$E$366,3,0)</f>
        <v>0</v>
      </c>
      <c r="BG48">
        <f>VLOOKUP($AU48,weatherData!$A$1:$E$366,4,0)</f>
        <v>30.92</v>
      </c>
      <c r="BH48">
        <f>VLOOKUP($AU48,weatherData!$A$1:$E$366,5,0)</f>
        <v>10.9399999999999</v>
      </c>
    </row>
    <row r="49" spans="1:60" x14ac:dyDescent="0.2">
      <c r="A49" s="3">
        <v>43154</v>
      </c>
      <c r="B49" s="4">
        <v>4482</v>
      </c>
      <c r="C49" s="4">
        <v>5.6172250759093565</v>
      </c>
      <c r="D49" s="4">
        <v>496</v>
      </c>
      <c r="E49" s="4">
        <v>7.1333333333333337</v>
      </c>
      <c r="F49" s="4">
        <v>4</v>
      </c>
      <c r="G49" s="4">
        <v>51125.343596388164</v>
      </c>
      <c r="H49" s="4">
        <v>5530</v>
      </c>
      <c r="I49" s="4">
        <v>5006</v>
      </c>
      <c r="J49" s="4">
        <v>3985</v>
      </c>
      <c r="Q49" s="1">
        <v>43154</v>
      </c>
      <c r="R49">
        <v>4482</v>
      </c>
      <c r="S49">
        <v>496</v>
      </c>
      <c r="T49">
        <v>5530</v>
      </c>
      <c r="U49">
        <v>5006</v>
      </c>
      <c r="V49">
        <v>3985</v>
      </c>
      <c r="W49">
        <v>7.1333333333333337</v>
      </c>
      <c r="X49">
        <v>5.5118110236220401</v>
      </c>
      <c r="Y49">
        <v>33.08</v>
      </c>
      <c r="Z49">
        <f t="shared" si="0"/>
        <v>1094.2864</v>
      </c>
      <c r="AA49">
        <f t="shared" si="1"/>
        <v>39447.333333333336</v>
      </c>
      <c r="AB49">
        <f t="shared" si="2"/>
        <v>27683180</v>
      </c>
      <c r="AC49">
        <f t="shared" si="3"/>
        <v>22037050</v>
      </c>
      <c r="AD49">
        <v>0</v>
      </c>
      <c r="AE49">
        <f t="shared" si="4"/>
        <v>0</v>
      </c>
      <c r="AF49">
        <v>51125.343596388164</v>
      </c>
      <c r="AG49">
        <v>5.6172250759093565</v>
      </c>
      <c r="AH49">
        <v>4</v>
      </c>
      <c r="AI49">
        <v>2.9921259842519601</v>
      </c>
      <c r="AJ49">
        <v>24.08</v>
      </c>
      <c r="AK49" t="str">
        <f t="shared" si="5"/>
        <v>Fri</v>
      </c>
      <c r="AL49">
        <f t="shared" si="6"/>
        <v>0</v>
      </c>
      <c r="AM49">
        <f t="shared" si="7"/>
        <v>0</v>
      </c>
      <c r="AN49">
        <f t="shared" si="8"/>
        <v>0</v>
      </c>
      <c r="AO49">
        <f t="shared" si="9"/>
        <v>0</v>
      </c>
      <c r="AP49">
        <f t="shared" si="10"/>
        <v>1</v>
      </c>
      <c r="AQ49">
        <f t="shared" si="11"/>
        <v>0</v>
      </c>
      <c r="AU49" s="1">
        <v>43153</v>
      </c>
      <c r="AV49">
        <v>3051</v>
      </c>
      <c r="AW49">
        <v>4.5646399588503481</v>
      </c>
      <c r="AX49">
        <v>378</v>
      </c>
      <c r="AY49">
        <v>7.666666666666667</v>
      </c>
      <c r="AZ49">
        <v>10</v>
      </c>
      <c r="BA49">
        <v>47902.877441976241</v>
      </c>
      <c r="BB49">
        <v>3467</v>
      </c>
      <c r="BC49">
        <v>3218</v>
      </c>
      <c r="BD49">
        <v>3573</v>
      </c>
      <c r="BE49">
        <f>VLOOKUP($AU49,weatherData!$A$1:$E$366,2,0)</f>
        <v>0</v>
      </c>
      <c r="BF49">
        <f>VLOOKUP($AU49,weatherData!$A$1:$E$366,3,0)</f>
        <v>0</v>
      </c>
      <c r="BG49">
        <f>VLOOKUP($AU49,weatherData!$A$1:$E$366,4,0)</f>
        <v>35.96</v>
      </c>
      <c r="BH49">
        <f>VLOOKUP($AU49,weatherData!$A$1:$E$366,5,0)</f>
        <v>15.079999999999901</v>
      </c>
    </row>
    <row r="50" spans="1:60" x14ac:dyDescent="0.2">
      <c r="A50" s="3">
        <v>43155</v>
      </c>
      <c r="B50" s="4">
        <v>4861</v>
      </c>
      <c r="C50" s="4">
        <v>3.5647246053404524</v>
      </c>
      <c r="D50" s="4">
        <v>631</v>
      </c>
      <c r="E50" s="4">
        <v>6.2666666666666666</v>
      </c>
      <c r="F50" s="4">
        <v>2</v>
      </c>
      <c r="G50" s="4">
        <v>49943.269066451539</v>
      </c>
      <c r="H50" s="4">
        <v>5349</v>
      </c>
      <c r="I50" s="4">
        <v>4811</v>
      </c>
      <c r="J50" s="4">
        <v>4355</v>
      </c>
      <c r="Q50" s="1">
        <v>43155</v>
      </c>
      <c r="R50">
        <v>4861</v>
      </c>
      <c r="S50">
        <v>631</v>
      </c>
      <c r="T50">
        <v>5349</v>
      </c>
      <c r="U50">
        <v>4811</v>
      </c>
      <c r="V50">
        <v>4355</v>
      </c>
      <c r="W50">
        <v>6.2666666666666666</v>
      </c>
      <c r="X50">
        <v>0</v>
      </c>
      <c r="Y50">
        <v>28.94</v>
      </c>
      <c r="Z50">
        <f t="shared" si="0"/>
        <v>837.5236000000001</v>
      </c>
      <c r="AA50">
        <f t="shared" si="1"/>
        <v>33520.400000000001</v>
      </c>
      <c r="AB50">
        <f t="shared" si="2"/>
        <v>25734039</v>
      </c>
      <c r="AC50">
        <f t="shared" si="3"/>
        <v>23294895</v>
      </c>
      <c r="AD50">
        <v>0</v>
      </c>
      <c r="AE50">
        <f t="shared" si="4"/>
        <v>0</v>
      </c>
      <c r="AF50">
        <v>49943.269066451539</v>
      </c>
      <c r="AG50">
        <v>3.5647246053404524</v>
      </c>
      <c r="AH50">
        <v>2</v>
      </c>
      <c r="AI50">
        <v>0</v>
      </c>
      <c r="AJ50">
        <v>10.039999999999999</v>
      </c>
      <c r="AK50" t="str">
        <f t="shared" si="5"/>
        <v>Sat</v>
      </c>
      <c r="AL50">
        <f t="shared" si="6"/>
        <v>0</v>
      </c>
      <c r="AM50">
        <f t="shared" si="7"/>
        <v>0</v>
      </c>
      <c r="AN50">
        <f t="shared" si="8"/>
        <v>0</v>
      </c>
      <c r="AO50">
        <f t="shared" si="9"/>
        <v>0</v>
      </c>
      <c r="AP50">
        <f t="shared" si="10"/>
        <v>0</v>
      </c>
      <c r="AQ50">
        <f t="shared" si="11"/>
        <v>1</v>
      </c>
      <c r="AU50" s="1">
        <v>43154</v>
      </c>
      <c r="AV50">
        <v>4482</v>
      </c>
      <c r="AW50">
        <v>5.6172250759093565</v>
      </c>
      <c r="AX50">
        <v>496</v>
      </c>
      <c r="AY50">
        <v>7.1333333333333337</v>
      </c>
      <c r="AZ50">
        <v>4</v>
      </c>
      <c r="BA50">
        <v>51125.343596388164</v>
      </c>
      <c r="BB50">
        <v>5530</v>
      </c>
      <c r="BC50">
        <v>5006</v>
      </c>
      <c r="BD50">
        <v>3985</v>
      </c>
      <c r="BE50">
        <f>VLOOKUP($AU50,weatherData!$A$1:$E$366,2,0)</f>
        <v>2.9921259842519601</v>
      </c>
      <c r="BF50">
        <f>VLOOKUP($AU50,weatherData!$A$1:$E$366,3,0)</f>
        <v>5.5118110236220401</v>
      </c>
      <c r="BG50">
        <f>VLOOKUP($AU50,weatherData!$A$1:$E$366,4,0)</f>
        <v>33.08</v>
      </c>
      <c r="BH50">
        <f>VLOOKUP($AU50,weatherData!$A$1:$E$366,5,0)</f>
        <v>24.08</v>
      </c>
    </row>
    <row r="51" spans="1:60" x14ac:dyDescent="0.2">
      <c r="A51" s="3">
        <v>43157</v>
      </c>
      <c r="B51" s="4">
        <v>2119</v>
      </c>
      <c r="C51" s="4">
        <v>10.193860115052322</v>
      </c>
      <c r="D51" s="4">
        <v>273</v>
      </c>
      <c r="E51" s="4">
        <v>6.0666666666666664</v>
      </c>
      <c r="F51" s="4">
        <v>3</v>
      </c>
      <c r="G51" s="4">
        <v>48976.937357901501</v>
      </c>
      <c r="H51" s="4">
        <v>1976</v>
      </c>
      <c r="I51" s="4">
        <v>2522</v>
      </c>
      <c r="J51" s="4">
        <v>2251</v>
      </c>
      <c r="Q51" s="1">
        <v>43157</v>
      </c>
      <c r="R51">
        <v>2119</v>
      </c>
      <c r="S51">
        <v>273</v>
      </c>
      <c r="T51">
        <v>1976</v>
      </c>
      <c r="U51">
        <v>2522</v>
      </c>
      <c r="V51">
        <v>2251</v>
      </c>
      <c r="W51">
        <v>6.0666666666666664</v>
      </c>
      <c r="X51">
        <v>0</v>
      </c>
      <c r="Y51">
        <v>44.96</v>
      </c>
      <c r="Z51">
        <f t="shared" si="0"/>
        <v>2021.4016000000001</v>
      </c>
      <c r="AA51">
        <f t="shared" si="1"/>
        <v>11987.733333333334</v>
      </c>
      <c r="AB51">
        <f t="shared" si="2"/>
        <v>4983472</v>
      </c>
      <c r="AC51">
        <f t="shared" si="3"/>
        <v>4447976</v>
      </c>
      <c r="AD51">
        <v>0</v>
      </c>
      <c r="AE51">
        <f t="shared" si="4"/>
        <v>0</v>
      </c>
      <c r="AF51">
        <v>48976.937357901501</v>
      </c>
      <c r="AG51">
        <v>10.193860115052322</v>
      </c>
      <c r="AH51">
        <v>3</v>
      </c>
      <c r="AI51">
        <v>0</v>
      </c>
      <c r="AJ51">
        <v>23</v>
      </c>
      <c r="AK51" t="str">
        <f t="shared" si="5"/>
        <v>Mon</v>
      </c>
      <c r="AL51">
        <f t="shared" si="6"/>
        <v>1</v>
      </c>
      <c r="AM51">
        <f t="shared" si="7"/>
        <v>0</v>
      </c>
      <c r="AN51">
        <f t="shared" si="8"/>
        <v>0</v>
      </c>
      <c r="AO51">
        <f t="shared" si="9"/>
        <v>0</v>
      </c>
      <c r="AP51">
        <f t="shared" si="10"/>
        <v>0</v>
      </c>
      <c r="AQ51">
        <f t="shared" si="11"/>
        <v>0</v>
      </c>
      <c r="AU51" s="1">
        <v>43155</v>
      </c>
      <c r="AV51">
        <v>4861</v>
      </c>
      <c r="AW51">
        <v>3.5647246053404524</v>
      </c>
      <c r="AX51">
        <v>631</v>
      </c>
      <c r="AY51">
        <v>6.2666666666666666</v>
      </c>
      <c r="AZ51">
        <v>2</v>
      </c>
      <c r="BA51">
        <v>49943.269066451539</v>
      </c>
      <c r="BB51">
        <v>5349</v>
      </c>
      <c r="BC51">
        <v>4811</v>
      </c>
      <c r="BD51">
        <v>4355</v>
      </c>
      <c r="BE51">
        <f>VLOOKUP($AU51,weatherData!$A$1:$E$366,2,0)</f>
        <v>0</v>
      </c>
      <c r="BF51">
        <f>VLOOKUP($AU51,weatherData!$A$1:$E$366,3,0)</f>
        <v>0</v>
      </c>
      <c r="BG51">
        <f>VLOOKUP($AU51,weatherData!$A$1:$E$366,4,0)</f>
        <v>28.94</v>
      </c>
      <c r="BH51">
        <f>VLOOKUP($AU51,weatherData!$A$1:$E$366,5,0)</f>
        <v>10.039999999999999</v>
      </c>
    </row>
    <row r="52" spans="1:60" x14ac:dyDescent="0.2">
      <c r="A52" s="3">
        <v>43158</v>
      </c>
      <c r="B52" s="4">
        <v>2262</v>
      </c>
      <c r="C52" s="4">
        <v>3.2319037591266784</v>
      </c>
      <c r="D52" s="4">
        <v>304</v>
      </c>
      <c r="E52" s="4">
        <v>6</v>
      </c>
      <c r="F52" s="4">
        <v>3</v>
      </c>
      <c r="G52" s="4">
        <v>48262.341040033753</v>
      </c>
      <c r="H52" s="4">
        <v>2873</v>
      </c>
      <c r="I52" s="4">
        <v>2677</v>
      </c>
      <c r="J52" s="4">
        <v>1984</v>
      </c>
      <c r="Q52" s="1">
        <v>43158</v>
      </c>
      <c r="R52">
        <v>2262</v>
      </c>
      <c r="S52">
        <v>304</v>
      </c>
      <c r="T52">
        <v>2873</v>
      </c>
      <c r="U52">
        <v>2677</v>
      </c>
      <c r="V52">
        <v>1984</v>
      </c>
      <c r="W52">
        <v>6</v>
      </c>
      <c r="X52">
        <v>0</v>
      </c>
      <c r="Y52">
        <v>44.06</v>
      </c>
      <c r="Z52">
        <f t="shared" si="0"/>
        <v>1941.2836000000002</v>
      </c>
      <c r="AA52">
        <f t="shared" si="1"/>
        <v>17238</v>
      </c>
      <c r="AB52">
        <f t="shared" si="2"/>
        <v>7691021</v>
      </c>
      <c r="AC52">
        <f t="shared" si="3"/>
        <v>5700032</v>
      </c>
      <c r="AD52">
        <v>0</v>
      </c>
      <c r="AE52">
        <f t="shared" si="4"/>
        <v>0</v>
      </c>
      <c r="AF52">
        <v>48262.341040033753</v>
      </c>
      <c r="AG52">
        <v>3.2319037591266784</v>
      </c>
      <c r="AH52">
        <v>3</v>
      </c>
      <c r="AI52">
        <v>0</v>
      </c>
      <c r="AJ52">
        <v>28.94</v>
      </c>
      <c r="AK52" t="str">
        <f t="shared" si="5"/>
        <v>Tue</v>
      </c>
      <c r="AL52">
        <f t="shared" si="6"/>
        <v>0</v>
      </c>
      <c r="AM52">
        <f t="shared" si="7"/>
        <v>1</v>
      </c>
      <c r="AN52">
        <f t="shared" si="8"/>
        <v>0</v>
      </c>
      <c r="AO52">
        <f t="shared" si="9"/>
        <v>0</v>
      </c>
      <c r="AP52">
        <f t="shared" si="10"/>
        <v>0</v>
      </c>
      <c r="AQ52">
        <f t="shared" si="11"/>
        <v>0</v>
      </c>
      <c r="AU52" s="1">
        <v>43157</v>
      </c>
      <c r="AV52">
        <v>2119</v>
      </c>
      <c r="AW52">
        <v>10.193860115052322</v>
      </c>
      <c r="AX52">
        <v>273</v>
      </c>
      <c r="AY52">
        <v>6.0666666666666664</v>
      </c>
      <c r="AZ52">
        <v>3</v>
      </c>
      <c r="BA52">
        <v>48976.937357901501</v>
      </c>
      <c r="BB52">
        <v>1976</v>
      </c>
      <c r="BC52">
        <v>2522</v>
      </c>
      <c r="BD52">
        <v>2251</v>
      </c>
      <c r="BE52">
        <f>VLOOKUP($AU52,weatherData!$A$1:$E$366,2,0)</f>
        <v>0</v>
      </c>
      <c r="BF52">
        <f>VLOOKUP($AU52,weatherData!$A$1:$E$366,3,0)</f>
        <v>0</v>
      </c>
      <c r="BG52">
        <f>VLOOKUP($AU52,weatherData!$A$1:$E$366,4,0)</f>
        <v>44.96</v>
      </c>
      <c r="BH52">
        <f>VLOOKUP($AU52,weatherData!$A$1:$E$366,5,0)</f>
        <v>23</v>
      </c>
    </row>
    <row r="53" spans="1:60" x14ac:dyDescent="0.2">
      <c r="A53" s="3">
        <v>43159</v>
      </c>
      <c r="B53" s="4">
        <v>2794</v>
      </c>
      <c r="C53" s="4">
        <v>9.5916063071625608</v>
      </c>
      <c r="D53" s="4">
        <v>362</v>
      </c>
      <c r="E53" s="4">
        <v>6.4</v>
      </c>
      <c r="F53" s="4">
        <v>2</v>
      </c>
      <c r="G53" s="4">
        <v>51663.859529174682</v>
      </c>
      <c r="H53" s="4">
        <v>3162</v>
      </c>
      <c r="I53" s="4">
        <v>2272</v>
      </c>
      <c r="J53" s="4">
        <v>2417</v>
      </c>
      <c r="Q53" s="1">
        <v>43159</v>
      </c>
      <c r="R53">
        <v>2794</v>
      </c>
      <c r="S53">
        <v>362</v>
      </c>
      <c r="T53">
        <v>3162</v>
      </c>
      <c r="U53">
        <v>2272</v>
      </c>
      <c r="V53">
        <v>2417</v>
      </c>
      <c r="W53">
        <v>6.4</v>
      </c>
      <c r="X53">
        <v>0</v>
      </c>
      <c r="Y53">
        <v>42.98</v>
      </c>
      <c r="Z53">
        <f t="shared" si="0"/>
        <v>1847.2803999999996</v>
      </c>
      <c r="AA53">
        <f t="shared" si="1"/>
        <v>20236.800000000003</v>
      </c>
      <c r="AB53">
        <f t="shared" si="2"/>
        <v>7184064</v>
      </c>
      <c r="AC53">
        <f t="shared" si="3"/>
        <v>7642554</v>
      </c>
      <c r="AD53">
        <v>0</v>
      </c>
      <c r="AE53">
        <f t="shared" si="4"/>
        <v>0</v>
      </c>
      <c r="AF53">
        <v>51663.859529174682</v>
      </c>
      <c r="AG53">
        <v>9.5916063071625608</v>
      </c>
      <c r="AH53">
        <v>2</v>
      </c>
      <c r="AI53">
        <v>0</v>
      </c>
      <c r="AJ53">
        <v>30.02</v>
      </c>
      <c r="AK53" t="str">
        <f t="shared" si="5"/>
        <v>Wed</v>
      </c>
      <c r="AL53">
        <f t="shared" si="6"/>
        <v>0</v>
      </c>
      <c r="AM53">
        <f t="shared" si="7"/>
        <v>0</v>
      </c>
      <c r="AN53">
        <f t="shared" si="8"/>
        <v>1</v>
      </c>
      <c r="AO53">
        <f t="shared" si="9"/>
        <v>0</v>
      </c>
      <c r="AP53">
        <f t="shared" si="10"/>
        <v>0</v>
      </c>
      <c r="AQ53">
        <f t="shared" si="11"/>
        <v>0</v>
      </c>
      <c r="AU53" s="1">
        <v>43158</v>
      </c>
      <c r="AV53">
        <v>2262</v>
      </c>
      <c r="AW53">
        <v>3.2319037591266784</v>
      </c>
      <c r="AX53">
        <v>304</v>
      </c>
      <c r="AY53">
        <v>6</v>
      </c>
      <c r="AZ53">
        <v>3</v>
      </c>
      <c r="BA53">
        <v>48262.341040033753</v>
      </c>
      <c r="BB53">
        <v>2873</v>
      </c>
      <c r="BC53">
        <v>2677</v>
      </c>
      <c r="BD53">
        <v>1984</v>
      </c>
      <c r="BE53">
        <f>VLOOKUP($AU53,weatherData!$A$1:$E$366,2,0)</f>
        <v>0</v>
      </c>
      <c r="BF53">
        <f>VLOOKUP($AU53,weatherData!$A$1:$E$366,3,0)</f>
        <v>0</v>
      </c>
      <c r="BG53">
        <f>VLOOKUP($AU53,weatherData!$A$1:$E$366,4,0)</f>
        <v>44.06</v>
      </c>
      <c r="BH53">
        <f>VLOOKUP($AU53,weatherData!$A$1:$E$366,5,0)</f>
        <v>28.94</v>
      </c>
    </row>
    <row r="54" spans="1:60" x14ac:dyDescent="0.2">
      <c r="A54" s="3">
        <v>43160</v>
      </c>
      <c r="B54" s="4">
        <v>3613</v>
      </c>
      <c r="C54" s="4">
        <v>4.1185599588463333</v>
      </c>
      <c r="D54" s="4">
        <v>416</v>
      </c>
      <c r="E54" s="4">
        <v>6.4666666666666668</v>
      </c>
      <c r="F54" s="4">
        <v>1</v>
      </c>
      <c r="G54" s="4">
        <v>54332.649729060606</v>
      </c>
      <c r="H54" s="4">
        <v>3445</v>
      </c>
      <c r="I54" s="4">
        <v>3972</v>
      </c>
      <c r="J54" s="4">
        <v>3051</v>
      </c>
      <c r="Q54" s="1">
        <v>43160</v>
      </c>
      <c r="R54">
        <v>3613</v>
      </c>
      <c r="S54">
        <v>416</v>
      </c>
      <c r="T54">
        <v>3445</v>
      </c>
      <c r="U54">
        <v>3972</v>
      </c>
      <c r="V54">
        <v>3051</v>
      </c>
      <c r="W54">
        <v>6.4666666666666668</v>
      </c>
      <c r="X54">
        <v>0</v>
      </c>
      <c r="Y54">
        <v>42.98</v>
      </c>
      <c r="Z54">
        <f t="shared" si="0"/>
        <v>1847.2803999999996</v>
      </c>
      <c r="AA54">
        <f t="shared" si="1"/>
        <v>22277.666666666668</v>
      </c>
      <c r="AB54">
        <f t="shared" si="2"/>
        <v>13683540</v>
      </c>
      <c r="AC54">
        <f t="shared" si="3"/>
        <v>10510695</v>
      </c>
      <c r="AD54">
        <v>0</v>
      </c>
      <c r="AE54">
        <f t="shared" si="4"/>
        <v>0</v>
      </c>
      <c r="AF54">
        <v>54332.649729060606</v>
      </c>
      <c r="AG54">
        <v>4.1185599588463333</v>
      </c>
      <c r="AH54">
        <v>1</v>
      </c>
      <c r="AI54">
        <v>0.196850393700787</v>
      </c>
      <c r="AJ54">
        <v>30.02</v>
      </c>
      <c r="AK54" t="str">
        <f t="shared" si="5"/>
        <v>Thu</v>
      </c>
      <c r="AL54">
        <f t="shared" si="6"/>
        <v>0</v>
      </c>
      <c r="AM54">
        <f t="shared" si="7"/>
        <v>0</v>
      </c>
      <c r="AN54">
        <f t="shared" si="8"/>
        <v>0</v>
      </c>
      <c r="AO54">
        <f t="shared" si="9"/>
        <v>1</v>
      </c>
      <c r="AP54">
        <f t="shared" si="10"/>
        <v>0</v>
      </c>
      <c r="AQ54">
        <f t="shared" si="11"/>
        <v>0</v>
      </c>
      <c r="AU54" s="1">
        <v>43159</v>
      </c>
      <c r="AV54">
        <v>2794</v>
      </c>
      <c r="AW54">
        <v>9.5916063071625608</v>
      </c>
      <c r="AX54">
        <v>362</v>
      </c>
      <c r="AY54">
        <v>6.4</v>
      </c>
      <c r="AZ54">
        <v>2</v>
      </c>
      <c r="BA54">
        <v>51663.859529174682</v>
      </c>
      <c r="BB54">
        <v>3162</v>
      </c>
      <c r="BC54">
        <v>2272</v>
      </c>
      <c r="BD54">
        <v>2417</v>
      </c>
      <c r="BE54">
        <f>VLOOKUP($AU54,weatherData!$A$1:$E$366,2,0)</f>
        <v>0</v>
      </c>
      <c r="BF54">
        <f>VLOOKUP($AU54,weatherData!$A$1:$E$366,3,0)</f>
        <v>0</v>
      </c>
      <c r="BG54">
        <f>VLOOKUP($AU54,weatherData!$A$1:$E$366,4,0)</f>
        <v>42.98</v>
      </c>
      <c r="BH54">
        <f>VLOOKUP($AU54,weatherData!$A$1:$E$366,5,0)</f>
        <v>30.02</v>
      </c>
    </row>
    <row r="55" spans="1:60" x14ac:dyDescent="0.2">
      <c r="A55" s="3">
        <v>43161</v>
      </c>
      <c r="B55" s="4">
        <v>4516</v>
      </c>
      <c r="C55" s="4">
        <v>3.0627986132739928</v>
      </c>
      <c r="D55" s="4">
        <v>530</v>
      </c>
      <c r="E55" s="4">
        <v>6.8</v>
      </c>
      <c r="F55" s="4">
        <v>3</v>
      </c>
      <c r="G55" s="4">
        <v>55708.477384674581</v>
      </c>
      <c r="H55" s="4">
        <v>5333</v>
      </c>
      <c r="I55" s="4">
        <v>4103</v>
      </c>
      <c r="J55" s="4">
        <v>4482</v>
      </c>
      <c r="Q55" s="1">
        <v>43161</v>
      </c>
      <c r="R55">
        <v>4516</v>
      </c>
      <c r="S55">
        <v>530</v>
      </c>
      <c r="T55">
        <v>5333</v>
      </c>
      <c r="U55">
        <v>4103</v>
      </c>
      <c r="V55">
        <v>4482</v>
      </c>
      <c r="W55">
        <v>6.8</v>
      </c>
      <c r="X55">
        <v>0</v>
      </c>
      <c r="Y55">
        <v>57.92</v>
      </c>
      <c r="Z55">
        <f t="shared" si="0"/>
        <v>3354.7264</v>
      </c>
      <c r="AA55">
        <f t="shared" si="1"/>
        <v>36264.400000000001</v>
      </c>
      <c r="AB55">
        <f t="shared" si="2"/>
        <v>21881299</v>
      </c>
      <c r="AC55">
        <f t="shared" si="3"/>
        <v>23902506</v>
      </c>
      <c r="AD55">
        <v>0</v>
      </c>
      <c r="AE55">
        <f t="shared" si="4"/>
        <v>0</v>
      </c>
      <c r="AF55">
        <v>55708.477384674581</v>
      </c>
      <c r="AG55">
        <v>3.0627986132739928</v>
      </c>
      <c r="AH55">
        <v>3</v>
      </c>
      <c r="AI55">
        <v>0</v>
      </c>
      <c r="AJ55">
        <v>33.08</v>
      </c>
      <c r="AK55" t="str">
        <f t="shared" si="5"/>
        <v>Fri</v>
      </c>
      <c r="AL55">
        <f t="shared" si="6"/>
        <v>0</v>
      </c>
      <c r="AM55">
        <f t="shared" si="7"/>
        <v>0</v>
      </c>
      <c r="AN55">
        <f t="shared" si="8"/>
        <v>0</v>
      </c>
      <c r="AO55">
        <f t="shared" si="9"/>
        <v>0</v>
      </c>
      <c r="AP55">
        <f t="shared" si="10"/>
        <v>1</v>
      </c>
      <c r="AQ55">
        <f t="shared" si="11"/>
        <v>0</v>
      </c>
      <c r="AU55" s="1">
        <v>43160</v>
      </c>
      <c r="AV55">
        <v>3613</v>
      </c>
      <c r="AW55">
        <v>4.1185599588463333</v>
      </c>
      <c r="AX55">
        <v>416</v>
      </c>
      <c r="AY55">
        <v>6.4666666666666668</v>
      </c>
      <c r="AZ55">
        <v>1</v>
      </c>
      <c r="BA55">
        <v>54332.649729060606</v>
      </c>
      <c r="BB55">
        <v>3445</v>
      </c>
      <c r="BC55">
        <v>3972</v>
      </c>
      <c r="BD55">
        <v>3051</v>
      </c>
      <c r="BE55">
        <f>VLOOKUP($AU55,weatherData!$A$1:$E$366,2,0)</f>
        <v>0.196850393700787</v>
      </c>
      <c r="BF55">
        <f>VLOOKUP($AU55,weatherData!$A$1:$E$366,3,0)</f>
        <v>0</v>
      </c>
      <c r="BG55">
        <f>VLOOKUP($AU55,weatherData!$A$1:$E$366,4,0)</f>
        <v>42.98</v>
      </c>
      <c r="BH55">
        <f>VLOOKUP($AU55,weatherData!$A$1:$E$366,5,0)</f>
        <v>30.02</v>
      </c>
    </row>
    <row r="56" spans="1:60" x14ac:dyDescent="0.2">
      <c r="A56" s="3">
        <v>43162</v>
      </c>
      <c r="B56" s="4">
        <v>4740</v>
      </c>
      <c r="C56" s="4">
        <v>3.6270148220205196</v>
      </c>
      <c r="D56" s="4">
        <v>621</v>
      </c>
      <c r="E56" s="4">
        <v>6.2666666666666666</v>
      </c>
      <c r="F56" s="4">
        <v>2</v>
      </c>
      <c r="G56" s="4">
        <v>61574.173798880118</v>
      </c>
      <c r="H56" s="4">
        <v>4743</v>
      </c>
      <c r="I56" s="4">
        <v>5376</v>
      </c>
      <c r="J56" s="4">
        <v>4861</v>
      </c>
      <c r="Q56" s="1">
        <v>43162</v>
      </c>
      <c r="R56">
        <v>4740</v>
      </c>
      <c r="S56">
        <v>621</v>
      </c>
      <c r="T56">
        <v>4743</v>
      </c>
      <c r="U56">
        <v>5376</v>
      </c>
      <c r="V56">
        <v>4861</v>
      </c>
      <c r="W56">
        <v>6.2666666666666666</v>
      </c>
      <c r="X56">
        <v>0</v>
      </c>
      <c r="Y56">
        <v>53.96</v>
      </c>
      <c r="Z56">
        <f t="shared" si="0"/>
        <v>2911.6815999999999</v>
      </c>
      <c r="AA56">
        <f t="shared" si="1"/>
        <v>29722.799999999999</v>
      </c>
      <c r="AB56">
        <f t="shared" si="2"/>
        <v>25498368</v>
      </c>
      <c r="AC56">
        <f t="shared" si="3"/>
        <v>23055723</v>
      </c>
      <c r="AD56">
        <v>0</v>
      </c>
      <c r="AE56">
        <f t="shared" si="4"/>
        <v>0</v>
      </c>
      <c r="AF56">
        <v>61574.173798880118</v>
      </c>
      <c r="AG56">
        <v>3.6270148220205196</v>
      </c>
      <c r="AH56">
        <v>2</v>
      </c>
      <c r="AI56">
        <v>0</v>
      </c>
      <c r="AJ56">
        <v>33.979999999999997</v>
      </c>
      <c r="AK56" t="str">
        <f t="shared" si="5"/>
        <v>Sat</v>
      </c>
      <c r="AL56">
        <f t="shared" si="6"/>
        <v>0</v>
      </c>
      <c r="AM56">
        <f t="shared" si="7"/>
        <v>0</v>
      </c>
      <c r="AN56">
        <f t="shared" si="8"/>
        <v>0</v>
      </c>
      <c r="AO56">
        <f t="shared" si="9"/>
        <v>0</v>
      </c>
      <c r="AP56">
        <f t="shared" si="10"/>
        <v>0</v>
      </c>
      <c r="AQ56">
        <f t="shared" si="11"/>
        <v>1</v>
      </c>
      <c r="AU56" s="1">
        <v>43161</v>
      </c>
      <c r="AV56">
        <v>4516</v>
      </c>
      <c r="AW56">
        <v>3.0627986132739928</v>
      </c>
      <c r="AX56">
        <v>530</v>
      </c>
      <c r="AY56">
        <v>6.8</v>
      </c>
      <c r="AZ56">
        <v>3</v>
      </c>
      <c r="BA56">
        <v>55708.477384674581</v>
      </c>
      <c r="BB56">
        <v>5333</v>
      </c>
      <c r="BC56">
        <v>4103</v>
      </c>
      <c r="BD56">
        <v>4482</v>
      </c>
      <c r="BE56">
        <f>VLOOKUP($AU56,weatherData!$A$1:$E$366,2,0)</f>
        <v>0</v>
      </c>
      <c r="BF56">
        <f>VLOOKUP($AU56,weatherData!$A$1:$E$366,3,0)</f>
        <v>0</v>
      </c>
      <c r="BG56">
        <f>VLOOKUP($AU56,weatherData!$A$1:$E$366,4,0)</f>
        <v>57.92</v>
      </c>
      <c r="BH56">
        <f>VLOOKUP($AU56,weatherData!$A$1:$E$366,5,0)</f>
        <v>33.08</v>
      </c>
    </row>
    <row r="57" spans="1:60" x14ac:dyDescent="0.2">
      <c r="A57" s="3">
        <v>43164</v>
      </c>
      <c r="B57" s="4">
        <v>2695</v>
      </c>
      <c r="C57" s="4">
        <v>3.4248963554845884</v>
      </c>
      <c r="D57" s="4">
        <v>370</v>
      </c>
      <c r="E57" s="4">
        <v>6.0666666666666664</v>
      </c>
      <c r="F57" s="4">
        <v>6</v>
      </c>
      <c r="G57" s="4">
        <v>57410.812318455959</v>
      </c>
      <c r="H57" s="4">
        <v>2802</v>
      </c>
      <c r="I57" s="4">
        <v>2279</v>
      </c>
      <c r="J57" s="4">
        <v>2119</v>
      </c>
      <c r="Q57" s="1">
        <v>43164</v>
      </c>
      <c r="R57">
        <v>2695</v>
      </c>
      <c r="S57">
        <v>370</v>
      </c>
      <c r="T57">
        <v>2802</v>
      </c>
      <c r="U57">
        <v>2279</v>
      </c>
      <c r="V57">
        <v>2119</v>
      </c>
      <c r="W57">
        <v>6.0666666666666664</v>
      </c>
      <c r="X57">
        <v>0</v>
      </c>
      <c r="Y57">
        <v>41</v>
      </c>
      <c r="Z57">
        <f t="shared" si="0"/>
        <v>1681</v>
      </c>
      <c r="AA57">
        <f t="shared" si="1"/>
        <v>16998.8</v>
      </c>
      <c r="AB57">
        <f t="shared" si="2"/>
        <v>6385758</v>
      </c>
      <c r="AC57">
        <f t="shared" si="3"/>
        <v>5937438</v>
      </c>
      <c r="AD57">
        <v>0</v>
      </c>
      <c r="AE57">
        <f t="shared" si="4"/>
        <v>0</v>
      </c>
      <c r="AF57">
        <v>57410.812318455959</v>
      </c>
      <c r="AG57">
        <v>3.4248963554845884</v>
      </c>
      <c r="AH57">
        <v>6</v>
      </c>
      <c r="AI57">
        <v>0</v>
      </c>
      <c r="AJ57">
        <v>24.98</v>
      </c>
      <c r="AK57" t="str">
        <f t="shared" si="5"/>
        <v>Mon</v>
      </c>
      <c r="AL57">
        <f t="shared" si="6"/>
        <v>1</v>
      </c>
      <c r="AM57">
        <f t="shared" si="7"/>
        <v>0</v>
      </c>
      <c r="AN57">
        <f t="shared" si="8"/>
        <v>0</v>
      </c>
      <c r="AO57">
        <f t="shared" si="9"/>
        <v>0</v>
      </c>
      <c r="AP57">
        <f t="shared" si="10"/>
        <v>0</v>
      </c>
      <c r="AQ57">
        <f t="shared" si="11"/>
        <v>0</v>
      </c>
      <c r="AU57" s="1">
        <v>43162</v>
      </c>
      <c r="AV57">
        <v>4740</v>
      </c>
      <c r="AW57">
        <v>3.6270148220205196</v>
      </c>
      <c r="AX57">
        <v>621</v>
      </c>
      <c r="AY57">
        <v>6.2666666666666666</v>
      </c>
      <c r="AZ57">
        <v>2</v>
      </c>
      <c r="BA57">
        <v>61574.173798880118</v>
      </c>
      <c r="BB57">
        <v>4743</v>
      </c>
      <c r="BC57">
        <v>5376</v>
      </c>
      <c r="BD57">
        <v>4861</v>
      </c>
      <c r="BE57">
        <f>VLOOKUP($AU57,weatherData!$A$1:$E$366,2,0)</f>
        <v>0</v>
      </c>
      <c r="BF57">
        <f>VLOOKUP($AU57,weatherData!$A$1:$E$366,3,0)</f>
        <v>0</v>
      </c>
      <c r="BG57">
        <f>VLOOKUP($AU57,weatherData!$A$1:$E$366,4,0)</f>
        <v>53.96</v>
      </c>
      <c r="BH57">
        <f>VLOOKUP($AU57,weatherData!$A$1:$E$366,5,0)</f>
        <v>33.979999999999997</v>
      </c>
    </row>
    <row r="58" spans="1:60" x14ac:dyDescent="0.2">
      <c r="A58" s="3">
        <v>43165</v>
      </c>
      <c r="B58" s="4">
        <v>2824</v>
      </c>
      <c r="C58" s="4">
        <v>3.6369750291871106</v>
      </c>
      <c r="D58" s="4">
        <v>351</v>
      </c>
      <c r="E58" s="4">
        <v>6.666666666666667</v>
      </c>
      <c r="F58" s="4">
        <v>4</v>
      </c>
      <c r="G58" s="4">
        <v>54845.823488415466</v>
      </c>
      <c r="H58" s="4">
        <v>3552</v>
      </c>
      <c r="I58" s="4">
        <v>2273</v>
      </c>
      <c r="J58" s="4">
        <v>2262</v>
      </c>
      <c r="Q58" s="1">
        <v>43165</v>
      </c>
      <c r="R58">
        <v>2824</v>
      </c>
      <c r="S58">
        <v>351</v>
      </c>
      <c r="T58">
        <v>3552</v>
      </c>
      <c r="U58">
        <v>2273</v>
      </c>
      <c r="V58">
        <v>2262</v>
      </c>
      <c r="W58">
        <v>6.666666666666667</v>
      </c>
      <c r="X58">
        <v>0</v>
      </c>
      <c r="Y58">
        <v>44.96</v>
      </c>
      <c r="Z58">
        <f t="shared" si="0"/>
        <v>2021.4016000000001</v>
      </c>
      <c r="AA58">
        <f t="shared" si="1"/>
        <v>23680</v>
      </c>
      <c r="AB58">
        <f t="shared" si="2"/>
        <v>8073696</v>
      </c>
      <c r="AC58">
        <f t="shared" si="3"/>
        <v>8034624</v>
      </c>
      <c r="AD58">
        <v>0</v>
      </c>
      <c r="AE58">
        <f t="shared" si="4"/>
        <v>0</v>
      </c>
      <c r="AF58">
        <v>54845.823488415466</v>
      </c>
      <c r="AG58">
        <v>3.6369750291871106</v>
      </c>
      <c r="AH58">
        <v>4</v>
      </c>
      <c r="AI58">
        <v>0</v>
      </c>
      <c r="AJ58">
        <v>19.939999999999898</v>
      </c>
      <c r="AK58" t="str">
        <f t="shared" si="5"/>
        <v>Tue</v>
      </c>
      <c r="AL58">
        <f t="shared" si="6"/>
        <v>0</v>
      </c>
      <c r="AM58">
        <f t="shared" si="7"/>
        <v>1</v>
      </c>
      <c r="AN58">
        <f t="shared" si="8"/>
        <v>0</v>
      </c>
      <c r="AO58">
        <f t="shared" si="9"/>
        <v>0</v>
      </c>
      <c r="AP58">
        <f t="shared" si="10"/>
        <v>0</v>
      </c>
      <c r="AQ58">
        <f t="shared" si="11"/>
        <v>0</v>
      </c>
      <c r="AU58" s="1">
        <v>43164</v>
      </c>
      <c r="AV58">
        <v>2695</v>
      </c>
      <c r="AW58">
        <v>3.4248963554845884</v>
      </c>
      <c r="AX58">
        <v>370</v>
      </c>
      <c r="AY58">
        <v>6.0666666666666664</v>
      </c>
      <c r="AZ58">
        <v>6</v>
      </c>
      <c r="BA58">
        <v>57410.812318455959</v>
      </c>
      <c r="BB58">
        <v>2802</v>
      </c>
      <c r="BC58">
        <v>2279</v>
      </c>
      <c r="BD58">
        <v>2119</v>
      </c>
      <c r="BE58">
        <f>VLOOKUP($AU58,weatherData!$A$1:$E$366,2,0)</f>
        <v>0</v>
      </c>
      <c r="BF58">
        <f>VLOOKUP($AU58,weatherData!$A$1:$E$366,3,0)</f>
        <v>0</v>
      </c>
      <c r="BG58">
        <f>VLOOKUP($AU58,weatherData!$A$1:$E$366,4,0)</f>
        <v>41</v>
      </c>
      <c r="BH58">
        <f>VLOOKUP($AU58,weatherData!$A$1:$E$366,5,0)</f>
        <v>24.98</v>
      </c>
    </row>
    <row r="59" spans="1:60" x14ac:dyDescent="0.2">
      <c r="A59" s="3">
        <v>43166</v>
      </c>
      <c r="B59" s="4">
        <v>3162</v>
      </c>
      <c r="C59" s="4">
        <v>5.9360706436965769</v>
      </c>
      <c r="D59" s="4">
        <v>415</v>
      </c>
      <c r="E59" s="4">
        <v>6.2666666666666666</v>
      </c>
      <c r="F59" s="4">
        <v>2</v>
      </c>
      <c r="G59" s="4">
        <v>52506.654003509531</v>
      </c>
      <c r="H59" s="4">
        <v>2961</v>
      </c>
      <c r="I59" s="4">
        <v>2528</v>
      </c>
      <c r="J59" s="4">
        <v>2794</v>
      </c>
      <c r="Q59" s="1">
        <v>43166</v>
      </c>
      <c r="R59">
        <v>3162</v>
      </c>
      <c r="S59">
        <v>415</v>
      </c>
      <c r="T59">
        <v>2961</v>
      </c>
      <c r="U59">
        <v>2528</v>
      </c>
      <c r="V59">
        <v>2794</v>
      </c>
      <c r="W59">
        <v>6.2666666666666666</v>
      </c>
      <c r="X59">
        <v>0</v>
      </c>
      <c r="Y59">
        <v>48.02</v>
      </c>
      <c r="Z59">
        <f t="shared" si="0"/>
        <v>2305.9204000000004</v>
      </c>
      <c r="AA59">
        <f t="shared" si="1"/>
        <v>18555.599999999999</v>
      </c>
      <c r="AB59">
        <f t="shared" si="2"/>
        <v>7485408</v>
      </c>
      <c r="AC59">
        <f t="shared" si="3"/>
        <v>8273034</v>
      </c>
      <c r="AD59">
        <v>0</v>
      </c>
      <c r="AE59">
        <f t="shared" si="4"/>
        <v>0</v>
      </c>
      <c r="AF59">
        <v>52506.654003509531</v>
      </c>
      <c r="AG59">
        <v>5.9360706436965769</v>
      </c>
      <c r="AH59">
        <v>2</v>
      </c>
      <c r="AI59">
        <v>0</v>
      </c>
      <c r="AJ59">
        <v>21.919999999999899</v>
      </c>
      <c r="AK59" t="str">
        <f t="shared" si="5"/>
        <v>Wed</v>
      </c>
      <c r="AL59">
        <f t="shared" si="6"/>
        <v>0</v>
      </c>
      <c r="AM59">
        <f t="shared" si="7"/>
        <v>0</v>
      </c>
      <c r="AN59">
        <f t="shared" si="8"/>
        <v>1</v>
      </c>
      <c r="AO59">
        <f t="shared" si="9"/>
        <v>0</v>
      </c>
      <c r="AP59">
        <f t="shared" si="10"/>
        <v>0</v>
      </c>
      <c r="AQ59">
        <f t="shared" si="11"/>
        <v>0</v>
      </c>
      <c r="AU59" s="1">
        <v>43165</v>
      </c>
      <c r="AV59">
        <v>2824</v>
      </c>
      <c r="AW59">
        <v>3.6369750291871106</v>
      </c>
      <c r="AX59">
        <v>351</v>
      </c>
      <c r="AY59">
        <v>6.666666666666667</v>
      </c>
      <c r="AZ59">
        <v>4</v>
      </c>
      <c r="BA59">
        <v>54845.823488415466</v>
      </c>
      <c r="BB59">
        <v>3552</v>
      </c>
      <c r="BC59">
        <v>2273</v>
      </c>
      <c r="BD59">
        <v>2262</v>
      </c>
      <c r="BE59">
        <f>VLOOKUP($AU59,weatherData!$A$1:$E$366,2,0)</f>
        <v>0</v>
      </c>
      <c r="BF59">
        <f>VLOOKUP($AU59,weatherData!$A$1:$E$366,3,0)</f>
        <v>0</v>
      </c>
      <c r="BG59">
        <f>VLOOKUP($AU59,weatherData!$A$1:$E$366,4,0)</f>
        <v>44.96</v>
      </c>
      <c r="BH59">
        <f>VLOOKUP($AU59,weatherData!$A$1:$E$366,5,0)</f>
        <v>19.939999999999898</v>
      </c>
    </row>
    <row r="60" spans="1:60" x14ac:dyDescent="0.2">
      <c r="A60" s="3">
        <v>43167</v>
      </c>
      <c r="B60" s="4">
        <v>3106</v>
      </c>
      <c r="C60" s="4">
        <v>3.083008131576332</v>
      </c>
      <c r="D60" s="4">
        <v>342</v>
      </c>
      <c r="E60" s="4">
        <v>6.666666666666667</v>
      </c>
      <c r="F60" s="4">
        <v>2</v>
      </c>
      <c r="G60" s="4">
        <v>54625.41590130551</v>
      </c>
      <c r="H60" s="4">
        <v>3855</v>
      </c>
      <c r="I60" s="4">
        <v>2630</v>
      </c>
      <c r="J60" s="4">
        <v>3613</v>
      </c>
      <c r="Q60" s="1">
        <v>43167</v>
      </c>
      <c r="R60">
        <v>3106</v>
      </c>
      <c r="S60">
        <v>342</v>
      </c>
      <c r="T60">
        <v>3855</v>
      </c>
      <c r="U60">
        <v>2630</v>
      </c>
      <c r="V60">
        <v>3613</v>
      </c>
      <c r="W60">
        <v>6.666666666666667</v>
      </c>
      <c r="X60">
        <v>0</v>
      </c>
      <c r="Y60">
        <v>60.08</v>
      </c>
      <c r="Z60">
        <f t="shared" si="0"/>
        <v>3609.6063999999997</v>
      </c>
      <c r="AA60">
        <f t="shared" si="1"/>
        <v>25700</v>
      </c>
      <c r="AB60">
        <f t="shared" si="2"/>
        <v>10138650</v>
      </c>
      <c r="AC60">
        <f t="shared" si="3"/>
        <v>13928115</v>
      </c>
      <c r="AD60">
        <v>0</v>
      </c>
      <c r="AE60">
        <f t="shared" si="4"/>
        <v>0</v>
      </c>
      <c r="AF60">
        <v>54625.41590130551</v>
      </c>
      <c r="AG60">
        <v>3.083008131576332</v>
      </c>
      <c r="AH60">
        <v>2</v>
      </c>
      <c r="AI60">
        <v>0</v>
      </c>
      <c r="AJ60">
        <v>28.04</v>
      </c>
      <c r="AK60" t="str">
        <f t="shared" si="5"/>
        <v>Thu</v>
      </c>
      <c r="AL60">
        <f t="shared" si="6"/>
        <v>0</v>
      </c>
      <c r="AM60">
        <f t="shared" si="7"/>
        <v>0</v>
      </c>
      <c r="AN60">
        <f t="shared" si="8"/>
        <v>0</v>
      </c>
      <c r="AO60">
        <f t="shared" si="9"/>
        <v>1</v>
      </c>
      <c r="AP60">
        <f t="shared" si="10"/>
        <v>0</v>
      </c>
      <c r="AQ60">
        <f t="shared" si="11"/>
        <v>0</v>
      </c>
      <c r="AU60" s="1">
        <v>43166</v>
      </c>
      <c r="AV60">
        <v>3162</v>
      </c>
      <c r="AW60">
        <v>5.9360706436965769</v>
      </c>
      <c r="AX60">
        <v>415</v>
      </c>
      <c r="AY60">
        <v>6.2666666666666666</v>
      </c>
      <c r="AZ60">
        <v>2</v>
      </c>
      <c r="BA60">
        <v>52506.654003509531</v>
      </c>
      <c r="BB60">
        <v>2961</v>
      </c>
      <c r="BC60">
        <v>2528</v>
      </c>
      <c r="BD60">
        <v>2794</v>
      </c>
      <c r="BE60">
        <f>VLOOKUP($AU60,weatherData!$A$1:$E$366,2,0)</f>
        <v>0</v>
      </c>
      <c r="BF60">
        <f>VLOOKUP($AU60,weatherData!$A$1:$E$366,3,0)</f>
        <v>0</v>
      </c>
      <c r="BG60">
        <f>VLOOKUP($AU60,weatherData!$A$1:$E$366,4,0)</f>
        <v>48.02</v>
      </c>
      <c r="BH60">
        <f>VLOOKUP($AU60,weatherData!$A$1:$E$366,5,0)</f>
        <v>21.919999999999899</v>
      </c>
    </row>
    <row r="61" spans="1:60" x14ac:dyDescent="0.2">
      <c r="A61" s="3">
        <v>43168</v>
      </c>
      <c r="B61" s="4">
        <v>3908</v>
      </c>
      <c r="C61" s="4">
        <v>2.6608559272706405</v>
      </c>
      <c r="D61" s="4">
        <v>497</v>
      </c>
      <c r="E61" s="4">
        <v>6.4666666666666668</v>
      </c>
      <c r="F61" s="4">
        <v>9</v>
      </c>
      <c r="G61" s="4">
        <v>57148.898512498432</v>
      </c>
      <c r="H61" s="4">
        <v>4848</v>
      </c>
      <c r="I61" s="4">
        <v>4767</v>
      </c>
      <c r="J61" s="4">
        <v>4516</v>
      </c>
      <c r="Q61" s="1">
        <v>43168</v>
      </c>
      <c r="R61">
        <v>3908</v>
      </c>
      <c r="S61">
        <v>497</v>
      </c>
      <c r="T61">
        <v>4848</v>
      </c>
      <c r="U61">
        <v>4767</v>
      </c>
      <c r="V61">
        <v>4516</v>
      </c>
      <c r="W61">
        <v>6.4666666666666668</v>
      </c>
      <c r="X61">
        <v>0</v>
      </c>
      <c r="Y61">
        <v>62.959999999999901</v>
      </c>
      <c r="Z61">
        <f t="shared" si="0"/>
        <v>3963.9615999999874</v>
      </c>
      <c r="AA61">
        <f t="shared" si="1"/>
        <v>31350.400000000001</v>
      </c>
      <c r="AB61">
        <f t="shared" si="2"/>
        <v>23110416</v>
      </c>
      <c r="AC61">
        <f t="shared" si="3"/>
        <v>21893568</v>
      </c>
      <c r="AD61">
        <v>0</v>
      </c>
      <c r="AE61">
        <f t="shared" si="4"/>
        <v>0</v>
      </c>
      <c r="AF61">
        <v>57148.898512498432</v>
      </c>
      <c r="AG61">
        <v>2.6608559272706405</v>
      </c>
      <c r="AH61">
        <v>9</v>
      </c>
      <c r="AI61">
        <v>0</v>
      </c>
      <c r="AJ61">
        <v>35.06</v>
      </c>
      <c r="AK61" t="str">
        <f t="shared" si="5"/>
        <v>Fri</v>
      </c>
      <c r="AL61">
        <f t="shared" si="6"/>
        <v>0</v>
      </c>
      <c r="AM61">
        <f t="shared" si="7"/>
        <v>0</v>
      </c>
      <c r="AN61">
        <f t="shared" si="8"/>
        <v>0</v>
      </c>
      <c r="AO61">
        <f t="shared" si="9"/>
        <v>0</v>
      </c>
      <c r="AP61">
        <f t="shared" si="10"/>
        <v>1</v>
      </c>
      <c r="AQ61">
        <f t="shared" si="11"/>
        <v>0</v>
      </c>
      <c r="AU61" s="1">
        <v>43167</v>
      </c>
      <c r="AV61">
        <v>3106</v>
      </c>
      <c r="AW61">
        <v>3.083008131576332</v>
      </c>
      <c r="AX61">
        <v>342</v>
      </c>
      <c r="AY61">
        <v>6.666666666666667</v>
      </c>
      <c r="AZ61">
        <v>2</v>
      </c>
      <c r="BA61">
        <v>54625.41590130551</v>
      </c>
      <c r="BB61">
        <v>3855</v>
      </c>
      <c r="BC61">
        <v>2630</v>
      </c>
      <c r="BD61">
        <v>3613</v>
      </c>
      <c r="BE61">
        <f>VLOOKUP($AU61,weatherData!$A$1:$E$366,2,0)</f>
        <v>0</v>
      </c>
      <c r="BF61">
        <f>VLOOKUP($AU61,weatherData!$A$1:$E$366,3,0)</f>
        <v>0</v>
      </c>
      <c r="BG61">
        <f>VLOOKUP($AU61,weatherData!$A$1:$E$366,4,0)</f>
        <v>60.08</v>
      </c>
      <c r="BH61">
        <f>VLOOKUP($AU61,weatherData!$A$1:$E$366,5,0)</f>
        <v>28.04</v>
      </c>
    </row>
    <row r="62" spans="1:60" x14ac:dyDescent="0.2">
      <c r="A62" s="3">
        <v>43169</v>
      </c>
      <c r="B62" s="4">
        <v>5991</v>
      </c>
      <c r="C62" s="4">
        <v>2.7804995204208081</v>
      </c>
      <c r="D62" s="4">
        <v>713</v>
      </c>
      <c r="E62" s="4">
        <v>7.333333333333333</v>
      </c>
      <c r="F62" s="4">
        <v>3</v>
      </c>
      <c r="G62" s="4">
        <v>67003.055381765545</v>
      </c>
      <c r="H62" s="4">
        <v>5030</v>
      </c>
      <c r="I62" s="4">
        <v>5263</v>
      </c>
      <c r="J62" s="4">
        <v>4740</v>
      </c>
      <c r="Q62" s="1">
        <v>43169</v>
      </c>
      <c r="R62">
        <v>5991</v>
      </c>
      <c r="S62">
        <v>713</v>
      </c>
      <c r="T62">
        <v>5030</v>
      </c>
      <c r="U62">
        <v>5263</v>
      </c>
      <c r="V62">
        <v>4740</v>
      </c>
      <c r="W62">
        <v>7.333333333333333</v>
      </c>
      <c r="X62">
        <v>0</v>
      </c>
      <c r="Y62">
        <v>57.92</v>
      </c>
      <c r="Z62">
        <f t="shared" si="0"/>
        <v>3354.7264</v>
      </c>
      <c r="AA62">
        <f t="shared" si="1"/>
        <v>36886.666666666664</v>
      </c>
      <c r="AB62">
        <f t="shared" si="2"/>
        <v>26472890</v>
      </c>
      <c r="AC62">
        <f t="shared" si="3"/>
        <v>23842200</v>
      </c>
      <c r="AD62">
        <v>0</v>
      </c>
      <c r="AE62">
        <f t="shared" si="4"/>
        <v>0</v>
      </c>
      <c r="AF62">
        <v>67003.055381765545</v>
      </c>
      <c r="AG62">
        <v>2.7804995204208081</v>
      </c>
      <c r="AH62">
        <v>3</v>
      </c>
      <c r="AI62">
        <v>0</v>
      </c>
      <c r="AJ62">
        <v>35.06</v>
      </c>
      <c r="AK62" t="str">
        <f t="shared" si="5"/>
        <v>Sat</v>
      </c>
      <c r="AL62">
        <f t="shared" si="6"/>
        <v>0</v>
      </c>
      <c r="AM62">
        <f t="shared" si="7"/>
        <v>0</v>
      </c>
      <c r="AN62">
        <f t="shared" si="8"/>
        <v>0</v>
      </c>
      <c r="AO62">
        <f t="shared" si="9"/>
        <v>0</v>
      </c>
      <c r="AP62">
        <f t="shared" si="10"/>
        <v>0</v>
      </c>
      <c r="AQ62">
        <f t="shared" si="11"/>
        <v>1</v>
      </c>
      <c r="AU62" s="1">
        <v>43168</v>
      </c>
      <c r="AV62">
        <v>3908</v>
      </c>
      <c r="AW62">
        <v>2.6608559272706405</v>
      </c>
      <c r="AX62">
        <v>497</v>
      </c>
      <c r="AY62">
        <v>6.4666666666666668</v>
      </c>
      <c r="AZ62">
        <v>9</v>
      </c>
      <c r="BA62">
        <v>57148.898512498432</v>
      </c>
      <c r="BB62">
        <v>4848</v>
      </c>
      <c r="BC62">
        <v>4767</v>
      </c>
      <c r="BD62">
        <v>4516</v>
      </c>
      <c r="BE62">
        <f>VLOOKUP($AU62,weatherData!$A$1:$E$366,2,0)</f>
        <v>0</v>
      </c>
      <c r="BF62">
        <f>VLOOKUP($AU62,weatherData!$A$1:$E$366,3,0)</f>
        <v>0</v>
      </c>
      <c r="BG62">
        <f>VLOOKUP($AU62,weatherData!$A$1:$E$366,4,0)</f>
        <v>62.959999999999901</v>
      </c>
      <c r="BH62">
        <f>VLOOKUP($AU62,weatherData!$A$1:$E$366,5,0)</f>
        <v>35.06</v>
      </c>
    </row>
    <row r="63" spans="1:60" x14ac:dyDescent="0.2">
      <c r="A63" s="3">
        <v>43170</v>
      </c>
      <c r="B63" s="4">
        <v>21</v>
      </c>
      <c r="C63" s="4">
        <v>2</v>
      </c>
      <c r="D63" s="4">
        <v>1</v>
      </c>
      <c r="E63" s="4">
        <v>21</v>
      </c>
      <c r="F63" s="4">
        <v>0</v>
      </c>
      <c r="G63" s="4">
        <v>113</v>
      </c>
      <c r="H63" s="4">
        <v>132</v>
      </c>
      <c r="I63" s="4">
        <v>0</v>
      </c>
      <c r="J63" s="4">
        <v>0</v>
      </c>
      <c r="Q63" s="1">
        <v>43170</v>
      </c>
      <c r="R63">
        <v>21</v>
      </c>
      <c r="S63">
        <v>1</v>
      </c>
      <c r="T63">
        <v>132</v>
      </c>
      <c r="U63">
        <v>0</v>
      </c>
      <c r="V63">
        <v>0</v>
      </c>
      <c r="W63">
        <v>21</v>
      </c>
      <c r="X63">
        <v>0</v>
      </c>
      <c r="Y63">
        <v>64.040000000000006</v>
      </c>
      <c r="Z63">
        <f t="shared" si="0"/>
        <v>4101.1216000000004</v>
      </c>
      <c r="AA63">
        <f t="shared" si="1"/>
        <v>2772</v>
      </c>
      <c r="AB63">
        <f t="shared" si="2"/>
        <v>0</v>
      </c>
      <c r="AC63">
        <f t="shared" si="3"/>
        <v>0</v>
      </c>
      <c r="AD63">
        <v>0</v>
      </c>
      <c r="AE63">
        <f t="shared" si="4"/>
        <v>0</v>
      </c>
      <c r="AF63">
        <v>113</v>
      </c>
      <c r="AG63">
        <v>2</v>
      </c>
      <c r="AH63">
        <v>0</v>
      </c>
      <c r="AI63">
        <v>0</v>
      </c>
      <c r="AJ63">
        <v>37.94</v>
      </c>
      <c r="AK63" t="str">
        <f t="shared" si="5"/>
        <v>Sun</v>
      </c>
      <c r="AL63">
        <f t="shared" si="6"/>
        <v>0</v>
      </c>
      <c r="AM63">
        <f t="shared" si="7"/>
        <v>0</v>
      </c>
      <c r="AN63">
        <f t="shared" si="8"/>
        <v>0</v>
      </c>
      <c r="AO63">
        <f t="shared" si="9"/>
        <v>0</v>
      </c>
      <c r="AP63">
        <f t="shared" si="10"/>
        <v>0</v>
      </c>
      <c r="AQ63">
        <f t="shared" si="11"/>
        <v>0</v>
      </c>
      <c r="AU63" s="1">
        <v>43169</v>
      </c>
      <c r="AV63">
        <v>5991</v>
      </c>
      <c r="AW63">
        <v>2.7804995204208081</v>
      </c>
      <c r="AX63">
        <v>713</v>
      </c>
      <c r="AY63">
        <v>7.333333333333333</v>
      </c>
      <c r="AZ63">
        <v>3</v>
      </c>
      <c r="BA63">
        <v>67003.055381765545</v>
      </c>
      <c r="BB63">
        <v>5030</v>
      </c>
      <c r="BC63">
        <v>5263</v>
      </c>
      <c r="BD63">
        <v>4740</v>
      </c>
      <c r="BE63">
        <f>VLOOKUP($AU63,weatherData!$A$1:$E$366,2,0)</f>
        <v>0</v>
      </c>
      <c r="BF63">
        <f>VLOOKUP($AU63,weatherData!$A$1:$E$366,3,0)</f>
        <v>0</v>
      </c>
      <c r="BG63">
        <f>VLOOKUP($AU63,weatherData!$A$1:$E$366,4,0)</f>
        <v>57.92</v>
      </c>
      <c r="BH63">
        <f>VLOOKUP($AU63,weatherData!$A$1:$E$366,5,0)</f>
        <v>35.06</v>
      </c>
    </row>
    <row r="64" spans="1:60" x14ac:dyDescent="0.2">
      <c r="A64" s="3">
        <v>43171</v>
      </c>
      <c r="B64" s="4">
        <v>2610</v>
      </c>
      <c r="C64" s="4">
        <v>3.2062020813073953</v>
      </c>
      <c r="D64" s="4">
        <v>335</v>
      </c>
      <c r="E64" s="4">
        <v>7.0666666666666664</v>
      </c>
      <c r="F64" s="4">
        <v>5</v>
      </c>
      <c r="G64" s="4">
        <v>64122.284730738837</v>
      </c>
      <c r="H64" s="4">
        <v>2739</v>
      </c>
      <c r="I64" s="4">
        <v>1928</v>
      </c>
      <c r="J64" s="4">
        <v>2695</v>
      </c>
      <c r="Q64" s="1">
        <v>43171</v>
      </c>
      <c r="R64">
        <v>2610</v>
      </c>
      <c r="S64">
        <v>335</v>
      </c>
      <c r="T64">
        <v>2739</v>
      </c>
      <c r="U64">
        <v>1928</v>
      </c>
      <c r="V64">
        <v>2695</v>
      </c>
      <c r="W64">
        <v>7.0666666666666664</v>
      </c>
      <c r="X64">
        <v>0</v>
      </c>
      <c r="Y64">
        <v>66.02</v>
      </c>
      <c r="Z64">
        <f t="shared" si="0"/>
        <v>4358.6403999999993</v>
      </c>
      <c r="AA64">
        <f t="shared" si="1"/>
        <v>19355.599999999999</v>
      </c>
      <c r="AB64">
        <f t="shared" si="2"/>
        <v>5280792</v>
      </c>
      <c r="AC64">
        <f t="shared" si="3"/>
        <v>7381605</v>
      </c>
      <c r="AD64">
        <v>0</v>
      </c>
      <c r="AE64">
        <f t="shared" si="4"/>
        <v>0</v>
      </c>
      <c r="AF64">
        <v>64122.284730738837</v>
      </c>
      <c r="AG64">
        <v>3.2062020813073953</v>
      </c>
      <c r="AH64">
        <v>5</v>
      </c>
      <c r="AI64">
        <v>0</v>
      </c>
      <c r="AJ64">
        <v>42.98</v>
      </c>
      <c r="AK64" t="str">
        <f t="shared" si="5"/>
        <v>Mon</v>
      </c>
      <c r="AL64">
        <f t="shared" si="6"/>
        <v>1</v>
      </c>
      <c r="AM64">
        <f t="shared" si="7"/>
        <v>0</v>
      </c>
      <c r="AN64">
        <f t="shared" si="8"/>
        <v>0</v>
      </c>
      <c r="AO64">
        <f t="shared" si="9"/>
        <v>0</v>
      </c>
      <c r="AP64">
        <f t="shared" si="10"/>
        <v>0</v>
      </c>
      <c r="AQ64">
        <f t="shared" si="11"/>
        <v>0</v>
      </c>
      <c r="AU64" s="1">
        <v>43170</v>
      </c>
      <c r="AV64">
        <v>21</v>
      </c>
      <c r="AW64">
        <v>2</v>
      </c>
      <c r="AX64">
        <v>1</v>
      </c>
      <c r="AY64">
        <v>21</v>
      </c>
      <c r="AZ64">
        <v>0</v>
      </c>
      <c r="BA64">
        <v>113</v>
      </c>
      <c r="BB64">
        <v>132</v>
      </c>
      <c r="BC64">
        <v>0</v>
      </c>
      <c r="BD64">
        <v>0</v>
      </c>
      <c r="BE64">
        <f>VLOOKUP($AU64,weatherData!$A$1:$E$366,2,0)</f>
        <v>0</v>
      </c>
      <c r="BF64">
        <f>VLOOKUP($AU64,weatherData!$A$1:$E$366,3,0)</f>
        <v>0</v>
      </c>
      <c r="BG64">
        <f>VLOOKUP($AU64,weatherData!$A$1:$E$366,4,0)</f>
        <v>64.040000000000006</v>
      </c>
      <c r="BH64">
        <f>VLOOKUP($AU64,weatherData!$A$1:$E$366,5,0)</f>
        <v>37.94</v>
      </c>
    </row>
    <row r="65" spans="1:60" x14ac:dyDescent="0.2">
      <c r="A65" s="3">
        <v>43172</v>
      </c>
      <c r="B65" s="4">
        <v>2235</v>
      </c>
      <c r="C65" s="4">
        <v>2.8154020478451458</v>
      </c>
      <c r="D65" s="4">
        <v>305</v>
      </c>
      <c r="E65" s="4">
        <v>6.1333333333333337</v>
      </c>
      <c r="F65" s="4">
        <v>7</v>
      </c>
      <c r="G65" s="4">
        <v>51854.911008773903</v>
      </c>
      <c r="H65" s="4">
        <v>3018</v>
      </c>
      <c r="I65" s="4">
        <v>2708</v>
      </c>
      <c r="J65" s="4">
        <v>2824</v>
      </c>
      <c r="Q65" s="1">
        <v>43172</v>
      </c>
      <c r="R65">
        <v>2235</v>
      </c>
      <c r="S65">
        <v>305</v>
      </c>
      <c r="T65">
        <v>3018</v>
      </c>
      <c r="U65">
        <v>2708</v>
      </c>
      <c r="V65">
        <v>2824</v>
      </c>
      <c r="W65">
        <v>6.1333333333333337</v>
      </c>
      <c r="X65">
        <v>0</v>
      </c>
      <c r="Y65">
        <v>69.08</v>
      </c>
      <c r="Z65">
        <f t="shared" si="0"/>
        <v>4772.0464000000002</v>
      </c>
      <c r="AA65">
        <f t="shared" si="1"/>
        <v>18510.400000000001</v>
      </c>
      <c r="AB65">
        <f t="shared" si="2"/>
        <v>8172744</v>
      </c>
      <c r="AC65">
        <f t="shared" si="3"/>
        <v>8522832</v>
      </c>
      <c r="AD65">
        <v>0</v>
      </c>
      <c r="AE65">
        <f t="shared" si="4"/>
        <v>0</v>
      </c>
      <c r="AF65">
        <v>51854.911008773903</v>
      </c>
      <c r="AG65">
        <v>2.8154020478451458</v>
      </c>
      <c r="AH65">
        <v>7</v>
      </c>
      <c r="AI65">
        <v>0</v>
      </c>
      <c r="AJ65">
        <v>39.020000000000003</v>
      </c>
      <c r="AK65" t="str">
        <f t="shared" si="5"/>
        <v>Tue</v>
      </c>
      <c r="AL65">
        <f t="shared" si="6"/>
        <v>0</v>
      </c>
      <c r="AM65">
        <f t="shared" si="7"/>
        <v>1</v>
      </c>
      <c r="AN65">
        <f t="shared" si="8"/>
        <v>0</v>
      </c>
      <c r="AO65">
        <f t="shared" si="9"/>
        <v>0</v>
      </c>
      <c r="AP65">
        <f t="shared" si="10"/>
        <v>0</v>
      </c>
      <c r="AQ65">
        <f t="shared" si="11"/>
        <v>0</v>
      </c>
      <c r="AU65" s="1">
        <v>43171</v>
      </c>
      <c r="AV65">
        <v>2610</v>
      </c>
      <c r="AW65">
        <v>3.2062020813073953</v>
      </c>
      <c r="AX65">
        <v>335</v>
      </c>
      <c r="AY65">
        <v>7.0666666666666664</v>
      </c>
      <c r="AZ65">
        <v>5</v>
      </c>
      <c r="BA65">
        <v>64122.284730738837</v>
      </c>
      <c r="BB65">
        <v>2739</v>
      </c>
      <c r="BC65">
        <v>1928</v>
      </c>
      <c r="BD65">
        <v>2695</v>
      </c>
      <c r="BE65">
        <f>VLOOKUP($AU65,weatherData!$A$1:$E$366,2,0)</f>
        <v>0</v>
      </c>
      <c r="BF65">
        <f>VLOOKUP($AU65,weatherData!$A$1:$E$366,3,0)</f>
        <v>0</v>
      </c>
      <c r="BG65">
        <f>VLOOKUP($AU65,weatherData!$A$1:$E$366,4,0)</f>
        <v>66.02</v>
      </c>
      <c r="BH65">
        <f>VLOOKUP($AU65,weatherData!$A$1:$E$366,5,0)</f>
        <v>42.98</v>
      </c>
    </row>
    <row r="66" spans="1:60" x14ac:dyDescent="0.2">
      <c r="A66" s="3">
        <v>43173</v>
      </c>
      <c r="B66" s="4">
        <v>2994</v>
      </c>
      <c r="C66" s="4">
        <v>3.9193752533679889</v>
      </c>
      <c r="D66" s="4">
        <v>405</v>
      </c>
      <c r="E66" s="4">
        <v>5.7333333333333334</v>
      </c>
      <c r="F66" s="4">
        <v>5</v>
      </c>
      <c r="G66" s="4">
        <v>58132.302633776759</v>
      </c>
      <c r="H66" s="4">
        <v>4080</v>
      </c>
      <c r="I66" s="4">
        <v>3399</v>
      </c>
      <c r="J66" s="4">
        <v>3162</v>
      </c>
      <c r="Q66" s="1">
        <v>43173</v>
      </c>
      <c r="R66">
        <v>2994</v>
      </c>
      <c r="S66">
        <v>405</v>
      </c>
      <c r="T66">
        <v>4080</v>
      </c>
      <c r="U66">
        <v>3399</v>
      </c>
      <c r="V66">
        <v>3162</v>
      </c>
      <c r="W66">
        <v>5.7333333333333334</v>
      </c>
      <c r="X66">
        <v>0</v>
      </c>
      <c r="Y66">
        <v>66.92</v>
      </c>
      <c r="Z66">
        <f t="shared" si="0"/>
        <v>4478.2864</v>
      </c>
      <c r="AA66">
        <f t="shared" si="1"/>
        <v>23392</v>
      </c>
      <c r="AB66">
        <f t="shared" si="2"/>
        <v>13867920</v>
      </c>
      <c r="AC66">
        <f t="shared" si="3"/>
        <v>12900960</v>
      </c>
      <c r="AD66">
        <v>0</v>
      </c>
      <c r="AE66">
        <f t="shared" si="4"/>
        <v>0</v>
      </c>
      <c r="AF66">
        <v>58132.302633776759</v>
      </c>
      <c r="AG66">
        <v>3.9193752533679889</v>
      </c>
      <c r="AH66">
        <v>5</v>
      </c>
      <c r="AI66">
        <v>0.511811023622047</v>
      </c>
      <c r="AJ66">
        <v>46.04</v>
      </c>
      <c r="AK66" t="str">
        <f t="shared" si="5"/>
        <v>Wed</v>
      </c>
      <c r="AL66">
        <f t="shared" si="6"/>
        <v>0</v>
      </c>
      <c r="AM66">
        <f t="shared" si="7"/>
        <v>0</v>
      </c>
      <c r="AN66">
        <f t="shared" si="8"/>
        <v>1</v>
      </c>
      <c r="AO66">
        <f t="shared" si="9"/>
        <v>0</v>
      </c>
      <c r="AP66">
        <f t="shared" si="10"/>
        <v>0</v>
      </c>
      <c r="AQ66">
        <f t="shared" si="11"/>
        <v>0</v>
      </c>
      <c r="AU66" s="1">
        <v>43172</v>
      </c>
      <c r="AV66">
        <v>2235</v>
      </c>
      <c r="AW66">
        <v>2.8154020478451458</v>
      </c>
      <c r="AX66">
        <v>305</v>
      </c>
      <c r="AY66">
        <v>6.1333333333333337</v>
      </c>
      <c r="AZ66">
        <v>7</v>
      </c>
      <c r="BA66">
        <v>51854.911008773903</v>
      </c>
      <c r="BB66">
        <v>3018</v>
      </c>
      <c r="BC66">
        <v>2708</v>
      </c>
      <c r="BD66">
        <v>2824</v>
      </c>
      <c r="BE66">
        <f>VLOOKUP($AU66,weatherData!$A$1:$E$366,2,0)</f>
        <v>0</v>
      </c>
      <c r="BF66">
        <f>VLOOKUP($AU66,weatherData!$A$1:$E$366,3,0)</f>
        <v>0</v>
      </c>
      <c r="BG66">
        <f>VLOOKUP($AU66,weatherData!$A$1:$E$366,4,0)</f>
        <v>69.08</v>
      </c>
      <c r="BH66">
        <f>VLOOKUP($AU66,weatherData!$A$1:$E$366,5,0)</f>
        <v>39.020000000000003</v>
      </c>
    </row>
    <row r="67" spans="1:60" x14ac:dyDescent="0.2">
      <c r="A67" s="3">
        <v>43174</v>
      </c>
      <c r="B67" s="4">
        <v>2782</v>
      </c>
      <c r="C67" s="4">
        <v>4.4413086905220691</v>
      </c>
      <c r="D67" s="4">
        <v>390</v>
      </c>
      <c r="E67" s="4">
        <v>6.0666666666666664</v>
      </c>
      <c r="F67" s="4">
        <v>2</v>
      </c>
      <c r="G67" s="4">
        <v>55983.522544313237</v>
      </c>
      <c r="H67" s="4">
        <v>3809</v>
      </c>
      <c r="I67" s="4">
        <v>3573</v>
      </c>
      <c r="J67" s="4">
        <v>3106</v>
      </c>
      <c r="Q67" s="1">
        <v>43174</v>
      </c>
      <c r="R67">
        <v>2782</v>
      </c>
      <c r="S67">
        <v>390</v>
      </c>
      <c r="T67">
        <v>3809</v>
      </c>
      <c r="U67">
        <v>3573</v>
      </c>
      <c r="V67">
        <v>3106</v>
      </c>
      <c r="W67">
        <v>6.0666666666666664</v>
      </c>
      <c r="X67">
        <v>0</v>
      </c>
      <c r="Y67">
        <v>55.94</v>
      </c>
      <c r="Z67">
        <f t="shared" si="0"/>
        <v>3129.2835999999998</v>
      </c>
      <c r="AA67">
        <f t="shared" si="1"/>
        <v>23107.933333333331</v>
      </c>
      <c r="AB67">
        <f t="shared" si="2"/>
        <v>13609557</v>
      </c>
      <c r="AC67">
        <f t="shared" si="3"/>
        <v>11830754</v>
      </c>
      <c r="AD67">
        <v>0</v>
      </c>
      <c r="AE67">
        <f t="shared" si="4"/>
        <v>0</v>
      </c>
      <c r="AF67">
        <v>55983.522544313237</v>
      </c>
      <c r="AG67">
        <v>4.4413086905220691</v>
      </c>
      <c r="AH67">
        <v>2</v>
      </c>
      <c r="AI67">
        <v>4.0157480314960603</v>
      </c>
      <c r="AJ67">
        <v>33.979999999999997</v>
      </c>
      <c r="AK67" t="str">
        <f t="shared" si="5"/>
        <v>Thu</v>
      </c>
      <c r="AL67">
        <f t="shared" si="6"/>
        <v>0</v>
      </c>
      <c r="AM67">
        <f t="shared" si="7"/>
        <v>0</v>
      </c>
      <c r="AN67">
        <f t="shared" si="8"/>
        <v>0</v>
      </c>
      <c r="AO67">
        <f t="shared" si="9"/>
        <v>1</v>
      </c>
      <c r="AP67">
        <f t="shared" si="10"/>
        <v>0</v>
      </c>
      <c r="AQ67">
        <f t="shared" si="11"/>
        <v>0</v>
      </c>
      <c r="AU67" s="1">
        <v>43173</v>
      </c>
      <c r="AV67">
        <v>2994</v>
      </c>
      <c r="AW67">
        <v>3.9193752533679889</v>
      </c>
      <c r="AX67">
        <v>405</v>
      </c>
      <c r="AY67">
        <v>5.7333333333333334</v>
      </c>
      <c r="AZ67">
        <v>5</v>
      </c>
      <c r="BA67">
        <v>58132.302633776759</v>
      </c>
      <c r="BB67">
        <v>4080</v>
      </c>
      <c r="BC67">
        <v>3399</v>
      </c>
      <c r="BD67">
        <v>3162</v>
      </c>
      <c r="BE67">
        <f>VLOOKUP($AU67,weatherData!$A$1:$E$366,2,0)</f>
        <v>0.511811023622047</v>
      </c>
      <c r="BF67">
        <f>VLOOKUP($AU67,weatherData!$A$1:$E$366,3,0)</f>
        <v>0</v>
      </c>
      <c r="BG67">
        <f>VLOOKUP($AU67,weatherData!$A$1:$E$366,4,0)</f>
        <v>66.92</v>
      </c>
      <c r="BH67">
        <f>VLOOKUP($AU67,weatherData!$A$1:$E$366,5,0)</f>
        <v>46.04</v>
      </c>
    </row>
    <row r="68" spans="1:60" x14ac:dyDescent="0.2">
      <c r="A68" s="3">
        <v>43175</v>
      </c>
      <c r="B68" s="4">
        <v>4665</v>
      </c>
      <c r="C68" s="4">
        <v>2.8195726911570085</v>
      </c>
      <c r="D68" s="4">
        <v>574</v>
      </c>
      <c r="E68" s="4">
        <v>6.6</v>
      </c>
      <c r="F68" s="4">
        <v>7</v>
      </c>
      <c r="G68" s="4">
        <v>63486.348215043727</v>
      </c>
      <c r="H68" s="4">
        <v>5001</v>
      </c>
      <c r="I68" s="4">
        <v>3985</v>
      </c>
      <c r="J68" s="4">
        <v>3908</v>
      </c>
      <c r="Q68" s="1">
        <v>43175</v>
      </c>
      <c r="R68">
        <v>4665</v>
      </c>
      <c r="S68">
        <v>574</v>
      </c>
      <c r="T68">
        <v>5001</v>
      </c>
      <c r="U68">
        <v>3985</v>
      </c>
      <c r="V68">
        <v>3908</v>
      </c>
      <c r="W68">
        <v>6.6</v>
      </c>
      <c r="X68">
        <v>0.118110236220472</v>
      </c>
      <c r="Y68">
        <v>53.96</v>
      </c>
      <c r="Z68">
        <f t="shared" si="0"/>
        <v>2911.6815999999999</v>
      </c>
      <c r="AA68">
        <f t="shared" si="1"/>
        <v>33006.6</v>
      </c>
      <c r="AB68">
        <f t="shared" si="2"/>
        <v>19928985</v>
      </c>
      <c r="AC68">
        <f t="shared" si="3"/>
        <v>19543908</v>
      </c>
      <c r="AD68">
        <v>0</v>
      </c>
      <c r="AE68">
        <f t="shared" si="4"/>
        <v>0</v>
      </c>
      <c r="AF68">
        <v>63486.348215043727</v>
      </c>
      <c r="AG68">
        <v>2.8195726911570085</v>
      </c>
      <c r="AH68">
        <v>7</v>
      </c>
      <c r="AI68">
        <v>0.511811023622047</v>
      </c>
      <c r="AJ68">
        <v>30.92</v>
      </c>
      <c r="AK68" t="str">
        <f t="shared" si="5"/>
        <v>Fri</v>
      </c>
      <c r="AL68">
        <f t="shared" si="6"/>
        <v>0</v>
      </c>
      <c r="AM68">
        <f t="shared" si="7"/>
        <v>0</v>
      </c>
      <c r="AN68">
        <f t="shared" si="8"/>
        <v>0</v>
      </c>
      <c r="AO68">
        <f t="shared" si="9"/>
        <v>0</v>
      </c>
      <c r="AP68">
        <f t="shared" si="10"/>
        <v>1</v>
      </c>
      <c r="AQ68">
        <f t="shared" si="11"/>
        <v>0</v>
      </c>
      <c r="AU68" s="1">
        <v>43174</v>
      </c>
      <c r="AV68">
        <v>2782</v>
      </c>
      <c r="AW68">
        <v>4.4413086905220691</v>
      </c>
      <c r="AX68">
        <v>390</v>
      </c>
      <c r="AY68">
        <v>6.0666666666666664</v>
      </c>
      <c r="AZ68">
        <v>2</v>
      </c>
      <c r="BA68">
        <v>55983.522544313237</v>
      </c>
      <c r="BB68">
        <v>3809</v>
      </c>
      <c r="BC68">
        <v>3573</v>
      </c>
      <c r="BD68">
        <v>3106</v>
      </c>
      <c r="BE68">
        <f>VLOOKUP($AU68,weatherData!$A$1:$E$366,2,0)</f>
        <v>4.0157480314960603</v>
      </c>
      <c r="BF68">
        <f>VLOOKUP($AU68,weatherData!$A$1:$E$366,3,0)</f>
        <v>0</v>
      </c>
      <c r="BG68">
        <f>VLOOKUP($AU68,weatherData!$A$1:$E$366,4,0)</f>
        <v>55.94</v>
      </c>
      <c r="BH68">
        <f>VLOOKUP($AU68,weatherData!$A$1:$E$366,5,0)</f>
        <v>33.979999999999997</v>
      </c>
    </row>
    <row r="69" spans="1:60" x14ac:dyDescent="0.2">
      <c r="A69" s="3">
        <v>43176</v>
      </c>
      <c r="B69" s="4">
        <v>3828</v>
      </c>
      <c r="C69" s="4">
        <v>3.1831169250734428</v>
      </c>
      <c r="D69" s="4">
        <v>484</v>
      </c>
      <c r="E69" s="4">
        <v>6.7333333333333334</v>
      </c>
      <c r="F69" s="4">
        <v>3</v>
      </c>
      <c r="G69" s="4">
        <v>62622.106175387489</v>
      </c>
      <c r="H69" s="4">
        <v>4251</v>
      </c>
      <c r="I69" s="4">
        <v>4355</v>
      </c>
      <c r="J69" s="4">
        <v>5991</v>
      </c>
      <c r="Q69" s="1">
        <v>43176</v>
      </c>
      <c r="R69">
        <v>3828</v>
      </c>
      <c r="S69">
        <v>484</v>
      </c>
      <c r="T69">
        <v>4251</v>
      </c>
      <c r="U69">
        <v>4355</v>
      </c>
      <c r="V69">
        <v>5991</v>
      </c>
      <c r="W69">
        <v>6.7333333333333334</v>
      </c>
      <c r="X69">
        <v>0</v>
      </c>
      <c r="Y69">
        <v>51.98</v>
      </c>
      <c r="Z69">
        <f t="shared" ref="Z69:Z132" si="12">Y69^2</f>
        <v>2701.9203999999995</v>
      </c>
      <c r="AA69">
        <f t="shared" ref="AA69:AA132" si="13">T69*W69</f>
        <v>28623.4</v>
      </c>
      <c r="AB69">
        <f t="shared" ref="AB69:AB132" si="14">T69*U69</f>
        <v>18513105</v>
      </c>
      <c r="AC69">
        <f t="shared" ref="AC69:AC132" si="15">T69*V69</f>
        <v>25467741</v>
      </c>
      <c r="AD69">
        <v>0</v>
      </c>
      <c r="AE69">
        <f t="shared" ref="AE69:AE132" si="16">T69*AD69</f>
        <v>0</v>
      </c>
      <c r="AF69">
        <v>62622.106175387489</v>
      </c>
      <c r="AG69">
        <v>3.1831169250734428</v>
      </c>
      <c r="AH69">
        <v>3</v>
      </c>
      <c r="AI69">
        <v>0</v>
      </c>
      <c r="AJ69">
        <v>35.06</v>
      </c>
      <c r="AK69" t="str">
        <f t="shared" ref="AK69:AK132" si="17">TEXT(Q69,"ddd")</f>
        <v>Sat</v>
      </c>
      <c r="AL69">
        <f t="shared" ref="AL69:AL132" si="18">IF(AK69="Mon",1,0)</f>
        <v>0</v>
      </c>
      <c r="AM69">
        <f t="shared" ref="AM69:AM132" si="19">IF(AK69="Tue",1,0)</f>
        <v>0</v>
      </c>
      <c r="AN69">
        <f t="shared" ref="AN69:AN132" si="20">IF(AK69="Wed",1,0)</f>
        <v>0</v>
      </c>
      <c r="AO69">
        <f t="shared" ref="AO69:AO132" si="21">IF(AK69="Thu",1,0)</f>
        <v>0</v>
      </c>
      <c r="AP69">
        <f t="shared" ref="AP69:AP132" si="22">IF(AK69="Fri",1,0)</f>
        <v>0</v>
      </c>
      <c r="AQ69">
        <f t="shared" ref="AQ69:AQ132" si="23">IF(AK69="Sat",1,0)</f>
        <v>1</v>
      </c>
      <c r="AU69" s="1">
        <v>43175</v>
      </c>
      <c r="AV69">
        <v>4665</v>
      </c>
      <c r="AW69">
        <v>2.8195726911570085</v>
      </c>
      <c r="AX69">
        <v>574</v>
      </c>
      <c r="AY69">
        <v>6.6</v>
      </c>
      <c r="AZ69">
        <v>7</v>
      </c>
      <c r="BA69">
        <v>63486.348215043727</v>
      </c>
      <c r="BB69">
        <v>5001</v>
      </c>
      <c r="BC69">
        <v>3985</v>
      </c>
      <c r="BD69">
        <v>3908</v>
      </c>
      <c r="BE69">
        <f>VLOOKUP($AU69,weatherData!$A$1:$E$366,2,0)</f>
        <v>0.511811023622047</v>
      </c>
      <c r="BF69">
        <f>VLOOKUP($AU69,weatherData!$A$1:$E$366,3,0)</f>
        <v>0.118110236220472</v>
      </c>
      <c r="BG69">
        <f>VLOOKUP($AU69,weatherData!$A$1:$E$366,4,0)</f>
        <v>53.96</v>
      </c>
      <c r="BH69">
        <f>VLOOKUP($AU69,weatherData!$A$1:$E$366,5,0)</f>
        <v>30.92</v>
      </c>
    </row>
    <row r="70" spans="1:60" x14ac:dyDescent="0.2">
      <c r="A70" s="3">
        <v>43178</v>
      </c>
      <c r="B70" s="4">
        <v>2986</v>
      </c>
      <c r="C70" s="4">
        <v>5.4141140331947986</v>
      </c>
      <c r="D70" s="4">
        <v>418</v>
      </c>
      <c r="E70" s="4">
        <v>6.2666666666666666</v>
      </c>
      <c r="F70" s="4">
        <v>18</v>
      </c>
      <c r="G70" s="4">
        <v>50695.976886490527</v>
      </c>
      <c r="H70" s="4">
        <v>2769</v>
      </c>
      <c r="I70" s="4">
        <v>2251</v>
      </c>
      <c r="J70" s="4">
        <v>2610</v>
      </c>
      <c r="Q70" s="1">
        <v>43178</v>
      </c>
      <c r="R70">
        <v>2986</v>
      </c>
      <c r="S70">
        <v>418</v>
      </c>
      <c r="T70">
        <v>2769</v>
      </c>
      <c r="U70">
        <v>2251</v>
      </c>
      <c r="V70">
        <v>2610</v>
      </c>
      <c r="W70">
        <v>6.2666666666666666</v>
      </c>
      <c r="X70">
        <v>0</v>
      </c>
      <c r="Y70">
        <v>50</v>
      </c>
      <c r="Z70">
        <f t="shared" si="12"/>
        <v>2500</v>
      </c>
      <c r="AA70">
        <f t="shared" si="13"/>
        <v>17352.400000000001</v>
      </c>
      <c r="AB70">
        <f t="shared" si="14"/>
        <v>6233019</v>
      </c>
      <c r="AC70">
        <f t="shared" si="15"/>
        <v>7227090</v>
      </c>
      <c r="AD70">
        <v>0</v>
      </c>
      <c r="AE70">
        <f t="shared" si="16"/>
        <v>0</v>
      </c>
      <c r="AF70">
        <v>50695.976886490527</v>
      </c>
      <c r="AG70">
        <v>5.4141140331947986</v>
      </c>
      <c r="AH70">
        <v>18</v>
      </c>
      <c r="AI70">
        <v>0</v>
      </c>
      <c r="AJ70">
        <v>32</v>
      </c>
      <c r="AK70" t="str">
        <f t="shared" si="17"/>
        <v>Mon</v>
      </c>
      <c r="AL70">
        <f t="shared" si="18"/>
        <v>1</v>
      </c>
      <c r="AM70">
        <f t="shared" si="19"/>
        <v>0</v>
      </c>
      <c r="AN70">
        <f t="shared" si="20"/>
        <v>0</v>
      </c>
      <c r="AO70">
        <f t="shared" si="21"/>
        <v>0</v>
      </c>
      <c r="AP70">
        <f t="shared" si="22"/>
        <v>0</v>
      </c>
      <c r="AQ70">
        <f t="shared" si="23"/>
        <v>0</v>
      </c>
      <c r="AU70" s="1">
        <v>43176</v>
      </c>
      <c r="AV70">
        <v>3828</v>
      </c>
      <c r="AW70">
        <v>3.1831169250734428</v>
      </c>
      <c r="AX70">
        <v>484</v>
      </c>
      <c r="AY70">
        <v>6.7333333333333334</v>
      </c>
      <c r="AZ70">
        <v>3</v>
      </c>
      <c r="BA70">
        <v>62622.106175387489</v>
      </c>
      <c r="BB70">
        <v>4251</v>
      </c>
      <c r="BC70">
        <v>4355</v>
      </c>
      <c r="BD70">
        <v>5991</v>
      </c>
      <c r="BE70">
        <f>VLOOKUP($AU70,weatherData!$A$1:$E$366,2,0)</f>
        <v>0</v>
      </c>
      <c r="BF70">
        <f>VLOOKUP($AU70,weatherData!$A$1:$E$366,3,0)</f>
        <v>0</v>
      </c>
      <c r="BG70">
        <f>VLOOKUP($AU70,weatherData!$A$1:$E$366,4,0)</f>
        <v>51.98</v>
      </c>
      <c r="BH70">
        <f>VLOOKUP($AU70,weatherData!$A$1:$E$366,5,0)</f>
        <v>35.06</v>
      </c>
    </row>
    <row r="71" spans="1:60" x14ac:dyDescent="0.2">
      <c r="A71" s="3">
        <v>43179</v>
      </c>
      <c r="B71" s="4">
        <v>3460</v>
      </c>
      <c r="C71" s="4">
        <v>2.994858314368293</v>
      </c>
      <c r="D71" s="4">
        <v>409</v>
      </c>
      <c r="E71" s="4">
        <v>6.333333333333333</v>
      </c>
      <c r="F71" s="4">
        <v>2</v>
      </c>
      <c r="G71" s="4">
        <v>54368.9719537458</v>
      </c>
      <c r="H71" s="4">
        <v>2736</v>
      </c>
      <c r="I71" s="4">
        <v>1984</v>
      </c>
      <c r="J71" s="4">
        <v>2235</v>
      </c>
      <c r="Q71" s="1">
        <v>43179</v>
      </c>
      <c r="R71">
        <v>3460</v>
      </c>
      <c r="S71">
        <v>409</v>
      </c>
      <c r="T71">
        <v>2736</v>
      </c>
      <c r="U71">
        <v>1984</v>
      </c>
      <c r="V71">
        <v>2235</v>
      </c>
      <c r="W71">
        <v>6.333333333333333</v>
      </c>
      <c r="X71">
        <v>0</v>
      </c>
      <c r="Y71">
        <v>57.92</v>
      </c>
      <c r="Z71">
        <f t="shared" si="12"/>
        <v>3354.7264</v>
      </c>
      <c r="AA71">
        <f t="shared" si="13"/>
        <v>17328</v>
      </c>
      <c r="AB71">
        <f t="shared" si="14"/>
        <v>5428224</v>
      </c>
      <c r="AC71">
        <f t="shared" si="15"/>
        <v>6114960</v>
      </c>
      <c r="AD71">
        <v>0</v>
      </c>
      <c r="AE71">
        <f t="shared" si="16"/>
        <v>0</v>
      </c>
      <c r="AF71">
        <v>54368.9719537458</v>
      </c>
      <c r="AG71">
        <v>2.994858314368293</v>
      </c>
      <c r="AH71">
        <v>2</v>
      </c>
      <c r="AI71">
        <v>0</v>
      </c>
      <c r="AJ71">
        <v>33.08</v>
      </c>
      <c r="AK71" t="str">
        <f t="shared" si="17"/>
        <v>Tue</v>
      </c>
      <c r="AL71">
        <f t="shared" si="18"/>
        <v>0</v>
      </c>
      <c r="AM71">
        <f t="shared" si="19"/>
        <v>1</v>
      </c>
      <c r="AN71">
        <f t="shared" si="20"/>
        <v>0</v>
      </c>
      <c r="AO71">
        <f t="shared" si="21"/>
        <v>0</v>
      </c>
      <c r="AP71">
        <f t="shared" si="22"/>
        <v>0</v>
      </c>
      <c r="AQ71">
        <f t="shared" si="23"/>
        <v>0</v>
      </c>
      <c r="AU71" s="1">
        <v>43178</v>
      </c>
      <c r="AV71">
        <v>2986</v>
      </c>
      <c r="AW71">
        <v>5.4141140331947986</v>
      </c>
      <c r="AX71">
        <v>418</v>
      </c>
      <c r="AY71">
        <v>6.2666666666666666</v>
      </c>
      <c r="AZ71">
        <v>18</v>
      </c>
      <c r="BA71">
        <v>50695.976886490527</v>
      </c>
      <c r="BB71">
        <v>2769</v>
      </c>
      <c r="BC71">
        <v>2251</v>
      </c>
      <c r="BD71">
        <v>2610</v>
      </c>
      <c r="BE71">
        <f>VLOOKUP($AU71,weatherData!$A$1:$E$366,2,0)</f>
        <v>0</v>
      </c>
      <c r="BF71">
        <f>VLOOKUP($AU71,weatherData!$A$1:$E$366,3,0)</f>
        <v>0</v>
      </c>
      <c r="BG71">
        <f>VLOOKUP($AU71,weatherData!$A$1:$E$366,4,0)</f>
        <v>50</v>
      </c>
      <c r="BH71">
        <f>VLOOKUP($AU71,weatherData!$A$1:$E$366,5,0)</f>
        <v>32</v>
      </c>
    </row>
    <row r="72" spans="1:60" x14ac:dyDescent="0.2">
      <c r="A72" s="3">
        <v>43180</v>
      </c>
      <c r="B72" s="4">
        <v>3518</v>
      </c>
      <c r="C72" s="4">
        <v>2.8228917318665929</v>
      </c>
      <c r="D72" s="4">
        <v>434</v>
      </c>
      <c r="E72" s="4">
        <v>6.8</v>
      </c>
      <c r="F72" s="4">
        <v>3</v>
      </c>
      <c r="G72" s="4">
        <v>64399.902124508328</v>
      </c>
      <c r="H72" s="4">
        <v>3854</v>
      </c>
      <c r="I72" s="4">
        <v>2417</v>
      </c>
      <c r="J72" s="4">
        <v>2994</v>
      </c>
      <c r="Q72" s="1">
        <v>43180</v>
      </c>
      <c r="R72">
        <v>3518</v>
      </c>
      <c r="S72">
        <v>434</v>
      </c>
      <c r="T72">
        <v>3854</v>
      </c>
      <c r="U72">
        <v>2417</v>
      </c>
      <c r="V72">
        <v>2994</v>
      </c>
      <c r="W72">
        <v>6.8</v>
      </c>
      <c r="X72">
        <v>0</v>
      </c>
      <c r="Y72">
        <v>62.959999999999901</v>
      </c>
      <c r="Z72">
        <f t="shared" si="12"/>
        <v>3963.9615999999874</v>
      </c>
      <c r="AA72">
        <f t="shared" si="13"/>
        <v>26207.200000000001</v>
      </c>
      <c r="AB72">
        <f t="shared" si="14"/>
        <v>9315118</v>
      </c>
      <c r="AC72">
        <f t="shared" si="15"/>
        <v>11538876</v>
      </c>
      <c r="AD72">
        <v>0</v>
      </c>
      <c r="AE72">
        <f t="shared" si="16"/>
        <v>0</v>
      </c>
      <c r="AF72">
        <v>64399.902124508328</v>
      </c>
      <c r="AG72">
        <v>2.8228917318665929</v>
      </c>
      <c r="AH72">
        <v>3</v>
      </c>
      <c r="AI72">
        <v>0</v>
      </c>
      <c r="AJ72">
        <v>41</v>
      </c>
      <c r="AK72" t="str">
        <f t="shared" si="17"/>
        <v>Wed</v>
      </c>
      <c r="AL72">
        <f t="shared" si="18"/>
        <v>0</v>
      </c>
      <c r="AM72">
        <f t="shared" si="19"/>
        <v>0</v>
      </c>
      <c r="AN72">
        <f t="shared" si="20"/>
        <v>1</v>
      </c>
      <c r="AO72">
        <f t="shared" si="21"/>
        <v>0</v>
      </c>
      <c r="AP72">
        <f t="shared" si="22"/>
        <v>0</v>
      </c>
      <c r="AQ72">
        <f t="shared" si="23"/>
        <v>0</v>
      </c>
      <c r="AU72" s="1">
        <v>43179</v>
      </c>
      <c r="AV72">
        <v>3460</v>
      </c>
      <c r="AW72">
        <v>2.994858314368293</v>
      </c>
      <c r="AX72">
        <v>409</v>
      </c>
      <c r="AY72">
        <v>6.333333333333333</v>
      </c>
      <c r="AZ72">
        <v>2</v>
      </c>
      <c r="BA72">
        <v>54368.9719537458</v>
      </c>
      <c r="BB72">
        <v>2736</v>
      </c>
      <c r="BC72">
        <v>1984</v>
      </c>
      <c r="BD72">
        <v>2235</v>
      </c>
      <c r="BE72">
        <f>VLOOKUP($AU72,weatherData!$A$1:$E$366,2,0)</f>
        <v>0</v>
      </c>
      <c r="BF72">
        <f>VLOOKUP($AU72,weatherData!$A$1:$E$366,3,0)</f>
        <v>0</v>
      </c>
      <c r="BG72">
        <f>VLOOKUP($AU72,weatherData!$A$1:$E$366,4,0)</f>
        <v>57.92</v>
      </c>
      <c r="BH72">
        <f>VLOOKUP($AU72,weatherData!$A$1:$E$366,5,0)</f>
        <v>33.08</v>
      </c>
    </row>
    <row r="73" spans="1:60" x14ac:dyDescent="0.2">
      <c r="A73" s="3">
        <v>43181</v>
      </c>
      <c r="B73" s="4">
        <v>3411</v>
      </c>
      <c r="C73" s="4">
        <v>3.6875139237808394</v>
      </c>
      <c r="D73" s="4">
        <v>435</v>
      </c>
      <c r="E73" s="4">
        <v>6.7333333333333334</v>
      </c>
      <c r="F73" s="4">
        <v>4</v>
      </c>
      <c r="G73" s="4">
        <v>50471.548328429832</v>
      </c>
      <c r="H73" s="4">
        <v>3627</v>
      </c>
      <c r="I73" s="4">
        <v>3051</v>
      </c>
      <c r="J73" s="4">
        <v>2782</v>
      </c>
      <c r="Q73" s="1">
        <v>43181</v>
      </c>
      <c r="R73">
        <v>3411</v>
      </c>
      <c r="S73">
        <v>435</v>
      </c>
      <c r="T73">
        <v>3627</v>
      </c>
      <c r="U73">
        <v>3051</v>
      </c>
      <c r="V73">
        <v>2782</v>
      </c>
      <c r="W73">
        <v>6.7333333333333334</v>
      </c>
      <c r="X73">
        <v>0</v>
      </c>
      <c r="Y73">
        <v>60.98</v>
      </c>
      <c r="Z73">
        <f t="shared" si="12"/>
        <v>3718.5603999999998</v>
      </c>
      <c r="AA73">
        <f t="shared" si="13"/>
        <v>24421.8</v>
      </c>
      <c r="AB73">
        <f t="shared" si="14"/>
        <v>11065977</v>
      </c>
      <c r="AC73">
        <f t="shared" si="15"/>
        <v>10090314</v>
      </c>
      <c r="AD73">
        <v>0</v>
      </c>
      <c r="AE73">
        <f t="shared" si="16"/>
        <v>0</v>
      </c>
      <c r="AF73">
        <v>50471.548328429832</v>
      </c>
      <c r="AG73">
        <v>3.6875139237808394</v>
      </c>
      <c r="AH73">
        <v>4</v>
      </c>
      <c r="AI73">
        <v>0.511811023622047</v>
      </c>
      <c r="AJ73">
        <v>51.08</v>
      </c>
      <c r="AK73" t="str">
        <f t="shared" si="17"/>
        <v>Thu</v>
      </c>
      <c r="AL73">
        <f t="shared" si="18"/>
        <v>0</v>
      </c>
      <c r="AM73">
        <f t="shared" si="19"/>
        <v>0</v>
      </c>
      <c r="AN73">
        <f t="shared" si="20"/>
        <v>0</v>
      </c>
      <c r="AO73">
        <f t="shared" si="21"/>
        <v>1</v>
      </c>
      <c r="AP73">
        <f t="shared" si="22"/>
        <v>0</v>
      </c>
      <c r="AQ73">
        <f t="shared" si="23"/>
        <v>0</v>
      </c>
      <c r="AU73" s="1">
        <v>43180</v>
      </c>
      <c r="AV73">
        <v>3518</v>
      </c>
      <c r="AW73">
        <v>2.8228917318665929</v>
      </c>
      <c r="AX73">
        <v>434</v>
      </c>
      <c r="AY73">
        <v>6.8</v>
      </c>
      <c r="AZ73">
        <v>3</v>
      </c>
      <c r="BA73">
        <v>64399.902124508328</v>
      </c>
      <c r="BB73">
        <v>3854</v>
      </c>
      <c r="BC73">
        <v>2417</v>
      </c>
      <c r="BD73">
        <v>2994</v>
      </c>
      <c r="BE73">
        <f>VLOOKUP($AU73,weatherData!$A$1:$E$366,2,0)</f>
        <v>0</v>
      </c>
      <c r="BF73">
        <f>VLOOKUP($AU73,weatherData!$A$1:$E$366,3,0)</f>
        <v>0</v>
      </c>
      <c r="BG73">
        <f>VLOOKUP($AU73,weatherData!$A$1:$E$366,4,0)</f>
        <v>62.959999999999901</v>
      </c>
      <c r="BH73">
        <f>VLOOKUP($AU73,weatherData!$A$1:$E$366,5,0)</f>
        <v>41</v>
      </c>
    </row>
    <row r="74" spans="1:60" x14ac:dyDescent="0.2">
      <c r="A74" s="3">
        <v>43182</v>
      </c>
      <c r="B74" s="4">
        <v>4534</v>
      </c>
      <c r="C74" s="4">
        <v>5.1868144629155974</v>
      </c>
      <c r="D74" s="4">
        <v>547</v>
      </c>
      <c r="E74" s="4">
        <v>6.666666666666667</v>
      </c>
      <c r="F74" s="4">
        <v>3</v>
      </c>
      <c r="G74" s="4">
        <v>56429.273831988525</v>
      </c>
      <c r="H74" s="4">
        <v>5075</v>
      </c>
      <c r="I74" s="4">
        <v>4482</v>
      </c>
      <c r="J74" s="4">
        <v>4665</v>
      </c>
      <c r="Q74" s="1">
        <v>43182</v>
      </c>
      <c r="R74">
        <v>4534</v>
      </c>
      <c r="S74">
        <v>547</v>
      </c>
      <c r="T74">
        <v>5075</v>
      </c>
      <c r="U74">
        <v>4482</v>
      </c>
      <c r="V74">
        <v>4665</v>
      </c>
      <c r="W74">
        <v>6.666666666666667</v>
      </c>
      <c r="X74">
        <v>0</v>
      </c>
      <c r="Y74">
        <v>57.92</v>
      </c>
      <c r="Z74">
        <f t="shared" si="12"/>
        <v>3354.7264</v>
      </c>
      <c r="AA74">
        <f t="shared" si="13"/>
        <v>33833.333333333336</v>
      </c>
      <c r="AB74">
        <f t="shared" si="14"/>
        <v>22746150</v>
      </c>
      <c r="AC74">
        <f t="shared" si="15"/>
        <v>23674875</v>
      </c>
      <c r="AD74">
        <v>0</v>
      </c>
      <c r="AE74">
        <f t="shared" si="16"/>
        <v>0</v>
      </c>
      <c r="AF74">
        <v>56429.273831988525</v>
      </c>
      <c r="AG74">
        <v>5.1868144629155974</v>
      </c>
      <c r="AH74">
        <v>3</v>
      </c>
      <c r="AI74">
        <v>2.5196850393700698</v>
      </c>
      <c r="AJ74">
        <v>39.92</v>
      </c>
      <c r="AK74" t="str">
        <f t="shared" si="17"/>
        <v>Fri</v>
      </c>
      <c r="AL74">
        <f t="shared" si="18"/>
        <v>0</v>
      </c>
      <c r="AM74">
        <f t="shared" si="19"/>
        <v>0</v>
      </c>
      <c r="AN74">
        <f t="shared" si="20"/>
        <v>0</v>
      </c>
      <c r="AO74">
        <f t="shared" si="21"/>
        <v>0</v>
      </c>
      <c r="AP74">
        <f t="shared" si="22"/>
        <v>1</v>
      </c>
      <c r="AQ74">
        <f t="shared" si="23"/>
        <v>0</v>
      </c>
      <c r="AU74" s="1">
        <v>43181</v>
      </c>
      <c r="AV74">
        <v>3411</v>
      </c>
      <c r="AW74">
        <v>3.6875139237808394</v>
      </c>
      <c r="AX74">
        <v>435</v>
      </c>
      <c r="AY74">
        <v>6.7333333333333334</v>
      </c>
      <c r="AZ74">
        <v>4</v>
      </c>
      <c r="BA74">
        <v>50471.548328429832</v>
      </c>
      <c r="BB74">
        <v>3627</v>
      </c>
      <c r="BC74">
        <v>3051</v>
      </c>
      <c r="BD74">
        <v>2782</v>
      </c>
      <c r="BE74">
        <f>VLOOKUP($AU74,weatherData!$A$1:$E$366,2,0)</f>
        <v>0.511811023622047</v>
      </c>
      <c r="BF74">
        <f>VLOOKUP($AU74,weatherData!$A$1:$E$366,3,0)</f>
        <v>0</v>
      </c>
      <c r="BG74">
        <f>VLOOKUP($AU74,weatherData!$A$1:$E$366,4,0)</f>
        <v>60.98</v>
      </c>
      <c r="BH74">
        <f>VLOOKUP($AU74,weatherData!$A$1:$E$366,5,0)</f>
        <v>51.08</v>
      </c>
    </row>
    <row r="75" spans="1:60" x14ac:dyDescent="0.2">
      <c r="A75" s="3">
        <v>43183</v>
      </c>
      <c r="B75" s="4">
        <v>4979</v>
      </c>
      <c r="C75" s="4">
        <v>3.5998761585037471</v>
      </c>
      <c r="D75" s="4">
        <v>623</v>
      </c>
      <c r="E75" s="4">
        <v>6.7333333333333334</v>
      </c>
      <c r="F75" s="4">
        <v>3</v>
      </c>
      <c r="G75" s="4">
        <v>61455.696800495942</v>
      </c>
      <c r="H75" s="4">
        <v>6499</v>
      </c>
      <c r="I75" s="4">
        <v>4861</v>
      </c>
      <c r="J75" s="4">
        <v>3828</v>
      </c>
      <c r="Q75" s="1">
        <v>43183</v>
      </c>
      <c r="R75">
        <v>4979</v>
      </c>
      <c r="S75">
        <v>623</v>
      </c>
      <c r="T75">
        <v>6499</v>
      </c>
      <c r="U75">
        <v>4861</v>
      </c>
      <c r="V75">
        <v>3828</v>
      </c>
      <c r="W75">
        <v>6.7333333333333334</v>
      </c>
      <c r="X75">
        <v>0</v>
      </c>
      <c r="Y75">
        <v>60.98</v>
      </c>
      <c r="Z75">
        <f t="shared" si="12"/>
        <v>3718.5603999999998</v>
      </c>
      <c r="AA75">
        <f t="shared" si="13"/>
        <v>43759.933333333334</v>
      </c>
      <c r="AB75">
        <f t="shared" si="14"/>
        <v>31591639</v>
      </c>
      <c r="AC75">
        <f t="shared" si="15"/>
        <v>24878172</v>
      </c>
      <c r="AD75">
        <v>0</v>
      </c>
      <c r="AE75">
        <f t="shared" si="16"/>
        <v>0</v>
      </c>
      <c r="AF75">
        <v>61455.696800495942</v>
      </c>
      <c r="AG75">
        <v>3.5998761585037471</v>
      </c>
      <c r="AH75">
        <v>3</v>
      </c>
      <c r="AI75">
        <v>0</v>
      </c>
      <c r="AJ75">
        <v>37.04</v>
      </c>
      <c r="AK75" t="str">
        <f t="shared" si="17"/>
        <v>Sat</v>
      </c>
      <c r="AL75">
        <f t="shared" si="18"/>
        <v>0</v>
      </c>
      <c r="AM75">
        <f t="shared" si="19"/>
        <v>0</v>
      </c>
      <c r="AN75">
        <f t="shared" si="20"/>
        <v>0</v>
      </c>
      <c r="AO75">
        <f t="shared" si="21"/>
        <v>0</v>
      </c>
      <c r="AP75">
        <f t="shared" si="22"/>
        <v>0</v>
      </c>
      <c r="AQ75">
        <f t="shared" si="23"/>
        <v>1</v>
      </c>
      <c r="AU75" s="1">
        <v>43182</v>
      </c>
      <c r="AV75">
        <v>4534</v>
      </c>
      <c r="AW75">
        <v>5.1868144629155974</v>
      </c>
      <c r="AX75">
        <v>547</v>
      </c>
      <c r="AY75">
        <v>6.666666666666667</v>
      </c>
      <c r="AZ75">
        <v>3</v>
      </c>
      <c r="BA75">
        <v>56429.273831988525</v>
      </c>
      <c r="BB75">
        <v>5075</v>
      </c>
      <c r="BC75">
        <v>4482</v>
      </c>
      <c r="BD75">
        <v>4665</v>
      </c>
      <c r="BE75">
        <f>VLOOKUP($AU75,weatherData!$A$1:$E$366,2,0)</f>
        <v>2.5196850393700698</v>
      </c>
      <c r="BF75">
        <f>VLOOKUP($AU75,weatherData!$A$1:$E$366,3,0)</f>
        <v>0</v>
      </c>
      <c r="BG75">
        <f>VLOOKUP($AU75,weatherData!$A$1:$E$366,4,0)</f>
        <v>57.92</v>
      </c>
      <c r="BH75">
        <f>VLOOKUP($AU75,weatherData!$A$1:$E$366,5,0)</f>
        <v>39.92</v>
      </c>
    </row>
    <row r="76" spans="1:60" x14ac:dyDescent="0.2">
      <c r="A76" s="3">
        <v>43185</v>
      </c>
      <c r="B76" s="4">
        <v>2288</v>
      </c>
      <c r="C76" s="4">
        <v>2.4199869850541824</v>
      </c>
      <c r="D76" s="4">
        <v>284</v>
      </c>
      <c r="E76" s="4">
        <v>6.666666666666667</v>
      </c>
      <c r="F76" s="4">
        <v>8</v>
      </c>
      <c r="G76" s="4">
        <v>61772.625330074537</v>
      </c>
      <c r="H76" s="4">
        <v>2406</v>
      </c>
      <c r="I76" s="4">
        <v>2119</v>
      </c>
      <c r="J76" s="4">
        <v>2986</v>
      </c>
      <c r="Q76" s="1">
        <v>43185</v>
      </c>
      <c r="R76">
        <v>2288</v>
      </c>
      <c r="S76">
        <v>284</v>
      </c>
      <c r="T76">
        <v>2406</v>
      </c>
      <c r="U76">
        <v>2119</v>
      </c>
      <c r="V76">
        <v>2986</v>
      </c>
      <c r="W76">
        <v>6.666666666666667</v>
      </c>
      <c r="X76">
        <v>2.0078740157480301</v>
      </c>
      <c r="Y76">
        <v>42.98</v>
      </c>
      <c r="Z76">
        <f t="shared" si="12"/>
        <v>1847.2803999999996</v>
      </c>
      <c r="AA76">
        <f t="shared" si="13"/>
        <v>16040</v>
      </c>
      <c r="AB76">
        <f t="shared" si="14"/>
        <v>5098314</v>
      </c>
      <c r="AC76">
        <f t="shared" si="15"/>
        <v>7184316</v>
      </c>
      <c r="AD76">
        <v>0</v>
      </c>
      <c r="AE76">
        <f t="shared" si="16"/>
        <v>0</v>
      </c>
      <c r="AF76">
        <v>61772.625330074537</v>
      </c>
      <c r="AG76">
        <v>2.4199869850541824</v>
      </c>
      <c r="AH76">
        <v>8</v>
      </c>
      <c r="AI76">
        <v>2.0866141732283401</v>
      </c>
      <c r="AJ76">
        <v>30.02</v>
      </c>
      <c r="AK76" t="str">
        <f t="shared" si="17"/>
        <v>Mon</v>
      </c>
      <c r="AL76">
        <f t="shared" si="18"/>
        <v>1</v>
      </c>
      <c r="AM76">
        <f t="shared" si="19"/>
        <v>0</v>
      </c>
      <c r="AN76">
        <f t="shared" si="20"/>
        <v>0</v>
      </c>
      <c r="AO76">
        <f t="shared" si="21"/>
        <v>0</v>
      </c>
      <c r="AP76">
        <f t="shared" si="22"/>
        <v>0</v>
      </c>
      <c r="AQ76">
        <f t="shared" si="23"/>
        <v>0</v>
      </c>
      <c r="AU76" s="1">
        <v>43183</v>
      </c>
      <c r="AV76">
        <v>4979</v>
      </c>
      <c r="AW76">
        <v>3.5998761585037471</v>
      </c>
      <c r="AX76">
        <v>623</v>
      </c>
      <c r="AY76">
        <v>6.7333333333333334</v>
      </c>
      <c r="AZ76">
        <v>3</v>
      </c>
      <c r="BA76">
        <v>61455.696800495942</v>
      </c>
      <c r="BB76">
        <v>6499</v>
      </c>
      <c r="BC76">
        <v>4861</v>
      </c>
      <c r="BD76">
        <v>3828</v>
      </c>
      <c r="BE76">
        <f>VLOOKUP($AU76,weatherData!$A$1:$E$366,2,0)</f>
        <v>0</v>
      </c>
      <c r="BF76">
        <f>VLOOKUP($AU76,weatherData!$A$1:$E$366,3,0)</f>
        <v>0</v>
      </c>
      <c r="BG76">
        <f>VLOOKUP($AU76,weatherData!$A$1:$E$366,4,0)</f>
        <v>60.98</v>
      </c>
      <c r="BH76">
        <f>VLOOKUP($AU76,weatherData!$A$1:$E$366,5,0)</f>
        <v>37.04</v>
      </c>
    </row>
    <row r="77" spans="1:60" x14ac:dyDescent="0.2">
      <c r="A77" s="3">
        <v>43186</v>
      </c>
      <c r="B77" s="4">
        <v>3895</v>
      </c>
      <c r="C77" s="4">
        <v>3.7802339067765396</v>
      </c>
      <c r="D77" s="4">
        <v>438</v>
      </c>
      <c r="E77" s="4">
        <v>7.2</v>
      </c>
      <c r="F77" s="4">
        <v>5</v>
      </c>
      <c r="G77" s="4">
        <v>53335.476390217846</v>
      </c>
      <c r="H77" s="4">
        <v>3274</v>
      </c>
      <c r="I77" s="4">
        <v>2262</v>
      </c>
      <c r="J77" s="4">
        <v>3460</v>
      </c>
      <c r="Q77" s="1">
        <v>43186</v>
      </c>
      <c r="R77">
        <v>3895</v>
      </c>
      <c r="S77">
        <v>438</v>
      </c>
      <c r="T77">
        <v>3274</v>
      </c>
      <c r="U77">
        <v>2262</v>
      </c>
      <c r="V77">
        <v>3460</v>
      </c>
      <c r="W77">
        <v>7.2</v>
      </c>
      <c r="X77">
        <v>0</v>
      </c>
      <c r="Y77">
        <v>51.98</v>
      </c>
      <c r="Z77">
        <f t="shared" si="12"/>
        <v>2701.9203999999995</v>
      </c>
      <c r="AA77">
        <f t="shared" si="13"/>
        <v>23572.799999999999</v>
      </c>
      <c r="AB77">
        <f t="shared" si="14"/>
        <v>7405788</v>
      </c>
      <c r="AC77">
        <f t="shared" si="15"/>
        <v>11328040</v>
      </c>
      <c r="AD77">
        <v>0</v>
      </c>
      <c r="AE77">
        <f t="shared" si="16"/>
        <v>0</v>
      </c>
      <c r="AF77">
        <v>53335.476390217846</v>
      </c>
      <c r="AG77">
        <v>3.7802339067765396</v>
      </c>
      <c r="AH77">
        <v>5</v>
      </c>
      <c r="AI77">
        <v>0</v>
      </c>
      <c r="AJ77">
        <v>26.96</v>
      </c>
      <c r="AK77" t="str">
        <f t="shared" si="17"/>
        <v>Tue</v>
      </c>
      <c r="AL77">
        <f t="shared" si="18"/>
        <v>0</v>
      </c>
      <c r="AM77">
        <f t="shared" si="19"/>
        <v>1</v>
      </c>
      <c r="AN77">
        <f t="shared" si="20"/>
        <v>0</v>
      </c>
      <c r="AO77">
        <f t="shared" si="21"/>
        <v>0</v>
      </c>
      <c r="AP77">
        <f t="shared" si="22"/>
        <v>0</v>
      </c>
      <c r="AQ77">
        <f t="shared" si="23"/>
        <v>0</v>
      </c>
      <c r="AU77" s="1">
        <v>43185</v>
      </c>
      <c r="AV77">
        <v>2288</v>
      </c>
      <c r="AW77">
        <v>2.4199869850541824</v>
      </c>
      <c r="AX77">
        <v>284</v>
      </c>
      <c r="AY77">
        <v>6.666666666666667</v>
      </c>
      <c r="AZ77">
        <v>8</v>
      </c>
      <c r="BA77">
        <v>61772.625330074537</v>
      </c>
      <c r="BB77">
        <v>2406</v>
      </c>
      <c r="BC77">
        <v>2119</v>
      </c>
      <c r="BD77">
        <v>2986</v>
      </c>
      <c r="BE77">
        <f>VLOOKUP($AU77,weatherData!$A$1:$E$366,2,0)</f>
        <v>2.0866141732283401</v>
      </c>
      <c r="BF77">
        <f>VLOOKUP($AU77,weatherData!$A$1:$E$366,3,0)</f>
        <v>2.0078740157480301</v>
      </c>
      <c r="BG77">
        <f>VLOOKUP($AU77,weatherData!$A$1:$E$366,4,0)</f>
        <v>42.98</v>
      </c>
      <c r="BH77">
        <f>VLOOKUP($AU77,weatherData!$A$1:$E$366,5,0)</f>
        <v>30.02</v>
      </c>
    </row>
    <row r="78" spans="1:60" x14ac:dyDescent="0.2">
      <c r="A78" s="3">
        <v>43187</v>
      </c>
      <c r="B78" s="4">
        <v>3077</v>
      </c>
      <c r="C78" s="4">
        <v>4.4748421214302772</v>
      </c>
      <c r="D78" s="4">
        <v>399</v>
      </c>
      <c r="E78" s="4">
        <v>6.0666666666666664</v>
      </c>
      <c r="F78" s="4">
        <v>2</v>
      </c>
      <c r="G78" s="4">
        <v>50016.718006649004</v>
      </c>
      <c r="H78" s="4">
        <v>2957</v>
      </c>
      <c r="I78" s="4">
        <v>2794</v>
      </c>
      <c r="J78" s="4">
        <v>3518</v>
      </c>
      <c r="Q78" s="1">
        <v>43187</v>
      </c>
      <c r="R78">
        <v>3077</v>
      </c>
      <c r="S78">
        <v>399</v>
      </c>
      <c r="T78">
        <v>2957</v>
      </c>
      <c r="U78">
        <v>2794</v>
      </c>
      <c r="V78">
        <v>3518</v>
      </c>
      <c r="W78">
        <v>6.0666666666666664</v>
      </c>
      <c r="X78">
        <v>0</v>
      </c>
      <c r="Y78">
        <v>55.94</v>
      </c>
      <c r="Z78">
        <f t="shared" si="12"/>
        <v>3129.2835999999998</v>
      </c>
      <c r="AA78">
        <f t="shared" si="13"/>
        <v>17939.133333333331</v>
      </c>
      <c r="AB78">
        <f t="shared" si="14"/>
        <v>8261858</v>
      </c>
      <c r="AC78">
        <f t="shared" si="15"/>
        <v>10402726</v>
      </c>
      <c r="AD78">
        <v>0</v>
      </c>
      <c r="AE78">
        <f t="shared" si="16"/>
        <v>0</v>
      </c>
      <c r="AF78">
        <v>50016.718006649004</v>
      </c>
      <c r="AG78">
        <v>4.4748421214302772</v>
      </c>
      <c r="AH78">
        <v>2</v>
      </c>
      <c r="AI78">
        <v>0</v>
      </c>
      <c r="AJ78">
        <v>39.020000000000003</v>
      </c>
      <c r="AK78" t="str">
        <f t="shared" si="17"/>
        <v>Wed</v>
      </c>
      <c r="AL78">
        <f t="shared" si="18"/>
        <v>0</v>
      </c>
      <c r="AM78">
        <f t="shared" si="19"/>
        <v>0</v>
      </c>
      <c r="AN78">
        <f t="shared" si="20"/>
        <v>1</v>
      </c>
      <c r="AO78">
        <f t="shared" si="21"/>
        <v>0</v>
      </c>
      <c r="AP78">
        <f t="shared" si="22"/>
        <v>0</v>
      </c>
      <c r="AQ78">
        <f t="shared" si="23"/>
        <v>0</v>
      </c>
      <c r="AU78" s="1">
        <v>43186</v>
      </c>
      <c r="AV78">
        <v>3895</v>
      </c>
      <c r="AW78">
        <v>3.7802339067765396</v>
      </c>
      <c r="AX78">
        <v>438</v>
      </c>
      <c r="AY78">
        <v>7.2</v>
      </c>
      <c r="AZ78">
        <v>5</v>
      </c>
      <c r="BA78">
        <v>53335.476390217846</v>
      </c>
      <c r="BB78">
        <v>3274</v>
      </c>
      <c r="BC78">
        <v>2262</v>
      </c>
      <c r="BD78">
        <v>3460</v>
      </c>
      <c r="BE78">
        <f>VLOOKUP($AU78,weatherData!$A$1:$E$366,2,0)</f>
        <v>0</v>
      </c>
      <c r="BF78">
        <f>VLOOKUP($AU78,weatherData!$A$1:$E$366,3,0)</f>
        <v>0</v>
      </c>
      <c r="BG78">
        <f>VLOOKUP($AU78,weatherData!$A$1:$E$366,4,0)</f>
        <v>51.98</v>
      </c>
      <c r="BH78">
        <f>VLOOKUP($AU78,weatherData!$A$1:$E$366,5,0)</f>
        <v>26.96</v>
      </c>
    </row>
    <row r="79" spans="1:60" x14ac:dyDescent="0.2">
      <c r="A79" s="3">
        <v>43188</v>
      </c>
      <c r="B79" s="4">
        <v>3641</v>
      </c>
      <c r="C79" s="4">
        <v>3.9104541560878281</v>
      </c>
      <c r="D79" s="4">
        <v>422</v>
      </c>
      <c r="E79" s="4">
        <v>6.9333333333333336</v>
      </c>
      <c r="F79" s="4">
        <v>6</v>
      </c>
      <c r="G79" s="4">
        <v>55538.143261577236</v>
      </c>
      <c r="H79" s="4">
        <v>4593</v>
      </c>
      <c r="I79" s="4">
        <v>3613</v>
      </c>
      <c r="J79" s="4">
        <v>3411</v>
      </c>
      <c r="Q79" s="1">
        <v>43188</v>
      </c>
      <c r="R79">
        <v>3641</v>
      </c>
      <c r="S79">
        <v>422</v>
      </c>
      <c r="T79">
        <v>4593</v>
      </c>
      <c r="U79">
        <v>3613</v>
      </c>
      <c r="V79">
        <v>3411</v>
      </c>
      <c r="W79">
        <v>6.9333333333333336</v>
      </c>
      <c r="X79">
        <v>0</v>
      </c>
      <c r="Y79">
        <v>60.08</v>
      </c>
      <c r="Z79">
        <f t="shared" si="12"/>
        <v>3609.6063999999997</v>
      </c>
      <c r="AA79">
        <f t="shared" si="13"/>
        <v>31844.799999999999</v>
      </c>
      <c r="AB79">
        <f t="shared" si="14"/>
        <v>16594509</v>
      </c>
      <c r="AC79">
        <f t="shared" si="15"/>
        <v>15666723</v>
      </c>
      <c r="AD79">
        <v>0</v>
      </c>
      <c r="AE79">
        <f t="shared" si="16"/>
        <v>0</v>
      </c>
      <c r="AF79">
        <v>55538.143261577236</v>
      </c>
      <c r="AG79">
        <v>3.9104541560878281</v>
      </c>
      <c r="AH79">
        <v>6</v>
      </c>
      <c r="AI79">
        <v>0</v>
      </c>
      <c r="AJ79">
        <v>39.92</v>
      </c>
      <c r="AK79" t="str">
        <f t="shared" si="17"/>
        <v>Thu</v>
      </c>
      <c r="AL79">
        <f t="shared" si="18"/>
        <v>0</v>
      </c>
      <c r="AM79">
        <f t="shared" si="19"/>
        <v>0</v>
      </c>
      <c r="AN79">
        <f t="shared" si="20"/>
        <v>0</v>
      </c>
      <c r="AO79">
        <f t="shared" si="21"/>
        <v>1</v>
      </c>
      <c r="AP79">
        <f t="shared" si="22"/>
        <v>0</v>
      </c>
      <c r="AQ79">
        <f t="shared" si="23"/>
        <v>0</v>
      </c>
      <c r="AU79" s="1">
        <v>43187</v>
      </c>
      <c r="AV79">
        <v>3077</v>
      </c>
      <c r="AW79">
        <v>4.4748421214302772</v>
      </c>
      <c r="AX79">
        <v>399</v>
      </c>
      <c r="AY79">
        <v>6.0666666666666664</v>
      </c>
      <c r="AZ79">
        <v>2</v>
      </c>
      <c r="BA79">
        <v>50016.718006649004</v>
      </c>
      <c r="BB79">
        <v>2957</v>
      </c>
      <c r="BC79">
        <v>2794</v>
      </c>
      <c r="BD79">
        <v>3518</v>
      </c>
      <c r="BE79">
        <f>VLOOKUP($AU79,weatherData!$A$1:$E$366,2,0)</f>
        <v>0</v>
      </c>
      <c r="BF79">
        <f>VLOOKUP($AU79,weatherData!$A$1:$E$366,3,0)</f>
        <v>0</v>
      </c>
      <c r="BG79">
        <f>VLOOKUP($AU79,weatherData!$A$1:$E$366,4,0)</f>
        <v>55.94</v>
      </c>
      <c r="BH79">
        <f>VLOOKUP($AU79,weatherData!$A$1:$E$366,5,0)</f>
        <v>39.020000000000003</v>
      </c>
    </row>
    <row r="80" spans="1:60" x14ac:dyDescent="0.2">
      <c r="A80" s="3">
        <v>43189</v>
      </c>
      <c r="B80" s="4">
        <v>5780</v>
      </c>
      <c r="C80" s="4">
        <v>4.1433121376735542</v>
      </c>
      <c r="D80" s="4">
        <v>738</v>
      </c>
      <c r="E80" s="4">
        <v>6.4</v>
      </c>
      <c r="F80" s="4">
        <v>5</v>
      </c>
      <c r="G80" s="4">
        <v>58876.784958082637</v>
      </c>
      <c r="H80" s="4">
        <v>5252</v>
      </c>
      <c r="I80" s="4">
        <v>4516</v>
      </c>
      <c r="J80" s="4">
        <v>4534</v>
      </c>
      <c r="Q80" s="1">
        <v>43189</v>
      </c>
      <c r="R80">
        <v>5780</v>
      </c>
      <c r="S80">
        <v>738</v>
      </c>
      <c r="T80">
        <v>5252</v>
      </c>
      <c r="U80">
        <v>4516</v>
      </c>
      <c r="V80">
        <v>4534</v>
      </c>
      <c r="W80">
        <v>6.4</v>
      </c>
      <c r="X80">
        <v>0</v>
      </c>
      <c r="Y80">
        <v>66.02</v>
      </c>
      <c r="Z80">
        <f t="shared" si="12"/>
        <v>4358.6403999999993</v>
      </c>
      <c r="AA80">
        <f t="shared" si="13"/>
        <v>33612.800000000003</v>
      </c>
      <c r="AB80">
        <f t="shared" si="14"/>
        <v>23718032</v>
      </c>
      <c r="AC80">
        <f t="shared" si="15"/>
        <v>23812568</v>
      </c>
      <c r="AD80">
        <v>0</v>
      </c>
      <c r="AE80">
        <f t="shared" si="16"/>
        <v>0</v>
      </c>
      <c r="AF80">
        <v>58876.784958082637</v>
      </c>
      <c r="AG80">
        <v>4.1433121376735542</v>
      </c>
      <c r="AH80">
        <v>5</v>
      </c>
      <c r="AI80">
        <v>0</v>
      </c>
      <c r="AJ80">
        <v>35.06</v>
      </c>
      <c r="AK80" t="str">
        <f t="shared" si="17"/>
        <v>Fri</v>
      </c>
      <c r="AL80">
        <f t="shared" si="18"/>
        <v>0</v>
      </c>
      <c r="AM80">
        <f t="shared" si="19"/>
        <v>0</v>
      </c>
      <c r="AN80">
        <f t="shared" si="20"/>
        <v>0</v>
      </c>
      <c r="AO80">
        <f t="shared" si="21"/>
        <v>0</v>
      </c>
      <c r="AP80">
        <f t="shared" si="22"/>
        <v>1</v>
      </c>
      <c r="AQ80">
        <f t="shared" si="23"/>
        <v>0</v>
      </c>
      <c r="AU80" s="1">
        <v>43188</v>
      </c>
      <c r="AV80">
        <v>3641</v>
      </c>
      <c r="AW80">
        <v>3.9104541560878281</v>
      </c>
      <c r="AX80">
        <v>422</v>
      </c>
      <c r="AY80">
        <v>6.9333333333333336</v>
      </c>
      <c r="AZ80">
        <v>6</v>
      </c>
      <c r="BA80">
        <v>55538.143261577236</v>
      </c>
      <c r="BB80">
        <v>4593</v>
      </c>
      <c r="BC80">
        <v>3613</v>
      </c>
      <c r="BD80">
        <v>3411</v>
      </c>
      <c r="BE80">
        <f>VLOOKUP($AU80,weatherData!$A$1:$E$366,2,0)</f>
        <v>0</v>
      </c>
      <c r="BF80">
        <f>VLOOKUP($AU80,weatherData!$A$1:$E$366,3,0)</f>
        <v>0</v>
      </c>
      <c r="BG80">
        <f>VLOOKUP($AU80,weatherData!$A$1:$E$366,4,0)</f>
        <v>60.08</v>
      </c>
      <c r="BH80">
        <f>VLOOKUP($AU80,weatherData!$A$1:$E$366,5,0)</f>
        <v>39.92</v>
      </c>
    </row>
    <row r="81" spans="1:60" x14ac:dyDescent="0.2">
      <c r="A81" s="3">
        <v>43190</v>
      </c>
      <c r="B81" s="4">
        <v>4443</v>
      </c>
      <c r="C81" s="4">
        <v>2.560048023331146</v>
      </c>
      <c r="D81" s="4">
        <v>501</v>
      </c>
      <c r="E81" s="4">
        <v>7.2666666666666666</v>
      </c>
      <c r="F81" s="4">
        <v>2</v>
      </c>
      <c r="G81" s="4">
        <v>58642.08311643159</v>
      </c>
      <c r="H81" s="4">
        <v>4590</v>
      </c>
      <c r="I81" s="4">
        <v>4740</v>
      </c>
      <c r="J81" s="4">
        <v>4979</v>
      </c>
      <c r="Q81" s="1">
        <v>43190</v>
      </c>
      <c r="R81">
        <v>4443</v>
      </c>
      <c r="S81">
        <v>501</v>
      </c>
      <c r="T81">
        <v>4590</v>
      </c>
      <c r="U81">
        <v>4740</v>
      </c>
      <c r="V81">
        <v>4979</v>
      </c>
      <c r="W81">
        <v>7.2666666666666666</v>
      </c>
      <c r="X81">
        <v>0</v>
      </c>
      <c r="Y81">
        <v>73.040000000000006</v>
      </c>
      <c r="Z81">
        <f t="shared" si="12"/>
        <v>5334.8416000000007</v>
      </c>
      <c r="AA81">
        <f t="shared" si="13"/>
        <v>33354</v>
      </c>
      <c r="AB81">
        <f t="shared" si="14"/>
        <v>21756600</v>
      </c>
      <c r="AC81">
        <f t="shared" si="15"/>
        <v>22853610</v>
      </c>
      <c r="AD81">
        <v>0</v>
      </c>
      <c r="AE81">
        <f t="shared" si="16"/>
        <v>0</v>
      </c>
      <c r="AF81">
        <v>58642.08311643159</v>
      </c>
      <c r="AG81">
        <v>2.560048023331146</v>
      </c>
      <c r="AH81">
        <v>2</v>
      </c>
      <c r="AI81">
        <v>0</v>
      </c>
      <c r="AJ81">
        <v>39.020000000000003</v>
      </c>
      <c r="AK81" t="str">
        <f t="shared" si="17"/>
        <v>Sat</v>
      </c>
      <c r="AL81">
        <f t="shared" si="18"/>
        <v>0</v>
      </c>
      <c r="AM81">
        <f t="shared" si="19"/>
        <v>0</v>
      </c>
      <c r="AN81">
        <f t="shared" si="20"/>
        <v>0</v>
      </c>
      <c r="AO81">
        <f t="shared" si="21"/>
        <v>0</v>
      </c>
      <c r="AP81">
        <f t="shared" si="22"/>
        <v>0</v>
      </c>
      <c r="AQ81">
        <f t="shared" si="23"/>
        <v>1</v>
      </c>
      <c r="AU81" s="1">
        <v>43189</v>
      </c>
      <c r="AV81">
        <v>5780</v>
      </c>
      <c r="AW81">
        <v>4.1433121376735542</v>
      </c>
      <c r="AX81">
        <v>738</v>
      </c>
      <c r="AY81">
        <v>6.4</v>
      </c>
      <c r="AZ81">
        <v>5</v>
      </c>
      <c r="BA81">
        <v>58876.784958082637</v>
      </c>
      <c r="BB81">
        <v>5252</v>
      </c>
      <c r="BC81">
        <v>4516</v>
      </c>
      <c r="BD81">
        <v>4534</v>
      </c>
      <c r="BE81">
        <f>VLOOKUP($AU81,weatherData!$A$1:$E$366,2,0)</f>
        <v>0</v>
      </c>
      <c r="BF81">
        <f>VLOOKUP($AU81,weatherData!$A$1:$E$366,3,0)</f>
        <v>0</v>
      </c>
      <c r="BG81">
        <f>VLOOKUP($AU81,weatherData!$A$1:$E$366,4,0)</f>
        <v>66.02</v>
      </c>
      <c r="BH81">
        <f>VLOOKUP($AU81,weatherData!$A$1:$E$366,5,0)</f>
        <v>35.06</v>
      </c>
    </row>
    <row r="82" spans="1:60" x14ac:dyDescent="0.2">
      <c r="A82" s="3">
        <v>43192</v>
      </c>
      <c r="B82" s="4">
        <v>3421</v>
      </c>
      <c r="C82" s="4">
        <v>6.3079911823089292</v>
      </c>
      <c r="D82" s="4">
        <v>369</v>
      </c>
      <c r="E82" s="4">
        <v>7</v>
      </c>
      <c r="F82" s="4">
        <v>1</v>
      </c>
      <c r="G82" s="4">
        <v>51527.044555624256</v>
      </c>
      <c r="H82" s="4">
        <v>3064</v>
      </c>
      <c r="I82" s="4">
        <v>2695</v>
      </c>
      <c r="J82" s="4">
        <v>2288</v>
      </c>
      <c r="Q82" s="1">
        <v>43192</v>
      </c>
      <c r="R82">
        <v>3421</v>
      </c>
      <c r="S82">
        <v>369</v>
      </c>
      <c r="T82">
        <v>3064</v>
      </c>
      <c r="U82">
        <v>2695</v>
      </c>
      <c r="V82">
        <v>2288</v>
      </c>
      <c r="W82">
        <v>7</v>
      </c>
      <c r="X82">
        <v>0</v>
      </c>
      <c r="Y82">
        <v>69.08</v>
      </c>
      <c r="Z82">
        <f t="shared" si="12"/>
        <v>4772.0464000000002</v>
      </c>
      <c r="AA82">
        <f t="shared" si="13"/>
        <v>21448</v>
      </c>
      <c r="AB82">
        <f t="shared" si="14"/>
        <v>8257480</v>
      </c>
      <c r="AC82">
        <f t="shared" si="15"/>
        <v>7010432</v>
      </c>
      <c r="AD82">
        <v>0</v>
      </c>
      <c r="AE82">
        <f t="shared" si="16"/>
        <v>0</v>
      </c>
      <c r="AF82">
        <v>51527.044555624256</v>
      </c>
      <c r="AG82">
        <v>6.3079911823089292</v>
      </c>
      <c r="AH82">
        <v>1</v>
      </c>
      <c r="AI82">
        <v>0</v>
      </c>
      <c r="AJ82">
        <v>46.04</v>
      </c>
      <c r="AK82" t="str">
        <f t="shared" si="17"/>
        <v>Mon</v>
      </c>
      <c r="AL82">
        <f t="shared" si="18"/>
        <v>1</v>
      </c>
      <c r="AM82">
        <f t="shared" si="19"/>
        <v>0</v>
      </c>
      <c r="AN82">
        <f t="shared" si="20"/>
        <v>0</v>
      </c>
      <c r="AO82">
        <f t="shared" si="21"/>
        <v>0</v>
      </c>
      <c r="AP82">
        <f t="shared" si="22"/>
        <v>0</v>
      </c>
      <c r="AQ82">
        <f t="shared" si="23"/>
        <v>0</v>
      </c>
      <c r="AU82" s="1">
        <v>43190</v>
      </c>
      <c r="AV82">
        <v>4443</v>
      </c>
      <c r="AW82">
        <v>2.560048023331146</v>
      </c>
      <c r="AX82">
        <v>501</v>
      </c>
      <c r="AY82">
        <v>7.2666666666666666</v>
      </c>
      <c r="AZ82">
        <v>2</v>
      </c>
      <c r="BA82">
        <v>58642.08311643159</v>
      </c>
      <c r="BB82">
        <v>4590</v>
      </c>
      <c r="BC82">
        <v>4740</v>
      </c>
      <c r="BD82">
        <v>4979</v>
      </c>
      <c r="BE82">
        <f>VLOOKUP($AU82,weatherData!$A$1:$E$366,2,0)</f>
        <v>0</v>
      </c>
      <c r="BF82">
        <f>VLOOKUP($AU82,weatherData!$A$1:$E$366,3,0)</f>
        <v>0</v>
      </c>
      <c r="BG82">
        <f>VLOOKUP($AU82,weatherData!$A$1:$E$366,4,0)</f>
        <v>73.040000000000006</v>
      </c>
      <c r="BH82">
        <f>VLOOKUP($AU82,weatherData!$A$1:$E$366,5,0)</f>
        <v>39.020000000000003</v>
      </c>
    </row>
    <row r="83" spans="1:60" x14ac:dyDescent="0.2">
      <c r="A83" s="3">
        <v>43193</v>
      </c>
      <c r="B83" s="4">
        <v>2865</v>
      </c>
      <c r="C83" s="4">
        <v>2.8181910997540411</v>
      </c>
      <c r="D83" s="4">
        <v>360</v>
      </c>
      <c r="E83" s="4">
        <v>6.8</v>
      </c>
      <c r="F83" s="4">
        <v>2</v>
      </c>
      <c r="G83" s="4">
        <v>62372.472734952295</v>
      </c>
      <c r="H83" s="4">
        <v>2604</v>
      </c>
      <c r="I83" s="4">
        <v>2824</v>
      </c>
      <c r="J83" s="4">
        <v>3895</v>
      </c>
      <c r="Q83" s="1">
        <v>43193</v>
      </c>
      <c r="R83">
        <v>2865</v>
      </c>
      <c r="S83">
        <v>360</v>
      </c>
      <c r="T83">
        <v>2604</v>
      </c>
      <c r="U83">
        <v>2824</v>
      </c>
      <c r="V83">
        <v>3895</v>
      </c>
      <c r="W83">
        <v>6.8</v>
      </c>
      <c r="X83">
        <v>0</v>
      </c>
      <c r="Y83">
        <v>53.06</v>
      </c>
      <c r="Z83">
        <f t="shared" si="12"/>
        <v>2815.3636000000001</v>
      </c>
      <c r="AA83">
        <f t="shared" si="13"/>
        <v>17707.2</v>
      </c>
      <c r="AB83">
        <f t="shared" si="14"/>
        <v>7353696</v>
      </c>
      <c r="AC83">
        <f t="shared" si="15"/>
        <v>10142580</v>
      </c>
      <c r="AD83">
        <v>0</v>
      </c>
      <c r="AE83">
        <f t="shared" si="16"/>
        <v>0</v>
      </c>
      <c r="AF83">
        <v>62372.472734952295</v>
      </c>
      <c r="AG83">
        <v>2.8181910997540411</v>
      </c>
      <c r="AH83">
        <v>2</v>
      </c>
      <c r="AI83">
        <v>0</v>
      </c>
      <c r="AJ83">
        <v>24.98</v>
      </c>
      <c r="AK83" t="str">
        <f t="shared" si="17"/>
        <v>Tue</v>
      </c>
      <c r="AL83">
        <f t="shared" si="18"/>
        <v>0</v>
      </c>
      <c r="AM83">
        <f t="shared" si="19"/>
        <v>1</v>
      </c>
      <c r="AN83">
        <f t="shared" si="20"/>
        <v>0</v>
      </c>
      <c r="AO83">
        <f t="shared" si="21"/>
        <v>0</v>
      </c>
      <c r="AP83">
        <f t="shared" si="22"/>
        <v>0</v>
      </c>
      <c r="AQ83">
        <f t="shared" si="23"/>
        <v>0</v>
      </c>
      <c r="AU83" s="1">
        <v>43192</v>
      </c>
      <c r="AV83">
        <v>3421</v>
      </c>
      <c r="AW83">
        <v>6.3079911823089292</v>
      </c>
      <c r="AX83">
        <v>369</v>
      </c>
      <c r="AY83">
        <v>7</v>
      </c>
      <c r="AZ83">
        <v>1</v>
      </c>
      <c r="BA83">
        <v>51527.044555624256</v>
      </c>
      <c r="BB83">
        <v>3064</v>
      </c>
      <c r="BC83">
        <v>2695</v>
      </c>
      <c r="BD83">
        <v>2288</v>
      </c>
      <c r="BE83">
        <f>VLOOKUP($AU83,weatherData!$A$1:$E$366,2,0)</f>
        <v>0</v>
      </c>
      <c r="BF83">
        <f>VLOOKUP($AU83,weatherData!$A$1:$E$366,3,0)</f>
        <v>0</v>
      </c>
      <c r="BG83">
        <f>VLOOKUP($AU83,weatherData!$A$1:$E$366,4,0)</f>
        <v>69.08</v>
      </c>
      <c r="BH83">
        <f>VLOOKUP($AU83,weatherData!$A$1:$E$366,5,0)</f>
        <v>46.04</v>
      </c>
    </row>
    <row r="84" spans="1:60" x14ac:dyDescent="0.2">
      <c r="A84" s="3">
        <v>43194</v>
      </c>
      <c r="B84" s="4">
        <v>2752</v>
      </c>
      <c r="C84" s="4">
        <v>5.900972059785091</v>
      </c>
      <c r="D84" s="4">
        <v>372</v>
      </c>
      <c r="E84" s="4">
        <v>6.7692307692307692</v>
      </c>
      <c r="F84" s="4">
        <v>12</v>
      </c>
      <c r="G84" s="4">
        <v>60133.045566291541</v>
      </c>
      <c r="H84" s="4">
        <v>3254</v>
      </c>
      <c r="I84" s="4">
        <v>3074</v>
      </c>
      <c r="J84" s="4">
        <v>3009</v>
      </c>
      <c r="Q84" s="1">
        <v>43194</v>
      </c>
      <c r="R84">
        <v>2752</v>
      </c>
      <c r="S84">
        <v>372</v>
      </c>
      <c r="T84">
        <v>3254</v>
      </c>
      <c r="U84">
        <v>3074</v>
      </c>
      <c r="V84">
        <v>3009</v>
      </c>
      <c r="W84">
        <v>6.7692307692307692</v>
      </c>
      <c r="X84">
        <v>0</v>
      </c>
      <c r="Y84">
        <v>57.02</v>
      </c>
      <c r="Z84">
        <f t="shared" si="12"/>
        <v>3251.2804000000006</v>
      </c>
      <c r="AA84">
        <f t="shared" si="13"/>
        <v>22027.076923076922</v>
      </c>
      <c r="AB84">
        <f t="shared" si="14"/>
        <v>10002796</v>
      </c>
      <c r="AC84">
        <f t="shared" si="15"/>
        <v>9791286</v>
      </c>
      <c r="AD84">
        <v>0</v>
      </c>
      <c r="AE84">
        <f t="shared" si="16"/>
        <v>0</v>
      </c>
      <c r="AF84">
        <v>60133.045566291541</v>
      </c>
      <c r="AG84">
        <v>5.900972059785091</v>
      </c>
      <c r="AH84">
        <v>12</v>
      </c>
      <c r="AI84">
        <v>0</v>
      </c>
      <c r="AJ84">
        <v>35.96</v>
      </c>
      <c r="AK84" t="str">
        <f t="shared" si="17"/>
        <v>Wed</v>
      </c>
      <c r="AL84">
        <f t="shared" si="18"/>
        <v>0</v>
      </c>
      <c r="AM84">
        <f t="shared" si="19"/>
        <v>0</v>
      </c>
      <c r="AN84">
        <f t="shared" si="20"/>
        <v>1</v>
      </c>
      <c r="AO84">
        <f t="shared" si="21"/>
        <v>0</v>
      </c>
      <c r="AP84">
        <f t="shared" si="22"/>
        <v>0</v>
      </c>
      <c r="AQ84">
        <f t="shared" si="23"/>
        <v>0</v>
      </c>
      <c r="AU84" s="1">
        <v>43193</v>
      </c>
      <c r="AV84">
        <v>2865</v>
      </c>
      <c r="AW84">
        <v>2.8181910997540411</v>
      </c>
      <c r="AX84">
        <v>360</v>
      </c>
      <c r="AY84">
        <v>6.8</v>
      </c>
      <c r="AZ84">
        <v>2</v>
      </c>
      <c r="BA84">
        <v>62372.472734952295</v>
      </c>
      <c r="BB84">
        <v>2604</v>
      </c>
      <c r="BC84">
        <v>2824</v>
      </c>
      <c r="BD84">
        <v>3895</v>
      </c>
      <c r="BE84">
        <f>VLOOKUP($AU84,weatherData!$A$1:$E$366,2,0)</f>
        <v>0</v>
      </c>
      <c r="BF84">
        <f>VLOOKUP($AU84,weatherData!$A$1:$E$366,3,0)</f>
        <v>0</v>
      </c>
      <c r="BG84">
        <f>VLOOKUP($AU84,weatherData!$A$1:$E$366,4,0)</f>
        <v>53.06</v>
      </c>
      <c r="BH84">
        <f>VLOOKUP($AU84,weatherData!$A$1:$E$366,5,0)</f>
        <v>24.98</v>
      </c>
    </row>
    <row r="85" spans="1:60" x14ac:dyDescent="0.2">
      <c r="A85" s="3">
        <v>43195</v>
      </c>
      <c r="B85" s="4">
        <v>3623</v>
      </c>
      <c r="C85" s="4">
        <v>3.759833980644756</v>
      </c>
      <c r="D85" s="4">
        <v>464</v>
      </c>
      <c r="E85" s="4">
        <v>6.333333333333333</v>
      </c>
      <c r="F85" s="4">
        <v>2</v>
      </c>
      <c r="G85" s="4">
        <v>50366.700235643388</v>
      </c>
      <c r="H85" s="4">
        <v>3065</v>
      </c>
      <c r="I85" s="4">
        <v>3106</v>
      </c>
      <c r="J85" s="4">
        <v>3641</v>
      </c>
      <c r="Q85" s="1">
        <v>43195</v>
      </c>
      <c r="R85">
        <v>3623</v>
      </c>
      <c r="S85">
        <v>464</v>
      </c>
      <c r="T85">
        <v>3065</v>
      </c>
      <c r="U85">
        <v>3106</v>
      </c>
      <c r="V85">
        <v>3641</v>
      </c>
      <c r="W85">
        <v>6.333333333333333</v>
      </c>
      <c r="X85">
        <v>0</v>
      </c>
      <c r="Y85">
        <v>66.02</v>
      </c>
      <c r="Z85">
        <f t="shared" si="12"/>
        <v>4358.6403999999993</v>
      </c>
      <c r="AA85">
        <f t="shared" si="13"/>
        <v>19411.666666666664</v>
      </c>
      <c r="AB85">
        <f t="shared" si="14"/>
        <v>9519890</v>
      </c>
      <c r="AC85">
        <f t="shared" si="15"/>
        <v>11159665</v>
      </c>
      <c r="AD85">
        <v>0</v>
      </c>
      <c r="AE85">
        <f t="shared" si="16"/>
        <v>0</v>
      </c>
      <c r="AF85">
        <v>50366.700235643388</v>
      </c>
      <c r="AG85">
        <v>3.759833980644756</v>
      </c>
      <c r="AH85">
        <v>2</v>
      </c>
      <c r="AI85">
        <v>0</v>
      </c>
      <c r="AJ85">
        <v>35.96</v>
      </c>
      <c r="AK85" t="str">
        <f t="shared" si="17"/>
        <v>Thu</v>
      </c>
      <c r="AL85">
        <f t="shared" si="18"/>
        <v>0</v>
      </c>
      <c r="AM85">
        <f t="shared" si="19"/>
        <v>0</v>
      </c>
      <c r="AN85">
        <f t="shared" si="20"/>
        <v>0</v>
      </c>
      <c r="AO85">
        <f t="shared" si="21"/>
        <v>1</v>
      </c>
      <c r="AP85">
        <f t="shared" si="22"/>
        <v>0</v>
      </c>
      <c r="AQ85">
        <f t="shared" si="23"/>
        <v>0</v>
      </c>
      <c r="AU85" s="1">
        <v>43194</v>
      </c>
      <c r="AV85">
        <v>2752</v>
      </c>
      <c r="AW85">
        <v>5.900972059785091</v>
      </c>
      <c r="AX85">
        <v>372</v>
      </c>
      <c r="AY85">
        <v>6.7692307692307692</v>
      </c>
      <c r="AZ85">
        <v>12</v>
      </c>
      <c r="BA85">
        <v>60133.045566291541</v>
      </c>
      <c r="BB85">
        <v>3254</v>
      </c>
      <c r="BC85">
        <v>3074</v>
      </c>
      <c r="BD85">
        <v>3009</v>
      </c>
      <c r="BE85">
        <f>VLOOKUP($AU85,weatherData!$A$1:$E$366,2,0)</f>
        <v>0</v>
      </c>
      <c r="BF85">
        <f>VLOOKUP($AU85,weatherData!$A$1:$E$366,3,0)</f>
        <v>0</v>
      </c>
      <c r="BG85">
        <f>VLOOKUP($AU85,weatherData!$A$1:$E$366,4,0)</f>
        <v>57.02</v>
      </c>
      <c r="BH85">
        <f>VLOOKUP($AU85,weatherData!$A$1:$E$366,5,0)</f>
        <v>35.96</v>
      </c>
    </row>
    <row r="86" spans="1:60" x14ac:dyDescent="0.2">
      <c r="A86" s="3">
        <v>43196</v>
      </c>
      <c r="B86" s="4">
        <v>4171</v>
      </c>
      <c r="C86" s="4">
        <v>3.6478776440495517</v>
      </c>
      <c r="D86" s="4">
        <v>538</v>
      </c>
      <c r="E86" s="4">
        <v>6</v>
      </c>
      <c r="F86" s="4">
        <v>5</v>
      </c>
      <c r="G86" s="4">
        <v>49628.73679636875</v>
      </c>
      <c r="H86" s="4">
        <v>4901</v>
      </c>
      <c r="I86" s="4">
        <v>3908</v>
      </c>
      <c r="J86" s="4">
        <v>5780</v>
      </c>
      <c r="Q86" s="1">
        <v>43196</v>
      </c>
      <c r="R86">
        <v>4171</v>
      </c>
      <c r="S86">
        <v>538</v>
      </c>
      <c r="T86">
        <v>4901</v>
      </c>
      <c r="U86">
        <v>3908</v>
      </c>
      <c r="V86">
        <v>5780</v>
      </c>
      <c r="W86">
        <v>6</v>
      </c>
      <c r="X86">
        <v>0</v>
      </c>
      <c r="Y86">
        <v>62.959999999999901</v>
      </c>
      <c r="Z86">
        <f t="shared" si="12"/>
        <v>3963.9615999999874</v>
      </c>
      <c r="AA86">
        <f t="shared" si="13"/>
        <v>29406</v>
      </c>
      <c r="AB86">
        <f t="shared" si="14"/>
        <v>19153108</v>
      </c>
      <c r="AC86">
        <f t="shared" si="15"/>
        <v>28327780</v>
      </c>
      <c r="AD86">
        <v>0</v>
      </c>
      <c r="AE86">
        <f t="shared" si="16"/>
        <v>0</v>
      </c>
      <c r="AF86">
        <v>49628.73679636875</v>
      </c>
      <c r="AG86">
        <v>3.6478776440495517</v>
      </c>
      <c r="AH86">
        <v>5</v>
      </c>
      <c r="AI86">
        <v>0.98425196850393704</v>
      </c>
      <c r="AJ86">
        <v>48.02</v>
      </c>
      <c r="AK86" t="str">
        <f t="shared" si="17"/>
        <v>Fri</v>
      </c>
      <c r="AL86">
        <f t="shared" si="18"/>
        <v>0</v>
      </c>
      <c r="AM86">
        <f t="shared" si="19"/>
        <v>0</v>
      </c>
      <c r="AN86">
        <f t="shared" si="20"/>
        <v>0</v>
      </c>
      <c r="AO86">
        <f t="shared" si="21"/>
        <v>0</v>
      </c>
      <c r="AP86">
        <f t="shared" si="22"/>
        <v>1</v>
      </c>
      <c r="AQ86">
        <f t="shared" si="23"/>
        <v>0</v>
      </c>
      <c r="AU86" s="1">
        <v>43195</v>
      </c>
      <c r="AV86">
        <v>3623</v>
      </c>
      <c r="AW86">
        <v>3.759833980644756</v>
      </c>
      <c r="AX86">
        <v>464</v>
      </c>
      <c r="AY86">
        <v>6.333333333333333</v>
      </c>
      <c r="AZ86">
        <v>2</v>
      </c>
      <c r="BA86">
        <v>50366.700235643388</v>
      </c>
      <c r="BB86">
        <v>3065</v>
      </c>
      <c r="BC86">
        <v>3106</v>
      </c>
      <c r="BD86">
        <v>3641</v>
      </c>
      <c r="BE86">
        <f>VLOOKUP($AU86,weatherData!$A$1:$E$366,2,0)</f>
        <v>0</v>
      </c>
      <c r="BF86">
        <f>VLOOKUP($AU86,weatherData!$A$1:$E$366,3,0)</f>
        <v>0</v>
      </c>
      <c r="BG86">
        <f>VLOOKUP($AU86,weatherData!$A$1:$E$366,4,0)</f>
        <v>66.02</v>
      </c>
      <c r="BH86">
        <f>VLOOKUP($AU86,weatherData!$A$1:$E$366,5,0)</f>
        <v>35.96</v>
      </c>
    </row>
    <row r="87" spans="1:60" x14ac:dyDescent="0.2">
      <c r="A87" s="3">
        <v>43197</v>
      </c>
      <c r="B87" s="4">
        <v>4571</v>
      </c>
      <c r="C87" s="4">
        <v>3.2480541471562057</v>
      </c>
      <c r="D87" s="4">
        <v>602</v>
      </c>
      <c r="E87" s="4">
        <v>6.2</v>
      </c>
      <c r="F87" s="4">
        <v>3</v>
      </c>
      <c r="G87" s="4">
        <v>54253.692222987964</v>
      </c>
      <c r="H87" s="4">
        <v>5470</v>
      </c>
      <c r="I87" s="4">
        <v>5991</v>
      </c>
      <c r="J87" s="4">
        <v>4443</v>
      </c>
      <c r="Q87" s="1">
        <v>43197</v>
      </c>
      <c r="R87">
        <v>4571</v>
      </c>
      <c r="S87">
        <v>602</v>
      </c>
      <c r="T87">
        <v>5470</v>
      </c>
      <c r="U87">
        <v>5991</v>
      </c>
      <c r="V87">
        <v>4443</v>
      </c>
      <c r="W87">
        <v>6.2</v>
      </c>
      <c r="X87">
        <v>0</v>
      </c>
      <c r="Y87">
        <v>55.04</v>
      </c>
      <c r="Z87">
        <f t="shared" si="12"/>
        <v>3029.4015999999997</v>
      </c>
      <c r="AA87">
        <f t="shared" si="13"/>
        <v>33914</v>
      </c>
      <c r="AB87">
        <f t="shared" si="14"/>
        <v>32770770</v>
      </c>
      <c r="AC87">
        <f t="shared" si="15"/>
        <v>24303210</v>
      </c>
      <c r="AD87">
        <v>0</v>
      </c>
      <c r="AE87">
        <f t="shared" si="16"/>
        <v>0</v>
      </c>
      <c r="AF87">
        <v>54253.692222987964</v>
      </c>
      <c r="AG87">
        <v>3.2480541471562057</v>
      </c>
      <c r="AH87">
        <v>3</v>
      </c>
      <c r="AI87">
        <v>6.6929133858267704</v>
      </c>
      <c r="AJ87">
        <v>48.02</v>
      </c>
      <c r="AK87" t="str">
        <f t="shared" si="17"/>
        <v>Sat</v>
      </c>
      <c r="AL87">
        <f t="shared" si="18"/>
        <v>0</v>
      </c>
      <c r="AM87">
        <f t="shared" si="19"/>
        <v>0</v>
      </c>
      <c r="AN87">
        <f t="shared" si="20"/>
        <v>0</v>
      </c>
      <c r="AO87">
        <f t="shared" si="21"/>
        <v>0</v>
      </c>
      <c r="AP87">
        <f t="shared" si="22"/>
        <v>0</v>
      </c>
      <c r="AQ87">
        <f t="shared" si="23"/>
        <v>1</v>
      </c>
      <c r="AU87" s="1">
        <v>43196</v>
      </c>
      <c r="AV87">
        <v>4171</v>
      </c>
      <c r="AW87">
        <v>3.6478776440495517</v>
      </c>
      <c r="AX87">
        <v>538</v>
      </c>
      <c r="AY87">
        <v>6</v>
      </c>
      <c r="AZ87">
        <v>5</v>
      </c>
      <c r="BA87">
        <v>49628.73679636875</v>
      </c>
      <c r="BB87">
        <v>4901</v>
      </c>
      <c r="BC87">
        <v>3908</v>
      </c>
      <c r="BD87">
        <v>5780</v>
      </c>
      <c r="BE87">
        <f>VLOOKUP($AU87,weatherData!$A$1:$E$366,2,0)</f>
        <v>0.98425196850393704</v>
      </c>
      <c r="BF87">
        <f>VLOOKUP($AU87,weatherData!$A$1:$E$366,3,0)</f>
        <v>0</v>
      </c>
      <c r="BG87">
        <f>VLOOKUP($AU87,weatherData!$A$1:$E$366,4,0)</f>
        <v>62.959999999999901</v>
      </c>
      <c r="BH87">
        <f>VLOOKUP($AU87,weatherData!$A$1:$E$366,5,0)</f>
        <v>48.02</v>
      </c>
    </row>
    <row r="88" spans="1:60" x14ac:dyDescent="0.2">
      <c r="A88" s="3">
        <v>43199</v>
      </c>
      <c r="B88" s="4">
        <v>2488</v>
      </c>
      <c r="C88" s="4">
        <v>3.093424532846702</v>
      </c>
      <c r="D88" s="4">
        <v>325</v>
      </c>
      <c r="E88" s="4">
        <v>6.4666666666666668</v>
      </c>
      <c r="F88" s="4">
        <v>3</v>
      </c>
      <c r="G88" s="4">
        <v>61951.108693442213</v>
      </c>
      <c r="H88" s="4">
        <v>2671</v>
      </c>
      <c r="I88" s="4">
        <v>2610</v>
      </c>
      <c r="J88" s="4">
        <v>3421</v>
      </c>
      <c r="Q88" s="1">
        <v>43199</v>
      </c>
      <c r="R88">
        <v>2488</v>
      </c>
      <c r="S88">
        <v>325</v>
      </c>
      <c r="T88">
        <v>2671</v>
      </c>
      <c r="U88">
        <v>2610</v>
      </c>
      <c r="V88">
        <v>3421</v>
      </c>
      <c r="W88">
        <v>6.4666666666666668</v>
      </c>
      <c r="X88">
        <v>0</v>
      </c>
      <c r="Y88">
        <v>62.059999999999903</v>
      </c>
      <c r="Z88">
        <f t="shared" si="12"/>
        <v>3851.4435999999878</v>
      </c>
      <c r="AA88">
        <f t="shared" si="13"/>
        <v>17272.466666666667</v>
      </c>
      <c r="AB88">
        <f t="shared" si="14"/>
        <v>6971310</v>
      </c>
      <c r="AC88">
        <f t="shared" si="15"/>
        <v>9137491</v>
      </c>
      <c r="AD88">
        <v>0</v>
      </c>
      <c r="AE88">
        <f t="shared" si="16"/>
        <v>0</v>
      </c>
      <c r="AF88">
        <v>61951.108693442213</v>
      </c>
      <c r="AG88">
        <v>3.093424532846702</v>
      </c>
      <c r="AH88">
        <v>3</v>
      </c>
      <c r="AI88">
        <v>0</v>
      </c>
      <c r="AJ88">
        <v>37.04</v>
      </c>
      <c r="AK88" t="str">
        <f t="shared" si="17"/>
        <v>Mon</v>
      </c>
      <c r="AL88">
        <f t="shared" si="18"/>
        <v>1</v>
      </c>
      <c r="AM88">
        <f t="shared" si="19"/>
        <v>0</v>
      </c>
      <c r="AN88">
        <f t="shared" si="20"/>
        <v>0</v>
      </c>
      <c r="AO88">
        <f t="shared" si="21"/>
        <v>0</v>
      </c>
      <c r="AP88">
        <f t="shared" si="22"/>
        <v>0</v>
      </c>
      <c r="AQ88">
        <f t="shared" si="23"/>
        <v>0</v>
      </c>
      <c r="AU88" s="1">
        <v>43197</v>
      </c>
      <c r="AV88">
        <v>4571</v>
      </c>
      <c r="AW88">
        <v>3.2480541471562057</v>
      </c>
      <c r="AX88">
        <v>602</v>
      </c>
      <c r="AY88">
        <v>6.2</v>
      </c>
      <c r="AZ88">
        <v>3</v>
      </c>
      <c r="BA88">
        <v>54253.692222987964</v>
      </c>
      <c r="BB88">
        <v>5470</v>
      </c>
      <c r="BC88">
        <v>5991</v>
      </c>
      <c r="BD88">
        <v>4443</v>
      </c>
      <c r="BE88">
        <f>VLOOKUP($AU88,weatherData!$A$1:$E$366,2,0)</f>
        <v>6.6929133858267704</v>
      </c>
      <c r="BF88">
        <f>VLOOKUP($AU88,weatherData!$A$1:$E$366,3,0)</f>
        <v>0</v>
      </c>
      <c r="BG88">
        <f>VLOOKUP($AU88,weatherData!$A$1:$E$366,4,0)</f>
        <v>55.04</v>
      </c>
      <c r="BH88">
        <f>VLOOKUP($AU88,weatherData!$A$1:$E$366,5,0)</f>
        <v>48.02</v>
      </c>
    </row>
    <row r="89" spans="1:60" x14ac:dyDescent="0.2">
      <c r="A89" s="3">
        <v>43200</v>
      </c>
      <c r="B89" s="4">
        <v>3102</v>
      </c>
      <c r="C89" s="4">
        <v>5.0178633807104953</v>
      </c>
      <c r="D89" s="4">
        <v>383</v>
      </c>
      <c r="E89" s="4">
        <v>6.4666666666666668</v>
      </c>
      <c r="F89" s="4">
        <v>1</v>
      </c>
      <c r="G89" s="4">
        <v>57181.91193032579</v>
      </c>
      <c r="H89" s="4">
        <v>2875</v>
      </c>
      <c r="I89" s="4">
        <v>2235</v>
      </c>
      <c r="J89" s="4">
        <v>2865</v>
      </c>
      <c r="Q89" s="1">
        <v>43200</v>
      </c>
      <c r="R89">
        <v>3102</v>
      </c>
      <c r="S89">
        <v>383</v>
      </c>
      <c r="T89">
        <v>2875</v>
      </c>
      <c r="U89">
        <v>2235</v>
      </c>
      <c r="V89">
        <v>2865</v>
      </c>
      <c r="W89">
        <v>6.4666666666666668</v>
      </c>
      <c r="X89">
        <v>0</v>
      </c>
      <c r="Y89">
        <v>68</v>
      </c>
      <c r="Z89">
        <f t="shared" si="12"/>
        <v>4624</v>
      </c>
      <c r="AA89">
        <f t="shared" si="13"/>
        <v>18591.666666666668</v>
      </c>
      <c r="AB89">
        <f t="shared" si="14"/>
        <v>6425625</v>
      </c>
      <c r="AC89">
        <f t="shared" si="15"/>
        <v>8236875</v>
      </c>
      <c r="AD89">
        <v>0</v>
      </c>
      <c r="AE89">
        <f t="shared" si="16"/>
        <v>0</v>
      </c>
      <c r="AF89">
        <v>57181.91193032579</v>
      </c>
      <c r="AG89">
        <v>5.0178633807104953</v>
      </c>
      <c r="AH89">
        <v>1</v>
      </c>
      <c r="AI89">
        <v>0</v>
      </c>
      <c r="AJ89">
        <v>37.94</v>
      </c>
      <c r="AK89" t="str">
        <f t="shared" si="17"/>
        <v>Tue</v>
      </c>
      <c r="AL89">
        <f t="shared" si="18"/>
        <v>0</v>
      </c>
      <c r="AM89">
        <f t="shared" si="19"/>
        <v>1</v>
      </c>
      <c r="AN89">
        <f t="shared" si="20"/>
        <v>0</v>
      </c>
      <c r="AO89">
        <f t="shared" si="21"/>
        <v>0</v>
      </c>
      <c r="AP89">
        <f t="shared" si="22"/>
        <v>0</v>
      </c>
      <c r="AQ89">
        <f t="shared" si="23"/>
        <v>0</v>
      </c>
      <c r="AU89" s="1">
        <v>43199</v>
      </c>
      <c r="AV89">
        <v>2488</v>
      </c>
      <c r="AW89">
        <v>3.093424532846702</v>
      </c>
      <c r="AX89">
        <v>325</v>
      </c>
      <c r="AY89">
        <v>6.4666666666666668</v>
      </c>
      <c r="AZ89">
        <v>3</v>
      </c>
      <c r="BA89">
        <v>61951.108693442213</v>
      </c>
      <c r="BB89">
        <v>2671</v>
      </c>
      <c r="BC89">
        <v>2610</v>
      </c>
      <c r="BD89">
        <v>3421</v>
      </c>
      <c r="BE89">
        <f>VLOOKUP($AU89,weatherData!$A$1:$E$366,2,0)</f>
        <v>0</v>
      </c>
      <c r="BF89">
        <f>VLOOKUP($AU89,weatherData!$A$1:$E$366,3,0)</f>
        <v>0</v>
      </c>
      <c r="BG89">
        <f>VLOOKUP($AU89,weatherData!$A$1:$E$366,4,0)</f>
        <v>62.059999999999903</v>
      </c>
      <c r="BH89">
        <f>VLOOKUP($AU89,weatherData!$A$1:$E$366,5,0)</f>
        <v>37.04</v>
      </c>
    </row>
    <row r="90" spans="1:60" x14ac:dyDescent="0.2">
      <c r="A90" s="3">
        <v>43201</v>
      </c>
      <c r="B90" s="4">
        <v>3064</v>
      </c>
      <c r="C90" s="4">
        <v>4.6251641819563698</v>
      </c>
      <c r="D90" s="4">
        <v>419</v>
      </c>
      <c r="E90" s="4">
        <v>6.2666666666666666</v>
      </c>
      <c r="F90" s="4">
        <v>6</v>
      </c>
      <c r="G90" s="4">
        <v>51039.751027723178</v>
      </c>
      <c r="H90" s="4">
        <v>2407</v>
      </c>
      <c r="I90" s="4">
        <v>2994</v>
      </c>
      <c r="J90" s="4">
        <v>2752</v>
      </c>
      <c r="Q90" s="1">
        <v>43201</v>
      </c>
      <c r="R90">
        <v>3064</v>
      </c>
      <c r="S90">
        <v>419</v>
      </c>
      <c r="T90">
        <v>2407</v>
      </c>
      <c r="U90">
        <v>2994</v>
      </c>
      <c r="V90">
        <v>2752</v>
      </c>
      <c r="W90">
        <v>6.2666666666666666</v>
      </c>
      <c r="X90">
        <v>0</v>
      </c>
      <c r="Y90">
        <v>77</v>
      </c>
      <c r="Z90">
        <f t="shared" si="12"/>
        <v>5929</v>
      </c>
      <c r="AA90">
        <f t="shared" si="13"/>
        <v>15083.866666666667</v>
      </c>
      <c r="AB90">
        <f t="shared" si="14"/>
        <v>7206558</v>
      </c>
      <c r="AC90">
        <f t="shared" si="15"/>
        <v>6624064</v>
      </c>
      <c r="AD90">
        <v>0</v>
      </c>
      <c r="AE90">
        <f t="shared" si="16"/>
        <v>0</v>
      </c>
      <c r="AF90">
        <v>51039.751027723178</v>
      </c>
      <c r="AG90">
        <v>4.6251641819563698</v>
      </c>
      <c r="AH90">
        <v>6</v>
      </c>
      <c r="AI90">
        <v>0</v>
      </c>
      <c r="AJ90">
        <v>50</v>
      </c>
      <c r="AK90" t="str">
        <f t="shared" si="17"/>
        <v>Wed</v>
      </c>
      <c r="AL90">
        <f t="shared" si="18"/>
        <v>0</v>
      </c>
      <c r="AM90">
        <f t="shared" si="19"/>
        <v>0</v>
      </c>
      <c r="AN90">
        <f t="shared" si="20"/>
        <v>1</v>
      </c>
      <c r="AO90">
        <f t="shared" si="21"/>
        <v>0</v>
      </c>
      <c r="AP90">
        <f t="shared" si="22"/>
        <v>0</v>
      </c>
      <c r="AQ90">
        <f t="shared" si="23"/>
        <v>0</v>
      </c>
      <c r="AU90" s="1">
        <v>43200</v>
      </c>
      <c r="AV90">
        <v>3102</v>
      </c>
      <c r="AW90">
        <v>5.0178633807104953</v>
      </c>
      <c r="AX90">
        <v>383</v>
      </c>
      <c r="AY90">
        <v>6.4666666666666668</v>
      </c>
      <c r="AZ90">
        <v>1</v>
      </c>
      <c r="BA90">
        <v>57181.91193032579</v>
      </c>
      <c r="BB90">
        <v>2875</v>
      </c>
      <c r="BC90">
        <v>2235</v>
      </c>
      <c r="BD90">
        <v>2865</v>
      </c>
      <c r="BE90">
        <f>VLOOKUP($AU90,weatherData!$A$1:$E$366,2,0)</f>
        <v>0</v>
      </c>
      <c r="BF90">
        <f>VLOOKUP($AU90,weatherData!$A$1:$E$366,3,0)</f>
        <v>0</v>
      </c>
      <c r="BG90">
        <f>VLOOKUP($AU90,weatherData!$A$1:$E$366,4,0)</f>
        <v>68</v>
      </c>
      <c r="BH90">
        <f>VLOOKUP($AU90,weatherData!$A$1:$E$366,5,0)</f>
        <v>37.94</v>
      </c>
    </row>
    <row r="91" spans="1:60" x14ac:dyDescent="0.2">
      <c r="A91" s="3">
        <v>43202</v>
      </c>
      <c r="B91" s="4">
        <v>2725</v>
      </c>
      <c r="C91" s="4">
        <v>3.6274776629074323</v>
      </c>
      <c r="D91" s="4">
        <v>344</v>
      </c>
      <c r="E91" s="4">
        <v>6.4</v>
      </c>
      <c r="F91" s="4">
        <v>8</v>
      </c>
      <c r="G91" s="4">
        <v>53006.088291277454</v>
      </c>
      <c r="H91" s="4">
        <v>3582</v>
      </c>
      <c r="I91" s="4">
        <v>2782</v>
      </c>
      <c r="J91" s="4">
        <v>3623</v>
      </c>
      <c r="Q91" s="1">
        <v>43202</v>
      </c>
      <c r="R91">
        <v>2725</v>
      </c>
      <c r="S91">
        <v>344</v>
      </c>
      <c r="T91">
        <v>3582</v>
      </c>
      <c r="U91">
        <v>2782</v>
      </c>
      <c r="V91">
        <v>3623</v>
      </c>
      <c r="W91">
        <v>6.4</v>
      </c>
      <c r="X91">
        <v>0</v>
      </c>
      <c r="Y91">
        <v>71.06</v>
      </c>
      <c r="Z91">
        <f t="shared" si="12"/>
        <v>5049.5236000000004</v>
      </c>
      <c r="AA91">
        <f t="shared" si="13"/>
        <v>22924.800000000003</v>
      </c>
      <c r="AB91">
        <f t="shared" si="14"/>
        <v>9965124</v>
      </c>
      <c r="AC91">
        <f t="shared" si="15"/>
        <v>12977586</v>
      </c>
      <c r="AD91">
        <v>0</v>
      </c>
      <c r="AE91">
        <f t="shared" si="16"/>
        <v>0</v>
      </c>
      <c r="AF91">
        <v>53006.088291277454</v>
      </c>
      <c r="AG91">
        <v>3.6274776629074323</v>
      </c>
      <c r="AH91">
        <v>8</v>
      </c>
      <c r="AI91">
        <v>0.70866141732283405</v>
      </c>
      <c r="AJ91">
        <v>37.94</v>
      </c>
      <c r="AK91" t="str">
        <f t="shared" si="17"/>
        <v>Thu</v>
      </c>
      <c r="AL91">
        <f t="shared" si="18"/>
        <v>0</v>
      </c>
      <c r="AM91">
        <f t="shared" si="19"/>
        <v>0</v>
      </c>
      <c r="AN91">
        <f t="shared" si="20"/>
        <v>0</v>
      </c>
      <c r="AO91">
        <f t="shared" si="21"/>
        <v>1</v>
      </c>
      <c r="AP91">
        <f t="shared" si="22"/>
        <v>0</v>
      </c>
      <c r="AQ91">
        <f t="shared" si="23"/>
        <v>0</v>
      </c>
      <c r="AU91" s="1">
        <v>43201</v>
      </c>
      <c r="AV91">
        <v>3064</v>
      </c>
      <c r="AW91">
        <v>4.6251641819563698</v>
      </c>
      <c r="AX91">
        <v>419</v>
      </c>
      <c r="AY91">
        <v>6.2666666666666666</v>
      </c>
      <c r="AZ91">
        <v>6</v>
      </c>
      <c r="BA91">
        <v>51039.751027723178</v>
      </c>
      <c r="BB91">
        <v>2407</v>
      </c>
      <c r="BC91">
        <v>2994</v>
      </c>
      <c r="BD91">
        <v>2752</v>
      </c>
      <c r="BE91">
        <f>VLOOKUP($AU91,weatherData!$A$1:$E$366,2,0)</f>
        <v>0</v>
      </c>
      <c r="BF91">
        <f>VLOOKUP($AU91,weatherData!$A$1:$E$366,3,0)</f>
        <v>0</v>
      </c>
      <c r="BG91">
        <f>VLOOKUP($AU91,weatherData!$A$1:$E$366,4,0)</f>
        <v>77</v>
      </c>
      <c r="BH91">
        <f>VLOOKUP($AU91,weatherData!$A$1:$E$366,5,0)</f>
        <v>50</v>
      </c>
    </row>
    <row r="92" spans="1:60" x14ac:dyDescent="0.2">
      <c r="A92" s="3">
        <v>43203</v>
      </c>
      <c r="B92" s="4">
        <v>4521</v>
      </c>
      <c r="C92" s="4">
        <v>2.7528591940258527</v>
      </c>
      <c r="D92" s="4">
        <v>568</v>
      </c>
      <c r="E92" s="4">
        <v>6.5333333333333332</v>
      </c>
      <c r="F92" s="4">
        <v>4</v>
      </c>
      <c r="G92" s="4">
        <v>67541.839829191362</v>
      </c>
      <c r="H92" s="4">
        <v>5005</v>
      </c>
      <c r="I92" s="4">
        <v>4665</v>
      </c>
      <c r="J92" s="4">
        <v>4171</v>
      </c>
      <c r="Q92" s="1">
        <v>43203</v>
      </c>
      <c r="R92">
        <v>4521</v>
      </c>
      <c r="S92">
        <v>568</v>
      </c>
      <c r="T92">
        <v>5005</v>
      </c>
      <c r="U92">
        <v>4665</v>
      </c>
      <c r="V92">
        <v>4171</v>
      </c>
      <c r="W92">
        <v>6.5333333333333332</v>
      </c>
      <c r="X92">
        <v>3.50393700787401</v>
      </c>
      <c r="Y92">
        <v>48.02</v>
      </c>
      <c r="Z92">
        <f t="shared" si="12"/>
        <v>2305.9204000000004</v>
      </c>
      <c r="AA92">
        <f t="shared" si="13"/>
        <v>32699.333333333332</v>
      </c>
      <c r="AB92">
        <f t="shared" si="14"/>
        <v>23348325</v>
      </c>
      <c r="AC92">
        <f t="shared" si="15"/>
        <v>20875855</v>
      </c>
      <c r="AD92">
        <v>0</v>
      </c>
      <c r="AE92">
        <f t="shared" si="16"/>
        <v>0</v>
      </c>
      <c r="AF92">
        <v>67541.839829191362</v>
      </c>
      <c r="AG92">
        <v>2.7528591940258527</v>
      </c>
      <c r="AH92">
        <v>4</v>
      </c>
      <c r="AI92">
        <v>2.5196850393700698</v>
      </c>
      <c r="AJ92">
        <v>30.02</v>
      </c>
      <c r="AK92" t="str">
        <f t="shared" si="17"/>
        <v>Fri</v>
      </c>
      <c r="AL92">
        <f t="shared" si="18"/>
        <v>0</v>
      </c>
      <c r="AM92">
        <f t="shared" si="19"/>
        <v>0</v>
      </c>
      <c r="AN92">
        <f t="shared" si="20"/>
        <v>0</v>
      </c>
      <c r="AO92">
        <f t="shared" si="21"/>
        <v>0</v>
      </c>
      <c r="AP92">
        <f t="shared" si="22"/>
        <v>1</v>
      </c>
      <c r="AQ92">
        <f t="shared" si="23"/>
        <v>0</v>
      </c>
      <c r="AU92" s="1">
        <v>43202</v>
      </c>
      <c r="AV92">
        <v>2725</v>
      </c>
      <c r="AW92">
        <v>3.6274776629074323</v>
      </c>
      <c r="AX92">
        <v>344</v>
      </c>
      <c r="AY92">
        <v>6.4</v>
      </c>
      <c r="AZ92">
        <v>8</v>
      </c>
      <c r="BA92">
        <v>53006.088291277454</v>
      </c>
      <c r="BB92">
        <v>3582</v>
      </c>
      <c r="BC92">
        <v>2782</v>
      </c>
      <c r="BD92">
        <v>3623</v>
      </c>
      <c r="BE92">
        <f>VLOOKUP($AU92,weatherData!$A$1:$E$366,2,0)</f>
        <v>0.70866141732283405</v>
      </c>
      <c r="BF92">
        <f>VLOOKUP($AU92,weatherData!$A$1:$E$366,3,0)</f>
        <v>0</v>
      </c>
      <c r="BG92">
        <f>VLOOKUP($AU92,weatherData!$A$1:$E$366,4,0)</f>
        <v>71.06</v>
      </c>
      <c r="BH92">
        <f>VLOOKUP($AU92,weatherData!$A$1:$E$366,5,0)</f>
        <v>37.94</v>
      </c>
    </row>
    <row r="93" spans="1:60" x14ac:dyDescent="0.2">
      <c r="A93" s="3">
        <v>43204</v>
      </c>
      <c r="B93" s="4">
        <v>4642</v>
      </c>
      <c r="C93" s="4">
        <v>2.8269079056391075</v>
      </c>
      <c r="D93" s="4">
        <v>578</v>
      </c>
      <c r="E93" s="4">
        <v>6.7333333333333334</v>
      </c>
      <c r="F93" s="4">
        <v>7</v>
      </c>
      <c r="G93" s="4">
        <v>65456.965820097779</v>
      </c>
      <c r="H93" s="4">
        <v>5089</v>
      </c>
      <c r="I93" s="4">
        <v>3828</v>
      </c>
      <c r="J93" s="4">
        <v>4571</v>
      </c>
      <c r="Q93" s="1">
        <v>43204</v>
      </c>
      <c r="R93">
        <v>4642</v>
      </c>
      <c r="S93">
        <v>578</v>
      </c>
      <c r="T93">
        <v>5089</v>
      </c>
      <c r="U93">
        <v>3828</v>
      </c>
      <c r="V93">
        <v>4571</v>
      </c>
      <c r="W93">
        <v>6.7333333333333334</v>
      </c>
      <c r="X93">
        <v>0</v>
      </c>
      <c r="Y93">
        <v>60.08</v>
      </c>
      <c r="Z93">
        <f t="shared" si="12"/>
        <v>3609.6063999999997</v>
      </c>
      <c r="AA93">
        <f t="shared" si="13"/>
        <v>34265.933333333334</v>
      </c>
      <c r="AB93">
        <f t="shared" si="14"/>
        <v>19480692</v>
      </c>
      <c r="AC93">
        <f t="shared" si="15"/>
        <v>23261819</v>
      </c>
      <c r="AD93">
        <v>0</v>
      </c>
      <c r="AE93">
        <f t="shared" si="16"/>
        <v>0</v>
      </c>
      <c r="AF93">
        <v>65456.965820097779</v>
      </c>
      <c r="AG93">
        <v>2.8269079056391075</v>
      </c>
      <c r="AH93">
        <v>7</v>
      </c>
      <c r="AI93">
        <v>0</v>
      </c>
      <c r="AJ93">
        <v>28.94</v>
      </c>
      <c r="AK93" t="str">
        <f t="shared" si="17"/>
        <v>Sat</v>
      </c>
      <c r="AL93">
        <f t="shared" si="18"/>
        <v>0</v>
      </c>
      <c r="AM93">
        <f t="shared" si="19"/>
        <v>0</v>
      </c>
      <c r="AN93">
        <f t="shared" si="20"/>
        <v>0</v>
      </c>
      <c r="AO93">
        <f t="shared" si="21"/>
        <v>0</v>
      </c>
      <c r="AP93">
        <f t="shared" si="22"/>
        <v>0</v>
      </c>
      <c r="AQ93">
        <f t="shared" si="23"/>
        <v>1</v>
      </c>
      <c r="AU93" s="1">
        <v>43203</v>
      </c>
      <c r="AV93">
        <v>4521</v>
      </c>
      <c r="AW93">
        <v>2.7528591940258527</v>
      </c>
      <c r="AX93">
        <v>568</v>
      </c>
      <c r="AY93">
        <v>6.5333333333333332</v>
      </c>
      <c r="AZ93">
        <v>4</v>
      </c>
      <c r="BA93">
        <v>67541.839829191362</v>
      </c>
      <c r="BB93">
        <v>5005</v>
      </c>
      <c r="BC93">
        <v>4665</v>
      </c>
      <c r="BD93">
        <v>4171</v>
      </c>
      <c r="BE93">
        <f>VLOOKUP($AU93,weatherData!$A$1:$E$366,2,0)</f>
        <v>2.5196850393700698</v>
      </c>
      <c r="BF93">
        <f>VLOOKUP($AU93,weatherData!$A$1:$E$366,3,0)</f>
        <v>3.50393700787401</v>
      </c>
      <c r="BG93">
        <f>VLOOKUP($AU93,weatherData!$A$1:$E$366,4,0)</f>
        <v>48.02</v>
      </c>
      <c r="BH93">
        <f>VLOOKUP($AU93,weatherData!$A$1:$E$366,5,0)</f>
        <v>30.02</v>
      </c>
    </row>
    <row r="94" spans="1:60" x14ac:dyDescent="0.2">
      <c r="A94" s="3">
        <v>43206</v>
      </c>
      <c r="B94" s="4">
        <v>2592</v>
      </c>
      <c r="C94" s="4">
        <v>2.9009619521789864</v>
      </c>
      <c r="D94" s="4">
        <v>318</v>
      </c>
      <c r="E94" s="4">
        <v>6.6</v>
      </c>
      <c r="F94" s="4">
        <v>7</v>
      </c>
      <c r="G94" s="4">
        <v>56159.436348259922</v>
      </c>
      <c r="H94" s="4">
        <v>2178</v>
      </c>
      <c r="I94" s="4">
        <v>2986</v>
      </c>
      <c r="J94" s="4">
        <v>2488</v>
      </c>
      <c r="Q94" s="1">
        <v>43206</v>
      </c>
      <c r="R94">
        <v>2592</v>
      </c>
      <c r="S94">
        <v>318</v>
      </c>
      <c r="T94">
        <v>2178</v>
      </c>
      <c r="U94">
        <v>2986</v>
      </c>
      <c r="V94">
        <v>2488</v>
      </c>
      <c r="W94">
        <v>6.6</v>
      </c>
      <c r="X94">
        <v>0</v>
      </c>
      <c r="Y94">
        <v>77</v>
      </c>
      <c r="Z94">
        <f t="shared" si="12"/>
        <v>5929</v>
      </c>
      <c r="AA94">
        <f t="shared" si="13"/>
        <v>14374.8</v>
      </c>
      <c r="AB94">
        <f t="shared" si="14"/>
        <v>6503508</v>
      </c>
      <c r="AC94">
        <f t="shared" si="15"/>
        <v>5418864</v>
      </c>
      <c r="AD94">
        <v>0</v>
      </c>
      <c r="AE94">
        <f t="shared" si="16"/>
        <v>0</v>
      </c>
      <c r="AF94">
        <v>56159.436348259922</v>
      </c>
      <c r="AG94">
        <v>2.9009619521789864</v>
      </c>
      <c r="AH94">
        <v>7</v>
      </c>
      <c r="AI94">
        <v>0</v>
      </c>
      <c r="AJ94">
        <v>44.96</v>
      </c>
      <c r="AK94" t="str">
        <f t="shared" si="17"/>
        <v>Mon</v>
      </c>
      <c r="AL94">
        <f t="shared" si="18"/>
        <v>1</v>
      </c>
      <c r="AM94">
        <f t="shared" si="19"/>
        <v>0</v>
      </c>
      <c r="AN94">
        <f t="shared" si="20"/>
        <v>0</v>
      </c>
      <c r="AO94">
        <f t="shared" si="21"/>
        <v>0</v>
      </c>
      <c r="AP94">
        <f t="shared" si="22"/>
        <v>0</v>
      </c>
      <c r="AQ94">
        <f t="shared" si="23"/>
        <v>0</v>
      </c>
      <c r="AU94" s="1">
        <v>43204</v>
      </c>
      <c r="AV94">
        <v>4642</v>
      </c>
      <c r="AW94">
        <v>2.8269079056391075</v>
      </c>
      <c r="AX94">
        <v>578</v>
      </c>
      <c r="AY94">
        <v>6.7333333333333334</v>
      </c>
      <c r="AZ94">
        <v>7</v>
      </c>
      <c r="BA94">
        <v>65456.965820097779</v>
      </c>
      <c r="BB94">
        <v>5089</v>
      </c>
      <c r="BC94">
        <v>3828</v>
      </c>
      <c r="BD94">
        <v>4571</v>
      </c>
      <c r="BE94">
        <f>VLOOKUP($AU94,weatherData!$A$1:$E$366,2,0)</f>
        <v>0</v>
      </c>
      <c r="BF94">
        <f>VLOOKUP($AU94,weatherData!$A$1:$E$366,3,0)</f>
        <v>0</v>
      </c>
      <c r="BG94">
        <f>VLOOKUP($AU94,weatherData!$A$1:$E$366,4,0)</f>
        <v>60.08</v>
      </c>
      <c r="BH94">
        <f>VLOOKUP($AU94,weatherData!$A$1:$E$366,5,0)</f>
        <v>28.94</v>
      </c>
    </row>
    <row r="95" spans="1:60" x14ac:dyDescent="0.2">
      <c r="A95" s="3">
        <v>43207</v>
      </c>
      <c r="B95" s="4">
        <v>3894</v>
      </c>
      <c r="C95" s="4">
        <v>3.9338563875415806</v>
      </c>
      <c r="D95" s="4">
        <v>433</v>
      </c>
      <c r="E95" s="4">
        <v>7.2</v>
      </c>
      <c r="F95" s="4">
        <v>3</v>
      </c>
      <c r="G95" s="4">
        <v>63138.455798109135</v>
      </c>
      <c r="H95" s="4">
        <v>2202</v>
      </c>
      <c r="I95" s="4">
        <v>3460</v>
      </c>
      <c r="J95" s="4">
        <v>3102</v>
      </c>
      <c r="Q95" s="1">
        <v>43207</v>
      </c>
      <c r="R95">
        <v>3894</v>
      </c>
      <c r="S95">
        <v>433</v>
      </c>
      <c r="T95">
        <v>2202</v>
      </c>
      <c r="U95">
        <v>3460</v>
      </c>
      <c r="V95">
        <v>3102</v>
      </c>
      <c r="W95">
        <v>7.2</v>
      </c>
      <c r="X95">
        <v>0.90551181102362199</v>
      </c>
      <c r="Y95">
        <v>71.959999999999994</v>
      </c>
      <c r="Z95">
        <f t="shared" si="12"/>
        <v>5178.2415999999994</v>
      </c>
      <c r="AA95">
        <f t="shared" si="13"/>
        <v>15854.4</v>
      </c>
      <c r="AB95">
        <f t="shared" si="14"/>
        <v>7618920</v>
      </c>
      <c r="AC95">
        <f t="shared" si="15"/>
        <v>6830604</v>
      </c>
      <c r="AD95">
        <v>0</v>
      </c>
      <c r="AE95">
        <f t="shared" si="16"/>
        <v>0</v>
      </c>
      <c r="AF95">
        <v>63138.455798109135</v>
      </c>
      <c r="AG95">
        <v>3.9338563875415806</v>
      </c>
      <c r="AH95">
        <v>3</v>
      </c>
      <c r="AI95">
        <v>0</v>
      </c>
      <c r="AJ95">
        <v>32</v>
      </c>
      <c r="AK95" t="str">
        <f t="shared" si="17"/>
        <v>Tue</v>
      </c>
      <c r="AL95">
        <f t="shared" si="18"/>
        <v>0</v>
      </c>
      <c r="AM95">
        <f t="shared" si="19"/>
        <v>1</v>
      </c>
      <c r="AN95">
        <f t="shared" si="20"/>
        <v>0</v>
      </c>
      <c r="AO95">
        <f t="shared" si="21"/>
        <v>0</v>
      </c>
      <c r="AP95">
        <f t="shared" si="22"/>
        <v>0</v>
      </c>
      <c r="AQ95">
        <f t="shared" si="23"/>
        <v>0</v>
      </c>
      <c r="AU95" s="1">
        <v>43206</v>
      </c>
      <c r="AV95">
        <v>2592</v>
      </c>
      <c r="AW95">
        <v>2.9009619521789864</v>
      </c>
      <c r="AX95">
        <v>318</v>
      </c>
      <c r="AY95">
        <v>6.6</v>
      </c>
      <c r="AZ95">
        <v>7</v>
      </c>
      <c r="BA95">
        <v>56159.436348259922</v>
      </c>
      <c r="BB95">
        <v>2178</v>
      </c>
      <c r="BC95">
        <v>2986</v>
      </c>
      <c r="BD95">
        <v>2488</v>
      </c>
      <c r="BE95">
        <f>VLOOKUP($AU95,weatherData!$A$1:$E$366,2,0)</f>
        <v>0</v>
      </c>
      <c r="BF95">
        <f>VLOOKUP($AU95,weatherData!$A$1:$E$366,3,0)</f>
        <v>0</v>
      </c>
      <c r="BG95">
        <f>VLOOKUP($AU95,weatherData!$A$1:$E$366,4,0)</f>
        <v>77</v>
      </c>
      <c r="BH95">
        <f>VLOOKUP($AU95,weatherData!$A$1:$E$366,5,0)</f>
        <v>44.96</v>
      </c>
    </row>
    <row r="96" spans="1:60" x14ac:dyDescent="0.2">
      <c r="A96" s="3">
        <v>43208</v>
      </c>
      <c r="B96" s="4">
        <v>3096</v>
      </c>
      <c r="C96" s="4">
        <v>5.7260457635467512</v>
      </c>
      <c r="D96" s="4">
        <v>350</v>
      </c>
      <c r="E96" s="4">
        <v>9</v>
      </c>
      <c r="F96" s="4">
        <v>32</v>
      </c>
      <c r="G96" s="4">
        <v>68566.349692459757</v>
      </c>
      <c r="H96" s="4">
        <v>2697</v>
      </c>
      <c r="I96" s="4">
        <v>3518</v>
      </c>
      <c r="J96" s="4">
        <v>3064</v>
      </c>
      <c r="Q96" s="1">
        <v>43208</v>
      </c>
      <c r="R96">
        <v>3096</v>
      </c>
      <c r="S96">
        <v>350</v>
      </c>
      <c r="T96">
        <v>2697</v>
      </c>
      <c r="U96">
        <v>3518</v>
      </c>
      <c r="V96">
        <v>3064</v>
      </c>
      <c r="W96">
        <v>9</v>
      </c>
      <c r="X96">
        <v>0</v>
      </c>
      <c r="Y96">
        <v>59</v>
      </c>
      <c r="Z96">
        <f t="shared" si="12"/>
        <v>3481</v>
      </c>
      <c r="AA96">
        <f t="shared" si="13"/>
        <v>24273</v>
      </c>
      <c r="AB96">
        <f t="shared" si="14"/>
        <v>9488046</v>
      </c>
      <c r="AC96">
        <f t="shared" si="15"/>
        <v>8263608</v>
      </c>
      <c r="AD96">
        <v>0</v>
      </c>
      <c r="AE96">
        <f t="shared" si="16"/>
        <v>0</v>
      </c>
      <c r="AF96">
        <v>68566.349692459757</v>
      </c>
      <c r="AG96">
        <v>5.7260457635467512</v>
      </c>
      <c r="AH96">
        <v>32</v>
      </c>
      <c r="AI96">
        <v>0</v>
      </c>
      <c r="AJ96">
        <v>30.02</v>
      </c>
      <c r="AK96" t="str">
        <f t="shared" si="17"/>
        <v>Wed</v>
      </c>
      <c r="AL96">
        <f t="shared" si="18"/>
        <v>0</v>
      </c>
      <c r="AM96">
        <f t="shared" si="19"/>
        <v>0</v>
      </c>
      <c r="AN96">
        <f t="shared" si="20"/>
        <v>1</v>
      </c>
      <c r="AO96">
        <f t="shared" si="21"/>
        <v>0</v>
      </c>
      <c r="AP96">
        <f t="shared" si="22"/>
        <v>0</v>
      </c>
      <c r="AQ96">
        <f t="shared" si="23"/>
        <v>0</v>
      </c>
      <c r="AU96" s="1">
        <v>43207</v>
      </c>
      <c r="AV96">
        <v>3894</v>
      </c>
      <c r="AW96">
        <v>3.9338563875415806</v>
      </c>
      <c r="AX96">
        <v>433</v>
      </c>
      <c r="AY96">
        <v>7.2</v>
      </c>
      <c r="AZ96">
        <v>3</v>
      </c>
      <c r="BA96">
        <v>63138.455798109135</v>
      </c>
      <c r="BB96">
        <v>2202</v>
      </c>
      <c r="BC96">
        <v>3460</v>
      </c>
      <c r="BD96">
        <v>3102</v>
      </c>
      <c r="BE96">
        <f>VLOOKUP($AU96,weatherData!$A$1:$E$366,2,0)</f>
        <v>0</v>
      </c>
      <c r="BF96">
        <f>VLOOKUP($AU96,weatherData!$A$1:$E$366,3,0)</f>
        <v>0.90551181102362199</v>
      </c>
      <c r="BG96">
        <f>VLOOKUP($AU96,weatherData!$A$1:$E$366,4,0)</f>
        <v>71.959999999999994</v>
      </c>
      <c r="BH96">
        <f>VLOOKUP($AU96,weatherData!$A$1:$E$366,5,0)</f>
        <v>32</v>
      </c>
    </row>
    <row r="97" spans="1:60" x14ac:dyDescent="0.2">
      <c r="A97" s="3">
        <v>43209</v>
      </c>
      <c r="B97" s="4">
        <v>3967</v>
      </c>
      <c r="C97" s="4">
        <v>3.6077976937330458</v>
      </c>
      <c r="D97" s="4">
        <v>512</v>
      </c>
      <c r="E97" s="4">
        <v>6.7333333333333334</v>
      </c>
      <c r="F97" s="4">
        <v>11</v>
      </c>
      <c r="G97" s="4">
        <v>58798.144289730772</v>
      </c>
      <c r="H97" s="4">
        <v>3563</v>
      </c>
      <c r="I97" s="4">
        <v>3411</v>
      </c>
      <c r="J97" s="4">
        <v>2725</v>
      </c>
      <c r="Q97" s="1">
        <v>43209</v>
      </c>
      <c r="R97">
        <v>3967</v>
      </c>
      <c r="S97">
        <v>512</v>
      </c>
      <c r="T97">
        <v>3563</v>
      </c>
      <c r="U97">
        <v>3411</v>
      </c>
      <c r="V97">
        <v>2725</v>
      </c>
      <c r="W97">
        <v>6.7333333333333334</v>
      </c>
      <c r="X97">
        <v>0</v>
      </c>
      <c r="Y97">
        <v>68</v>
      </c>
      <c r="Z97">
        <f t="shared" si="12"/>
        <v>4624</v>
      </c>
      <c r="AA97">
        <f t="shared" si="13"/>
        <v>23990.866666666669</v>
      </c>
      <c r="AB97">
        <f t="shared" si="14"/>
        <v>12153393</v>
      </c>
      <c r="AC97">
        <f t="shared" si="15"/>
        <v>9709175</v>
      </c>
      <c r="AD97">
        <v>0</v>
      </c>
      <c r="AE97">
        <f t="shared" si="16"/>
        <v>0</v>
      </c>
      <c r="AF97">
        <v>58798.144289730772</v>
      </c>
      <c r="AG97">
        <v>3.6077976937330458</v>
      </c>
      <c r="AH97">
        <v>11</v>
      </c>
      <c r="AI97">
        <v>0</v>
      </c>
      <c r="AJ97">
        <v>44.06</v>
      </c>
      <c r="AK97" t="str">
        <f t="shared" si="17"/>
        <v>Thu</v>
      </c>
      <c r="AL97">
        <f t="shared" si="18"/>
        <v>0</v>
      </c>
      <c r="AM97">
        <f t="shared" si="19"/>
        <v>0</v>
      </c>
      <c r="AN97">
        <f t="shared" si="20"/>
        <v>0</v>
      </c>
      <c r="AO97">
        <f t="shared" si="21"/>
        <v>1</v>
      </c>
      <c r="AP97">
        <f t="shared" si="22"/>
        <v>0</v>
      </c>
      <c r="AQ97">
        <f t="shared" si="23"/>
        <v>0</v>
      </c>
      <c r="AU97" s="1">
        <v>43208</v>
      </c>
      <c r="AV97">
        <v>3096</v>
      </c>
      <c r="AW97">
        <v>5.7260457635467512</v>
      </c>
      <c r="AX97">
        <v>350</v>
      </c>
      <c r="AY97">
        <v>9</v>
      </c>
      <c r="AZ97">
        <v>32</v>
      </c>
      <c r="BA97">
        <v>68566.349692459757</v>
      </c>
      <c r="BB97">
        <v>2697</v>
      </c>
      <c r="BC97">
        <v>3518</v>
      </c>
      <c r="BD97">
        <v>3064</v>
      </c>
      <c r="BE97">
        <f>VLOOKUP($AU97,weatherData!$A$1:$E$366,2,0)</f>
        <v>0</v>
      </c>
      <c r="BF97">
        <f>VLOOKUP($AU97,weatherData!$A$1:$E$366,3,0)</f>
        <v>0</v>
      </c>
      <c r="BG97">
        <f>VLOOKUP($AU97,weatherData!$A$1:$E$366,4,0)</f>
        <v>59</v>
      </c>
      <c r="BH97">
        <f>VLOOKUP($AU97,weatherData!$A$1:$E$366,5,0)</f>
        <v>30.02</v>
      </c>
    </row>
    <row r="98" spans="1:60" x14ac:dyDescent="0.2">
      <c r="A98" s="3">
        <v>43210</v>
      </c>
      <c r="B98" s="4">
        <v>4857</v>
      </c>
      <c r="C98" s="4">
        <v>2.727890135896085</v>
      </c>
      <c r="D98" s="4">
        <v>603</v>
      </c>
      <c r="E98" s="4">
        <v>6.4666666666666668</v>
      </c>
      <c r="F98" s="4">
        <v>1</v>
      </c>
      <c r="G98" s="4">
        <v>63410.009888299959</v>
      </c>
      <c r="H98" s="4">
        <v>4991</v>
      </c>
      <c r="I98" s="4">
        <v>4534</v>
      </c>
      <c r="J98" s="4">
        <v>4521</v>
      </c>
      <c r="Q98" s="1">
        <v>43210</v>
      </c>
      <c r="R98">
        <v>4857</v>
      </c>
      <c r="S98">
        <v>603</v>
      </c>
      <c r="T98">
        <v>4991</v>
      </c>
      <c r="U98">
        <v>4534</v>
      </c>
      <c r="V98">
        <v>4521</v>
      </c>
      <c r="W98">
        <v>6.4666666666666668</v>
      </c>
      <c r="X98">
        <v>0</v>
      </c>
      <c r="Y98">
        <v>66.92</v>
      </c>
      <c r="Z98">
        <f t="shared" si="12"/>
        <v>4478.2864</v>
      </c>
      <c r="AA98">
        <f t="shared" si="13"/>
        <v>32275.133333333335</v>
      </c>
      <c r="AB98">
        <f t="shared" si="14"/>
        <v>22629194</v>
      </c>
      <c r="AC98">
        <f t="shared" si="15"/>
        <v>22564311</v>
      </c>
      <c r="AD98">
        <v>0</v>
      </c>
      <c r="AE98">
        <f t="shared" si="16"/>
        <v>0</v>
      </c>
      <c r="AF98">
        <v>63410.009888299959</v>
      </c>
      <c r="AG98">
        <v>2.727890135896085</v>
      </c>
      <c r="AH98">
        <v>1</v>
      </c>
      <c r="AI98">
        <v>0</v>
      </c>
      <c r="AJ98">
        <v>44.06</v>
      </c>
      <c r="AK98" t="str">
        <f t="shared" si="17"/>
        <v>Fri</v>
      </c>
      <c r="AL98">
        <f t="shared" si="18"/>
        <v>0</v>
      </c>
      <c r="AM98">
        <f t="shared" si="19"/>
        <v>0</v>
      </c>
      <c r="AN98">
        <f t="shared" si="20"/>
        <v>0</v>
      </c>
      <c r="AO98">
        <f t="shared" si="21"/>
        <v>0</v>
      </c>
      <c r="AP98">
        <f t="shared" si="22"/>
        <v>1</v>
      </c>
      <c r="AQ98">
        <f t="shared" si="23"/>
        <v>0</v>
      </c>
      <c r="AU98" s="1">
        <v>43209</v>
      </c>
      <c r="AV98">
        <v>3967</v>
      </c>
      <c r="AW98">
        <v>3.6077976937330458</v>
      </c>
      <c r="AX98">
        <v>512</v>
      </c>
      <c r="AY98">
        <v>6.7333333333333334</v>
      </c>
      <c r="AZ98">
        <v>11</v>
      </c>
      <c r="BA98">
        <v>58798.144289730772</v>
      </c>
      <c r="BB98">
        <v>3563</v>
      </c>
      <c r="BC98">
        <v>3411</v>
      </c>
      <c r="BD98">
        <v>2725</v>
      </c>
      <c r="BE98">
        <f>VLOOKUP($AU98,weatherData!$A$1:$E$366,2,0)</f>
        <v>0</v>
      </c>
      <c r="BF98">
        <f>VLOOKUP($AU98,weatherData!$A$1:$E$366,3,0)</f>
        <v>0</v>
      </c>
      <c r="BG98">
        <f>VLOOKUP($AU98,weatherData!$A$1:$E$366,4,0)</f>
        <v>68</v>
      </c>
      <c r="BH98">
        <f>VLOOKUP($AU98,weatherData!$A$1:$E$366,5,0)</f>
        <v>44.06</v>
      </c>
    </row>
    <row r="99" spans="1:60" x14ac:dyDescent="0.2">
      <c r="A99" s="3">
        <v>43211</v>
      </c>
      <c r="B99" s="4">
        <v>4896</v>
      </c>
      <c r="C99" s="4">
        <v>2.4956543972502185</v>
      </c>
      <c r="D99" s="4">
        <v>561</v>
      </c>
      <c r="E99" s="4">
        <v>6.666666666666667</v>
      </c>
      <c r="F99" s="4">
        <v>1</v>
      </c>
      <c r="G99" s="4">
        <v>65244.832600941423</v>
      </c>
      <c r="H99" s="4">
        <v>4837</v>
      </c>
      <c r="I99" s="4">
        <v>4979</v>
      </c>
      <c r="J99" s="4">
        <v>4642</v>
      </c>
      <c r="Q99" s="1">
        <v>43211</v>
      </c>
      <c r="R99">
        <v>4896</v>
      </c>
      <c r="S99">
        <v>561</v>
      </c>
      <c r="T99">
        <v>4837</v>
      </c>
      <c r="U99">
        <v>4979</v>
      </c>
      <c r="V99">
        <v>4642</v>
      </c>
      <c r="W99">
        <v>6.666666666666667</v>
      </c>
      <c r="X99">
        <v>0</v>
      </c>
      <c r="Y99">
        <v>71.06</v>
      </c>
      <c r="Z99">
        <f t="shared" si="12"/>
        <v>5049.5236000000004</v>
      </c>
      <c r="AA99">
        <f t="shared" si="13"/>
        <v>32246.666666666668</v>
      </c>
      <c r="AB99">
        <f t="shared" si="14"/>
        <v>24083423</v>
      </c>
      <c r="AC99">
        <f t="shared" si="15"/>
        <v>22453354</v>
      </c>
      <c r="AD99">
        <v>0</v>
      </c>
      <c r="AE99">
        <f t="shared" si="16"/>
        <v>0</v>
      </c>
      <c r="AF99">
        <v>65244.832600941423</v>
      </c>
      <c r="AG99">
        <v>2.4956543972502185</v>
      </c>
      <c r="AH99">
        <v>1</v>
      </c>
      <c r="AI99">
        <v>0</v>
      </c>
      <c r="AJ99">
        <v>39.020000000000003</v>
      </c>
      <c r="AK99" t="str">
        <f t="shared" si="17"/>
        <v>Sat</v>
      </c>
      <c r="AL99">
        <f t="shared" si="18"/>
        <v>0</v>
      </c>
      <c r="AM99">
        <f t="shared" si="19"/>
        <v>0</v>
      </c>
      <c r="AN99">
        <f t="shared" si="20"/>
        <v>0</v>
      </c>
      <c r="AO99">
        <f t="shared" si="21"/>
        <v>0</v>
      </c>
      <c r="AP99">
        <f t="shared" si="22"/>
        <v>0</v>
      </c>
      <c r="AQ99">
        <f t="shared" si="23"/>
        <v>1</v>
      </c>
      <c r="AU99" s="1">
        <v>43210</v>
      </c>
      <c r="AV99">
        <v>4857</v>
      </c>
      <c r="AW99">
        <v>2.727890135896085</v>
      </c>
      <c r="AX99">
        <v>603</v>
      </c>
      <c r="AY99">
        <v>6.4666666666666668</v>
      </c>
      <c r="AZ99">
        <v>1</v>
      </c>
      <c r="BA99">
        <v>63410.009888299959</v>
      </c>
      <c r="BB99">
        <v>4991</v>
      </c>
      <c r="BC99">
        <v>4534</v>
      </c>
      <c r="BD99">
        <v>4521</v>
      </c>
      <c r="BE99">
        <f>VLOOKUP($AU99,weatherData!$A$1:$E$366,2,0)</f>
        <v>0</v>
      </c>
      <c r="BF99">
        <f>VLOOKUP($AU99,weatherData!$A$1:$E$366,3,0)</f>
        <v>0</v>
      </c>
      <c r="BG99">
        <f>VLOOKUP($AU99,weatherData!$A$1:$E$366,4,0)</f>
        <v>66.92</v>
      </c>
      <c r="BH99">
        <f>VLOOKUP($AU99,weatherData!$A$1:$E$366,5,0)</f>
        <v>44.06</v>
      </c>
    </row>
    <row r="100" spans="1:60" x14ac:dyDescent="0.2">
      <c r="A100" s="3">
        <v>43213</v>
      </c>
      <c r="B100" s="4">
        <v>3320</v>
      </c>
      <c r="C100" s="4">
        <v>3.8256549493391572</v>
      </c>
      <c r="D100" s="4">
        <v>373</v>
      </c>
      <c r="E100" s="4">
        <v>7</v>
      </c>
      <c r="F100" s="4">
        <v>18</v>
      </c>
      <c r="G100" s="4">
        <v>52900.679928453574</v>
      </c>
      <c r="H100" s="4">
        <v>3218</v>
      </c>
      <c r="I100" s="4">
        <v>2288</v>
      </c>
      <c r="J100" s="4">
        <v>2592</v>
      </c>
      <c r="Q100" s="1">
        <v>43213</v>
      </c>
      <c r="R100">
        <v>3320</v>
      </c>
      <c r="S100">
        <v>373</v>
      </c>
      <c r="T100">
        <v>3218</v>
      </c>
      <c r="U100">
        <v>2288</v>
      </c>
      <c r="V100">
        <v>2592</v>
      </c>
      <c r="W100">
        <v>7</v>
      </c>
      <c r="X100">
        <v>0</v>
      </c>
      <c r="Y100">
        <v>75.92</v>
      </c>
      <c r="Z100">
        <f t="shared" si="12"/>
        <v>5763.8464000000004</v>
      </c>
      <c r="AA100">
        <f t="shared" si="13"/>
        <v>22526</v>
      </c>
      <c r="AB100">
        <f t="shared" si="14"/>
        <v>7362784</v>
      </c>
      <c r="AC100">
        <f t="shared" si="15"/>
        <v>8341056</v>
      </c>
      <c r="AD100">
        <v>0</v>
      </c>
      <c r="AE100">
        <f t="shared" si="16"/>
        <v>0</v>
      </c>
      <c r="AF100">
        <v>52900.679928453574</v>
      </c>
      <c r="AG100">
        <v>3.8256549493391572</v>
      </c>
      <c r="AH100">
        <v>18</v>
      </c>
      <c r="AI100">
        <v>0</v>
      </c>
      <c r="AJ100">
        <v>51.98</v>
      </c>
      <c r="AK100" t="str">
        <f t="shared" si="17"/>
        <v>Mon</v>
      </c>
      <c r="AL100">
        <f t="shared" si="18"/>
        <v>1</v>
      </c>
      <c r="AM100">
        <f t="shared" si="19"/>
        <v>0</v>
      </c>
      <c r="AN100">
        <f t="shared" si="20"/>
        <v>0</v>
      </c>
      <c r="AO100">
        <f t="shared" si="21"/>
        <v>0</v>
      </c>
      <c r="AP100">
        <f t="shared" si="22"/>
        <v>0</v>
      </c>
      <c r="AQ100">
        <f t="shared" si="23"/>
        <v>0</v>
      </c>
      <c r="AU100" s="1">
        <v>43211</v>
      </c>
      <c r="AV100">
        <v>4896</v>
      </c>
      <c r="AW100">
        <v>2.4956543972502185</v>
      </c>
      <c r="AX100">
        <v>561</v>
      </c>
      <c r="AY100">
        <v>6.666666666666667</v>
      </c>
      <c r="AZ100">
        <v>1</v>
      </c>
      <c r="BA100">
        <v>65244.832600941423</v>
      </c>
      <c r="BB100">
        <v>4837</v>
      </c>
      <c r="BC100">
        <v>4979</v>
      </c>
      <c r="BD100">
        <v>4642</v>
      </c>
      <c r="BE100">
        <f>VLOOKUP($AU100,weatherData!$A$1:$E$366,2,0)</f>
        <v>0</v>
      </c>
      <c r="BF100">
        <f>VLOOKUP($AU100,weatherData!$A$1:$E$366,3,0)</f>
        <v>0</v>
      </c>
      <c r="BG100">
        <f>VLOOKUP($AU100,weatherData!$A$1:$E$366,4,0)</f>
        <v>71.06</v>
      </c>
      <c r="BH100">
        <f>VLOOKUP($AU100,weatherData!$A$1:$E$366,5,0)</f>
        <v>39.020000000000003</v>
      </c>
    </row>
    <row r="101" spans="1:60" x14ac:dyDescent="0.2">
      <c r="A101" s="3">
        <v>43214</v>
      </c>
      <c r="B101" s="4">
        <v>3261</v>
      </c>
      <c r="C101" s="4">
        <v>4.050029101483597</v>
      </c>
      <c r="D101" s="4">
        <v>434</v>
      </c>
      <c r="E101" s="4">
        <v>7.0714285714285712</v>
      </c>
      <c r="F101" s="4">
        <v>7</v>
      </c>
      <c r="G101" s="4">
        <v>54782.94761119083</v>
      </c>
      <c r="H101" s="4">
        <v>3377</v>
      </c>
      <c r="I101" s="4">
        <v>3871</v>
      </c>
      <c r="J101" s="4">
        <v>3884</v>
      </c>
      <c r="Q101" s="1">
        <v>43214</v>
      </c>
      <c r="R101">
        <v>3261</v>
      </c>
      <c r="S101">
        <v>434</v>
      </c>
      <c r="T101">
        <v>3377</v>
      </c>
      <c r="U101">
        <v>3871</v>
      </c>
      <c r="V101">
        <v>3884</v>
      </c>
      <c r="W101">
        <v>7.0714285714285712</v>
      </c>
      <c r="X101">
        <v>0</v>
      </c>
      <c r="Y101">
        <v>68</v>
      </c>
      <c r="Z101">
        <f t="shared" si="12"/>
        <v>4624</v>
      </c>
      <c r="AA101">
        <f t="shared" si="13"/>
        <v>23880.214285714286</v>
      </c>
      <c r="AB101">
        <f t="shared" si="14"/>
        <v>13072367</v>
      </c>
      <c r="AC101">
        <f t="shared" si="15"/>
        <v>13116268</v>
      </c>
      <c r="AD101">
        <v>0</v>
      </c>
      <c r="AE101">
        <f t="shared" si="16"/>
        <v>0</v>
      </c>
      <c r="AF101">
        <v>54782.94761119083</v>
      </c>
      <c r="AG101">
        <v>4.050029101483597</v>
      </c>
      <c r="AH101">
        <v>7</v>
      </c>
      <c r="AI101">
        <v>0</v>
      </c>
      <c r="AJ101">
        <v>39.92</v>
      </c>
      <c r="AK101" t="str">
        <f t="shared" si="17"/>
        <v>Tue</v>
      </c>
      <c r="AL101">
        <f t="shared" si="18"/>
        <v>0</v>
      </c>
      <c r="AM101">
        <f t="shared" si="19"/>
        <v>1</v>
      </c>
      <c r="AN101">
        <f t="shared" si="20"/>
        <v>0</v>
      </c>
      <c r="AO101">
        <f t="shared" si="21"/>
        <v>0</v>
      </c>
      <c r="AP101">
        <f t="shared" si="22"/>
        <v>0</v>
      </c>
      <c r="AQ101">
        <f t="shared" si="23"/>
        <v>0</v>
      </c>
      <c r="AU101" s="1">
        <v>43213</v>
      </c>
      <c r="AV101">
        <v>3320</v>
      </c>
      <c r="AW101">
        <v>3.8256549493391572</v>
      </c>
      <c r="AX101">
        <v>373</v>
      </c>
      <c r="AY101">
        <v>7</v>
      </c>
      <c r="AZ101">
        <v>18</v>
      </c>
      <c r="BA101">
        <v>52900.679928453574</v>
      </c>
      <c r="BB101">
        <v>3218</v>
      </c>
      <c r="BC101">
        <v>2288</v>
      </c>
      <c r="BD101">
        <v>2592</v>
      </c>
      <c r="BE101">
        <f>VLOOKUP($AU101,weatherData!$A$1:$E$366,2,0)</f>
        <v>0</v>
      </c>
      <c r="BF101">
        <f>VLOOKUP($AU101,weatherData!$A$1:$E$366,3,0)</f>
        <v>0</v>
      </c>
      <c r="BG101">
        <f>VLOOKUP($AU101,weatherData!$A$1:$E$366,4,0)</f>
        <v>75.92</v>
      </c>
      <c r="BH101">
        <f>VLOOKUP($AU101,weatherData!$A$1:$E$366,5,0)</f>
        <v>51.98</v>
      </c>
    </row>
    <row r="102" spans="1:60" x14ac:dyDescent="0.2">
      <c r="A102" s="3">
        <v>43215</v>
      </c>
      <c r="B102" s="4">
        <v>4172</v>
      </c>
      <c r="C102" s="4">
        <v>6.4933848076276197</v>
      </c>
      <c r="D102" s="4">
        <v>560</v>
      </c>
      <c r="E102" s="4">
        <v>6.4</v>
      </c>
      <c r="F102" s="4">
        <v>5</v>
      </c>
      <c r="G102" s="4">
        <v>71950.443354740506</v>
      </c>
      <c r="H102" s="4">
        <v>3321</v>
      </c>
      <c r="I102" s="4">
        <v>3077</v>
      </c>
      <c r="J102" s="4">
        <v>3096</v>
      </c>
      <c r="Q102" s="1">
        <v>43215</v>
      </c>
      <c r="R102">
        <v>4172</v>
      </c>
      <c r="S102">
        <v>560</v>
      </c>
      <c r="T102">
        <v>3321</v>
      </c>
      <c r="U102">
        <v>3077</v>
      </c>
      <c r="V102">
        <v>3096</v>
      </c>
      <c r="W102">
        <v>6.4</v>
      </c>
      <c r="X102">
        <v>0</v>
      </c>
      <c r="Y102">
        <v>75.02</v>
      </c>
      <c r="Z102">
        <f t="shared" si="12"/>
        <v>5628.000399999999</v>
      </c>
      <c r="AA102">
        <f t="shared" si="13"/>
        <v>21254.400000000001</v>
      </c>
      <c r="AB102">
        <f t="shared" si="14"/>
        <v>10218717</v>
      </c>
      <c r="AC102">
        <f t="shared" si="15"/>
        <v>10281816</v>
      </c>
      <c r="AD102">
        <v>0</v>
      </c>
      <c r="AE102">
        <f t="shared" si="16"/>
        <v>0</v>
      </c>
      <c r="AF102">
        <v>71950.443354740506</v>
      </c>
      <c r="AG102">
        <v>6.4933848076276197</v>
      </c>
      <c r="AH102">
        <v>5</v>
      </c>
      <c r="AI102">
        <v>0</v>
      </c>
      <c r="AJ102">
        <v>42.08</v>
      </c>
      <c r="AK102" t="str">
        <f t="shared" si="17"/>
        <v>Wed</v>
      </c>
      <c r="AL102">
        <f t="shared" si="18"/>
        <v>0</v>
      </c>
      <c r="AM102">
        <f t="shared" si="19"/>
        <v>0</v>
      </c>
      <c r="AN102">
        <f t="shared" si="20"/>
        <v>1</v>
      </c>
      <c r="AO102">
        <f t="shared" si="21"/>
        <v>0</v>
      </c>
      <c r="AP102">
        <f t="shared" si="22"/>
        <v>0</v>
      </c>
      <c r="AQ102">
        <f t="shared" si="23"/>
        <v>0</v>
      </c>
      <c r="AU102" s="1">
        <v>43214</v>
      </c>
      <c r="AV102">
        <v>3261</v>
      </c>
      <c r="AW102">
        <v>4.050029101483597</v>
      </c>
      <c r="AX102">
        <v>434</v>
      </c>
      <c r="AY102">
        <v>7.0714285714285712</v>
      </c>
      <c r="AZ102">
        <v>7</v>
      </c>
      <c r="BA102">
        <v>54782.94761119083</v>
      </c>
      <c r="BB102">
        <v>3377</v>
      </c>
      <c r="BC102">
        <v>3871</v>
      </c>
      <c r="BD102">
        <v>3884</v>
      </c>
      <c r="BE102">
        <f>VLOOKUP($AU102,weatherData!$A$1:$E$366,2,0)</f>
        <v>0</v>
      </c>
      <c r="BF102">
        <f>VLOOKUP($AU102,weatherData!$A$1:$E$366,3,0)</f>
        <v>0</v>
      </c>
      <c r="BG102">
        <f>VLOOKUP($AU102,weatherData!$A$1:$E$366,4,0)</f>
        <v>68</v>
      </c>
      <c r="BH102">
        <f>VLOOKUP($AU102,weatherData!$A$1:$E$366,5,0)</f>
        <v>39.92</v>
      </c>
    </row>
    <row r="103" spans="1:60" x14ac:dyDescent="0.2">
      <c r="A103" s="3">
        <v>43216</v>
      </c>
      <c r="B103" s="4">
        <v>4813</v>
      </c>
      <c r="C103" s="4">
        <v>6.5010175455209467</v>
      </c>
      <c r="D103" s="4">
        <v>592</v>
      </c>
      <c r="E103" s="4">
        <v>6.8666666666666663</v>
      </c>
      <c r="F103" s="4">
        <v>4</v>
      </c>
      <c r="G103" s="4">
        <v>69888.628366089702</v>
      </c>
      <c r="H103" s="4">
        <v>5121</v>
      </c>
      <c r="I103" s="4">
        <v>3641</v>
      </c>
      <c r="J103" s="4">
        <v>3967</v>
      </c>
      <c r="Q103" s="1">
        <v>43216</v>
      </c>
      <c r="R103">
        <v>4813</v>
      </c>
      <c r="S103">
        <v>592</v>
      </c>
      <c r="T103">
        <v>5121</v>
      </c>
      <c r="U103">
        <v>3641</v>
      </c>
      <c r="V103">
        <v>3967</v>
      </c>
      <c r="W103">
        <v>6.8666666666666663</v>
      </c>
      <c r="X103">
        <v>0</v>
      </c>
      <c r="Y103">
        <v>78.98</v>
      </c>
      <c r="Z103">
        <f t="shared" si="12"/>
        <v>6237.840400000001</v>
      </c>
      <c r="AA103">
        <f t="shared" si="13"/>
        <v>35164.199999999997</v>
      </c>
      <c r="AB103">
        <f t="shared" si="14"/>
        <v>18645561</v>
      </c>
      <c r="AC103">
        <f t="shared" si="15"/>
        <v>20315007</v>
      </c>
      <c r="AD103">
        <v>0</v>
      </c>
      <c r="AE103">
        <f t="shared" si="16"/>
        <v>0</v>
      </c>
      <c r="AF103">
        <v>69888.628366089702</v>
      </c>
      <c r="AG103">
        <v>6.5010175455209467</v>
      </c>
      <c r="AH103">
        <v>4</v>
      </c>
      <c r="AI103">
        <v>0</v>
      </c>
      <c r="AJ103">
        <v>44.96</v>
      </c>
      <c r="AK103" t="str">
        <f t="shared" si="17"/>
        <v>Thu</v>
      </c>
      <c r="AL103">
        <f t="shared" si="18"/>
        <v>0</v>
      </c>
      <c r="AM103">
        <f t="shared" si="19"/>
        <v>0</v>
      </c>
      <c r="AN103">
        <f t="shared" si="20"/>
        <v>0</v>
      </c>
      <c r="AO103">
        <f t="shared" si="21"/>
        <v>1</v>
      </c>
      <c r="AP103">
        <f t="shared" si="22"/>
        <v>0</v>
      </c>
      <c r="AQ103">
        <f t="shared" si="23"/>
        <v>0</v>
      </c>
      <c r="AU103" s="1">
        <v>43215</v>
      </c>
      <c r="AV103">
        <v>4172</v>
      </c>
      <c r="AW103">
        <v>6.4933848076276197</v>
      </c>
      <c r="AX103">
        <v>560</v>
      </c>
      <c r="AY103">
        <v>6.4</v>
      </c>
      <c r="AZ103">
        <v>5</v>
      </c>
      <c r="BA103">
        <v>71950.443354740506</v>
      </c>
      <c r="BB103">
        <v>3321</v>
      </c>
      <c r="BC103">
        <v>3077</v>
      </c>
      <c r="BD103">
        <v>3096</v>
      </c>
      <c r="BE103">
        <f>VLOOKUP($AU103,weatherData!$A$1:$E$366,2,0)</f>
        <v>0</v>
      </c>
      <c r="BF103">
        <f>VLOOKUP($AU103,weatherData!$A$1:$E$366,3,0)</f>
        <v>0</v>
      </c>
      <c r="BG103">
        <f>VLOOKUP($AU103,weatherData!$A$1:$E$366,4,0)</f>
        <v>75.02</v>
      </c>
      <c r="BH103">
        <f>VLOOKUP($AU103,weatherData!$A$1:$E$366,5,0)</f>
        <v>42.08</v>
      </c>
    </row>
    <row r="104" spans="1:60" x14ac:dyDescent="0.2">
      <c r="A104" s="3">
        <v>43217</v>
      </c>
      <c r="B104" s="4">
        <v>7033</v>
      </c>
      <c r="C104" s="4">
        <v>3.8094349197147674</v>
      </c>
      <c r="D104" s="4">
        <v>765</v>
      </c>
      <c r="E104" s="4">
        <v>7.9333333333333336</v>
      </c>
      <c r="F104" s="4">
        <v>7</v>
      </c>
      <c r="G104" s="4">
        <v>71732.737888199452</v>
      </c>
      <c r="H104" s="4">
        <v>6213</v>
      </c>
      <c r="I104" s="4">
        <v>5780</v>
      </c>
      <c r="J104" s="4">
        <v>4857</v>
      </c>
      <c r="Q104" s="1">
        <v>43217</v>
      </c>
      <c r="R104">
        <v>7033</v>
      </c>
      <c r="S104">
        <v>765</v>
      </c>
      <c r="T104">
        <v>6213</v>
      </c>
      <c r="U104">
        <v>5780</v>
      </c>
      <c r="V104">
        <v>4857</v>
      </c>
      <c r="W104">
        <v>7.9333333333333336</v>
      </c>
      <c r="X104">
        <v>0</v>
      </c>
      <c r="Y104">
        <v>84.02</v>
      </c>
      <c r="Z104">
        <f t="shared" si="12"/>
        <v>7059.3603999999996</v>
      </c>
      <c r="AA104">
        <f t="shared" si="13"/>
        <v>49289.8</v>
      </c>
      <c r="AB104">
        <f t="shared" si="14"/>
        <v>35911140</v>
      </c>
      <c r="AC104">
        <f t="shared" si="15"/>
        <v>30176541</v>
      </c>
      <c r="AD104">
        <v>0</v>
      </c>
      <c r="AE104">
        <f t="shared" si="16"/>
        <v>0</v>
      </c>
      <c r="AF104">
        <v>71732.737888199452</v>
      </c>
      <c r="AG104">
        <v>3.8094349197147674</v>
      </c>
      <c r="AH104">
        <v>7</v>
      </c>
      <c r="AI104">
        <v>0</v>
      </c>
      <c r="AJ104">
        <v>46.94</v>
      </c>
      <c r="AK104" t="str">
        <f t="shared" si="17"/>
        <v>Fri</v>
      </c>
      <c r="AL104">
        <f t="shared" si="18"/>
        <v>0</v>
      </c>
      <c r="AM104">
        <f t="shared" si="19"/>
        <v>0</v>
      </c>
      <c r="AN104">
        <f t="shared" si="20"/>
        <v>0</v>
      </c>
      <c r="AO104">
        <f t="shared" si="21"/>
        <v>0</v>
      </c>
      <c r="AP104">
        <f t="shared" si="22"/>
        <v>1</v>
      </c>
      <c r="AQ104">
        <f t="shared" si="23"/>
        <v>0</v>
      </c>
      <c r="AU104" s="1">
        <v>43216</v>
      </c>
      <c r="AV104">
        <v>4813</v>
      </c>
      <c r="AW104">
        <v>6.5010175455209467</v>
      </c>
      <c r="AX104">
        <v>592</v>
      </c>
      <c r="AY104">
        <v>6.8666666666666663</v>
      </c>
      <c r="AZ104">
        <v>4</v>
      </c>
      <c r="BA104">
        <v>69888.628366089702</v>
      </c>
      <c r="BB104">
        <v>5121</v>
      </c>
      <c r="BC104">
        <v>3641</v>
      </c>
      <c r="BD104">
        <v>3967</v>
      </c>
      <c r="BE104">
        <f>VLOOKUP($AU104,weatherData!$A$1:$E$366,2,0)</f>
        <v>0</v>
      </c>
      <c r="BF104">
        <f>VLOOKUP($AU104,weatherData!$A$1:$E$366,3,0)</f>
        <v>0</v>
      </c>
      <c r="BG104">
        <f>VLOOKUP($AU104,weatherData!$A$1:$E$366,4,0)</f>
        <v>78.98</v>
      </c>
      <c r="BH104">
        <f>VLOOKUP($AU104,weatherData!$A$1:$E$366,5,0)</f>
        <v>44.96</v>
      </c>
    </row>
    <row r="105" spans="1:60" x14ac:dyDescent="0.2">
      <c r="A105" s="3">
        <v>43218</v>
      </c>
      <c r="B105" s="4">
        <v>4669</v>
      </c>
      <c r="C105" s="4">
        <v>3.5834458833770158</v>
      </c>
      <c r="D105" s="4">
        <v>555</v>
      </c>
      <c r="E105" s="4">
        <v>6.666666666666667</v>
      </c>
      <c r="F105" s="4">
        <v>4</v>
      </c>
      <c r="G105" s="4">
        <v>55630.395470933108</v>
      </c>
      <c r="H105" s="4">
        <v>5339</v>
      </c>
      <c r="I105" s="4">
        <v>4443</v>
      </c>
      <c r="J105" s="4">
        <v>4896</v>
      </c>
      <c r="Q105" s="1">
        <v>43218</v>
      </c>
      <c r="R105">
        <v>4669</v>
      </c>
      <c r="S105">
        <v>555</v>
      </c>
      <c r="T105">
        <v>5339</v>
      </c>
      <c r="U105">
        <v>4443</v>
      </c>
      <c r="V105">
        <v>4896</v>
      </c>
      <c r="W105">
        <v>6.666666666666667</v>
      </c>
      <c r="X105">
        <v>0</v>
      </c>
      <c r="Y105">
        <v>86</v>
      </c>
      <c r="Z105">
        <f t="shared" si="12"/>
        <v>7396</v>
      </c>
      <c r="AA105">
        <f t="shared" si="13"/>
        <v>35593.333333333336</v>
      </c>
      <c r="AB105">
        <f t="shared" si="14"/>
        <v>23721177</v>
      </c>
      <c r="AC105">
        <f t="shared" si="15"/>
        <v>26139744</v>
      </c>
      <c r="AD105">
        <v>0</v>
      </c>
      <c r="AE105">
        <f t="shared" si="16"/>
        <v>0</v>
      </c>
      <c r="AF105">
        <v>55630.395470933108</v>
      </c>
      <c r="AG105">
        <v>3.5834458833770158</v>
      </c>
      <c r="AH105">
        <v>4</v>
      </c>
      <c r="AI105">
        <v>0</v>
      </c>
      <c r="AJ105">
        <v>46.94</v>
      </c>
      <c r="AK105" t="str">
        <f t="shared" si="17"/>
        <v>Sat</v>
      </c>
      <c r="AL105">
        <f t="shared" si="18"/>
        <v>0</v>
      </c>
      <c r="AM105">
        <f t="shared" si="19"/>
        <v>0</v>
      </c>
      <c r="AN105">
        <f t="shared" si="20"/>
        <v>0</v>
      </c>
      <c r="AO105">
        <f t="shared" si="21"/>
        <v>0</v>
      </c>
      <c r="AP105">
        <f t="shared" si="22"/>
        <v>0</v>
      </c>
      <c r="AQ105">
        <f t="shared" si="23"/>
        <v>1</v>
      </c>
      <c r="AU105" s="1">
        <v>43217</v>
      </c>
      <c r="AV105">
        <v>7033</v>
      </c>
      <c r="AW105">
        <v>3.8094349197147674</v>
      </c>
      <c r="AX105">
        <v>765</v>
      </c>
      <c r="AY105">
        <v>7.9333333333333336</v>
      </c>
      <c r="AZ105">
        <v>7</v>
      </c>
      <c r="BA105">
        <v>71732.737888199452</v>
      </c>
      <c r="BB105">
        <v>6213</v>
      </c>
      <c r="BC105">
        <v>5780</v>
      </c>
      <c r="BD105">
        <v>4857</v>
      </c>
      <c r="BE105">
        <f>VLOOKUP($AU105,weatherData!$A$1:$E$366,2,0)</f>
        <v>0</v>
      </c>
      <c r="BF105">
        <f>VLOOKUP($AU105,weatherData!$A$1:$E$366,3,0)</f>
        <v>0</v>
      </c>
      <c r="BG105">
        <f>VLOOKUP($AU105,weatherData!$A$1:$E$366,4,0)</f>
        <v>84.02</v>
      </c>
      <c r="BH105">
        <f>VLOOKUP($AU105,weatherData!$A$1:$E$366,5,0)</f>
        <v>46.94</v>
      </c>
    </row>
    <row r="106" spans="1:60" x14ac:dyDescent="0.2">
      <c r="A106" s="3">
        <v>43220</v>
      </c>
      <c r="B106" s="4">
        <v>3190</v>
      </c>
      <c r="C106" s="4">
        <v>3.3422683094087797</v>
      </c>
      <c r="D106" s="4">
        <v>401</v>
      </c>
      <c r="E106" s="4">
        <v>6.4666666666666668</v>
      </c>
      <c r="F106" s="4">
        <v>3</v>
      </c>
      <c r="G106" s="4">
        <v>58647.68098983707</v>
      </c>
      <c r="H106" s="4">
        <v>3142</v>
      </c>
      <c r="I106" s="4">
        <v>3421</v>
      </c>
      <c r="J106" s="4">
        <v>3320</v>
      </c>
      <c r="Q106" s="1">
        <v>43220</v>
      </c>
      <c r="R106">
        <v>3190</v>
      </c>
      <c r="S106">
        <v>401</v>
      </c>
      <c r="T106">
        <v>3142</v>
      </c>
      <c r="U106">
        <v>3421</v>
      </c>
      <c r="V106">
        <v>3320</v>
      </c>
      <c r="W106">
        <v>6.4666666666666668</v>
      </c>
      <c r="X106">
        <v>0</v>
      </c>
      <c r="Y106">
        <v>66.02</v>
      </c>
      <c r="Z106">
        <f t="shared" si="12"/>
        <v>4358.6403999999993</v>
      </c>
      <c r="AA106">
        <f t="shared" si="13"/>
        <v>20318.266666666666</v>
      </c>
      <c r="AB106">
        <f t="shared" si="14"/>
        <v>10748782</v>
      </c>
      <c r="AC106">
        <f t="shared" si="15"/>
        <v>10431440</v>
      </c>
      <c r="AD106">
        <v>0</v>
      </c>
      <c r="AE106">
        <f t="shared" si="16"/>
        <v>0</v>
      </c>
      <c r="AF106">
        <v>58647.68098983707</v>
      </c>
      <c r="AG106">
        <v>3.3422683094087797</v>
      </c>
      <c r="AH106">
        <v>3</v>
      </c>
      <c r="AI106">
        <v>6.6929133858267704</v>
      </c>
      <c r="AJ106">
        <v>35.96</v>
      </c>
      <c r="AK106" t="str">
        <f t="shared" si="17"/>
        <v>Mon</v>
      </c>
      <c r="AL106">
        <f t="shared" si="18"/>
        <v>1</v>
      </c>
      <c r="AM106">
        <f t="shared" si="19"/>
        <v>0</v>
      </c>
      <c r="AN106">
        <f t="shared" si="20"/>
        <v>0</v>
      </c>
      <c r="AO106">
        <f t="shared" si="21"/>
        <v>0</v>
      </c>
      <c r="AP106">
        <f t="shared" si="22"/>
        <v>0</v>
      </c>
      <c r="AQ106">
        <f t="shared" si="23"/>
        <v>0</v>
      </c>
      <c r="AU106" s="1">
        <v>43218</v>
      </c>
      <c r="AV106">
        <v>4669</v>
      </c>
      <c r="AW106">
        <v>3.5834458833770158</v>
      </c>
      <c r="AX106">
        <v>555</v>
      </c>
      <c r="AY106">
        <v>6.666666666666667</v>
      </c>
      <c r="AZ106">
        <v>4</v>
      </c>
      <c r="BA106">
        <v>55630.395470933108</v>
      </c>
      <c r="BB106">
        <v>5339</v>
      </c>
      <c r="BC106">
        <v>4443</v>
      </c>
      <c r="BD106">
        <v>4896</v>
      </c>
      <c r="BE106">
        <f>VLOOKUP($AU106,weatherData!$A$1:$E$366,2,0)</f>
        <v>0</v>
      </c>
      <c r="BF106">
        <f>VLOOKUP($AU106,weatherData!$A$1:$E$366,3,0)</f>
        <v>0</v>
      </c>
      <c r="BG106">
        <f>VLOOKUP($AU106,weatherData!$A$1:$E$366,4,0)</f>
        <v>86</v>
      </c>
      <c r="BH106">
        <f>VLOOKUP($AU106,weatherData!$A$1:$E$366,5,0)</f>
        <v>46.94</v>
      </c>
    </row>
    <row r="107" spans="1:60" x14ac:dyDescent="0.2">
      <c r="A107" s="3">
        <v>43221</v>
      </c>
      <c r="B107" s="4">
        <v>2855</v>
      </c>
      <c r="C107" s="4">
        <v>3.643706893815629</v>
      </c>
      <c r="D107" s="4">
        <v>329</v>
      </c>
      <c r="E107" s="4">
        <v>6.8</v>
      </c>
      <c r="F107" s="4">
        <v>3</v>
      </c>
      <c r="G107" s="4">
        <v>59578.294096389298</v>
      </c>
      <c r="H107" s="4">
        <v>2478</v>
      </c>
      <c r="I107" s="4">
        <v>2865</v>
      </c>
      <c r="J107" s="4">
        <v>3261</v>
      </c>
      <c r="Q107" s="1">
        <v>43221</v>
      </c>
      <c r="R107">
        <v>2855</v>
      </c>
      <c r="S107">
        <v>329</v>
      </c>
      <c r="T107">
        <v>2478</v>
      </c>
      <c r="U107">
        <v>2865</v>
      </c>
      <c r="V107">
        <v>3261</v>
      </c>
      <c r="W107">
        <v>6.8</v>
      </c>
      <c r="X107">
        <v>0</v>
      </c>
      <c r="Y107">
        <v>66.02</v>
      </c>
      <c r="Z107">
        <f t="shared" si="12"/>
        <v>4358.6403999999993</v>
      </c>
      <c r="AA107">
        <f t="shared" si="13"/>
        <v>16850.399999999998</v>
      </c>
      <c r="AB107">
        <f t="shared" si="14"/>
        <v>7099470</v>
      </c>
      <c r="AC107">
        <f t="shared" si="15"/>
        <v>8080758</v>
      </c>
      <c r="AD107">
        <v>0</v>
      </c>
      <c r="AE107">
        <f t="shared" si="16"/>
        <v>0</v>
      </c>
      <c r="AF107">
        <v>59578.294096389298</v>
      </c>
      <c r="AG107">
        <v>3.643706893815629</v>
      </c>
      <c r="AH107">
        <v>3</v>
      </c>
      <c r="AI107">
        <v>0</v>
      </c>
      <c r="AJ107">
        <v>35.96</v>
      </c>
      <c r="AK107" t="str">
        <f t="shared" si="17"/>
        <v>Tue</v>
      </c>
      <c r="AL107">
        <f t="shared" si="18"/>
        <v>0</v>
      </c>
      <c r="AM107">
        <f t="shared" si="19"/>
        <v>1</v>
      </c>
      <c r="AN107">
        <f t="shared" si="20"/>
        <v>0</v>
      </c>
      <c r="AO107">
        <f t="shared" si="21"/>
        <v>0</v>
      </c>
      <c r="AP107">
        <f t="shared" si="22"/>
        <v>0</v>
      </c>
      <c r="AQ107">
        <f t="shared" si="23"/>
        <v>0</v>
      </c>
      <c r="AU107" s="1">
        <v>43220</v>
      </c>
      <c r="AV107">
        <v>3190</v>
      </c>
      <c r="AW107">
        <v>3.3422683094087797</v>
      </c>
      <c r="AX107">
        <v>401</v>
      </c>
      <c r="AY107">
        <v>6.4666666666666668</v>
      </c>
      <c r="AZ107">
        <v>3</v>
      </c>
      <c r="BA107">
        <v>58647.68098983707</v>
      </c>
      <c r="BB107">
        <v>3142</v>
      </c>
      <c r="BC107">
        <v>3421</v>
      </c>
      <c r="BD107">
        <v>3320</v>
      </c>
      <c r="BE107">
        <f>VLOOKUP($AU107,weatherData!$A$1:$E$366,2,0)</f>
        <v>6.6929133858267704</v>
      </c>
      <c r="BF107">
        <f>VLOOKUP($AU107,weatherData!$A$1:$E$366,3,0)</f>
        <v>0</v>
      </c>
      <c r="BG107">
        <f>VLOOKUP($AU107,weatherData!$A$1:$E$366,4,0)</f>
        <v>66.02</v>
      </c>
      <c r="BH107">
        <f>VLOOKUP($AU107,weatherData!$A$1:$E$366,5,0)</f>
        <v>35.96</v>
      </c>
    </row>
    <row r="108" spans="1:60" x14ac:dyDescent="0.2">
      <c r="A108" s="3">
        <v>43222</v>
      </c>
      <c r="B108" s="4">
        <v>3322</v>
      </c>
      <c r="C108" s="4">
        <v>4.3320948895756999</v>
      </c>
      <c r="D108" s="4">
        <v>456</v>
      </c>
      <c r="E108" s="4">
        <v>6.2666666666666666</v>
      </c>
      <c r="F108" s="4">
        <v>3</v>
      </c>
      <c r="G108" s="4">
        <v>49586.632540265891</v>
      </c>
      <c r="H108" s="4">
        <v>3410</v>
      </c>
      <c r="I108" s="4">
        <v>2752</v>
      </c>
      <c r="J108" s="4">
        <v>4172</v>
      </c>
      <c r="Q108" s="1">
        <v>43222</v>
      </c>
      <c r="R108">
        <v>3322</v>
      </c>
      <c r="S108">
        <v>456</v>
      </c>
      <c r="T108">
        <v>3410</v>
      </c>
      <c r="U108">
        <v>2752</v>
      </c>
      <c r="V108">
        <v>4172</v>
      </c>
      <c r="W108">
        <v>6.2666666666666666</v>
      </c>
      <c r="X108">
        <v>0</v>
      </c>
      <c r="Y108">
        <v>59</v>
      </c>
      <c r="Z108">
        <f t="shared" si="12"/>
        <v>3481</v>
      </c>
      <c r="AA108">
        <f t="shared" si="13"/>
        <v>21369.333333333332</v>
      </c>
      <c r="AB108">
        <f t="shared" si="14"/>
        <v>9384320</v>
      </c>
      <c r="AC108">
        <f t="shared" si="15"/>
        <v>14226520</v>
      </c>
      <c r="AD108">
        <v>0</v>
      </c>
      <c r="AE108">
        <f t="shared" si="16"/>
        <v>0</v>
      </c>
      <c r="AF108">
        <v>49586.632540265891</v>
      </c>
      <c r="AG108">
        <v>4.3320948895756999</v>
      </c>
      <c r="AH108">
        <v>3</v>
      </c>
      <c r="AI108">
        <v>2.59842519685039</v>
      </c>
      <c r="AJ108">
        <v>44.96</v>
      </c>
      <c r="AK108" t="str">
        <f t="shared" si="17"/>
        <v>Wed</v>
      </c>
      <c r="AL108">
        <f t="shared" si="18"/>
        <v>0</v>
      </c>
      <c r="AM108">
        <f t="shared" si="19"/>
        <v>0</v>
      </c>
      <c r="AN108">
        <f t="shared" si="20"/>
        <v>1</v>
      </c>
      <c r="AO108">
        <f t="shared" si="21"/>
        <v>0</v>
      </c>
      <c r="AP108">
        <f t="shared" si="22"/>
        <v>0</v>
      </c>
      <c r="AQ108">
        <f t="shared" si="23"/>
        <v>0</v>
      </c>
      <c r="AU108" s="1">
        <v>43221</v>
      </c>
      <c r="AV108">
        <v>2855</v>
      </c>
      <c r="AW108">
        <v>3.643706893815629</v>
      </c>
      <c r="AX108">
        <v>329</v>
      </c>
      <c r="AY108">
        <v>6.8</v>
      </c>
      <c r="AZ108">
        <v>3</v>
      </c>
      <c r="BA108">
        <v>59578.294096389298</v>
      </c>
      <c r="BB108">
        <v>2478</v>
      </c>
      <c r="BC108">
        <v>2865</v>
      </c>
      <c r="BD108">
        <v>3261</v>
      </c>
      <c r="BE108">
        <f>VLOOKUP($AU108,weatherData!$A$1:$E$366,2,0)</f>
        <v>0</v>
      </c>
      <c r="BF108">
        <f>VLOOKUP($AU108,weatherData!$A$1:$E$366,3,0)</f>
        <v>0</v>
      </c>
      <c r="BG108">
        <f>VLOOKUP($AU108,weatherData!$A$1:$E$366,4,0)</f>
        <v>66.02</v>
      </c>
      <c r="BH108">
        <f>VLOOKUP($AU108,weatherData!$A$1:$E$366,5,0)</f>
        <v>35.96</v>
      </c>
    </row>
    <row r="109" spans="1:60" x14ac:dyDescent="0.2">
      <c r="A109" s="3">
        <v>43223</v>
      </c>
      <c r="B109" s="4">
        <v>3123</v>
      </c>
      <c r="C109" s="4">
        <v>2.9814953455825708</v>
      </c>
      <c r="D109" s="4">
        <v>367</v>
      </c>
      <c r="E109" s="4">
        <v>7.1428571428571432</v>
      </c>
      <c r="F109" s="4">
        <v>6</v>
      </c>
      <c r="G109" s="4">
        <v>49584.330844639662</v>
      </c>
      <c r="H109" s="4">
        <v>3817</v>
      </c>
      <c r="I109" s="4">
        <v>3577</v>
      </c>
      <c r="J109" s="4">
        <v>4771</v>
      </c>
      <c r="Q109" s="1">
        <v>43223</v>
      </c>
      <c r="R109">
        <v>3123</v>
      </c>
      <c r="S109">
        <v>367</v>
      </c>
      <c r="T109">
        <v>3817</v>
      </c>
      <c r="U109">
        <v>3577</v>
      </c>
      <c r="V109">
        <v>4771</v>
      </c>
      <c r="W109">
        <v>7.1428571428571432</v>
      </c>
      <c r="X109">
        <v>0</v>
      </c>
      <c r="Y109">
        <v>69.08</v>
      </c>
      <c r="Z109">
        <f t="shared" si="12"/>
        <v>4772.0464000000002</v>
      </c>
      <c r="AA109">
        <f t="shared" si="13"/>
        <v>27264.285714285717</v>
      </c>
      <c r="AB109">
        <f t="shared" si="14"/>
        <v>13653409</v>
      </c>
      <c r="AC109">
        <f t="shared" si="15"/>
        <v>18210907</v>
      </c>
      <c r="AD109">
        <v>0</v>
      </c>
      <c r="AE109">
        <f t="shared" si="16"/>
        <v>0</v>
      </c>
      <c r="AF109">
        <v>49584.330844639662</v>
      </c>
      <c r="AG109">
        <v>2.9814953455825708</v>
      </c>
      <c r="AH109">
        <v>6</v>
      </c>
      <c r="AI109">
        <v>2.2047244094488101</v>
      </c>
      <c r="AJ109">
        <v>42.08</v>
      </c>
      <c r="AK109" t="str">
        <f t="shared" si="17"/>
        <v>Thu</v>
      </c>
      <c r="AL109">
        <f t="shared" si="18"/>
        <v>0</v>
      </c>
      <c r="AM109">
        <f t="shared" si="19"/>
        <v>0</v>
      </c>
      <c r="AN109">
        <f t="shared" si="20"/>
        <v>0</v>
      </c>
      <c r="AO109">
        <f t="shared" si="21"/>
        <v>1</v>
      </c>
      <c r="AP109">
        <f t="shared" si="22"/>
        <v>0</v>
      </c>
      <c r="AQ109">
        <f t="shared" si="23"/>
        <v>0</v>
      </c>
      <c r="AU109" s="1">
        <v>43222</v>
      </c>
      <c r="AV109">
        <v>3322</v>
      </c>
      <c r="AW109">
        <v>4.3320948895756999</v>
      </c>
      <c r="AX109">
        <v>456</v>
      </c>
      <c r="AY109">
        <v>6.2666666666666666</v>
      </c>
      <c r="AZ109">
        <v>3</v>
      </c>
      <c r="BA109">
        <v>49586.632540265891</v>
      </c>
      <c r="BB109">
        <v>3410</v>
      </c>
      <c r="BC109">
        <v>2752</v>
      </c>
      <c r="BD109">
        <v>4172</v>
      </c>
      <c r="BE109">
        <f>VLOOKUP($AU109,weatherData!$A$1:$E$366,2,0)</f>
        <v>2.59842519685039</v>
      </c>
      <c r="BF109">
        <f>VLOOKUP($AU109,weatherData!$A$1:$E$366,3,0)</f>
        <v>0</v>
      </c>
      <c r="BG109">
        <f>VLOOKUP($AU109,weatherData!$A$1:$E$366,4,0)</f>
        <v>59</v>
      </c>
      <c r="BH109">
        <f>VLOOKUP($AU109,weatherData!$A$1:$E$366,5,0)</f>
        <v>44.96</v>
      </c>
    </row>
    <row r="110" spans="1:60" x14ac:dyDescent="0.2">
      <c r="A110" s="3">
        <v>43224</v>
      </c>
      <c r="B110" s="4">
        <v>4994</v>
      </c>
      <c r="C110" s="4">
        <v>3.6982453782163214</v>
      </c>
      <c r="D110" s="4">
        <v>592</v>
      </c>
      <c r="E110" s="4">
        <v>6.8666666666666663</v>
      </c>
      <c r="F110" s="4">
        <v>3</v>
      </c>
      <c r="G110" s="4">
        <v>56343.109245537402</v>
      </c>
      <c r="H110" s="4">
        <v>4262</v>
      </c>
      <c r="I110" s="4">
        <v>4171</v>
      </c>
      <c r="J110" s="4">
        <v>7033</v>
      </c>
      <c r="Q110" s="1">
        <v>43224</v>
      </c>
      <c r="R110">
        <v>4994</v>
      </c>
      <c r="S110">
        <v>592</v>
      </c>
      <c r="T110">
        <v>4262</v>
      </c>
      <c r="U110">
        <v>4171</v>
      </c>
      <c r="V110">
        <v>7033</v>
      </c>
      <c r="W110">
        <v>6.8666666666666663</v>
      </c>
      <c r="X110">
        <v>0</v>
      </c>
      <c r="Y110">
        <v>75.02</v>
      </c>
      <c r="Z110">
        <f t="shared" si="12"/>
        <v>5628.000399999999</v>
      </c>
      <c r="AA110">
        <f t="shared" si="13"/>
        <v>29265.73333333333</v>
      </c>
      <c r="AB110">
        <f t="shared" si="14"/>
        <v>17776802</v>
      </c>
      <c r="AC110">
        <f t="shared" si="15"/>
        <v>29974646</v>
      </c>
      <c r="AD110">
        <v>0</v>
      </c>
      <c r="AE110">
        <f t="shared" si="16"/>
        <v>0</v>
      </c>
      <c r="AF110">
        <v>56343.109245537402</v>
      </c>
      <c r="AG110">
        <v>3.6982453782163214</v>
      </c>
      <c r="AH110">
        <v>3</v>
      </c>
      <c r="AI110">
        <v>0</v>
      </c>
      <c r="AJ110">
        <v>42.08</v>
      </c>
      <c r="AK110" t="str">
        <f t="shared" si="17"/>
        <v>Fri</v>
      </c>
      <c r="AL110">
        <f t="shared" si="18"/>
        <v>0</v>
      </c>
      <c r="AM110">
        <f t="shared" si="19"/>
        <v>0</v>
      </c>
      <c r="AN110">
        <f t="shared" si="20"/>
        <v>0</v>
      </c>
      <c r="AO110">
        <f t="shared" si="21"/>
        <v>0</v>
      </c>
      <c r="AP110">
        <f t="shared" si="22"/>
        <v>1</v>
      </c>
      <c r="AQ110">
        <f t="shared" si="23"/>
        <v>0</v>
      </c>
      <c r="AU110" s="1">
        <v>43223</v>
      </c>
      <c r="AV110">
        <v>3123</v>
      </c>
      <c r="AW110">
        <v>2.9814953455825708</v>
      </c>
      <c r="AX110">
        <v>367</v>
      </c>
      <c r="AY110">
        <v>7.1428571428571432</v>
      </c>
      <c r="AZ110">
        <v>6</v>
      </c>
      <c r="BA110">
        <v>49584.330844639662</v>
      </c>
      <c r="BB110">
        <v>3817</v>
      </c>
      <c r="BC110">
        <v>3577</v>
      </c>
      <c r="BD110">
        <v>4771</v>
      </c>
      <c r="BE110">
        <f>VLOOKUP($AU110,weatherData!$A$1:$E$366,2,0)</f>
        <v>2.2047244094488101</v>
      </c>
      <c r="BF110">
        <f>VLOOKUP($AU110,weatherData!$A$1:$E$366,3,0)</f>
        <v>0</v>
      </c>
      <c r="BG110">
        <f>VLOOKUP($AU110,weatherData!$A$1:$E$366,4,0)</f>
        <v>69.08</v>
      </c>
      <c r="BH110">
        <f>VLOOKUP($AU110,weatherData!$A$1:$E$366,5,0)</f>
        <v>42.08</v>
      </c>
    </row>
    <row r="111" spans="1:60" x14ac:dyDescent="0.2">
      <c r="A111" s="3">
        <v>43225</v>
      </c>
      <c r="B111" s="4">
        <v>3868</v>
      </c>
      <c r="C111" s="4">
        <v>2.7017511274936967</v>
      </c>
      <c r="D111" s="4">
        <v>516</v>
      </c>
      <c r="E111" s="4">
        <v>6.1333333333333337</v>
      </c>
      <c r="F111" s="4">
        <v>1</v>
      </c>
      <c r="G111" s="4">
        <v>59501.301435553032</v>
      </c>
      <c r="H111" s="4">
        <v>5135</v>
      </c>
      <c r="I111" s="4">
        <v>4571</v>
      </c>
      <c r="J111" s="4">
        <v>4669</v>
      </c>
      <c r="Q111" s="1">
        <v>43225</v>
      </c>
      <c r="R111">
        <v>3868</v>
      </c>
      <c r="S111">
        <v>516</v>
      </c>
      <c r="T111">
        <v>5135</v>
      </c>
      <c r="U111">
        <v>4571</v>
      </c>
      <c r="V111">
        <v>4669</v>
      </c>
      <c r="W111">
        <v>6.1333333333333337</v>
      </c>
      <c r="X111">
        <v>0</v>
      </c>
      <c r="Y111">
        <v>80.959999999999994</v>
      </c>
      <c r="Z111">
        <f t="shared" si="12"/>
        <v>6554.5215999999991</v>
      </c>
      <c r="AA111">
        <f t="shared" si="13"/>
        <v>31494.666666666668</v>
      </c>
      <c r="AB111">
        <f t="shared" si="14"/>
        <v>23472085</v>
      </c>
      <c r="AC111">
        <f t="shared" si="15"/>
        <v>23975315</v>
      </c>
      <c r="AD111">
        <v>0</v>
      </c>
      <c r="AE111">
        <f t="shared" si="16"/>
        <v>0</v>
      </c>
      <c r="AF111">
        <v>59501.301435553032</v>
      </c>
      <c r="AG111">
        <v>2.7017511274936967</v>
      </c>
      <c r="AH111">
        <v>1</v>
      </c>
      <c r="AI111">
        <v>0</v>
      </c>
      <c r="AJ111">
        <v>46.94</v>
      </c>
      <c r="AK111" t="str">
        <f t="shared" si="17"/>
        <v>Sat</v>
      </c>
      <c r="AL111">
        <f t="shared" si="18"/>
        <v>0</v>
      </c>
      <c r="AM111">
        <f t="shared" si="19"/>
        <v>0</v>
      </c>
      <c r="AN111">
        <f t="shared" si="20"/>
        <v>0</v>
      </c>
      <c r="AO111">
        <f t="shared" si="21"/>
        <v>0</v>
      </c>
      <c r="AP111">
        <f t="shared" si="22"/>
        <v>0</v>
      </c>
      <c r="AQ111">
        <f t="shared" si="23"/>
        <v>1</v>
      </c>
      <c r="AU111" s="1">
        <v>43224</v>
      </c>
      <c r="AV111">
        <v>4994</v>
      </c>
      <c r="AW111">
        <v>3.6982453782163214</v>
      </c>
      <c r="AX111">
        <v>592</v>
      </c>
      <c r="AY111">
        <v>6.8666666666666663</v>
      </c>
      <c r="AZ111">
        <v>3</v>
      </c>
      <c r="BA111">
        <v>56343.109245537402</v>
      </c>
      <c r="BB111">
        <v>4262</v>
      </c>
      <c r="BC111">
        <v>4171</v>
      </c>
      <c r="BD111">
        <v>7033</v>
      </c>
      <c r="BE111">
        <f>VLOOKUP($AU111,weatherData!$A$1:$E$366,2,0)</f>
        <v>0</v>
      </c>
      <c r="BF111">
        <f>VLOOKUP($AU111,weatherData!$A$1:$E$366,3,0)</f>
        <v>0</v>
      </c>
      <c r="BG111">
        <f>VLOOKUP($AU111,weatherData!$A$1:$E$366,4,0)</f>
        <v>75.02</v>
      </c>
      <c r="BH111">
        <f>VLOOKUP($AU111,weatherData!$A$1:$E$366,5,0)</f>
        <v>42.08</v>
      </c>
    </row>
    <row r="112" spans="1:60" x14ac:dyDescent="0.2">
      <c r="A112" s="3">
        <v>43227</v>
      </c>
      <c r="B112" s="4">
        <v>2703</v>
      </c>
      <c r="C112" s="4">
        <v>3.3948538172067559</v>
      </c>
      <c r="D112" s="4">
        <v>364</v>
      </c>
      <c r="E112" s="4">
        <v>6.333333333333333</v>
      </c>
      <c r="F112" s="4">
        <v>12</v>
      </c>
      <c r="G112" s="4">
        <v>55692.385914537503</v>
      </c>
      <c r="H112" s="4">
        <v>3159</v>
      </c>
      <c r="I112" s="4">
        <v>2488</v>
      </c>
      <c r="J112" s="4">
        <v>3190</v>
      </c>
      <c r="Q112" s="1">
        <v>43227</v>
      </c>
      <c r="R112">
        <v>2703</v>
      </c>
      <c r="S112">
        <v>364</v>
      </c>
      <c r="T112">
        <v>3159</v>
      </c>
      <c r="U112">
        <v>2488</v>
      </c>
      <c r="V112">
        <v>3190</v>
      </c>
      <c r="W112">
        <v>6.333333333333333</v>
      </c>
      <c r="X112">
        <v>0</v>
      </c>
      <c r="Y112">
        <v>87.08</v>
      </c>
      <c r="Z112">
        <f t="shared" si="12"/>
        <v>7582.9263999999994</v>
      </c>
      <c r="AA112">
        <f t="shared" si="13"/>
        <v>20007</v>
      </c>
      <c r="AB112">
        <f t="shared" si="14"/>
        <v>7859592</v>
      </c>
      <c r="AC112">
        <f t="shared" si="15"/>
        <v>10077210</v>
      </c>
      <c r="AD112">
        <v>0</v>
      </c>
      <c r="AE112">
        <f t="shared" si="16"/>
        <v>0</v>
      </c>
      <c r="AF112">
        <v>55692.385914537503</v>
      </c>
      <c r="AG112">
        <v>3.3948538172067559</v>
      </c>
      <c r="AH112">
        <v>12</v>
      </c>
      <c r="AI112">
        <v>0</v>
      </c>
      <c r="AJ112">
        <v>53.06</v>
      </c>
      <c r="AK112" t="str">
        <f t="shared" si="17"/>
        <v>Mon</v>
      </c>
      <c r="AL112">
        <f t="shared" si="18"/>
        <v>1</v>
      </c>
      <c r="AM112">
        <f t="shared" si="19"/>
        <v>0</v>
      </c>
      <c r="AN112">
        <f t="shared" si="20"/>
        <v>0</v>
      </c>
      <c r="AO112">
        <f t="shared" si="21"/>
        <v>0</v>
      </c>
      <c r="AP112">
        <f t="shared" si="22"/>
        <v>0</v>
      </c>
      <c r="AQ112">
        <f t="shared" si="23"/>
        <v>0</v>
      </c>
      <c r="AU112" s="1">
        <v>43225</v>
      </c>
      <c r="AV112">
        <v>3868</v>
      </c>
      <c r="AW112">
        <v>2.7017511274936967</v>
      </c>
      <c r="AX112">
        <v>516</v>
      </c>
      <c r="AY112">
        <v>6.1333333333333337</v>
      </c>
      <c r="AZ112">
        <v>1</v>
      </c>
      <c r="BA112">
        <v>59501.301435553032</v>
      </c>
      <c r="BB112">
        <v>5135</v>
      </c>
      <c r="BC112">
        <v>4571</v>
      </c>
      <c r="BD112">
        <v>4669</v>
      </c>
      <c r="BE112">
        <f>VLOOKUP($AU112,weatherData!$A$1:$E$366,2,0)</f>
        <v>0</v>
      </c>
      <c r="BF112">
        <f>VLOOKUP($AU112,weatherData!$A$1:$E$366,3,0)</f>
        <v>0</v>
      </c>
      <c r="BG112">
        <f>VLOOKUP($AU112,weatherData!$A$1:$E$366,4,0)</f>
        <v>80.959999999999994</v>
      </c>
      <c r="BH112">
        <f>VLOOKUP($AU112,weatherData!$A$1:$E$366,5,0)</f>
        <v>46.94</v>
      </c>
    </row>
    <row r="113" spans="1:60" x14ac:dyDescent="0.2">
      <c r="A113" s="3">
        <v>43228</v>
      </c>
      <c r="B113" s="4">
        <v>3262</v>
      </c>
      <c r="C113" s="4">
        <v>2.9797011398694448</v>
      </c>
      <c r="D113" s="4">
        <v>371</v>
      </c>
      <c r="E113" s="4">
        <v>6.9333333333333336</v>
      </c>
      <c r="F113" s="4">
        <v>7</v>
      </c>
      <c r="G113" s="4">
        <v>63571.871328415451</v>
      </c>
      <c r="H113" s="4">
        <v>3112</v>
      </c>
      <c r="I113" s="4">
        <v>3102</v>
      </c>
      <c r="J113" s="4">
        <v>2855</v>
      </c>
      <c r="Q113" s="1">
        <v>43228</v>
      </c>
      <c r="R113">
        <v>3262</v>
      </c>
      <c r="S113">
        <v>371</v>
      </c>
      <c r="T113">
        <v>3112</v>
      </c>
      <c r="U113">
        <v>3102</v>
      </c>
      <c r="V113">
        <v>2855</v>
      </c>
      <c r="W113">
        <v>6.9333333333333336</v>
      </c>
      <c r="X113">
        <v>0</v>
      </c>
      <c r="Y113">
        <v>84.02</v>
      </c>
      <c r="Z113">
        <f t="shared" si="12"/>
        <v>7059.3603999999996</v>
      </c>
      <c r="AA113">
        <f t="shared" si="13"/>
        <v>21576.533333333333</v>
      </c>
      <c r="AB113">
        <f t="shared" si="14"/>
        <v>9653424</v>
      </c>
      <c r="AC113">
        <f t="shared" si="15"/>
        <v>8884760</v>
      </c>
      <c r="AD113">
        <v>0</v>
      </c>
      <c r="AE113">
        <f t="shared" si="16"/>
        <v>0</v>
      </c>
      <c r="AF113">
        <v>63571.871328415451</v>
      </c>
      <c r="AG113">
        <v>2.9797011398694448</v>
      </c>
      <c r="AH113">
        <v>7</v>
      </c>
      <c r="AI113">
        <v>0</v>
      </c>
      <c r="AJ113">
        <v>57.02</v>
      </c>
      <c r="AK113" t="str">
        <f t="shared" si="17"/>
        <v>Tue</v>
      </c>
      <c r="AL113">
        <f t="shared" si="18"/>
        <v>0</v>
      </c>
      <c r="AM113">
        <f t="shared" si="19"/>
        <v>1</v>
      </c>
      <c r="AN113">
        <f t="shared" si="20"/>
        <v>0</v>
      </c>
      <c r="AO113">
        <f t="shared" si="21"/>
        <v>0</v>
      </c>
      <c r="AP113">
        <f t="shared" si="22"/>
        <v>0</v>
      </c>
      <c r="AQ113">
        <f t="shared" si="23"/>
        <v>0</v>
      </c>
      <c r="AU113" s="1">
        <v>43227</v>
      </c>
      <c r="AV113">
        <v>2703</v>
      </c>
      <c r="AW113">
        <v>3.3948538172067559</v>
      </c>
      <c r="AX113">
        <v>364</v>
      </c>
      <c r="AY113">
        <v>6.333333333333333</v>
      </c>
      <c r="AZ113">
        <v>12</v>
      </c>
      <c r="BA113">
        <v>55692.385914537503</v>
      </c>
      <c r="BB113">
        <v>3159</v>
      </c>
      <c r="BC113">
        <v>2488</v>
      </c>
      <c r="BD113">
        <v>3190</v>
      </c>
      <c r="BE113">
        <f>VLOOKUP($AU113,weatherData!$A$1:$E$366,2,0)</f>
        <v>0</v>
      </c>
      <c r="BF113">
        <f>VLOOKUP($AU113,weatherData!$A$1:$E$366,3,0)</f>
        <v>0</v>
      </c>
      <c r="BG113">
        <f>VLOOKUP($AU113,weatherData!$A$1:$E$366,4,0)</f>
        <v>87.08</v>
      </c>
      <c r="BH113">
        <f>VLOOKUP($AU113,weatherData!$A$1:$E$366,5,0)</f>
        <v>53.06</v>
      </c>
    </row>
    <row r="114" spans="1:60" x14ac:dyDescent="0.2">
      <c r="A114" s="3">
        <v>43229</v>
      </c>
      <c r="B114" s="4">
        <v>3046</v>
      </c>
      <c r="C114" s="4">
        <v>4.3271181491464485</v>
      </c>
      <c r="D114" s="4">
        <v>413</v>
      </c>
      <c r="E114" s="4">
        <v>6.2</v>
      </c>
      <c r="F114" s="4">
        <v>2</v>
      </c>
      <c r="G114" s="4">
        <v>46185.336799790319</v>
      </c>
      <c r="H114" s="4">
        <v>2969</v>
      </c>
      <c r="I114" s="4">
        <v>3064</v>
      </c>
      <c r="J114" s="4">
        <v>3322</v>
      </c>
      <c r="Q114" s="1">
        <v>43229</v>
      </c>
      <c r="R114">
        <v>3046</v>
      </c>
      <c r="S114">
        <v>413</v>
      </c>
      <c r="T114">
        <v>2969</v>
      </c>
      <c r="U114">
        <v>3064</v>
      </c>
      <c r="V114">
        <v>3322</v>
      </c>
      <c r="W114">
        <v>6.2</v>
      </c>
      <c r="X114">
        <v>0</v>
      </c>
      <c r="Y114">
        <v>87.08</v>
      </c>
      <c r="Z114">
        <f t="shared" si="12"/>
        <v>7582.9263999999994</v>
      </c>
      <c r="AA114">
        <f t="shared" si="13"/>
        <v>18407.8</v>
      </c>
      <c r="AB114">
        <f t="shared" si="14"/>
        <v>9097016</v>
      </c>
      <c r="AC114">
        <f t="shared" si="15"/>
        <v>9863018</v>
      </c>
      <c r="AD114">
        <v>0</v>
      </c>
      <c r="AE114">
        <f t="shared" si="16"/>
        <v>0</v>
      </c>
      <c r="AF114">
        <v>46185.336799790319</v>
      </c>
      <c r="AG114">
        <v>4.3271181491464485</v>
      </c>
      <c r="AH114">
        <v>2</v>
      </c>
      <c r="AI114">
        <v>0</v>
      </c>
      <c r="AJ114">
        <v>57.92</v>
      </c>
      <c r="AK114" t="str">
        <f t="shared" si="17"/>
        <v>Wed</v>
      </c>
      <c r="AL114">
        <f t="shared" si="18"/>
        <v>0</v>
      </c>
      <c r="AM114">
        <f t="shared" si="19"/>
        <v>0</v>
      </c>
      <c r="AN114">
        <f t="shared" si="20"/>
        <v>1</v>
      </c>
      <c r="AO114">
        <f t="shared" si="21"/>
        <v>0</v>
      </c>
      <c r="AP114">
        <f t="shared" si="22"/>
        <v>0</v>
      </c>
      <c r="AQ114">
        <f t="shared" si="23"/>
        <v>0</v>
      </c>
      <c r="AU114" s="1">
        <v>43228</v>
      </c>
      <c r="AV114">
        <v>3262</v>
      </c>
      <c r="AW114">
        <v>2.9797011398694448</v>
      </c>
      <c r="AX114">
        <v>371</v>
      </c>
      <c r="AY114">
        <v>6.9333333333333336</v>
      </c>
      <c r="AZ114">
        <v>7</v>
      </c>
      <c r="BA114">
        <v>63571.871328415451</v>
      </c>
      <c r="BB114">
        <v>3112</v>
      </c>
      <c r="BC114">
        <v>3102</v>
      </c>
      <c r="BD114">
        <v>2855</v>
      </c>
      <c r="BE114">
        <f>VLOOKUP($AU114,weatherData!$A$1:$E$366,2,0)</f>
        <v>0</v>
      </c>
      <c r="BF114">
        <f>VLOOKUP($AU114,weatherData!$A$1:$E$366,3,0)</f>
        <v>0</v>
      </c>
      <c r="BG114">
        <f>VLOOKUP($AU114,weatherData!$A$1:$E$366,4,0)</f>
        <v>84.02</v>
      </c>
      <c r="BH114">
        <f>VLOOKUP($AU114,weatherData!$A$1:$E$366,5,0)</f>
        <v>57.02</v>
      </c>
    </row>
    <row r="115" spans="1:60" x14ac:dyDescent="0.2">
      <c r="A115" s="3">
        <v>43230</v>
      </c>
      <c r="B115" s="4">
        <v>3593</v>
      </c>
      <c r="C115" s="4">
        <v>2.7288138430601987</v>
      </c>
      <c r="D115" s="4">
        <v>408</v>
      </c>
      <c r="E115" s="4">
        <v>7.8</v>
      </c>
      <c r="F115" s="4">
        <v>3</v>
      </c>
      <c r="G115" s="4">
        <v>61265.664871203036</v>
      </c>
      <c r="H115" s="4">
        <v>3467</v>
      </c>
      <c r="I115" s="4">
        <v>2725</v>
      </c>
      <c r="J115" s="4">
        <v>3123</v>
      </c>
      <c r="Q115" s="1">
        <v>43230</v>
      </c>
      <c r="R115">
        <v>3593</v>
      </c>
      <c r="S115">
        <v>408</v>
      </c>
      <c r="T115">
        <v>3467</v>
      </c>
      <c r="U115">
        <v>2725</v>
      </c>
      <c r="V115">
        <v>3123</v>
      </c>
      <c r="W115">
        <v>7.8</v>
      </c>
      <c r="X115">
        <v>0</v>
      </c>
      <c r="Y115">
        <v>87.08</v>
      </c>
      <c r="Z115">
        <f t="shared" si="12"/>
        <v>7582.9263999999994</v>
      </c>
      <c r="AA115">
        <f t="shared" si="13"/>
        <v>27042.6</v>
      </c>
      <c r="AB115">
        <f t="shared" si="14"/>
        <v>9447575</v>
      </c>
      <c r="AC115">
        <f t="shared" si="15"/>
        <v>10827441</v>
      </c>
      <c r="AD115">
        <v>0</v>
      </c>
      <c r="AE115">
        <f t="shared" si="16"/>
        <v>0</v>
      </c>
      <c r="AF115">
        <v>61265.664871203036</v>
      </c>
      <c r="AG115">
        <v>2.7288138430601987</v>
      </c>
      <c r="AH115">
        <v>3</v>
      </c>
      <c r="AI115">
        <v>0</v>
      </c>
      <c r="AJ115">
        <v>57.02</v>
      </c>
      <c r="AK115" t="str">
        <f t="shared" si="17"/>
        <v>Thu</v>
      </c>
      <c r="AL115">
        <f t="shared" si="18"/>
        <v>0</v>
      </c>
      <c r="AM115">
        <f t="shared" si="19"/>
        <v>0</v>
      </c>
      <c r="AN115">
        <f t="shared" si="20"/>
        <v>0</v>
      </c>
      <c r="AO115">
        <f t="shared" si="21"/>
        <v>1</v>
      </c>
      <c r="AP115">
        <f t="shared" si="22"/>
        <v>0</v>
      </c>
      <c r="AQ115">
        <f t="shared" si="23"/>
        <v>0</v>
      </c>
      <c r="AU115" s="1">
        <v>43229</v>
      </c>
      <c r="AV115">
        <v>3046</v>
      </c>
      <c r="AW115">
        <v>4.3271181491464485</v>
      </c>
      <c r="AX115">
        <v>413</v>
      </c>
      <c r="AY115">
        <v>6.2</v>
      </c>
      <c r="AZ115">
        <v>2</v>
      </c>
      <c r="BA115">
        <v>46185.336799790319</v>
      </c>
      <c r="BB115">
        <v>2969</v>
      </c>
      <c r="BC115">
        <v>3064</v>
      </c>
      <c r="BD115">
        <v>3322</v>
      </c>
      <c r="BE115">
        <f>VLOOKUP($AU115,weatherData!$A$1:$E$366,2,0)</f>
        <v>0</v>
      </c>
      <c r="BF115">
        <f>VLOOKUP($AU115,weatherData!$A$1:$E$366,3,0)</f>
        <v>0</v>
      </c>
      <c r="BG115">
        <f>VLOOKUP($AU115,weatherData!$A$1:$E$366,4,0)</f>
        <v>87.08</v>
      </c>
      <c r="BH115">
        <f>VLOOKUP($AU115,weatherData!$A$1:$E$366,5,0)</f>
        <v>57.92</v>
      </c>
    </row>
    <row r="116" spans="1:60" x14ac:dyDescent="0.2">
      <c r="A116" s="3">
        <v>43231</v>
      </c>
      <c r="B116" s="4">
        <v>3333</v>
      </c>
      <c r="C116" s="4">
        <v>4.3341528885421416</v>
      </c>
      <c r="D116" s="4">
        <v>416</v>
      </c>
      <c r="E116" s="4">
        <v>6.2666666666666666</v>
      </c>
      <c r="F116" s="4">
        <v>2</v>
      </c>
      <c r="G116" s="4">
        <v>53733.558166947172</v>
      </c>
      <c r="H116" s="4">
        <v>4978</v>
      </c>
      <c r="I116" s="4">
        <v>4521</v>
      </c>
      <c r="J116" s="4">
        <v>4994</v>
      </c>
      <c r="Q116" s="1">
        <v>43231</v>
      </c>
      <c r="R116">
        <v>3333</v>
      </c>
      <c r="S116">
        <v>416</v>
      </c>
      <c r="T116">
        <v>4978</v>
      </c>
      <c r="U116">
        <v>4521</v>
      </c>
      <c r="V116">
        <v>4994</v>
      </c>
      <c r="W116">
        <v>6.2666666666666666</v>
      </c>
      <c r="X116">
        <v>0</v>
      </c>
      <c r="Y116">
        <v>77</v>
      </c>
      <c r="Z116">
        <f t="shared" si="12"/>
        <v>5929</v>
      </c>
      <c r="AA116">
        <f t="shared" si="13"/>
        <v>31195.466666666667</v>
      </c>
      <c r="AB116">
        <f t="shared" si="14"/>
        <v>22505538</v>
      </c>
      <c r="AC116">
        <f t="shared" si="15"/>
        <v>24860132</v>
      </c>
      <c r="AD116">
        <v>0</v>
      </c>
      <c r="AE116">
        <f t="shared" si="16"/>
        <v>0</v>
      </c>
      <c r="AF116">
        <v>53733.558166947172</v>
      </c>
      <c r="AG116">
        <v>4.3341528885421416</v>
      </c>
      <c r="AH116">
        <v>2</v>
      </c>
      <c r="AI116">
        <v>4.0157480314960603</v>
      </c>
      <c r="AJ116">
        <v>48.92</v>
      </c>
      <c r="AK116" t="str">
        <f t="shared" si="17"/>
        <v>Fri</v>
      </c>
      <c r="AL116">
        <f t="shared" si="18"/>
        <v>0</v>
      </c>
      <c r="AM116">
        <f t="shared" si="19"/>
        <v>0</v>
      </c>
      <c r="AN116">
        <f t="shared" si="20"/>
        <v>0</v>
      </c>
      <c r="AO116">
        <f t="shared" si="21"/>
        <v>0</v>
      </c>
      <c r="AP116">
        <f t="shared" si="22"/>
        <v>1</v>
      </c>
      <c r="AQ116">
        <f t="shared" si="23"/>
        <v>0</v>
      </c>
      <c r="AU116" s="1">
        <v>43230</v>
      </c>
      <c r="AV116">
        <v>3593</v>
      </c>
      <c r="AW116">
        <v>2.7288138430601987</v>
      </c>
      <c r="AX116">
        <v>408</v>
      </c>
      <c r="AY116">
        <v>7.8</v>
      </c>
      <c r="AZ116">
        <v>3</v>
      </c>
      <c r="BA116">
        <v>61265.664871203036</v>
      </c>
      <c r="BB116">
        <v>3467</v>
      </c>
      <c r="BC116">
        <v>2725</v>
      </c>
      <c r="BD116">
        <v>3123</v>
      </c>
      <c r="BE116">
        <f>VLOOKUP($AU116,weatherData!$A$1:$E$366,2,0)</f>
        <v>0</v>
      </c>
      <c r="BF116">
        <f>VLOOKUP($AU116,weatherData!$A$1:$E$366,3,0)</f>
        <v>0</v>
      </c>
      <c r="BG116">
        <f>VLOOKUP($AU116,weatherData!$A$1:$E$366,4,0)</f>
        <v>87.08</v>
      </c>
      <c r="BH116">
        <f>VLOOKUP($AU116,weatherData!$A$1:$E$366,5,0)</f>
        <v>57.02</v>
      </c>
    </row>
    <row r="117" spans="1:60" x14ac:dyDescent="0.2">
      <c r="A117" s="3">
        <v>43232</v>
      </c>
      <c r="B117" s="4">
        <v>5281</v>
      </c>
      <c r="C117" s="4">
        <v>2.3034919130947693</v>
      </c>
      <c r="D117" s="4">
        <v>582</v>
      </c>
      <c r="E117" s="4">
        <v>7.4666666666666668</v>
      </c>
      <c r="F117" s="4">
        <v>2</v>
      </c>
      <c r="G117" s="4">
        <v>62657.000263359041</v>
      </c>
      <c r="H117" s="4">
        <v>4921</v>
      </c>
      <c r="I117" s="4">
        <v>4642</v>
      </c>
      <c r="J117" s="4">
        <v>3868</v>
      </c>
      <c r="Q117" s="1">
        <v>43232</v>
      </c>
      <c r="R117">
        <v>5281</v>
      </c>
      <c r="S117">
        <v>582</v>
      </c>
      <c r="T117">
        <v>4921</v>
      </c>
      <c r="U117">
        <v>4642</v>
      </c>
      <c r="V117">
        <v>3868</v>
      </c>
      <c r="W117">
        <v>7.4666666666666668</v>
      </c>
      <c r="X117">
        <v>0</v>
      </c>
      <c r="Y117">
        <v>53.96</v>
      </c>
      <c r="Z117">
        <f t="shared" si="12"/>
        <v>2911.6815999999999</v>
      </c>
      <c r="AA117">
        <f t="shared" si="13"/>
        <v>36743.466666666667</v>
      </c>
      <c r="AB117">
        <f t="shared" si="14"/>
        <v>22843282</v>
      </c>
      <c r="AC117">
        <f t="shared" si="15"/>
        <v>19034428</v>
      </c>
      <c r="AD117">
        <v>0</v>
      </c>
      <c r="AE117">
        <f t="shared" si="16"/>
        <v>0</v>
      </c>
      <c r="AF117">
        <v>62657.000263359041</v>
      </c>
      <c r="AG117">
        <v>2.3034919130947693</v>
      </c>
      <c r="AH117">
        <v>2</v>
      </c>
      <c r="AI117">
        <v>3.1102362204724399</v>
      </c>
      <c r="AJ117">
        <v>44.06</v>
      </c>
      <c r="AK117" t="str">
        <f t="shared" si="17"/>
        <v>Sat</v>
      </c>
      <c r="AL117">
        <f t="shared" si="18"/>
        <v>0</v>
      </c>
      <c r="AM117">
        <f t="shared" si="19"/>
        <v>0</v>
      </c>
      <c r="AN117">
        <f t="shared" si="20"/>
        <v>0</v>
      </c>
      <c r="AO117">
        <f t="shared" si="21"/>
        <v>0</v>
      </c>
      <c r="AP117">
        <f t="shared" si="22"/>
        <v>0</v>
      </c>
      <c r="AQ117">
        <f t="shared" si="23"/>
        <v>1</v>
      </c>
      <c r="AU117" s="1">
        <v>43231</v>
      </c>
      <c r="AV117">
        <v>3333</v>
      </c>
      <c r="AW117">
        <v>4.3341528885421416</v>
      </c>
      <c r="AX117">
        <v>416</v>
      </c>
      <c r="AY117">
        <v>6.2666666666666666</v>
      </c>
      <c r="AZ117">
        <v>2</v>
      </c>
      <c r="BA117">
        <v>53733.558166947172</v>
      </c>
      <c r="BB117">
        <v>4978</v>
      </c>
      <c r="BC117">
        <v>4521</v>
      </c>
      <c r="BD117">
        <v>4994</v>
      </c>
      <c r="BE117">
        <f>VLOOKUP($AU117,weatherData!$A$1:$E$366,2,0)</f>
        <v>4.0157480314960603</v>
      </c>
      <c r="BF117">
        <f>VLOOKUP($AU117,weatherData!$A$1:$E$366,3,0)</f>
        <v>0</v>
      </c>
      <c r="BG117">
        <f>VLOOKUP($AU117,weatherData!$A$1:$E$366,4,0)</f>
        <v>77</v>
      </c>
      <c r="BH117">
        <f>VLOOKUP($AU117,weatherData!$A$1:$E$366,5,0)</f>
        <v>48.92</v>
      </c>
    </row>
    <row r="118" spans="1:60" x14ac:dyDescent="0.2">
      <c r="A118" s="3">
        <v>43234</v>
      </c>
      <c r="B118" s="4">
        <v>2501</v>
      </c>
      <c r="C118" s="4">
        <v>4.5356756636065718</v>
      </c>
      <c r="D118" s="4">
        <v>315</v>
      </c>
      <c r="E118" s="4">
        <v>6.333333333333333</v>
      </c>
      <c r="F118" s="4">
        <v>5</v>
      </c>
      <c r="G118" s="4">
        <v>54766.501863954669</v>
      </c>
      <c r="H118" s="4">
        <v>2625</v>
      </c>
      <c r="I118" s="4">
        <v>2592</v>
      </c>
      <c r="J118" s="4">
        <v>2703</v>
      </c>
      <c r="Q118" s="1">
        <v>43234</v>
      </c>
      <c r="R118">
        <v>2501</v>
      </c>
      <c r="S118">
        <v>315</v>
      </c>
      <c r="T118">
        <v>2625</v>
      </c>
      <c r="U118">
        <v>2592</v>
      </c>
      <c r="V118">
        <v>2703</v>
      </c>
      <c r="W118">
        <v>6.333333333333333</v>
      </c>
      <c r="X118">
        <v>0</v>
      </c>
      <c r="Y118">
        <v>69.98</v>
      </c>
      <c r="Z118">
        <f t="shared" si="12"/>
        <v>4897.2004000000006</v>
      </c>
      <c r="AA118">
        <f t="shared" si="13"/>
        <v>16625</v>
      </c>
      <c r="AB118">
        <f t="shared" si="14"/>
        <v>6804000</v>
      </c>
      <c r="AC118">
        <f t="shared" si="15"/>
        <v>7095375</v>
      </c>
      <c r="AD118">
        <v>0</v>
      </c>
      <c r="AE118">
        <f t="shared" si="16"/>
        <v>0</v>
      </c>
      <c r="AF118">
        <v>54766.501863954669</v>
      </c>
      <c r="AG118">
        <v>4.5356756636065718</v>
      </c>
      <c r="AH118">
        <v>5</v>
      </c>
      <c r="AI118">
        <v>0.511811023622047</v>
      </c>
      <c r="AJ118">
        <v>44.06</v>
      </c>
      <c r="AK118" t="str">
        <f t="shared" si="17"/>
        <v>Mon</v>
      </c>
      <c r="AL118">
        <f t="shared" si="18"/>
        <v>1</v>
      </c>
      <c r="AM118">
        <f t="shared" si="19"/>
        <v>0</v>
      </c>
      <c r="AN118">
        <f t="shared" si="20"/>
        <v>0</v>
      </c>
      <c r="AO118">
        <f t="shared" si="21"/>
        <v>0</v>
      </c>
      <c r="AP118">
        <f t="shared" si="22"/>
        <v>0</v>
      </c>
      <c r="AQ118">
        <f t="shared" si="23"/>
        <v>0</v>
      </c>
      <c r="AU118" s="1">
        <v>43232</v>
      </c>
      <c r="AV118">
        <v>5281</v>
      </c>
      <c r="AW118">
        <v>2.3034919130947693</v>
      </c>
      <c r="AX118">
        <v>582</v>
      </c>
      <c r="AY118">
        <v>7.4666666666666668</v>
      </c>
      <c r="AZ118">
        <v>2</v>
      </c>
      <c r="BA118">
        <v>62657.000263359041</v>
      </c>
      <c r="BB118">
        <v>4921</v>
      </c>
      <c r="BC118">
        <v>4642</v>
      </c>
      <c r="BD118">
        <v>3868</v>
      </c>
      <c r="BE118">
        <f>VLOOKUP($AU118,weatherData!$A$1:$E$366,2,0)</f>
        <v>3.1102362204724399</v>
      </c>
      <c r="BF118">
        <f>VLOOKUP($AU118,weatherData!$A$1:$E$366,3,0)</f>
        <v>0</v>
      </c>
      <c r="BG118">
        <f>VLOOKUP($AU118,weatherData!$A$1:$E$366,4,0)</f>
        <v>53.96</v>
      </c>
      <c r="BH118">
        <f>VLOOKUP($AU118,weatherData!$A$1:$E$366,5,0)</f>
        <v>44.06</v>
      </c>
    </row>
    <row r="119" spans="1:60" x14ac:dyDescent="0.2">
      <c r="A119" s="3">
        <v>43235</v>
      </c>
      <c r="B119" s="4">
        <v>2560</v>
      </c>
      <c r="C119" s="4">
        <v>1.8050352369103437</v>
      </c>
      <c r="D119" s="4">
        <v>309</v>
      </c>
      <c r="E119" s="4">
        <v>6.4666666666666668</v>
      </c>
      <c r="F119" s="4">
        <v>1</v>
      </c>
      <c r="G119" s="4">
        <v>67556.53670778044</v>
      </c>
      <c r="H119" s="4">
        <v>2739</v>
      </c>
      <c r="I119" s="4">
        <v>3894</v>
      </c>
      <c r="J119" s="4">
        <v>3262</v>
      </c>
      <c r="Q119" s="1">
        <v>43235</v>
      </c>
      <c r="R119">
        <v>2560</v>
      </c>
      <c r="S119">
        <v>309</v>
      </c>
      <c r="T119">
        <v>2739</v>
      </c>
      <c r="U119">
        <v>3894</v>
      </c>
      <c r="V119">
        <v>3262</v>
      </c>
      <c r="W119">
        <v>6.4666666666666668</v>
      </c>
      <c r="X119">
        <v>0</v>
      </c>
      <c r="Y119">
        <v>77</v>
      </c>
      <c r="Z119">
        <f t="shared" si="12"/>
        <v>5929</v>
      </c>
      <c r="AA119">
        <f t="shared" si="13"/>
        <v>17712.2</v>
      </c>
      <c r="AB119">
        <f t="shared" si="14"/>
        <v>10665666</v>
      </c>
      <c r="AC119">
        <f t="shared" si="15"/>
        <v>8934618</v>
      </c>
      <c r="AD119">
        <v>0</v>
      </c>
      <c r="AE119">
        <f t="shared" si="16"/>
        <v>0</v>
      </c>
      <c r="AF119">
        <v>67556.53670778044</v>
      </c>
      <c r="AG119">
        <v>1.8050352369103437</v>
      </c>
      <c r="AH119">
        <v>1</v>
      </c>
      <c r="AI119">
        <v>0.39370078740157399</v>
      </c>
      <c r="AJ119">
        <v>46.04</v>
      </c>
      <c r="AK119" t="str">
        <f t="shared" si="17"/>
        <v>Tue</v>
      </c>
      <c r="AL119">
        <f t="shared" si="18"/>
        <v>0</v>
      </c>
      <c r="AM119">
        <f t="shared" si="19"/>
        <v>1</v>
      </c>
      <c r="AN119">
        <f t="shared" si="20"/>
        <v>0</v>
      </c>
      <c r="AO119">
        <f t="shared" si="21"/>
        <v>0</v>
      </c>
      <c r="AP119">
        <f t="shared" si="22"/>
        <v>0</v>
      </c>
      <c r="AQ119">
        <f t="shared" si="23"/>
        <v>0</v>
      </c>
      <c r="AU119" s="1">
        <v>43234</v>
      </c>
      <c r="AV119">
        <v>2501</v>
      </c>
      <c r="AW119">
        <v>4.5356756636065718</v>
      </c>
      <c r="AX119">
        <v>315</v>
      </c>
      <c r="AY119">
        <v>6.333333333333333</v>
      </c>
      <c r="AZ119">
        <v>5</v>
      </c>
      <c r="BA119">
        <v>54766.501863954669</v>
      </c>
      <c r="BB119">
        <v>2625</v>
      </c>
      <c r="BC119">
        <v>2592</v>
      </c>
      <c r="BD119">
        <v>2703</v>
      </c>
      <c r="BE119">
        <f>VLOOKUP($AU119,weatherData!$A$1:$E$366,2,0)</f>
        <v>0.511811023622047</v>
      </c>
      <c r="BF119">
        <f>VLOOKUP($AU119,weatherData!$A$1:$E$366,3,0)</f>
        <v>0</v>
      </c>
      <c r="BG119">
        <f>VLOOKUP($AU119,weatherData!$A$1:$E$366,4,0)</f>
        <v>69.98</v>
      </c>
      <c r="BH119">
        <f>VLOOKUP($AU119,weatherData!$A$1:$E$366,5,0)</f>
        <v>44.06</v>
      </c>
    </row>
    <row r="120" spans="1:60" x14ac:dyDescent="0.2">
      <c r="A120" s="3">
        <v>43236</v>
      </c>
      <c r="B120" s="4">
        <v>3054</v>
      </c>
      <c r="C120" s="4">
        <v>4.282942965080891</v>
      </c>
      <c r="D120" s="4">
        <v>361</v>
      </c>
      <c r="E120" s="4">
        <v>6.7333333333333334</v>
      </c>
      <c r="F120" s="4">
        <v>2</v>
      </c>
      <c r="G120" s="4">
        <v>58158.19986758451</v>
      </c>
      <c r="H120" s="4">
        <v>2785</v>
      </c>
      <c r="I120" s="4">
        <v>3096</v>
      </c>
      <c r="J120" s="4">
        <v>3046</v>
      </c>
      <c r="Q120" s="1">
        <v>43236</v>
      </c>
      <c r="R120">
        <v>3054</v>
      </c>
      <c r="S120">
        <v>361</v>
      </c>
      <c r="T120">
        <v>2785</v>
      </c>
      <c r="U120">
        <v>3096</v>
      </c>
      <c r="V120">
        <v>3046</v>
      </c>
      <c r="W120">
        <v>6.7333333333333334</v>
      </c>
      <c r="X120">
        <v>0</v>
      </c>
      <c r="Y120">
        <v>82.94</v>
      </c>
      <c r="Z120">
        <f t="shared" si="12"/>
        <v>6879.0436</v>
      </c>
      <c r="AA120">
        <f t="shared" si="13"/>
        <v>18752.333333333332</v>
      </c>
      <c r="AB120">
        <f t="shared" si="14"/>
        <v>8622360</v>
      </c>
      <c r="AC120">
        <f t="shared" si="15"/>
        <v>8483110</v>
      </c>
      <c r="AD120">
        <v>0</v>
      </c>
      <c r="AE120">
        <f t="shared" si="16"/>
        <v>0</v>
      </c>
      <c r="AF120">
        <v>58158.19986758451</v>
      </c>
      <c r="AG120">
        <v>4.282942965080891</v>
      </c>
      <c r="AH120">
        <v>2</v>
      </c>
      <c r="AI120">
        <v>0</v>
      </c>
      <c r="AJ120">
        <v>48.92</v>
      </c>
      <c r="AK120" t="str">
        <f t="shared" si="17"/>
        <v>Wed</v>
      </c>
      <c r="AL120">
        <f t="shared" si="18"/>
        <v>0</v>
      </c>
      <c r="AM120">
        <f t="shared" si="19"/>
        <v>0</v>
      </c>
      <c r="AN120">
        <f t="shared" si="20"/>
        <v>1</v>
      </c>
      <c r="AO120">
        <f t="shared" si="21"/>
        <v>0</v>
      </c>
      <c r="AP120">
        <f t="shared" si="22"/>
        <v>0</v>
      </c>
      <c r="AQ120">
        <f t="shared" si="23"/>
        <v>0</v>
      </c>
      <c r="AU120" s="1">
        <v>43235</v>
      </c>
      <c r="AV120">
        <v>2560</v>
      </c>
      <c r="AW120">
        <v>1.8050352369103437</v>
      </c>
      <c r="AX120">
        <v>309</v>
      </c>
      <c r="AY120">
        <v>6.4666666666666668</v>
      </c>
      <c r="AZ120">
        <v>1</v>
      </c>
      <c r="BA120">
        <v>67556.53670778044</v>
      </c>
      <c r="BB120">
        <v>2739</v>
      </c>
      <c r="BC120">
        <v>3894</v>
      </c>
      <c r="BD120">
        <v>3262</v>
      </c>
      <c r="BE120">
        <f>VLOOKUP($AU120,weatherData!$A$1:$E$366,2,0)</f>
        <v>0.39370078740157399</v>
      </c>
      <c r="BF120">
        <f>VLOOKUP($AU120,weatherData!$A$1:$E$366,3,0)</f>
        <v>0</v>
      </c>
      <c r="BG120">
        <f>VLOOKUP($AU120,weatherData!$A$1:$E$366,4,0)</f>
        <v>77</v>
      </c>
      <c r="BH120">
        <f>VLOOKUP($AU120,weatherData!$A$1:$E$366,5,0)</f>
        <v>46.04</v>
      </c>
    </row>
    <row r="121" spans="1:60" x14ac:dyDescent="0.2">
      <c r="A121" s="3">
        <v>43237</v>
      </c>
      <c r="B121" s="4">
        <v>3163</v>
      </c>
      <c r="C121" s="4">
        <v>3.4876420030978932</v>
      </c>
      <c r="D121" s="4">
        <v>416</v>
      </c>
      <c r="E121" s="4">
        <v>6.1333333333333337</v>
      </c>
      <c r="F121" s="4">
        <v>3</v>
      </c>
      <c r="G121" s="4">
        <v>56190.174140960415</v>
      </c>
      <c r="H121" s="4">
        <v>2930</v>
      </c>
      <c r="I121" s="4">
        <v>3967</v>
      </c>
      <c r="J121" s="4">
        <v>3593</v>
      </c>
      <c r="Q121" s="1">
        <v>43237</v>
      </c>
      <c r="R121">
        <v>3163</v>
      </c>
      <c r="S121">
        <v>416</v>
      </c>
      <c r="T121">
        <v>2930</v>
      </c>
      <c r="U121">
        <v>3967</v>
      </c>
      <c r="V121">
        <v>3593</v>
      </c>
      <c r="W121">
        <v>6.1333333333333337</v>
      </c>
      <c r="X121">
        <v>0</v>
      </c>
      <c r="Y121">
        <v>82.04</v>
      </c>
      <c r="Z121">
        <f t="shared" si="12"/>
        <v>6730.5616000000009</v>
      </c>
      <c r="AA121">
        <f t="shared" si="13"/>
        <v>17970.666666666668</v>
      </c>
      <c r="AB121">
        <f t="shared" si="14"/>
        <v>11623310</v>
      </c>
      <c r="AC121">
        <f t="shared" si="15"/>
        <v>10527490</v>
      </c>
      <c r="AD121">
        <v>0</v>
      </c>
      <c r="AE121">
        <f t="shared" si="16"/>
        <v>0</v>
      </c>
      <c r="AF121">
        <v>56190.174140960415</v>
      </c>
      <c r="AG121">
        <v>3.4876420030978932</v>
      </c>
      <c r="AH121">
        <v>3</v>
      </c>
      <c r="AI121">
        <v>0</v>
      </c>
      <c r="AJ121">
        <v>51.98</v>
      </c>
      <c r="AK121" t="str">
        <f t="shared" si="17"/>
        <v>Thu</v>
      </c>
      <c r="AL121">
        <f t="shared" si="18"/>
        <v>0</v>
      </c>
      <c r="AM121">
        <f t="shared" si="19"/>
        <v>0</v>
      </c>
      <c r="AN121">
        <f t="shared" si="20"/>
        <v>0</v>
      </c>
      <c r="AO121">
        <f t="shared" si="21"/>
        <v>1</v>
      </c>
      <c r="AP121">
        <f t="shared" si="22"/>
        <v>0</v>
      </c>
      <c r="AQ121">
        <f t="shared" si="23"/>
        <v>0</v>
      </c>
      <c r="AU121" s="1">
        <v>43236</v>
      </c>
      <c r="AV121">
        <v>3054</v>
      </c>
      <c r="AW121">
        <v>4.282942965080891</v>
      </c>
      <c r="AX121">
        <v>361</v>
      </c>
      <c r="AY121">
        <v>6.7333333333333334</v>
      </c>
      <c r="AZ121">
        <v>2</v>
      </c>
      <c r="BA121">
        <v>58158.19986758451</v>
      </c>
      <c r="BB121">
        <v>2785</v>
      </c>
      <c r="BC121">
        <v>3096</v>
      </c>
      <c r="BD121">
        <v>3046</v>
      </c>
      <c r="BE121">
        <f>VLOOKUP($AU121,weatherData!$A$1:$E$366,2,0)</f>
        <v>0</v>
      </c>
      <c r="BF121">
        <f>VLOOKUP($AU121,weatherData!$A$1:$E$366,3,0)</f>
        <v>0</v>
      </c>
      <c r="BG121">
        <f>VLOOKUP($AU121,weatherData!$A$1:$E$366,4,0)</f>
        <v>82.94</v>
      </c>
      <c r="BH121">
        <f>VLOOKUP($AU121,weatherData!$A$1:$E$366,5,0)</f>
        <v>48.92</v>
      </c>
    </row>
    <row r="122" spans="1:60" x14ac:dyDescent="0.2">
      <c r="A122" s="3">
        <v>43238</v>
      </c>
      <c r="B122" s="4">
        <v>3858</v>
      </c>
      <c r="C122" s="4">
        <v>3.8671891472882485</v>
      </c>
      <c r="D122" s="4">
        <v>503</v>
      </c>
      <c r="E122" s="4">
        <v>6.333333333333333</v>
      </c>
      <c r="F122" s="4">
        <v>3</v>
      </c>
      <c r="G122" s="4">
        <v>53907.128192042168</v>
      </c>
      <c r="H122" s="4">
        <v>4160</v>
      </c>
      <c r="I122" s="4">
        <v>4857</v>
      </c>
      <c r="J122" s="4">
        <v>3333</v>
      </c>
      <c r="Q122" s="1">
        <v>43238</v>
      </c>
      <c r="R122">
        <v>3858</v>
      </c>
      <c r="S122">
        <v>503</v>
      </c>
      <c r="T122">
        <v>4160</v>
      </c>
      <c r="U122">
        <v>4857</v>
      </c>
      <c r="V122">
        <v>3333</v>
      </c>
      <c r="W122">
        <v>6.333333333333333</v>
      </c>
      <c r="X122">
        <v>0</v>
      </c>
      <c r="Y122">
        <v>82.04</v>
      </c>
      <c r="Z122">
        <f t="shared" si="12"/>
        <v>6730.5616000000009</v>
      </c>
      <c r="AA122">
        <f t="shared" si="13"/>
        <v>26346.666666666664</v>
      </c>
      <c r="AB122">
        <f t="shared" si="14"/>
        <v>20205120</v>
      </c>
      <c r="AC122">
        <f t="shared" si="15"/>
        <v>13865280</v>
      </c>
      <c r="AD122">
        <v>0</v>
      </c>
      <c r="AE122">
        <f t="shared" si="16"/>
        <v>0</v>
      </c>
      <c r="AF122">
        <v>53907.128192042168</v>
      </c>
      <c r="AG122">
        <v>3.8671891472882485</v>
      </c>
      <c r="AH122">
        <v>3</v>
      </c>
      <c r="AI122">
        <v>0</v>
      </c>
      <c r="AJ122">
        <v>51.98</v>
      </c>
      <c r="AK122" t="str">
        <f t="shared" si="17"/>
        <v>Fri</v>
      </c>
      <c r="AL122">
        <f t="shared" si="18"/>
        <v>0</v>
      </c>
      <c r="AM122">
        <f t="shared" si="19"/>
        <v>0</v>
      </c>
      <c r="AN122">
        <f t="shared" si="20"/>
        <v>0</v>
      </c>
      <c r="AO122">
        <f t="shared" si="21"/>
        <v>0</v>
      </c>
      <c r="AP122">
        <f t="shared" si="22"/>
        <v>1</v>
      </c>
      <c r="AQ122">
        <f t="shared" si="23"/>
        <v>0</v>
      </c>
      <c r="AU122" s="1">
        <v>43237</v>
      </c>
      <c r="AV122">
        <v>3163</v>
      </c>
      <c r="AW122">
        <v>3.4876420030978932</v>
      </c>
      <c r="AX122">
        <v>416</v>
      </c>
      <c r="AY122">
        <v>6.1333333333333337</v>
      </c>
      <c r="AZ122">
        <v>3</v>
      </c>
      <c r="BA122">
        <v>56190.174140960415</v>
      </c>
      <c r="BB122">
        <v>2930</v>
      </c>
      <c r="BC122">
        <v>3967</v>
      </c>
      <c r="BD122">
        <v>3593</v>
      </c>
      <c r="BE122">
        <f>VLOOKUP($AU122,weatherData!$A$1:$E$366,2,0)</f>
        <v>0</v>
      </c>
      <c r="BF122">
        <f>VLOOKUP($AU122,weatherData!$A$1:$E$366,3,0)</f>
        <v>0</v>
      </c>
      <c r="BG122">
        <f>VLOOKUP($AU122,weatherData!$A$1:$E$366,4,0)</f>
        <v>82.04</v>
      </c>
      <c r="BH122">
        <f>VLOOKUP($AU122,weatherData!$A$1:$E$366,5,0)</f>
        <v>51.98</v>
      </c>
    </row>
    <row r="123" spans="1:60" x14ac:dyDescent="0.2">
      <c r="A123" s="3">
        <v>43239</v>
      </c>
      <c r="B123" s="4">
        <v>4616</v>
      </c>
      <c r="C123" s="4">
        <v>2.2551177472131267</v>
      </c>
      <c r="D123" s="4">
        <v>534</v>
      </c>
      <c r="E123" s="4">
        <v>6.9333333333333336</v>
      </c>
      <c r="F123" s="4">
        <v>3</v>
      </c>
      <c r="G123" s="4">
        <v>64642.014369630553</v>
      </c>
      <c r="H123" s="4">
        <v>4724</v>
      </c>
      <c r="I123" s="4">
        <v>4896</v>
      </c>
      <c r="J123" s="4">
        <v>5281</v>
      </c>
      <c r="Q123" s="1">
        <v>43239</v>
      </c>
      <c r="R123">
        <v>4616</v>
      </c>
      <c r="S123">
        <v>534</v>
      </c>
      <c r="T123">
        <v>4724</v>
      </c>
      <c r="U123">
        <v>4896</v>
      </c>
      <c r="V123">
        <v>5281</v>
      </c>
      <c r="W123">
        <v>6.9333333333333336</v>
      </c>
      <c r="X123">
        <v>0</v>
      </c>
      <c r="Y123">
        <v>77</v>
      </c>
      <c r="Z123">
        <f t="shared" si="12"/>
        <v>5929</v>
      </c>
      <c r="AA123">
        <f t="shared" si="13"/>
        <v>32753.066666666669</v>
      </c>
      <c r="AB123">
        <f t="shared" si="14"/>
        <v>23128704</v>
      </c>
      <c r="AC123">
        <f t="shared" si="15"/>
        <v>24947444</v>
      </c>
      <c r="AD123">
        <v>0</v>
      </c>
      <c r="AE123">
        <f t="shared" si="16"/>
        <v>0</v>
      </c>
      <c r="AF123">
        <v>64642.014369630553</v>
      </c>
      <c r="AG123">
        <v>2.2551177472131267</v>
      </c>
      <c r="AH123">
        <v>3</v>
      </c>
      <c r="AI123">
        <v>0</v>
      </c>
      <c r="AJ123">
        <v>48.02</v>
      </c>
      <c r="AK123" t="str">
        <f t="shared" si="17"/>
        <v>Sat</v>
      </c>
      <c r="AL123">
        <f t="shared" si="18"/>
        <v>0</v>
      </c>
      <c r="AM123">
        <f t="shared" si="19"/>
        <v>0</v>
      </c>
      <c r="AN123">
        <f t="shared" si="20"/>
        <v>0</v>
      </c>
      <c r="AO123">
        <f t="shared" si="21"/>
        <v>0</v>
      </c>
      <c r="AP123">
        <f t="shared" si="22"/>
        <v>0</v>
      </c>
      <c r="AQ123">
        <f t="shared" si="23"/>
        <v>1</v>
      </c>
      <c r="AU123" s="1">
        <v>43238</v>
      </c>
      <c r="AV123">
        <v>3858</v>
      </c>
      <c r="AW123">
        <v>3.8671891472882485</v>
      </c>
      <c r="AX123">
        <v>503</v>
      </c>
      <c r="AY123">
        <v>6.333333333333333</v>
      </c>
      <c r="AZ123">
        <v>3</v>
      </c>
      <c r="BA123">
        <v>53907.128192042168</v>
      </c>
      <c r="BB123">
        <v>4160</v>
      </c>
      <c r="BC123">
        <v>4857</v>
      </c>
      <c r="BD123">
        <v>3333</v>
      </c>
      <c r="BE123">
        <f>VLOOKUP($AU123,weatherData!$A$1:$E$366,2,0)</f>
        <v>0</v>
      </c>
      <c r="BF123">
        <f>VLOOKUP($AU123,weatherData!$A$1:$E$366,3,0)</f>
        <v>0</v>
      </c>
      <c r="BG123">
        <f>VLOOKUP($AU123,weatherData!$A$1:$E$366,4,0)</f>
        <v>82.04</v>
      </c>
      <c r="BH123">
        <f>VLOOKUP($AU123,weatherData!$A$1:$E$366,5,0)</f>
        <v>51.98</v>
      </c>
    </row>
    <row r="124" spans="1:60" x14ac:dyDescent="0.2">
      <c r="A124" s="3">
        <v>43241</v>
      </c>
      <c r="B124" s="4">
        <v>2482</v>
      </c>
      <c r="C124" s="4">
        <v>6.588625820006409</v>
      </c>
      <c r="D124" s="4">
        <v>329</v>
      </c>
      <c r="E124" s="4">
        <v>6.333333333333333</v>
      </c>
      <c r="F124" s="4">
        <v>7</v>
      </c>
      <c r="G124" s="4">
        <v>54526.254827282261</v>
      </c>
      <c r="H124" s="4">
        <v>2929</v>
      </c>
      <c r="I124" s="4">
        <v>3320</v>
      </c>
      <c r="J124" s="4">
        <v>2501</v>
      </c>
      <c r="Q124" s="1">
        <v>43241</v>
      </c>
      <c r="R124">
        <v>2482</v>
      </c>
      <c r="S124">
        <v>329</v>
      </c>
      <c r="T124">
        <v>2929</v>
      </c>
      <c r="U124">
        <v>3320</v>
      </c>
      <c r="V124">
        <v>2501</v>
      </c>
      <c r="W124">
        <v>6.333333333333333</v>
      </c>
      <c r="X124">
        <v>0</v>
      </c>
      <c r="Y124">
        <v>82.94</v>
      </c>
      <c r="Z124">
        <f t="shared" si="12"/>
        <v>6879.0436</v>
      </c>
      <c r="AA124">
        <f t="shared" si="13"/>
        <v>18550.333333333332</v>
      </c>
      <c r="AB124">
        <f t="shared" si="14"/>
        <v>9724280</v>
      </c>
      <c r="AC124">
        <f t="shared" si="15"/>
        <v>7325429</v>
      </c>
      <c r="AD124">
        <v>0</v>
      </c>
      <c r="AE124">
        <f t="shared" si="16"/>
        <v>0</v>
      </c>
      <c r="AF124">
        <v>54526.254827282261</v>
      </c>
      <c r="AG124">
        <v>6.588625820006409</v>
      </c>
      <c r="AH124">
        <v>7</v>
      </c>
      <c r="AI124">
        <v>0</v>
      </c>
      <c r="AJ124">
        <v>51.08</v>
      </c>
      <c r="AK124" t="str">
        <f t="shared" si="17"/>
        <v>Mon</v>
      </c>
      <c r="AL124">
        <f t="shared" si="18"/>
        <v>1</v>
      </c>
      <c r="AM124">
        <f t="shared" si="19"/>
        <v>0</v>
      </c>
      <c r="AN124">
        <f t="shared" si="20"/>
        <v>0</v>
      </c>
      <c r="AO124">
        <f t="shared" si="21"/>
        <v>0</v>
      </c>
      <c r="AP124">
        <f t="shared" si="22"/>
        <v>0</v>
      </c>
      <c r="AQ124">
        <f t="shared" si="23"/>
        <v>0</v>
      </c>
      <c r="AU124" s="1">
        <v>43239</v>
      </c>
      <c r="AV124">
        <v>4616</v>
      </c>
      <c r="AW124">
        <v>2.2551177472131267</v>
      </c>
      <c r="AX124">
        <v>534</v>
      </c>
      <c r="AY124">
        <v>6.9333333333333336</v>
      </c>
      <c r="AZ124">
        <v>3</v>
      </c>
      <c r="BA124">
        <v>64642.014369630553</v>
      </c>
      <c r="BB124">
        <v>4724</v>
      </c>
      <c r="BC124">
        <v>4896</v>
      </c>
      <c r="BD124">
        <v>5281</v>
      </c>
      <c r="BE124">
        <f>VLOOKUP($AU124,weatherData!$A$1:$E$366,2,0)</f>
        <v>0</v>
      </c>
      <c r="BF124">
        <f>VLOOKUP($AU124,weatherData!$A$1:$E$366,3,0)</f>
        <v>0</v>
      </c>
      <c r="BG124">
        <f>VLOOKUP($AU124,weatherData!$A$1:$E$366,4,0)</f>
        <v>77</v>
      </c>
      <c r="BH124">
        <f>VLOOKUP($AU124,weatherData!$A$1:$E$366,5,0)</f>
        <v>48.02</v>
      </c>
    </row>
    <row r="125" spans="1:60" x14ac:dyDescent="0.2">
      <c r="A125" s="3">
        <v>43242</v>
      </c>
      <c r="B125" s="4">
        <v>2609</v>
      </c>
      <c r="C125" s="4">
        <v>5.9426300548436632</v>
      </c>
      <c r="D125" s="4">
        <v>327</v>
      </c>
      <c r="E125" s="4">
        <v>6.7333333333333334</v>
      </c>
      <c r="F125" s="4">
        <v>9</v>
      </c>
      <c r="G125" s="4">
        <v>54563.374226818909</v>
      </c>
      <c r="H125" s="4">
        <v>3858</v>
      </c>
      <c r="I125" s="4">
        <v>3261</v>
      </c>
      <c r="J125" s="4">
        <v>2560</v>
      </c>
      <c r="Q125" s="1">
        <v>43242</v>
      </c>
      <c r="R125">
        <v>2609</v>
      </c>
      <c r="S125">
        <v>327</v>
      </c>
      <c r="T125">
        <v>3858</v>
      </c>
      <c r="U125">
        <v>3261</v>
      </c>
      <c r="V125">
        <v>2560</v>
      </c>
      <c r="W125">
        <v>6.7333333333333334</v>
      </c>
      <c r="X125">
        <v>0</v>
      </c>
      <c r="Y125">
        <v>77</v>
      </c>
      <c r="Z125">
        <f t="shared" si="12"/>
        <v>5929</v>
      </c>
      <c r="AA125">
        <f t="shared" si="13"/>
        <v>25977.200000000001</v>
      </c>
      <c r="AB125">
        <f t="shared" si="14"/>
        <v>12580938</v>
      </c>
      <c r="AC125">
        <f t="shared" si="15"/>
        <v>9876480</v>
      </c>
      <c r="AD125">
        <v>0</v>
      </c>
      <c r="AE125">
        <f t="shared" si="16"/>
        <v>0</v>
      </c>
      <c r="AF125">
        <v>54563.374226818909</v>
      </c>
      <c r="AG125">
        <v>5.9426300548436632</v>
      </c>
      <c r="AH125">
        <v>9</v>
      </c>
      <c r="AI125">
        <v>0.39370078740157399</v>
      </c>
      <c r="AJ125">
        <v>51.98</v>
      </c>
      <c r="AK125" t="str">
        <f t="shared" si="17"/>
        <v>Tue</v>
      </c>
      <c r="AL125">
        <f t="shared" si="18"/>
        <v>0</v>
      </c>
      <c r="AM125">
        <f t="shared" si="19"/>
        <v>1</v>
      </c>
      <c r="AN125">
        <f t="shared" si="20"/>
        <v>0</v>
      </c>
      <c r="AO125">
        <f t="shared" si="21"/>
        <v>0</v>
      </c>
      <c r="AP125">
        <f t="shared" si="22"/>
        <v>0</v>
      </c>
      <c r="AQ125">
        <f t="shared" si="23"/>
        <v>0</v>
      </c>
      <c r="AU125" s="1">
        <v>43241</v>
      </c>
      <c r="AV125">
        <v>2482</v>
      </c>
      <c r="AW125">
        <v>6.588625820006409</v>
      </c>
      <c r="AX125">
        <v>329</v>
      </c>
      <c r="AY125">
        <v>6.333333333333333</v>
      </c>
      <c r="AZ125">
        <v>7</v>
      </c>
      <c r="BA125">
        <v>54526.254827282261</v>
      </c>
      <c r="BB125">
        <v>2929</v>
      </c>
      <c r="BC125">
        <v>3320</v>
      </c>
      <c r="BD125">
        <v>2501</v>
      </c>
      <c r="BE125">
        <f>VLOOKUP($AU125,weatherData!$A$1:$E$366,2,0)</f>
        <v>0</v>
      </c>
      <c r="BF125">
        <f>VLOOKUP($AU125,weatherData!$A$1:$E$366,3,0)</f>
        <v>0</v>
      </c>
      <c r="BG125">
        <f>VLOOKUP($AU125,weatherData!$A$1:$E$366,4,0)</f>
        <v>82.94</v>
      </c>
      <c r="BH125">
        <f>VLOOKUP($AU125,weatherData!$A$1:$E$366,5,0)</f>
        <v>51.08</v>
      </c>
    </row>
    <row r="126" spans="1:60" x14ac:dyDescent="0.2">
      <c r="A126" s="3">
        <v>43243</v>
      </c>
      <c r="B126" s="4">
        <v>3107</v>
      </c>
      <c r="C126" s="4">
        <v>2.8576216155146961</v>
      </c>
      <c r="D126" s="4">
        <v>405</v>
      </c>
      <c r="E126" s="4">
        <v>6.4</v>
      </c>
      <c r="F126" s="4">
        <v>8</v>
      </c>
      <c r="G126" s="4">
        <v>69082.165295869723</v>
      </c>
      <c r="H126" s="4">
        <v>2356</v>
      </c>
      <c r="I126" s="4">
        <v>4172</v>
      </c>
      <c r="J126" s="4">
        <v>3054</v>
      </c>
      <c r="Q126" s="1">
        <v>43243</v>
      </c>
      <c r="R126">
        <v>3107</v>
      </c>
      <c r="S126">
        <v>405</v>
      </c>
      <c r="T126">
        <v>2356</v>
      </c>
      <c r="U126">
        <v>4172</v>
      </c>
      <c r="V126">
        <v>3054</v>
      </c>
      <c r="W126">
        <v>6.4</v>
      </c>
      <c r="X126">
        <v>0</v>
      </c>
      <c r="Y126">
        <v>78.08</v>
      </c>
      <c r="Z126">
        <f t="shared" si="12"/>
        <v>6096.4863999999998</v>
      </c>
      <c r="AA126">
        <f t="shared" si="13"/>
        <v>15078.400000000001</v>
      </c>
      <c r="AB126">
        <f t="shared" si="14"/>
        <v>9829232</v>
      </c>
      <c r="AC126">
        <f t="shared" si="15"/>
        <v>7195224</v>
      </c>
      <c r="AD126">
        <v>0</v>
      </c>
      <c r="AE126">
        <f t="shared" si="16"/>
        <v>0</v>
      </c>
      <c r="AF126">
        <v>69082.165295869723</v>
      </c>
      <c r="AG126">
        <v>2.8576216155146961</v>
      </c>
      <c r="AH126">
        <v>8</v>
      </c>
      <c r="AI126">
        <v>0</v>
      </c>
      <c r="AJ126">
        <v>48.02</v>
      </c>
      <c r="AK126" t="str">
        <f t="shared" si="17"/>
        <v>Wed</v>
      </c>
      <c r="AL126">
        <f t="shared" si="18"/>
        <v>0</v>
      </c>
      <c r="AM126">
        <f t="shared" si="19"/>
        <v>0</v>
      </c>
      <c r="AN126">
        <f t="shared" si="20"/>
        <v>1</v>
      </c>
      <c r="AO126">
        <f t="shared" si="21"/>
        <v>0</v>
      </c>
      <c r="AP126">
        <f t="shared" si="22"/>
        <v>0</v>
      </c>
      <c r="AQ126">
        <f t="shared" si="23"/>
        <v>0</v>
      </c>
      <c r="AU126" s="1">
        <v>43242</v>
      </c>
      <c r="AV126">
        <v>2609</v>
      </c>
      <c r="AW126">
        <v>5.9426300548436632</v>
      </c>
      <c r="AX126">
        <v>327</v>
      </c>
      <c r="AY126">
        <v>6.7333333333333334</v>
      </c>
      <c r="AZ126">
        <v>9</v>
      </c>
      <c r="BA126">
        <v>54563.374226818909</v>
      </c>
      <c r="BB126">
        <v>3858</v>
      </c>
      <c r="BC126">
        <v>3261</v>
      </c>
      <c r="BD126">
        <v>2560</v>
      </c>
      <c r="BE126">
        <f>VLOOKUP($AU126,weatherData!$A$1:$E$366,2,0)</f>
        <v>0.39370078740157399</v>
      </c>
      <c r="BF126">
        <f>VLOOKUP($AU126,weatherData!$A$1:$E$366,3,0)</f>
        <v>0</v>
      </c>
      <c r="BG126">
        <f>VLOOKUP($AU126,weatherData!$A$1:$E$366,4,0)</f>
        <v>77</v>
      </c>
      <c r="BH126">
        <f>VLOOKUP($AU126,weatherData!$A$1:$E$366,5,0)</f>
        <v>51.98</v>
      </c>
    </row>
    <row r="127" spans="1:60" x14ac:dyDescent="0.2">
      <c r="A127" s="3">
        <v>43244</v>
      </c>
      <c r="B127" s="4">
        <v>2948</v>
      </c>
      <c r="C127" s="4">
        <v>3.8532925912329863</v>
      </c>
      <c r="D127" s="4">
        <v>354</v>
      </c>
      <c r="E127" s="4">
        <v>6.666666666666667</v>
      </c>
      <c r="F127" s="4">
        <v>2</v>
      </c>
      <c r="G127" s="4">
        <v>60169.746722916992</v>
      </c>
      <c r="H127" s="4">
        <v>3780</v>
      </c>
      <c r="I127" s="4">
        <v>4813</v>
      </c>
      <c r="J127" s="4">
        <v>3163</v>
      </c>
      <c r="Q127" s="1">
        <v>43244</v>
      </c>
      <c r="R127">
        <v>2948</v>
      </c>
      <c r="S127">
        <v>354</v>
      </c>
      <c r="T127">
        <v>3780</v>
      </c>
      <c r="U127">
        <v>4813</v>
      </c>
      <c r="V127">
        <v>3163</v>
      </c>
      <c r="W127">
        <v>6.666666666666667</v>
      </c>
      <c r="X127">
        <v>0</v>
      </c>
      <c r="Y127">
        <v>86</v>
      </c>
      <c r="Z127">
        <f t="shared" si="12"/>
        <v>7396</v>
      </c>
      <c r="AA127">
        <f t="shared" si="13"/>
        <v>25200</v>
      </c>
      <c r="AB127">
        <f t="shared" si="14"/>
        <v>18193140</v>
      </c>
      <c r="AC127">
        <f t="shared" si="15"/>
        <v>11956140</v>
      </c>
      <c r="AD127">
        <v>0</v>
      </c>
      <c r="AE127">
        <f t="shared" si="16"/>
        <v>0</v>
      </c>
      <c r="AF127">
        <v>60169.746722916992</v>
      </c>
      <c r="AG127">
        <v>3.8532925912329863</v>
      </c>
      <c r="AH127">
        <v>2</v>
      </c>
      <c r="AI127">
        <v>0</v>
      </c>
      <c r="AJ127">
        <v>53.06</v>
      </c>
      <c r="AK127" t="str">
        <f t="shared" si="17"/>
        <v>Thu</v>
      </c>
      <c r="AL127">
        <f t="shared" si="18"/>
        <v>0</v>
      </c>
      <c r="AM127">
        <f t="shared" si="19"/>
        <v>0</v>
      </c>
      <c r="AN127">
        <f t="shared" si="20"/>
        <v>0</v>
      </c>
      <c r="AO127">
        <f t="shared" si="21"/>
        <v>1</v>
      </c>
      <c r="AP127">
        <f t="shared" si="22"/>
        <v>0</v>
      </c>
      <c r="AQ127">
        <f t="shared" si="23"/>
        <v>0</v>
      </c>
      <c r="AU127" s="1">
        <v>43243</v>
      </c>
      <c r="AV127">
        <v>3107</v>
      </c>
      <c r="AW127">
        <v>2.8576216155146961</v>
      </c>
      <c r="AX127">
        <v>405</v>
      </c>
      <c r="AY127">
        <v>6.4</v>
      </c>
      <c r="AZ127">
        <v>8</v>
      </c>
      <c r="BA127">
        <v>69082.165295869723</v>
      </c>
      <c r="BB127">
        <v>2356</v>
      </c>
      <c r="BC127">
        <v>4172</v>
      </c>
      <c r="BD127">
        <v>3054</v>
      </c>
      <c r="BE127">
        <f>VLOOKUP($AU127,weatherData!$A$1:$E$366,2,0)</f>
        <v>0</v>
      </c>
      <c r="BF127">
        <f>VLOOKUP($AU127,weatherData!$A$1:$E$366,3,0)</f>
        <v>0</v>
      </c>
      <c r="BG127">
        <f>VLOOKUP($AU127,weatherData!$A$1:$E$366,4,0)</f>
        <v>78.08</v>
      </c>
      <c r="BH127">
        <f>VLOOKUP($AU127,weatherData!$A$1:$E$366,5,0)</f>
        <v>48.02</v>
      </c>
    </row>
    <row r="128" spans="1:60" x14ac:dyDescent="0.2">
      <c r="A128" s="3">
        <v>43245</v>
      </c>
      <c r="B128" s="4">
        <v>3981</v>
      </c>
      <c r="C128" s="4">
        <v>6.1098407003759121</v>
      </c>
      <c r="D128" s="4">
        <v>503</v>
      </c>
      <c r="E128" s="4">
        <v>6.4666666666666668</v>
      </c>
      <c r="F128" s="4">
        <v>4</v>
      </c>
      <c r="G128" s="4">
        <v>55578.129094908596</v>
      </c>
      <c r="H128" s="4">
        <v>5311</v>
      </c>
      <c r="I128" s="4">
        <v>7033</v>
      </c>
      <c r="J128" s="4">
        <v>3858</v>
      </c>
      <c r="Q128" s="1">
        <v>43245</v>
      </c>
      <c r="R128">
        <v>3981</v>
      </c>
      <c r="S128">
        <v>503</v>
      </c>
      <c r="T128">
        <v>5311</v>
      </c>
      <c r="U128">
        <v>7033</v>
      </c>
      <c r="V128">
        <v>3858</v>
      </c>
      <c r="W128">
        <v>6.4666666666666668</v>
      </c>
      <c r="X128">
        <v>0</v>
      </c>
      <c r="Y128">
        <v>89.06</v>
      </c>
      <c r="Z128">
        <f t="shared" si="12"/>
        <v>7931.6836000000003</v>
      </c>
      <c r="AA128">
        <f t="shared" si="13"/>
        <v>34344.466666666667</v>
      </c>
      <c r="AB128">
        <f t="shared" si="14"/>
        <v>37352263</v>
      </c>
      <c r="AC128">
        <f t="shared" si="15"/>
        <v>20489838</v>
      </c>
      <c r="AD128">
        <v>0</v>
      </c>
      <c r="AE128">
        <f t="shared" si="16"/>
        <v>0</v>
      </c>
      <c r="AF128">
        <v>55578.129094908596</v>
      </c>
      <c r="AG128">
        <v>6.1098407003759121</v>
      </c>
      <c r="AH128">
        <v>4</v>
      </c>
      <c r="AI128">
        <v>0</v>
      </c>
      <c r="AJ128">
        <v>53.96</v>
      </c>
      <c r="AK128" t="str">
        <f t="shared" si="17"/>
        <v>Fri</v>
      </c>
      <c r="AL128">
        <f t="shared" si="18"/>
        <v>0</v>
      </c>
      <c r="AM128">
        <f t="shared" si="19"/>
        <v>0</v>
      </c>
      <c r="AN128">
        <f t="shared" si="20"/>
        <v>0</v>
      </c>
      <c r="AO128">
        <f t="shared" si="21"/>
        <v>0</v>
      </c>
      <c r="AP128">
        <f t="shared" si="22"/>
        <v>1</v>
      </c>
      <c r="AQ128">
        <f t="shared" si="23"/>
        <v>0</v>
      </c>
      <c r="AU128" s="1">
        <v>43244</v>
      </c>
      <c r="AV128">
        <v>2948</v>
      </c>
      <c r="AW128">
        <v>3.8532925912329863</v>
      </c>
      <c r="AX128">
        <v>354</v>
      </c>
      <c r="AY128">
        <v>6.666666666666667</v>
      </c>
      <c r="AZ128">
        <v>2</v>
      </c>
      <c r="BA128">
        <v>60169.746722916992</v>
      </c>
      <c r="BB128">
        <v>3780</v>
      </c>
      <c r="BC128">
        <v>4813</v>
      </c>
      <c r="BD128">
        <v>3163</v>
      </c>
      <c r="BE128">
        <f>VLOOKUP($AU128,weatherData!$A$1:$E$366,2,0)</f>
        <v>0</v>
      </c>
      <c r="BF128">
        <f>VLOOKUP($AU128,weatherData!$A$1:$E$366,3,0)</f>
        <v>0</v>
      </c>
      <c r="BG128">
        <f>VLOOKUP($AU128,weatherData!$A$1:$E$366,4,0)</f>
        <v>86</v>
      </c>
      <c r="BH128">
        <f>VLOOKUP($AU128,weatherData!$A$1:$E$366,5,0)</f>
        <v>53.06</v>
      </c>
    </row>
    <row r="129" spans="1:60" x14ac:dyDescent="0.2">
      <c r="A129" s="3">
        <v>43246</v>
      </c>
      <c r="B129" s="4">
        <v>4149</v>
      </c>
      <c r="C129" s="4">
        <v>2.3193744068276803</v>
      </c>
      <c r="D129" s="4">
        <v>538</v>
      </c>
      <c r="E129" s="4">
        <v>6.4</v>
      </c>
      <c r="F129" s="4">
        <v>4</v>
      </c>
      <c r="G129" s="4">
        <v>70454.867552489231</v>
      </c>
      <c r="H129" s="4">
        <v>4941</v>
      </c>
      <c r="I129" s="4">
        <v>4669</v>
      </c>
      <c r="J129" s="4">
        <v>4616</v>
      </c>
      <c r="Q129" s="1">
        <v>43246</v>
      </c>
      <c r="R129">
        <v>4149</v>
      </c>
      <c r="S129">
        <v>538</v>
      </c>
      <c r="T129">
        <v>4941</v>
      </c>
      <c r="U129">
        <v>4669</v>
      </c>
      <c r="V129">
        <v>4616</v>
      </c>
      <c r="W129">
        <v>6.4</v>
      </c>
      <c r="X129">
        <v>0</v>
      </c>
      <c r="Y129">
        <v>87.98</v>
      </c>
      <c r="Z129">
        <f t="shared" si="12"/>
        <v>7740.4804000000004</v>
      </c>
      <c r="AA129">
        <f t="shared" si="13"/>
        <v>31622.400000000001</v>
      </c>
      <c r="AB129">
        <f t="shared" si="14"/>
        <v>23069529</v>
      </c>
      <c r="AC129">
        <f t="shared" si="15"/>
        <v>22807656</v>
      </c>
      <c r="AD129">
        <v>0</v>
      </c>
      <c r="AE129">
        <f t="shared" si="16"/>
        <v>0</v>
      </c>
      <c r="AF129">
        <v>70454.867552489231</v>
      </c>
      <c r="AG129">
        <v>2.3193744068276803</v>
      </c>
      <c r="AH129">
        <v>4</v>
      </c>
      <c r="AI129">
        <v>0</v>
      </c>
      <c r="AJ129">
        <v>53.96</v>
      </c>
      <c r="AK129" t="str">
        <f t="shared" si="17"/>
        <v>Sat</v>
      </c>
      <c r="AL129">
        <f t="shared" si="18"/>
        <v>0</v>
      </c>
      <c r="AM129">
        <f t="shared" si="19"/>
        <v>0</v>
      </c>
      <c r="AN129">
        <f t="shared" si="20"/>
        <v>0</v>
      </c>
      <c r="AO129">
        <f t="shared" si="21"/>
        <v>0</v>
      </c>
      <c r="AP129">
        <f t="shared" si="22"/>
        <v>0</v>
      </c>
      <c r="AQ129">
        <f t="shared" si="23"/>
        <v>1</v>
      </c>
      <c r="AU129" s="1">
        <v>43245</v>
      </c>
      <c r="AV129">
        <v>3981</v>
      </c>
      <c r="AW129">
        <v>6.1098407003759121</v>
      </c>
      <c r="AX129">
        <v>503</v>
      </c>
      <c r="AY129">
        <v>6.4666666666666668</v>
      </c>
      <c r="AZ129">
        <v>4</v>
      </c>
      <c r="BA129">
        <v>55578.129094908596</v>
      </c>
      <c r="BB129">
        <v>5311</v>
      </c>
      <c r="BC129">
        <v>7033</v>
      </c>
      <c r="BD129">
        <v>3858</v>
      </c>
      <c r="BE129">
        <f>VLOOKUP($AU129,weatherData!$A$1:$E$366,2,0)</f>
        <v>0</v>
      </c>
      <c r="BF129">
        <f>VLOOKUP($AU129,weatherData!$A$1:$E$366,3,0)</f>
        <v>0</v>
      </c>
      <c r="BG129">
        <f>VLOOKUP($AU129,weatherData!$A$1:$E$366,4,0)</f>
        <v>89.06</v>
      </c>
      <c r="BH129">
        <f>VLOOKUP($AU129,weatherData!$A$1:$E$366,5,0)</f>
        <v>53.96</v>
      </c>
    </row>
    <row r="130" spans="1:60" x14ac:dyDescent="0.2">
      <c r="A130" s="3">
        <v>43248</v>
      </c>
      <c r="B130" s="4">
        <v>4242</v>
      </c>
      <c r="C130" s="4">
        <v>2.7815769106062564</v>
      </c>
      <c r="D130" s="4">
        <v>462</v>
      </c>
      <c r="E130" s="4">
        <v>7.333333333333333</v>
      </c>
      <c r="F130" s="4">
        <v>2</v>
      </c>
      <c r="G130" s="4">
        <v>64751.842341075651</v>
      </c>
      <c r="H130" s="4">
        <v>4573</v>
      </c>
      <c r="I130" s="4">
        <v>3190</v>
      </c>
      <c r="J130" s="4">
        <v>2482</v>
      </c>
      <c r="Q130" s="1">
        <v>43248</v>
      </c>
      <c r="R130">
        <v>4242</v>
      </c>
      <c r="S130">
        <v>462</v>
      </c>
      <c r="T130">
        <v>4573</v>
      </c>
      <c r="U130">
        <v>3190</v>
      </c>
      <c r="V130">
        <v>2482</v>
      </c>
      <c r="W130">
        <v>7.333333333333333</v>
      </c>
      <c r="X130">
        <v>0</v>
      </c>
      <c r="Y130">
        <v>71.06</v>
      </c>
      <c r="Z130">
        <f t="shared" si="12"/>
        <v>5049.5236000000004</v>
      </c>
      <c r="AA130">
        <f t="shared" si="13"/>
        <v>33535.333333333328</v>
      </c>
      <c r="AB130">
        <f t="shared" si="14"/>
        <v>14587870</v>
      </c>
      <c r="AC130">
        <f t="shared" si="15"/>
        <v>11350186</v>
      </c>
      <c r="AD130">
        <v>0</v>
      </c>
      <c r="AE130">
        <f t="shared" si="16"/>
        <v>0</v>
      </c>
      <c r="AF130">
        <v>64751.842341075651</v>
      </c>
      <c r="AG130">
        <v>2.7815769106062564</v>
      </c>
      <c r="AH130">
        <v>2</v>
      </c>
      <c r="AI130">
        <v>0</v>
      </c>
      <c r="AJ130">
        <v>48.92</v>
      </c>
      <c r="AK130" t="str">
        <f t="shared" si="17"/>
        <v>Mon</v>
      </c>
      <c r="AL130">
        <f t="shared" si="18"/>
        <v>1</v>
      </c>
      <c r="AM130">
        <f t="shared" si="19"/>
        <v>0</v>
      </c>
      <c r="AN130">
        <f t="shared" si="20"/>
        <v>0</v>
      </c>
      <c r="AO130">
        <f t="shared" si="21"/>
        <v>0</v>
      </c>
      <c r="AP130">
        <f t="shared" si="22"/>
        <v>0</v>
      </c>
      <c r="AQ130">
        <f t="shared" si="23"/>
        <v>0</v>
      </c>
      <c r="AU130" s="1">
        <v>43246</v>
      </c>
      <c r="AV130">
        <v>4149</v>
      </c>
      <c r="AW130">
        <v>2.3193744068276803</v>
      </c>
      <c r="AX130">
        <v>538</v>
      </c>
      <c r="AY130">
        <v>6.4</v>
      </c>
      <c r="AZ130">
        <v>4</v>
      </c>
      <c r="BA130">
        <v>70454.867552489231</v>
      </c>
      <c r="BB130">
        <v>4941</v>
      </c>
      <c r="BC130">
        <v>4669</v>
      </c>
      <c r="BD130">
        <v>4616</v>
      </c>
      <c r="BE130">
        <f>VLOOKUP($AU130,weatherData!$A$1:$E$366,2,0)</f>
        <v>0</v>
      </c>
      <c r="BF130">
        <f>VLOOKUP($AU130,weatherData!$A$1:$E$366,3,0)</f>
        <v>0</v>
      </c>
      <c r="BG130">
        <f>VLOOKUP($AU130,weatherData!$A$1:$E$366,4,0)</f>
        <v>87.98</v>
      </c>
      <c r="BH130">
        <f>VLOOKUP($AU130,weatherData!$A$1:$E$366,5,0)</f>
        <v>53.96</v>
      </c>
    </row>
    <row r="131" spans="1:60" x14ac:dyDescent="0.2">
      <c r="A131" s="3">
        <v>43249</v>
      </c>
      <c r="B131" s="4">
        <v>2572</v>
      </c>
      <c r="C131" s="4">
        <v>5.0857105852374334</v>
      </c>
      <c r="D131" s="4">
        <v>289</v>
      </c>
      <c r="E131" s="4">
        <v>7</v>
      </c>
      <c r="F131" s="4">
        <v>5</v>
      </c>
      <c r="G131" s="4">
        <v>51264.997378173081</v>
      </c>
      <c r="H131" s="4">
        <v>2836</v>
      </c>
      <c r="I131" s="4">
        <v>2855</v>
      </c>
      <c r="J131" s="4">
        <v>2609</v>
      </c>
      <c r="Q131" s="1">
        <v>43249</v>
      </c>
      <c r="R131">
        <v>2572</v>
      </c>
      <c r="S131">
        <v>289</v>
      </c>
      <c r="T131">
        <v>2836</v>
      </c>
      <c r="U131">
        <v>2855</v>
      </c>
      <c r="V131">
        <v>2609</v>
      </c>
      <c r="W131">
        <v>7</v>
      </c>
      <c r="X131">
        <v>0</v>
      </c>
      <c r="Y131">
        <v>78.08</v>
      </c>
      <c r="Z131">
        <f t="shared" si="12"/>
        <v>6096.4863999999998</v>
      </c>
      <c r="AA131">
        <f t="shared" si="13"/>
        <v>19852</v>
      </c>
      <c r="AB131">
        <f t="shared" si="14"/>
        <v>8096780</v>
      </c>
      <c r="AC131">
        <f t="shared" si="15"/>
        <v>7399124</v>
      </c>
      <c r="AD131">
        <v>0</v>
      </c>
      <c r="AE131">
        <f t="shared" si="16"/>
        <v>0</v>
      </c>
      <c r="AF131">
        <v>51264.997378173081</v>
      </c>
      <c r="AG131">
        <v>5.0857105852374334</v>
      </c>
      <c r="AH131">
        <v>5</v>
      </c>
      <c r="AI131">
        <v>0</v>
      </c>
      <c r="AJ131">
        <v>48.92</v>
      </c>
      <c r="AK131" t="str">
        <f t="shared" si="17"/>
        <v>Tue</v>
      </c>
      <c r="AL131">
        <f t="shared" si="18"/>
        <v>0</v>
      </c>
      <c r="AM131">
        <f t="shared" si="19"/>
        <v>1</v>
      </c>
      <c r="AN131">
        <f t="shared" si="20"/>
        <v>0</v>
      </c>
      <c r="AO131">
        <f t="shared" si="21"/>
        <v>0</v>
      </c>
      <c r="AP131">
        <f t="shared" si="22"/>
        <v>0</v>
      </c>
      <c r="AQ131">
        <f t="shared" si="23"/>
        <v>0</v>
      </c>
      <c r="AU131" s="1">
        <v>43248</v>
      </c>
      <c r="AV131">
        <v>4242</v>
      </c>
      <c r="AW131">
        <v>2.7815769106062564</v>
      </c>
      <c r="AX131">
        <v>462</v>
      </c>
      <c r="AY131">
        <v>7.333333333333333</v>
      </c>
      <c r="AZ131">
        <v>2</v>
      </c>
      <c r="BA131">
        <v>64751.842341075651</v>
      </c>
      <c r="BB131">
        <v>4573</v>
      </c>
      <c r="BC131">
        <v>3190</v>
      </c>
      <c r="BD131">
        <v>2482</v>
      </c>
      <c r="BE131">
        <f>VLOOKUP($AU131,weatherData!$A$1:$E$366,2,0)</f>
        <v>0</v>
      </c>
      <c r="BF131">
        <f>VLOOKUP($AU131,weatherData!$A$1:$E$366,3,0)</f>
        <v>0</v>
      </c>
      <c r="BG131">
        <f>VLOOKUP($AU131,weatherData!$A$1:$E$366,4,0)</f>
        <v>71.06</v>
      </c>
      <c r="BH131">
        <f>VLOOKUP($AU131,weatherData!$A$1:$E$366,5,0)</f>
        <v>48.92</v>
      </c>
    </row>
    <row r="132" spans="1:60" x14ac:dyDescent="0.2">
      <c r="A132" s="3">
        <v>43250</v>
      </c>
      <c r="B132" s="4">
        <v>2879</v>
      </c>
      <c r="C132" s="4">
        <v>3.23289263568675</v>
      </c>
      <c r="D132" s="4">
        <v>374</v>
      </c>
      <c r="E132" s="4">
        <v>7</v>
      </c>
      <c r="F132" s="4">
        <v>15</v>
      </c>
      <c r="G132" s="4">
        <v>72830.18178932718</v>
      </c>
      <c r="H132" s="4">
        <v>2813</v>
      </c>
      <c r="I132" s="4">
        <v>3322</v>
      </c>
      <c r="J132" s="4">
        <v>3107</v>
      </c>
      <c r="Q132" s="1">
        <v>43250</v>
      </c>
      <c r="R132">
        <v>2879</v>
      </c>
      <c r="S132">
        <v>374</v>
      </c>
      <c r="T132">
        <v>2813</v>
      </c>
      <c r="U132">
        <v>3322</v>
      </c>
      <c r="V132">
        <v>3107</v>
      </c>
      <c r="W132">
        <v>7</v>
      </c>
      <c r="X132">
        <v>0</v>
      </c>
      <c r="Y132">
        <v>86</v>
      </c>
      <c r="Z132">
        <f t="shared" si="12"/>
        <v>7396</v>
      </c>
      <c r="AA132">
        <f t="shared" si="13"/>
        <v>19691</v>
      </c>
      <c r="AB132">
        <f t="shared" si="14"/>
        <v>9344786</v>
      </c>
      <c r="AC132">
        <f t="shared" si="15"/>
        <v>8739991</v>
      </c>
      <c r="AD132">
        <v>0</v>
      </c>
      <c r="AE132">
        <f t="shared" si="16"/>
        <v>0</v>
      </c>
      <c r="AF132">
        <v>72830.18178932718</v>
      </c>
      <c r="AG132">
        <v>3.23289263568675</v>
      </c>
      <c r="AH132">
        <v>15</v>
      </c>
      <c r="AI132">
        <v>0</v>
      </c>
      <c r="AJ132">
        <v>51.98</v>
      </c>
      <c r="AK132" t="str">
        <f t="shared" si="17"/>
        <v>Wed</v>
      </c>
      <c r="AL132">
        <f t="shared" si="18"/>
        <v>0</v>
      </c>
      <c r="AM132">
        <f t="shared" si="19"/>
        <v>0</v>
      </c>
      <c r="AN132">
        <f t="shared" si="20"/>
        <v>1</v>
      </c>
      <c r="AO132">
        <f t="shared" si="21"/>
        <v>0</v>
      </c>
      <c r="AP132">
        <f t="shared" si="22"/>
        <v>0</v>
      </c>
      <c r="AQ132">
        <f t="shared" si="23"/>
        <v>0</v>
      </c>
      <c r="AU132" s="1">
        <v>43249</v>
      </c>
      <c r="AV132">
        <v>2572</v>
      </c>
      <c r="AW132">
        <v>5.0857105852374334</v>
      </c>
      <c r="AX132">
        <v>289</v>
      </c>
      <c r="AY132">
        <v>7</v>
      </c>
      <c r="AZ132">
        <v>5</v>
      </c>
      <c r="BA132">
        <v>51264.997378173081</v>
      </c>
      <c r="BB132">
        <v>2836</v>
      </c>
      <c r="BC132">
        <v>2855</v>
      </c>
      <c r="BD132">
        <v>2609</v>
      </c>
      <c r="BE132">
        <f>VLOOKUP($AU132,weatherData!$A$1:$E$366,2,0)</f>
        <v>0</v>
      </c>
      <c r="BF132">
        <f>VLOOKUP($AU132,weatherData!$A$1:$E$366,3,0)</f>
        <v>0</v>
      </c>
      <c r="BG132">
        <f>VLOOKUP($AU132,weatherData!$A$1:$E$366,4,0)</f>
        <v>78.08</v>
      </c>
      <c r="BH132">
        <f>VLOOKUP($AU132,weatherData!$A$1:$E$366,5,0)</f>
        <v>48.92</v>
      </c>
    </row>
    <row r="133" spans="1:60" x14ac:dyDescent="0.2">
      <c r="A133" s="3">
        <v>43251</v>
      </c>
      <c r="B133" s="4">
        <v>3490</v>
      </c>
      <c r="C133" s="4">
        <v>3.8868506156594287</v>
      </c>
      <c r="D133" s="4">
        <v>476</v>
      </c>
      <c r="E133" s="4">
        <v>6.333333333333333</v>
      </c>
      <c r="F133" s="4">
        <v>5</v>
      </c>
      <c r="G133" s="4">
        <v>53728.495809764747</v>
      </c>
      <c r="H133" s="4">
        <v>6148</v>
      </c>
      <c r="I133" s="4">
        <v>3123</v>
      </c>
      <c r="J133" s="4">
        <v>2948</v>
      </c>
      <c r="Q133" s="1">
        <v>43251</v>
      </c>
      <c r="R133">
        <v>3490</v>
      </c>
      <c r="S133">
        <v>476</v>
      </c>
      <c r="T133">
        <v>6148</v>
      </c>
      <c r="U133">
        <v>3123</v>
      </c>
      <c r="V133">
        <v>2948</v>
      </c>
      <c r="W133">
        <v>6.333333333333333</v>
      </c>
      <c r="X133">
        <v>0</v>
      </c>
      <c r="Y133">
        <v>89.06</v>
      </c>
      <c r="Z133">
        <f t="shared" ref="Z133:Z196" si="24">Y133^2</f>
        <v>7931.6836000000003</v>
      </c>
      <c r="AA133">
        <f t="shared" ref="AA133:AA196" si="25">T133*W133</f>
        <v>38937.333333333328</v>
      </c>
      <c r="AB133">
        <f t="shared" ref="AB133:AB196" si="26">T133*U133</f>
        <v>19200204</v>
      </c>
      <c r="AC133">
        <f t="shared" ref="AC133:AC196" si="27">T133*V133</f>
        <v>18124304</v>
      </c>
      <c r="AD133">
        <v>0</v>
      </c>
      <c r="AE133">
        <f t="shared" ref="AE133:AE196" si="28">T133*AD133</f>
        <v>0</v>
      </c>
      <c r="AF133">
        <v>53728.495809764747</v>
      </c>
      <c r="AG133">
        <v>3.8868506156594287</v>
      </c>
      <c r="AH133">
        <v>5</v>
      </c>
      <c r="AI133">
        <v>0</v>
      </c>
      <c r="AJ133">
        <v>55.94</v>
      </c>
      <c r="AK133" t="str">
        <f t="shared" ref="AK133:AK196" si="29">TEXT(Q133,"ddd")</f>
        <v>Thu</v>
      </c>
      <c r="AL133">
        <f t="shared" ref="AL133:AL196" si="30">IF(AK133="Mon",1,0)</f>
        <v>0</v>
      </c>
      <c r="AM133">
        <f t="shared" ref="AM133:AM196" si="31">IF(AK133="Tue",1,0)</f>
        <v>0</v>
      </c>
      <c r="AN133">
        <f t="shared" ref="AN133:AN196" si="32">IF(AK133="Wed",1,0)</f>
        <v>0</v>
      </c>
      <c r="AO133">
        <f t="shared" ref="AO133:AO196" si="33">IF(AK133="Thu",1,0)</f>
        <v>1</v>
      </c>
      <c r="AP133">
        <f t="shared" ref="AP133:AP196" si="34">IF(AK133="Fri",1,0)</f>
        <v>0</v>
      </c>
      <c r="AQ133">
        <f t="shared" ref="AQ133:AQ196" si="35">IF(AK133="Sat",1,0)</f>
        <v>0</v>
      </c>
      <c r="AU133" s="1">
        <v>43250</v>
      </c>
      <c r="AV133">
        <v>2879</v>
      </c>
      <c r="AW133">
        <v>3.23289263568675</v>
      </c>
      <c r="AX133">
        <v>374</v>
      </c>
      <c r="AY133">
        <v>7</v>
      </c>
      <c r="AZ133">
        <v>15</v>
      </c>
      <c r="BA133">
        <v>72830.18178932718</v>
      </c>
      <c r="BB133">
        <v>2813</v>
      </c>
      <c r="BC133">
        <v>3322</v>
      </c>
      <c r="BD133">
        <v>3107</v>
      </c>
      <c r="BE133">
        <f>VLOOKUP($AU133,weatherData!$A$1:$E$366,2,0)</f>
        <v>0</v>
      </c>
      <c r="BF133">
        <f>VLOOKUP($AU133,weatherData!$A$1:$E$366,3,0)</f>
        <v>0</v>
      </c>
      <c r="BG133">
        <f>VLOOKUP($AU133,weatherData!$A$1:$E$366,4,0)</f>
        <v>86</v>
      </c>
      <c r="BH133">
        <f>VLOOKUP($AU133,weatherData!$A$1:$E$366,5,0)</f>
        <v>51.98</v>
      </c>
    </row>
    <row r="134" spans="1:60" x14ac:dyDescent="0.2">
      <c r="A134" s="3">
        <v>43252</v>
      </c>
      <c r="B134" s="4">
        <v>6076</v>
      </c>
      <c r="C134" s="4">
        <v>6.9560503504569251</v>
      </c>
      <c r="D134" s="4">
        <v>723</v>
      </c>
      <c r="E134" s="4">
        <v>6.7333333333333334</v>
      </c>
      <c r="F134" s="4">
        <v>5</v>
      </c>
      <c r="G134" s="4">
        <v>56264.715051113439</v>
      </c>
      <c r="H134" s="4">
        <v>3484</v>
      </c>
      <c r="I134" s="4">
        <v>4994</v>
      </c>
      <c r="J134" s="4">
        <v>3981</v>
      </c>
      <c r="Q134" s="1">
        <v>43252</v>
      </c>
      <c r="R134">
        <v>6076</v>
      </c>
      <c r="S134">
        <v>723</v>
      </c>
      <c r="T134">
        <v>3484</v>
      </c>
      <c r="U134">
        <v>4994</v>
      </c>
      <c r="V134">
        <v>3981</v>
      </c>
      <c r="W134">
        <v>6.7333333333333334</v>
      </c>
      <c r="X134">
        <v>0</v>
      </c>
      <c r="Y134">
        <v>82.94</v>
      </c>
      <c r="Z134">
        <f t="shared" si="24"/>
        <v>6879.0436</v>
      </c>
      <c r="AA134">
        <f t="shared" si="25"/>
        <v>23458.933333333334</v>
      </c>
      <c r="AB134">
        <f t="shared" si="26"/>
        <v>17399096</v>
      </c>
      <c r="AC134">
        <f t="shared" si="27"/>
        <v>13869804</v>
      </c>
      <c r="AD134">
        <v>0</v>
      </c>
      <c r="AE134">
        <f t="shared" si="28"/>
        <v>0</v>
      </c>
      <c r="AF134">
        <v>56264.715051113439</v>
      </c>
      <c r="AG134">
        <v>6.9560503504569251</v>
      </c>
      <c r="AH134">
        <v>5</v>
      </c>
      <c r="AI134">
        <v>0</v>
      </c>
      <c r="AJ134">
        <v>55.04</v>
      </c>
      <c r="AK134" t="str">
        <f t="shared" si="29"/>
        <v>Fri</v>
      </c>
      <c r="AL134">
        <f t="shared" si="30"/>
        <v>0</v>
      </c>
      <c r="AM134">
        <f t="shared" si="31"/>
        <v>0</v>
      </c>
      <c r="AN134">
        <f t="shared" si="32"/>
        <v>0</v>
      </c>
      <c r="AO134">
        <f t="shared" si="33"/>
        <v>0</v>
      </c>
      <c r="AP134">
        <f t="shared" si="34"/>
        <v>1</v>
      </c>
      <c r="AQ134">
        <f t="shared" si="35"/>
        <v>0</v>
      </c>
      <c r="AU134" s="1">
        <v>43251</v>
      </c>
      <c r="AV134">
        <v>3490</v>
      </c>
      <c r="AW134">
        <v>3.8868506156594287</v>
      </c>
      <c r="AX134">
        <v>476</v>
      </c>
      <c r="AY134">
        <v>6.333333333333333</v>
      </c>
      <c r="AZ134">
        <v>5</v>
      </c>
      <c r="BA134">
        <v>53728.495809764747</v>
      </c>
      <c r="BB134">
        <v>6148</v>
      </c>
      <c r="BC134">
        <v>3123</v>
      </c>
      <c r="BD134">
        <v>2948</v>
      </c>
      <c r="BE134">
        <f>VLOOKUP($AU134,weatherData!$A$1:$E$366,2,0)</f>
        <v>0</v>
      </c>
      <c r="BF134">
        <f>VLOOKUP($AU134,weatherData!$A$1:$E$366,3,0)</f>
        <v>0</v>
      </c>
      <c r="BG134">
        <f>VLOOKUP($AU134,weatherData!$A$1:$E$366,4,0)</f>
        <v>89.06</v>
      </c>
      <c r="BH134">
        <f>VLOOKUP($AU134,weatherData!$A$1:$E$366,5,0)</f>
        <v>55.94</v>
      </c>
    </row>
    <row r="135" spans="1:60" x14ac:dyDescent="0.2">
      <c r="A135" s="3">
        <v>43253</v>
      </c>
      <c r="B135" s="4">
        <v>3845</v>
      </c>
      <c r="C135" s="4">
        <v>3.796992939666235</v>
      </c>
      <c r="D135" s="4">
        <v>471</v>
      </c>
      <c r="E135" s="4">
        <v>6.666666666666667</v>
      </c>
      <c r="F135" s="4">
        <v>1</v>
      </c>
      <c r="G135" s="4">
        <v>61852.886258268525</v>
      </c>
      <c r="H135" s="4">
        <v>4256</v>
      </c>
      <c r="I135" s="4">
        <v>3868</v>
      </c>
      <c r="J135" s="4">
        <v>4149</v>
      </c>
      <c r="Q135" s="1">
        <v>43253</v>
      </c>
      <c r="R135">
        <v>3845</v>
      </c>
      <c r="S135">
        <v>471</v>
      </c>
      <c r="T135">
        <v>4256</v>
      </c>
      <c r="U135">
        <v>3868</v>
      </c>
      <c r="V135">
        <v>4149</v>
      </c>
      <c r="W135">
        <v>6.666666666666667</v>
      </c>
      <c r="X135">
        <v>0</v>
      </c>
      <c r="Y135">
        <v>82.94</v>
      </c>
      <c r="Z135">
        <f t="shared" si="24"/>
        <v>6879.0436</v>
      </c>
      <c r="AA135">
        <f t="shared" si="25"/>
        <v>28373.333333333336</v>
      </c>
      <c r="AB135">
        <f t="shared" si="26"/>
        <v>16462208</v>
      </c>
      <c r="AC135">
        <f t="shared" si="27"/>
        <v>17658144</v>
      </c>
      <c r="AD135">
        <v>0</v>
      </c>
      <c r="AE135">
        <f t="shared" si="28"/>
        <v>0</v>
      </c>
      <c r="AF135">
        <v>61852.886258268525</v>
      </c>
      <c r="AG135">
        <v>3.796992939666235</v>
      </c>
      <c r="AH135">
        <v>1</v>
      </c>
      <c r="AI135">
        <v>0</v>
      </c>
      <c r="AJ135">
        <v>46.04</v>
      </c>
      <c r="AK135" t="str">
        <f t="shared" si="29"/>
        <v>Sat</v>
      </c>
      <c r="AL135">
        <f t="shared" si="30"/>
        <v>0</v>
      </c>
      <c r="AM135">
        <f t="shared" si="31"/>
        <v>0</v>
      </c>
      <c r="AN135">
        <f t="shared" si="32"/>
        <v>0</v>
      </c>
      <c r="AO135">
        <f t="shared" si="33"/>
        <v>0</v>
      </c>
      <c r="AP135">
        <f t="shared" si="34"/>
        <v>0</v>
      </c>
      <c r="AQ135">
        <f t="shared" si="35"/>
        <v>1</v>
      </c>
      <c r="AU135" s="1">
        <v>43252</v>
      </c>
      <c r="AV135">
        <v>6076</v>
      </c>
      <c r="AW135">
        <v>6.9560503504569251</v>
      </c>
      <c r="AX135">
        <v>723</v>
      </c>
      <c r="AY135">
        <v>6.7333333333333334</v>
      </c>
      <c r="AZ135">
        <v>5</v>
      </c>
      <c r="BA135">
        <v>56264.715051113439</v>
      </c>
      <c r="BB135">
        <v>3484</v>
      </c>
      <c r="BC135">
        <v>4994</v>
      </c>
      <c r="BD135">
        <v>3981</v>
      </c>
      <c r="BE135">
        <f>VLOOKUP($AU135,weatherData!$A$1:$E$366,2,0)</f>
        <v>0</v>
      </c>
      <c r="BF135">
        <f>VLOOKUP($AU135,weatherData!$A$1:$E$366,3,0)</f>
        <v>0</v>
      </c>
      <c r="BG135">
        <f>VLOOKUP($AU135,weatherData!$A$1:$E$366,4,0)</f>
        <v>82.94</v>
      </c>
      <c r="BH135">
        <f>VLOOKUP($AU135,weatherData!$A$1:$E$366,5,0)</f>
        <v>55.04</v>
      </c>
    </row>
    <row r="136" spans="1:60" x14ac:dyDescent="0.2">
      <c r="A136" s="3">
        <v>43255</v>
      </c>
      <c r="B136" s="4">
        <v>2598</v>
      </c>
      <c r="C136" s="4">
        <v>2.4272309912309877</v>
      </c>
      <c r="D136" s="4">
        <v>327</v>
      </c>
      <c r="E136" s="4">
        <v>6.666666666666667</v>
      </c>
      <c r="F136" s="4">
        <v>6</v>
      </c>
      <c r="G136" s="4">
        <v>52000.045033855014</v>
      </c>
      <c r="H136" s="4">
        <v>2117</v>
      </c>
      <c r="I136" s="4">
        <v>2703</v>
      </c>
      <c r="J136" s="4">
        <v>4242</v>
      </c>
      <c r="Q136" s="1">
        <v>43255</v>
      </c>
      <c r="R136">
        <v>2598</v>
      </c>
      <c r="S136">
        <v>327</v>
      </c>
      <c r="T136">
        <v>2117</v>
      </c>
      <c r="U136">
        <v>2703</v>
      </c>
      <c r="V136">
        <v>4242</v>
      </c>
      <c r="W136">
        <v>6.666666666666667</v>
      </c>
      <c r="X136">
        <v>0</v>
      </c>
      <c r="Y136">
        <v>96.08</v>
      </c>
      <c r="Z136">
        <f t="shared" si="24"/>
        <v>9231.366399999999</v>
      </c>
      <c r="AA136">
        <f t="shared" si="25"/>
        <v>14113.333333333334</v>
      </c>
      <c r="AB136">
        <f t="shared" si="26"/>
        <v>5722251</v>
      </c>
      <c r="AC136">
        <f t="shared" si="27"/>
        <v>8980314</v>
      </c>
      <c r="AD136">
        <v>0</v>
      </c>
      <c r="AE136">
        <f t="shared" si="28"/>
        <v>0</v>
      </c>
      <c r="AF136">
        <v>52000.045033855014</v>
      </c>
      <c r="AG136">
        <v>2.4272309912309877</v>
      </c>
      <c r="AH136">
        <v>6</v>
      </c>
      <c r="AJ136">
        <v>51.08</v>
      </c>
      <c r="AK136" t="str">
        <f t="shared" si="29"/>
        <v>Mon</v>
      </c>
      <c r="AL136">
        <f t="shared" si="30"/>
        <v>1</v>
      </c>
      <c r="AM136">
        <f t="shared" si="31"/>
        <v>0</v>
      </c>
      <c r="AN136">
        <f t="shared" si="32"/>
        <v>0</v>
      </c>
      <c r="AO136">
        <f t="shared" si="33"/>
        <v>0</v>
      </c>
      <c r="AP136">
        <f t="shared" si="34"/>
        <v>0</v>
      </c>
      <c r="AQ136">
        <f t="shared" si="35"/>
        <v>0</v>
      </c>
      <c r="AU136" s="1">
        <v>43253</v>
      </c>
      <c r="AV136">
        <v>3845</v>
      </c>
      <c r="AW136">
        <v>3.796992939666235</v>
      </c>
      <c r="AX136">
        <v>471</v>
      </c>
      <c r="AY136">
        <v>6.666666666666667</v>
      </c>
      <c r="AZ136">
        <v>1</v>
      </c>
      <c r="BA136">
        <v>61852.886258268525</v>
      </c>
      <c r="BB136">
        <v>4256</v>
      </c>
      <c r="BC136">
        <v>3868</v>
      </c>
      <c r="BD136">
        <v>4149</v>
      </c>
      <c r="BE136">
        <f>VLOOKUP($AU136,weatherData!$A$1:$E$366,2,0)</f>
        <v>0</v>
      </c>
      <c r="BF136">
        <f>VLOOKUP($AU136,weatherData!$A$1:$E$366,3,0)</f>
        <v>0</v>
      </c>
      <c r="BG136">
        <f>VLOOKUP($AU136,weatherData!$A$1:$E$366,4,0)</f>
        <v>82.94</v>
      </c>
      <c r="BH136">
        <f>VLOOKUP($AU136,weatherData!$A$1:$E$366,5,0)</f>
        <v>46.04</v>
      </c>
    </row>
    <row r="137" spans="1:60" x14ac:dyDescent="0.2">
      <c r="A137" s="3">
        <v>43256</v>
      </c>
      <c r="B137" s="4">
        <v>2141</v>
      </c>
      <c r="C137" s="4">
        <v>9.6625249089534737</v>
      </c>
      <c r="D137" s="4">
        <v>255</v>
      </c>
      <c r="E137" s="4">
        <v>6.4666666666666668</v>
      </c>
      <c r="F137" s="4">
        <v>6</v>
      </c>
      <c r="G137" s="4">
        <v>59478.332645159047</v>
      </c>
      <c r="H137" s="4">
        <v>2746</v>
      </c>
      <c r="I137" s="4">
        <v>3262</v>
      </c>
      <c r="J137" s="4">
        <v>2572</v>
      </c>
      <c r="Q137" s="1">
        <v>43256</v>
      </c>
      <c r="R137">
        <v>2141</v>
      </c>
      <c r="S137">
        <v>255</v>
      </c>
      <c r="T137">
        <v>2746</v>
      </c>
      <c r="U137">
        <v>3262</v>
      </c>
      <c r="V137">
        <v>2572</v>
      </c>
      <c r="W137">
        <v>6.4666666666666668</v>
      </c>
      <c r="X137">
        <v>0</v>
      </c>
      <c r="Y137">
        <v>96.08</v>
      </c>
      <c r="Z137">
        <f t="shared" si="24"/>
        <v>9231.366399999999</v>
      </c>
      <c r="AA137">
        <f t="shared" si="25"/>
        <v>17757.466666666667</v>
      </c>
      <c r="AB137">
        <f t="shared" si="26"/>
        <v>8957452</v>
      </c>
      <c r="AC137">
        <f t="shared" si="27"/>
        <v>7062712</v>
      </c>
      <c r="AD137">
        <v>0</v>
      </c>
      <c r="AE137">
        <f t="shared" si="28"/>
        <v>0</v>
      </c>
      <c r="AF137">
        <v>59478.332645159047</v>
      </c>
      <c r="AG137">
        <v>9.6625249089534737</v>
      </c>
      <c r="AH137">
        <v>6</v>
      </c>
      <c r="AI137">
        <v>0</v>
      </c>
      <c r="AJ137">
        <v>60.08</v>
      </c>
      <c r="AK137" t="str">
        <f t="shared" si="29"/>
        <v>Tue</v>
      </c>
      <c r="AL137">
        <f t="shared" si="30"/>
        <v>0</v>
      </c>
      <c r="AM137">
        <f t="shared" si="31"/>
        <v>1</v>
      </c>
      <c r="AN137">
        <f t="shared" si="32"/>
        <v>0</v>
      </c>
      <c r="AO137">
        <f t="shared" si="33"/>
        <v>0</v>
      </c>
      <c r="AP137">
        <f t="shared" si="34"/>
        <v>0</v>
      </c>
      <c r="AQ137">
        <f t="shared" si="35"/>
        <v>0</v>
      </c>
      <c r="AU137" s="1">
        <v>43255</v>
      </c>
      <c r="AV137">
        <v>2598</v>
      </c>
      <c r="AW137">
        <v>2.4272309912309877</v>
      </c>
      <c r="AX137">
        <v>327</v>
      </c>
      <c r="AY137">
        <v>6.666666666666667</v>
      </c>
      <c r="AZ137">
        <v>6</v>
      </c>
      <c r="BA137">
        <v>52000.045033855014</v>
      </c>
      <c r="BB137">
        <v>2117</v>
      </c>
      <c r="BC137">
        <v>2703</v>
      </c>
      <c r="BD137">
        <v>4242</v>
      </c>
      <c r="BE137" t="str">
        <f>VLOOKUP($AU137,weatherData!$A$1:$E$366,2,0)</f>
        <v>NA</v>
      </c>
      <c r="BF137">
        <f>VLOOKUP($AU137,weatherData!$A$1:$E$366,3,0)</f>
        <v>0</v>
      </c>
      <c r="BG137">
        <f>VLOOKUP($AU137,weatherData!$A$1:$E$366,4,0)</f>
        <v>96.08</v>
      </c>
      <c r="BH137">
        <f>VLOOKUP($AU137,weatherData!$A$1:$E$366,5,0)</f>
        <v>51.08</v>
      </c>
    </row>
    <row r="138" spans="1:60" x14ac:dyDescent="0.2">
      <c r="A138" s="3">
        <v>43257</v>
      </c>
      <c r="B138" s="4">
        <v>3238</v>
      </c>
      <c r="C138" s="4">
        <v>3.1778873759564252</v>
      </c>
      <c r="D138" s="4">
        <v>428</v>
      </c>
      <c r="E138" s="4">
        <v>6.2666666666666666</v>
      </c>
      <c r="F138" s="4">
        <v>8</v>
      </c>
      <c r="G138" s="4">
        <v>61308.153891251743</v>
      </c>
      <c r="H138" s="4">
        <v>3401</v>
      </c>
      <c r="I138" s="4">
        <v>3046</v>
      </c>
      <c r="J138" s="4">
        <v>2879</v>
      </c>
      <c r="Q138" s="1">
        <v>43257</v>
      </c>
      <c r="R138">
        <v>3238</v>
      </c>
      <c r="S138">
        <v>428</v>
      </c>
      <c r="T138">
        <v>3401</v>
      </c>
      <c r="U138">
        <v>3046</v>
      </c>
      <c r="V138">
        <v>2879</v>
      </c>
      <c r="W138">
        <v>6.2666666666666666</v>
      </c>
      <c r="X138">
        <v>0</v>
      </c>
      <c r="Y138">
        <v>93.919999999999902</v>
      </c>
      <c r="Z138">
        <f t="shared" si="24"/>
        <v>8820.9663999999811</v>
      </c>
      <c r="AA138">
        <f t="shared" si="25"/>
        <v>21312.933333333334</v>
      </c>
      <c r="AB138">
        <f t="shared" si="26"/>
        <v>10359446</v>
      </c>
      <c r="AC138">
        <f t="shared" si="27"/>
        <v>9791479</v>
      </c>
      <c r="AD138">
        <v>0</v>
      </c>
      <c r="AE138">
        <f t="shared" si="28"/>
        <v>0</v>
      </c>
      <c r="AF138">
        <v>61308.153891251743</v>
      </c>
      <c r="AG138">
        <v>3.1778873759564252</v>
      </c>
      <c r="AH138">
        <v>8</v>
      </c>
      <c r="AI138">
        <v>0</v>
      </c>
      <c r="AJ138">
        <v>59</v>
      </c>
      <c r="AK138" t="str">
        <f t="shared" si="29"/>
        <v>Wed</v>
      </c>
      <c r="AL138">
        <f t="shared" si="30"/>
        <v>0</v>
      </c>
      <c r="AM138">
        <f t="shared" si="31"/>
        <v>0</v>
      </c>
      <c r="AN138">
        <f t="shared" si="32"/>
        <v>1</v>
      </c>
      <c r="AO138">
        <f t="shared" si="33"/>
        <v>0</v>
      </c>
      <c r="AP138">
        <f t="shared" si="34"/>
        <v>0</v>
      </c>
      <c r="AQ138">
        <f t="shared" si="35"/>
        <v>0</v>
      </c>
      <c r="AU138" s="1">
        <v>43256</v>
      </c>
      <c r="AV138">
        <v>2141</v>
      </c>
      <c r="AW138">
        <v>9.6625249089534737</v>
      </c>
      <c r="AX138">
        <v>255</v>
      </c>
      <c r="AY138">
        <v>6.4666666666666668</v>
      </c>
      <c r="AZ138">
        <v>6</v>
      </c>
      <c r="BA138">
        <v>59478.332645159047</v>
      </c>
      <c r="BB138">
        <v>2746</v>
      </c>
      <c r="BC138">
        <v>3262</v>
      </c>
      <c r="BD138">
        <v>2572</v>
      </c>
      <c r="BE138">
        <f>VLOOKUP($AU138,weatherData!$A$1:$E$366,2,0)</f>
        <v>0</v>
      </c>
      <c r="BF138">
        <f>VLOOKUP($AU138,weatherData!$A$1:$E$366,3,0)</f>
        <v>0</v>
      </c>
      <c r="BG138">
        <f>VLOOKUP($AU138,weatherData!$A$1:$E$366,4,0)</f>
        <v>96.08</v>
      </c>
      <c r="BH138">
        <f>VLOOKUP($AU138,weatherData!$A$1:$E$366,5,0)</f>
        <v>60.08</v>
      </c>
    </row>
    <row r="139" spans="1:60" x14ac:dyDescent="0.2">
      <c r="A139" s="3">
        <v>43258</v>
      </c>
      <c r="B139" s="4">
        <v>2547</v>
      </c>
      <c r="C139" s="4">
        <v>3.6059912275453767</v>
      </c>
      <c r="D139" s="4">
        <v>347</v>
      </c>
      <c r="E139" s="4">
        <v>6.0666666666666664</v>
      </c>
      <c r="F139" s="4">
        <v>5</v>
      </c>
      <c r="G139" s="4">
        <v>58807.541546920671</v>
      </c>
      <c r="H139" s="4">
        <v>3388</v>
      </c>
      <c r="I139" s="4">
        <v>3593</v>
      </c>
      <c r="J139" s="4">
        <v>3490</v>
      </c>
      <c r="Q139" s="1">
        <v>43258</v>
      </c>
      <c r="R139">
        <v>2547</v>
      </c>
      <c r="S139">
        <v>347</v>
      </c>
      <c r="T139">
        <v>3388</v>
      </c>
      <c r="U139">
        <v>3593</v>
      </c>
      <c r="V139">
        <v>3490</v>
      </c>
      <c r="W139">
        <v>6.0666666666666664</v>
      </c>
      <c r="X139">
        <v>0</v>
      </c>
      <c r="Y139">
        <v>93.02</v>
      </c>
      <c r="Z139">
        <f t="shared" si="24"/>
        <v>8652.7204000000002</v>
      </c>
      <c r="AA139">
        <f t="shared" si="25"/>
        <v>20553.866666666665</v>
      </c>
      <c r="AB139">
        <f t="shared" si="26"/>
        <v>12173084</v>
      </c>
      <c r="AC139">
        <f t="shared" si="27"/>
        <v>11824120</v>
      </c>
      <c r="AD139">
        <v>0</v>
      </c>
      <c r="AE139">
        <f t="shared" si="28"/>
        <v>0</v>
      </c>
      <c r="AF139">
        <v>58807.541546920671</v>
      </c>
      <c r="AG139">
        <v>3.6059912275453767</v>
      </c>
      <c r="AH139">
        <v>5</v>
      </c>
      <c r="AI139">
        <v>0</v>
      </c>
      <c r="AJ139">
        <v>57.92</v>
      </c>
      <c r="AK139" t="str">
        <f t="shared" si="29"/>
        <v>Thu</v>
      </c>
      <c r="AL139">
        <f t="shared" si="30"/>
        <v>0</v>
      </c>
      <c r="AM139">
        <f t="shared" si="31"/>
        <v>0</v>
      </c>
      <c r="AN139">
        <f t="shared" si="32"/>
        <v>0</v>
      </c>
      <c r="AO139">
        <f t="shared" si="33"/>
        <v>1</v>
      </c>
      <c r="AP139">
        <f t="shared" si="34"/>
        <v>0</v>
      </c>
      <c r="AQ139">
        <f t="shared" si="35"/>
        <v>0</v>
      </c>
      <c r="AU139" s="1">
        <v>43257</v>
      </c>
      <c r="AV139">
        <v>3238</v>
      </c>
      <c r="AW139">
        <v>3.1778873759564252</v>
      </c>
      <c r="AX139">
        <v>428</v>
      </c>
      <c r="AY139">
        <v>6.2666666666666666</v>
      </c>
      <c r="AZ139">
        <v>8</v>
      </c>
      <c r="BA139">
        <v>61308.153891251743</v>
      </c>
      <c r="BB139">
        <v>3401</v>
      </c>
      <c r="BC139">
        <v>3046</v>
      </c>
      <c r="BD139">
        <v>2879</v>
      </c>
      <c r="BE139">
        <f>VLOOKUP($AU139,weatherData!$A$1:$E$366,2,0)</f>
        <v>0</v>
      </c>
      <c r="BF139">
        <f>VLOOKUP($AU139,weatherData!$A$1:$E$366,3,0)</f>
        <v>0</v>
      </c>
      <c r="BG139">
        <f>VLOOKUP($AU139,weatherData!$A$1:$E$366,4,0)</f>
        <v>93.919999999999902</v>
      </c>
      <c r="BH139">
        <f>VLOOKUP($AU139,weatherData!$A$1:$E$366,5,0)</f>
        <v>59</v>
      </c>
    </row>
    <row r="140" spans="1:60" x14ac:dyDescent="0.2">
      <c r="A140" s="3">
        <v>43259</v>
      </c>
      <c r="B140" s="4">
        <v>3629</v>
      </c>
      <c r="C140" s="4">
        <v>3.9184932257427483</v>
      </c>
      <c r="D140" s="4">
        <v>462</v>
      </c>
      <c r="E140" s="4">
        <v>6.2</v>
      </c>
      <c r="F140" s="4">
        <v>4</v>
      </c>
      <c r="G140" s="4">
        <v>58122.109335290814</v>
      </c>
      <c r="H140" s="4">
        <v>4920</v>
      </c>
      <c r="I140" s="4">
        <v>3333</v>
      </c>
      <c r="J140" s="4">
        <v>6076</v>
      </c>
      <c r="Q140" s="1">
        <v>43259</v>
      </c>
      <c r="R140">
        <v>3629</v>
      </c>
      <c r="S140">
        <v>462</v>
      </c>
      <c r="T140">
        <v>4920</v>
      </c>
      <c r="U140">
        <v>3333</v>
      </c>
      <c r="V140">
        <v>6076</v>
      </c>
      <c r="W140">
        <v>6.2</v>
      </c>
      <c r="X140">
        <v>0</v>
      </c>
      <c r="Y140">
        <v>91.94</v>
      </c>
      <c r="Z140">
        <f t="shared" si="24"/>
        <v>8452.9635999999991</v>
      </c>
      <c r="AA140">
        <f t="shared" si="25"/>
        <v>30504</v>
      </c>
      <c r="AB140">
        <f t="shared" si="26"/>
        <v>16398360</v>
      </c>
      <c r="AC140">
        <f t="shared" si="27"/>
        <v>29893920</v>
      </c>
      <c r="AD140">
        <v>0</v>
      </c>
      <c r="AE140">
        <f t="shared" si="28"/>
        <v>0</v>
      </c>
      <c r="AF140">
        <v>58122.109335290814</v>
      </c>
      <c r="AG140">
        <v>3.9184932257427483</v>
      </c>
      <c r="AH140">
        <v>4</v>
      </c>
      <c r="AI140">
        <v>0</v>
      </c>
      <c r="AJ140">
        <v>57.92</v>
      </c>
      <c r="AK140" t="str">
        <f t="shared" si="29"/>
        <v>Fri</v>
      </c>
      <c r="AL140">
        <f t="shared" si="30"/>
        <v>0</v>
      </c>
      <c r="AM140">
        <f t="shared" si="31"/>
        <v>0</v>
      </c>
      <c r="AN140">
        <f t="shared" si="32"/>
        <v>0</v>
      </c>
      <c r="AO140">
        <f t="shared" si="33"/>
        <v>0</v>
      </c>
      <c r="AP140">
        <f t="shared" si="34"/>
        <v>1</v>
      </c>
      <c r="AQ140">
        <f t="shared" si="35"/>
        <v>0</v>
      </c>
      <c r="AU140" s="1">
        <v>43258</v>
      </c>
      <c r="AV140">
        <v>2547</v>
      </c>
      <c r="AW140">
        <v>3.6059912275453767</v>
      </c>
      <c r="AX140">
        <v>347</v>
      </c>
      <c r="AY140">
        <v>6.0666666666666664</v>
      </c>
      <c r="AZ140">
        <v>5</v>
      </c>
      <c r="BA140">
        <v>58807.541546920671</v>
      </c>
      <c r="BB140">
        <v>3388</v>
      </c>
      <c r="BC140">
        <v>3593</v>
      </c>
      <c r="BD140">
        <v>3490</v>
      </c>
      <c r="BE140">
        <f>VLOOKUP($AU140,weatherData!$A$1:$E$366,2,0)</f>
        <v>0</v>
      </c>
      <c r="BF140">
        <f>VLOOKUP($AU140,weatherData!$A$1:$E$366,3,0)</f>
        <v>0</v>
      </c>
      <c r="BG140">
        <f>VLOOKUP($AU140,weatherData!$A$1:$E$366,4,0)</f>
        <v>93.02</v>
      </c>
      <c r="BH140">
        <f>VLOOKUP($AU140,weatherData!$A$1:$E$366,5,0)</f>
        <v>57.92</v>
      </c>
    </row>
    <row r="141" spans="1:60" x14ac:dyDescent="0.2">
      <c r="A141" s="3">
        <v>43260</v>
      </c>
      <c r="B141" s="4">
        <v>4203</v>
      </c>
      <c r="C141" s="4">
        <v>8.8532294105674616</v>
      </c>
      <c r="D141" s="4">
        <v>523</v>
      </c>
      <c r="E141" s="4">
        <v>6.4</v>
      </c>
      <c r="F141" s="4">
        <v>1</v>
      </c>
      <c r="G141" s="4">
        <v>59627.879657326237</v>
      </c>
      <c r="H141" s="4">
        <v>4207</v>
      </c>
      <c r="I141" s="4">
        <v>5281</v>
      </c>
      <c r="J141" s="4">
        <v>3845</v>
      </c>
      <c r="Q141" s="1">
        <v>43260</v>
      </c>
      <c r="R141">
        <v>4203</v>
      </c>
      <c r="S141">
        <v>523</v>
      </c>
      <c r="T141">
        <v>4207</v>
      </c>
      <c r="U141">
        <v>5281</v>
      </c>
      <c r="V141">
        <v>3845</v>
      </c>
      <c r="W141">
        <v>6.4</v>
      </c>
      <c r="X141">
        <v>0</v>
      </c>
      <c r="Y141">
        <v>96.08</v>
      </c>
      <c r="Z141">
        <f t="shared" si="24"/>
        <v>9231.366399999999</v>
      </c>
      <c r="AA141">
        <f t="shared" si="25"/>
        <v>26924.800000000003</v>
      </c>
      <c r="AB141">
        <f t="shared" si="26"/>
        <v>22217167</v>
      </c>
      <c r="AC141">
        <f t="shared" si="27"/>
        <v>16175915</v>
      </c>
      <c r="AD141">
        <v>0</v>
      </c>
      <c r="AE141">
        <f t="shared" si="28"/>
        <v>0</v>
      </c>
      <c r="AF141">
        <v>59627.879657326237</v>
      </c>
      <c r="AG141">
        <v>8.8532294105674616</v>
      </c>
      <c r="AH141">
        <v>1</v>
      </c>
      <c r="AI141">
        <v>0</v>
      </c>
      <c r="AJ141">
        <v>55.94</v>
      </c>
      <c r="AK141" t="str">
        <f t="shared" si="29"/>
        <v>Sat</v>
      </c>
      <c r="AL141">
        <f t="shared" si="30"/>
        <v>0</v>
      </c>
      <c r="AM141">
        <f t="shared" si="31"/>
        <v>0</v>
      </c>
      <c r="AN141">
        <f t="shared" si="32"/>
        <v>0</v>
      </c>
      <c r="AO141">
        <f t="shared" si="33"/>
        <v>0</v>
      </c>
      <c r="AP141">
        <f t="shared" si="34"/>
        <v>0</v>
      </c>
      <c r="AQ141">
        <f t="shared" si="35"/>
        <v>1</v>
      </c>
      <c r="AU141" s="1">
        <v>43259</v>
      </c>
      <c r="AV141">
        <v>3629</v>
      </c>
      <c r="AW141">
        <v>3.9184932257427483</v>
      </c>
      <c r="AX141">
        <v>462</v>
      </c>
      <c r="AY141">
        <v>6.2</v>
      </c>
      <c r="AZ141">
        <v>4</v>
      </c>
      <c r="BA141">
        <v>58122.109335290814</v>
      </c>
      <c r="BB141">
        <v>4920</v>
      </c>
      <c r="BC141">
        <v>3333</v>
      </c>
      <c r="BD141">
        <v>6076</v>
      </c>
      <c r="BE141">
        <f>VLOOKUP($AU141,weatherData!$A$1:$E$366,2,0)</f>
        <v>0</v>
      </c>
      <c r="BF141">
        <f>VLOOKUP($AU141,weatherData!$A$1:$E$366,3,0)</f>
        <v>0</v>
      </c>
      <c r="BG141">
        <f>VLOOKUP($AU141,weatherData!$A$1:$E$366,4,0)</f>
        <v>91.94</v>
      </c>
      <c r="BH141">
        <f>VLOOKUP($AU141,weatherData!$A$1:$E$366,5,0)</f>
        <v>57.92</v>
      </c>
    </row>
    <row r="142" spans="1:60" x14ac:dyDescent="0.2">
      <c r="A142" s="3">
        <v>43262</v>
      </c>
      <c r="B142" s="4">
        <v>2501</v>
      </c>
      <c r="C142" s="4">
        <v>8.0543278251408204</v>
      </c>
      <c r="D142" s="4">
        <v>326</v>
      </c>
      <c r="E142" s="4">
        <v>6.4</v>
      </c>
      <c r="F142" s="4">
        <v>2</v>
      </c>
      <c r="G142" s="4">
        <v>49208.183794173288</v>
      </c>
      <c r="H142" s="4">
        <v>2969</v>
      </c>
      <c r="I142" s="4">
        <v>2501</v>
      </c>
      <c r="J142" s="4">
        <v>2598</v>
      </c>
      <c r="Q142" s="1">
        <v>43262</v>
      </c>
      <c r="R142">
        <v>2501</v>
      </c>
      <c r="S142">
        <v>326</v>
      </c>
      <c r="T142">
        <v>2969</v>
      </c>
      <c r="U142">
        <v>2501</v>
      </c>
      <c r="V142">
        <v>2598</v>
      </c>
      <c r="W142">
        <v>6.4</v>
      </c>
      <c r="X142">
        <v>0</v>
      </c>
      <c r="Y142">
        <v>86</v>
      </c>
      <c r="Z142">
        <f t="shared" si="24"/>
        <v>7396</v>
      </c>
      <c r="AA142">
        <f t="shared" si="25"/>
        <v>19001.600000000002</v>
      </c>
      <c r="AB142">
        <f t="shared" si="26"/>
        <v>7425469</v>
      </c>
      <c r="AC142">
        <f t="shared" si="27"/>
        <v>7713462</v>
      </c>
      <c r="AD142">
        <v>0</v>
      </c>
      <c r="AE142">
        <f t="shared" si="28"/>
        <v>0</v>
      </c>
      <c r="AF142">
        <v>49208.183794173288</v>
      </c>
      <c r="AG142">
        <v>8.0543278251408204</v>
      </c>
      <c r="AH142">
        <v>2</v>
      </c>
      <c r="AI142">
        <v>0</v>
      </c>
      <c r="AJ142">
        <v>48.02</v>
      </c>
      <c r="AK142" t="str">
        <f t="shared" si="29"/>
        <v>Mon</v>
      </c>
      <c r="AL142">
        <f t="shared" si="30"/>
        <v>1</v>
      </c>
      <c r="AM142">
        <f t="shared" si="31"/>
        <v>0</v>
      </c>
      <c r="AN142">
        <f t="shared" si="32"/>
        <v>0</v>
      </c>
      <c r="AO142">
        <f t="shared" si="33"/>
        <v>0</v>
      </c>
      <c r="AP142">
        <f t="shared" si="34"/>
        <v>0</v>
      </c>
      <c r="AQ142">
        <f t="shared" si="35"/>
        <v>0</v>
      </c>
      <c r="AU142" s="1">
        <v>43260</v>
      </c>
      <c r="AV142">
        <v>4203</v>
      </c>
      <c r="AW142">
        <v>8.8532294105674616</v>
      </c>
      <c r="AX142">
        <v>523</v>
      </c>
      <c r="AY142">
        <v>6.4</v>
      </c>
      <c r="AZ142">
        <v>1</v>
      </c>
      <c r="BA142">
        <v>59627.879657326237</v>
      </c>
      <c r="BB142">
        <v>4207</v>
      </c>
      <c r="BC142">
        <v>5281</v>
      </c>
      <c r="BD142">
        <v>3845</v>
      </c>
      <c r="BE142">
        <f>VLOOKUP($AU142,weatherData!$A$1:$E$366,2,0)</f>
        <v>0</v>
      </c>
      <c r="BF142">
        <f>VLOOKUP($AU142,weatherData!$A$1:$E$366,3,0)</f>
        <v>0</v>
      </c>
      <c r="BG142">
        <f>VLOOKUP($AU142,weatherData!$A$1:$E$366,4,0)</f>
        <v>96.08</v>
      </c>
      <c r="BH142">
        <f>VLOOKUP($AU142,weatherData!$A$1:$E$366,5,0)</f>
        <v>55.94</v>
      </c>
    </row>
    <row r="143" spans="1:60" x14ac:dyDescent="0.2">
      <c r="A143" s="3">
        <v>43263</v>
      </c>
      <c r="B143" s="4">
        <v>2703</v>
      </c>
      <c r="C143" s="4">
        <v>4.3501082021739181</v>
      </c>
      <c r="D143" s="4">
        <v>371</v>
      </c>
      <c r="E143" s="4">
        <v>6.5333333333333332</v>
      </c>
      <c r="F143" s="4">
        <v>8</v>
      </c>
      <c r="G143" s="4">
        <v>58127.160869230174</v>
      </c>
      <c r="H143" s="4">
        <v>3059</v>
      </c>
      <c r="I143" s="4">
        <v>2560</v>
      </c>
      <c r="J143" s="4">
        <v>2141</v>
      </c>
      <c r="Q143" s="1">
        <v>43263</v>
      </c>
      <c r="R143">
        <v>2703</v>
      </c>
      <c r="S143">
        <v>371</v>
      </c>
      <c r="T143">
        <v>3059</v>
      </c>
      <c r="U143">
        <v>2560</v>
      </c>
      <c r="V143">
        <v>2141</v>
      </c>
      <c r="W143">
        <v>6.5333333333333332</v>
      </c>
      <c r="X143">
        <v>0</v>
      </c>
      <c r="Y143">
        <v>87.08</v>
      </c>
      <c r="Z143">
        <f t="shared" si="24"/>
        <v>7582.9263999999994</v>
      </c>
      <c r="AA143">
        <f t="shared" si="25"/>
        <v>19985.466666666667</v>
      </c>
      <c r="AB143">
        <f t="shared" si="26"/>
        <v>7831040</v>
      </c>
      <c r="AC143">
        <f t="shared" si="27"/>
        <v>6549319</v>
      </c>
      <c r="AD143">
        <v>0</v>
      </c>
      <c r="AE143">
        <f t="shared" si="28"/>
        <v>0</v>
      </c>
      <c r="AF143">
        <v>58127.160869230174</v>
      </c>
      <c r="AG143">
        <v>4.3501082021739181</v>
      </c>
      <c r="AH143">
        <v>8</v>
      </c>
      <c r="AI143">
        <v>0</v>
      </c>
      <c r="AJ143">
        <v>53.06</v>
      </c>
      <c r="AK143" t="str">
        <f t="shared" si="29"/>
        <v>Tue</v>
      </c>
      <c r="AL143">
        <f t="shared" si="30"/>
        <v>0</v>
      </c>
      <c r="AM143">
        <f t="shared" si="31"/>
        <v>1</v>
      </c>
      <c r="AN143">
        <f t="shared" si="32"/>
        <v>0</v>
      </c>
      <c r="AO143">
        <f t="shared" si="33"/>
        <v>0</v>
      </c>
      <c r="AP143">
        <f t="shared" si="34"/>
        <v>0</v>
      </c>
      <c r="AQ143">
        <f t="shared" si="35"/>
        <v>0</v>
      </c>
      <c r="AU143" s="1">
        <v>43262</v>
      </c>
      <c r="AV143">
        <v>2501</v>
      </c>
      <c r="AW143">
        <v>8.0543278251408204</v>
      </c>
      <c r="AX143">
        <v>326</v>
      </c>
      <c r="AY143">
        <v>6.4</v>
      </c>
      <c r="AZ143">
        <v>2</v>
      </c>
      <c r="BA143">
        <v>49208.183794173288</v>
      </c>
      <c r="BB143">
        <v>2969</v>
      </c>
      <c r="BC143">
        <v>2501</v>
      </c>
      <c r="BD143">
        <v>2598</v>
      </c>
      <c r="BE143">
        <f>VLOOKUP($AU143,weatherData!$A$1:$E$366,2,0)</f>
        <v>0</v>
      </c>
      <c r="BF143">
        <f>VLOOKUP($AU143,weatherData!$A$1:$E$366,3,0)</f>
        <v>0</v>
      </c>
      <c r="BG143">
        <f>VLOOKUP($AU143,weatherData!$A$1:$E$366,4,0)</f>
        <v>86</v>
      </c>
      <c r="BH143">
        <f>VLOOKUP($AU143,weatherData!$A$1:$E$366,5,0)</f>
        <v>48.02</v>
      </c>
    </row>
    <row r="144" spans="1:60" x14ac:dyDescent="0.2">
      <c r="A144" s="3">
        <v>43264</v>
      </c>
      <c r="B144" s="4">
        <v>2779</v>
      </c>
      <c r="C144" s="4">
        <v>6.3439232912508183</v>
      </c>
      <c r="D144" s="4">
        <v>385</v>
      </c>
      <c r="E144" s="4">
        <v>5.8666666666666663</v>
      </c>
      <c r="F144" s="4">
        <v>3</v>
      </c>
      <c r="G144" s="4">
        <v>54372.853137350052</v>
      </c>
      <c r="H144" s="4">
        <v>2728</v>
      </c>
      <c r="I144" s="4">
        <v>3054</v>
      </c>
      <c r="J144" s="4">
        <v>3238</v>
      </c>
      <c r="Q144" s="1">
        <v>43264</v>
      </c>
      <c r="R144">
        <v>2779</v>
      </c>
      <c r="S144">
        <v>385</v>
      </c>
      <c r="T144">
        <v>2728</v>
      </c>
      <c r="U144">
        <v>3054</v>
      </c>
      <c r="V144">
        <v>3238</v>
      </c>
      <c r="W144">
        <v>5.8666666666666663</v>
      </c>
      <c r="X144">
        <v>0</v>
      </c>
      <c r="Y144">
        <v>98.96</v>
      </c>
      <c r="Z144">
        <f t="shared" si="24"/>
        <v>9793.0815999999995</v>
      </c>
      <c r="AA144">
        <f t="shared" si="25"/>
        <v>16004.266666666666</v>
      </c>
      <c r="AB144">
        <f t="shared" si="26"/>
        <v>8331312</v>
      </c>
      <c r="AC144">
        <f t="shared" si="27"/>
        <v>8833264</v>
      </c>
      <c r="AD144">
        <v>0</v>
      </c>
      <c r="AE144">
        <f t="shared" si="28"/>
        <v>0</v>
      </c>
      <c r="AF144">
        <v>54372.853137350052</v>
      </c>
      <c r="AG144">
        <v>6.3439232912508183</v>
      </c>
      <c r="AH144">
        <v>3</v>
      </c>
      <c r="AI144">
        <v>0</v>
      </c>
      <c r="AJ144">
        <v>55.94</v>
      </c>
      <c r="AK144" t="str">
        <f t="shared" si="29"/>
        <v>Wed</v>
      </c>
      <c r="AL144">
        <f t="shared" si="30"/>
        <v>0</v>
      </c>
      <c r="AM144">
        <f t="shared" si="31"/>
        <v>0</v>
      </c>
      <c r="AN144">
        <f t="shared" si="32"/>
        <v>1</v>
      </c>
      <c r="AO144">
        <f t="shared" si="33"/>
        <v>0</v>
      </c>
      <c r="AP144">
        <f t="shared" si="34"/>
        <v>0</v>
      </c>
      <c r="AQ144">
        <f t="shared" si="35"/>
        <v>0</v>
      </c>
      <c r="AU144" s="1">
        <v>43263</v>
      </c>
      <c r="AV144">
        <v>2703</v>
      </c>
      <c r="AW144">
        <v>4.3501082021739181</v>
      </c>
      <c r="AX144">
        <v>371</v>
      </c>
      <c r="AY144">
        <v>6.5333333333333332</v>
      </c>
      <c r="AZ144">
        <v>8</v>
      </c>
      <c r="BA144">
        <v>58127.160869230174</v>
      </c>
      <c r="BB144">
        <v>3059</v>
      </c>
      <c r="BC144">
        <v>2560</v>
      </c>
      <c r="BD144">
        <v>2141</v>
      </c>
      <c r="BE144">
        <f>VLOOKUP($AU144,weatherData!$A$1:$E$366,2,0)</f>
        <v>0</v>
      </c>
      <c r="BF144">
        <f>VLOOKUP($AU144,weatherData!$A$1:$E$366,3,0)</f>
        <v>0</v>
      </c>
      <c r="BG144">
        <f>VLOOKUP($AU144,weatherData!$A$1:$E$366,4,0)</f>
        <v>87.08</v>
      </c>
      <c r="BH144">
        <f>VLOOKUP($AU144,weatherData!$A$1:$E$366,5,0)</f>
        <v>53.06</v>
      </c>
    </row>
    <row r="145" spans="1:60" x14ac:dyDescent="0.2">
      <c r="A145" s="3">
        <v>43265</v>
      </c>
      <c r="B145" s="4">
        <v>3120</v>
      </c>
      <c r="C145" s="4">
        <v>3.6431704994624119</v>
      </c>
      <c r="D145" s="4">
        <v>400</v>
      </c>
      <c r="E145" s="4">
        <v>6.5333333333333332</v>
      </c>
      <c r="F145" s="4">
        <v>3</v>
      </c>
      <c r="G145" s="4">
        <v>55121.900488353931</v>
      </c>
      <c r="H145" s="4">
        <v>3238</v>
      </c>
      <c r="I145" s="4">
        <v>3163</v>
      </c>
      <c r="J145" s="4">
        <v>2547</v>
      </c>
      <c r="Q145" s="1">
        <v>43265</v>
      </c>
      <c r="R145">
        <v>3120</v>
      </c>
      <c r="S145">
        <v>400</v>
      </c>
      <c r="T145">
        <v>3238</v>
      </c>
      <c r="U145">
        <v>3163</v>
      </c>
      <c r="V145">
        <v>2547</v>
      </c>
      <c r="W145">
        <v>6.5333333333333332</v>
      </c>
      <c r="X145">
        <v>0</v>
      </c>
      <c r="Y145">
        <v>98.06</v>
      </c>
      <c r="Z145">
        <f t="shared" si="24"/>
        <v>9615.7636000000002</v>
      </c>
      <c r="AA145">
        <f t="shared" si="25"/>
        <v>21154.933333333334</v>
      </c>
      <c r="AB145">
        <f t="shared" si="26"/>
        <v>10241794</v>
      </c>
      <c r="AC145">
        <f t="shared" si="27"/>
        <v>8247186</v>
      </c>
      <c r="AD145">
        <v>0</v>
      </c>
      <c r="AE145">
        <f t="shared" si="28"/>
        <v>0</v>
      </c>
      <c r="AF145">
        <v>55121.900488353931</v>
      </c>
      <c r="AG145">
        <v>3.6431704994624119</v>
      </c>
      <c r="AH145">
        <v>3</v>
      </c>
      <c r="AI145">
        <v>0</v>
      </c>
      <c r="AJ145">
        <v>64.040000000000006</v>
      </c>
      <c r="AK145" t="str">
        <f t="shared" si="29"/>
        <v>Thu</v>
      </c>
      <c r="AL145">
        <f t="shared" si="30"/>
        <v>0</v>
      </c>
      <c r="AM145">
        <f t="shared" si="31"/>
        <v>0</v>
      </c>
      <c r="AN145">
        <f t="shared" si="32"/>
        <v>0</v>
      </c>
      <c r="AO145">
        <f t="shared" si="33"/>
        <v>1</v>
      </c>
      <c r="AP145">
        <f t="shared" si="34"/>
        <v>0</v>
      </c>
      <c r="AQ145">
        <f t="shared" si="35"/>
        <v>0</v>
      </c>
      <c r="AU145" s="1">
        <v>43264</v>
      </c>
      <c r="AV145">
        <v>2779</v>
      </c>
      <c r="AW145">
        <v>6.3439232912508183</v>
      </c>
      <c r="AX145">
        <v>385</v>
      </c>
      <c r="AY145">
        <v>5.8666666666666663</v>
      </c>
      <c r="AZ145">
        <v>3</v>
      </c>
      <c r="BA145">
        <v>54372.853137350052</v>
      </c>
      <c r="BB145">
        <v>2728</v>
      </c>
      <c r="BC145">
        <v>3054</v>
      </c>
      <c r="BD145">
        <v>3238</v>
      </c>
      <c r="BE145">
        <f>VLOOKUP($AU145,weatherData!$A$1:$E$366,2,0)</f>
        <v>0</v>
      </c>
      <c r="BF145">
        <f>VLOOKUP($AU145,weatherData!$A$1:$E$366,3,0)</f>
        <v>0</v>
      </c>
      <c r="BG145">
        <f>VLOOKUP($AU145,weatherData!$A$1:$E$366,4,0)</f>
        <v>98.96</v>
      </c>
      <c r="BH145">
        <f>VLOOKUP($AU145,weatherData!$A$1:$E$366,5,0)</f>
        <v>55.94</v>
      </c>
    </row>
    <row r="146" spans="1:60" x14ac:dyDescent="0.2">
      <c r="A146" s="3">
        <v>43266</v>
      </c>
      <c r="B146" s="4">
        <v>4503</v>
      </c>
      <c r="C146" s="4">
        <v>4.3750834248523454</v>
      </c>
      <c r="D146" s="4">
        <v>560</v>
      </c>
      <c r="E146" s="4">
        <v>6.4</v>
      </c>
      <c r="F146" s="4">
        <v>1</v>
      </c>
      <c r="G146" s="4">
        <v>55807.876329532635</v>
      </c>
      <c r="H146" s="4">
        <v>4155</v>
      </c>
      <c r="I146" s="4">
        <v>3858</v>
      </c>
      <c r="J146" s="4">
        <v>3629</v>
      </c>
      <c r="Q146" s="1">
        <v>43266</v>
      </c>
      <c r="R146">
        <v>4503</v>
      </c>
      <c r="S146">
        <v>560</v>
      </c>
      <c r="T146">
        <v>4155</v>
      </c>
      <c r="U146">
        <v>3858</v>
      </c>
      <c r="V146">
        <v>3629</v>
      </c>
      <c r="W146">
        <v>6.4</v>
      </c>
      <c r="X146">
        <v>0</v>
      </c>
      <c r="Y146">
        <v>96.08</v>
      </c>
      <c r="Z146">
        <f t="shared" si="24"/>
        <v>9231.366399999999</v>
      </c>
      <c r="AA146">
        <f t="shared" si="25"/>
        <v>26592</v>
      </c>
      <c r="AB146">
        <f t="shared" si="26"/>
        <v>16029990</v>
      </c>
      <c r="AC146">
        <f t="shared" si="27"/>
        <v>15078495</v>
      </c>
      <c r="AD146">
        <v>0</v>
      </c>
      <c r="AE146">
        <f t="shared" si="28"/>
        <v>0</v>
      </c>
      <c r="AF146">
        <v>55807.876329532635</v>
      </c>
      <c r="AG146">
        <v>4.3750834248523454</v>
      </c>
      <c r="AH146">
        <v>1</v>
      </c>
      <c r="AI146">
        <v>0</v>
      </c>
      <c r="AJ146">
        <v>60.08</v>
      </c>
      <c r="AK146" t="str">
        <f t="shared" si="29"/>
        <v>Fri</v>
      </c>
      <c r="AL146">
        <f t="shared" si="30"/>
        <v>0</v>
      </c>
      <c r="AM146">
        <f t="shared" si="31"/>
        <v>0</v>
      </c>
      <c r="AN146">
        <f t="shared" si="32"/>
        <v>0</v>
      </c>
      <c r="AO146">
        <f t="shared" si="33"/>
        <v>0</v>
      </c>
      <c r="AP146">
        <f t="shared" si="34"/>
        <v>1</v>
      </c>
      <c r="AQ146">
        <f t="shared" si="35"/>
        <v>0</v>
      </c>
      <c r="AU146" s="1">
        <v>43265</v>
      </c>
      <c r="AV146">
        <v>3120</v>
      </c>
      <c r="AW146">
        <v>3.6431704994624119</v>
      </c>
      <c r="AX146">
        <v>400</v>
      </c>
      <c r="AY146">
        <v>6.5333333333333332</v>
      </c>
      <c r="AZ146">
        <v>3</v>
      </c>
      <c r="BA146">
        <v>55121.900488353931</v>
      </c>
      <c r="BB146">
        <v>3238</v>
      </c>
      <c r="BC146">
        <v>3163</v>
      </c>
      <c r="BD146">
        <v>2547</v>
      </c>
      <c r="BE146">
        <f>VLOOKUP($AU146,weatherData!$A$1:$E$366,2,0)</f>
        <v>0</v>
      </c>
      <c r="BF146">
        <f>VLOOKUP($AU146,weatherData!$A$1:$E$366,3,0)</f>
        <v>0</v>
      </c>
      <c r="BG146">
        <f>VLOOKUP($AU146,weatherData!$A$1:$E$366,4,0)</f>
        <v>98.06</v>
      </c>
      <c r="BH146">
        <f>VLOOKUP($AU146,weatherData!$A$1:$E$366,5,0)</f>
        <v>64.040000000000006</v>
      </c>
    </row>
    <row r="147" spans="1:60" x14ac:dyDescent="0.2">
      <c r="A147" s="3">
        <v>43267</v>
      </c>
      <c r="B147" s="4">
        <v>4574</v>
      </c>
      <c r="C147" s="4">
        <v>4.1985564778605609</v>
      </c>
      <c r="D147" s="4">
        <v>491</v>
      </c>
      <c r="E147" s="4">
        <v>8.1333333333333329</v>
      </c>
      <c r="F147" s="4">
        <v>5</v>
      </c>
      <c r="G147" s="4">
        <v>62382.460735661982</v>
      </c>
      <c r="H147" s="4">
        <v>5533</v>
      </c>
      <c r="I147" s="4">
        <v>4616</v>
      </c>
      <c r="J147" s="4">
        <v>4203</v>
      </c>
      <c r="Q147" s="1">
        <v>43267</v>
      </c>
      <c r="R147">
        <v>4574</v>
      </c>
      <c r="S147">
        <v>491</v>
      </c>
      <c r="T147">
        <v>5533</v>
      </c>
      <c r="U147">
        <v>4616</v>
      </c>
      <c r="V147">
        <v>4203</v>
      </c>
      <c r="W147">
        <v>8.1333333333333329</v>
      </c>
      <c r="X147">
        <v>0</v>
      </c>
      <c r="Y147">
        <v>93.02</v>
      </c>
      <c r="Z147">
        <f t="shared" si="24"/>
        <v>8652.7204000000002</v>
      </c>
      <c r="AA147">
        <f t="shared" si="25"/>
        <v>45001.73333333333</v>
      </c>
      <c r="AB147">
        <f t="shared" si="26"/>
        <v>25540328</v>
      </c>
      <c r="AC147">
        <f t="shared" si="27"/>
        <v>23255199</v>
      </c>
      <c r="AD147">
        <v>0</v>
      </c>
      <c r="AE147">
        <f t="shared" si="28"/>
        <v>0</v>
      </c>
      <c r="AF147">
        <v>62382.460735661982</v>
      </c>
      <c r="AG147">
        <v>4.1985564778605609</v>
      </c>
      <c r="AH147">
        <v>5</v>
      </c>
      <c r="AI147">
        <v>0</v>
      </c>
      <c r="AJ147">
        <v>66.02</v>
      </c>
      <c r="AK147" t="str">
        <f t="shared" si="29"/>
        <v>Sat</v>
      </c>
      <c r="AL147">
        <f t="shared" si="30"/>
        <v>0</v>
      </c>
      <c r="AM147">
        <f t="shared" si="31"/>
        <v>0</v>
      </c>
      <c r="AN147">
        <f t="shared" si="32"/>
        <v>0</v>
      </c>
      <c r="AO147">
        <f t="shared" si="33"/>
        <v>0</v>
      </c>
      <c r="AP147">
        <f t="shared" si="34"/>
        <v>0</v>
      </c>
      <c r="AQ147">
        <f t="shared" si="35"/>
        <v>1</v>
      </c>
      <c r="AU147" s="1">
        <v>43266</v>
      </c>
      <c r="AV147">
        <v>4503</v>
      </c>
      <c r="AW147">
        <v>4.3750834248523454</v>
      </c>
      <c r="AX147">
        <v>560</v>
      </c>
      <c r="AY147">
        <v>6.4</v>
      </c>
      <c r="AZ147">
        <v>1</v>
      </c>
      <c r="BA147">
        <v>55807.876329532635</v>
      </c>
      <c r="BB147">
        <v>4155</v>
      </c>
      <c r="BC147">
        <v>3858</v>
      </c>
      <c r="BD147">
        <v>3629</v>
      </c>
      <c r="BE147">
        <f>VLOOKUP($AU147,weatherData!$A$1:$E$366,2,0)</f>
        <v>0</v>
      </c>
      <c r="BF147">
        <f>VLOOKUP($AU147,weatherData!$A$1:$E$366,3,0)</f>
        <v>0</v>
      </c>
      <c r="BG147">
        <f>VLOOKUP($AU147,weatherData!$A$1:$E$366,4,0)</f>
        <v>96.08</v>
      </c>
      <c r="BH147">
        <f>VLOOKUP($AU147,weatherData!$A$1:$E$366,5,0)</f>
        <v>60.08</v>
      </c>
    </row>
    <row r="148" spans="1:60" x14ac:dyDescent="0.2">
      <c r="A148" s="3">
        <v>43269</v>
      </c>
      <c r="B148" s="4">
        <v>2379</v>
      </c>
      <c r="C148" s="4">
        <v>6.4905373106425612</v>
      </c>
      <c r="D148" s="4">
        <v>319</v>
      </c>
      <c r="E148" s="4">
        <v>6.2666666666666666</v>
      </c>
      <c r="F148" s="4">
        <v>3</v>
      </c>
      <c r="G148" s="4">
        <v>60629.856320260587</v>
      </c>
      <c r="H148" s="4">
        <v>1694</v>
      </c>
      <c r="I148" s="4">
        <v>2482</v>
      </c>
      <c r="J148" s="4">
        <v>2501</v>
      </c>
      <c r="Q148" s="1">
        <v>43269</v>
      </c>
      <c r="R148">
        <v>2379</v>
      </c>
      <c r="S148">
        <v>319</v>
      </c>
      <c r="T148">
        <v>1694</v>
      </c>
      <c r="U148">
        <v>2482</v>
      </c>
      <c r="V148">
        <v>2501</v>
      </c>
      <c r="W148">
        <v>6.2666666666666666</v>
      </c>
      <c r="X148">
        <v>0</v>
      </c>
      <c r="Y148">
        <v>84.02</v>
      </c>
      <c r="Z148">
        <f t="shared" si="24"/>
        <v>7059.3603999999996</v>
      </c>
      <c r="AA148">
        <f t="shared" si="25"/>
        <v>10615.733333333334</v>
      </c>
      <c r="AB148">
        <f t="shared" si="26"/>
        <v>4204508</v>
      </c>
      <c r="AC148">
        <f t="shared" si="27"/>
        <v>4236694</v>
      </c>
      <c r="AD148">
        <v>0</v>
      </c>
      <c r="AE148">
        <f t="shared" si="28"/>
        <v>0</v>
      </c>
      <c r="AF148">
        <v>60629.856320260587</v>
      </c>
      <c r="AG148">
        <v>6.4905373106425612</v>
      </c>
      <c r="AH148">
        <v>3</v>
      </c>
      <c r="AI148">
        <v>0</v>
      </c>
      <c r="AJ148">
        <v>59</v>
      </c>
      <c r="AK148" t="str">
        <f t="shared" si="29"/>
        <v>Mon</v>
      </c>
      <c r="AL148">
        <f t="shared" si="30"/>
        <v>1</v>
      </c>
      <c r="AM148">
        <f t="shared" si="31"/>
        <v>0</v>
      </c>
      <c r="AN148">
        <f t="shared" si="32"/>
        <v>0</v>
      </c>
      <c r="AO148">
        <f t="shared" si="33"/>
        <v>0</v>
      </c>
      <c r="AP148">
        <f t="shared" si="34"/>
        <v>0</v>
      </c>
      <c r="AQ148">
        <f t="shared" si="35"/>
        <v>0</v>
      </c>
      <c r="AU148" s="1">
        <v>43267</v>
      </c>
      <c r="AV148">
        <v>4574</v>
      </c>
      <c r="AW148">
        <v>4.1985564778605609</v>
      </c>
      <c r="AX148">
        <v>491</v>
      </c>
      <c r="AY148">
        <v>8.1333333333333329</v>
      </c>
      <c r="AZ148">
        <v>5</v>
      </c>
      <c r="BA148">
        <v>62382.460735661982</v>
      </c>
      <c r="BB148">
        <v>5533</v>
      </c>
      <c r="BC148">
        <v>4616</v>
      </c>
      <c r="BD148">
        <v>4203</v>
      </c>
      <c r="BE148">
        <f>VLOOKUP($AU148,weatherData!$A$1:$E$366,2,0)</f>
        <v>0</v>
      </c>
      <c r="BF148">
        <f>VLOOKUP($AU148,weatherData!$A$1:$E$366,3,0)</f>
        <v>0</v>
      </c>
      <c r="BG148">
        <f>VLOOKUP($AU148,weatherData!$A$1:$E$366,4,0)</f>
        <v>93.02</v>
      </c>
      <c r="BH148">
        <f>VLOOKUP($AU148,weatherData!$A$1:$E$366,5,0)</f>
        <v>66.02</v>
      </c>
    </row>
    <row r="149" spans="1:60" x14ac:dyDescent="0.2">
      <c r="A149" s="3">
        <v>43270</v>
      </c>
      <c r="B149" s="4">
        <v>2718</v>
      </c>
      <c r="C149" s="4">
        <v>3.2613960813960792</v>
      </c>
      <c r="D149" s="4">
        <v>366</v>
      </c>
      <c r="E149" s="4">
        <v>6.2666666666666666</v>
      </c>
      <c r="F149" s="4">
        <v>2</v>
      </c>
      <c r="G149" s="4">
        <v>59561.7861254811</v>
      </c>
      <c r="H149" s="4">
        <v>3118</v>
      </c>
      <c r="I149" s="4">
        <v>2609</v>
      </c>
      <c r="J149" s="4">
        <v>2703</v>
      </c>
      <c r="Q149" s="1">
        <v>43270</v>
      </c>
      <c r="R149">
        <v>2718</v>
      </c>
      <c r="S149">
        <v>366</v>
      </c>
      <c r="T149">
        <v>3118</v>
      </c>
      <c r="U149">
        <v>2609</v>
      </c>
      <c r="V149">
        <v>2703</v>
      </c>
      <c r="W149">
        <v>6.2666666666666666</v>
      </c>
      <c r="X149">
        <v>0</v>
      </c>
      <c r="Y149">
        <v>82.04</v>
      </c>
      <c r="Z149">
        <f t="shared" si="24"/>
        <v>6730.5616000000009</v>
      </c>
      <c r="AA149">
        <f t="shared" si="25"/>
        <v>19539.466666666667</v>
      </c>
      <c r="AB149">
        <f t="shared" si="26"/>
        <v>8134862</v>
      </c>
      <c r="AC149">
        <f t="shared" si="27"/>
        <v>8427954</v>
      </c>
      <c r="AD149">
        <v>0</v>
      </c>
      <c r="AE149">
        <f t="shared" si="28"/>
        <v>0</v>
      </c>
      <c r="AF149">
        <v>59561.7861254811</v>
      </c>
      <c r="AG149">
        <v>3.2613960813960792</v>
      </c>
      <c r="AH149">
        <v>2</v>
      </c>
      <c r="AI149">
        <v>0</v>
      </c>
      <c r="AJ149">
        <v>57.02</v>
      </c>
      <c r="AK149" t="str">
        <f t="shared" si="29"/>
        <v>Tue</v>
      </c>
      <c r="AL149">
        <f t="shared" si="30"/>
        <v>0</v>
      </c>
      <c r="AM149">
        <f t="shared" si="31"/>
        <v>1</v>
      </c>
      <c r="AN149">
        <f t="shared" si="32"/>
        <v>0</v>
      </c>
      <c r="AO149">
        <f t="shared" si="33"/>
        <v>0</v>
      </c>
      <c r="AP149">
        <f t="shared" si="34"/>
        <v>0</v>
      </c>
      <c r="AQ149">
        <f t="shared" si="35"/>
        <v>0</v>
      </c>
      <c r="AU149" s="1">
        <v>43269</v>
      </c>
      <c r="AV149">
        <v>2379</v>
      </c>
      <c r="AW149">
        <v>6.4905373106425612</v>
      </c>
      <c r="AX149">
        <v>319</v>
      </c>
      <c r="AY149">
        <v>6.2666666666666666</v>
      </c>
      <c r="AZ149">
        <v>3</v>
      </c>
      <c r="BA149">
        <v>60629.856320260587</v>
      </c>
      <c r="BB149">
        <v>1694</v>
      </c>
      <c r="BC149">
        <v>2482</v>
      </c>
      <c r="BD149">
        <v>2501</v>
      </c>
      <c r="BE149">
        <f>VLOOKUP($AU149,weatherData!$A$1:$E$366,2,0)</f>
        <v>0</v>
      </c>
      <c r="BF149">
        <f>VLOOKUP($AU149,weatherData!$A$1:$E$366,3,0)</f>
        <v>0</v>
      </c>
      <c r="BG149">
        <f>VLOOKUP($AU149,weatherData!$A$1:$E$366,4,0)</f>
        <v>84.02</v>
      </c>
      <c r="BH149">
        <f>VLOOKUP($AU149,weatherData!$A$1:$E$366,5,0)</f>
        <v>59</v>
      </c>
    </row>
    <row r="150" spans="1:60" x14ac:dyDescent="0.2">
      <c r="A150" s="3">
        <v>43271</v>
      </c>
      <c r="B150" s="4">
        <v>3279</v>
      </c>
      <c r="C150" s="4">
        <v>3.853350324800263</v>
      </c>
      <c r="D150" s="4">
        <v>410</v>
      </c>
      <c r="E150" s="4">
        <v>6.8</v>
      </c>
      <c r="F150" s="4">
        <v>7</v>
      </c>
      <c r="G150" s="4">
        <v>63351.71536489595</v>
      </c>
      <c r="H150" s="4">
        <v>2697</v>
      </c>
      <c r="I150" s="4">
        <v>3107</v>
      </c>
      <c r="J150" s="4">
        <v>2779</v>
      </c>
      <c r="Q150" s="1">
        <v>43271</v>
      </c>
      <c r="R150">
        <v>3279</v>
      </c>
      <c r="S150">
        <v>410</v>
      </c>
      <c r="T150">
        <v>2697</v>
      </c>
      <c r="U150">
        <v>3107</v>
      </c>
      <c r="V150">
        <v>2779</v>
      </c>
      <c r="W150">
        <v>6.8</v>
      </c>
      <c r="X150">
        <v>0</v>
      </c>
      <c r="Y150">
        <v>87.08</v>
      </c>
      <c r="Z150">
        <f t="shared" si="24"/>
        <v>7582.9263999999994</v>
      </c>
      <c r="AA150">
        <f t="shared" si="25"/>
        <v>18339.599999999999</v>
      </c>
      <c r="AB150">
        <f t="shared" si="26"/>
        <v>8379579</v>
      </c>
      <c r="AC150">
        <f t="shared" si="27"/>
        <v>7494963</v>
      </c>
      <c r="AD150">
        <v>0</v>
      </c>
      <c r="AE150">
        <f t="shared" si="28"/>
        <v>0</v>
      </c>
      <c r="AF150">
        <v>63351.71536489595</v>
      </c>
      <c r="AG150">
        <v>3.853350324800263</v>
      </c>
      <c r="AH150">
        <v>7</v>
      </c>
      <c r="AI150">
        <v>0</v>
      </c>
      <c r="AJ150">
        <v>55.04</v>
      </c>
      <c r="AK150" t="str">
        <f t="shared" si="29"/>
        <v>Wed</v>
      </c>
      <c r="AL150">
        <f t="shared" si="30"/>
        <v>0</v>
      </c>
      <c r="AM150">
        <f t="shared" si="31"/>
        <v>0</v>
      </c>
      <c r="AN150">
        <f t="shared" si="32"/>
        <v>1</v>
      </c>
      <c r="AO150">
        <f t="shared" si="33"/>
        <v>0</v>
      </c>
      <c r="AP150">
        <f t="shared" si="34"/>
        <v>0</v>
      </c>
      <c r="AQ150">
        <f t="shared" si="35"/>
        <v>0</v>
      </c>
      <c r="AU150" s="1">
        <v>43270</v>
      </c>
      <c r="AV150">
        <v>2718</v>
      </c>
      <c r="AW150">
        <v>3.2613960813960792</v>
      </c>
      <c r="AX150">
        <v>366</v>
      </c>
      <c r="AY150">
        <v>6.2666666666666666</v>
      </c>
      <c r="AZ150">
        <v>2</v>
      </c>
      <c r="BA150">
        <v>59561.7861254811</v>
      </c>
      <c r="BB150">
        <v>3118</v>
      </c>
      <c r="BC150">
        <v>2609</v>
      </c>
      <c r="BD150">
        <v>2703</v>
      </c>
      <c r="BE150">
        <f>VLOOKUP($AU150,weatherData!$A$1:$E$366,2,0)</f>
        <v>0</v>
      </c>
      <c r="BF150">
        <f>VLOOKUP($AU150,weatherData!$A$1:$E$366,3,0)</f>
        <v>0</v>
      </c>
      <c r="BG150">
        <f>VLOOKUP($AU150,weatherData!$A$1:$E$366,4,0)</f>
        <v>82.04</v>
      </c>
      <c r="BH150">
        <f>VLOOKUP($AU150,weatherData!$A$1:$E$366,5,0)</f>
        <v>57.02</v>
      </c>
    </row>
    <row r="151" spans="1:60" x14ac:dyDescent="0.2">
      <c r="A151" s="3">
        <v>43272</v>
      </c>
      <c r="B151" s="4">
        <v>2644</v>
      </c>
      <c r="C151" s="4">
        <v>3.3395256650230687</v>
      </c>
      <c r="D151" s="4">
        <v>360</v>
      </c>
      <c r="E151" s="4">
        <v>5.8666666666666663</v>
      </c>
      <c r="F151" s="4">
        <v>4</v>
      </c>
      <c r="G151" s="4">
        <v>62228.112234089633</v>
      </c>
      <c r="H151" s="4">
        <v>4216</v>
      </c>
      <c r="I151" s="4">
        <v>2948</v>
      </c>
      <c r="J151" s="4">
        <v>3120</v>
      </c>
      <c r="Q151" s="1">
        <v>43272</v>
      </c>
      <c r="R151">
        <v>2644</v>
      </c>
      <c r="S151">
        <v>360</v>
      </c>
      <c r="T151">
        <v>4216</v>
      </c>
      <c r="U151">
        <v>2948</v>
      </c>
      <c r="V151">
        <v>3120</v>
      </c>
      <c r="W151">
        <v>5.8666666666666663</v>
      </c>
      <c r="X151">
        <v>0</v>
      </c>
      <c r="Y151">
        <v>96.08</v>
      </c>
      <c r="Z151">
        <f t="shared" si="24"/>
        <v>9231.366399999999</v>
      </c>
      <c r="AA151">
        <f t="shared" si="25"/>
        <v>24733.866666666665</v>
      </c>
      <c r="AB151">
        <f t="shared" si="26"/>
        <v>12428768</v>
      </c>
      <c r="AC151">
        <f t="shared" si="27"/>
        <v>13153920</v>
      </c>
      <c r="AD151">
        <v>0</v>
      </c>
      <c r="AE151">
        <f t="shared" si="28"/>
        <v>0</v>
      </c>
      <c r="AF151">
        <v>62228.112234089633</v>
      </c>
      <c r="AG151">
        <v>3.3395256650230687</v>
      </c>
      <c r="AH151">
        <v>4</v>
      </c>
      <c r="AI151">
        <v>0</v>
      </c>
      <c r="AJ151">
        <v>57.92</v>
      </c>
      <c r="AK151" t="str">
        <f t="shared" si="29"/>
        <v>Thu</v>
      </c>
      <c r="AL151">
        <f t="shared" si="30"/>
        <v>0</v>
      </c>
      <c r="AM151">
        <f t="shared" si="31"/>
        <v>0</v>
      </c>
      <c r="AN151">
        <f t="shared" si="32"/>
        <v>0</v>
      </c>
      <c r="AO151">
        <f t="shared" si="33"/>
        <v>1</v>
      </c>
      <c r="AP151">
        <f t="shared" si="34"/>
        <v>0</v>
      </c>
      <c r="AQ151">
        <f t="shared" si="35"/>
        <v>0</v>
      </c>
      <c r="AU151" s="1">
        <v>43271</v>
      </c>
      <c r="AV151">
        <v>3279</v>
      </c>
      <c r="AW151">
        <v>3.853350324800263</v>
      </c>
      <c r="AX151">
        <v>410</v>
      </c>
      <c r="AY151">
        <v>6.8</v>
      </c>
      <c r="AZ151">
        <v>7</v>
      </c>
      <c r="BA151">
        <v>63351.71536489595</v>
      </c>
      <c r="BB151">
        <v>2697</v>
      </c>
      <c r="BC151">
        <v>3107</v>
      </c>
      <c r="BD151">
        <v>2779</v>
      </c>
      <c r="BE151">
        <f>VLOOKUP($AU151,weatherData!$A$1:$E$366,2,0)</f>
        <v>0</v>
      </c>
      <c r="BF151">
        <f>VLOOKUP($AU151,weatherData!$A$1:$E$366,3,0)</f>
        <v>0</v>
      </c>
      <c r="BG151">
        <f>VLOOKUP($AU151,weatherData!$A$1:$E$366,4,0)</f>
        <v>87.08</v>
      </c>
      <c r="BH151">
        <f>VLOOKUP($AU151,weatherData!$A$1:$E$366,5,0)</f>
        <v>55.04</v>
      </c>
    </row>
    <row r="152" spans="1:60" x14ac:dyDescent="0.2">
      <c r="A152" s="3">
        <v>43273</v>
      </c>
      <c r="B152" s="4">
        <v>4301</v>
      </c>
      <c r="C152" s="4">
        <v>4.0962307482031957</v>
      </c>
      <c r="D152" s="4">
        <v>516</v>
      </c>
      <c r="E152" s="4">
        <v>6.9333333333333336</v>
      </c>
      <c r="F152" s="4">
        <v>5</v>
      </c>
      <c r="G152" s="4">
        <v>60962.91591801597</v>
      </c>
      <c r="H152" s="4">
        <v>5498</v>
      </c>
      <c r="I152" s="4">
        <v>3981</v>
      </c>
      <c r="J152" s="4">
        <v>4503</v>
      </c>
      <c r="Q152" s="1">
        <v>43273</v>
      </c>
      <c r="R152">
        <v>4301</v>
      </c>
      <c r="S152">
        <v>516</v>
      </c>
      <c r="T152">
        <v>5498</v>
      </c>
      <c r="U152">
        <v>3981</v>
      </c>
      <c r="V152">
        <v>4503</v>
      </c>
      <c r="W152">
        <v>6.9333333333333336</v>
      </c>
      <c r="X152">
        <v>0</v>
      </c>
      <c r="Y152">
        <v>93.02</v>
      </c>
      <c r="Z152">
        <f t="shared" si="24"/>
        <v>8652.7204000000002</v>
      </c>
      <c r="AA152">
        <f t="shared" si="25"/>
        <v>38119.466666666667</v>
      </c>
      <c r="AB152">
        <f t="shared" si="26"/>
        <v>21887538</v>
      </c>
      <c r="AC152">
        <f t="shared" si="27"/>
        <v>24757494</v>
      </c>
      <c r="AD152">
        <v>0</v>
      </c>
      <c r="AE152">
        <f t="shared" si="28"/>
        <v>0</v>
      </c>
      <c r="AF152">
        <v>60962.91591801597</v>
      </c>
      <c r="AG152">
        <v>4.0962307482031957</v>
      </c>
      <c r="AH152">
        <v>5</v>
      </c>
      <c r="AI152">
        <v>0</v>
      </c>
      <c r="AJ152">
        <v>60.98</v>
      </c>
      <c r="AK152" t="str">
        <f t="shared" si="29"/>
        <v>Fri</v>
      </c>
      <c r="AL152">
        <f t="shared" si="30"/>
        <v>0</v>
      </c>
      <c r="AM152">
        <f t="shared" si="31"/>
        <v>0</v>
      </c>
      <c r="AN152">
        <f t="shared" si="32"/>
        <v>0</v>
      </c>
      <c r="AO152">
        <f t="shared" si="33"/>
        <v>0</v>
      </c>
      <c r="AP152">
        <f t="shared" si="34"/>
        <v>1</v>
      </c>
      <c r="AQ152">
        <f t="shared" si="35"/>
        <v>0</v>
      </c>
      <c r="AU152" s="1">
        <v>43272</v>
      </c>
      <c r="AV152">
        <v>2644</v>
      </c>
      <c r="AW152">
        <v>3.3395256650230687</v>
      </c>
      <c r="AX152">
        <v>360</v>
      </c>
      <c r="AY152">
        <v>5.8666666666666663</v>
      </c>
      <c r="AZ152">
        <v>4</v>
      </c>
      <c r="BA152">
        <v>62228.112234089633</v>
      </c>
      <c r="BB152">
        <v>4216</v>
      </c>
      <c r="BC152">
        <v>2948</v>
      </c>
      <c r="BD152">
        <v>3120</v>
      </c>
      <c r="BE152">
        <f>VLOOKUP($AU152,weatherData!$A$1:$E$366,2,0)</f>
        <v>0</v>
      </c>
      <c r="BF152">
        <f>VLOOKUP($AU152,weatherData!$A$1:$E$366,3,0)</f>
        <v>0</v>
      </c>
      <c r="BG152">
        <f>VLOOKUP($AU152,weatherData!$A$1:$E$366,4,0)</f>
        <v>96.08</v>
      </c>
      <c r="BH152">
        <f>VLOOKUP($AU152,weatherData!$A$1:$E$366,5,0)</f>
        <v>57.92</v>
      </c>
    </row>
    <row r="153" spans="1:60" x14ac:dyDescent="0.2">
      <c r="A153" s="3">
        <v>43274</v>
      </c>
      <c r="B153" s="4">
        <v>4441</v>
      </c>
      <c r="C153" s="4">
        <v>3.181999836950276</v>
      </c>
      <c r="D153" s="4">
        <v>505</v>
      </c>
      <c r="E153" s="4">
        <v>6.8666666666666663</v>
      </c>
      <c r="F153" s="4">
        <v>0</v>
      </c>
      <c r="G153" s="4">
        <v>62590.355309496612</v>
      </c>
      <c r="H153" s="4">
        <v>5351</v>
      </c>
      <c r="I153" s="4">
        <v>4149</v>
      </c>
      <c r="J153" s="4">
        <v>4574</v>
      </c>
      <c r="Q153" s="1">
        <v>43274</v>
      </c>
      <c r="R153">
        <v>4441</v>
      </c>
      <c r="S153">
        <v>505</v>
      </c>
      <c r="T153">
        <v>5351</v>
      </c>
      <c r="U153">
        <v>4149</v>
      </c>
      <c r="V153">
        <v>4574</v>
      </c>
      <c r="W153">
        <v>6.8666666666666663</v>
      </c>
      <c r="X153">
        <v>0</v>
      </c>
      <c r="Y153">
        <v>91.04</v>
      </c>
      <c r="Z153">
        <f t="shared" si="24"/>
        <v>8288.2816000000003</v>
      </c>
      <c r="AA153">
        <f t="shared" si="25"/>
        <v>36743.533333333333</v>
      </c>
      <c r="AB153">
        <f t="shared" si="26"/>
        <v>22201299</v>
      </c>
      <c r="AC153">
        <f t="shared" si="27"/>
        <v>24475474</v>
      </c>
      <c r="AD153">
        <v>0</v>
      </c>
      <c r="AE153">
        <f t="shared" si="28"/>
        <v>0</v>
      </c>
      <c r="AF153">
        <v>62590.355309496612</v>
      </c>
      <c r="AG153">
        <v>3.181999836950276</v>
      </c>
      <c r="AH153">
        <v>0</v>
      </c>
      <c r="AJ153">
        <v>57.02</v>
      </c>
      <c r="AK153" t="str">
        <f t="shared" si="29"/>
        <v>Sat</v>
      </c>
      <c r="AL153">
        <f t="shared" si="30"/>
        <v>0</v>
      </c>
      <c r="AM153">
        <f t="shared" si="31"/>
        <v>0</v>
      </c>
      <c r="AN153">
        <f t="shared" si="32"/>
        <v>0</v>
      </c>
      <c r="AO153">
        <f t="shared" si="33"/>
        <v>0</v>
      </c>
      <c r="AP153">
        <f t="shared" si="34"/>
        <v>0</v>
      </c>
      <c r="AQ153">
        <f t="shared" si="35"/>
        <v>1</v>
      </c>
      <c r="AU153" s="1">
        <v>43273</v>
      </c>
      <c r="AV153">
        <v>4301</v>
      </c>
      <c r="AW153">
        <v>4.0962307482031957</v>
      </c>
      <c r="AX153">
        <v>516</v>
      </c>
      <c r="AY153">
        <v>6.9333333333333336</v>
      </c>
      <c r="AZ153">
        <v>5</v>
      </c>
      <c r="BA153">
        <v>60962.91591801597</v>
      </c>
      <c r="BB153">
        <v>5498</v>
      </c>
      <c r="BC153">
        <v>3981</v>
      </c>
      <c r="BD153">
        <v>4503</v>
      </c>
      <c r="BE153">
        <f>VLOOKUP($AU153,weatherData!$A$1:$E$366,2,0)</f>
        <v>0</v>
      </c>
      <c r="BF153">
        <f>VLOOKUP($AU153,weatherData!$A$1:$E$366,3,0)</f>
        <v>0</v>
      </c>
      <c r="BG153">
        <f>VLOOKUP($AU153,weatherData!$A$1:$E$366,4,0)</f>
        <v>93.02</v>
      </c>
      <c r="BH153">
        <f>VLOOKUP($AU153,weatherData!$A$1:$E$366,5,0)</f>
        <v>60.98</v>
      </c>
    </row>
    <row r="154" spans="1:60" x14ac:dyDescent="0.2">
      <c r="A154" s="3">
        <v>43276</v>
      </c>
      <c r="B154" s="4">
        <v>2188</v>
      </c>
      <c r="C154" s="4">
        <v>7.1019752776613307</v>
      </c>
      <c r="D154" s="4">
        <v>325</v>
      </c>
      <c r="E154" s="4">
        <v>5.8666666666666663</v>
      </c>
      <c r="F154" s="4">
        <v>2</v>
      </c>
      <c r="G154" s="4">
        <v>56920.212535153922</v>
      </c>
      <c r="H154" s="4">
        <v>2412</v>
      </c>
      <c r="I154" s="4">
        <v>4242</v>
      </c>
      <c r="J154" s="4">
        <v>2379</v>
      </c>
      <c r="Q154" s="1">
        <v>43276</v>
      </c>
      <c r="R154">
        <v>2188</v>
      </c>
      <c r="S154">
        <v>325</v>
      </c>
      <c r="T154">
        <v>2412</v>
      </c>
      <c r="U154">
        <v>4242</v>
      </c>
      <c r="V154">
        <v>2379</v>
      </c>
      <c r="W154">
        <v>5.8666666666666663</v>
      </c>
      <c r="X154">
        <v>0</v>
      </c>
      <c r="Y154">
        <v>93.02</v>
      </c>
      <c r="Z154">
        <f t="shared" si="24"/>
        <v>8652.7204000000002</v>
      </c>
      <c r="AA154">
        <f t="shared" si="25"/>
        <v>14150.4</v>
      </c>
      <c r="AB154">
        <f t="shared" si="26"/>
        <v>10231704</v>
      </c>
      <c r="AC154">
        <f t="shared" si="27"/>
        <v>5738148</v>
      </c>
      <c r="AD154">
        <v>0</v>
      </c>
      <c r="AE154">
        <f t="shared" si="28"/>
        <v>0</v>
      </c>
      <c r="AF154">
        <v>56920.212535153922</v>
      </c>
      <c r="AG154">
        <v>7.1019752776613307</v>
      </c>
      <c r="AH154">
        <v>2</v>
      </c>
      <c r="AJ154">
        <v>55.94</v>
      </c>
      <c r="AK154" t="str">
        <f t="shared" si="29"/>
        <v>Mon</v>
      </c>
      <c r="AL154">
        <f t="shared" si="30"/>
        <v>1</v>
      </c>
      <c r="AM154">
        <f t="shared" si="31"/>
        <v>0</v>
      </c>
      <c r="AN154">
        <f t="shared" si="32"/>
        <v>0</v>
      </c>
      <c r="AO154">
        <f t="shared" si="33"/>
        <v>0</v>
      </c>
      <c r="AP154">
        <f t="shared" si="34"/>
        <v>0</v>
      </c>
      <c r="AQ154">
        <f t="shared" si="35"/>
        <v>0</v>
      </c>
      <c r="AU154" s="1">
        <v>43274</v>
      </c>
      <c r="AV154">
        <v>4441</v>
      </c>
      <c r="AW154">
        <v>3.181999836950276</v>
      </c>
      <c r="AX154">
        <v>505</v>
      </c>
      <c r="AY154">
        <v>6.8666666666666663</v>
      </c>
      <c r="AZ154">
        <v>0</v>
      </c>
      <c r="BA154">
        <v>62590.355309496612</v>
      </c>
      <c r="BB154">
        <v>5351</v>
      </c>
      <c r="BC154">
        <v>4149</v>
      </c>
      <c r="BD154">
        <v>4574</v>
      </c>
      <c r="BE154" t="str">
        <f>VLOOKUP($AU154,weatherData!$A$1:$E$366,2,0)</f>
        <v>NA</v>
      </c>
      <c r="BF154" t="str">
        <f>VLOOKUP($AU154,weatherData!$A$1:$E$366,3,0)</f>
        <v>NA</v>
      </c>
      <c r="BG154">
        <f>VLOOKUP($AU154,weatherData!$A$1:$E$366,4,0)</f>
        <v>91.04</v>
      </c>
      <c r="BH154">
        <f>VLOOKUP($AU154,weatherData!$A$1:$E$366,5,0)</f>
        <v>57.02</v>
      </c>
    </row>
    <row r="155" spans="1:60" x14ac:dyDescent="0.2">
      <c r="A155" s="3">
        <v>43277</v>
      </c>
      <c r="B155" s="4">
        <v>2525</v>
      </c>
      <c r="C155" s="4">
        <v>2.5522773174032252</v>
      </c>
      <c r="D155" s="4">
        <v>331</v>
      </c>
      <c r="E155" s="4">
        <v>5.9333333333333336</v>
      </c>
      <c r="F155" s="4">
        <v>2</v>
      </c>
      <c r="G155" s="4">
        <v>59376.26981034255</v>
      </c>
      <c r="H155" s="4">
        <v>2823</v>
      </c>
      <c r="I155" s="4">
        <v>2572</v>
      </c>
      <c r="J155" s="4">
        <v>2718</v>
      </c>
      <c r="Q155" s="1">
        <v>43277</v>
      </c>
      <c r="R155">
        <v>2525</v>
      </c>
      <c r="S155">
        <v>331</v>
      </c>
      <c r="T155">
        <v>2823</v>
      </c>
      <c r="U155">
        <v>2572</v>
      </c>
      <c r="V155">
        <v>2718</v>
      </c>
      <c r="W155">
        <v>5.9333333333333336</v>
      </c>
      <c r="X155">
        <v>0</v>
      </c>
      <c r="Y155">
        <v>100.04</v>
      </c>
      <c r="Z155">
        <f t="shared" si="24"/>
        <v>10008.001600000001</v>
      </c>
      <c r="AA155">
        <f t="shared" si="25"/>
        <v>16749.8</v>
      </c>
      <c r="AB155">
        <f t="shared" si="26"/>
        <v>7260756</v>
      </c>
      <c r="AC155">
        <f t="shared" si="27"/>
        <v>7672914</v>
      </c>
      <c r="AD155">
        <v>0</v>
      </c>
      <c r="AE155">
        <f t="shared" si="28"/>
        <v>0</v>
      </c>
      <c r="AF155">
        <v>59376.26981034255</v>
      </c>
      <c r="AG155">
        <v>2.5522773174032252</v>
      </c>
      <c r="AH155">
        <v>2</v>
      </c>
      <c r="AI155">
        <v>0</v>
      </c>
      <c r="AJ155">
        <v>60.98</v>
      </c>
      <c r="AK155" t="str">
        <f t="shared" si="29"/>
        <v>Tue</v>
      </c>
      <c r="AL155">
        <f t="shared" si="30"/>
        <v>0</v>
      </c>
      <c r="AM155">
        <f t="shared" si="31"/>
        <v>1</v>
      </c>
      <c r="AN155">
        <f t="shared" si="32"/>
        <v>0</v>
      </c>
      <c r="AO155">
        <f t="shared" si="33"/>
        <v>0</v>
      </c>
      <c r="AP155">
        <f t="shared" si="34"/>
        <v>0</v>
      </c>
      <c r="AQ155">
        <f t="shared" si="35"/>
        <v>0</v>
      </c>
      <c r="AU155" s="1">
        <v>43276</v>
      </c>
      <c r="AV155">
        <v>2188</v>
      </c>
      <c r="AW155">
        <v>7.1019752776613307</v>
      </c>
      <c r="AX155">
        <v>325</v>
      </c>
      <c r="AY155">
        <v>5.8666666666666663</v>
      </c>
      <c r="AZ155">
        <v>2</v>
      </c>
      <c r="BA155">
        <v>56920.212535153922</v>
      </c>
      <c r="BB155">
        <v>2412</v>
      </c>
      <c r="BC155">
        <v>4242</v>
      </c>
      <c r="BD155">
        <v>2379</v>
      </c>
      <c r="BE155" t="str">
        <f>VLOOKUP($AU155,weatherData!$A$1:$E$366,2,0)</f>
        <v>NA</v>
      </c>
      <c r="BF155">
        <f>VLOOKUP($AU155,weatherData!$A$1:$E$366,3,0)</f>
        <v>0</v>
      </c>
      <c r="BG155">
        <f>VLOOKUP($AU155,weatherData!$A$1:$E$366,4,0)</f>
        <v>93.02</v>
      </c>
      <c r="BH155">
        <f>VLOOKUP($AU155,weatherData!$A$1:$E$366,5,0)</f>
        <v>55.94</v>
      </c>
    </row>
    <row r="156" spans="1:60" x14ac:dyDescent="0.2">
      <c r="A156" s="3">
        <v>43278</v>
      </c>
      <c r="B156" s="4">
        <v>3243</v>
      </c>
      <c r="C156" s="4">
        <v>2.9094628017909847</v>
      </c>
      <c r="D156" s="4">
        <v>387</v>
      </c>
      <c r="E156" s="4">
        <v>6.5333333333333332</v>
      </c>
      <c r="F156" s="4">
        <v>2</v>
      </c>
      <c r="G156" s="4">
        <v>59159.13481321741</v>
      </c>
      <c r="H156" s="4">
        <v>2874</v>
      </c>
      <c r="I156" s="4">
        <v>2879</v>
      </c>
      <c r="J156" s="4">
        <v>3279</v>
      </c>
      <c r="Q156" s="1">
        <v>43278</v>
      </c>
      <c r="R156">
        <v>3243</v>
      </c>
      <c r="S156">
        <v>387</v>
      </c>
      <c r="T156">
        <v>2874</v>
      </c>
      <c r="U156">
        <v>2879</v>
      </c>
      <c r="V156">
        <v>3279</v>
      </c>
      <c r="W156">
        <v>6.5333333333333332</v>
      </c>
      <c r="X156">
        <v>0</v>
      </c>
      <c r="Y156">
        <v>102.02</v>
      </c>
      <c r="Z156">
        <f t="shared" si="24"/>
        <v>10408.080399999999</v>
      </c>
      <c r="AA156">
        <f t="shared" si="25"/>
        <v>18776.8</v>
      </c>
      <c r="AB156">
        <f t="shared" si="26"/>
        <v>8274246</v>
      </c>
      <c r="AC156">
        <f t="shared" si="27"/>
        <v>9423846</v>
      </c>
      <c r="AD156">
        <v>0</v>
      </c>
      <c r="AE156">
        <f t="shared" si="28"/>
        <v>0</v>
      </c>
      <c r="AF156">
        <v>59159.13481321741</v>
      </c>
      <c r="AG156">
        <v>2.9094628017909847</v>
      </c>
      <c r="AH156">
        <v>2</v>
      </c>
      <c r="AI156">
        <v>0</v>
      </c>
      <c r="AJ156">
        <v>60.98</v>
      </c>
      <c r="AK156" t="str">
        <f t="shared" si="29"/>
        <v>Wed</v>
      </c>
      <c r="AL156">
        <f t="shared" si="30"/>
        <v>0</v>
      </c>
      <c r="AM156">
        <f t="shared" si="31"/>
        <v>0</v>
      </c>
      <c r="AN156">
        <f t="shared" si="32"/>
        <v>1</v>
      </c>
      <c r="AO156">
        <f t="shared" si="33"/>
        <v>0</v>
      </c>
      <c r="AP156">
        <f t="shared" si="34"/>
        <v>0</v>
      </c>
      <c r="AQ156">
        <f t="shared" si="35"/>
        <v>0</v>
      </c>
      <c r="AU156" s="1">
        <v>43277</v>
      </c>
      <c r="AV156">
        <v>2525</v>
      </c>
      <c r="AW156">
        <v>2.5522773174032252</v>
      </c>
      <c r="AX156">
        <v>331</v>
      </c>
      <c r="AY156">
        <v>5.9333333333333336</v>
      </c>
      <c r="AZ156">
        <v>2</v>
      </c>
      <c r="BA156">
        <v>59376.26981034255</v>
      </c>
      <c r="BB156">
        <v>2823</v>
      </c>
      <c r="BC156">
        <v>2572</v>
      </c>
      <c r="BD156">
        <v>2718</v>
      </c>
      <c r="BE156">
        <f>VLOOKUP($AU156,weatherData!$A$1:$E$366,2,0)</f>
        <v>0</v>
      </c>
      <c r="BF156">
        <f>VLOOKUP($AU156,weatherData!$A$1:$E$366,3,0)</f>
        <v>0</v>
      </c>
      <c r="BG156">
        <f>VLOOKUP($AU156,weatherData!$A$1:$E$366,4,0)</f>
        <v>100.04</v>
      </c>
      <c r="BH156">
        <f>VLOOKUP($AU156,weatherData!$A$1:$E$366,5,0)</f>
        <v>60.98</v>
      </c>
    </row>
    <row r="157" spans="1:60" x14ac:dyDescent="0.2">
      <c r="A157" s="3">
        <v>43279</v>
      </c>
      <c r="B157" s="4">
        <v>2974</v>
      </c>
      <c r="C157" s="4">
        <v>3.7273968396775361</v>
      </c>
      <c r="D157" s="4">
        <v>352</v>
      </c>
      <c r="E157" s="4">
        <v>7.2</v>
      </c>
      <c r="F157" s="4">
        <v>4</v>
      </c>
      <c r="G157" s="4">
        <v>54577.6698802096</v>
      </c>
      <c r="H157" s="4">
        <v>4178</v>
      </c>
      <c r="I157" s="4">
        <v>3490</v>
      </c>
      <c r="J157" s="4">
        <v>2644</v>
      </c>
      <c r="Q157" s="1">
        <v>43279</v>
      </c>
      <c r="R157">
        <v>2974</v>
      </c>
      <c r="S157">
        <v>352</v>
      </c>
      <c r="T157">
        <v>4178</v>
      </c>
      <c r="U157">
        <v>3490</v>
      </c>
      <c r="V157">
        <v>2644</v>
      </c>
      <c r="W157">
        <v>7.2</v>
      </c>
      <c r="X157">
        <v>0</v>
      </c>
      <c r="Y157">
        <v>100.04</v>
      </c>
      <c r="Z157">
        <f t="shared" si="24"/>
        <v>10008.001600000001</v>
      </c>
      <c r="AA157">
        <f t="shared" si="25"/>
        <v>30081.600000000002</v>
      </c>
      <c r="AB157">
        <f t="shared" si="26"/>
        <v>14581220</v>
      </c>
      <c r="AC157">
        <f t="shared" si="27"/>
        <v>11046632</v>
      </c>
      <c r="AD157">
        <v>0</v>
      </c>
      <c r="AE157">
        <f t="shared" si="28"/>
        <v>0</v>
      </c>
      <c r="AF157">
        <v>54577.6698802096</v>
      </c>
      <c r="AG157">
        <v>3.7273968396775361</v>
      </c>
      <c r="AH157">
        <v>4</v>
      </c>
      <c r="AI157">
        <v>0</v>
      </c>
      <c r="AJ157">
        <v>64.040000000000006</v>
      </c>
      <c r="AK157" t="str">
        <f t="shared" si="29"/>
        <v>Thu</v>
      </c>
      <c r="AL157">
        <f t="shared" si="30"/>
        <v>0</v>
      </c>
      <c r="AM157">
        <f t="shared" si="31"/>
        <v>0</v>
      </c>
      <c r="AN157">
        <f t="shared" si="32"/>
        <v>0</v>
      </c>
      <c r="AO157">
        <f t="shared" si="33"/>
        <v>1</v>
      </c>
      <c r="AP157">
        <f t="shared" si="34"/>
        <v>0</v>
      </c>
      <c r="AQ157">
        <f t="shared" si="35"/>
        <v>0</v>
      </c>
      <c r="AU157" s="1">
        <v>43278</v>
      </c>
      <c r="AV157">
        <v>3243</v>
      </c>
      <c r="AW157">
        <v>2.9094628017909847</v>
      </c>
      <c r="AX157">
        <v>387</v>
      </c>
      <c r="AY157">
        <v>6.5333333333333332</v>
      </c>
      <c r="AZ157">
        <v>2</v>
      </c>
      <c r="BA157">
        <v>59159.13481321741</v>
      </c>
      <c r="BB157">
        <v>2874</v>
      </c>
      <c r="BC157">
        <v>2879</v>
      </c>
      <c r="BD157">
        <v>3279</v>
      </c>
      <c r="BE157">
        <f>VLOOKUP($AU157,weatherData!$A$1:$E$366,2,0)</f>
        <v>0</v>
      </c>
      <c r="BF157">
        <f>VLOOKUP($AU157,weatherData!$A$1:$E$366,3,0)</f>
        <v>0</v>
      </c>
      <c r="BG157">
        <f>VLOOKUP($AU157,weatherData!$A$1:$E$366,4,0)</f>
        <v>102.02</v>
      </c>
      <c r="BH157">
        <f>VLOOKUP($AU157,weatherData!$A$1:$E$366,5,0)</f>
        <v>60.98</v>
      </c>
    </row>
    <row r="158" spans="1:60" x14ac:dyDescent="0.2">
      <c r="A158" s="3">
        <v>43280</v>
      </c>
      <c r="B158" s="4">
        <v>4727</v>
      </c>
      <c r="C158" s="4">
        <v>3.3349111869016363</v>
      </c>
      <c r="D158" s="4">
        <v>520</v>
      </c>
      <c r="E158" s="4">
        <v>7.5333333333333332</v>
      </c>
      <c r="F158" s="4">
        <v>3</v>
      </c>
      <c r="G158" s="4">
        <v>65765.928551154619</v>
      </c>
      <c r="H158" s="4">
        <v>4330</v>
      </c>
      <c r="I158" s="4">
        <v>6076</v>
      </c>
      <c r="J158" s="4">
        <v>4301</v>
      </c>
      <c r="Q158" s="1">
        <v>43280</v>
      </c>
      <c r="R158">
        <v>4727</v>
      </c>
      <c r="S158">
        <v>520</v>
      </c>
      <c r="T158">
        <v>4330</v>
      </c>
      <c r="U158">
        <v>6076</v>
      </c>
      <c r="V158">
        <v>4301</v>
      </c>
      <c r="W158">
        <v>7.5333333333333332</v>
      </c>
      <c r="X158">
        <v>0</v>
      </c>
      <c r="Y158">
        <v>93.02</v>
      </c>
      <c r="Z158">
        <f t="shared" si="24"/>
        <v>8652.7204000000002</v>
      </c>
      <c r="AA158">
        <f t="shared" si="25"/>
        <v>32619.333333333332</v>
      </c>
      <c r="AB158">
        <f t="shared" si="26"/>
        <v>26309080</v>
      </c>
      <c r="AC158">
        <f t="shared" si="27"/>
        <v>18623330</v>
      </c>
      <c r="AD158">
        <v>0</v>
      </c>
      <c r="AE158">
        <f t="shared" si="28"/>
        <v>0</v>
      </c>
      <c r="AF158">
        <v>65765.928551154619</v>
      </c>
      <c r="AG158">
        <v>3.3349111869016363</v>
      </c>
      <c r="AH158">
        <v>3</v>
      </c>
      <c r="AI158">
        <v>0</v>
      </c>
      <c r="AJ158">
        <v>64.040000000000006</v>
      </c>
      <c r="AK158" t="str">
        <f t="shared" si="29"/>
        <v>Fri</v>
      </c>
      <c r="AL158">
        <f t="shared" si="30"/>
        <v>0</v>
      </c>
      <c r="AM158">
        <f t="shared" si="31"/>
        <v>0</v>
      </c>
      <c r="AN158">
        <f t="shared" si="32"/>
        <v>0</v>
      </c>
      <c r="AO158">
        <f t="shared" si="33"/>
        <v>0</v>
      </c>
      <c r="AP158">
        <f t="shared" si="34"/>
        <v>1</v>
      </c>
      <c r="AQ158">
        <f t="shared" si="35"/>
        <v>0</v>
      </c>
      <c r="AU158" s="1">
        <v>43279</v>
      </c>
      <c r="AV158">
        <v>2974</v>
      </c>
      <c r="AW158">
        <v>3.7273968396775361</v>
      </c>
      <c r="AX158">
        <v>352</v>
      </c>
      <c r="AY158">
        <v>7.2</v>
      </c>
      <c r="AZ158">
        <v>4</v>
      </c>
      <c r="BA158">
        <v>54577.6698802096</v>
      </c>
      <c r="BB158">
        <v>4178</v>
      </c>
      <c r="BC158">
        <v>3490</v>
      </c>
      <c r="BD158">
        <v>2644</v>
      </c>
      <c r="BE158">
        <f>VLOOKUP($AU158,weatherData!$A$1:$E$366,2,0)</f>
        <v>0</v>
      </c>
      <c r="BF158">
        <f>VLOOKUP($AU158,weatherData!$A$1:$E$366,3,0)</f>
        <v>0</v>
      </c>
      <c r="BG158">
        <f>VLOOKUP($AU158,weatherData!$A$1:$E$366,4,0)</f>
        <v>100.04</v>
      </c>
      <c r="BH158">
        <f>VLOOKUP($AU158,weatherData!$A$1:$E$366,5,0)</f>
        <v>64.040000000000006</v>
      </c>
    </row>
    <row r="159" spans="1:60" x14ac:dyDescent="0.2">
      <c r="A159" s="3">
        <v>43281</v>
      </c>
      <c r="B159" s="4">
        <v>4029</v>
      </c>
      <c r="C159" s="4">
        <v>3.9650175195440585</v>
      </c>
      <c r="D159" s="4">
        <v>468</v>
      </c>
      <c r="E159" s="4">
        <v>6.8</v>
      </c>
      <c r="F159" s="4">
        <v>3</v>
      </c>
      <c r="G159" s="4">
        <v>69269.704367879021</v>
      </c>
      <c r="H159" s="4">
        <v>5697</v>
      </c>
      <c r="I159" s="4">
        <v>3845</v>
      </c>
      <c r="J159" s="4">
        <v>4441</v>
      </c>
      <c r="Q159" s="1">
        <v>43281</v>
      </c>
      <c r="R159">
        <v>4029</v>
      </c>
      <c r="S159">
        <v>468</v>
      </c>
      <c r="T159">
        <v>5697</v>
      </c>
      <c r="U159">
        <v>3845</v>
      </c>
      <c r="V159">
        <v>4441</v>
      </c>
      <c r="W159">
        <v>6.8</v>
      </c>
      <c r="X159">
        <v>0</v>
      </c>
      <c r="Y159">
        <v>82.04</v>
      </c>
      <c r="Z159">
        <f t="shared" si="24"/>
        <v>6730.5616000000009</v>
      </c>
      <c r="AA159">
        <f t="shared" si="25"/>
        <v>38739.599999999999</v>
      </c>
      <c r="AB159">
        <f t="shared" si="26"/>
        <v>21904965</v>
      </c>
      <c r="AC159">
        <f t="shared" si="27"/>
        <v>25300377</v>
      </c>
      <c r="AD159">
        <v>0</v>
      </c>
      <c r="AE159">
        <f t="shared" si="28"/>
        <v>0</v>
      </c>
      <c r="AF159">
        <v>69269.704367879021</v>
      </c>
      <c r="AG159">
        <v>3.9650175195440585</v>
      </c>
      <c r="AH159">
        <v>3</v>
      </c>
      <c r="AI159">
        <v>0</v>
      </c>
      <c r="AJ159">
        <v>59</v>
      </c>
      <c r="AK159" t="str">
        <f t="shared" si="29"/>
        <v>Sat</v>
      </c>
      <c r="AL159">
        <f t="shared" si="30"/>
        <v>0</v>
      </c>
      <c r="AM159">
        <f t="shared" si="31"/>
        <v>0</v>
      </c>
      <c r="AN159">
        <f t="shared" si="32"/>
        <v>0</v>
      </c>
      <c r="AO159">
        <f t="shared" si="33"/>
        <v>0</v>
      </c>
      <c r="AP159">
        <f t="shared" si="34"/>
        <v>0</v>
      </c>
      <c r="AQ159">
        <f t="shared" si="35"/>
        <v>1</v>
      </c>
      <c r="AU159" s="1">
        <v>43280</v>
      </c>
      <c r="AV159">
        <v>4727</v>
      </c>
      <c r="AW159">
        <v>3.3349111869016363</v>
      </c>
      <c r="AX159">
        <v>520</v>
      </c>
      <c r="AY159">
        <v>7.5333333333333332</v>
      </c>
      <c r="AZ159">
        <v>3</v>
      </c>
      <c r="BA159">
        <v>65765.928551154619</v>
      </c>
      <c r="BB159">
        <v>4330</v>
      </c>
      <c r="BC159">
        <v>6076</v>
      </c>
      <c r="BD159">
        <v>4301</v>
      </c>
      <c r="BE159">
        <f>VLOOKUP($AU159,weatherData!$A$1:$E$366,2,0)</f>
        <v>0</v>
      </c>
      <c r="BF159">
        <f>VLOOKUP($AU159,weatherData!$A$1:$E$366,3,0)</f>
        <v>0</v>
      </c>
      <c r="BG159">
        <f>VLOOKUP($AU159,weatherData!$A$1:$E$366,4,0)</f>
        <v>93.02</v>
      </c>
      <c r="BH159">
        <f>VLOOKUP($AU159,weatherData!$A$1:$E$366,5,0)</f>
        <v>64.040000000000006</v>
      </c>
    </row>
    <row r="160" spans="1:60" x14ac:dyDescent="0.2">
      <c r="A160" s="3">
        <v>43282</v>
      </c>
      <c r="B160" s="4">
        <v>20</v>
      </c>
      <c r="C160" s="4">
        <v>2</v>
      </c>
      <c r="D160" s="4">
        <v>1</v>
      </c>
      <c r="E160" s="4">
        <v>20</v>
      </c>
      <c r="F160" s="4">
        <v>0</v>
      </c>
      <c r="G160" s="4">
        <v>296</v>
      </c>
      <c r="H160" s="4">
        <v>0</v>
      </c>
      <c r="I160" s="4">
        <v>0</v>
      </c>
      <c r="J160" s="4">
        <v>0</v>
      </c>
      <c r="Q160" s="1">
        <v>43282</v>
      </c>
      <c r="R160">
        <v>20</v>
      </c>
      <c r="S160">
        <v>1</v>
      </c>
      <c r="T160">
        <v>0</v>
      </c>
      <c r="U160">
        <v>0</v>
      </c>
      <c r="V160">
        <v>0</v>
      </c>
      <c r="W160">
        <v>20</v>
      </c>
      <c r="X160">
        <v>0</v>
      </c>
      <c r="Y160">
        <v>89.06</v>
      </c>
      <c r="Z160">
        <f t="shared" si="24"/>
        <v>7931.6836000000003</v>
      </c>
      <c r="AA160">
        <f t="shared" si="25"/>
        <v>0</v>
      </c>
      <c r="AB160">
        <f t="shared" si="26"/>
        <v>0</v>
      </c>
      <c r="AC160">
        <f t="shared" si="27"/>
        <v>0</v>
      </c>
      <c r="AD160">
        <v>0</v>
      </c>
      <c r="AE160">
        <f t="shared" si="28"/>
        <v>0</v>
      </c>
      <c r="AF160">
        <v>296</v>
      </c>
      <c r="AG160">
        <v>2</v>
      </c>
      <c r="AH160">
        <v>0</v>
      </c>
      <c r="AI160">
        <v>0</v>
      </c>
      <c r="AJ160">
        <v>53.06</v>
      </c>
      <c r="AK160" t="str">
        <f t="shared" si="29"/>
        <v>Sun</v>
      </c>
      <c r="AL160">
        <f t="shared" si="30"/>
        <v>0</v>
      </c>
      <c r="AM160">
        <f t="shared" si="31"/>
        <v>0</v>
      </c>
      <c r="AN160">
        <f t="shared" si="32"/>
        <v>0</v>
      </c>
      <c r="AO160">
        <f t="shared" si="33"/>
        <v>0</v>
      </c>
      <c r="AP160">
        <f t="shared" si="34"/>
        <v>0</v>
      </c>
      <c r="AQ160">
        <f t="shared" si="35"/>
        <v>0</v>
      </c>
      <c r="AU160" s="1">
        <v>43281</v>
      </c>
      <c r="AV160">
        <v>4029</v>
      </c>
      <c r="AW160">
        <v>3.9650175195440585</v>
      </c>
      <c r="AX160">
        <v>468</v>
      </c>
      <c r="AY160">
        <v>6.8</v>
      </c>
      <c r="AZ160">
        <v>3</v>
      </c>
      <c r="BA160">
        <v>69269.704367879021</v>
      </c>
      <c r="BB160">
        <v>5697</v>
      </c>
      <c r="BC160">
        <v>3845</v>
      </c>
      <c r="BD160">
        <v>4441</v>
      </c>
      <c r="BE160">
        <f>VLOOKUP($AU160,weatherData!$A$1:$E$366,2,0)</f>
        <v>0</v>
      </c>
      <c r="BF160">
        <f>VLOOKUP($AU160,weatherData!$A$1:$E$366,3,0)</f>
        <v>0</v>
      </c>
      <c r="BG160">
        <f>VLOOKUP($AU160,weatherData!$A$1:$E$366,4,0)</f>
        <v>82.04</v>
      </c>
      <c r="BH160">
        <f>VLOOKUP($AU160,weatherData!$A$1:$E$366,5,0)</f>
        <v>59</v>
      </c>
    </row>
    <row r="161" spans="1:60" x14ac:dyDescent="0.2">
      <c r="A161" s="3">
        <v>43283</v>
      </c>
      <c r="B161" s="4">
        <v>2852</v>
      </c>
      <c r="C161" s="4">
        <v>2.5231717969944762</v>
      </c>
      <c r="D161" s="4">
        <v>339</v>
      </c>
      <c r="E161" s="4">
        <v>7.5333333333333332</v>
      </c>
      <c r="F161" s="4">
        <v>4</v>
      </c>
      <c r="G161" s="4">
        <v>54948.650536785164</v>
      </c>
      <c r="H161" s="4">
        <v>3741</v>
      </c>
      <c r="I161" s="4">
        <v>2598</v>
      </c>
      <c r="J161" s="4">
        <v>2188</v>
      </c>
      <c r="Q161" s="1">
        <v>43283</v>
      </c>
      <c r="R161">
        <v>2852</v>
      </c>
      <c r="S161">
        <v>339</v>
      </c>
      <c r="T161">
        <v>3741</v>
      </c>
      <c r="U161">
        <v>2598</v>
      </c>
      <c r="V161">
        <v>2188</v>
      </c>
      <c r="W161">
        <v>7.5333333333333332</v>
      </c>
      <c r="X161">
        <v>0</v>
      </c>
      <c r="Y161">
        <v>98.06</v>
      </c>
      <c r="Z161">
        <f t="shared" si="24"/>
        <v>9615.7636000000002</v>
      </c>
      <c r="AA161">
        <f t="shared" si="25"/>
        <v>28182.2</v>
      </c>
      <c r="AB161">
        <f t="shared" si="26"/>
        <v>9719118</v>
      </c>
      <c r="AC161">
        <f t="shared" si="27"/>
        <v>8185308</v>
      </c>
      <c r="AD161">
        <v>0</v>
      </c>
      <c r="AE161">
        <f t="shared" si="28"/>
        <v>0</v>
      </c>
      <c r="AF161">
        <v>54948.650536785164</v>
      </c>
      <c r="AG161">
        <v>2.5231717969944762</v>
      </c>
      <c r="AH161">
        <v>4</v>
      </c>
      <c r="AI161">
        <v>0</v>
      </c>
      <c r="AJ161">
        <v>57.92</v>
      </c>
      <c r="AK161" t="str">
        <f t="shared" si="29"/>
        <v>Mon</v>
      </c>
      <c r="AL161">
        <f t="shared" si="30"/>
        <v>1</v>
      </c>
      <c r="AM161">
        <f t="shared" si="31"/>
        <v>0</v>
      </c>
      <c r="AN161">
        <f t="shared" si="32"/>
        <v>0</v>
      </c>
      <c r="AO161">
        <f t="shared" si="33"/>
        <v>0</v>
      </c>
      <c r="AP161">
        <f t="shared" si="34"/>
        <v>0</v>
      </c>
      <c r="AQ161">
        <f t="shared" si="35"/>
        <v>0</v>
      </c>
      <c r="AU161" s="1">
        <v>43282</v>
      </c>
      <c r="AV161">
        <v>20</v>
      </c>
      <c r="AW161">
        <v>2</v>
      </c>
      <c r="AX161">
        <v>1</v>
      </c>
      <c r="AY161">
        <v>20</v>
      </c>
      <c r="AZ161">
        <v>0</v>
      </c>
      <c r="BA161">
        <v>296</v>
      </c>
      <c r="BB161">
        <v>0</v>
      </c>
      <c r="BC161">
        <v>0</v>
      </c>
      <c r="BD161">
        <v>0</v>
      </c>
      <c r="BE161">
        <f>VLOOKUP($AU161,weatherData!$A$1:$E$366,2,0)</f>
        <v>0</v>
      </c>
      <c r="BF161">
        <f>VLOOKUP($AU161,weatherData!$A$1:$E$366,3,0)</f>
        <v>0</v>
      </c>
      <c r="BG161">
        <f>VLOOKUP($AU161,weatherData!$A$1:$E$366,4,0)</f>
        <v>89.06</v>
      </c>
      <c r="BH161">
        <f>VLOOKUP($AU161,weatherData!$A$1:$E$366,5,0)</f>
        <v>53.06</v>
      </c>
    </row>
    <row r="162" spans="1:60" x14ac:dyDescent="0.2">
      <c r="A162" s="3">
        <v>43284</v>
      </c>
      <c r="B162" s="4">
        <v>3476</v>
      </c>
      <c r="C162" s="4">
        <v>3.0817335802493586</v>
      </c>
      <c r="D162" s="4">
        <v>429</v>
      </c>
      <c r="E162" s="4">
        <v>7.1333333333333337</v>
      </c>
      <c r="F162" s="4">
        <v>7</v>
      </c>
      <c r="G162" s="4">
        <v>59727.284858701321</v>
      </c>
      <c r="H162" s="4">
        <v>5100</v>
      </c>
      <c r="I162" s="4">
        <v>2141</v>
      </c>
      <c r="J162" s="4">
        <v>2525</v>
      </c>
      <c r="Q162" s="1">
        <v>43284</v>
      </c>
      <c r="R162">
        <v>3476</v>
      </c>
      <c r="S162">
        <v>429</v>
      </c>
      <c r="T162">
        <v>5100</v>
      </c>
      <c r="U162">
        <v>2141</v>
      </c>
      <c r="V162">
        <v>2525</v>
      </c>
      <c r="W162">
        <v>7.1333333333333337</v>
      </c>
      <c r="X162">
        <v>0</v>
      </c>
      <c r="Y162">
        <v>96.98</v>
      </c>
      <c r="Z162">
        <f t="shared" si="24"/>
        <v>9405.1204000000016</v>
      </c>
      <c r="AA162">
        <f t="shared" si="25"/>
        <v>36380</v>
      </c>
      <c r="AB162">
        <f t="shared" si="26"/>
        <v>10919100</v>
      </c>
      <c r="AC162">
        <f t="shared" si="27"/>
        <v>12877500</v>
      </c>
      <c r="AD162">
        <v>0</v>
      </c>
      <c r="AE162">
        <f t="shared" si="28"/>
        <v>0</v>
      </c>
      <c r="AF162">
        <v>59727.284858701321</v>
      </c>
      <c r="AG162">
        <v>3.0817335802493586</v>
      </c>
      <c r="AH162">
        <v>7</v>
      </c>
      <c r="AI162">
        <v>0</v>
      </c>
      <c r="AJ162">
        <v>62.059999999999903</v>
      </c>
      <c r="AK162" t="str">
        <f t="shared" si="29"/>
        <v>Tue</v>
      </c>
      <c r="AL162">
        <f t="shared" si="30"/>
        <v>0</v>
      </c>
      <c r="AM162">
        <f t="shared" si="31"/>
        <v>1</v>
      </c>
      <c r="AN162">
        <f t="shared" si="32"/>
        <v>0</v>
      </c>
      <c r="AO162">
        <f t="shared" si="33"/>
        <v>0</v>
      </c>
      <c r="AP162">
        <f t="shared" si="34"/>
        <v>0</v>
      </c>
      <c r="AQ162">
        <f t="shared" si="35"/>
        <v>0</v>
      </c>
      <c r="AU162" s="1">
        <v>43283</v>
      </c>
      <c r="AV162">
        <v>2852</v>
      </c>
      <c r="AW162">
        <v>2.5231717969944762</v>
      </c>
      <c r="AX162">
        <v>339</v>
      </c>
      <c r="AY162">
        <v>7.5333333333333332</v>
      </c>
      <c r="AZ162">
        <v>4</v>
      </c>
      <c r="BA162">
        <v>54948.650536785164</v>
      </c>
      <c r="BB162">
        <v>3741</v>
      </c>
      <c r="BC162">
        <v>2598</v>
      </c>
      <c r="BD162">
        <v>2188</v>
      </c>
      <c r="BE162">
        <f>VLOOKUP($AU162,weatherData!$A$1:$E$366,2,0)</f>
        <v>0</v>
      </c>
      <c r="BF162">
        <f>VLOOKUP($AU162,weatherData!$A$1:$E$366,3,0)</f>
        <v>0</v>
      </c>
      <c r="BG162">
        <f>VLOOKUP($AU162,weatherData!$A$1:$E$366,4,0)</f>
        <v>98.06</v>
      </c>
      <c r="BH162">
        <f>VLOOKUP($AU162,weatherData!$A$1:$E$366,5,0)</f>
        <v>57.92</v>
      </c>
    </row>
    <row r="163" spans="1:60" x14ac:dyDescent="0.2">
      <c r="A163" s="3">
        <v>43285</v>
      </c>
      <c r="B163" s="4">
        <v>5576</v>
      </c>
      <c r="C163" s="4">
        <v>4.7592598920105154</v>
      </c>
      <c r="D163" s="4">
        <v>510</v>
      </c>
      <c r="E163" s="4">
        <v>9.1999999999999993</v>
      </c>
      <c r="F163" s="4">
        <v>11</v>
      </c>
      <c r="G163" s="4">
        <v>55412.873489556179</v>
      </c>
      <c r="H163" s="4">
        <v>2932</v>
      </c>
      <c r="I163" s="4">
        <v>3238</v>
      </c>
      <c r="J163" s="4">
        <v>3243</v>
      </c>
      <c r="Q163" s="1">
        <v>43285</v>
      </c>
      <c r="R163">
        <v>5576</v>
      </c>
      <c r="S163">
        <v>510</v>
      </c>
      <c r="T163">
        <v>2932</v>
      </c>
      <c r="U163">
        <v>3238</v>
      </c>
      <c r="V163">
        <v>3243</v>
      </c>
      <c r="W163">
        <v>9.1999999999999993</v>
      </c>
      <c r="X163">
        <v>0</v>
      </c>
      <c r="Y163">
        <v>96.98</v>
      </c>
      <c r="Z163">
        <f t="shared" si="24"/>
        <v>9405.1204000000016</v>
      </c>
      <c r="AA163">
        <f t="shared" si="25"/>
        <v>26974.399999999998</v>
      </c>
      <c r="AB163">
        <f t="shared" si="26"/>
        <v>9493816</v>
      </c>
      <c r="AC163">
        <f t="shared" si="27"/>
        <v>9508476</v>
      </c>
      <c r="AD163">
        <v>0</v>
      </c>
      <c r="AE163">
        <f t="shared" si="28"/>
        <v>0</v>
      </c>
      <c r="AF163">
        <v>55412.873489556179</v>
      </c>
      <c r="AG163">
        <v>4.7592598920105154</v>
      </c>
      <c r="AH163">
        <v>11</v>
      </c>
      <c r="AI163">
        <v>0</v>
      </c>
      <c r="AJ163">
        <v>59</v>
      </c>
      <c r="AK163" t="str">
        <f t="shared" si="29"/>
        <v>Wed</v>
      </c>
      <c r="AL163">
        <f t="shared" si="30"/>
        <v>0</v>
      </c>
      <c r="AM163">
        <f t="shared" si="31"/>
        <v>0</v>
      </c>
      <c r="AN163">
        <f t="shared" si="32"/>
        <v>1</v>
      </c>
      <c r="AO163">
        <f t="shared" si="33"/>
        <v>0</v>
      </c>
      <c r="AP163">
        <f t="shared" si="34"/>
        <v>0</v>
      </c>
      <c r="AQ163">
        <f t="shared" si="35"/>
        <v>0</v>
      </c>
      <c r="AU163" s="1">
        <v>43284</v>
      </c>
      <c r="AV163">
        <v>3476</v>
      </c>
      <c r="AW163">
        <v>3.0817335802493586</v>
      </c>
      <c r="AX163">
        <v>429</v>
      </c>
      <c r="AY163">
        <v>7.1333333333333337</v>
      </c>
      <c r="AZ163">
        <v>7</v>
      </c>
      <c r="BA163">
        <v>59727.284858701321</v>
      </c>
      <c r="BB163">
        <v>5100</v>
      </c>
      <c r="BC163">
        <v>2141</v>
      </c>
      <c r="BD163">
        <v>2525</v>
      </c>
      <c r="BE163">
        <f>VLOOKUP($AU163,weatherData!$A$1:$E$366,2,0)</f>
        <v>0</v>
      </c>
      <c r="BF163">
        <f>VLOOKUP($AU163,weatherData!$A$1:$E$366,3,0)</f>
        <v>0</v>
      </c>
      <c r="BG163">
        <f>VLOOKUP($AU163,weatherData!$A$1:$E$366,4,0)</f>
        <v>96.98</v>
      </c>
      <c r="BH163">
        <f>VLOOKUP($AU163,weatherData!$A$1:$E$366,5,0)</f>
        <v>62.059999999999903</v>
      </c>
    </row>
    <row r="164" spans="1:60" x14ac:dyDescent="0.2">
      <c r="A164" s="3">
        <v>43286</v>
      </c>
      <c r="B164" s="4">
        <v>3101</v>
      </c>
      <c r="C164" s="4">
        <v>6.8396026707828268</v>
      </c>
      <c r="D164" s="4">
        <v>416</v>
      </c>
      <c r="E164" s="4">
        <v>6.333333333333333</v>
      </c>
      <c r="F164" s="4">
        <v>4</v>
      </c>
      <c r="G164" s="4">
        <v>48237.432411448259</v>
      </c>
      <c r="H164" s="4">
        <v>3123</v>
      </c>
      <c r="I164" s="4">
        <v>2547</v>
      </c>
      <c r="J164" s="4">
        <v>2974</v>
      </c>
      <c r="Q164" s="1">
        <v>43286</v>
      </c>
      <c r="R164">
        <v>3101</v>
      </c>
      <c r="S164">
        <v>416</v>
      </c>
      <c r="T164">
        <v>3123</v>
      </c>
      <c r="U164">
        <v>2547</v>
      </c>
      <c r="V164">
        <v>2974</v>
      </c>
      <c r="W164">
        <v>6.333333333333333</v>
      </c>
      <c r="X164">
        <v>0</v>
      </c>
      <c r="Y164">
        <v>100.04</v>
      </c>
      <c r="Z164">
        <f t="shared" si="24"/>
        <v>10008.001600000001</v>
      </c>
      <c r="AA164">
        <f t="shared" si="25"/>
        <v>19779</v>
      </c>
      <c r="AB164">
        <f t="shared" si="26"/>
        <v>7954281</v>
      </c>
      <c r="AC164">
        <f t="shared" si="27"/>
        <v>9287802</v>
      </c>
      <c r="AD164">
        <v>0</v>
      </c>
      <c r="AE164">
        <f t="shared" si="28"/>
        <v>0</v>
      </c>
      <c r="AF164">
        <v>48237.432411448259</v>
      </c>
      <c r="AG164">
        <v>6.8396026707828268</v>
      </c>
      <c r="AH164">
        <v>4</v>
      </c>
      <c r="AI164">
        <v>0</v>
      </c>
      <c r="AJ164">
        <v>62.959999999999901</v>
      </c>
      <c r="AK164" t="str">
        <f t="shared" si="29"/>
        <v>Thu</v>
      </c>
      <c r="AL164">
        <f t="shared" si="30"/>
        <v>0</v>
      </c>
      <c r="AM164">
        <f t="shared" si="31"/>
        <v>0</v>
      </c>
      <c r="AN164">
        <f t="shared" si="32"/>
        <v>0</v>
      </c>
      <c r="AO164">
        <f t="shared" si="33"/>
        <v>1</v>
      </c>
      <c r="AP164">
        <f t="shared" si="34"/>
        <v>0</v>
      </c>
      <c r="AQ164">
        <f t="shared" si="35"/>
        <v>0</v>
      </c>
      <c r="AU164" s="1">
        <v>43285</v>
      </c>
      <c r="AV164">
        <v>5576</v>
      </c>
      <c r="AW164">
        <v>4.7592598920105154</v>
      </c>
      <c r="AX164">
        <v>510</v>
      </c>
      <c r="AY164">
        <v>9.1999999999999993</v>
      </c>
      <c r="AZ164">
        <v>11</v>
      </c>
      <c r="BA164">
        <v>55412.873489556179</v>
      </c>
      <c r="BB164">
        <v>2932</v>
      </c>
      <c r="BC164">
        <v>3238</v>
      </c>
      <c r="BD164">
        <v>3243</v>
      </c>
      <c r="BE164">
        <f>VLOOKUP($AU164,weatherData!$A$1:$E$366,2,0)</f>
        <v>0</v>
      </c>
      <c r="BF164">
        <f>VLOOKUP($AU164,weatherData!$A$1:$E$366,3,0)</f>
        <v>0</v>
      </c>
      <c r="BG164">
        <f>VLOOKUP($AU164,weatherData!$A$1:$E$366,4,0)</f>
        <v>96.98</v>
      </c>
      <c r="BH164">
        <f>VLOOKUP($AU164,weatherData!$A$1:$E$366,5,0)</f>
        <v>59</v>
      </c>
    </row>
    <row r="165" spans="1:60" x14ac:dyDescent="0.2">
      <c r="A165" s="3">
        <v>43287</v>
      </c>
      <c r="B165" s="4">
        <v>3844</v>
      </c>
      <c r="C165" s="4">
        <v>3.0572151075695913</v>
      </c>
      <c r="D165" s="4">
        <v>516</v>
      </c>
      <c r="E165" s="4">
        <v>6.4</v>
      </c>
      <c r="F165" s="4">
        <v>6</v>
      </c>
      <c r="G165" s="4">
        <v>68304.559663611144</v>
      </c>
      <c r="H165" s="4">
        <v>4089</v>
      </c>
      <c r="I165" s="4">
        <v>3629</v>
      </c>
      <c r="J165" s="4">
        <v>4727</v>
      </c>
      <c r="Q165" s="1">
        <v>43287</v>
      </c>
      <c r="R165">
        <v>3844</v>
      </c>
      <c r="S165">
        <v>516</v>
      </c>
      <c r="T165">
        <v>4089</v>
      </c>
      <c r="U165">
        <v>3629</v>
      </c>
      <c r="V165">
        <v>4727</v>
      </c>
      <c r="W165">
        <v>6.4</v>
      </c>
      <c r="X165">
        <v>0</v>
      </c>
      <c r="Y165">
        <v>104</v>
      </c>
      <c r="Z165">
        <f t="shared" si="24"/>
        <v>10816</v>
      </c>
      <c r="AA165">
        <f t="shared" si="25"/>
        <v>26169.600000000002</v>
      </c>
      <c r="AB165">
        <f t="shared" si="26"/>
        <v>14838981</v>
      </c>
      <c r="AC165">
        <f t="shared" si="27"/>
        <v>19328703</v>
      </c>
      <c r="AD165">
        <v>0</v>
      </c>
      <c r="AE165">
        <f t="shared" si="28"/>
        <v>0</v>
      </c>
      <c r="AF165">
        <v>68304.559663611144</v>
      </c>
      <c r="AG165">
        <v>3.0572151075695913</v>
      </c>
      <c r="AH165">
        <v>6</v>
      </c>
      <c r="AI165">
        <v>0</v>
      </c>
      <c r="AJ165">
        <v>66.92</v>
      </c>
      <c r="AK165" t="str">
        <f t="shared" si="29"/>
        <v>Fri</v>
      </c>
      <c r="AL165">
        <f t="shared" si="30"/>
        <v>0</v>
      </c>
      <c r="AM165">
        <f t="shared" si="31"/>
        <v>0</v>
      </c>
      <c r="AN165">
        <f t="shared" si="32"/>
        <v>0</v>
      </c>
      <c r="AO165">
        <f t="shared" si="33"/>
        <v>0</v>
      </c>
      <c r="AP165">
        <f t="shared" si="34"/>
        <v>1</v>
      </c>
      <c r="AQ165">
        <f t="shared" si="35"/>
        <v>0</v>
      </c>
      <c r="AU165" s="1">
        <v>43286</v>
      </c>
      <c r="AV165">
        <v>3101</v>
      </c>
      <c r="AW165">
        <v>6.8396026707828268</v>
      </c>
      <c r="AX165">
        <v>416</v>
      </c>
      <c r="AY165">
        <v>6.333333333333333</v>
      </c>
      <c r="AZ165">
        <v>4</v>
      </c>
      <c r="BA165">
        <v>48237.432411448259</v>
      </c>
      <c r="BB165">
        <v>3123</v>
      </c>
      <c r="BC165">
        <v>2547</v>
      </c>
      <c r="BD165">
        <v>2974</v>
      </c>
      <c r="BE165">
        <f>VLOOKUP($AU165,weatherData!$A$1:$E$366,2,0)</f>
        <v>0</v>
      </c>
      <c r="BF165">
        <f>VLOOKUP($AU165,weatherData!$A$1:$E$366,3,0)</f>
        <v>0</v>
      </c>
      <c r="BG165">
        <f>VLOOKUP($AU165,weatherData!$A$1:$E$366,4,0)</f>
        <v>100.04</v>
      </c>
      <c r="BH165">
        <f>VLOOKUP($AU165,weatherData!$A$1:$E$366,5,0)</f>
        <v>62.959999999999901</v>
      </c>
    </row>
    <row r="166" spans="1:60" x14ac:dyDescent="0.2">
      <c r="A166" s="3">
        <v>43288</v>
      </c>
      <c r="B166" s="4">
        <v>3069</v>
      </c>
      <c r="C166" s="4">
        <v>4.3510803601111432</v>
      </c>
      <c r="D166" s="4">
        <v>386</v>
      </c>
      <c r="E166" s="4">
        <v>6.4666666666666668</v>
      </c>
      <c r="F166" s="4">
        <v>1</v>
      </c>
      <c r="G166" s="4">
        <v>65623.661394823663</v>
      </c>
      <c r="H166" s="4">
        <v>3434</v>
      </c>
      <c r="I166" s="4">
        <v>4203</v>
      </c>
      <c r="J166" s="4">
        <v>4029</v>
      </c>
      <c r="Q166" s="1">
        <v>43288</v>
      </c>
      <c r="R166">
        <v>3069</v>
      </c>
      <c r="S166">
        <v>386</v>
      </c>
      <c r="T166">
        <v>3434</v>
      </c>
      <c r="U166">
        <v>4203</v>
      </c>
      <c r="V166">
        <v>4029</v>
      </c>
      <c r="W166">
        <v>6.4666666666666668</v>
      </c>
      <c r="X166">
        <v>0</v>
      </c>
      <c r="Y166">
        <v>102.02</v>
      </c>
      <c r="Z166">
        <f t="shared" si="24"/>
        <v>10408.080399999999</v>
      </c>
      <c r="AA166">
        <f t="shared" si="25"/>
        <v>22206.533333333333</v>
      </c>
      <c r="AB166">
        <f t="shared" si="26"/>
        <v>14433102</v>
      </c>
      <c r="AC166">
        <f t="shared" si="27"/>
        <v>13835586</v>
      </c>
      <c r="AD166">
        <v>0</v>
      </c>
      <c r="AE166">
        <f t="shared" si="28"/>
        <v>0</v>
      </c>
      <c r="AF166">
        <v>65623.661394823663</v>
      </c>
      <c r="AG166">
        <v>4.3510803601111432</v>
      </c>
      <c r="AH166">
        <v>1</v>
      </c>
      <c r="AI166">
        <v>0</v>
      </c>
      <c r="AJ166">
        <v>69.98</v>
      </c>
      <c r="AK166" t="str">
        <f t="shared" si="29"/>
        <v>Sat</v>
      </c>
      <c r="AL166">
        <f t="shared" si="30"/>
        <v>0</v>
      </c>
      <c r="AM166">
        <f t="shared" si="31"/>
        <v>0</v>
      </c>
      <c r="AN166">
        <f t="shared" si="32"/>
        <v>0</v>
      </c>
      <c r="AO166">
        <f t="shared" si="33"/>
        <v>0</v>
      </c>
      <c r="AP166">
        <f t="shared" si="34"/>
        <v>0</v>
      </c>
      <c r="AQ166">
        <f t="shared" si="35"/>
        <v>1</v>
      </c>
      <c r="AU166" s="1">
        <v>43287</v>
      </c>
      <c r="AV166">
        <v>3844</v>
      </c>
      <c r="AW166">
        <v>3.0572151075695913</v>
      </c>
      <c r="AX166">
        <v>516</v>
      </c>
      <c r="AY166">
        <v>6.4</v>
      </c>
      <c r="AZ166">
        <v>6</v>
      </c>
      <c r="BA166">
        <v>68304.559663611144</v>
      </c>
      <c r="BB166">
        <v>4089</v>
      </c>
      <c r="BC166">
        <v>3629</v>
      </c>
      <c r="BD166">
        <v>4727</v>
      </c>
      <c r="BE166">
        <f>VLOOKUP($AU166,weatherData!$A$1:$E$366,2,0)</f>
        <v>0</v>
      </c>
      <c r="BF166">
        <f>VLOOKUP($AU166,weatherData!$A$1:$E$366,3,0)</f>
        <v>0</v>
      </c>
      <c r="BG166">
        <f>VLOOKUP($AU166,weatherData!$A$1:$E$366,4,0)</f>
        <v>104</v>
      </c>
      <c r="BH166">
        <f>VLOOKUP($AU166,weatherData!$A$1:$E$366,5,0)</f>
        <v>66.92</v>
      </c>
    </row>
    <row r="167" spans="1:60" x14ac:dyDescent="0.2">
      <c r="A167" s="3">
        <v>43290</v>
      </c>
      <c r="B167" s="4">
        <v>2236</v>
      </c>
      <c r="C167" s="4">
        <v>3.725744111293245</v>
      </c>
      <c r="D167" s="4">
        <v>288</v>
      </c>
      <c r="E167" s="4">
        <v>6.8</v>
      </c>
      <c r="F167" s="4">
        <v>3</v>
      </c>
      <c r="G167" s="4">
        <v>51354.852432316962</v>
      </c>
      <c r="H167" s="4">
        <v>2327</v>
      </c>
      <c r="I167" s="4">
        <v>2501</v>
      </c>
      <c r="J167" s="4">
        <v>2852</v>
      </c>
      <c r="Q167" s="1">
        <v>43290</v>
      </c>
      <c r="R167">
        <v>2236</v>
      </c>
      <c r="S167">
        <v>288</v>
      </c>
      <c r="T167">
        <v>2327</v>
      </c>
      <c r="U167">
        <v>2501</v>
      </c>
      <c r="V167">
        <v>2852</v>
      </c>
      <c r="W167">
        <v>6.8</v>
      </c>
      <c r="X167">
        <v>0</v>
      </c>
      <c r="Y167">
        <v>100.94</v>
      </c>
      <c r="Z167">
        <f t="shared" si="24"/>
        <v>10188.883599999999</v>
      </c>
      <c r="AA167">
        <f t="shared" si="25"/>
        <v>15823.6</v>
      </c>
      <c r="AB167">
        <f t="shared" si="26"/>
        <v>5819827</v>
      </c>
      <c r="AC167">
        <f t="shared" si="27"/>
        <v>6636604</v>
      </c>
      <c r="AD167">
        <v>0</v>
      </c>
      <c r="AE167">
        <f t="shared" si="28"/>
        <v>0</v>
      </c>
      <c r="AF167">
        <v>51354.852432316962</v>
      </c>
      <c r="AG167">
        <v>3.725744111293245</v>
      </c>
      <c r="AH167">
        <v>3</v>
      </c>
      <c r="AI167">
        <v>0.31496062992125901</v>
      </c>
      <c r="AJ167">
        <v>68</v>
      </c>
      <c r="AK167" t="str">
        <f t="shared" si="29"/>
        <v>Mon</v>
      </c>
      <c r="AL167">
        <f t="shared" si="30"/>
        <v>1</v>
      </c>
      <c r="AM167">
        <f t="shared" si="31"/>
        <v>0</v>
      </c>
      <c r="AN167">
        <f t="shared" si="32"/>
        <v>0</v>
      </c>
      <c r="AO167">
        <f t="shared" si="33"/>
        <v>0</v>
      </c>
      <c r="AP167">
        <f t="shared" si="34"/>
        <v>0</v>
      </c>
      <c r="AQ167">
        <f t="shared" si="35"/>
        <v>0</v>
      </c>
      <c r="AU167" s="1">
        <v>43288</v>
      </c>
      <c r="AV167">
        <v>3069</v>
      </c>
      <c r="AW167">
        <v>4.3510803601111432</v>
      </c>
      <c r="AX167">
        <v>386</v>
      </c>
      <c r="AY167">
        <v>6.4666666666666668</v>
      </c>
      <c r="AZ167">
        <v>1</v>
      </c>
      <c r="BA167">
        <v>65623.661394823663</v>
      </c>
      <c r="BB167">
        <v>3434</v>
      </c>
      <c r="BC167">
        <v>4203</v>
      </c>
      <c r="BD167">
        <v>4029</v>
      </c>
      <c r="BE167">
        <f>VLOOKUP($AU167,weatherData!$A$1:$E$366,2,0)</f>
        <v>0</v>
      </c>
      <c r="BF167">
        <f>VLOOKUP($AU167,weatherData!$A$1:$E$366,3,0)</f>
        <v>0</v>
      </c>
      <c r="BG167">
        <f>VLOOKUP($AU167,weatherData!$A$1:$E$366,4,0)</f>
        <v>102.02</v>
      </c>
      <c r="BH167">
        <f>VLOOKUP($AU167,weatherData!$A$1:$E$366,5,0)</f>
        <v>69.98</v>
      </c>
    </row>
    <row r="168" spans="1:60" x14ac:dyDescent="0.2">
      <c r="A168" s="3">
        <v>43291</v>
      </c>
      <c r="B168" s="4">
        <v>2614</v>
      </c>
      <c r="C168" s="4">
        <v>3.8516992021219019</v>
      </c>
      <c r="D168" s="4">
        <v>353</v>
      </c>
      <c r="E168" s="4">
        <v>6.0666666666666664</v>
      </c>
      <c r="F168" s="4">
        <v>2</v>
      </c>
      <c r="G168" s="4">
        <v>60217.037639857423</v>
      </c>
      <c r="H168" s="4">
        <v>2575</v>
      </c>
      <c r="I168" s="4">
        <v>2703</v>
      </c>
      <c r="J168" s="4">
        <v>3476</v>
      </c>
      <c r="Q168" s="1">
        <v>43291</v>
      </c>
      <c r="R168">
        <v>2614</v>
      </c>
      <c r="S168">
        <v>353</v>
      </c>
      <c r="T168">
        <v>2575</v>
      </c>
      <c r="U168">
        <v>2703</v>
      </c>
      <c r="V168">
        <v>3476</v>
      </c>
      <c r="W168">
        <v>6.0666666666666664</v>
      </c>
      <c r="X168">
        <v>0</v>
      </c>
      <c r="Y168">
        <v>100.94</v>
      </c>
      <c r="Z168">
        <f t="shared" si="24"/>
        <v>10188.883599999999</v>
      </c>
      <c r="AA168">
        <f t="shared" si="25"/>
        <v>15621.666666666666</v>
      </c>
      <c r="AB168">
        <f t="shared" si="26"/>
        <v>6960225</v>
      </c>
      <c r="AC168">
        <f t="shared" si="27"/>
        <v>8950700</v>
      </c>
      <c r="AD168">
        <v>0</v>
      </c>
      <c r="AE168">
        <f t="shared" si="28"/>
        <v>0</v>
      </c>
      <c r="AF168">
        <v>60217.037639857423</v>
      </c>
      <c r="AG168">
        <v>3.8516992021219019</v>
      </c>
      <c r="AH168">
        <v>2</v>
      </c>
      <c r="AI168">
        <v>0</v>
      </c>
      <c r="AJ168">
        <v>69.98</v>
      </c>
      <c r="AK168" t="str">
        <f t="shared" si="29"/>
        <v>Tue</v>
      </c>
      <c r="AL168">
        <f t="shared" si="30"/>
        <v>0</v>
      </c>
      <c r="AM168">
        <f t="shared" si="31"/>
        <v>1</v>
      </c>
      <c r="AN168">
        <f t="shared" si="32"/>
        <v>0</v>
      </c>
      <c r="AO168">
        <f t="shared" si="33"/>
        <v>0</v>
      </c>
      <c r="AP168">
        <f t="shared" si="34"/>
        <v>0</v>
      </c>
      <c r="AQ168">
        <f t="shared" si="35"/>
        <v>0</v>
      </c>
      <c r="AU168" s="1">
        <v>43290</v>
      </c>
      <c r="AV168">
        <v>2236</v>
      </c>
      <c r="AW168">
        <v>3.725744111293245</v>
      </c>
      <c r="AX168">
        <v>288</v>
      </c>
      <c r="AY168">
        <v>6.8</v>
      </c>
      <c r="AZ168">
        <v>3</v>
      </c>
      <c r="BA168">
        <v>51354.852432316962</v>
      </c>
      <c r="BB168">
        <v>2327</v>
      </c>
      <c r="BC168">
        <v>2501</v>
      </c>
      <c r="BD168">
        <v>2852</v>
      </c>
      <c r="BE168">
        <f>VLOOKUP($AU168,weatherData!$A$1:$E$366,2,0)</f>
        <v>0.31496062992125901</v>
      </c>
      <c r="BF168">
        <f>VLOOKUP($AU168,weatherData!$A$1:$E$366,3,0)</f>
        <v>0</v>
      </c>
      <c r="BG168">
        <f>VLOOKUP($AU168,weatherData!$A$1:$E$366,4,0)</f>
        <v>100.94</v>
      </c>
      <c r="BH168">
        <f>VLOOKUP($AU168,weatherData!$A$1:$E$366,5,0)</f>
        <v>68</v>
      </c>
    </row>
    <row r="169" spans="1:60" x14ac:dyDescent="0.2">
      <c r="A169" s="3">
        <v>43292</v>
      </c>
      <c r="B169" s="4">
        <v>2702</v>
      </c>
      <c r="C169" s="4">
        <v>3.2637002914128743</v>
      </c>
      <c r="D169" s="4">
        <v>361</v>
      </c>
      <c r="E169" s="4">
        <v>6.2666666666666666</v>
      </c>
      <c r="F169" s="4">
        <v>2</v>
      </c>
      <c r="G169" s="4">
        <v>54807.33553039762</v>
      </c>
      <c r="H169" s="4">
        <v>3497</v>
      </c>
      <c r="I169" s="4">
        <v>2779</v>
      </c>
      <c r="J169" s="4">
        <v>5576</v>
      </c>
      <c r="Q169" s="1">
        <v>43292</v>
      </c>
      <c r="R169">
        <v>2702</v>
      </c>
      <c r="S169">
        <v>361</v>
      </c>
      <c r="T169">
        <v>3497</v>
      </c>
      <c r="U169">
        <v>2779</v>
      </c>
      <c r="V169">
        <v>5576</v>
      </c>
      <c r="W169">
        <v>6.2666666666666666</v>
      </c>
      <c r="X169">
        <v>0</v>
      </c>
      <c r="Y169">
        <v>100.94</v>
      </c>
      <c r="Z169">
        <f t="shared" si="24"/>
        <v>10188.883599999999</v>
      </c>
      <c r="AA169">
        <f t="shared" si="25"/>
        <v>21914.533333333333</v>
      </c>
      <c r="AB169">
        <f t="shared" si="26"/>
        <v>9718163</v>
      </c>
      <c r="AC169">
        <f t="shared" si="27"/>
        <v>19499272</v>
      </c>
      <c r="AD169">
        <v>0</v>
      </c>
      <c r="AE169">
        <f t="shared" si="28"/>
        <v>0</v>
      </c>
      <c r="AF169">
        <v>54807.33553039762</v>
      </c>
      <c r="AG169">
        <v>3.2637002914128743</v>
      </c>
      <c r="AH169">
        <v>2</v>
      </c>
      <c r="AI169">
        <v>0</v>
      </c>
      <c r="AJ169">
        <v>69.98</v>
      </c>
      <c r="AK169" t="str">
        <f t="shared" si="29"/>
        <v>Wed</v>
      </c>
      <c r="AL169">
        <f t="shared" si="30"/>
        <v>0</v>
      </c>
      <c r="AM169">
        <f t="shared" si="31"/>
        <v>0</v>
      </c>
      <c r="AN169">
        <f t="shared" si="32"/>
        <v>1</v>
      </c>
      <c r="AO169">
        <f t="shared" si="33"/>
        <v>0</v>
      </c>
      <c r="AP169">
        <f t="shared" si="34"/>
        <v>0</v>
      </c>
      <c r="AQ169">
        <f t="shared" si="35"/>
        <v>0</v>
      </c>
      <c r="AU169" s="1">
        <v>43291</v>
      </c>
      <c r="AV169">
        <v>2614</v>
      </c>
      <c r="AW169">
        <v>3.8516992021219019</v>
      </c>
      <c r="AX169">
        <v>353</v>
      </c>
      <c r="AY169">
        <v>6.0666666666666664</v>
      </c>
      <c r="AZ169">
        <v>2</v>
      </c>
      <c r="BA169">
        <v>60217.037639857423</v>
      </c>
      <c r="BB169">
        <v>2575</v>
      </c>
      <c r="BC169">
        <v>2703</v>
      </c>
      <c r="BD169">
        <v>3476</v>
      </c>
      <c r="BE169">
        <f>VLOOKUP($AU169,weatherData!$A$1:$E$366,2,0)</f>
        <v>0</v>
      </c>
      <c r="BF169">
        <f>VLOOKUP($AU169,weatherData!$A$1:$E$366,3,0)</f>
        <v>0</v>
      </c>
      <c r="BG169">
        <f>VLOOKUP($AU169,weatherData!$A$1:$E$366,4,0)</f>
        <v>100.94</v>
      </c>
      <c r="BH169">
        <f>VLOOKUP($AU169,weatherData!$A$1:$E$366,5,0)</f>
        <v>69.98</v>
      </c>
    </row>
    <row r="170" spans="1:60" x14ac:dyDescent="0.2">
      <c r="A170" s="3">
        <v>43293</v>
      </c>
      <c r="B170" s="4">
        <v>2953</v>
      </c>
      <c r="C170" s="4">
        <v>3.5257462314660422</v>
      </c>
      <c r="D170" s="4">
        <v>405</v>
      </c>
      <c r="E170" s="4">
        <v>6.2666666666666666</v>
      </c>
      <c r="F170" s="4">
        <v>4</v>
      </c>
      <c r="G170" s="4">
        <v>49579.2679115051</v>
      </c>
      <c r="H170" s="4">
        <v>3521</v>
      </c>
      <c r="I170" s="4">
        <v>3120</v>
      </c>
      <c r="J170" s="4">
        <v>3101</v>
      </c>
      <c r="Q170" s="1">
        <v>43293</v>
      </c>
      <c r="R170">
        <v>2953</v>
      </c>
      <c r="S170">
        <v>405</v>
      </c>
      <c r="T170">
        <v>3521</v>
      </c>
      <c r="U170">
        <v>3120</v>
      </c>
      <c r="V170">
        <v>3101</v>
      </c>
      <c r="W170">
        <v>6.2666666666666666</v>
      </c>
      <c r="X170">
        <v>0</v>
      </c>
      <c r="Y170">
        <v>96.98</v>
      </c>
      <c r="Z170">
        <f t="shared" si="24"/>
        <v>9405.1204000000016</v>
      </c>
      <c r="AA170">
        <f t="shared" si="25"/>
        <v>22064.933333333334</v>
      </c>
      <c r="AB170">
        <f t="shared" si="26"/>
        <v>10985520</v>
      </c>
      <c r="AC170">
        <f t="shared" si="27"/>
        <v>10918621</v>
      </c>
      <c r="AD170">
        <v>0</v>
      </c>
      <c r="AE170">
        <f t="shared" si="28"/>
        <v>0</v>
      </c>
      <c r="AF170">
        <v>49579.2679115051</v>
      </c>
      <c r="AG170">
        <v>3.5257462314660422</v>
      </c>
      <c r="AH170">
        <v>4</v>
      </c>
      <c r="AI170">
        <v>0</v>
      </c>
      <c r="AJ170">
        <v>69.98</v>
      </c>
      <c r="AK170" t="str">
        <f t="shared" si="29"/>
        <v>Thu</v>
      </c>
      <c r="AL170">
        <f t="shared" si="30"/>
        <v>0</v>
      </c>
      <c r="AM170">
        <f t="shared" si="31"/>
        <v>0</v>
      </c>
      <c r="AN170">
        <f t="shared" si="32"/>
        <v>0</v>
      </c>
      <c r="AO170">
        <f t="shared" si="33"/>
        <v>1</v>
      </c>
      <c r="AP170">
        <f t="shared" si="34"/>
        <v>0</v>
      </c>
      <c r="AQ170">
        <f t="shared" si="35"/>
        <v>0</v>
      </c>
      <c r="AU170" s="1">
        <v>43292</v>
      </c>
      <c r="AV170">
        <v>2702</v>
      </c>
      <c r="AW170">
        <v>3.2637002914128743</v>
      </c>
      <c r="AX170">
        <v>361</v>
      </c>
      <c r="AY170">
        <v>6.2666666666666666</v>
      </c>
      <c r="AZ170">
        <v>2</v>
      </c>
      <c r="BA170">
        <v>54807.33553039762</v>
      </c>
      <c r="BB170">
        <v>3497</v>
      </c>
      <c r="BC170">
        <v>2779</v>
      </c>
      <c r="BD170">
        <v>5576</v>
      </c>
      <c r="BE170">
        <f>VLOOKUP($AU170,weatherData!$A$1:$E$366,2,0)</f>
        <v>0</v>
      </c>
      <c r="BF170">
        <f>VLOOKUP($AU170,weatherData!$A$1:$E$366,3,0)</f>
        <v>0</v>
      </c>
      <c r="BG170">
        <f>VLOOKUP($AU170,weatherData!$A$1:$E$366,4,0)</f>
        <v>100.94</v>
      </c>
      <c r="BH170">
        <f>VLOOKUP($AU170,weatherData!$A$1:$E$366,5,0)</f>
        <v>69.98</v>
      </c>
    </row>
    <row r="171" spans="1:60" x14ac:dyDescent="0.2">
      <c r="A171" s="3">
        <v>43294</v>
      </c>
      <c r="B171" s="4">
        <v>4090</v>
      </c>
      <c r="C171" s="4">
        <v>6.4923923926625031</v>
      </c>
      <c r="D171" s="4">
        <v>525</v>
      </c>
      <c r="E171" s="4">
        <v>6</v>
      </c>
      <c r="F171" s="4">
        <v>2</v>
      </c>
      <c r="G171" s="4">
        <v>66198.003973680461</v>
      </c>
      <c r="H171" s="4">
        <v>4122</v>
      </c>
      <c r="I171" s="4">
        <v>4503</v>
      </c>
      <c r="J171" s="4">
        <v>3844</v>
      </c>
      <c r="Q171" s="1">
        <v>43294</v>
      </c>
      <c r="R171">
        <v>4090</v>
      </c>
      <c r="S171">
        <v>525</v>
      </c>
      <c r="T171">
        <v>4122</v>
      </c>
      <c r="U171">
        <v>4503</v>
      </c>
      <c r="V171">
        <v>3844</v>
      </c>
      <c r="W171">
        <v>6</v>
      </c>
      <c r="X171">
        <v>0</v>
      </c>
      <c r="Y171">
        <v>98.96</v>
      </c>
      <c r="Z171">
        <f t="shared" si="24"/>
        <v>9793.0815999999995</v>
      </c>
      <c r="AA171">
        <f t="shared" si="25"/>
        <v>24732</v>
      </c>
      <c r="AB171">
        <f t="shared" si="26"/>
        <v>18561366</v>
      </c>
      <c r="AC171">
        <f t="shared" si="27"/>
        <v>15844968</v>
      </c>
      <c r="AD171">
        <v>0</v>
      </c>
      <c r="AE171">
        <f t="shared" si="28"/>
        <v>0</v>
      </c>
      <c r="AF171">
        <v>66198.003973680461</v>
      </c>
      <c r="AG171">
        <v>6.4923923926625031</v>
      </c>
      <c r="AH171">
        <v>2</v>
      </c>
      <c r="AI171">
        <v>0</v>
      </c>
      <c r="AJ171">
        <v>66.02</v>
      </c>
      <c r="AK171" t="str">
        <f t="shared" si="29"/>
        <v>Fri</v>
      </c>
      <c r="AL171">
        <f t="shared" si="30"/>
        <v>0</v>
      </c>
      <c r="AM171">
        <f t="shared" si="31"/>
        <v>0</v>
      </c>
      <c r="AN171">
        <f t="shared" si="32"/>
        <v>0</v>
      </c>
      <c r="AO171">
        <f t="shared" si="33"/>
        <v>0</v>
      </c>
      <c r="AP171">
        <f t="shared" si="34"/>
        <v>1</v>
      </c>
      <c r="AQ171">
        <f t="shared" si="35"/>
        <v>0</v>
      </c>
      <c r="AU171" s="1">
        <v>43293</v>
      </c>
      <c r="AV171">
        <v>2953</v>
      </c>
      <c r="AW171">
        <v>3.5257462314660422</v>
      </c>
      <c r="AX171">
        <v>405</v>
      </c>
      <c r="AY171">
        <v>6.2666666666666666</v>
      </c>
      <c r="AZ171">
        <v>4</v>
      </c>
      <c r="BA171">
        <v>49579.2679115051</v>
      </c>
      <c r="BB171">
        <v>3521</v>
      </c>
      <c r="BC171">
        <v>3120</v>
      </c>
      <c r="BD171">
        <v>3101</v>
      </c>
      <c r="BE171">
        <f>VLOOKUP($AU171,weatherData!$A$1:$E$366,2,0)</f>
        <v>0</v>
      </c>
      <c r="BF171">
        <f>VLOOKUP($AU171,weatherData!$A$1:$E$366,3,0)</f>
        <v>0</v>
      </c>
      <c r="BG171">
        <f>VLOOKUP($AU171,weatherData!$A$1:$E$366,4,0)</f>
        <v>96.98</v>
      </c>
      <c r="BH171">
        <f>VLOOKUP($AU171,weatherData!$A$1:$E$366,5,0)</f>
        <v>69.98</v>
      </c>
    </row>
    <row r="172" spans="1:60" x14ac:dyDescent="0.2">
      <c r="A172" s="3">
        <v>43295</v>
      </c>
      <c r="B172" s="4">
        <v>3442</v>
      </c>
      <c r="C172" s="4">
        <v>5.2794284804732667</v>
      </c>
      <c r="D172" s="4">
        <v>365</v>
      </c>
      <c r="E172" s="4">
        <v>7.666666666666667</v>
      </c>
      <c r="F172" s="4">
        <v>1</v>
      </c>
      <c r="G172" s="4">
        <v>59651.854110522814</v>
      </c>
      <c r="H172" s="4">
        <v>4312</v>
      </c>
      <c r="I172" s="4">
        <v>4574</v>
      </c>
      <c r="J172" s="4">
        <v>3069</v>
      </c>
      <c r="Q172" s="1">
        <v>43295</v>
      </c>
      <c r="R172">
        <v>3442</v>
      </c>
      <c r="S172">
        <v>365</v>
      </c>
      <c r="T172">
        <v>4312</v>
      </c>
      <c r="U172">
        <v>4574</v>
      </c>
      <c r="V172">
        <v>3069</v>
      </c>
      <c r="W172">
        <v>7.666666666666667</v>
      </c>
      <c r="X172">
        <v>0</v>
      </c>
      <c r="Y172">
        <v>93.919999999999902</v>
      </c>
      <c r="Z172">
        <f t="shared" si="24"/>
        <v>8820.9663999999811</v>
      </c>
      <c r="AA172">
        <f t="shared" si="25"/>
        <v>33058.666666666672</v>
      </c>
      <c r="AB172">
        <f t="shared" si="26"/>
        <v>19723088</v>
      </c>
      <c r="AC172">
        <f t="shared" si="27"/>
        <v>13233528</v>
      </c>
      <c r="AD172">
        <v>0</v>
      </c>
      <c r="AE172">
        <f t="shared" si="28"/>
        <v>0</v>
      </c>
      <c r="AF172">
        <v>59651.854110522814</v>
      </c>
      <c r="AG172">
        <v>5.2794284804732667</v>
      </c>
      <c r="AH172">
        <v>1</v>
      </c>
      <c r="AI172">
        <v>0</v>
      </c>
      <c r="AJ172">
        <v>64.040000000000006</v>
      </c>
      <c r="AK172" t="str">
        <f t="shared" si="29"/>
        <v>Sat</v>
      </c>
      <c r="AL172">
        <f t="shared" si="30"/>
        <v>0</v>
      </c>
      <c r="AM172">
        <f t="shared" si="31"/>
        <v>0</v>
      </c>
      <c r="AN172">
        <f t="shared" si="32"/>
        <v>0</v>
      </c>
      <c r="AO172">
        <f t="shared" si="33"/>
        <v>0</v>
      </c>
      <c r="AP172">
        <f t="shared" si="34"/>
        <v>0</v>
      </c>
      <c r="AQ172">
        <f t="shared" si="35"/>
        <v>1</v>
      </c>
      <c r="AU172" s="1">
        <v>43294</v>
      </c>
      <c r="AV172">
        <v>4090</v>
      </c>
      <c r="AW172">
        <v>6.4923923926625031</v>
      </c>
      <c r="AX172">
        <v>525</v>
      </c>
      <c r="AY172">
        <v>6</v>
      </c>
      <c r="AZ172">
        <v>2</v>
      </c>
      <c r="BA172">
        <v>66198.003973680461</v>
      </c>
      <c r="BB172">
        <v>4122</v>
      </c>
      <c r="BC172">
        <v>4503</v>
      </c>
      <c r="BD172">
        <v>3844</v>
      </c>
      <c r="BE172">
        <f>VLOOKUP($AU172,weatherData!$A$1:$E$366,2,0)</f>
        <v>0</v>
      </c>
      <c r="BF172">
        <f>VLOOKUP($AU172,weatherData!$A$1:$E$366,3,0)</f>
        <v>0</v>
      </c>
      <c r="BG172">
        <f>VLOOKUP($AU172,weatherData!$A$1:$E$366,4,0)</f>
        <v>98.96</v>
      </c>
      <c r="BH172">
        <f>VLOOKUP($AU172,weatherData!$A$1:$E$366,5,0)</f>
        <v>66.02</v>
      </c>
    </row>
    <row r="173" spans="1:60" x14ac:dyDescent="0.2">
      <c r="A173" s="3">
        <v>43297</v>
      </c>
      <c r="B173" s="4">
        <v>4457</v>
      </c>
      <c r="C173" s="4">
        <v>3.7379308675072749</v>
      </c>
      <c r="D173" s="4">
        <v>563</v>
      </c>
      <c r="E173" s="4">
        <v>6.7333333333333334</v>
      </c>
      <c r="F173" s="4">
        <v>3</v>
      </c>
      <c r="G173" s="4">
        <v>60075.903248225804</v>
      </c>
      <c r="H173" s="4">
        <v>2970</v>
      </c>
      <c r="I173" s="4">
        <v>2379</v>
      </c>
      <c r="J173" s="4">
        <v>2236</v>
      </c>
      <c r="Q173" s="1">
        <v>43297</v>
      </c>
      <c r="R173">
        <v>4457</v>
      </c>
      <c r="S173">
        <v>563</v>
      </c>
      <c r="T173">
        <v>2970</v>
      </c>
      <c r="U173">
        <v>2379</v>
      </c>
      <c r="V173">
        <v>2236</v>
      </c>
      <c r="W173">
        <v>6.7333333333333334</v>
      </c>
      <c r="X173">
        <v>0</v>
      </c>
      <c r="Y173">
        <v>98.96</v>
      </c>
      <c r="Z173">
        <f t="shared" si="24"/>
        <v>9793.0815999999995</v>
      </c>
      <c r="AA173">
        <f t="shared" si="25"/>
        <v>19998</v>
      </c>
      <c r="AB173">
        <f t="shared" si="26"/>
        <v>7065630</v>
      </c>
      <c r="AC173">
        <f t="shared" si="27"/>
        <v>6640920</v>
      </c>
      <c r="AD173">
        <v>0</v>
      </c>
      <c r="AE173">
        <f t="shared" si="28"/>
        <v>0</v>
      </c>
      <c r="AF173">
        <v>60075.903248225804</v>
      </c>
      <c r="AG173">
        <v>3.7379308675072749</v>
      </c>
      <c r="AH173">
        <v>3</v>
      </c>
      <c r="AI173">
        <v>0</v>
      </c>
      <c r="AJ173">
        <v>69.08</v>
      </c>
      <c r="AK173" t="str">
        <f t="shared" si="29"/>
        <v>Mon</v>
      </c>
      <c r="AL173">
        <f t="shared" si="30"/>
        <v>1</v>
      </c>
      <c r="AM173">
        <f t="shared" si="31"/>
        <v>0</v>
      </c>
      <c r="AN173">
        <f t="shared" si="32"/>
        <v>0</v>
      </c>
      <c r="AO173">
        <f t="shared" si="33"/>
        <v>0</v>
      </c>
      <c r="AP173">
        <f t="shared" si="34"/>
        <v>0</v>
      </c>
      <c r="AQ173">
        <f t="shared" si="35"/>
        <v>0</v>
      </c>
      <c r="AU173" s="1">
        <v>43295</v>
      </c>
      <c r="AV173">
        <v>3442</v>
      </c>
      <c r="AW173">
        <v>5.2794284804732667</v>
      </c>
      <c r="AX173">
        <v>365</v>
      </c>
      <c r="AY173">
        <v>7.666666666666667</v>
      </c>
      <c r="AZ173">
        <v>1</v>
      </c>
      <c r="BA173">
        <v>59651.854110522814</v>
      </c>
      <c r="BB173">
        <v>4312</v>
      </c>
      <c r="BC173">
        <v>4574</v>
      </c>
      <c r="BD173">
        <v>3069</v>
      </c>
      <c r="BE173">
        <f>VLOOKUP($AU173,weatherData!$A$1:$E$366,2,0)</f>
        <v>0</v>
      </c>
      <c r="BF173">
        <f>VLOOKUP($AU173,weatherData!$A$1:$E$366,3,0)</f>
        <v>0</v>
      </c>
      <c r="BG173">
        <f>VLOOKUP($AU173,weatherData!$A$1:$E$366,4,0)</f>
        <v>93.919999999999902</v>
      </c>
      <c r="BH173">
        <f>VLOOKUP($AU173,weatherData!$A$1:$E$366,5,0)</f>
        <v>64.040000000000006</v>
      </c>
    </row>
    <row r="174" spans="1:60" x14ac:dyDescent="0.2">
      <c r="A174" s="3">
        <v>43298</v>
      </c>
      <c r="B174" s="4">
        <v>3338</v>
      </c>
      <c r="C174" s="4">
        <v>3.9233516400559192</v>
      </c>
      <c r="D174" s="4">
        <v>406</v>
      </c>
      <c r="E174" s="4">
        <v>6.9333333333333336</v>
      </c>
      <c r="F174" s="4">
        <v>3</v>
      </c>
      <c r="G174" s="4">
        <v>54178.867246259157</v>
      </c>
      <c r="H174" s="4">
        <v>2867</v>
      </c>
      <c r="I174" s="4">
        <v>2718</v>
      </c>
      <c r="J174" s="4">
        <v>2614</v>
      </c>
      <c r="Q174" s="1">
        <v>43298</v>
      </c>
      <c r="R174">
        <v>3338</v>
      </c>
      <c r="S174">
        <v>406</v>
      </c>
      <c r="T174">
        <v>2867</v>
      </c>
      <c r="U174">
        <v>2718</v>
      </c>
      <c r="V174">
        <v>2614</v>
      </c>
      <c r="W174">
        <v>6.9333333333333336</v>
      </c>
      <c r="X174">
        <v>0</v>
      </c>
      <c r="Y174">
        <v>98.06</v>
      </c>
      <c r="Z174">
        <f t="shared" si="24"/>
        <v>9615.7636000000002</v>
      </c>
      <c r="AA174">
        <f t="shared" si="25"/>
        <v>19877.866666666669</v>
      </c>
      <c r="AB174">
        <f t="shared" si="26"/>
        <v>7792506</v>
      </c>
      <c r="AC174">
        <f t="shared" si="27"/>
        <v>7494338</v>
      </c>
      <c r="AD174">
        <v>0</v>
      </c>
      <c r="AE174">
        <f t="shared" si="28"/>
        <v>0</v>
      </c>
      <c r="AF174">
        <v>54178.867246259157</v>
      </c>
      <c r="AG174">
        <v>3.9233516400559192</v>
      </c>
      <c r="AH174">
        <v>3</v>
      </c>
      <c r="AI174">
        <v>1.1023622047243999</v>
      </c>
      <c r="AJ174">
        <v>68</v>
      </c>
      <c r="AK174" t="str">
        <f t="shared" si="29"/>
        <v>Tue</v>
      </c>
      <c r="AL174">
        <f t="shared" si="30"/>
        <v>0</v>
      </c>
      <c r="AM174">
        <f t="shared" si="31"/>
        <v>1</v>
      </c>
      <c r="AN174">
        <f t="shared" si="32"/>
        <v>0</v>
      </c>
      <c r="AO174">
        <f t="shared" si="33"/>
        <v>0</v>
      </c>
      <c r="AP174">
        <f t="shared" si="34"/>
        <v>0</v>
      </c>
      <c r="AQ174">
        <f t="shared" si="35"/>
        <v>0</v>
      </c>
      <c r="AU174" s="1">
        <v>43297</v>
      </c>
      <c r="AV174">
        <v>4457</v>
      </c>
      <c r="AW174">
        <v>3.7379308675072749</v>
      </c>
      <c r="AX174">
        <v>563</v>
      </c>
      <c r="AY174">
        <v>6.7333333333333334</v>
      </c>
      <c r="AZ174">
        <v>3</v>
      </c>
      <c r="BA174">
        <v>60075.903248225804</v>
      </c>
      <c r="BB174">
        <v>2970</v>
      </c>
      <c r="BC174">
        <v>2379</v>
      </c>
      <c r="BD174">
        <v>2236</v>
      </c>
      <c r="BE174">
        <f>VLOOKUP($AU174,weatherData!$A$1:$E$366,2,0)</f>
        <v>0</v>
      </c>
      <c r="BF174">
        <f>VLOOKUP($AU174,weatherData!$A$1:$E$366,3,0)</f>
        <v>0</v>
      </c>
      <c r="BG174">
        <f>VLOOKUP($AU174,weatherData!$A$1:$E$366,4,0)</f>
        <v>98.96</v>
      </c>
      <c r="BH174">
        <f>VLOOKUP($AU174,weatherData!$A$1:$E$366,5,0)</f>
        <v>69.08</v>
      </c>
    </row>
    <row r="175" spans="1:60" x14ac:dyDescent="0.2">
      <c r="A175" s="3">
        <v>43299</v>
      </c>
      <c r="B175" s="4">
        <v>3072</v>
      </c>
      <c r="C175" s="4">
        <v>4.1949761918679576</v>
      </c>
      <c r="D175" s="4">
        <v>396</v>
      </c>
      <c r="E175" s="4">
        <v>6.4</v>
      </c>
      <c r="F175" s="4">
        <v>1</v>
      </c>
      <c r="G175" s="4">
        <v>61054.176016911311</v>
      </c>
      <c r="H175" s="4">
        <v>3362</v>
      </c>
      <c r="I175" s="4">
        <v>3279</v>
      </c>
      <c r="J175" s="4">
        <v>2702</v>
      </c>
      <c r="Q175" s="1">
        <v>43299</v>
      </c>
      <c r="R175">
        <v>3072</v>
      </c>
      <c r="S175">
        <v>396</v>
      </c>
      <c r="T175">
        <v>3362</v>
      </c>
      <c r="U175">
        <v>3279</v>
      </c>
      <c r="V175">
        <v>2702</v>
      </c>
      <c r="W175">
        <v>6.4</v>
      </c>
      <c r="X175">
        <v>0</v>
      </c>
      <c r="Y175">
        <v>98.96</v>
      </c>
      <c r="Z175">
        <f t="shared" si="24"/>
        <v>9793.0815999999995</v>
      </c>
      <c r="AA175">
        <f t="shared" si="25"/>
        <v>21516.800000000003</v>
      </c>
      <c r="AB175">
        <f t="shared" si="26"/>
        <v>11023998</v>
      </c>
      <c r="AC175">
        <f t="shared" si="27"/>
        <v>9084124</v>
      </c>
      <c r="AD175">
        <v>0</v>
      </c>
      <c r="AE175">
        <f t="shared" si="28"/>
        <v>0</v>
      </c>
      <c r="AF175">
        <v>61054.176016911311</v>
      </c>
      <c r="AG175">
        <v>4.1949761918679576</v>
      </c>
      <c r="AH175">
        <v>1</v>
      </c>
      <c r="AI175">
        <v>0</v>
      </c>
      <c r="AJ175">
        <v>66.92</v>
      </c>
      <c r="AK175" t="str">
        <f t="shared" si="29"/>
        <v>Wed</v>
      </c>
      <c r="AL175">
        <f t="shared" si="30"/>
        <v>0</v>
      </c>
      <c r="AM175">
        <f t="shared" si="31"/>
        <v>0</v>
      </c>
      <c r="AN175">
        <f t="shared" si="32"/>
        <v>1</v>
      </c>
      <c r="AO175">
        <f t="shared" si="33"/>
        <v>0</v>
      </c>
      <c r="AP175">
        <f t="shared" si="34"/>
        <v>0</v>
      </c>
      <c r="AQ175">
        <f t="shared" si="35"/>
        <v>0</v>
      </c>
      <c r="AU175" s="1">
        <v>43298</v>
      </c>
      <c r="AV175">
        <v>3338</v>
      </c>
      <c r="AW175">
        <v>3.9233516400559192</v>
      </c>
      <c r="AX175">
        <v>406</v>
      </c>
      <c r="AY175">
        <v>6.9333333333333336</v>
      </c>
      <c r="AZ175">
        <v>3</v>
      </c>
      <c r="BA175">
        <v>54178.867246259157</v>
      </c>
      <c r="BB175">
        <v>2867</v>
      </c>
      <c r="BC175">
        <v>2718</v>
      </c>
      <c r="BD175">
        <v>2614</v>
      </c>
      <c r="BE175">
        <f>VLOOKUP($AU175,weatherData!$A$1:$E$366,2,0)</f>
        <v>1.1023622047243999</v>
      </c>
      <c r="BF175">
        <f>VLOOKUP($AU175,weatherData!$A$1:$E$366,3,0)</f>
        <v>0</v>
      </c>
      <c r="BG175">
        <f>VLOOKUP($AU175,weatherData!$A$1:$E$366,4,0)</f>
        <v>98.06</v>
      </c>
      <c r="BH175">
        <f>VLOOKUP($AU175,weatherData!$A$1:$E$366,5,0)</f>
        <v>68</v>
      </c>
    </row>
    <row r="176" spans="1:60" x14ac:dyDescent="0.2">
      <c r="A176" s="3">
        <v>43300</v>
      </c>
      <c r="B176" s="4">
        <v>3378</v>
      </c>
      <c r="C176" s="4">
        <v>3.6228212721973656</v>
      </c>
      <c r="D176" s="4">
        <v>432</v>
      </c>
      <c r="E176" s="4">
        <v>6.2666666666666666</v>
      </c>
      <c r="F176" s="4">
        <v>2</v>
      </c>
      <c r="G176" s="4">
        <v>51112.52763980961</v>
      </c>
      <c r="H176" s="4">
        <v>3803</v>
      </c>
      <c r="I176" s="4">
        <v>2644</v>
      </c>
      <c r="J176" s="4">
        <v>2953</v>
      </c>
      <c r="Q176" s="1">
        <v>43300</v>
      </c>
      <c r="R176">
        <v>3378</v>
      </c>
      <c r="S176">
        <v>432</v>
      </c>
      <c r="T176">
        <v>3803</v>
      </c>
      <c r="U176">
        <v>2644</v>
      </c>
      <c r="V176">
        <v>2953</v>
      </c>
      <c r="W176">
        <v>6.2666666666666666</v>
      </c>
      <c r="X176">
        <v>0</v>
      </c>
      <c r="Y176">
        <v>100.94</v>
      </c>
      <c r="Z176">
        <f t="shared" si="24"/>
        <v>10188.883599999999</v>
      </c>
      <c r="AA176">
        <f t="shared" si="25"/>
        <v>23832.133333333331</v>
      </c>
      <c r="AB176">
        <f t="shared" si="26"/>
        <v>10055132</v>
      </c>
      <c r="AC176">
        <f t="shared" si="27"/>
        <v>11230259</v>
      </c>
      <c r="AD176">
        <v>0</v>
      </c>
      <c r="AE176">
        <f t="shared" si="28"/>
        <v>0</v>
      </c>
      <c r="AF176">
        <v>51112.52763980961</v>
      </c>
      <c r="AG176">
        <v>3.6228212721973656</v>
      </c>
      <c r="AH176">
        <v>2</v>
      </c>
      <c r="AI176">
        <v>0</v>
      </c>
      <c r="AJ176">
        <v>68</v>
      </c>
      <c r="AK176" t="str">
        <f t="shared" si="29"/>
        <v>Thu</v>
      </c>
      <c r="AL176">
        <f t="shared" si="30"/>
        <v>0</v>
      </c>
      <c r="AM176">
        <f t="shared" si="31"/>
        <v>0</v>
      </c>
      <c r="AN176">
        <f t="shared" si="32"/>
        <v>0</v>
      </c>
      <c r="AO176">
        <f t="shared" si="33"/>
        <v>1</v>
      </c>
      <c r="AP176">
        <f t="shared" si="34"/>
        <v>0</v>
      </c>
      <c r="AQ176">
        <f t="shared" si="35"/>
        <v>0</v>
      </c>
      <c r="AU176" s="1">
        <v>43299</v>
      </c>
      <c r="AV176">
        <v>3072</v>
      </c>
      <c r="AW176">
        <v>4.1949761918679576</v>
      </c>
      <c r="AX176">
        <v>396</v>
      </c>
      <c r="AY176">
        <v>6.4</v>
      </c>
      <c r="AZ176">
        <v>1</v>
      </c>
      <c r="BA176">
        <v>61054.176016911311</v>
      </c>
      <c r="BB176">
        <v>3362</v>
      </c>
      <c r="BC176">
        <v>3279</v>
      </c>
      <c r="BD176">
        <v>2702</v>
      </c>
      <c r="BE176">
        <f>VLOOKUP($AU176,weatherData!$A$1:$E$366,2,0)</f>
        <v>0</v>
      </c>
      <c r="BF176">
        <f>VLOOKUP($AU176,weatherData!$A$1:$E$366,3,0)</f>
        <v>0</v>
      </c>
      <c r="BG176">
        <f>VLOOKUP($AU176,weatherData!$A$1:$E$366,4,0)</f>
        <v>98.96</v>
      </c>
      <c r="BH176">
        <f>VLOOKUP($AU176,weatherData!$A$1:$E$366,5,0)</f>
        <v>66.92</v>
      </c>
    </row>
    <row r="177" spans="1:60" x14ac:dyDescent="0.2">
      <c r="A177" s="3">
        <v>43301</v>
      </c>
      <c r="B177" s="4">
        <v>3538</v>
      </c>
      <c r="C177" s="4">
        <v>3.1213794733491764</v>
      </c>
      <c r="D177" s="4">
        <v>488</v>
      </c>
      <c r="E177" s="4">
        <v>6.2666666666666666</v>
      </c>
      <c r="F177" s="4">
        <v>1</v>
      </c>
      <c r="G177" s="4">
        <v>57409.379847027165</v>
      </c>
      <c r="H177" s="4">
        <v>3607</v>
      </c>
      <c r="I177" s="4">
        <v>4301</v>
      </c>
      <c r="J177" s="4">
        <v>4090</v>
      </c>
      <c r="Q177" s="1">
        <v>43301</v>
      </c>
      <c r="R177">
        <v>3538</v>
      </c>
      <c r="S177">
        <v>488</v>
      </c>
      <c r="T177">
        <v>3607</v>
      </c>
      <c r="U177">
        <v>4301</v>
      </c>
      <c r="V177">
        <v>4090</v>
      </c>
      <c r="W177">
        <v>6.2666666666666666</v>
      </c>
      <c r="X177">
        <v>0</v>
      </c>
      <c r="Y177">
        <v>96.98</v>
      </c>
      <c r="Z177">
        <f t="shared" si="24"/>
        <v>9405.1204000000016</v>
      </c>
      <c r="AA177">
        <f t="shared" si="25"/>
        <v>22603.866666666665</v>
      </c>
      <c r="AB177">
        <f t="shared" si="26"/>
        <v>15513707</v>
      </c>
      <c r="AC177">
        <f t="shared" si="27"/>
        <v>14752630</v>
      </c>
      <c r="AD177">
        <v>0</v>
      </c>
      <c r="AE177">
        <f t="shared" si="28"/>
        <v>0</v>
      </c>
      <c r="AF177">
        <v>57409.379847027165</v>
      </c>
      <c r="AG177">
        <v>3.1213794733491764</v>
      </c>
      <c r="AH177">
        <v>1</v>
      </c>
      <c r="AI177">
        <v>0</v>
      </c>
      <c r="AJ177">
        <v>69.98</v>
      </c>
      <c r="AK177" t="str">
        <f t="shared" si="29"/>
        <v>Fri</v>
      </c>
      <c r="AL177">
        <f t="shared" si="30"/>
        <v>0</v>
      </c>
      <c r="AM177">
        <f t="shared" si="31"/>
        <v>0</v>
      </c>
      <c r="AN177">
        <f t="shared" si="32"/>
        <v>0</v>
      </c>
      <c r="AO177">
        <f t="shared" si="33"/>
        <v>0</v>
      </c>
      <c r="AP177">
        <f t="shared" si="34"/>
        <v>1</v>
      </c>
      <c r="AQ177">
        <f t="shared" si="35"/>
        <v>0</v>
      </c>
      <c r="AU177" s="1">
        <v>43300</v>
      </c>
      <c r="AV177">
        <v>3378</v>
      </c>
      <c r="AW177">
        <v>3.6228212721973656</v>
      </c>
      <c r="AX177">
        <v>432</v>
      </c>
      <c r="AY177">
        <v>6.2666666666666666</v>
      </c>
      <c r="AZ177">
        <v>2</v>
      </c>
      <c r="BA177">
        <v>51112.52763980961</v>
      </c>
      <c r="BB177">
        <v>3803</v>
      </c>
      <c r="BC177">
        <v>2644</v>
      </c>
      <c r="BD177">
        <v>2953</v>
      </c>
      <c r="BE177">
        <f>VLOOKUP($AU177,weatherData!$A$1:$E$366,2,0)</f>
        <v>0</v>
      </c>
      <c r="BF177">
        <f>VLOOKUP($AU177,weatherData!$A$1:$E$366,3,0)</f>
        <v>0</v>
      </c>
      <c r="BG177">
        <f>VLOOKUP($AU177,weatherData!$A$1:$E$366,4,0)</f>
        <v>100.94</v>
      </c>
      <c r="BH177">
        <f>VLOOKUP($AU177,weatherData!$A$1:$E$366,5,0)</f>
        <v>68</v>
      </c>
    </row>
    <row r="178" spans="1:60" x14ac:dyDescent="0.2">
      <c r="A178" s="3">
        <v>43302</v>
      </c>
      <c r="B178" s="4">
        <v>3761</v>
      </c>
      <c r="C178" s="4">
        <v>2.6979309054605176</v>
      </c>
      <c r="D178" s="4">
        <v>491</v>
      </c>
      <c r="E178" s="4">
        <v>6.9333333333333336</v>
      </c>
      <c r="F178" s="4">
        <v>3</v>
      </c>
      <c r="G178" s="4">
        <v>64870.885424824206</v>
      </c>
      <c r="H178" s="4">
        <v>4954</v>
      </c>
      <c r="I178" s="4">
        <v>4441</v>
      </c>
      <c r="J178" s="4">
        <v>3442</v>
      </c>
      <c r="Q178" s="1">
        <v>43302</v>
      </c>
      <c r="R178">
        <v>3761</v>
      </c>
      <c r="S178">
        <v>491</v>
      </c>
      <c r="T178">
        <v>4954</v>
      </c>
      <c r="U178">
        <v>4441</v>
      </c>
      <c r="V178">
        <v>3442</v>
      </c>
      <c r="W178">
        <v>6.9333333333333336</v>
      </c>
      <c r="X178">
        <v>0</v>
      </c>
      <c r="Y178">
        <v>102.02</v>
      </c>
      <c r="Z178">
        <f t="shared" si="24"/>
        <v>10408.080399999999</v>
      </c>
      <c r="AA178">
        <f t="shared" si="25"/>
        <v>34347.733333333337</v>
      </c>
      <c r="AB178">
        <f t="shared" si="26"/>
        <v>22000714</v>
      </c>
      <c r="AC178">
        <f t="shared" si="27"/>
        <v>17051668</v>
      </c>
      <c r="AD178">
        <v>0</v>
      </c>
      <c r="AE178">
        <f t="shared" si="28"/>
        <v>0</v>
      </c>
      <c r="AF178">
        <v>64870.885424824206</v>
      </c>
      <c r="AG178">
        <v>2.6979309054605176</v>
      </c>
      <c r="AH178">
        <v>3</v>
      </c>
      <c r="AI178">
        <v>0</v>
      </c>
      <c r="AJ178">
        <v>69.98</v>
      </c>
      <c r="AK178" t="str">
        <f t="shared" si="29"/>
        <v>Sat</v>
      </c>
      <c r="AL178">
        <f t="shared" si="30"/>
        <v>0</v>
      </c>
      <c r="AM178">
        <f t="shared" si="31"/>
        <v>0</v>
      </c>
      <c r="AN178">
        <f t="shared" si="32"/>
        <v>0</v>
      </c>
      <c r="AO178">
        <f t="shared" si="33"/>
        <v>0</v>
      </c>
      <c r="AP178">
        <f t="shared" si="34"/>
        <v>0</v>
      </c>
      <c r="AQ178">
        <f t="shared" si="35"/>
        <v>1</v>
      </c>
      <c r="AU178" s="1">
        <v>43301</v>
      </c>
      <c r="AV178">
        <v>3538</v>
      </c>
      <c r="AW178">
        <v>3.1213794733491764</v>
      </c>
      <c r="AX178">
        <v>488</v>
      </c>
      <c r="AY178">
        <v>6.2666666666666666</v>
      </c>
      <c r="AZ178">
        <v>1</v>
      </c>
      <c r="BA178">
        <v>57409.379847027165</v>
      </c>
      <c r="BB178">
        <v>3607</v>
      </c>
      <c r="BC178">
        <v>4301</v>
      </c>
      <c r="BD178">
        <v>4090</v>
      </c>
      <c r="BE178">
        <f>VLOOKUP($AU178,weatherData!$A$1:$E$366,2,0)</f>
        <v>0</v>
      </c>
      <c r="BF178">
        <f>VLOOKUP($AU178,weatherData!$A$1:$E$366,3,0)</f>
        <v>0</v>
      </c>
      <c r="BG178">
        <f>VLOOKUP($AU178,weatherData!$A$1:$E$366,4,0)</f>
        <v>96.98</v>
      </c>
      <c r="BH178">
        <f>VLOOKUP($AU178,weatherData!$A$1:$E$366,5,0)</f>
        <v>69.98</v>
      </c>
    </row>
    <row r="179" spans="1:60" x14ac:dyDescent="0.2">
      <c r="A179" s="3">
        <v>43304</v>
      </c>
      <c r="B179" s="4">
        <v>2446</v>
      </c>
      <c r="C179" s="4">
        <v>3.8452509454927486</v>
      </c>
      <c r="D179" s="4">
        <v>275</v>
      </c>
      <c r="E179" s="4">
        <v>7.4</v>
      </c>
      <c r="F179" s="4">
        <v>1</v>
      </c>
      <c r="G179" s="4">
        <v>63454.314233003715</v>
      </c>
      <c r="H179" s="4">
        <v>2641</v>
      </c>
      <c r="I179" s="4">
        <v>2188</v>
      </c>
      <c r="J179" s="4">
        <v>4457</v>
      </c>
      <c r="Q179" s="1">
        <v>43304</v>
      </c>
      <c r="R179">
        <v>2446</v>
      </c>
      <c r="S179">
        <v>275</v>
      </c>
      <c r="T179">
        <v>2641</v>
      </c>
      <c r="U179">
        <v>2188</v>
      </c>
      <c r="V179">
        <v>4457</v>
      </c>
      <c r="W179">
        <v>7.4</v>
      </c>
      <c r="X179">
        <v>0</v>
      </c>
      <c r="Y179">
        <v>96.98</v>
      </c>
      <c r="Z179">
        <f t="shared" si="24"/>
        <v>9405.1204000000016</v>
      </c>
      <c r="AA179">
        <f t="shared" si="25"/>
        <v>19543.400000000001</v>
      </c>
      <c r="AB179">
        <f t="shared" si="26"/>
        <v>5778508</v>
      </c>
      <c r="AC179">
        <f t="shared" si="27"/>
        <v>11770937</v>
      </c>
      <c r="AD179">
        <v>0</v>
      </c>
      <c r="AE179">
        <f t="shared" si="28"/>
        <v>0</v>
      </c>
      <c r="AF179">
        <v>63454.314233003715</v>
      </c>
      <c r="AG179">
        <v>3.8452509454927486</v>
      </c>
      <c r="AH179">
        <v>1</v>
      </c>
      <c r="AI179">
        <v>0</v>
      </c>
      <c r="AJ179">
        <v>66.92</v>
      </c>
      <c r="AK179" t="str">
        <f t="shared" si="29"/>
        <v>Mon</v>
      </c>
      <c r="AL179">
        <f t="shared" si="30"/>
        <v>1</v>
      </c>
      <c r="AM179">
        <f t="shared" si="31"/>
        <v>0</v>
      </c>
      <c r="AN179">
        <f t="shared" si="32"/>
        <v>0</v>
      </c>
      <c r="AO179">
        <f t="shared" si="33"/>
        <v>0</v>
      </c>
      <c r="AP179">
        <f t="shared" si="34"/>
        <v>0</v>
      </c>
      <c r="AQ179">
        <f t="shared" si="35"/>
        <v>0</v>
      </c>
      <c r="AU179" s="1">
        <v>43302</v>
      </c>
      <c r="AV179">
        <v>3761</v>
      </c>
      <c r="AW179">
        <v>2.6979309054605176</v>
      </c>
      <c r="AX179">
        <v>491</v>
      </c>
      <c r="AY179">
        <v>6.9333333333333336</v>
      </c>
      <c r="AZ179">
        <v>3</v>
      </c>
      <c r="BA179">
        <v>64870.885424824206</v>
      </c>
      <c r="BB179">
        <v>4954</v>
      </c>
      <c r="BC179">
        <v>4441</v>
      </c>
      <c r="BD179">
        <v>3442</v>
      </c>
      <c r="BE179">
        <f>VLOOKUP($AU179,weatherData!$A$1:$E$366,2,0)</f>
        <v>0</v>
      </c>
      <c r="BF179">
        <f>VLOOKUP($AU179,weatherData!$A$1:$E$366,3,0)</f>
        <v>0</v>
      </c>
      <c r="BG179">
        <f>VLOOKUP($AU179,weatherData!$A$1:$E$366,4,0)</f>
        <v>102.02</v>
      </c>
      <c r="BH179">
        <f>VLOOKUP($AU179,weatherData!$A$1:$E$366,5,0)</f>
        <v>69.98</v>
      </c>
    </row>
    <row r="180" spans="1:60" x14ac:dyDescent="0.2">
      <c r="A180" s="3">
        <v>43305</v>
      </c>
      <c r="B180" s="4">
        <v>1729</v>
      </c>
      <c r="C180" s="4">
        <v>8.3133912039262619</v>
      </c>
      <c r="D180" s="4">
        <v>191</v>
      </c>
      <c r="E180" s="4">
        <v>7.8</v>
      </c>
      <c r="F180" s="4">
        <v>0</v>
      </c>
      <c r="G180" s="4">
        <v>44080.030224317517</v>
      </c>
      <c r="H180" s="4">
        <v>3158</v>
      </c>
      <c r="I180" s="4">
        <v>2525</v>
      </c>
      <c r="J180" s="4">
        <v>3338</v>
      </c>
      <c r="Q180" s="1">
        <v>43305</v>
      </c>
      <c r="R180">
        <v>1729</v>
      </c>
      <c r="S180">
        <v>191</v>
      </c>
      <c r="T180">
        <v>3158</v>
      </c>
      <c r="U180">
        <v>2525</v>
      </c>
      <c r="V180">
        <v>3338</v>
      </c>
      <c r="W180">
        <v>7.8</v>
      </c>
      <c r="X180">
        <v>0</v>
      </c>
      <c r="Y180">
        <v>100.94</v>
      </c>
      <c r="Z180">
        <f t="shared" si="24"/>
        <v>10188.883599999999</v>
      </c>
      <c r="AA180">
        <f t="shared" si="25"/>
        <v>24632.399999999998</v>
      </c>
      <c r="AB180">
        <f t="shared" si="26"/>
        <v>7973950</v>
      </c>
      <c r="AC180">
        <f t="shared" si="27"/>
        <v>10541404</v>
      </c>
      <c r="AD180">
        <v>0</v>
      </c>
      <c r="AE180">
        <f t="shared" si="28"/>
        <v>0</v>
      </c>
      <c r="AF180">
        <v>44080.030224317517</v>
      </c>
      <c r="AG180">
        <v>8.3133912039262619</v>
      </c>
      <c r="AH180">
        <v>0</v>
      </c>
      <c r="AI180">
        <v>0</v>
      </c>
      <c r="AJ180">
        <v>66.02</v>
      </c>
      <c r="AK180" t="str">
        <f t="shared" si="29"/>
        <v>Tue</v>
      </c>
      <c r="AL180">
        <f t="shared" si="30"/>
        <v>0</v>
      </c>
      <c r="AM180">
        <f t="shared" si="31"/>
        <v>1</v>
      </c>
      <c r="AN180">
        <f t="shared" si="32"/>
        <v>0</v>
      </c>
      <c r="AO180">
        <f t="shared" si="33"/>
        <v>0</v>
      </c>
      <c r="AP180">
        <f t="shared" si="34"/>
        <v>0</v>
      </c>
      <c r="AQ180">
        <f t="shared" si="35"/>
        <v>0</v>
      </c>
      <c r="AU180" s="1">
        <v>43304</v>
      </c>
      <c r="AV180">
        <v>2446</v>
      </c>
      <c r="AW180">
        <v>3.8452509454927486</v>
      </c>
      <c r="AX180">
        <v>275</v>
      </c>
      <c r="AY180">
        <v>7.4</v>
      </c>
      <c r="AZ180">
        <v>1</v>
      </c>
      <c r="BA180">
        <v>63454.314233003715</v>
      </c>
      <c r="BB180">
        <v>2641</v>
      </c>
      <c r="BC180">
        <v>2188</v>
      </c>
      <c r="BD180">
        <v>4457</v>
      </c>
      <c r="BE180">
        <f>VLOOKUP($AU180,weatherData!$A$1:$E$366,2,0)</f>
        <v>0</v>
      </c>
      <c r="BF180">
        <f>VLOOKUP($AU180,weatherData!$A$1:$E$366,3,0)</f>
        <v>0</v>
      </c>
      <c r="BG180">
        <f>VLOOKUP($AU180,weatherData!$A$1:$E$366,4,0)</f>
        <v>96.98</v>
      </c>
      <c r="BH180">
        <f>VLOOKUP($AU180,weatherData!$A$1:$E$366,5,0)</f>
        <v>66.92</v>
      </c>
    </row>
    <row r="181" spans="1:60" x14ac:dyDescent="0.2">
      <c r="A181" s="3">
        <v>43306</v>
      </c>
      <c r="B181" s="4">
        <v>2575</v>
      </c>
      <c r="C181" s="4">
        <v>3.7923675665671954</v>
      </c>
      <c r="D181" s="4">
        <v>320</v>
      </c>
      <c r="E181" s="4">
        <v>6.4666666666666668</v>
      </c>
      <c r="F181" s="4">
        <v>2</v>
      </c>
      <c r="G181" s="4">
        <v>62922.343873742277</v>
      </c>
      <c r="H181" s="4">
        <v>3703</v>
      </c>
      <c r="I181" s="4">
        <v>3243</v>
      </c>
      <c r="J181" s="4">
        <v>3072</v>
      </c>
      <c r="Q181" s="1">
        <v>43306</v>
      </c>
      <c r="R181">
        <v>2575</v>
      </c>
      <c r="S181">
        <v>320</v>
      </c>
      <c r="T181">
        <v>3703</v>
      </c>
      <c r="U181">
        <v>3243</v>
      </c>
      <c r="V181">
        <v>3072</v>
      </c>
      <c r="W181">
        <v>6.4666666666666668</v>
      </c>
      <c r="X181">
        <v>0</v>
      </c>
      <c r="Y181">
        <v>100.04</v>
      </c>
      <c r="Z181">
        <f t="shared" si="24"/>
        <v>10008.001600000001</v>
      </c>
      <c r="AA181">
        <f t="shared" si="25"/>
        <v>23946.066666666666</v>
      </c>
      <c r="AB181">
        <f t="shared" si="26"/>
        <v>12008829</v>
      </c>
      <c r="AC181">
        <f t="shared" si="27"/>
        <v>11375616</v>
      </c>
      <c r="AD181">
        <v>0</v>
      </c>
      <c r="AE181">
        <f t="shared" si="28"/>
        <v>0</v>
      </c>
      <c r="AF181">
        <v>62922.343873742277</v>
      </c>
      <c r="AG181">
        <v>3.7923675665671954</v>
      </c>
      <c r="AH181">
        <v>2</v>
      </c>
      <c r="AI181">
        <v>0</v>
      </c>
      <c r="AJ181">
        <v>71.06</v>
      </c>
      <c r="AK181" t="str">
        <f t="shared" si="29"/>
        <v>Wed</v>
      </c>
      <c r="AL181">
        <f t="shared" si="30"/>
        <v>0</v>
      </c>
      <c r="AM181">
        <f t="shared" si="31"/>
        <v>0</v>
      </c>
      <c r="AN181">
        <f t="shared" si="32"/>
        <v>1</v>
      </c>
      <c r="AO181">
        <f t="shared" si="33"/>
        <v>0</v>
      </c>
      <c r="AP181">
        <f t="shared" si="34"/>
        <v>0</v>
      </c>
      <c r="AQ181">
        <f t="shared" si="35"/>
        <v>0</v>
      </c>
      <c r="AU181" s="1">
        <v>43305</v>
      </c>
      <c r="AV181">
        <v>1729</v>
      </c>
      <c r="AW181">
        <v>8.3133912039262619</v>
      </c>
      <c r="AX181">
        <v>191</v>
      </c>
      <c r="AY181">
        <v>7.8</v>
      </c>
      <c r="AZ181">
        <v>0</v>
      </c>
      <c r="BA181">
        <v>44080.030224317517</v>
      </c>
      <c r="BB181">
        <v>3158</v>
      </c>
      <c r="BC181">
        <v>2525</v>
      </c>
      <c r="BD181">
        <v>3338</v>
      </c>
      <c r="BE181">
        <f>VLOOKUP($AU181,weatherData!$A$1:$E$366,2,0)</f>
        <v>0</v>
      </c>
      <c r="BF181">
        <f>VLOOKUP($AU181,weatherData!$A$1:$E$366,3,0)</f>
        <v>0</v>
      </c>
      <c r="BG181">
        <f>VLOOKUP($AU181,weatherData!$A$1:$E$366,4,0)</f>
        <v>100.94</v>
      </c>
      <c r="BH181">
        <f>VLOOKUP($AU181,weatherData!$A$1:$E$366,5,0)</f>
        <v>66.02</v>
      </c>
    </row>
    <row r="182" spans="1:60" x14ac:dyDescent="0.2">
      <c r="A182" s="3">
        <v>43307</v>
      </c>
      <c r="B182" s="4">
        <v>2893</v>
      </c>
      <c r="C182" s="4">
        <v>2.7583060707948324</v>
      </c>
      <c r="D182" s="4">
        <v>343</v>
      </c>
      <c r="E182" s="4">
        <v>6.666666666666667</v>
      </c>
      <c r="F182" s="4">
        <v>2</v>
      </c>
      <c r="G182" s="4">
        <v>51597.841492537795</v>
      </c>
      <c r="H182" s="4">
        <v>4810</v>
      </c>
      <c r="I182" s="4">
        <v>2974</v>
      </c>
      <c r="J182" s="4">
        <v>3378</v>
      </c>
      <c r="Q182" s="1">
        <v>43307</v>
      </c>
      <c r="R182">
        <v>2893</v>
      </c>
      <c r="S182">
        <v>343</v>
      </c>
      <c r="T182">
        <v>4810</v>
      </c>
      <c r="U182">
        <v>2974</v>
      </c>
      <c r="V182">
        <v>3378</v>
      </c>
      <c r="W182">
        <v>6.666666666666667</v>
      </c>
      <c r="X182">
        <v>0</v>
      </c>
      <c r="Y182">
        <v>98.96</v>
      </c>
      <c r="Z182">
        <f t="shared" si="24"/>
        <v>9793.0815999999995</v>
      </c>
      <c r="AA182">
        <f t="shared" si="25"/>
        <v>32066.666666666668</v>
      </c>
      <c r="AB182">
        <f t="shared" si="26"/>
        <v>14304940</v>
      </c>
      <c r="AC182">
        <f t="shared" si="27"/>
        <v>16248180</v>
      </c>
      <c r="AD182">
        <v>0</v>
      </c>
      <c r="AE182">
        <f t="shared" si="28"/>
        <v>0</v>
      </c>
      <c r="AF182">
        <v>51597.841492537795</v>
      </c>
      <c r="AG182">
        <v>2.7583060707948324</v>
      </c>
      <c r="AH182">
        <v>2</v>
      </c>
      <c r="AI182">
        <v>0</v>
      </c>
      <c r="AJ182">
        <v>68</v>
      </c>
      <c r="AK182" t="str">
        <f t="shared" si="29"/>
        <v>Thu</v>
      </c>
      <c r="AL182">
        <f t="shared" si="30"/>
        <v>0</v>
      </c>
      <c r="AM182">
        <f t="shared" si="31"/>
        <v>0</v>
      </c>
      <c r="AN182">
        <f t="shared" si="32"/>
        <v>0</v>
      </c>
      <c r="AO182">
        <f t="shared" si="33"/>
        <v>1</v>
      </c>
      <c r="AP182">
        <f t="shared" si="34"/>
        <v>0</v>
      </c>
      <c r="AQ182">
        <f t="shared" si="35"/>
        <v>0</v>
      </c>
      <c r="AU182" s="1">
        <v>43306</v>
      </c>
      <c r="AV182">
        <v>2575</v>
      </c>
      <c r="AW182">
        <v>3.7923675665671954</v>
      </c>
      <c r="AX182">
        <v>320</v>
      </c>
      <c r="AY182">
        <v>6.4666666666666668</v>
      </c>
      <c r="AZ182">
        <v>2</v>
      </c>
      <c r="BA182">
        <v>62922.343873742277</v>
      </c>
      <c r="BB182">
        <v>3703</v>
      </c>
      <c r="BC182">
        <v>3243</v>
      </c>
      <c r="BD182">
        <v>3072</v>
      </c>
      <c r="BE182">
        <f>VLOOKUP($AU182,weatherData!$A$1:$E$366,2,0)</f>
        <v>0</v>
      </c>
      <c r="BF182">
        <f>VLOOKUP($AU182,weatherData!$A$1:$E$366,3,0)</f>
        <v>0</v>
      </c>
      <c r="BG182">
        <f>VLOOKUP($AU182,weatherData!$A$1:$E$366,4,0)</f>
        <v>100.04</v>
      </c>
      <c r="BH182">
        <f>VLOOKUP($AU182,weatherData!$A$1:$E$366,5,0)</f>
        <v>71.06</v>
      </c>
    </row>
    <row r="183" spans="1:60" x14ac:dyDescent="0.2">
      <c r="A183" s="3">
        <v>43308</v>
      </c>
      <c r="B183" s="4">
        <v>3859</v>
      </c>
      <c r="C183" s="4">
        <v>5.2489923334885935</v>
      </c>
      <c r="D183" s="4">
        <v>478</v>
      </c>
      <c r="E183" s="4">
        <v>6.4666666666666668</v>
      </c>
      <c r="F183" s="4">
        <v>1</v>
      </c>
      <c r="G183" s="4">
        <v>53419.602755943903</v>
      </c>
      <c r="H183" s="4">
        <v>3704</v>
      </c>
      <c r="I183" s="4">
        <v>4727</v>
      </c>
      <c r="J183" s="4">
        <v>3538</v>
      </c>
      <c r="Q183" s="1">
        <v>43308</v>
      </c>
      <c r="R183">
        <v>3859</v>
      </c>
      <c r="S183">
        <v>478</v>
      </c>
      <c r="T183">
        <v>3704</v>
      </c>
      <c r="U183">
        <v>4727</v>
      </c>
      <c r="V183">
        <v>3538</v>
      </c>
      <c r="W183">
        <v>6.4666666666666668</v>
      </c>
      <c r="X183">
        <v>0</v>
      </c>
      <c r="Y183">
        <v>100.94</v>
      </c>
      <c r="Z183">
        <f t="shared" si="24"/>
        <v>10188.883599999999</v>
      </c>
      <c r="AA183">
        <f t="shared" si="25"/>
        <v>23952.533333333333</v>
      </c>
      <c r="AB183">
        <f t="shared" si="26"/>
        <v>17508808</v>
      </c>
      <c r="AC183">
        <f t="shared" si="27"/>
        <v>13104752</v>
      </c>
      <c r="AD183">
        <v>0</v>
      </c>
      <c r="AE183">
        <f t="shared" si="28"/>
        <v>0</v>
      </c>
      <c r="AF183">
        <v>53419.602755943903</v>
      </c>
      <c r="AG183">
        <v>5.2489923334885935</v>
      </c>
      <c r="AH183">
        <v>1</v>
      </c>
      <c r="AI183">
        <v>0</v>
      </c>
      <c r="AJ183">
        <v>66.92</v>
      </c>
      <c r="AK183" t="str">
        <f t="shared" si="29"/>
        <v>Fri</v>
      </c>
      <c r="AL183">
        <f t="shared" si="30"/>
        <v>0</v>
      </c>
      <c r="AM183">
        <f t="shared" si="31"/>
        <v>0</v>
      </c>
      <c r="AN183">
        <f t="shared" si="32"/>
        <v>0</v>
      </c>
      <c r="AO183">
        <f t="shared" si="33"/>
        <v>0</v>
      </c>
      <c r="AP183">
        <f t="shared" si="34"/>
        <v>1</v>
      </c>
      <c r="AQ183">
        <f t="shared" si="35"/>
        <v>0</v>
      </c>
      <c r="AU183" s="1">
        <v>43307</v>
      </c>
      <c r="AV183">
        <v>2893</v>
      </c>
      <c r="AW183">
        <v>2.7583060707948324</v>
      </c>
      <c r="AX183">
        <v>343</v>
      </c>
      <c r="AY183">
        <v>6.666666666666667</v>
      </c>
      <c r="AZ183">
        <v>2</v>
      </c>
      <c r="BA183">
        <v>51597.841492537795</v>
      </c>
      <c r="BB183">
        <v>4810</v>
      </c>
      <c r="BC183">
        <v>2974</v>
      </c>
      <c r="BD183">
        <v>3378</v>
      </c>
      <c r="BE183">
        <f>VLOOKUP($AU183,weatherData!$A$1:$E$366,2,0)</f>
        <v>0</v>
      </c>
      <c r="BF183">
        <f>VLOOKUP($AU183,weatherData!$A$1:$E$366,3,0)</f>
        <v>0</v>
      </c>
      <c r="BG183">
        <f>VLOOKUP($AU183,weatherData!$A$1:$E$366,4,0)</f>
        <v>98.96</v>
      </c>
      <c r="BH183">
        <f>VLOOKUP($AU183,weatherData!$A$1:$E$366,5,0)</f>
        <v>68</v>
      </c>
    </row>
    <row r="184" spans="1:60" x14ac:dyDescent="0.2">
      <c r="A184" s="3">
        <v>43309</v>
      </c>
      <c r="B184" s="4">
        <v>4135</v>
      </c>
      <c r="C184" s="4">
        <v>2.7448575495475538</v>
      </c>
      <c r="D184" s="4">
        <v>490</v>
      </c>
      <c r="E184" s="4">
        <v>7</v>
      </c>
      <c r="F184" s="4">
        <v>2</v>
      </c>
      <c r="G184" s="4">
        <v>67293.728916439068</v>
      </c>
      <c r="H184" s="4">
        <v>3941</v>
      </c>
      <c r="I184" s="4">
        <v>4029</v>
      </c>
      <c r="J184" s="4">
        <v>3761</v>
      </c>
      <c r="Q184" s="1">
        <v>43309</v>
      </c>
      <c r="R184">
        <v>4135</v>
      </c>
      <c r="S184">
        <v>490</v>
      </c>
      <c r="T184">
        <v>3941</v>
      </c>
      <c r="U184">
        <v>4029</v>
      </c>
      <c r="V184">
        <v>3761</v>
      </c>
      <c r="W184">
        <v>7</v>
      </c>
      <c r="X184">
        <v>0</v>
      </c>
      <c r="Y184">
        <v>98.96</v>
      </c>
      <c r="Z184">
        <f t="shared" si="24"/>
        <v>9793.0815999999995</v>
      </c>
      <c r="AA184">
        <f t="shared" si="25"/>
        <v>27587</v>
      </c>
      <c r="AB184">
        <f t="shared" si="26"/>
        <v>15878289</v>
      </c>
      <c r="AC184">
        <f t="shared" si="27"/>
        <v>14822101</v>
      </c>
      <c r="AD184">
        <v>0</v>
      </c>
      <c r="AE184">
        <f t="shared" si="28"/>
        <v>0</v>
      </c>
      <c r="AF184">
        <v>67293.728916439068</v>
      </c>
      <c r="AG184">
        <v>2.7448575495475538</v>
      </c>
      <c r="AH184">
        <v>2</v>
      </c>
      <c r="AI184">
        <v>0</v>
      </c>
      <c r="AJ184">
        <v>69.08</v>
      </c>
      <c r="AK184" t="str">
        <f t="shared" si="29"/>
        <v>Sat</v>
      </c>
      <c r="AL184">
        <f t="shared" si="30"/>
        <v>0</v>
      </c>
      <c r="AM184">
        <f t="shared" si="31"/>
        <v>0</v>
      </c>
      <c r="AN184">
        <f t="shared" si="32"/>
        <v>0</v>
      </c>
      <c r="AO184">
        <f t="shared" si="33"/>
        <v>0</v>
      </c>
      <c r="AP184">
        <f t="shared" si="34"/>
        <v>0</v>
      </c>
      <c r="AQ184">
        <f t="shared" si="35"/>
        <v>1</v>
      </c>
      <c r="AU184" s="1">
        <v>43308</v>
      </c>
      <c r="AV184">
        <v>3859</v>
      </c>
      <c r="AW184">
        <v>5.2489923334885935</v>
      </c>
      <c r="AX184">
        <v>478</v>
      </c>
      <c r="AY184">
        <v>6.4666666666666668</v>
      </c>
      <c r="AZ184">
        <v>1</v>
      </c>
      <c r="BA184">
        <v>53419.602755943903</v>
      </c>
      <c r="BB184">
        <v>3704</v>
      </c>
      <c r="BC184">
        <v>4727</v>
      </c>
      <c r="BD184">
        <v>3538</v>
      </c>
      <c r="BE184">
        <f>VLOOKUP($AU184,weatherData!$A$1:$E$366,2,0)</f>
        <v>0</v>
      </c>
      <c r="BF184">
        <f>VLOOKUP($AU184,weatherData!$A$1:$E$366,3,0)</f>
        <v>0</v>
      </c>
      <c r="BG184">
        <f>VLOOKUP($AU184,weatherData!$A$1:$E$366,4,0)</f>
        <v>100.94</v>
      </c>
      <c r="BH184">
        <f>VLOOKUP($AU184,weatherData!$A$1:$E$366,5,0)</f>
        <v>66.92</v>
      </c>
    </row>
    <row r="185" spans="1:60" x14ac:dyDescent="0.2">
      <c r="A185" s="3">
        <v>43311</v>
      </c>
      <c r="B185" s="4">
        <v>1956</v>
      </c>
      <c r="C185" s="4">
        <v>6.7613720015893835</v>
      </c>
      <c r="D185" s="4">
        <v>269</v>
      </c>
      <c r="E185" s="4">
        <v>5.7333333333333334</v>
      </c>
      <c r="F185" s="4">
        <v>3</v>
      </c>
      <c r="G185" s="4">
        <v>58443.922168893871</v>
      </c>
      <c r="H185" s="4">
        <v>3119</v>
      </c>
      <c r="I185" s="4">
        <v>2852</v>
      </c>
      <c r="J185" s="4">
        <v>2446</v>
      </c>
      <c r="Q185" s="1">
        <v>43311</v>
      </c>
      <c r="R185">
        <v>1956</v>
      </c>
      <c r="S185">
        <v>269</v>
      </c>
      <c r="T185">
        <v>3119</v>
      </c>
      <c r="U185">
        <v>2852</v>
      </c>
      <c r="V185">
        <v>2446</v>
      </c>
      <c r="W185">
        <v>5.7333333333333334</v>
      </c>
      <c r="X185">
        <v>0</v>
      </c>
      <c r="Y185">
        <v>98.06</v>
      </c>
      <c r="Z185">
        <f t="shared" si="24"/>
        <v>9615.7636000000002</v>
      </c>
      <c r="AA185">
        <f t="shared" si="25"/>
        <v>17882.266666666666</v>
      </c>
      <c r="AB185">
        <f t="shared" si="26"/>
        <v>8895388</v>
      </c>
      <c r="AC185">
        <f t="shared" si="27"/>
        <v>7629074</v>
      </c>
      <c r="AD185">
        <v>0</v>
      </c>
      <c r="AE185">
        <f t="shared" si="28"/>
        <v>0</v>
      </c>
      <c r="AF185">
        <v>58443.922168893871</v>
      </c>
      <c r="AG185">
        <v>6.7613720015893835</v>
      </c>
      <c r="AH185">
        <v>3</v>
      </c>
      <c r="AI185">
        <v>0</v>
      </c>
      <c r="AJ185">
        <v>60.98</v>
      </c>
      <c r="AK185" t="str">
        <f t="shared" si="29"/>
        <v>Mon</v>
      </c>
      <c r="AL185">
        <f t="shared" si="30"/>
        <v>1</v>
      </c>
      <c r="AM185">
        <f t="shared" si="31"/>
        <v>0</v>
      </c>
      <c r="AN185">
        <f t="shared" si="32"/>
        <v>0</v>
      </c>
      <c r="AO185">
        <f t="shared" si="33"/>
        <v>0</v>
      </c>
      <c r="AP185">
        <f t="shared" si="34"/>
        <v>0</v>
      </c>
      <c r="AQ185">
        <f t="shared" si="35"/>
        <v>0</v>
      </c>
      <c r="AU185" s="1">
        <v>43309</v>
      </c>
      <c r="AV185">
        <v>4135</v>
      </c>
      <c r="AW185">
        <v>2.7448575495475538</v>
      </c>
      <c r="AX185">
        <v>490</v>
      </c>
      <c r="AY185">
        <v>7</v>
      </c>
      <c r="AZ185">
        <v>2</v>
      </c>
      <c r="BA185">
        <v>67293.728916439068</v>
      </c>
      <c r="BB185">
        <v>3941</v>
      </c>
      <c r="BC185">
        <v>4029</v>
      </c>
      <c r="BD185">
        <v>3761</v>
      </c>
      <c r="BE185">
        <f>VLOOKUP($AU185,weatherData!$A$1:$E$366,2,0)</f>
        <v>0</v>
      </c>
      <c r="BF185">
        <f>VLOOKUP($AU185,weatherData!$A$1:$E$366,3,0)</f>
        <v>0</v>
      </c>
      <c r="BG185">
        <f>VLOOKUP($AU185,weatherData!$A$1:$E$366,4,0)</f>
        <v>98.96</v>
      </c>
      <c r="BH185">
        <f>VLOOKUP($AU185,weatherData!$A$1:$E$366,5,0)</f>
        <v>69.08</v>
      </c>
    </row>
    <row r="186" spans="1:60" x14ac:dyDescent="0.2">
      <c r="A186" s="3">
        <v>43312</v>
      </c>
      <c r="B186" s="4">
        <v>3000</v>
      </c>
      <c r="C186" s="4">
        <v>3.2629703417195164</v>
      </c>
      <c r="D186" s="4">
        <v>402</v>
      </c>
      <c r="E186" s="4">
        <v>6.6</v>
      </c>
      <c r="F186" s="4">
        <v>6</v>
      </c>
      <c r="G186" s="4">
        <v>57612.054197204874</v>
      </c>
      <c r="H186" s="4">
        <v>3219</v>
      </c>
      <c r="I186" s="4">
        <v>3476</v>
      </c>
      <c r="J186" s="4">
        <v>1729</v>
      </c>
      <c r="Q186" s="1">
        <v>43312</v>
      </c>
      <c r="R186">
        <v>3000</v>
      </c>
      <c r="S186">
        <v>402</v>
      </c>
      <c r="T186">
        <v>3219</v>
      </c>
      <c r="U186">
        <v>3476</v>
      </c>
      <c r="V186">
        <v>1729</v>
      </c>
      <c r="W186">
        <v>6.6</v>
      </c>
      <c r="X186">
        <v>0</v>
      </c>
      <c r="Y186">
        <v>100.04</v>
      </c>
      <c r="Z186">
        <f t="shared" si="24"/>
        <v>10008.001600000001</v>
      </c>
      <c r="AA186">
        <f t="shared" si="25"/>
        <v>21245.399999999998</v>
      </c>
      <c r="AB186">
        <f t="shared" si="26"/>
        <v>11189244</v>
      </c>
      <c r="AC186">
        <f t="shared" si="27"/>
        <v>5565651</v>
      </c>
      <c r="AD186">
        <v>0</v>
      </c>
      <c r="AE186">
        <f t="shared" si="28"/>
        <v>0</v>
      </c>
      <c r="AF186">
        <v>57612.054197204874</v>
      </c>
      <c r="AG186">
        <v>3.2629703417195164</v>
      </c>
      <c r="AH186">
        <v>6</v>
      </c>
      <c r="AI186">
        <v>0</v>
      </c>
      <c r="AJ186">
        <v>60.98</v>
      </c>
      <c r="AK186" t="str">
        <f t="shared" si="29"/>
        <v>Tue</v>
      </c>
      <c r="AL186">
        <f t="shared" si="30"/>
        <v>0</v>
      </c>
      <c r="AM186">
        <f t="shared" si="31"/>
        <v>1</v>
      </c>
      <c r="AN186">
        <f t="shared" si="32"/>
        <v>0</v>
      </c>
      <c r="AO186">
        <f t="shared" si="33"/>
        <v>0</v>
      </c>
      <c r="AP186">
        <f t="shared" si="34"/>
        <v>0</v>
      </c>
      <c r="AQ186">
        <f t="shared" si="35"/>
        <v>0</v>
      </c>
      <c r="AU186" s="1">
        <v>43311</v>
      </c>
      <c r="AV186">
        <v>1956</v>
      </c>
      <c r="AW186">
        <v>6.7613720015893835</v>
      </c>
      <c r="AX186">
        <v>269</v>
      </c>
      <c r="AY186">
        <v>5.7333333333333334</v>
      </c>
      <c r="AZ186">
        <v>3</v>
      </c>
      <c r="BA186">
        <v>58443.922168893871</v>
      </c>
      <c r="BB186">
        <v>3119</v>
      </c>
      <c r="BC186">
        <v>2852</v>
      </c>
      <c r="BD186">
        <v>2446</v>
      </c>
      <c r="BE186">
        <f>VLOOKUP($AU186,weatherData!$A$1:$E$366,2,0)</f>
        <v>0</v>
      </c>
      <c r="BF186">
        <f>VLOOKUP($AU186,weatherData!$A$1:$E$366,3,0)</f>
        <v>0</v>
      </c>
      <c r="BG186">
        <f>VLOOKUP($AU186,weatherData!$A$1:$E$366,4,0)</f>
        <v>98.06</v>
      </c>
      <c r="BH186">
        <f>VLOOKUP($AU186,weatherData!$A$1:$E$366,5,0)</f>
        <v>60.98</v>
      </c>
    </row>
    <row r="187" spans="1:60" x14ac:dyDescent="0.2">
      <c r="A187" s="3">
        <v>43313</v>
      </c>
      <c r="B187" s="4">
        <v>3045</v>
      </c>
      <c r="C187" s="4">
        <v>3.5637115574670211</v>
      </c>
      <c r="D187" s="4">
        <v>395</v>
      </c>
      <c r="E187" s="4">
        <v>7.0666666666666664</v>
      </c>
      <c r="F187" s="4">
        <v>3</v>
      </c>
      <c r="G187" s="4">
        <v>55666.014076068052</v>
      </c>
      <c r="H187" s="4">
        <v>3174</v>
      </c>
      <c r="I187" s="4">
        <v>5576</v>
      </c>
      <c r="J187" s="4">
        <v>2575</v>
      </c>
      <c r="Q187" s="1">
        <v>43313</v>
      </c>
      <c r="R187">
        <v>3045</v>
      </c>
      <c r="S187">
        <v>395</v>
      </c>
      <c r="T187">
        <v>3174</v>
      </c>
      <c r="U187">
        <v>5576</v>
      </c>
      <c r="V187">
        <v>2575</v>
      </c>
      <c r="W187">
        <v>7.0666666666666664</v>
      </c>
      <c r="X187">
        <v>0</v>
      </c>
      <c r="Y187">
        <v>96.98</v>
      </c>
      <c r="Z187">
        <f t="shared" si="24"/>
        <v>9405.1204000000016</v>
      </c>
      <c r="AA187">
        <f t="shared" si="25"/>
        <v>22429.599999999999</v>
      </c>
      <c r="AB187">
        <f t="shared" si="26"/>
        <v>17698224</v>
      </c>
      <c r="AC187">
        <f t="shared" si="27"/>
        <v>8173050</v>
      </c>
      <c r="AD187">
        <v>0</v>
      </c>
      <c r="AE187">
        <f t="shared" si="28"/>
        <v>0</v>
      </c>
      <c r="AF187">
        <v>55666.014076068052</v>
      </c>
      <c r="AG187">
        <v>3.5637115574670211</v>
      </c>
      <c r="AH187">
        <v>3</v>
      </c>
      <c r="AI187">
        <v>0</v>
      </c>
      <c r="AJ187">
        <v>71.959999999999994</v>
      </c>
      <c r="AK187" t="str">
        <f t="shared" si="29"/>
        <v>Wed</v>
      </c>
      <c r="AL187">
        <f t="shared" si="30"/>
        <v>0</v>
      </c>
      <c r="AM187">
        <f t="shared" si="31"/>
        <v>0</v>
      </c>
      <c r="AN187">
        <f t="shared" si="32"/>
        <v>1</v>
      </c>
      <c r="AO187">
        <f t="shared" si="33"/>
        <v>0</v>
      </c>
      <c r="AP187">
        <f t="shared" si="34"/>
        <v>0</v>
      </c>
      <c r="AQ187">
        <f t="shared" si="35"/>
        <v>0</v>
      </c>
      <c r="AU187" s="1">
        <v>43312</v>
      </c>
      <c r="AV187">
        <v>3000</v>
      </c>
      <c r="AW187">
        <v>3.2629703417195164</v>
      </c>
      <c r="AX187">
        <v>402</v>
      </c>
      <c r="AY187">
        <v>6.6</v>
      </c>
      <c r="AZ187">
        <v>6</v>
      </c>
      <c r="BA187">
        <v>57612.054197204874</v>
      </c>
      <c r="BB187">
        <v>3219</v>
      </c>
      <c r="BC187">
        <v>3476</v>
      </c>
      <c r="BD187">
        <v>1729</v>
      </c>
      <c r="BE187">
        <f>VLOOKUP($AU187,weatherData!$A$1:$E$366,2,0)</f>
        <v>0</v>
      </c>
      <c r="BF187">
        <f>VLOOKUP($AU187,weatherData!$A$1:$E$366,3,0)</f>
        <v>0</v>
      </c>
      <c r="BG187">
        <f>VLOOKUP($AU187,weatherData!$A$1:$E$366,4,0)</f>
        <v>100.04</v>
      </c>
      <c r="BH187">
        <f>VLOOKUP($AU187,weatherData!$A$1:$E$366,5,0)</f>
        <v>60.98</v>
      </c>
    </row>
    <row r="188" spans="1:60" x14ac:dyDescent="0.2">
      <c r="A188" s="3">
        <v>43314</v>
      </c>
      <c r="B188" s="4">
        <v>3705</v>
      </c>
      <c r="C188" s="4">
        <v>5.5189209830181074</v>
      </c>
      <c r="D188" s="4">
        <v>420</v>
      </c>
      <c r="E188" s="4">
        <v>7.4</v>
      </c>
      <c r="F188" s="4">
        <v>4</v>
      </c>
      <c r="G188" s="4">
        <v>58382.303136000257</v>
      </c>
      <c r="H188" s="4">
        <v>3551</v>
      </c>
      <c r="I188" s="4">
        <v>3101</v>
      </c>
      <c r="J188" s="4">
        <v>2893</v>
      </c>
      <c r="Q188" s="1">
        <v>43314</v>
      </c>
      <c r="R188">
        <v>3705</v>
      </c>
      <c r="S188">
        <v>420</v>
      </c>
      <c r="T188">
        <v>3551</v>
      </c>
      <c r="U188">
        <v>3101</v>
      </c>
      <c r="V188">
        <v>2893</v>
      </c>
      <c r="W188">
        <v>7.4</v>
      </c>
      <c r="X188">
        <v>0</v>
      </c>
      <c r="Y188">
        <v>95</v>
      </c>
      <c r="Z188">
        <f t="shared" si="24"/>
        <v>9025</v>
      </c>
      <c r="AA188">
        <f t="shared" si="25"/>
        <v>26277.4</v>
      </c>
      <c r="AB188">
        <f t="shared" si="26"/>
        <v>11011651</v>
      </c>
      <c r="AC188">
        <f t="shared" si="27"/>
        <v>10273043</v>
      </c>
      <c r="AD188">
        <v>0</v>
      </c>
      <c r="AE188">
        <f t="shared" si="28"/>
        <v>0</v>
      </c>
      <c r="AF188">
        <v>58382.303136000257</v>
      </c>
      <c r="AG188">
        <v>5.5189209830181074</v>
      </c>
      <c r="AH188">
        <v>4</v>
      </c>
      <c r="AI188">
        <v>0</v>
      </c>
      <c r="AJ188">
        <v>71.06</v>
      </c>
      <c r="AK188" t="str">
        <f t="shared" si="29"/>
        <v>Thu</v>
      </c>
      <c r="AL188">
        <f t="shared" si="30"/>
        <v>0</v>
      </c>
      <c r="AM188">
        <f t="shared" si="31"/>
        <v>0</v>
      </c>
      <c r="AN188">
        <f t="shared" si="32"/>
        <v>0</v>
      </c>
      <c r="AO188">
        <f t="shared" si="33"/>
        <v>1</v>
      </c>
      <c r="AP188">
        <f t="shared" si="34"/>
        <v>0</v>
      </c>
      <c r="AQ188">
        <f t="shared" si="35"/>
        <v>0</v>
      </c>
      <c r="AU188" s="1">
        <v>43313</v>
      </c>
      <c r="AV188">
        <v>3045</v>
      </c>
      <c r="AW188">
        <v>3.5637115574670211</v>
      </c>
      <c r="AX188">
        <v>395</v>
      </c>
      <c r="AY188">
        <v>7.0666666666666664</v>
      </c>
      <c r="AZ188">
        <v>3</v>
      </c>
      <c r="BA188">
        <v>55666.014076068052</v>
      </c>
      <c r="BB188">
        <v>3174</v>
      </c>
      <c r="BC188">
        <v>5576</v>
      </c>
      <c r="BD188">
        <v>2575</v>
      </c>
      <c r="BE188">
        <f>VLOOKUP($AU188,weatherData!$A$1:$E$366,2,0)</f>
        <v>0</v>
      </c>
      <c r="BF188">
        <f>VLOOKUP($AU188,weatherData!$A$1:$E$366,3,0)</f>
        <v>0</v>
      </c>
      <c r="BG188">
        <f>VLOOKUP($AU188,weatherData!$A$1:$E$366,4,0)</f>
        <v>96.98</v>
      </c>
      <c r="BH188">
        <f>VLOOKUP($AU188,weatherData!$A$1:$E$366,5,0)</f>
        <v>71.959999999999994</v>
      </c>
    </row>
    <row r="189" spans="1:60" x14ac:dyDescent="0.2">
      <c r="A189" s="3">
        <v>43315</v>
      </c>
      <c r="B189" s="4">
        <v>3187</v>
      </c>
      <c r="C189" s="4">
        <v>3.3871194590242113</v>
      </c>
      <c r="D189" s="4">
        <v>407</v>
      </c>
      <c r="E189" s="4">
        <v>6.7333333333333334</v>
      </c>
      <c r="F189" s="4">
        <v>3</v>
      </c>
      <c r="G189" s="4">
        <v>50609.246119982257</v>
      </c>
      <c r="H189" s="4">
        <v>5297</v>
      </c>
      <c r="I189" s="4">
        <v>3844</v>
      </c>
      <c r="J189" s="4">
        <v>3859</v>
      </c>
      <c r="Q189" s="1">
        <v>43315</v>
      </c>
      <c r="R189">
        <v>3187</v>
      </c>
      <c r="S189">
        <v>407</v>
      </c>
      <c r="T189">
        <v>5297</v>
      </c>
      <c r="U189">
        <v>3844</v>
      </c>
      <c r="V189">
        <v>3859</v>
      </c>
      <c r="W189">
        <v>6.7333333333333334</v>
      </c>
      <c r="X189">
        <v>0</v>
      </c>
      <c r="Y189">
        <v>93.919999999999902</v>
      </c>
      <c r="Z189">
        <f t="shared" si="24"/>
        <v>8820.9663999999811</v>
      </c>
      <c r="AA189">
        <f t="shared" si="25"/>
        <v>35666.466666666667</v>
      </c>
      <c r="AB189">
        <f t="shared" si="26"/>
        <v>20361668</v>
      </c>
      <c r="AC189">
        <f t="shared" si="27"/>
        <v>20441123</v>
      </c>
      <c r="AD189">
        <v>0</v>
      </c>
      <c r="AE189">
        <f t="shared" si="28"/>
        <v>0</v>
      </c>
      <c r="AF189">
        <v>50609.246119982257</v>
      </c>
      <c r="AG189">
        <v>3.3871194590242113</v>
      </c>
      <c r="AH189">
        <v>3</v>
      </c>
      <c r="AI189">
        <v>0</v>
      </c>
      <c r="AJ189">
        <v>68</v>
      </c>
      <c r="AK189" t="str">
        <f t="shared" si="29"/>
        <v>Fri</v>
      </c>
      <c r="AL189">
        <f t="shared" si="30"/>
        <v>0</v>
      </c>
      <c r="AM189">
        <f t="shared" si="31"/>
        <v>0</v>
      </c>
      <c r="AN189">
        <f t="shared" si="32"/>
        <v>0</v>
      </c>
      <c r="AO189">
        <f t="shared" si="33"/>
        <v>0</v>
      </c>
      <c r="AP189">
        <f t="shared" si="34"/>
        <v>1</v>
      </c>
      <c r="AQ189">
        <f t="shared" si="35"/>
        <v>0</v>
      </c>
      <c r="AU189" s="1">
        <v>43314</v>
      </c>
      <c r="AV189">
        <v>3705</v>
      </c>
      <c r="AW189">
        <v>5.5189209830181074</v>
      </c>
      <c r="AX189">
        <v>420</v>
      </c>
      <c r="AY189">
        <v>7.4</v>
      </c>
      <c r="AZ189">
        <v>4</v>
      </c>
      <c r="BA189">
        <v>58382.303136000257</v>
      </c>
      <c r="BB189">
        <v>3551</v>
      </c>
      <c r="BC189">
        <v>3101</v>
      </c>
      <c r="BD189">
        <v>2893</v>
      </c>
      <c r="BE189">
        <f>VLOOKUP($AU189,weatherData!$A$1:$E$366,2,0)</f>
        <v>0</v>
      </c>
      <c r="BF189">
        <f>VLOOKUP($AU189,weatherData!$A$1:$E$366,3,0)</f>
        <v>0</v>
      </c>
      <c r="BG189">
        <f>VLOOKUP($AU189,weatherData!$A$1:$E$366,4,0)</f>
        <v>95</v>
      </c>
      <c r="BH189">
        <f>VLOOKUP($AU189,weatherData!$A$1:$E$366,5,0)</f>
        <v>71.06</v>
      </c>
    </row>
    <row r="190" spans="1:60" x14ac:dyDescent="0.2">
      <c r="A190" s="3">
        <v>43316</v>
      </c>
      <c r="B190" s="4">
        <v>4175</v>
      </c>
      <c r="C190" s="4">
        <v>2.6399873696014606</v>
      </c>
      <c r="D190" s="4">
        <v>419</v>
      </c>
      <c r="E190" s="4">
        <v>7.6</v>
      </c>
      <c r="F190" s="4">
        <v>0</v>
      </c>
      <c r="G190" s="4">
        <v>51558.181535229509</v>
      </c>
      <c r="H190" s="4">
        <v>5624</v>
      </c>
      <c r="I190" s="4">
        <v>3069</v>
      </c>
      <c r="J190" s="4">
        <v>4135</v>
      </c>
      <c r="Q190" s="1">
        <v>43316</v>
      </c>
      <c r="R190">
        <v>4175</v>
      </c>
      <c r="S190">
        <v>419</v>
      </c>
      <c r="T190">
        <v>5624</v>
      </c>
      <c r="U190">
        <v>3069</v>
      </c>
      <c r="V190">
        <v>4135</v>
      </c>
      <c r="W190">
        <v>7.6</v>
      </c>
      <c r="X190">
        <v>0</v>
      </c>
      <c r="Y190">
        <v>96.98</v>
      </c>
      <c r="Z190">
        <f t="shared" si="24"/>
        <v>9405.1204000000016</v>
      </c>
      <c r="AA190">
        <f t="shared" si="25"/>
        <v>42742.400000000001</v>
      </c>
      <c r="AB190">
        <f t="shared" si="26"/>
        <v>17260056</v>
      </c>
      <c r="AC190">
        <f t="shared" si="27"/>
        <v>23255240</v>
      </c>
      <c r="AD190">
        <v>0</v>
      </c>
      <c r="AE190">
        <f t="shared" si="28"/>
        <v>0</v>
      </c>
      <c r="AF190">
        <v>51558.181535229509</v>
      </c>
      <c r="AG190">
        <v>2.6399873696014606</v>
      </c>
      <c r="AH190">
        <v>0</v>
      </c>
      <c r="AI190">
        <v>0</v>
      </c>
      <c r="AJ190">
        <v>64.040000000000006</v>
      </c>
      <c r="AK190" t="str">
        <f t="shared" si="29"/>
        <v>Sat</v>
      </c>
      <c r="AL190">
        <f t="shared" si="30"/>
        <v>0</v>
      </c>
      <c r="AM190">
        <f t="shared" si="31"/>
        <v>0</v>
      </c>
      <c r="AN190">
        <f t="shared" si="32"/>
        <v>0</v>
      </c>
      <c r="AO190">
        <f t="shared" si="33"/>
        <v>0</v>
      </c>
      <c r="AP190">
        <f t="shared" si="34"/>
        <v>0</v>
      </c>
      <c r="AQ190">
        <f t="shared" si="35"/>
        <v>1</v>
      </c>
      <c r="AU190" s="1">
        <v>43315</v>
      </c>
      <c r="AV190">
        <v>3187</v>
      </c>
      <c r="AW190">
        <v>3.3871194590242113</v>
      </c>
      <c r="AX190">
        <v>407</v>
      </c>
      <c r="AY190">
        <v>6.7333333333333334</v>
      </c>
      <c r="AZ190">
        <v>3</v>
      </c>
      <c r="BA190">
        <v>50609.246119982257</v>
      </c>
      <c r="BB190">
        <v>5297</v>
      </c>
      <c r="BC190">
        <v>3844</v>
      </c>
      <c r="BD190">
        <v>3859</v>
      </c>
      <c r="BE190">
        <f>VLOOKUP($AU190,weatherData!$A$1:$E$366,2,0)</f>
        <v>0</v>
      </c>
      <c r="BF190">
        <f>VLOOKUP($AU190,weatherData!$A$1:$E$366,3,0)</f>
        <v>0</v>
      </c>
      <c r="BG190">
        <f>VLOOKUP($AU190,weatherData!$A$1:$E$366,4,0)</f>
        <v>93.919999999999902</v>
      </c>
      <c r="BH190">
        <f>VLOOKUP($AU190,weatherData!$A$1:$E$366,5,0)</f>
        <v>68</v>
      </c>
    </row>
    <row r="191" spans="1:60" x14ac:dyDescent="0.2">
      <c r="A191" s="3">
        <v>43318</v>
      </c>
      <c r="B191" s="4">
        <v>2837</v>
      </c>
      <c r="C191" s="4">
        <v>3.7688174974409607</v>
      </c>
      <c r="D191" s="4">
        <v>332</v>
      </c>
      <c r="E191" s="4">
        <v>7.1333333333333337</v>
      </c>
      <c r="F191" s="4">
        <v>8</v>
      </c>
      <c r="G191" s="4">
        <v>64182.932274286206</v>
      </c>
      <c r="H191" s="4">
        <v>2515</v>
      </c>
      <c r="I191" s="4">
        <v>2236</v>
      </c>
      <c r="J191" s="4">
        <v>1956</v>
      </c>
      <c r="Q191" s="1">
        <v>43318</v>
      </c>
      <c r="R191">
        <v>2837</v>
      </c>
      <c r="S191">
        <v>332</v>
      </c>
      <c r="T191">
        <v>2515</v>
      </c>
      <c r="U191">
        <v>2236</v>
      </c>
      <c r="V191">
        <v>1956</v>
      </c>
      <c r="W191">
        <v>7.1333333333333337</v>
      </c>
      <c r="X191">
        <v>0</v>
      </c>
      <c r="Y191">
        <v>93.02</v>
      </c>
      <c r="Z191">
        <f t="shared" si="24"/>
        <v>8652.7204000000002</v>
      </c>
      <c r="AA191">
        <f t="shared" si="25"/>
        <v>17940.333333333336</v>
      </c>
      <c r="AB191">
        <f t="shared" si="26"/>
        <v>5623540</v>
      </c>
      <c r="AC191">
        <f t="shared" si="27"/>
        <v>4919340</v>
      </c>
      <c r="AD191">
        <v>0</v>
      </c>
      <c r="AE191">
        <f t="shared" si="28"/>
        <v>0</v>
      </c>
      <c r="AF191">
        <v>64182.932274286206</v>
      </c>
      <c r="AG191">
        <v>3.7688174974409607</v>
      </c>
      <c r="AH191">
        <v>8</v>
      </c>
      <c r="AI191">
        <v>0</v>
      </c>
      <c r="AJ191">
        <v>57.92</v>
      </c>
      <c r="AK191" t="str">
        <f t="shared" si="29"/>
        <v>Mon</v>
      </c>
      <c r="AL191">
        <f t="shared" si="30"/>
        <v>1</v>
      </c>
      <c r="AM191">
        <f t="shared" si="31"/>
        <v>0</v>
      </c>
      <c r="AN191">
        <f t="shared" si="32"/>
        <v>0</v>
      </c>
      <c r="AO191">
        <f t="shared" si="33"/>
        <v>0</v>
      </c>
      <c r="AP191">
        <f t="shared" si="34"/>
        <v>0</v>
      </c>
      <c r="AQ191">
        <f t="shared" si="35"/>
        <v>0</v>
      </c>
      <c r="AU191" s="1">
        <v>43316</v>
      </c>
      <c r="AV191">
        <v>4175</v>
      </c>
      <c r="AW191">
        <v>2.6399873696014606</v>
      </c>
      <c r="AX191">
        <v>419</v>
      </c>
      <c r="AY191">
        <v>7.6</v>
      </c>
      <c r="AZ191">
        <v>0</v>
      </c>
      <c r="BA191">
        <v>51558.181535229509</v>
      </c>
      <c r="BB191">
        <v>5624</v>
      </c>
      <c r="BC191">
        <v>3069</v>
      </c>
      <c r="BD191">
        <v>4135</v>
      </c>
      <c r="BE191">
        <f>VLOOKUP($AU191,weatherData!$A$1:$E$366,2,0)</f>
        <v>0</v>
      </c>
      <c r="BF191">
        <f>VLOOKUP($AU191,weatherData!$A$1:$E$366,3,0)</f>
        <v>0</v>
      </c>
      <c r="BG191">
        <f>VLOOKUP($AU191,weatherData!$A$1:$E$366,4,0)</f>
        <v>96.98</v>
      </c>
      <c r="BH191">
        <f>VLOOKUP($AU191,weatherData!$A$1:$E$366,5,0)</f>
        <v>64.040000000000006</v>
      </c>
    </row>
    <row r="192" spans="1:60" x14ac:dyDescent="0.2">
      <c r="A192" s="3">
        <v>43319</v>
      </c>
      <c r="B192" s="4">
        <v>3399</v>
      </c>
      <c r="C192" s="4">
        <v>3.4688278020254741</v>
      </c>
      <c r="D192" s="4">
        <v>342</v>
      </c>
      <c r="E192" s="4">
        <v>7.4</v>
      </c>
      <c r="F192" s="4">
        <v>1</v>
      </c>
      <c r="G192" s="4">
        <v>53817.655080819408</v>
      </c>
      <c r="H192" s="4">
        <v>3764</v>
      </c>
      <c r="I192" s="4">
        <v>2614</v>
      </c>
      <c r="J192" s="4">
        <v>3000</v>
      </c>
      <c r="Q192" s="1">
        <v>43319</v>
      </c>
      <c r="R192">
        <v>3399</v>
      </c>
      <c r="S192">
        <v>342</v>
      </c>
      <c r="T192">
        <v>3764</v>
      </c>
      <c r="U192">
        <v>2614</v>
      </c>
      <c r="V192">
        <v>3000</v>
      </c>
      <c r="W192">
        <v>7.4</v>
      </c>
      <c r="X192">
        <v>0</v>
      </c>
      <c r="Y192">
        <v>95</v>
      </c>
      <c r="Z192">
        <f t="shared" si="24"/>
        <v>9025</v>
      </c>
      <c r="AA192">
        <f t="shared" si="25"/>
        <v>27853.600000000002</v>
      </c>
      <c r="AB192">
        <f t="shared" si="26"/>
        <v>9839096</v>
      </c>
      <c r="AC192">
        <f t="shared" si="27"/>
        <v>11292000</v>
      </c>
      <c r="AD192">
        <v>0</v>
      </c>
      <c r="AE192">
        <f t="shared" si="28"/>
        <v>0</v>
      </c>
      <c r="AF192">
        <v>53817.655080819408</v>
      </c>
      <c r="AG192">
        <v>3.4688278020254741</v>
      </c>
      <c r="AH192">
        <v>1</v>
      </c>
      <c r="AI192">
        <v>0</v>
      </c>
      <c r="AJ192">
        <v>57.92</v>
      </c>
      <c r="AK192" t="str">
        <f t="shared" si="29"/>
        <v>Tue</v>
      </c>
      <c r="AL192">
        <f t="shared" si="30"/>
        <v>0</v>
      </c>
      <c r="AM192">
        <f t="shared" si="31"/>
        <v>1</v>
      </c>
      <c r="AN192">
        <f t="shared" si="32"/>
        <v>0</v>
      </c>
      <c r="AO192">
        <f t="shared" si="33"/>
        <v>0</v>
      </c>
      <c r="AP192">
        <f t="shared" si="34"/>
        <v>0</v>
      </c>
      <c r="AQ192">
        <f t="shared" si="35"/>
        <v>0</v>
      </c>
      <c r="AU192" s="1">
        <v>43318</v>
      </c>
      <c r="AV192">
        <v>2837</v>
      </c>
      <c r="AW192">
        <v>3.7688174974409607</v>
      </c>
      <c r="AX192">
        <v>332</v>
      </c>
      <c r="AY192">
        <v>7.1333333333333337</v>
      </c>
      <c r="AZ192">
        <v>8</v>
      </c>
      <c r="BA192">
        <v>64182.932274286206</v>
      </c>
      <c r="BB192">
        <v>2515</v>
      </c>
      <c r="BC192">
        <v>2236</v>
      </c>
      <c r="BD192">
        <v>1956</v>
      </c>
      <c r="BE192">
        <f>VLOOKUP($AU192,weatherData!$A$1:$E$366,2,0)</f>
        <v>0</v>
      </c>
      <c r="BF192">
        <f>VLOOKUP($AU192,weatherData!$A$1:$E$366,3,0)</f>
        <v>0</v>
      </c>
      <c r="BG192">
        <f>VLOOKUP($AU192,weatherData!$A$1:$E$366,4,0)</f>
        <v>93.02</v>
      </c>
      <c r="BH192">
        <f>VLOOKUP($AU192,weatherData!$A$1:$E$366,5,0)</f>
        <v>57.92</v>
      </c>
    </row>
    <row r="193" spans="1:60" x14ac:dyDescent="0.2">
      <c r="A193" s="3">
        <v>43320</v>
      </c>
      <c r="B193" s="4">
        <v>3020</v>
      </c>
      <c r="C193" s="4">
        <v>4.2207736703005194</v>
      </c>
      <c r="D193" s="4">
        <v>375</v>
      </c>
      <c r="E193" s="4">
        <v>6.7333333333333334</v>
      </c>
      <c r="F193" s="4">
        <v>4</v>
      </c>
      <c r="G193" s="4">
        <v>57804.121991112574</v>
      </c>
      <c r="H193" s="4">
        <v>4068</v>
      </c>
      <c r="I193" s="4">
        <v>2702</v>
      </c>
      <c r="J193" s="4">
        <v>3045</v>
      </c>
      <c r="Q193" s="1">
        <v>43320</v>
      </c>
      <c r="R193">
        <v>3020</v>
      </c>
      <c r="S193">
        <v>375</v>
      </c>
      <c r="T193">
        <v>4068</v>
      </c>
      <c r="U193">
        <v>2702</v>
      </c>
      <c r="V193">
        <v>3045</v>
      </c>
      <c r="W193">
        <v>6.7333333333333334</v>
      </c>
      <c r="X193">
        <v>0</v>
      </c>
      <c r="Y193">
        <v>98.06</v>
      </c>
      <c r="Z193">
        <f t="shared" si="24"/>
        <v>9615.7636000000002</v>
      </c>
      <c r="AA193">
        <f t="shared" si="25"/>
        <v>27391.200000000001</v>
      </c>
      <c r="AB193">
        <f t="shared" si="26"/>
        <v>10991736</v>
      </c>
      <c r="AC193">
        <f t="shared" si="27"/>
        <v>12387060</v>
      </c>
      <c r="AD193">
        <v>0</v>
      </c>
      <c r="AE193">
        <f t="shared" si="28"/>
        <v>0</v>
      </c>
      <c r="AF193">
        <v>57804.121991112574</v>
      </c>
      <c r="AG193">
        <v>4.2207736703005194</v>
      </c>
      <c r="AH193">
        <v>4</v>
      </c>
      <c r="AI193">
        <v>0</v>
      </c>
      <c r="AJ193">
        <v>59</v>
      </c>
      <c r="AK193" t="str">
        <f t="shared" si="29"/>
        <v>Wed</v>
      </c>
      <c r="AL193">
        <f t="shared" si="30"/>
        <v>0</v>
      </c>
      <c r="AM193">
        <f t="shared" si="31"/>
        <v>0</v>
      </c>
      <c r="AN193">
        <f t="shared" si="32"/>
        <v>1</v>
      </c>
      <c r="AO193">
        <f t="shared" si="33"/>
        <v>0</v>
      </c>
      <c r="AP193">
        <f t="shared" si="34"/>
        <v>0</v>
      </c>
      <c r="AQ193">
        <f t="shared" si="35"/>
        <v>0</v>
      </c>
      <c r="AU193" s="1">
        <v>43319</v>
      </c>
      <c r="AV193">
        <v>3399</v>
      </c>
      <c r="AW193">
        <v>3.4688278020254741</v>
      </c>
      <c r="AX193">
        <v>342</v>
      </c>
      <c r="AY193">
        <v>7.4</v>
      </c>
      <c r="AZ193">
        <v>1</v>
      </c>
      <c r="BA193">
        <v>53817.655080819408</v>
      </c>
      <c r="BB193">
        <v>3764</v>
      </c>
      <c r="BC193">
        <v>2614</v>
      </c>
      <c r="BD193">
        <v>3000</v>
      </c>
      <c r="BE193">
        <f>VLOOKUP($AU193,weatherData!$A$1:$E$366,2,0)</f>
        <v>0</v>
      </c>
      <c r="BF193">
        <f>VLOOKUP($AU193,weatherData!$A$1:$E$366,3,0)</f>
        <v>0</v>
      </c>
      <c r="BG193">
        <f>VLOOKUP($AU193,weatherData!$A$1:$E$366,4,0)</f>
        <v>95</v>
      </c>
      <c r="BH193">
        <f>VLOOKUP($AU193,weatherData!$A$1:$E$366,5,0)</f>
        <v>57.92</v>
      </c>
    </row>
    <row r="194" spans="1:60" x14ac:dyDescent="0.2">
      <c r="A194" s="3">
        <v>43321</v>
      </c>
      <c r="B194" s="4">
        <v>2730</v>
      </c>
      <c r="C194" s="4">
        <v>2.7625025486717742</v>
      </c>
      <c r="D194" s="4">
        <v>355</v>
      </c>
      <c r="E194" s="4">
        <v>6.4</v>
      </c>
      <c r="F194" s="4">
        <v>8</v>
      </c>
      <c r="G194" s="4">
        <v>65742.250999980257</v>
      </c>
      <c r="H194" s="4">
        <v>3714</v>
      </c>
      <c r="I194" s="4">
        <v>2953</v>
      </c>
      <c r="J194" s="4">
        <v>3705</v>
      </c>
      <c r="Q194" s="1">
        <v>43321</v>
      </c>
      <c r="R194">
        <v>2730</v>
      </c>
      <c r="S194">
        <v>355</v>
      </c>
      <c r="T194">
        <v>3714</v>
      </c>
      <c r="U194">
        <v>2953</v>
      </c>
      <c r="V194">
        <v>3705</v>
      </c>
      <c r="W194">
        <v>6.4</v>
      </c>
      <c r="X194">
        <v>0</v>
      </c>
      <c r="Y194">
        <v>100.04</v>
      </c>
      <c r="Z194">
        <f t="shared" si="24"/>
        <v>10008.001600000001</v>
      </c>
      <c r="AA194">
        <f t="shared" si="25"/>
        <v>23769.600000000002</v>
      </c>
      <c r="AB194">
        <f t="shared" si="26"/>
        <v>10967442</v>
      </c>
      <c r="AC194">
        <f t="shared" si="27"/>
        <v>13760370</v>
      </c>
      <c r="AD194">
        <v>0</v>
      </c>
      <c r="AE194">
        <f t="shared" si="28"/>
        <v>0</v>
      </c>
      <c r="AF194">
        <v>65742.250999980257</v>
      </c>
      <c r="AG194">
        <v>2.7625025486717742</v>
      </c>
      <c r="AH194">
        <v>8</v>
      </c>
      <c r="AI194">
        <v>0</v>
      </c>
      <c r="AJ194">
        <v>60.98</v>
      </c>
      <c r="AK194" t="str">
        <f t="shared" si="29"/>
        <v>Thu</v>
      </c>
      <c r="AL194">
        <f t="shared" si="30"/>
        <v>0</v>
      </c>
      <c r="AM194">
        <f t="shared" si="31"/>
        <v>0</v>
      </c>
      <c r="AN194">
        <f t="shared" si="32"/>
        <v>0</v>
      </c>
      <c r="AO194">
        <f t="shared" si="33"/>
        <v>1</v>
      </c>
      <c r="AP194">
        <f t="shared" si="34"/>
        <v>0</v>
      </c>
      <c r="AQ194">
        <f t="shared" si="35"/>
        <v>0</v>
      </c>
      <c r="AU194" s="1">
        <v>43320</v>
      </c>
      <c r="AV194">
        <v>3020</v>
      </c>
      <c r="AW194">
        <v>4.2207736703005194</v>
      </c>
      <c r="AX194">
        <v>375</v>
      </c>
      <c r="AY194">
        <v>6.7333333333333334</v>
      </c>
      <c r="AZ194">
        <v>4</v>
      </c>
      <c r="BA194">
        <v>57804.121991112574</v>
      </c>
      <c r="BB194">
        <v>4068</v>
      </c>
      <c r="BC194">
        <v>2702</v>
      </c>
      <c r="BD194">
        <v>3045</v>
      </c>
      <c r="BE194">
        <f>VLOOKUP($AU194,weatherData!$A$1:$E$366,2,0)</f>
        <v>0</v>
      </c>
      <c r="BF194">
        <f>VLOOKUP($AU194,weatherData!$A$1:$E$366,3,0)</f>
        <v>0</v>
      </c>
      <c r="BG194">
        <f>VLOOKUP($AU194,weatherData!$A$1:$E$366,4,0)</f>
        <v>98.06</v>
      </c>
      <c r="BH194">
        <f>VLOOKUP($AU194,weatherData!$A$1:$E$366,5,0)</f>
        <v>59</v>
      </c>
    </row>
    <row r="195" spans="1:60" x14ac:dyDescent="0.2">
      <c r="A195" s="3">
        <v>43322</v>
      </c>
      <c r="B195" s="4">
        <v>3672</v>
      </c>
      <c r="C195" s="4">
        <v>4.310850640346036</v>
      </c>
      <c r="D195" s="4">
        <v>436</v>
      </c>
      <c r="E195" s="4">
        <v>6.8</v>
      </c>
      <c r="F195" s="4">
        <v>4</v>
      </c>
      <c r="G195" s="4">
        <v>53610.612966121807</v>
      </c>
      <c r="H195" s="4">
        <v>4507</v>
      </c>
      <c r="I195" s="4">
        <v>4090</v>
      </c>
      <c r="J195" s="4">
        <v>3187</v>
      </c>
      <c r="Q195" s="1">
        <v>43322</v>
      </c>
      <c r="R195">
        <v>3672</v>
      </c>
      <c r="S195">
        <v>436</v>
      </c>
      <c r="T195">
        <v>4507</v>
      </c>
      <c r="U195">
        <v>4090</v>
      </c>
      <c r="V195">
        <v>3187</v>
      </c>
      <c r="W195">
        <v>6.8</v>
      </c>
      <c r="X195">
        <v>0</v>
      </c>
      <c r="Y195">
        <v>98.96</v>
      </c>
      <c r="Z195">
        <f t="shared" si="24"/>
        <v>9793.0815999999995</v>
      </c>
      <c r="AA195">
        <f t="shared" si="25"/>
        <v>30647.599999999999</v>
      </c>
      <c r="AB195">
        <f t="shared" si="26"/>
        <v>18433630</v>
      </c>
      <c r="AC195">
        <f t="shared" si="27"/>
        <v>14363809</v>
      </c>
      <c r="AD195">
        <v>0</v>
      </c>
      <c r="AE195">
        <f t="shared" si="28"/>
        <v>0</v>
      </c>
      <c r="AF195">
        <v>53610.612966121807</v>
      </c>
      <c r="AG195">
        <v>4.310850640346036</v>
      </c>
      <c r="AH195">
        <v>4</v>
      </c>
      <c r="AI195">
        <v>0</v>
      </c>
      <c r="AJ195">
        <v>66.02</v>
      </c>
      <c r="AK195" t="str">
        <f t="shared" si="29"/>
        <v>Fri</v>
      </c>
      <c r="AL195">
        <f t="shared" si="30"/>
        <v>0</v>
      </c>
      <c r="AM195">
        <f t="shared" si="31"/>
        <v>0</v>
      </c>
      <c r="AN195">
        <f t="shared" si="32"/>
        <v>0</v>
      </c>
      <c r="AO195">
        <f t="shared" si="33"/>
        <v>0</v>
      </c>
      <c r="AP195">
        <f t="shared" si="34"/>
        <v>1</v>
      </c>
      <c r="AQ195">
        <f t="shared" si="35"/>
        <v>0</v>
      </c>
      <c r="AU195" s="1">
        <v>43321</v>
      </c>
      <c r="AV195">
        <v>2730</v>
      </c>
      <c r="AW195">
        <v>2.7625025486717742</v>
      </c>
      <c r="AX195">
        <v>355</v>
      </c>
      <c r="AY195">
        <v>6.4</v>
      </c>
      <c r="AZ195">
        <v>8</v>
      </c>
      <c r="BA195">
        <v>65742.250999980257</v>
      </c>
      <c r="BB195">
        <v>3714</v>
      </c>
      <c r="BC195">
        <v>2953</v>
      </c>
      <c r="BD195">
        <v>3705</v>
      </c>
      <c r="BE195">
        <f>VLOOKUP($AU195,weatherData!$A$1:$E$366,2,0)</f>
        <v>0</v>
      </c>
      <c r="BF195">
        <f>VLOOKUP($AU195,weatherData!$A$1:$E$366,3,0)</f>
        <v>0</v>
      </c>
      <c r="BG195">
        <f>VLOOKUP($AU195,weatherData!$A$1:$E$366,4,0)</f>
        <v>100.04</v>
      </c>
      <c r="BH195">
        <f>VLOOKUP($AU195,weatherData!$A$1:$E$366,5,0)</f>
        <v>60.98</v>
      </c>
    </row>
    <row r="196" spans="1:60" x14ac:dyDescent="0.2">
      <c r="A196" s="3">
        <v>43323</v>
      </c>
      <c r="B196" s="4">
        <v>3722</v>
      </c>
      <c r="C196" s="4">
        <v>2.8143446259828733</v>
      </c>
      <c r="D196" s="4">
        <v>452</v>
      </c>
      <c r="E196" s="4">
        <v>7</v>
      </c>
      <c r="F196" s="4">
        <v>1</v>
      </c>
      <c r="G196" s="4">
        <v>62775.425464033986</v>
      </c>
      <c r="H196" s="4">
        <v>5433</v>
      </c>
      <c r="I196" s="4">
        <v>3442</v>
      </c>
      <c r="J196" s="4">
        <v>4175</v>
      </c>
      <c r="Q196" s="1">
        <v>43323</v>
      </c>
      <c r="R196">
        <v>3722</v>
      </c>
      <c r="S196">
        <v>452</v>
      </c>
      <c r="T196">
        <v>5433</v>
      </c>
      <c r="U196">
        <v>3442</v>
      </c>
      <c r="V196">
        <v>4175</v>
      </c>
      <c r="W196">
        <v>7</v>
      </c>
      <c r="X196">
        <v>0</v>
      </c>
      <c r="Y196">
        <v>98.96</v>
      </c>
      <c r="Z196">
        <f t="shared" si="24"/>
        <v>9793.0815999999995</v>
      </c>
      <c r="AA196">
        <f t="shared" si="25"/>
        <v>38031</v>
      </c>
      <c r="AB196">
        <f t="shared" si="26"/>
        <v>18700386</v>
      </c>
      <c r="AC196">
        <f t="shared" si="27"/>
        <v>22682775</v>
      </c>
      <c r="AD196">
        <v>0</v>
      </c>
      <c r="AE196">
        <f t="shared" si="28"/>
        <v>0</v>
      </c>
      <c r="AF196">
        <v>62775.425464033986</v>
      </c>
      <c r="AG196">
        <v>2.8143446259828733</v>
      </c>
      <c r="AH196">
        <v>1</v>
      </c>
      <c r="AI196">
        <v>0</v>
      </c>
      <c r="AJ196">
        <v>64.94</v>
      </c>
      <c r="AK196" t="str">
        <f t="shared" si="29"/>
        <v>Sat</v>
      </c>
      <c r="AL196">
        <f t="shared" si="30"/>
        <v>0</v>
      </c>
      <c r="AM196">
        <f t="shared" si="31"/>
        <v>0</v>
      </c>
      <c r="AN196">
        <f t="shared" si="32"/>
        <v>0</v>
      </c>
      <c r="AO196">
        <f t="shared" si="33"/>
        <v>0</v>
      </c>
      <c r="AP196">
        <f t="shared" si="34"/>
        <v>0</v>
      </c>
      <c r="AQ196">
        <f t="shared" si="35"/>
        <v>1</v>
      </c>
      <c r="AU196" s="1">
        <v>43322</v>
      </c>
      <c r="AV196">
        <v>3672</v>
      </c>
      <c r="AW196">
        <v>4.310850640346036</v>
      </c>
      <c r="AX196">
        <v>436</v>
      </c>
      <c r="AY196">
        <v>6.8</v>
      </c>
      <c r="AZ196">
        <v>4</v>
      </c>
      <c r="BA196">
        <v>53610.612966121807</v>
      </c>
      <c r="BB196">
        <v>4507</v>
      </c>
      <c r="BC196">
        <v>4090</v>
      </c>
      <c r="BD196">
        <v>3187</v>
      </c>
      <c r="BE196">
        <f>VLOOKUP($AU196,weatherData!$A$1:$E$366,2,0)</f>
        <v>0</v>
      </c>
      <c r="BF196">
        <f>VLOOKUP($AU196,weatherData!$A$1:$E$366,3,0)</f>
        <v>0</v>
      </c>
      <c r="BG196">
        <f>VLOOKUP($AU196,weatherData!$A$1:$E$366,4,0)</f>
        <v>98.96</v>
      </c>
      <c r="BH196">
        <f>VLOOKUP($AU196,weatherData!$A$1:$E$366,5,0)</f>
        <v>66.02</v>
      </c>
    </row>
    <row r="197" spans="1:60" x14ac:dyDescent="0.2">
      <c r="A197" s="3">
        <v>43325</v>
      </c>
      <c r="B197" s="4">
        <v>2366</v>
      </c>
      <c r="C197" s="4">
        <v>5.490114954577213</v>
      </c>
      <c r="D197" s="4">
        <v>281</v>
      </c>
      <c r="E197" s="4">
        <v>6.8</v>
      </c>
      <c r="F197" s="4">
        <v>2</v>
      </c>
      <c r="G197" s="4">
        <v>47868.776640524724</v>
      </c>
      <c r="H197" s="4">
        <v>2808</v>
      </c>
      <c r="I197" s="4">
        <v>4457</v>
      </c>
      <c r="J197" s="4">
        <v>2837</v>
      </c>
      <c r="Q197" s="1">
        <v>43325</v>
      </c>
      <c r="R197">
        <v>2366</v>
      </c>
      <c r="S197">
        <v>281</v>
      </c>
      <c r="T197">
        <v>2808</v>
      </c>
      <c r="U197">
        <v>4457</v>
      </c>
      <c r="V197">
        <v>2837</v>
      </c>
      <c r="W197">
        <v>6.8</v>
      </c>
      <c r="X197">
        <v>0</v>
      </c>
      <c r="Y197">
        <v>96.98</v>
      </c>
      <c r="Z197">
        <f t="shared" ref="Z197:Z260" si="36">Y197^2</f>
        <v>9405.1204000000016</v>
      </c>
      <c r="AA197">
        <f t="shared" ref="AA197:AA260" si="37">T197*W197</f>
        <v>19094.399999999998</v>
      </c>
      <c r="AB197">
        <f t="shared" ref="AB197:AB260" si="38">T197*U197</f>
        <v>12515256</v>
      </c>
      <c r="AC197">
        <f t="shared" ref="AC197:AC260" si="39">T197*V197</f>
        <v>7966296</v>
      </c>
      <c r="AD197">
        <v>0</v>
      </c>
      <c r="AE197">
        <f t="shared" ref="AE197:AE260" si="40">T197*AD197</f>
        <v>0</v>
      </c>
      <c r="AF197">
        <v>47868.776640524724</v>
      </c>
      <c r="AG197">
        <v>5.490114954577213</v>
      </c>
      <c r="AH197">
        <v>2</v>
      </c>
      <c r="AI197">
        <v>0</v>
      </c>
      <c r="AJ197">
        <v>68</v>
      </c>
      <c r="AK197" t="str">
        <f t="shared" ref="AK197:AK260" si="41">TEXT(Q197,"ddd")</f>
        <v>Mon</v>
      </c>
      <c r="AL197">
        <f t="shared" ref="AL197:AL260" si="42">IF(AK197="Mon",1,0)</f>
        <v>1</v>
      </c>
      <c r="AM197">
        <f t="shared" ref="AM197:AM260" si="43">IF(AK197="Tue",1,0)</f>
        <v>0</v>
      </c>
      <c r="AN197">
        <f t="shared" ref="AN197:AN260" si="44">IF(AK197="Wed",1,0)</f>
        <v>0</v>
      </c>
      <c r="AO197">
        <f t="shared" ref="AO197:AO260" si="45">IF(AK197="Thu",1,0)</f>
        <v>0</v>
      </c>
      <c r="AP197">
        <f t="shared" ref="AP197:AP260" si="46">IF(AK197="Fri",1,0)</f>
        <v>0</v>
      </c>
      <c r="AQ197">
        <f t="shared" ref="AQ197:AQ260" si="47">IF(AK197="Sat",1,0)</f>
        <v>0</v>
      </c>
      <c r="AU197" s="1">
        <v>43323</v>
      </c>
      <c r="AV197">
        <v>3722</v>
      </c>
      <c r="AW197">
        <v>2.8143446259828733</v>
      </c>
      <c r="AX197">
        <v>452</v>
      </c>
      <c r="AY197">
        <v>7</v>
      </c>
      <c r="AZ197">
        <v>1</v>
      </c>
      <c r="BA197">
        <v>62775.425464033986</v>
      </c>
      <c r="BB197">
        <v>5433</v>
      </c>
      <c r="BC197">
        <v>3442</v>
      </c>
      <c r="BD197">
        <v>4175</v>
      </c>
      <c r="BE197">
        <f>VLOOKUP($AU197,weatherData!$A$1:$E$366,2,0)</f>
        <v>0</v>
      </c>
      <c r="BF197">
        <f>VLOOKUP($AU197,weatherData!$A$1:$E$366,3,0)</f>
        <v>0</v>
      </c>
      <c r="BG197">
        <f>VLOOKUP($AU197,weatherData!$A$1:$E$366,4,0)</f>
        <v>98.96</v>
      </c>
      <c r="BH197">
        <f>VLOOKUP($AU197,weatherData!$A$1:$E$366,5,0)</f>
        <v>64.94</v>
      </c>
    </row>
    <row r="198" spans="1:60" x14ac:dyDescent="0.2">
      <c r="A198" s="3">
        <v>43326</v>
      </c>
      <c r="B198" s="4">
        <v>2184</v>
      </c>
      <c r="C198" s="4">
        <v>4.227389991555949</v>
      </c>
      <c r="D198" s="4">
        <v>261</v>
      </c>
      <c r="E198" s="4">
        <v>6.7333333333333334</v>
      </c>
      <c r="F198" s="4">
        <v>3</v>
      </c>
      <c r="G198" s="4">
        <v>54357.108528152799</v>
      </c>
      <c r="H198" s="4">
        <v>2892</v>
      </c>
      <c r="I198" s="4">
        <v>3338</v>
      </c>
      <c r="J198" s="4">
        <v>3399</v>
      </c>
      <c r="Q198" s="1">
        <v>43326</v>
      </c>
      <c r="R198">
        <v>2184</v>
      </c>
      <c r="S198">
        <v>261</v>
      </c>
      <c r="T198">
        <v>2892</v>
      </c>
      <c r="U198">
        <v>3338</v>
      </c>
      <c r="V198">
        <v>3399</v>
      </c>
      <c r="W198">
        <v>6.7333333333333334</v>
      </c>
      <c r="X198">
        <v>0</v>
      </c>
      <c r="Y198">
        <v>93.919999999999902</v>
      </c>
      <c r="Z198">
        <f t="shared" si="36"/>
        <v>8820.9663999999811</v>
      </c>
      <c r="AA198">
        <f t="shared" si="37"/>
        <v>19472.8</v>
      </c>
      <c r="AB198">
        <f t="shared" si="38"/>
        <v>9653496</v>
      </c>
      <c r="AC198">
        <f t="shared" si="39"/>
        <v>9829908</v>
      </c>
      <c r="AD198">
        <v>0</v>
      </c>
      <c r="AE198">
        <f t="shared" si="40"/>
        <v>0</v>
      </c>
      <c r="AF198">
        <v>54357.108528152799</v>
      </c>
      <c r="AG198">
        <v>4.227389991555949</v>
      </c>
      <c r="AH198">
        <v>3</v>
      </c>
      <c r="AI198">
        <v>0</v>
      </c>
      <c r="AJ198">
        <v>69.08</v>
      </c>
      <c r="AK198" t="str">
        <f t="shared" si="41"/>
        <v>Tue</v>
      </c>
      <c r="AL198">
        <f t="shared" si="42"/>
        <v>0</v>
      </c>
      <c r="AM198">
        <f t="shared" si="43"/>
        <v>1</v>
      </c>
      <c r="AN198">
        <f t="shared" si="44"/>
        <v>0</v>
      </c>
      <c r="AO198">
        <f t="shared" si="45"/>
        <v>0</v>
      </c>
      <c r="AP198">
        <f t="shared" si="46"/>
        <v>0</v>
      </c>
      <c r="AQ198">
        <f t="shared" si="47"/>
        <v>0</v>
      </c>
      <c r="AU198" s="1">
        <v>43325</v>
      </c>
      <c r="AV198">
        <v>2366</v>
      </c>
      <c r="AW198">
        <v>5.490114954577213</v>
      </c>
      <c r="AX198">
        <v>281</v>
      </c>
      <c r="AY198">
        <v>6.8</v>
      </c>
      <c r="AZ198">
        <v>2</v>
      </c>
      <c r="BA198">
        <v>47868.776640524724</v>
      </c>
      <c r="BB198">
        <v>2808</v>
      </c>
      <c r="BC198">
        <v>4457</v>
      </c>
      <c r="BD198">
        <v>2837</v>
      </c>
      <c r="BE198">
        <f>VLOOKUP($AU198,weatherData!$A$1:$E$366,2,0)</f>
        <v>0</v>
      </c>
      <c r="BF198">
        <f>VLOOKUP($AU198,weatherData!$A$1:$E$366,3,0)</f>
        <v>0</v>
      </c>
      <c r="BG198">
        <f>VLOOKUP($AU198,weatherData!$A$1:$E$366,4,0)</f>
        <v>96.98</v>
      </c>
      <c r="BH198">
        <f>VLOOKUP($AU198,weatherData!$A$1:$E$366,5,0)</f>
        <v>68</v>
      </c>
    </row>
    <row r="199" spans="1:60" x14ac:dyDescent="0.2">
      <c r="A199" s="3">
        <v>43327</v>
      </c>
      <c r="B199" s="4">
        <v>4653</v>
      </c>
      <c r="C199" s="4">
        <v>2.7210295691891626</v>
      </c>
      <c r="D199" s="4">
        <v>643</v>
      </c>
      <c r="E199" s="4">
        <v>6.666666666666667</v>
      </c>
      <c r="F199" s="4">
        <v>7</v>
      </c>
      <c r="G199" s="4">
        <v>51391.395012105488</v>
      </c>
      <c r="H199" s="4">
        <v>3642</v>
      </c>
      <c r="I199" s="4">
        <v>3072</v>
      </c>
      <c r="J199" s="4">
        <v>3020</v>
      </c>
      <c r="Q199" s="1">
        <v>43327</v>
      </c>
      <c r="R199">
        <v>4653</v>
      </c>
      <c r="S199">
        <v>643</v>
      </c>
      <c r="T199">
        <v>3642</v>
      </c>
      <c r="U199">
        <v>3072</v>
      </c>
      <c r="V199">
        <v>3020</v>
      </c>
      <c r="W199">
        <v>6.666666666666667</v>
      </c>
      <c r="X199">
        <v>0</v>
      </c>
      <c r="Y199">
        <v>91.94</v>
      </c>
      <c r="Z199">
        <f t="shared" si="36"/>
        <v>8452.9635999999991</v>
      </c>
      <c r="AA199">
        <f t="shared" si="37"/>
        <v>24280</v>
      </c>
      <c r="AB199">
        <f t="shared" si="38"/>
        <v>11188224</v>
      </c>
      <c r="AC199">
        <f t="shared" si="39"/>
        <v>10998840</v>
      </c>
      <c r="AD199">
        <v>0</v>
      </c>
      <c r="AE199">
        <f t="shared" si="40"/>
        <v>0</v>
      </c>
      <c r="AF199">
        <v>51391.395012105488</v>
      </c>
      <c r="AG199">
        <v>2.7210295691891626</v>
      </c>
      <c r="AH199">
        <v>7</v>
      </c>
      <c r="AI199">
        <v>0</v>
      </c>
      <c r="AJ199">
        <v>62.959999999999901</v>
      </c>
      <c r="AK199" t="str">
        <f t="shared" si="41"/>
        <v>Wed</v>
      </c>
      <c r="AL199">
        <f t="shared" si="42"/>
        <v>0</v>
      </c>
      <c r="AM199">
        <f t="shared" si="43"/>
        <v>0</v>
      </c>
      <c r="AN199">
        <f t="shared" si="44"/>
        <v>1</v>
      </c>
      <c r="AO199">
        <f t="shared" si="45"/>
        <v>0</v>
      </c>
      <c r="AP199">
        <f t="shared" si="46"/>
        <v>0</v>
      </c>
      <c r="AQ199">
        <f t="shared" si="47"/>
        <v>0</v>
      </c>
      <c r="AU199" s="1">
        <v>43326</v>
      </c>
      <c r="AV199">
        <v>2184</v>
      </c>
      <c r="AW199">
        <v>4.227389991555949</v>
      </c>
      <c r="AX199">
        <v>261</v>
      </c>
      <c r="AY199">
        <v>6.7333333333333334</v>
      </c>
      <c r="AZ199">
        <v>3</v>
      </c>
      <c r="BA199">
        <v>54357.108528152799</v>
      </c>
      <c r="BB199">
        <v>2892</v>
      </c>
      <c r="BC199">
        <v>3338</v>
      </c>
      <c r="BD199">
        <v>3399</v>
      </c>
      <c r="BE199">
        <f>VLOOKUP($AU199,weatherData!$A$1:$E$366,2,0)</f>
        <v>0</v>
      </c>
      <c r="BF199">
        <f>VLOOKUP($AU199,weatherData!$A$1:$E$366,3,0)</f>
        <v>0</v>
      </c>
      <c r="BG199">
        <f>VLOOKUP($AU199,weatherData!$A$1:$E$366,4,0)</f>
        <v>93.919999999999902</v>
      </c>
      <c r="BH199">
        <f>VLOOKUP($AU199,weatherData!$A$1:$E$366,5,0)</f>
        <v>69.08</v>
      </c>
    </row>
    <row r="200" spans="1:60" x14ac:dyDescent="0.2">
      <c r="A200" s="3">
        <v>43328</v>
      </c>
      <c r="B200" s="4">
        <v>3980</v>
      </c>
      <c r="C200" s="4">
        <v>3.8255977048662322</v>
      </c>
      <c r="D200" s="4">
        <v>472</v>
      </c>
      <c r="E200" s="4">
        <v>7.333333333333333</v>
      </c>
      <c r="F200" s="4">
        <v>2</v>
      </c>
      <c r="G200" s="4">
        <v>60126.249411160868</v>
      </c>
      <c r="H200" s="4">
        <v>3721</v>
      </c>
      <c r="I200" s="4">
        <v>3378</v>
      </c>
      <c r="J200" s="4">
        <v>2730</v>
      </c>
      <c r="Q200" s="1">
        <v>43328</v>
      </c>
      <c r="R200">
        <v>3980</v>
      </c>
      <c r="S200">
        <v>472</v>
      </c>
      <c r="T200">
        <v>3721</v>
      </c>
      <c r="U200">
        <v>3378</v>
      </c>
      <c r="V200">
        <v>2730</v>
      </c>
      <c r="W200">
        <v>7.333333333333333</v>
      </c>
      <c r="X200">
        <v>0</v>
      </c>
      <c r="Y200">
        <v>93.919999999999902</v>
      </c>
      <c r="Z200">
        <f t="shared" si="36"/>
        <v>8820.9663999999811</v>
      </c>
      <c r="AA200">
        <f t="shared" si="37"/>
        <v>27287.333333333332</v>
      </c>
      <c r="AB200">
        <f t="shared" si="38"/>
        <v>12569538</v>
      </c>
      <c r="AC200">
        <f t="shared" si="39"/>
        <v>10158330</v>
      </c>
      <c r="AD200">
        <v>0</v>
      </c>
      <c r="AE200">
        <f t="shared" si="40"/>
        <v>0</v>
      </c>
      <c r="AF200">
        <v>60126.249411160868</v>
      </c>
      <c r="AG200">
        <v>3.8255977048662322</v>
      </c>
      <c r="AH200">
        <v>2</v>
      </c>
      <c r="AI200">
        <v>0</v>
      </c>
      <c r="AJ200">
        <v>64.94</v>
      </c>
      <c r="AK200" t="str">
        <f t="shared" si="41"/>
        <v>Thu</v>
      </c>
      <c r="AL200">
        <f t="shared" si="42"/>
        <v>0</v>
      </c>
      <c r="AM200">
        <f t="shared" si="43"/>
        <v>0</v>
      </c>
      <c r="AN200">
        <f t="shared" si="44"/>
        <v>0</v>
      </c>
      <c r="AO200">
        <f t="shared" si="45"/>
        <v>1</v>
      </c>
      <c r="AP200">
        <f t="shared" si="46"/>
        <v>0</v>
      </c>
      <c r="AQ200">
        <f t="shared" si="47"/>
        <v>0</v>
      </c>
      <c r="AU200" s="1">
        <v>43327</v>
      </c>
      <c r="AV200">
        <v>4653</v>
      </c>
      <c r="AW200">
        <v>2.7210295691891626</v>
      </c>
      <c r="AX200">
        <v>643</v>
      </c>
      <c r="AY200">
        <v>6.666666666666667</v>
      </c>
      <c r="AZ200">
        <v>7</v>
      </c>
      <c r="BA200">
        <v>51391.395012105488</v>
      </c>
      <c r="BB200">
        <v>3642</v>
      </c>
      <c r="BC200">
        <v>3072</v>
      </c>
      <c r="BD200">
        <v>3020</v>
      </c>
      <c r="BE200">
        <f>VLOOKUP($AU200,weatherData!$A$1:$E$366,2,0)</f>
        <v>0</v>
      </c>
      <c r="BF200">
        <f>VLOOKUP($AU200,weatherData!$A$1:$E$366,3,0)</f>
        <v>0</v>
      </c>
      <c r="BG200">
        <f>VLOOKUP($AU200,weatherData!$A$1:$E$366,4,0)</f>
        <v>91.94</v>
      </c>
      <c r="BH200">
        <f>VLOOKUP($AU200,weatherData!$A$1:$E$366,5,0)</f>
        <v>62.959999999999901</v>
      </c>
    </row>
    <row r="201" spans="1:60" x14ac:dyDescent="0.2">
      <c r="A201" s="3">
        <v>43329</v>
      </c>
      <c r="B201" s="4">
        <v>4103</v>
      </c>
      <c r="C201" s="4">
        <v>2.7371502412020865</v>
      </c>
      <c r="D201" s="4">
        <v>503</v>
      </c>
      <c r="E201" s="4">
        <v>6.6</v>
      </c>
      <c r="F201" s="4">
        <v>2</v>
      </c>
      <c r="G201" s="4">
        <v>52934.356493640429</v>
      </c>
      <c r="H201" s="4">
        <v>5929</v>
      </c>
      <c r="I201" s="4">
        <v>3538</v>
      </c>
      <c r="J201" s="4">
        <v>3672</v>
      </c>
      <c r="Q201" s="1">
        <v>43329</v>
      </c>
      <c r="R201">
        <v>4103</v>
      </c>
      <c r="S201">
        <v>503</v>
      </c>
      <c r="T201">
        <v>5929</v>
      </c>
      <c r="U201">
        <v>3538</v>
      </c>
      <c r="V201">
        <v>3672</v>
      </c>
      <c r="W201">
        <v>6.6</v>
      </c>
      <c r="X201">
        <v>0</v>
      </c>
      <c r="Y201">
        <v>95</v>
      </c>
      <c r="Z201">
        <f t="shared" si="36"/>
        <v>9025</v>
      </c>
      <c r="AA201">
        <f t="shared" si="37"/>
        <v>39131.4</v>
      </c>
      <c r="AB201">
        <f t="shared" si="38"/>
        <v>20976802</v>
      </c>
      <c r="AC201">
        <f t="shared" si="39"/>
        <v>21771288</v>
      </c>
      <c r="AD201">
        <v>0</v>
      </c>
      <c r="AE201">
        <f t="shared" si="40"/>
        <v>0</v>
      </c>
      <c r="AF201">
        <v>52934.356493640429</v>
      </c>
      <c r="AG201">
        <v>2.7371502412020865</v>
      </c>
      <c r="AH201">
        <v>2</v>
      </c>
      <c r="AI201">
        <v>0</v>
      </c>
      <c r="AJ201">
        <v>66.02</v>
      </c>
      <c r="AK201" t="str">
        <f t="shared" si="41"/>
        <v>Fri</v>
      </c>
      <c r="AL201">
        <f t="shared" si="42"/>
        <v>0</v>
      </c>
      <c r="AM201">
        <f t="shared" si="43"/>
        <v>0</v>
      </c>
      <c r="AN201">
        <f t="shared" si="44"/>
        <v>0</v>
      </c>
      <c r="AO201">
        <f t="shared" si="45"/>
        <v>0</v>
      </c>
      <c r="AP201">
        <f t="shared" si="46"/>
        <v>1</v>
      </c>
      <c r="AQ201">
        <f t="shared" si="47"/>
        <v>0</v>
      </c>
      <c r="AU201" s="1">
        <v>43328</v>
      </c>
      <c r="AV201">
        <v>3980</v>
      </c>
      <c r="AW201">
        <v>3.8255977048662322</v>
      </c>
      <c r="AX201">
        <v>472</v>
      </c>
      <c r="AY201">
        <v>7.333333333333333</v>
      </c>
      <c r="AZ201">
        <v>2</v>
      </c>
      <c r="BA201">
        <v>60126.249411160868</v>
      </c>
      <c r="BB201">
        <v>3721</v>
      </c>
      <c r="BC201">
        <v>3378</v>
      </c>
      <c r="BD201">
        <v>2730</v>
      </c>
      <c r="BE201">
        <f>VLOOKUP($AU201,weatherData!$A$1:$E$366,2,0)</f>
        <v>0</v>
      </c>
      <c r="BF201">
        <f>VLOOKUP($AU201,weatherData!$A$1:$E$366,3,0)</f>
        <v>0</v>
      </c>
      <c r="BG201">
        <f>VLOOKUP($AU201,weatherData!$A$1:$E$366,4,0)</f>
        <v>93.919999999999902</v>
      </c>
      <c r="BH201">
        <f>VLOOKUP($AU201,weatherData!$A$1:$E$366,5,0)</f>
        <v>64.94</v>
      </c>
    </row>
    <row r="202" spans="1:60" x14ac:dyDescent="0.2">
      <c r="A202" s="3">
        <v>43330</v>
      </c>
      <c r="B202" s="4">
        <v>4711</v>
      </c>
      <c r="C202" s="4">
        <v>3.3107462129601148</v>
      </c>
      <c r="D202" s="4">
        <v>504</v>
      </c>
      <c r="E202" s="4">
        <v>7.333333333333333</v>
      </c>
      <c r="F202" s="4">
        <v>2</v>
      </c>
      <c r="G202" s="4">
        <v>68684.353327620163</v>
      </c>
      <c r="H202" s="4">
        <v>4530</v>
      </c>
      <c r="I202" s="4">
        <v>3761</v>
      </c>
      <c r="J202" s="4">
        <v>3722</v>
      </c>
      <c r="Q202" s="1">
        <v>43330</v>
      </c>
      <c r="R202">
        <v>4711</v>
      </c>
      <c r="S202">
        <v>504</v>
      </c>
      <c r="T202">
        <v>4530</v>
      </c>
      <c r="U202">
        <v>3761</v>
      </c>
      <c r="V202">
        <v>3722</v>
      </c>
      <c r="W202">
        <v>7.333333333333333</v>
      </c>
      <c r="X202">
        <v>0</v>
      </c>
      <c r="Y202">
        <v>91.94</v>
      </c>
      <c r="Z202">
        <f t="shared" si="36"/>
        <v>8452.9635999999991</v>
      </c>
      <c r="AA202">
        <f t="shared" si="37"/>
        <v>33220</v>
      </c>
      <c r="AB202">
        <f t="shared" si="38"/>
        <v>17037330</v>
      </c>
      <c r="AC202">
        <f t="shared" si="39"/>
        <v>16860660</v>
      </c>
      <c r="AD202">
        <v>0</v>
      </c>
      <c r="AE202">
        <f t="shared" si="40"/>
        <v>0</v>
      </c>
      <c r="AF202">
        <v>68684.353327620163</v>
      </c>
      <c r="AG202">
        <v>3.3107462129601148</v>
      </c>
      <c r="AH202">
        <v>2</v>
      </c>
      <c r="AI202">
        <v>0.196850393700787</v>
      </c>
      <c r="AJ202">
        <v>60.98</v>
      </c>
      <c r="AK202" t="str">
        <f t="shared" si="41"/>
        <v>Sat</v>
      </c>
      <c r="AL202">
        <f t="shared" si="42"/>
        <v>0</v>
      </c>
      <c r="AM202">
        <f t="shared" si="43"/>
        <v>0</v>
      </c>
      <c r="AN202">
        <f t="shared" si="44"/>
        <v>0</v>
      </c>
      <c r="AO202">
        <f t="shared" si="45"/>
        <v>0</v>
      </c>
      <c r="AP202">
        <f t="shared" si="46"/>
        <v>0</v>
      </c>
      <c r="AQ202">
        <f t="shared" si="47"/>
        <v>1</v>
      </c>
      <c r="AU202" s="1">
        <v>43329</v>
      </c>
      <c r="AV202">
        <v>4103</v>
      </c>
      <c r="AW202">
        <v>2.7371502412020865</v>
      </c>
      <c r="AX202">
        <v>503</v>
      </c>
      <c r="AY202">
        <v>6.6</v>
      </c>
      <c r="AZ202">
        <v>2</v>
      </c>
      <c r="BA202">
        <v>52934.356493640429</v>
      </c>
      <c r="BB202">
        <v>5929</v>
      </c>
      <c r="BC202">
        <v>3538</v>
      </c>
      <c r="BD202">
        <v>3672</v>
      </c>
      <c r="BE202">
        <f>VLOOKUP($AU202,weatherData!$A$1:$E$366,2,0)</f>
        <v>0</v>
      </c>
      <c r="BF202">
        <f>VLOOKUP($AU202,weatherData!$A$1:$E$366,3,0)</f>
        <v>0</v>
      </c>
      <c r="BG202">
        <f>VLOOKUP($AU202,weatherData!$A$1:$E$366,4,0)</f>
        <v>95</v>
      </c>
      <c r="BH202">
        <f>VLOOKUP($AU202,weatherData!$A$1:$E$366,5,0)</f>
        <v>66.02</v>
      </c>
    </row>
    <row r="203" spans="1:60" x14ac:dyDescent="0.2">
      <c r="A203" s="3">
        <v>43332</v>
      </c>
      <c r="B203" s="4">
        <v>3187</v>
      </c>
      <c r="C203" s="4">
        <v>4.6603664734898249</v>
      </c>
      <c r="D203" s="4">
        <v>412</v>
      </c>
      <c r="E203" s="4">
        <v>6.2</v>
      </c>
      <c r="F203" s="4">
        <v>2</v>
      </c>
      <c r="G203" s="4">
        <v>52572.532250939956</v>
      </c>
      <c r="H203" s="4">
        <v>2349</v>
      </c>
      <c r="I203" s="4">
        <v>2446</v>
      </c>
      <c r="J203" s="4">
        <v>2366</v>
      </c>
      <c r="Q203" s="1">
        <v>43332</v>
      </c>
      <c r="R203">
        <v>3187</v>
      </c>
      <c r="S203">
        <v>412</v>
      </c>
      <c r="T203">
        <v>2349</v>
      </c>
      <c r="U203">
        <v>2446</v>
      </c>
      <c r="V203">
        <v>2366</v>
      </c>
      <c r="W203">
        <v>6.2</v>
      </c>
      <c r="X203">
        <v>0</v>
      </c>
      <c r="Y203">
        <v>93.919999999999902</v>
      </c>
      <c r="Z203">
        <f t="shared" si="36"/>
        <v>8820.9663999999811</v>
      </c>
      <c r="AA203">
        <f t="shared" si="37"/>
        <v>14563.800000000001</v>
      </c>
      <c r="AB203">
        <f t="shared" si="38"/>
        <v>5745654</v>
      </c>
      <c r="AC203">
        <f t="shared" si="39"/>
        <v>5557734</v>
      </c>
      <c r="AD203">
        <v>0</v>
      </c>
      <c r="AE203">
        <f t="shared" si="40"/>
        <v>0</v>
      </c>
      <c r="AF203">
        <v>52572.532250939956</v>
      </c>
      <c r="AG203">
        <v>4.6603664734898249</v>
      </c>
      <c r="AH203">
        <v>2</v>
      </c>
      <c r="AI203">
        <v>0</v>
      </c>
      <c r="AJ203">
        <v>60.08</v>
      </c>
      <c r="AK203" t="str">
        <f t="shared" si="41"/>
        <v>Mon</v>
      </c>
      <c r="AL203">
        <f t="shared" si="42"/>
        <v>1</v>
      </c>
      <c r="AM203">
        <f t="shared" si="43"/>
        <v>0</v>
      </c>
      <c r="AN203">
        <f t="shared" si="44"/>
        <v>0</v>
      </c>
      <c r="AO203">
        <f t="shared" si="45"/>
        <v>0</v>
      </c>
      <c r="AP203">
        <f t="shared" si="46"/>
        <v>0</v>
      </c>
      <c r="AQ203">
        <f t="shared" si="47"/>
        <v>0</v>
      </c>
      <c r="AU203" s="1">
        <v>43330</v>
      </c>
      <c r="AV203">
        <v>4711</v>
      </c>
      <c r="AW203">
        <v>3.3107462129601148</v>
      </c>
      <c r="AX203">
        <v>504</v>
      </c>
      <c r="AY203">
        <v>7.333333333333333</v>
      </c>
      <c r="AZ203">
        <v>2</v>
      </c>
      <c r="BA203">
        <v>68684.353327620163</v>
      </c>
      <c r="BB203">
        <v>4530</v>
      </c>
      <c r="BC203">
        <v>3761</v>
      </c>
      <c r="BD203">
        <v>3722</v>
      </c>
      <c r="BE203">
        <f>VLOOKUP($AU203,weatherData!$A$1:$E$366,2,0)</f>
        <v>0.196850393700787</v>
      </c>
      <c r="BF203">
        <f>VLOOKUP($AU203,weatherData!$A$1:$E$366,3,0)</f>
        <v>0</v>
      </c>
      <c r="BG203">
        <f>VLOOKUP($AU203,weatherData!$A$1:$E$366,4,0)</f>
        <v>91.94</v>
      </c>
      <c r="BH203">
        <f>VLOOKUP($AU203,weatherData!$A$1:$E$366,5,0)</f>
        <v>60.98</v>
      </c>
    </row>
    <row r="204" spans="1:60" x14ac:dyDescent="0.2">
      <c r="A204" s="3">
        <v>43333</v>
      </c>
      <c r="B204" s="4">
        <v>2637</v>
      </c>
      <c r="C204" s="4">
        <v>5.4057647148173453</v>
      </c>
      <c r="D204" s="4">
        <v>316</v>
      </c>
      <c r="E204" s="4">
        <v>7.2</v>
      </c>
      <c r="F204" s="4">
        <v>2</v>
      </c>
      <c r="G204" s="4">
        <v>54262.42870226068</v>
      </c>
      <c r="H204" s="4">
        <v>2674</v>
      </c>
      <c r="I204" s="4">
        <v>1729</v>
      </c>
      <c r="J204" s="4">
        <v>2184</v>
      </c>
      <c r="Q204" s="1">
        <v>43333</v>
      </c>
      <c r="R204">
        <v>2637</v>
      </c>
      <c r="S204">
        <v>316</v>
      </c>
      <c r="T204">
        <v>2674</v>
      </c>
      <c r="U204">
        <v>1729</v>
      </c>
      <c r="V204">
        <v>2184</v>
      </c>
      <c r="W204">
        <v>7.2</v>
      </c>
      <c r="X204">
        <v>0</v>
      </c>
      <c r="Y204">
        <v>89.06</v>
      </c>
      <c r="Z204">
        <f t="shared" si="36"/>
        <v>7931.6836000000003</v>
      </c>
      <c r="AA204">
        <f t="shared" si="37"/>
        <v>19252.8</v>
      </c>
      <c r="AB204">
        <f t="shared" si="38"/>
        <v>4623346</v>
      </c>
      <c r="AC204">
        <f t="shared" si="39"/>
        <v>5840016</v>
      </c>
      <c r="AD204">
        <v>0</v>
      </c>
      <c r="AE204">
        <f t="shared" si="40"/>
        <v>0</v>
      </c>
      <c r="AF204">
        <v>54262.42870226068</v>
      </c>
      <c r="AG204">
        <v>5.4057647148173453</v>
      </c>
      <c r="AH204">
        <v>2</v>
      </c>
      <c r="AI204">
        <v>0.59055118110236204</v>
      </c>
      <c r="AJ204">
        <v>62.059999999999903</v>
      </c>
      <c r="AK204" t="str">
        <f t="shared" si="41"/>
        <v>Tue</v>
      </c>
      <c r="AL204">
        <f t="shared" si="42"/>
        <v>0</v>
      </c>
      <c r="AM204">
        <f t="shared" si="43"/>
        <v>1</v>
      </c>
      <c r="AN204">
        <f t="shared" si="44"/>
        <v>0</v>
      </c>
      <c r="AO204">
        <f t="shared" si="45"/>
        <v>0</v>
      </c>
      <c r="AP204">
        <f t="shared" si="46"/>
        <v>0</v>
      </c>
      <c r="AQ204">
        <f t="shared" si="47"/>
        <v>0</v>
      </c>
      <c r="AU204" s="1">
        <v>43332</v>
      </c>
      <c r="AV204">
        <v>3187</v>
      </c>
      <c r="AW204">
        <v>4.6603664734898249</v>
      </c>
      <c r="AX204">
        <v>412</v>
      </c>
      <c r="AY204">
        <v>6.2</v>
      </c>
      <c r="AZ204">
        <v>2</v>
      </c>
      <c r="BA204">
        <v>52572.532250939956</v>
      </c>
      <c r="BB204">
        <v>2349</v>
      </c>
      <c r="BC204">
        <v>2446</v>
      </c>
      <c r="BD204">
        <v>2366</v>
      </c>
      <c r="BE204">
        <f>VLOOKUP($AU204,weatherData!$A$1:$E$366,2,0)</f>
        <v>0</v>
      </c>
      <c r="BF204">
        <f>VLOOKUP($AU204,weatherData!$A$1:$E$366,3,0)</f>
        <v>0</v>
      </c>
      <c r="BG204">
        <f>VLOOKUP($AU204,weatherData!$A$1:$E$366,4,0)</f>
        <v>93.919999999999902</v>
      </c>
      <c r="BH204">
        <f>VLOOKUP($AU204,weatherData!$A$1:$E$366,5,0)</f>
        <v>60.08</v>
      </c>
    </row>
    <row r="205" spans="1:60" x14ac:dyDescent="0.2">
      <c r="A205" s="3">
        <v>43334</v>
      </c>
      <c r="B205" s="4">
        <v>2317</v>
      </c>
      <c r="C205" s="4">
        <v>3.3822080493752291</v>
      </c>
      <c r="D205" s="4">
        <v>319</v>
      </c>
      <c r="E205" s="4">
        <v>6</v>
      </c>
      <c r="F205" s="4">
        <v>14</v>
      </c>
      <c r="G205" s="4">
        <v>64516.302607599348</v>
      </c>
      <c r="H205" s="4">
        <v>2120</v>
      </c>
      <c r="I205" s="4">
        <v>2575</v>
      </c>
      <c r="J205" s="4">
        <v>4653</v>
      </c>
      <c r="Q205" s="1">
        <v>43334</v>
      </c>
      <c r="R205">
        <v>2317</v>
      </c>
      <c r="S205">
        <v>319</v>
      </c>
      <c r="T205">
        <v>2120</v>
      </c>
      <c r="U205">
        <v>2575</v>
      </c>
      <c r="V205">
        <v>4653</v>
      </c>
      <c r="W205">
        <v>6</v>
      </c>
      <c r="X205">
        <v>0</v>
      </c>
      <c r="Y205">
        <v>82.94</v>
      </c>
      <c r="Z205">
        <f t="shared" si="36"/>
        <v>6879.0436</v>
      </c>
      <c r="AA205">
        <f t="shared" si="37"/>
        <v>12720</v>
      </c>
      <c r="AB205">
        <f t="shared" si="38"/>
        <v>5459000</v>
      </c>
      <c r="AC205">
        <f t="shared" si="39"/>
        <v>9864360</v>
      </c>
      <c r="AD205">
        <v>0</v>
      </c>
      <c r="AE205">
        <f t="shared" si="40"/>
        <v>0</v>
      </c>
      <c r="AF205">
        <v>64516.302607599348</v>
      </c>
      <c r="AG205">
        <v>3.3822080493752291</v>
      </c>
      <c r="AH205">
        <v>14</v>
      </c>
      <c r="AI205">
        <v>1.4173228346456599</v>
      </c>
      <c r="AJ205">
        <v>64.94</v>
      </c>
      <c r="AK205" t="str">
        <f t="shared" si="41"/>
        <v>Wed</v>
      </c>
      <c r="AL205">
        <f t="shared" si="42"/>
        <v>0</v>
      </c>
      <c r="AM205">
        <f t="shared" si="43"/>
        <v>0</v>
      </c>
      <c r="AN205">
        <f t="shared" si="44"/>
        <v>1</v>
      </c>
      <c r="AO205">
        <f t="shared" si="45"/>
        <v>0</v>
      </c>
      <c r="AP205">
        <f t="shared" si="46"/>
        <v>0</v>
      </c>
      <c r="AQ205">
        <f t="shared" si="47"/>
        <v>0</v>
      </c>
      <c r="AU205" s="1">
        <v>43333</v>
      </c>
      <c r="AV205">
        <v>2637</v>
      </c>
      <c r="AW205">
        <v>5.4057647148173453</v>
      </c>
      <c r="AX205">
        <v>316</v>
      </c>
      <c r="AY205">
        <v>7.2</v>
      </c>
      <c r="AZ205">
        <v>2</v>
      </c>
      <c r="BA205">
        <v>54262.42870226068</v>
      </c>
      <c r="BB205">
        <v>2674</v>
      </c>
      <c r="BC205">
        <v>1729</v>
      </c>
      <c r="BD205">
        <v>2184</v>
      </c>
      <c r="BE205">
        <f>VLOOKUP($AU205,weatherData!$A$1:$E$366,2,0)</f>
        <v>0.59055118110236204</v>
      </c>
      <c r="BF205">
        <f>VLOOKUP($AU205,weatherData!$A$1:$E$366,3,0)</f>
        <v>0</v>
      </c>
      <c r="BG205">
        <f>VLOOKUP($AU205,weatherData!$A$1:$E$366,4,0)</f>
        <v>89.06</v>
      </c>
      <c r="BH205">
        <f>VLOOKUP($AU205,weatherData!$A$1:$E$366,5,0)</f>
        <v>62.059999999999903</v>
      </c>
    </row>
    <row r="206" spans="1:60" x14ac:dyDescent="0.2">
      <c r="A206" s="3">
        <v>43335</v>
      </c>
      <c r="B206" s="4">
        <v>6290</v>
      </c>
      <c r="C206" s="4">
        <v>4.8023541803884147</v>
      </c>
      <c r="D206" s="4">
        <v>794</v>
      </c>
      <c r="E206" s="4">
        <v>6.8666666666666663</v>
      </c>
      <c r="F206" s="4">
        <v>3</v>
      </c>
      <c r="G206" s="4">
        <v>55400.678399347904</v>
      </c>
      <c r="H206" s="4">
        <v>3697</v>
      </c>
      <c r="I206" s="4">
        <v>2893</v>
      </c>
      <c r="J206" s="4">
        <v>3980</v>
      </c>
      <c r="Q206" s="1">
        <v>43335</v>
      </c>
      <c r="R206">
        <v>6290</v>
      </c>
      <c r="S206">
        <v>794</v>
      </c>
      <c r="T206">
        <v>3697</v>
      </c>
      <c r="U206">
        <v>2893</v>
      </c>
      <c r="V206">
        <v>3980</v>
      </c>
      <c r="W206">
        <v>6.8666666666666663</v>
      </c>
      <c r="X206">
        <v>0</v>
      </c>
      <c r="Y206">
        <v>87.98</v>
      </c>
      <c r="Z206">
        <f t="shared" si="36"/>
        <v>7740.4804000000004</v>
      </c>
      <c r="AA206">
        <f t="shared" si="37"/>
        <v>25386.066666666666</v>
      </c>
      <c r="AB206">
        <f t="shared" si="38"/>
        <v>10695421</v>
      </c>
      <c r="AC206">
        <f t="shared" si="39"/>
        <v>14714060</v>
      </c>
      <c r="AD206">
        <v>0</v>
      </c>
      <c r="AE206">
        <f t="shared" si="40"/>
        <v>0</v>
      </c>
      <c r="AF206">
        <v>55400.678399347904</v>
      </c>
      <c r="AG206">
        <v>4.8023541803884147</v>
      </c>
      <c r="AH206">
        <v>3</v>
      </c>
      <c r="AI206">
        <v>2.9921259842519601</v>
      </c>
      <c r="AJ206">
        <v>55.04</v>
      </c>
      <c r="AK206" t="str">
        <f t="shared" si="41"/>
        <v>Thu</v>
      </c>
      <c r="AL206">
        <f t="shared" si="42"/>
        <v>0</v>
      </c>
      <c r="AM206">
        <f t="shared" si="43"/>
        <v>0</v>
      </c>
      <c r="AN206">
        <f t="shared" si="44"/>
        <v>0</v>
      </c>
      <c r="AO206">
        <f t="shared" si="45"/>
        <v>1</v>
      </c>
      <c r="AP206">
        <f t="shared" si="46"/>
        <v>0</v>
      </c>
      <c r="AQ206">
        <f t="shared" si="47"/>
        <v>0</v>
      </c>
      <c r="AU206" s="1">
        <v>43334</v>
      </c>
      <c r="AV206">
        <v>2317</v>
      </c>
      <c r="AW206">
        <v>3.3822080493752291</v>
      </c>
      <c r="AX206">
        <v>319</v>
      </c>
      <c r="AY206">
        <v>6</v>
      </c>
      <c r="AZ206">
        <v>14</v>
      </c>
      <c r="BA206">
        <v>64516.302607599348</v>
      </c>
      <c r="BB206">
        <v>2120</v>
      </c>
      <c r="BC206">
        <v>2575</v>
      </c>
      <c r="BD206">
        <v>4653</v>
      </c>
      <c r="BE206">
        <f>VLOOKUP($AU206,weatherData!$A$1:$E$366,2,0)</f>
        <v>1.4173228346456599</v>
      </c>
      <c r="BF206">
        <f>VLOOKUP($AU206,weatherData!$A$1:$E$366,3,0)</f>
        <v>0</v>
      </c>
      <c r="BG206">
        <f>VLOOKUP($AU206,weatherData!$A$1:$E$366,4,0)</f>
        <v>82.94</v>
      </c>
      <c r="BH206">
        <f>VLOOKUP($AU206,weatherData!$A$1:$E$366,5,0)</f>
        <v>64.94</v>
      </c>
    </row>
    <row r="207" spans="1:60" x14ac:dyDescent="0.2">
      <c r="A207" s="3">
        <v>43336</v>
      </c>
      <c r="B207" s="4">
        <v>4636</v>
      </c>
      <c r="C207" s="4">
        <v>2.5274850238228139</v>
      </c>
      <c r="D207" s="4">
        <v>567</v>
      </c>
      <c r="E207" s="4">
        <v>6.666666666666667</v>
      </c>
      <c r="F207" s="4">
        <v>0</v>
      </c>
      <c r="G207" s="4">
        <v>51224.434259644753</v>
      </c>
      <c r="H207" s="4">
        <v>5048</v>
      </c>
      <c r="I207" s="4">
        <v>3859</v>
      </c>
      <c r="J207" s="4">
        <v>4103</v>
      </c>
      <c r="Q207" s="1">
        <v>43336</v>
      </c>
      <c r="R207">
        <v>4636</v>
      </c>
      <c r="S207">
        <v>567</v>
      </c>
      <c r="T207">
        <v>5048</v>
      </c>
      <c r="U207">
        <v>3859</v>
      </c>
      <c r="V207">
        <v>4103</v>
      </c>
      <c r="W207">
        <v>6.666666666666667</v>
      </c>
      <c r="X207">
        <v>0</v>
      </c>
      <c r="Y207">
        <v>93.919999999999902</v>
      </c>
      <c r="Z207">
        <f t="shared" si="36"/>
        <v>8820.9663999999811</v>
      </c>
      <c r="AA207">
        <f t="shared" si="37"/>
        <v>33653.333333333336</v>
      </c>
      <c r="AB207">
        <f t="shared" si="38"/>
        <v>19480232</v>
      </c>
      <c r="AC207">
        <f t="shared" si="39"/>
        <v>20711944</v>
      </c>
      <c r="AD207">
        <v>0</v>
      </c>
      <c r="AE207">
        <f t="shared" si="40"/>
        <v>0</v>
      </c>
      <c r="AF207">
        <v>51224.434259644753</v>
      </c>
      <c r="AG207">
        <v>2.5274850238228139</v>
      </c>
      <c r="AH207">
        <v>0</v>
      </c>
      <c r="AI207">
        <v>0</v>
      </c>
      <c r="AJ207">
        <v>60.08</v>
      </c>
      <c r="AK207" t="str">
        <f t="shared" si="41"/>
        <v>Fri</v>
      </c>
      <c r="AL207">
        <f t="shared" si="42"/>
        <v>0</v>
      </c>
      <c r="AM207">
        <f t="shared" si="43"/>
        <v>0</v>
      </c>
      <c r="AN207">
        <f t="shared" si="44"/>
        <v>0</v>
      </c>
      <c r="AO207">
        <f t="shared" si="45"/>
        <v>0</v>
      </c>
      <c r="AP207">
        <f t="shared" si="46"/>
        <v>1</v>
      </c>
      <c r="AQ207">
        <f t="shared" si="47"/>
        <v>0</v>
      </c>
      <c r="AU207" s="1">
        <v>43335</v>
      </c>
      <c r="AV207">
        <v>6290</v>
      </c>
      <c r="AW207">
        <v>4.8023541803884147</v>
      </c>
      <c r="AX207">
        <v>794</v>
      </c>
      <c r="AY207">
        <v>6.8666666666666663</v>
      </c>
      <c r="AZ207">
        <v>3</v>
      </c>
      <c r="BA207">
        <v>55400.678399347904</v>
      </c>
      <c r="BB207">
        <v>3697</v>
      </c>
      <c r="BC207">
        <v>2893</v>
      </c>
      <c r="BD207">
        <v>3980</v>
      </c>
      <c r="BE207">
        <f>VLOOKUP($AU207,weatherData!$A$1:$E$366,2,0)</f>
        <v>2.9921259842519601</v>
      </c>
      <c r="BF207">
        <f>VLOOKUP($AU207,weatherData!$A$1:$E$366,3,0)</f>
        <v>0</v>
      </c>
      <c r="BG207">
        <f>VLOOKUP($AU207,weatherData!$A$1:$E$366,4,0)</f>
        <v>87.98</v>
      </c>
      <c r="BH207">
        <f>VLOOKUP($AU207,weatherData!$A$1:$E$366,5,0)</f>
        <v>55.04</v>
      </c>
    </row>
    <row r="208" spans="1:60" x14ac:dyDescent="0.2">
      <c r="A208" s="3">
        <v>43337</v>
      </c>
      <c r="B208" s="4">
        <v>3968</v>
      </c>
      <c r="C208" s="4">
        <v>2.2593110076378093</v>
      </c>
      <c r="D208" s="4">
        <v>487</v>
      </c>
      <c r="E208" s="4">
        <v>7.1333333333333337</v>
      </c>
      <c r="F208" s="4">
        <v>11</v>
      </c>
      <c r="G208" s="4">
        <v>66680.853936919157</v>
      </c>
      <c r="H208" s="4">
        <v>5389</v>
      </c>
      <c r="I208" s="4">
        <v>4135</v>
      </c>
      <c r="J208" s="4">
        <v>4711</v>
      </c>
      <c r="Q208" s="1">
        <v>43337</v>
      </c>
      <c r="R208">
        <v>3968</v>
      </c>
      <c r="S208">
        <v>487</v>
      </c>
      <c r="T208">
        <v>5389</v>
      </c>
      <c r="U208">
        <v>4135</v>
      </c>
      <c r="V208">
        <v>4711</v>
      </c>
      <c r="W208">
        <v>7.1333333333333337</v>
      </c>
      <c r="X208">
        <v>0</v>
      </c>
      <c r="Y208">
        <v>95</v>
      </c>
      <c r="Z208">
        <f t="shared" si="36"/>
        <v>9025</v>
      </c>
      <c r="AA208">
        <f t="shared" si="37"/>
        <v>38441.533333333333</v>
      </c>
      <c r="AB208">
        <f t="shared" si="38"/>
        <v>22283515</v>
      </c>
      <c r="AC208">
        <f t="shared" si="39"/>
        <v>25387579</v>
      </c>
      <c r="AD208">
        <v>0</v>
      </c>
      <c r="AE208">
        <f t="shared" si="40"/>
        <v>0</v>
      </c>
      <c r="AF208">
        <v>66680.853936919157</v>
      </c>
      <c r="AG208">
        <v>2.2593110076378093</v>
      </c>
      <c r="AH208">
        <v>11</v>
      </c>
      <c r="AI208">
        <v>0</v>
      </c>
      <c r="AJ208">
        <v>64.040000000000006</v>
      </c>
      <c r="AK208" t="str">
        <f t="shared" si="41"/>
        <v>Sat</v>
      </c>
      <c r="AL208">
        <f t="shared" si="42"/>
        <v>0</v>
      </c>
      <c r="AM208">
        <f t="shared" si="43"/>
        <v>0</v>
      </c>
      <c r="AN208">
        <f t="shared" si="44"/>
        <v>0</v>
      </c>
      <c r="AO208">
        <f t="shared" si="45"/>
        <v>0</v>
      </c>
      <c r="AP208">
        <f t="shared" si="46"/>
        <v>0</v>
      </c>
      <c r="AQ208">
        <f t="shared" si="47"/>
        <v>1</v>
      </c>
      <c r="AU208" s="1">
        <v>43336</v>
      </c>
      <c r="AV208">
        <v>4636</v>
      </c>
      <c r="AW208">
        <v>2.5274850238228139</v>
      </c>
      <c r="AX208">
        <v>567</v>
      </c>
      <c r="AY208">
        <v>6.666666666666667</v>
      </c>
      <c r="AZ208">
        <v>0</v>
      </c>
      <c r="BA208">
        <v>51224.434259644753</v>
      </c>
      <c r="BB208">
        <v>5048</v>
      </c>
      <c r="BC208">
        <v>3859</v>
      </c>
      <c r="BD208">
        <v>4103</v>
      </c>
      <c r="BE208">
        <f>VLOOKUP($AU208,weatherData!$A$1:$E$366,2,0)</f>
        <v>0</v>
      </c>
      <c r="BF208">
        <f>VLOOKUP($AU208,weatherData!$A$1:$E$366,3,0)</f>
        <v>0</v>
      </c>
      <c r="BG208">
        <f>VLOOKUP($AU208,weatherData!$A$1:$E$366,4,0)</f>
        <v>93.919999999999902</v>
      </c>
      <c r="BH208">
        <f>VLOOKUP($AU208,weatherData!$A$1:$E$366,5,0)</f>
        <v>60.08</v>
      </c>
    </row>
    <row r="209" spans="1:60" x14ac:dyDescent="0.2">
      <c r="A209" s="3">
        <v>43339</v>
      </c>
      <c r="B209" s="4">
        <v>2207</v>
      </c>
      <c r="C209" s="4">
        <v>4.7923413786877944</v>
      </c>
      <c r="D209" s="4">
        <v>271</v>
      </c>
      <c r="E209" s="4">
        <v>6.5333333333333332</v>
      </c>
      <c r="F209" s="4">
        <v>2</v>
      </c>
      <c r="G209" s="4">
        <v>58972.070707183804</v>
      </c>
      <c r="H209" s="4">
        <v>1898</v>
      </c>
      <c r="I209" s="4">
        <v>1956</v>
      </c>
      <c r="J209" s="4">
        <v>3187</v>
      </c>
      <c r="Q209" s="1">
        <v>43339</v>
      </c>
      <c r="R209">
        <v>2207</v>
      </c>
      <c r="S209">
        <v>271</v>
      </c>
      <c r="T209">
        <v>1898</v>
      </c>
      <c r="U209">
        <v>1956</v>
      </c>
      <c r="V209">
        <v>3187</v>
      </c>
      <c r="W209">
        <v>6.5333333333333332</v>
      </c>
      <c r="X209">
        <v>0</v>
      </c>
      <c r="Y209">
        <v>82.94</v>
      </c>
      <c r="Z209">
        <f t="shared" si="36"/>
        <v>6879.0436</v>
      </c>
      <c r="AA209">
        <f t="shared" si="37"/>
        <v>12400.266666666666</v>
      </c>
      <c r="AB209">
        <f t="shared" si="38"/>
        <v>3712488</v>
      </c>
      <c r="AC209">
        <f t="shared" si="39"/>
        <v>6048926</v>
      </c>
      <c r="AD209">
        <v>0</v>
      </c>
      <c r="AE209">
        <f t="shared" si="40"/>
        <v>0</v>
      </c>
      <c r="AF209">
        <v>58972.070707183804</v>
      </c>
      <c r="AG209">
        <v>4.7923413786877944</v>
      </c>
      <c r="AH209">
        <v>2</v>
      </c>
      <c r="AI209">
        <v>0</v>
      </c>
      <c r="AJ209">
        <v>66.92</v>
      </c>
      <c r="AK209" t="str">
        <f t="shared" si="41"/>
        <v>Mon</v>
      </c>
      <c r="AL209">
        <f t="shared" si="42"/>
        <v>1</v>
      </c>
      <c r="AM209">
        <f t="shared" si="43"/>
        <v>0</v>
      </c>
      <c r="AN209">
        <f t="shared" si="44"/>
        <v>0</v>
      </c>
      <c r="AO209">
        <f t="shared" si="45"/>
        <v>0</v>
      </c>
      <c r="AP209">
        <f t="shared" si="46"/>
        <v>0</v>
      </c>
      <c r="AQ209">
        <f t="shared" si="47"/>
        <v>0</v>
      </c>
      <c r="AU209" s="1">
        <v>43337</v>
      </c>
      <c r="AV209">
        <v>3968</v>
      </c>
      <c r="AW209">
        <v>2.2593110076378093</v>
      </c>
      <c r="AX209">
        <v>487</v>
      </c>
      <c r="AY209">
        <v>7.1333333333333337</v>
      </c>
      <c r="AZ209">
        <v>11</v>
      </c>
      <c r="BA209">
        <v>66680.853936919157</v>
      </c>
      <c r="BB209">
        <v>5389</v>
      </c>
      <c r="BC209">
        <v>4135</v>
      </c>
      <c r="BD209">
        <v>4711</v>
      </c>
      <c r="BE209">
        <f>VLOOKUP($AU209,weatherData!$A$1:$E$366,2,0)</f>
        <v>0</v>
      </c>
      <c r="BF209">
        <f>VLOOKUP($AU209,weatherData!$A$1:$E$366,3,0)</f>
        <v>0</v>
      </c>
      <c r="BG209">
        <f>VLOOKUP($AU209,weatherData!$A$1:$E$366,4,0)</f>
        <v>95</v>
      </c>
      <c r="BH209">
        <f>VLOOKUP($AU209,weatherData!$A$1:$E$366,5,0)</f>
        <v>64.040000000000006</v>
      </c>
    </row>
    <row r="210" spans="1:60" x14ac:dyDescent="0.2">
      <c r="A210" s="3">
        <v>43340</v>
      </c>
      <c r="B210" s="4">
        <v>2778</v>
      </c>
      <c r="C210" s="4">
        <v>5.0374742264364434</v>
      </c>
      <c r="D210" s="4">
        <v>357</v>
      </c>
      <c r="E210" s="4">
        <v>6.5333333333333332</v>
      </c>
      <c r="F210" s="4">
        <v>5</v>
      </c>
      <c r="G210" s="4">
        <v>37298.462253615064</v>
      </c>
      <c r="H210" s="4">
        <v>3463</v>
      </c>
      <c r="I210" s="4">
        <v>3000</v>
      </c>
      <c r="J210" s="4">
        <v>2637</v>
      </c>
      <c r="Q210" s="1">
        <v>43340</v>
      </c>
      <c r="R210">
        <v>2778</v>
      </c>
      <c r="S210">
        <v>357</v>
      </c>
      <c r="T210">
        <v>3463</v>
      </c>
      <c r="U210">
        <v>3000</v>
      </c>
      <c r="V210">
        <v>2637</v>
      </c>
      <c r="W210">
        <v>6.5333333333333332</v>
      </c>
      <c r="X210">
        <v>0</v>
      </c>
      <c r="Y210">
        <v>80.959999999999994</v>
      </c>
      <c r="Z210">
        <f t="shared" si="36"/>
        <v>6554.5215999999991</v>
      </c>
      <c r="AA210">
        <f t="shared" si="37"/>
        <v>22624.933333333334</v>
      </c>
      <c r="AB210">
        <f t="shared" si="38"/>
        <v>10389000</v>
      </c>
      <c r="AC210">
        <f t="shared" si="39"/>
        <v>9131931</v>
      </c>
      <c r="AD210">
        <v>0</v>
      </c>
      <c r="AE210">
        <f t="shared" si="40"/>
        <v>0</v>
      </c>
      <c r="AF210">
        <v>37298.462253615064</v>
      </c>
      <c r="AG210">
        <v>5.0374742264364434</v>
      </c>
      <c r="AH210">
        <v>5</v>
      </c>
      <c r="AI210">
        <v>0</v>
      </c>
      <c r="AJ210">
        <v>55.04</v>
      </c>
      <c r="AK210" t="str">
        <f t="shared" si="41"/>
        <v>Tue</v>
      </c>
      <c r="AL210">
        <f t="shared" si="42"/>
        <v>0</v>
      </c>
      <c r="AM210">
        <f t="shared" si="43"/>
        <v>1</v>
      </c>
      <c r="AN210">
        <f t="shared" si="44"/>
        <v>0</v>
      </c>
      <c r="AO210">
        <f t="shared" si="45"/>
        <v>0</v>
      </c>
      <c r="AP210">
        <f t="shared" si="46"/>
        <v>0</v>
      </c>
      <c r="AQ210">
        <f t="shared" si="47"/>
        <v>0</v>
      </c>
      <c r="AU210" s="1">
        <v>43339</v>
      </c>
      <c r="AV210">
        <v>2207</v>
      </c>
      <c r="AW210">
        <v>4.7923413786877944</v>
      </c>
      <c r="AX210">
        <v>271</v>
      </c>
      <c r="AY210">
        <v>6.5333333333333332</v>
      </c>
      <c r="AZ210">
        <v>2</v>
      </c>
      <c r="BA210">
        <v>58972.070707183804</v>
      </c>
      <c r="BB210">
        <v>1898</v>
      </c>
      <c r="BC210">
        <v>1956</v>
      </c>
      <c r="BD210">
        <v>3187</v>
      </c>
      <c r="BE210">
        <f>VLOOKUP($AU210,weatherData!$A$1:$E$366,2,0)</f>
        <v>0</v>
      </c>
      <c r="BF210">
        <f>VLOOKUP($AU210,weatherData!$A$1:$E$366,3,0)</f>
        <v>0</v>
      </c>
      <c r="BG210">
        <f>VLOOKUP($AU210,weatherData!$A$1:$E$366,4,0)</f>
        <v>82.94</v>
      </c>
      <c r="BH210">
        <f>VLOOKUP($AU210,weatherData!$A$1:$E$366,5,0)</f>
        <v>66.92</v>
      </c>
    </row>
    <row r="211" spans="1:60" x14ac:dyDescent="0.2">
      <c r="A211" s="3">
        <v>43341</v>
      </c>
      <c r="B211" s="4">
        <v>2380</v>
      </c>
      <c r="C211" s="4">
        <v>3.5693800773386131</v>
      </c>
      <c r="D211" s="4">
        <v>333</v>
      </c>
      <c r="E211" s="4">
        <v>6.1333333333333337</v>
      </c>
      <c r="F211" s="4">
        <v>7</v>
      </c>
      <c r="G211" s="4">
        <v>60700.401283041334</v>
      </c>
      <c r="H211" s="4">
        <v>2889</v>
      </c>
      <c r="I211" s="4">
        <v>3045</v>
      </c>
      <c r="J211" s="4">
        <v>2317</v>
      </c>
      <c r="Q211" s="1">
        <v>43341</v>
      </c>
      <c r="R211">
        <v>2380</v>
      </c>
      <c r="S211">
        <v>333</v>
      </c>
      <c r="T211">
        <v>2889</v>
      </c>
      <c r="U211">
        <v>3045</v>
      </c>
      <c r="V211">
        <v>2317</v>
      </c>
      <c r="W211">
        <v>6.1333333333333337</v>
      </c>
      <c r="X211">
        <v>0</v>
      </c>
      <c r="Y211">
        <v>89.96</v>
      </c>
      <c r="Z211">
        <f t="shared" si="36"/>
        <v>8092.8015999999989</v>
      </c>
      <c r="AA211">
        <f t="shared" si="37"/>
        <v>17719.2</v>
      </c>
      <c r="AB211">
        <f t="shared" si="38"/>
        <v>8797005</v>
      </c>
      <c r="AC211">
        <f t="shared" si="39"/>
        <v>6693813</v>
      </c>
      <c r="AD211">
        <v>0</v>
      </c>
      <c r="AE211">
        <f t="shared" si="40"/>
        <v>0</v>
      </c>
      <c r="AF211">
        <v>60700.401283041334</v>
      </c>
      <c r="AG211">
        <v>3.5693800773386131</v>
      </c>
      <c r="AH211">
        <v>7</v>
      </c>
      <c r="AI211">
        <v>0</v>
      </c>
      <c r="AJ211">
        <v>53.96</v>
      </c>
      <c r="AK211" t="str">
        <f t="shared" si="41"/>
        <v>Wed</v>
      </c>
      <c r="AL211">
        <f t="shared" si="42"/>
        <v>0</v>
      </c>
      <c r="AM211">
        <f t="shared" si="43"/>
        <v>0</v>
      </c>
      <c r="AN211">
        <f t="shared" si="44"/>
        <v>1</v>
      </c>
      <c r="AO211">
        <f t="shared" si="45"/>
        <v>0</v>
      </c>
      <c r="AP211">
        <f t="shared" si="46"/>
        <v>0</v>
      </c>
      <c r="AQ211">
        <f t="shared" si="47"/>
        <v>0</v>
      </c>
      <c r="AU211" s="1">
        <v>43340</v>
      </c>
      <c r="AV211">
        <v>2778</v>
      </c>
      <c r="AW211">
        <v>5.0374742264364434</v>
      </c>
      <c r="AX211">
        <v>357</v>
      </c>
      <c r="AY211">
        <v>6.5333333333333332</v>
      </c>
      <c r="AZ211">
        <v>5</v>
      </c>
      <c r="BA211">
        <v>37298.462253615064</v>
      </c>
      <c r="BB211">
        <v>3463</v>
      </c>
      <c r="BC211">
        <v>3000</v>
      </c>
      <c r="BD211">
        <v>2637</v>
      </c>
      <c r="BE211">
        <f>VLOOKUP($AU211,weatherData!$A$1:$E$366,2,0)</f>
        <v>0</v>
      </c>
      <c r="BF211">
        <f>VLOOKUP($AU211,weatherData!$A$1:$E$366,3,0)</f>
        <v>0</v>
      </c>
      <c r="BG211">
        <f>VLOOKUP($AU211,weatherData!$A$1:$E$366,4,0)</f>
        <v>80.959999999999994</v>
      </c>
      <c r="BH211">
        <f>VLOOKUP($AU211,weatherData!$A$1:$E$366,5,0)</f>
        <v>55.04</v>
      </c>
    </row>
    <row r="212" spans="1:60" x14ac:dyDescent="0.2">
      <c r="A212" s="3">
        <v>43342</v>
      </c>
      <c r="B212" s="4">
        <v>2962</v>
      </c>
      <c r="C212" s="4">
        <v>6.5946221343280111</v>
      </c>
      <c r="D212" s="4">
        <v>383</v>
      </c>
      <c r="E212" s="4">
        <v>6.2</v>
      </c>
      <c r="F212" s="4">
        <v>2</v>
      </c>
      <c r="G212" s="4">
        <v>51318.77563554643</v>
      </c>
      <c r="H212" s="4">
        <v>3462</v>
      </c>
      <c r="I212" s="4">
        <v>3705</v>
      </c>
      <c r="J212" s="4">
        <v>6290</v>
      </c>
      <c r="Q212" s="1">
        <v>43342</v>
      </c>
      <c r="R212">
        <v>2962</v>
      </c>
      <c r="S212">
        <v>383</v>
      </c>
      <c r="T212">
        <v>3462</v>
      </c>
      <c r="U212">
        <v>3705</v>
      </c>
      <c r="V212">
        <v>6290</v>
      </c>
      <c r="W212">
        <v>6.2</v>
      </c>
      <c r="X212">
        <v>0</v>
      </c>
      <c r="Y212">
        <v>91.04</v>
      </c>
      <c r="Z212">
        <f t="shared" si="36"/>
        <v>8288.2816000000003</v>
      </c>
      <c r="AA212">
        <f t="shared" si="37"/>
        <v>21464.400000000001</v>
      </c>
      <c r="AB212">
        <f t="shared" si="38"/>
        <v>12826710</v>
      </c>
      <c r="AC212">
        <f t="shared" si="39"/>
        <v>21775980</v>
      </c>
      <c r="AD212">
        <v>0</v>
      </c>
      <c r="AE212">
        <f t="shared" si="40"/>
        <v>0</v>
      </c>
      <c r="AF212">
        <v>51318.77563554643</v>
      </c>
      <c r="AG212">
        <v>6.5946221343280111</v>
      </c>
      <c r="AH212">
        <v>2</v>
      </c>
      <c r="AI212">
        <v>0</v>
      </c>
      <c r="AJ212">
        <v>60.98</v>
      </c>
      <c r="AK212" t="str">
        <f t="shared" si="41"/>
        <v>Thu</v>
      </c>
      <c r="AL212">
        <f t="shared" si="42"/>
        <v>0</v>
      </c>
      <c r="AM212">
        <f t="shared" si="43"/>
        <v>0</v>
      </c>
      <c r="AN212">
        <f t="shared" si="44"/>
        <v>0</v>
      </c>
      <c r="AO212">
        <f t="shared" si="45"/>
        <v>1</v>
      </c>
      <c r="AP212">
        <f t="shared" si="46"/>
        <v>0</v>
      </c>
      <c r="AQ212">
        <f t="shared" si="47"/>
        <v>0</v>
      </c>
      <c r="AU212" s="1">
        <v>43341</v>
      </c>
      <c r="AV212">
        <v>2380</v>
      </c>
      <c r="AW212">
        <v>3.5693800773386131</v>
      </c>
      <c r="AX212">
        <v>333</v>
      </c>
      <c r="AY212">
        <v>6.1333333333333337</v>
      </c>
      <c r="AZ212">
        <v>7</v>
      </c>
      <c r="BA212">
        <v>60700.401283041334</v>
      </c>
      <c r="BB212">
        <v>2889</v>
      </c>
      <c r="BC212">
        <v>3045</v>
      </c>
      <c r="BD212">
        <v>2317</v>
      </c>
      <c r="BE212">
        <f>VLOOKUP($AU212,weatherData!$A$1:$E$366,2,0)</f>
        <v>0</v>
      </c>
      <c r="BF212">
        <f>VLOOKUP($AU212,weatherData!$A$1:$E$366,3,0)</f>
        <v>0</v>
      </c>
      <c r="BG212">
        <f>VLOOKUP($AU212,weatherData!$A$1:$E$366,4,0)</f>
        <v>89.96</v>
      </c>
      <c r="BH212">
        <f>VLOOKUP($AU212,weatherData!$A$1:$E$366,5,0)</f>
        <v>53.96</v>
      </c>
    </row>
    <row r="213" spans="1:60" x14ac:dyDescent="0.2">
      <c r="A213" s="3">
        <v>43343</v>
      </c>
      <c r="B213" s="4">
        <v>4685</v>
      </c>
      <c r="C213" s="4">
        <v>2.6015092219651703</v>
      </c>
      <c r="D213" s="4">
        <v>553</v>
      </c>
      <c r="E213" s="4">
        <v>6.8666666666666663</v>
      </c>
      <c r="F213" s="4">
        <v>5</v>
      </c>
      <c r="G213" s="4">
        <v>64270.773232682608</v>
      </c>
      <c r="H213" s="4">
        <v>4321</v>
      </c>
      <c r="I213" s="4">
        <v>3187</v>
      </c>
      <c r="J213" s="4">
        <v>4636</v>
      </c>
      <c r="Q213" s="1">
        <v>43343</v>
      </c>
      <c r="R213">
        <v>4685</v>
      </c>
      <c r="S213">
        <v>553</v>
      </c>
      <c r="T213">
        <v>4321</v>
      </c>
      <c r="U213">
        <v>3187</v>
      </c>
      <c r="V213">
        <v>4636</v>
      </c>
      <c r="W213">
        <v>6.8666666666666663</v>
      </c>
      <c r="X213">
        <v>0</v>
      </c>
      <c r="Y213">
        <v>91.04</v>
      </c>
      <c r="Z213">
        <f t="shared" si="36"/>
        <v>8288.2816000000003</v>
      </c>
      <c r="AA213">
        <f t="shared" si="37"/>
        <v>29670.866666666665</v>
      </c>
      <c r="AB213">
        <f t="shared" si="38"/>
        <v>13771027</v>
      </c>
      <c r="AC213">
        <f t="shared" si="39"/>
        <v>20032156</v>
      </c>
      <c r="AD213">
        <v>0</v>
      </c>
      <c r="AE213">
        <f t="shared" si="40"/>
        <v>0</v>
      </c>
      <c r="AF213">
        <v>64270.773232682608</v>
      </c>
      <c r="AG213">
        <v>2.6015092219651703</v>
      </c>
      <c r="AH213">
        <v>5</v>
      </c>
      <c r="AI213">
        <v>0</v>
      </c>
      <c r="AJ213">
        <v>60.98</v>
      </c>
      <c r="AK213" t="str">
        <f t="shared" si="41"/>
        <v>Fri</v>
      </c>
      <c r="AL213">
        <f t="shared" si="42"/>
        <v>0</v>
      </c>
      <c r="AM213">
        <f t="shared" si="43"/>
        <v>0</v>
      </c>
      <c r="AN213">
        <f t="shared" si="44"/>
        <v>0</v>
      </c>
      <c r="AO213">
        <f t="shared" si="45"/>
        <v>0</v>
      </c>
      <c r="AP213">
        <f t="shared" si="46"/>
        <v>1</v>
      </c>
      <c r="AQ213">
        <f t="shared" si="47"/>
        <v>0</v>
      </c>
      <c r="AU213" s="1">
        <v>43342</v>
      </c>
      <c r="AV213">
        <v>2962</v>
      </c>
      <c r="AW213">
        <v>6.5946221343280111</v>
      </c>
      <c r="AX213">
        <v>383</v>
      </c>
      <c r="AY213">
        <v>6.2</v>
      </c>
      <c r="AZ213">
        <v>2</v>
      </c>
      <c r="BA213">
        <v>51318.77563554643</v>
      </c>
      <c r="BB213">
        <v>3462</v>
      </c>
      <c r="BC213">
        <v>3705</v>
      </c>
      <c r="BD213">
        <v>6290</v>
      </c>
      <c r="BE213">
        <f>VLOOKUP($AU213,weatherData!$A$1:$E$366,2,0)</f>
        <v>0</v>
      </c>
      <c r="BF213">
        <f>VLOOKUP($AU213,weatherData!$A$1:$E$366,3,0)</f>
        <v>0</v>
      </c>
      <c r="BG213">
        <f>VLOOKUP($AU213,weatherData!$A$1:$E$366,4,0)</f>
        <v>91.04</v>
      </c>
      <c r="BH213">
        <f>VLOOKUP($AU213,weatherData!$A$1:$E$366,5,0)</f>
        <v>60.98</v>
      </c>
    </row>
    <row r="214" spans="1:60" x14ac:dyDescent="0.2">
      <c r="A214" s="3">
        <v>43344</v>
      </c>
      <c r="B214" s="4">
        <v>3690</v>
      </c>
      <c r="C214" s="4">
        <v>2.7072830206514387</v>
      </c>
      <c r="D214" s="4">
        <v>425</v>
      </c>
      <c r="E214" s="4">
        <v>7.0666666666666664</v>
      </c>
      <c r="F214" s="4">
        <v>2</v>
      </c>
      <c r="G214" s="4">
        <v>56294.125947411798</v>
      </c>
      <c r="H214" s="4">
        <v>4310</v>
      </c>
      <c r="I214" s="4">
        <v>4175</v>
      </c>
      <c r="J214" s="4">
        <v>3968</v>
      </c>
      <c r="Q214" s="1">
        <v>43344</v>
      </c>
      <c r="R214">
        <v>3690</v>
      </c>
      <c r="S214">
        <v>425</v>
      </c>
      <c r="T214">
        <v>4310</v>
      </c>
      <c r="U214">
        <v>4175</v>
      </c>
      <c r="V214">
        <v>3968</v>
      </c>
      <c r="W214">
        <v>7.0666666666666664</v>
      </c>
      <c r="X214">
        <v>0</v>
      </c>
      <c r="Y214">
        <v>89.06</v>
      </c>
      <c r="Z214">
        <f t="shared" si="36"/>
        <v>7931.6836000000003</v>
      </c>
      <c r="AA214">
        <f t="shared" si="37"/>
        <v>30457.333333333332</v>
      </c>
      <c r="AB214">
        <f t="shared" si="38"/>
        <v>17994250</v>
      </c>
      <c r="AC214">
        <f t="shared" si="39"/>
        <v>17102080</v>
      </c>
      <c r="AD214">
        <v>0</v>
      </c>
      <c r="AE214">
        <f t="shared" si="40"/>
        <v>0</v>
      </c>
      <c r="AF214">
        <v>56294.125947411798</v>
      </c>
      <c r="AG214">
        <v>2.7072830206514387</v>
      </c>
      <c r="AH214">
        <v>2</v>
      </c>
      <c r="AI214">
        <v>0</v>
      </c>
      <c r="AJ214">
        <v>66.02</v>
      </c>
      <c r="AK214" t="str">
        <f t="shared" si="41"/>
        <v>Sat</v>
      </c>
      <c r="AL214">
        <f t="shared" si="42"/>
        <v>0</v>
      </c>
      <c r="AM214">
        <f t="shared" si="43"/>
        <v>0</v>
      </c>
      <c r="AN214">
        <f t="shared" si="44"/>
        <v>0</v>
      </c>
      <c r="AO214">
        <f t="shared" si="45"/>
        <v>0</v>
      </c>
      <c r="AP214">
        <f t="shared" si="46"/>
        <v>0</v>
      </c>
      <c r="AQ214">
        <f t="shared" si="47"/>
        <v>1</v>
      </c>
      <c r="AU214" s="1">
        <v>43343</v>
      </c>
      <c r="AV214">
        <v>4685</v>
      </c>
      <c r="AW214">
        <v>2.6015092219651703</v>
      </c>
      <c r="AX214">
        <v>553</v>
      </c>
      <c r="AY214">
        <v>6.8666666666666663</v>
      </c>
      <c r="AZ214">
        <v>5</v>
      </c>
      <c r="BA214">
        <v>64270.773232682608</v>
      </c>
      <c r="BB214">
        <v>4321</v>
      </c>
      <c r="BC214">
        <v>3187</v>
      </c>
      <c r="BD214">
        <v>4636</v>
      </c>
      <c r="BE214">
        <f>VLOOKUP($AU214,weatherData!$A$1:$E$366,2,0)</f>
        <v>0</v>
      </c>
      <c r="BF214">
        <f>VLOOKUP($AU214,weatherData!$A$1:$E$366,3,0)</f>
        <v>0</v>
      </c>
      <c r="BG214">
        <f>VLOOKUP($AU214,weatherData!$A$1:$E$366,4,0)</f>
        <v>91.04</v>
      </c>
      <c r="BH214">
        <f>VLOOKUP($AU214,weatherData!$A$1:$E$366,5,0)</f>
        <v>60.98</v>
      </c>
    </row>
    <row r="215" spans="1:60" x14ac:dyDescent="0.2">
      <c r="A215" s="3">
        <v>43346</v>
      </c>
      <c r="B215" s="4">
        <v>1722</v>
      </c>
      <c r="C215" s="4">
        <v>2.1254198792660306</v>
      </c>
      <c r="D215" s="4">
        <v>202</v>
      </c>
      <c r="E215" s="4">
        <v>7.1538461538461542</v>
      </c>
      <c r="F215" s="4">
        <v>4</v>
      </c>
      <c r="G215" s="4">
        <v>64365.252094230542</v>
      </c>
      <c r="H215" s="4">
        <v>4512</v>
      </c>
      <c r="I215" s="4">
        <v>2775</v>
      </c>
      <c r="J215" s="4">
        <v>2139</v>
      </c>
      <c r="Q215" s="1">
        <v>43346</v>
      </c>
      <c r="R215">
        <v>1722</v>
      </c>
      <c r="S215">
        <v>202</v>
      </c>
      <c r="T215">
        <v>4512</v>
      </c>
      <c r="U215">
        <v>2775</v>
      </c>
      <c r="V215">
        <v>2139</v>
      </c>
      <c r="W215">
        <v>7.1538461538461542</v>
      </c>
      <c r="X215">
        <v>0</v>
      </c>
      <c r="Y215">
        <v>91.94</v>
      </c>
      <c r="Z215">
        <f t="shared" si="36"/>
        <v>8452.9635999999991</v>
      </c>
      <c r="AA215">
        <f t="shared" si="37"/>
        <v>32278.153846153848</v>
      </c>
      <c r="AB215">
        <f t="shared" si="38"/>
        <v>12520800</v>
      </c>
      <c r="AC215">
        <f t="shared" si="39"/>
        <v>9651168</v>
      </c>
      <c r="AD215">
        <v>0</v>
      </c>
      <c r="AE215">
        <f t="shared" si="40"/>
        <v>0</v>
      </c>
      <c r="AF215">
        <v>64365.252094230542</v>
      </c>
      <c r="AG215">
        <v>2.1254198792660306</v>
      </c>
      <c r="AH215">
        <v>4</v>
      </c>
      <c r="AI215">
        <v>0</v>
      </c>
      <c r="AJ215">
        <v>55.04</v>
      </c>
      <c r="AK215" t="str">
        <f t="shared" si="41"/>
        <v>Mon</v>
      </c>
      <c r="AL215">
        <f t="shared" si="42"/>
        <v>1</v>
      </c>
      <c r="AM215">
        <f t="shared" si="43"/>
        <v>0</v>
      </c>
      <c r="AN215">
        <f t="shared" si="44"/>
        <v>0</v>
      </c>
      <c r="AO215">
        <f t="shared" si="45"/>
        <v>0</v>
      </c>
      <c r="AP215">
        <f t="shared" si="46"/>
        <v>0</v>
      </c>
      <c r="AQ215">
        <f t="shared" si="47"/>
        <v>0</v>
      </c>
      <c r="AU215" s="1">
        <v>43344</v>
      </c>
      <c r="AV215">
        <v>3690</v>
      </c>
      <c r="AW215">
        <v>2.7072830206514387</v>
      </c>
      <c r="AX215">
        <v>425</v>
      </c>
      <c r="AY215">
        <v>7.0666666666666664</v>
      </c>
      <c r="AZ215">
        <v>2</v>
      </c>
      <c r="BA215">
        <v>56294.125947411798</v>
      </c>
      <c r="BB215">
        <v>4310</v>
      </c>
      <c r="BC215">
        <v>4175</v>
      </c>
      <c r="BD215">
        <v>3968</v>
      </c>
      <c r="BE215">
        <f>VLOOKUP($AU215,weatherData!$A$1:$E$366,2,0)</f>
        <v>0</v>
      </c>
      <c r="BF215">
        <f>VLOOKUP($AU215,weatherData!$A$1:$E$366,3,0)</f>
        <v>0</v>
      </c>
      <c r="BG215">
        <f>VLOOKUP($AU215,weatherData!$A$1:$E$366,4,0)</f>
        <v>89.06</v>
      </c>
      <c r="BH215">
        <f>VLOOKUP($AU215,weatherData!$A$1:$E$366,5,0)</f>
        <v>66.02</v>
      </c>
    </row>
    <row r="216" spans="1:60" x14ac:dyDescent="0.2">
      <c r="A216" s="3">
        <v>43347</v>
      </c>
      <c r="B216" s="4">
        <v>2851</v>
      </c>
      <c r="C216" s="4">
        <v>3.7056006112146376</v>
      </c>
      <c r="D216" s="4">
        <v>307</v>
      </c>
      <c r="E216" s="4">
        <v>8.0666666666666664</v>
      </c>
      <c r="F216" s="4">
        <v>5</v>
      </c>
      <c r="G216" s="4">
        <v>49760.73734185889</v>
      </c>
      <c r="H216" s="4">
        <v>2492</v>
      </c>
      <c r="I216" s="4">
        <v>3399</v>
      </c>
      <c r="J216" s="4">
        <v>2778</v>
      </c>
      <c r="Q216" s="1">
        <v>43347</v>
      </c>
      <c r="R216">
        <v>2851</v>
      </c>
      <c r="S216">
        <v>307</v>
      </c>
      <c r="T216">
        <v>2492</v>
      </c>
      <c r="U216">
        <v>3399</v>
      </c>
      <c r="V216">
        <v>2778</v>
      </c>
      <c r="W216">
        <v>8.0666666666666664</v>
      </c>
      <c r="X216">
        <v>0</v>
      </c>
      <c r="Y216">
        <v>89.06</v>
      </c>
      <c r="Z216">
        <f t="shared" si="36"/>
        <v>7931.6836000000003</v>
      </c>
      <c r="AA216">
        <f t="shared" si="37"/>
        <v>20102.133333333331</v>
      </c>
      <c r="AB216">
        <f t="shared" si="38"/>
        <v>8470308</v>
      </c>
      <c r="AC216">
        <f t="shared" si="39"/>
        <v>6922776</v>
      </c>
      <c r="AD216">
        <v>0</v>
      </c>
      <c r="AE216">
        <f t="shared" si="40"/>
        <v>0</v>
      </c>
      <c r="AF216">
        <v>49760.73734185889</v>
      </c>
      <c r="AG216">
        <v>3.7056006112146376</v>
      </c>
      <c r="AH216">
        <v>5</v>
      </c>
      <c r="AI216">
        <v>0</v>
      </c>
      <c r="AJ216">
        <v>57.02</v>
      </c>
      <c r="AK216" t="str">
        <f t="shared" si="41"/>
        <v>Tue</v>
      </c>
      <c r="AL216">
        <f t="shared" si="42"/>
        <v>0</v>
      </c>
      <c r="AM216">
        <f t="shared" si="43"/>
        <v>1</v>
      </c>
      <c r="AN216">
        <f t="shared" si="44"/>
        <v>0</v>
      </c>
      <c r="AO216">
        <f t="shared" si="45"/>
        <v>0</v>
      </c>
      <c r="AP216">
        <f t="shared" si="46"/>
        <v>0</v>
      </c>
      <c r="AQ216">
        <f t="shared" si="47"/>
        <v>0</v>
      </c>
      <c r="AU216" s="1">
        <v>43346</v>
      </c>
      <c r="AV216">
        <v>1722</v>
      </c>
      <c r="AW216">
        <v>2.1254198792660306</v>
      </c>
      <c r="AX216">
        <v>202</v>
      </c>
      <c r="AY216">
        <v>7.1538461538461542</v>
      </c>
      <c r="AZ216">
        <v>4</v>
      </c>
      <c r="BA216">
        <v>64365.252094230542</v>
      </c>
      <c r="BB216">
        <v>4512</v>
      </c>
      <c r="BC216">
        <v>2775</v>
      </c>
      <c r="BD216">
        <v>2139</v>
      </c>
      <c r="BE216">
        <f>VLOOKUP($AU216,weatherData!$A$1:$E$366,2,0)</f>
        <v>0</v>
      </c>
      <c r="BF216">
        <f>VLOOKUP($AU216,weatherData!$A$1:$E$366,3,0)</f>
        <v>0</v>
      </c>
      <c r="BG216">
        <f>VLOOKUP($AU216,weatherData!$A$1:$E$366,4,0)</f>
        <v>91.94</v>
      </c>
      <c r="BH216">
        <f>VLOOKUP($AU216,weatherData!$A$1:$E$366,5,0)</f>
        <v>55.04</v>
      </c>
    </row>
    <row r="217" spans="1:60" x14ac:dyDescent="0.2">
      <c r="A217" s="3">
        <v>43348</v>
      </c>
      <c r="B217" s="4">
        <v>2835</v>
      </c>
      <c r="C217" s="4">
        <v>5.8845852259612874</v>
      </c>
      <c r="D217" s="4">
        <v>360</v>
      </c>
      <c r="E217" s="4">
        <v>6.333333333333333</v>
      </c>
      <c r="F217" s="4">
        <v>5</v>
      </c>
      <c r="G217" s="4">
        <v>52271.514067927354</v>
      </c>
      <c r="H217" s="4">
        <v>2678</v>
      </c>
      <c r="I217" s="4">
        <v>3020</v>
      </c>
      <c r="J217" s="4">
        <v>2380</v>
      </c>
      <c r="Q217" s="1">
        <v>43348</v>
      </c>
      <c r="R217">
        <v>2835</v>
      </c>
      <c r="S217">
        <v>360</v>
      </c>
      <c r="T217">
        <v>2678</v>
      </c>
      <c r="U217">
        <v>3020</v>
      </c>
      <c r="V217">
        <v>2380</v>
      </c>
      <c r="W217">
        <v>6.333333333333333</v>
      </c>
      <c r="X217">
        <v>0</v>
      </c>
      <c r="Y217">
        <v>91.04</v>
      </c>
      <c r="Z217">
        <f t="shared" si="36"/>
        <v>8288.2816000000003</v>
      </c>
      <c r="AA217">
        <f t="shared" si="37"/>
        <v>16960.666666666664</v>
      </c>
      <c r="AB217">
        <f t="shared" si="38"/>
        <v>8087560</v>
      </c>
      <c r="AC217">
        <f t="shared" si="39"/>
        <v>6373640</v>
      </c>
      <c r="AD217">
        <v>0</v>
      </c>
      <c r="AE217">
        <f t="shared" si="40"/>
        <v>0</v>
      </c>
      <c r="AF217">
        <v>52271.514067927354</v>
      </c>
      <c r="AG217">
        <v>5.8845852259612874</v>
      </c>
      <c r="AH217">
        <v>5</v>
      </c>
      <c r="AI217">
        <v>0</v>
      </c>
      <c r="AJ217">
        <v>55.94</v>
      </c>
      <c r="AK217" t="str">
        <f t="shared" si="41"/>
        <v>Wed</v>
      </c>
      <c r="AL217">
        <f t="shared" si="42"/>
        <v>0</v>
      </c>
      <c r="AM217">
        <f t="shared" si="43"/>
        <v>0</v>
      </c>
      <c r="AN217">
        <f t="shared" si="44"/>
        <v>1</v>
      </c>
      <c r="AO217">
        <f t="shared" si="45"/>
        <v>0</v>
      </c>
      <c r="AP217">
        <f t="shared" si="46"/>
        <v>0</v>
      </c>
      <c r="AQ217">
        <f t="shared" si="47"/>
        <v>0</v>
      </c>
      <c r="AU217" s="1">
        <v>43347</v>
      </c>
      <c r="AV217">
        <v>2851</v>
      </c>
      <c r="AW217">
        <v>3.7056006112146376</v>
      </c>
      <c r="AX217">
        <v>307</v>
      </c>
      <c r="AY217">
        <v>8.0666666666666664</v>
      </c>
      <c r="AZ217">
        <v>5</v>
      </c>
      <c r="BA217">
        <v>49760.73734185889</v>
      </c>
      <c r="BB217">
        <v>2492</v>
      </c>
      <c r="BC217">
        <v>3399</v>
      </c>
      <c r="BD217">
        <v>2778</v>
      </c>
      <c r="BE217">
        <f>VLOOKUP($AU217,weatherData!$A$1:$E$366,2,0)</f>
        <v>0</v>
      </c>
      <c r="BF217">
        <f>VLOOKUP($AU217,weatherData!$A$1:$E$366,3,0)</f>
        <v>0</v>
      </c>
      <c r="BG217">
        <f>VLOOKUP($AU217,weatherData!$A$1:$E$366,4,0)</f>
        <v>89.06</v>
      </c>
      <c r="BH217">
        <f>VLOOKUP($AU217,weatherData!$A$1:$E$366,5,0)</f>
        <v>57.02</v>
      </c>
    </row>
    <row r="218" spans="1:60" x14ac:dyDescent="0.2">
      <c r="A218" s="3">
        <v>43349</v>
      </c>
      <c r="B218" s="4">
        <v>2873</v>
      </c>
      <c r="C218" s="4">
        <v>4.117424429001959</v>
      </c>
      <c r="D218" s="4">
        <v>336</v>
      </c>
      <c r="E218" s="4">
        <v>6.666666666666667</v>
      </c>
      <c r="F218" s="4">
        <v>2</v>
      </c>
      <c r="G218" s="4">
        <v>52751.727958251096</v>
      </c>
      <c r="H218" s="4">
        <v>3064</v>
      </c>
      <c r="I218" s="4">
        <v>2730</v>
      </c>
      <c r="J218" s="4">
        <v>2962</v>
      </c>
      <c r="Q218" s="1">
        <v>43349</v>
      </c>
      <c r="R218">
        <v>2873</v>
      </c>
      <c r="S218">
        <v>336</v>
      </c>
      <c r="T218">
        <v>3064</v>
      </c>
      <c r="U218">
        <v>2730</v>
      </c>
      <c r="V218">
        <v>2962</v>
      </c>
      <c r="W218">
        <v>6.666666666666667</v>
      </c>
      <c r="X218">
        <v>0</v>
      </c>
      <c r="Y218">
        <v>91.04</v>
      </c>
      <c r="Z218">
        <f t="shared" si="36"/>
        <v>8288.2816000000003</v>
      </c>
      <c r="AA218">
        <f t="shared" si="37"/>
        <v>20426.666666666668</v>
      </c>
      <c r="AB218">
        <f t="shared" si="38"/>
        <v>8364720</v>
      </c>
      <c r="AC218">
        <f t="shared" si="39"/>
        <v>9075568</v>
      </c>
      <c r="AD218">
        <v>0</v>
      </c>
      <c r="AE218">
        <f t="shared" si="40"/>
        <v>0</v>
      </c>
      <c r="AF218">
        <v>52751.727958251096</v>
      </c>
      <c r="AG218">
        <v>4.117424429001959</v>
      </c>
      <c r="AH218">
        <v>2</v>
      </c>
      <c r="AI218">
        <v>0</v>
      </c>
      <c r="AJ218">
        <v>59</v>
      </c>
      <c r="AK218" t="str">
        <f t="shared" si="41"/>
        <v>Thu</v>
      </c>
      <c r="AL218">
        <f t="shared" si="42"/>
        <v>0</v>
      </c>
      <c r="AM218">
        <f t="shared" si="43"/>
        <v>0</v>
      </c>
      <c r="AN218">
        <f t="shared" si="44"/>
        <v>0</v>
      </c>
      <c r="AO218">
        <f t="shared" si="45"/>
        <v>1</v>
      </c>
      <c r="AP218">
        <f t="shared" si="46"/>
        <v>0</v>
      </c>
      <c r="AQ218">
        <f t="shared" si="47"/>
        <v>0</v>
      </c>
      <c r="AU218" s="1">
        <v>43348</v>
      </c>
      <c r="AV218">
        <v>2835</v>
      </c>
      <c r="AW218">
        <v>5.8845852259612874</v>
      </c>
      <c r="AX218">
        <v>360</v>
      </c>
      <c r="AY218">
        <v>6.333333333333333</v>
      </c>
      <c r="AZ218">
        <v>5</v>
      </c>
      <c r="BA218">
        <v>52271.514067927354</v>
      </c>
      <c r="BB218">
        <v>2678</v>
      </c>
      <c r="BC218">
        <v>3020</v>
      </c>
      <c r="BD218">
        <v>2380</v>
      </c>
      <c r="BE218">
        <f>VLOOKUP($AU218,weatherData!$A$1:$E$366,2,0)</f>
        <v>0</v>
      </c>
      <c r="BF218">
        <f>VLOOKUP($AU218,weatherData!$A$1:$E$366,3,0)</f>
        <v>0</v>
      </c>
      <c r="BG218">
        <f>VLOOKUP($AU218,weatherData!$A$1:$E$366,4,0)</f>
        <v>91.04</v>
      </c>
      <c r="BH218">
        <f>VLOOKUP($AU218,weatherData!$A$1:$E$366,5,0)</f>
        <v>55.94</v>
      </c>
    </row>
    <row r="219" spans="1:60" x14ac:dyDescent="0.2">
      <c r="A219" s="3">
        <v>43350</v>
      </c>
      <c r="B219" s="4">
        <v>4096</v>
      </c>
      <c r="C219" s="4">
        <v>4.82916449177318</v>
      </c>
      <c r="D219" s="4">
        <v>511</v>
      </c>
      <c r="E219" s="4">
        <v>6.333333333333333</v>
      </c>
      <c r="F219" s="4">
        <v>2</v>
      </c>
      <c r="G219" s="4">
        <v>56709.330808742299</v>
      </c>
      <c r="H219" s="4">
        <v>4321</v>
      </c>
      <c r="I219" s="4">
        <v>3672</v>
      </c>
      <c r="J219" s="4">
        <v>4685</v>
      </c>
      <c r="Q219" s="1">
        <v>43350</v>
      </c>
      <c r="R219">
        <v>4096</v>
      </c>
      <c r="S219">
        <v>511</v>
      </c>
      <c r="T219">
        <v>4321</v>
      </c>
      <c r="U219">
        <v>3672</v>
      </c>
      <c r="V219">
        <v>4685</v>
      </c>
      <c r="W219">
        <v>6.333333333333333</v>
      </c>
      <c r="X219">
        <v>0</v>
      </c>
      <c r="Y219">
        <v>91.94</v>
      </c>
      <c r="Z219">
        <f t="shared" si="36"/>
        <v>8452.9635999999991</v>
      </c>
      <c r="AA219">
        <f t="shared" si="37"/>
        <v>27366.333333333332</v>
      </c>
      <c r="AB219">
        <f t="shared" si="38"/>
        <v>15866712</v>
      </c>
      <c r="AC219">
        <f t="shared" si="39"/>
        <v>20243885</v>
      </c>
      <c r="AD219">
        <v>0</v>
      </c>
      <c r="AE219">
        <f t="shared" si="40"/>
        <v>0</v>
      </c>
      <c r="AF219">
        <v>56709.330808742299</v>
      </c>
      <c r="AG219">
        <v>4.82916449177318</v>
      </c>
      <c r="AH219">
        <v>2</v>
      </c>
      <c r="AI219">
        <v>0</v>
      </c>
      <c r="AJ219">
        <v>60.08</v>
      </c>
      <c r="AK219" t="str">
        <f t="shared" si="41"/>
        <v>Fri</v>
      </c>
      <c r="AL219">
        <f t="shared" si="42"/>
        <v>0</v>
      </c>
      <c r="AM219">
        <f t="shared" si="43"/>
        <v>0</v>
      </c>
      <c r="AN219">
        <f t="shared" si="44"/>
        <v>0</v>
      </c>
      <c r="AO219">
        <f t="shared" si="45"/>
        <v>0</v>
      </c>
      <c r="AP219">
        <f t="shared" si="46"/>
        <v>1</v>
      </c>
      <c r="AQ219">
        <f t="shared" si="47"/>
        <v>0</v>
      </c>
      <c r="AU219" s="1">
        <v>43349</v>
      </c>
      <c r="AV219">
        <v>2873</v>
      </c>
      <c r="AW219">
        <v>4.117424429001959</v>
      </c>
      <c r="AX219">
        <v>336</v>
      </c>
      <c r="AY219">
        <v>6.666666666666667</v>
      </c>
      <c r="AZ219">
        <v>2</v>
      </c>
      <c r="BA219">
        <v>52751.727958251096</v>
      </c>
      <c r="BB219">
        <v>3064</v>
      </c>
      <c r="BC219">
        <v>2730</v>
      </c>
      <c r="BD219">
        <v>2962</v>
      </c>
      <c r="BE219">
        <f>VLOOKUP($AU219,weatherData!$A$1:$E$366,2,0)</f>
        <v>0</v>
      </c>
      <c r="BF219">
        <f>VLOOKUP($AU219,weatherData!$A$1:$E$366,3,0)</f>
        <v>0</v>
      </c>
      <c r="BG219">
        <f>VLOOKUP($AU219,weatherData!$A$1:$E$366,4,0)</f>
        <v>91.04</v>
      </c>
      <c r="BH219">
        <f>VLOOKUP($AU219,weatherData!$A$1:$E$366,5,0)</f>
        <v>59</v>
      </c>
    </row>
    <row r="220" spans="1:60" x14ac:dyDescent="0.2">
      <c r="A220" s="3">
        <v>43351</v>
      </c>
      <c r="B220" s="4">
        <v>6110</v>
      </c>
      <c r="C220" s="4">
        <v>4.6653385737804998</v>
      </c>
      <c r="D220" s="4">
        <v>744</v>
      </c>
      <c r="E220" s="4">
        <v>6.666666666666667</v>
      </c>
      <c r="F220" s="4">
        <v>4</v>
      </c>
      <c r="G220" s="4">
        <v>54061.673718653532</v>
      </c>
      <c r="H220" s="4">
        <v>7557</v>
      </c>
      <c r="I220" s="4">
        <v>3722</v>
      </c>
      <c r="J220" s="4">
        <v>3690</v>
      </c>
      <c r="Q220" s="1">
        <v>43351</v>
      </c>
      <c r="R220">
        <v>6110</v>
      </c>
      <c r="S220">
        <v>744</v>
      </c>
      <c r="T220">
        <v>7557</v>
      </c>
      <c r="U220">
        <v>3722</v>
      </c>
      <c r="V220">
        <v>3690</v>
      </c>
      <c r="W220">
        <v>6.666666666666667</v>
      </c>
      <c r="X220">
        <v>0</v>
      </c>
      <c r="Y220">
        <v>93.02</v>
      </c>
      <c r="Z220">
        <f t="shared" si="36"/>
        <v>8652.7204000000002</v>
      </c>
      <c r="AA220">
        <f t="shared" si="37"/>
        <v>50380</v>
      </c>
      <c r="AB220">
        <f t="shared" si="38"/>
        <v>28127154</v>
      </c>
      <c r="AC220">
        <f t="shared" si="39"/>
        <v>27885330</v>
      </c>
      <c r="AD220">
        <v>1</v>
      </c>
      <c r="AE220">
        <f t="shared" si="40"/>
        <v>7557</v>
      </c>
      <c r="AF220">
        <v>54061.673718653532</v>
      </c>
      <c r="AG220">
        <v>4.6653385737804998</v>
      </c>
      <c r="AH220">
        <v>4</v>
      </c>
      <c r="AI220">
        <v>0</v>
      </c>
      <c r="AJ220">
        <v>60.08</v>
      </c>
      <c r="AK220" t="str">
        <f t="shared" si="41"/>
        <v>Sat</v>
      </c>
      <c r="AL220">
        <f t="shared" si="42"/>
        <v>0</v>
      </c>
      <c r="AM220">
        <f t="shared" si="43"/>
        <v>0</v>
      </c>
      <c r="AN220">
        <f t="shared" si="44"/>
        <v>0</v>
      </c>
      <c r="AO220">
        <f t="shared" si="45"/>
        <v>0</v>
      </c>
      <c r="AP220">
        <f t="shared" si="46"/>
        <v>0</v>
      </c>
      <c r="AQ220">
        <f t="shared" si="47"/>
        <v>1</v>
      </c>
      <c r="AU220" s="1">
        <v>43350</v>
      </c>
      <c r="AV220">
        <v>4096</v>
      </c>
      <c r="AW220">
        <v>4.82916449177318</v>
      </c>
      <c r="AX220">
        <v>511</v>
      </c>
      <c r="AY220">
        <v>6.333333333333333</v>
      </c>
      <c r="AZ220">
        <v>2</v>
      </c>
      <c r="BA220">
        <v>56709.330808742299</v>
      </c>
      <c r="BB220">
        <v>4321</v>
      </c>
      <c r="BC220">
        <v>3672</v>
      </c>
      <c r="BD220">
        <v>4685</v>
      </c>
      <c r="BE220">
        <f>VLOOKUP($AU220,weatherData!$A$1:$E$366,2,0)</f>
        <v>0</v>
      </c>
      <c r="BF220">
        <f>VLOOKUP($AU220,weatherData!$A$1:$E$366,3,0)</f>
        <v>0</v>
      </c>
      <c r="BG220">
        <f>VLOOKUP($AU220,weatherData!$A$1:$E$366,4,0)</f>
        <v>91.94</v>
      </c>
      <c r="BH220">
        <f>VLOOKUP($AU220,weatherData!$A$1:$E$366,5,0)</f>
        <v>60.08</v>
      </c>
    </row>
    <row r="221" spans="1:60" x14ac:dyDescent="0.2">
      <c r="A221" s="3">
        <v>43353</v>
      </c>
      <c r="B221" s="4">
        <v>1902</v>
      </c>
      <c r="C221" s="4">
        <v>3.4852099133096117</v>
      </c>
      <c r="D221" s="4">
        <v>250</v>
      </c>
      <c r="E221" s="4">
        <v>6.6</v>
      </c>
      <c r="F221" s="4">
        <v>4</v>
      </c>
      <c r="G221" s="4">
        <v>47678.172634388291</v>
      </c>
      <c r="H221" s="4">
        <v>2073</v>
      </c>
      <c r="I221" s="4">
        <v>2366</v>
      </c>
      <c r="J221" s="4">
        <v>1722</v>
      </c>
      <c r="Q221" s="1">
        <v>43353</v>
      </c>
      <c r="R221">
        <v>1902</v>
      </c>
      <c r="S221">
        <v>250</v>
      </c>
      <c r="T221">
        <v>2073</v>
      </c>
      <c r="U221">
        <v>2366</v>
      </c>
      <c r="V221">
        <v>1722</v>
      </c>
      <c r="W221">
        <v>6.6</v>
      </c>
      <c r="X221">
        <v>0</v>
      </c>
      <c r="Y221">
        <v>96.08</v>
      </c>
      <c r="Z221">
        <f t="shared" si="36"/>
        <v>9231.366399999999</v>
      </c>
      <c r="AA221">
        <f t="shared" si="37"/>
        <v>13681.8</v>
      </c>
      <c r="AB221">
        <f t="shared" si="38"/>
        <v>4904718</v>
      </c>
      <c r="AC221">
        <f t="shared" si="39"/>
        <v>3569706</v>
      </c>
      <c r="AD221">
        <v>0</v>
      </c>
      <c r="AE221">
        <f t="shared" si="40"/>
        <v>0</v>
      </c>
      <c r="AF221">
        <v>47678.172634388291</v>
      </c>
      <c r="AG221">
        <v>3.4852099133096117</v>
      </c>
      <c r="AH221">
        <v>4</v>
      </c>
      <c r="AI221">
        <v>0</v>
      </c>
      <c r="AJ221">
        <v>57.02</v>
      </c>
      <c r="AK221" t="str">
        <f t="shared" si="41"/>
        <v>Mon</v>
      </c>
      <c r="AL221">
        <f t="shared" si="42"/>
        <v>1</v>
      </c>
      <c r="AM221">
        <f t="shared" si="43"/>
        <v>0</v>
      </c>
      <c r="AN221">
        <f t="shared" si="44"/>
        <v>0</v>
      </c>
      <c r="AO221">
        <f t="shared" si="45"/>
        <v>0</v>
      </c>
      <c r="AP221">
        <f t="shared" si="46"/>
        <v>0</v>
      </c>
      <c r="AQ221">
        <f t="shared" si="47"/>
        <v>0</v>
      </c>
      <c r="AU221" s="1">
        <v>43351</v>
      </c>
      <c r="AV221">
        <v>6110</v>
      </c>
      <c r="AW221">
        <v>4.6653385737804998</v>
      </c>
      <c r="AX221">
        <v>744</v>
      </c>
      <c r="AY221">
        <v>6.666666666666667</v>
      </c>
      <c r="AZ221">
        <v>4</v>
      </c>
      <c r="BA221">
        <v>54061.673718653532</v>
      </c>
      <c r="BB221">
        <v>7557</v>
      </c>
      <c r="BC221">
        <v>3722</v>
      </c>
      <c r="BD221">
        <v>3690</v>
      </c>
      <c r="BE221">
        <f>VLOOKUP($AU221,weatherData!$A$1:$E$366,2,0)</f>
        <v>0</v>
      </c>
      <c r="BF221">
        <f>VLOOKUP($AU221,weatherData!$A$1:$E$366,3,0)</f>
        <v>0</v>
      </c>
      <c r="BG221">
        <f>VLOOKUP($AU221,weatherData!$A$1:$E$366,4,0)</f>
        <v>93.02</v>
      </c>
      <c r="BH221">
        <f>VLOOKUP($AU221,weatherData!$A$1:$E$366,5,0)</f>
        <v>60.08</v>
      </c>
    </row>
    <row r="222" spans="1:60" x14ac:dyDescent="0.2">
      <c r="A222" s="3">
        <v>43354</v>
      </c>
      <c r="B222" s="4">
        <v>2523</v>
      </c>
      <c r="C222" s="4">
        <v>6.1749243362294495</v>
      </c>
      <c r="D222" s="4">
        <v>320</v>
      </c>
      <c r="E222" s="4">
        <v>6.8</v>
      </c>
      <c r="F222" s="4">
        <v>6</v>
      </c>
      <c r="G222" s="4">
        <v>59401.343360659434</v>
      </c>
      <c r="H222" s="4">
        <v>2143</v>
      </c>
      <c r="I222" s="4">
        <v>2184</v>
      </c>
      <c r="J222" s="4">
        <v>2851</v>
      </c>
      <c r="Q222" s="1">
        <v>43354</v>
      </c>
      <c r="R222">
        <v>2523</v>
      </c>
      <c r="S222">
        <v>320</v>
      </c>
      <c r="T222">
        <v>2143</v>
      </c>
      <c r="U222">
        <v>2184</v>
      </c>
      <c r="V222">
        <v>2851</v>
      </c>
      <c r="W222">
        <v>6.8</v>
      </c>
      <c r="X222">
        <v>0</v>
      </c>
      <c r="Y222">
        <v>93.919999999999902</v>
      </c>
      <c r="Z222">
        <f t="shared" si="36"/>
        <v>8820.9663999999811</v>
      </c>
      <c r="AA222">
        <f t="shared" si="37"/>
        <v>14572.4</v>
      </c>
      <c r="AB222">
        <f t="shared" si="38"/>
        <v>4680312</v>
      </c>
      <c r="AC222">
        <f t="shared" si="39"/>
        <v>6109693</v>
      </c>
      <c r="AD222">
        <v>0</v>
      </c>
      <c r="AE222">
        <f t="shared" si="40"/>
        <v>0</v>
      </c>
      <c r="AF222">
        <v>59401.343360659434</v>
      </c>
      <c r="AG222">
        <v>6.1749243362294495</v>
      </c>
      <c r="AH222">
        <v>6</v>
      </c>
      <c r="AI222">
        <v>0</v>
      </c>
      <c r="AJ222">
        <v>60.08</v>
      </c>
      <c r="AK222" t="str">
        <f t="shared" si="41"/>
        <v>Tue</v>
      </c>
      <c r="AL222">
        <f t="shared" si="42"/>
        <v>0</v>
      </c>
      <c r="AM222">
        <f t="shared" si="43"/>
        <v>1</v>
      </c>
      <c r="AN222">
        <f t="shared" si="44"/>
        <v>0</v>
      </c>
      <c r="AO222">
        <f t="shared" si="45"/>
        <v>0</v>
      </c>
      <c r="AP222">
        <f t="shared" si="46"/>
        <v>0</v>
      </c>
      <c r="AQ222">
        <f t="shared" si="47"/>
        <v>0</v>
      </c>
      <c r="AU222" s="1">
        <v>43353</v>
      </c>
      <c r="AV222">
        <v>1902</v>
      </c>
      <c r="AW222">
        <v>3.4852099133096117</v>
      </c>
      <c r="AX222">
        <v>250</v>
      </c>
      <c r="AY222">
        <v>6.6</v>
      </c>
      <c r="AZ222">
        <v>4</v>
      </c>
      <c r="BA222">
        <v>47678.172634388291</v>
      </c>
      <c r="BB222">
        <v>2073</v>
      </c>
      <c r="BC222">
        <v>2366</v>
      </c>
      <c r="BD222">
        <v>1722</v>
      </c>
      <c r="BE222">
        <f>VLOOKUP($AU222,weatherData!$A$1:$E$366,2,0)</f>
        <v>0</v>
      </c>
      <c r="BF222">
        <f>VLOOKUP($AU222,weatherData!$A$1:$E$366,3,0)</f>
        <v>0</v>
      </c>
      <c r="BG222">
        <f>VLOOKUP($AU222,weatherData!$A$1:$E$366,4,0)</f>
        <v>96.08</v>
      </c>
      <c r="BH222">
        <f>VLOOKUP($AU222,weatherData!$A$1:$E$366,5,0)</f>
        <v>57.02</v>
      </c>
    </row>
    <row r="223" spans="1:60" x14ac:dyDescent="0.2">
      <c r="A223" s="3">
        <v>43355</v>
      </c>
      <c r="B223" s="4">
        <v>2825</v>
      </c>
      <c r="C223" s="4">
        <v>3.7934140151787186</v>
      </c>
      <c r="D223" s="4">
        <v>353</v>
      </c>
      <c r="E223" s="4">
        <v>7.0666666666666664</v>
      </c>
      <c r="F223" s="4">
        <v>7</v>
      </c>
      <c r="G223" s="4">
        <v>56485.703340994478</v>
      </c>
      <c r="H223" s="4">
        <v>2099</v>
      </c>
      <c r="I223" s="4">
        <v>4653</v>
      </c>
      <c r="J223" s="4">
        <v>2835</v>
      </c>
      <c r="Q223" s="1">
        <v>43355</v>
      </c>
      <c r="R223">
        <v>2825</v>
      </c>
      <c r="S223">
        <v>353</v>
      </c>
      <c r="T223">
        <v>2099</v>
      </c>
      <c r="U223">
        <v>4653</v>
      </c>
      <c r="V223">
        <v>2835</v>
      </c>
      <c r="W223">
        <v>7.0666666666666664</v>
      </c>
      <c r="X223">
        <v>0</v>
      </c>
      <c r="Y223">
        <v>93.919999999999902</v>
      </c>
      <c r="Z223">
        <f t="shared" si="36"/>
        <v>8820.9663999999811</v>
      </c>
      <c r="AA223">
        <f t="shared" si="37"/>
        <v>14832.933333333332</v>
      </c>
      <c r="AB223">
        <f t="shared" si="38"/>
        <v>9766647</v>
      </c>
      <c r="AC223">
        <f t="shared" si="39"/>
        <v>5950665</v>
      </c>
      <c r="AD223">
        <v>0</v>
      </c>
      <c r="AE223">
        <f t="shared" si="40"/>
        <v>0</v>
      </c>
      <c r="AF223">
        <v>56485.703340994478</v>
      </c>
      <c r="AG223">
        <v>3.7934140151787186</v>
      </c>
      <c r="AH223">
        <v>7</v>
      </c>
      <c r="AI223">
        <v>0</v>
      </c>
      <c r="AJ223">
        <v>64.040000000000006</v>
      </c>
      <c r="AK223" t="str">
        <f t="shared" si="41"/>
        <v>Wed</v>
      </c>
      <c r="AL223">
        <f t="shared" si="42"/>
        <v>0</v>
      </c>
      <c r="AM223">
        <f t="shared" si="43"/>
        <v>0</v>
      </c>
      <c r="AN223">
        <f t="shared" si="44"/>
        <v>1</v>
      </c>
      <c r="AO223">
        <f t="shared" si="45"/>
        <v>0</v>
      </c>
      <c r="AP223">
        <f t="shared" si="46"/>
        <v>0</v>
      </c>
      <c r="AQ223">
        <f t="shared" si="47"/>
        <v>0</v>
      </c>
      <c r="AU223" s="1">
        <v>43354</v>
      </c>
      <c r="AV223">
        <v>2523</v>
      </c>
      <c r="AW223">
        <v>6.1749243362294495</v>
      </c>
      <c r="AX223">
        <v>320</v>
      </c>
      <c r="AY223">
        <v>6.8</v>
      </c>
      <c r="AZ223">
        <v>6</v>
      </c>
      <c r="BA223">
        <v>59401.343360659434</v>
      </c>
      <c r="BB223">
        <v>2143</v>
      </c>
      <c r="BC223">
        <v>2184</v>
      </c>
      <c r="BD223">
        <v>2851</v>
      </c>
      <c r="BE223">
        <f>VLOOKUP($AU223,weatherData!$A$1:$E$366,2,0)</f>
        <v>0</v>
      </c>
      <c r="BF223">
        <f>VLOOKUP($AU223,weatherData!$A$1:$E$366,3,0)</f>
        <v>0</v>
      </c>
      <c r="BG223">
        <f>VLOOKUP($AU223,weatherData!$A$1:$E$366,4,0)</f>
        <v>93.919999999999902</v>
      </c>
      <c r="BH223">
        <f>VLOOKUP($AU223,weatherData!$A$1:$E$366,5,0)</f>
        <v>60.08</v>
      </c>
    </row>
    <row r="224" spans="1:60" x14ac:dyDescent="0.2">
      <c r="A224" s="3">
        <v>43356</v>
      </c>
      <c r="B224" s="4">
        <v>3191</v>
      </c>
      <c r="C224" s="4">
        <v>5.2688511739117816</v>
      </c>
      <c r="D224" s="4">
        <v>397</v>
      </c>
      <c r="E224" s="4">
        <v>6.5333333333333332</v>
      </c>
      <c r="F224" s="4">
        <v>3</v>
      </c>
      <c r="G224" s="4">
        <v>60119.106395825678</v>
      </c>
      <c r="H224" s="4">
        <v>3081</v>
      </c>
      <c r="I224" s="4">
        <v>3980</v>
      </c>
      <c r="J224" s="4">
        <v>2873</v>
      </c>
      <c r="Q224" s="1">
        <v>43356</v>
      </c>
      <c r="R224">
        <v>3191</v>
      </c>
      <c r="S224">
        <v>397</v>
      </c>
      <c r="T224">
        <v>3081</v>
      </c>
      <c r="U224">
        <v>3980</v>
      </c>
      <c r="V224">
        <v>2873</v>
      </c>
      <c r="W224">
        <v>6.5333333333333332</v>
      </c>
      <c r="X224">
        <v>0</v>
      </c>
      <c r="Y224">
        <v>87.98</v>
      </c>
      <c r="Z224">
        <f t="shared" si="36"/>
        <v>7740.4804000000004</v>
      </c>
      <c r="AA224">
        <f t="shared" si="37"/>
        <v>20129.2</v>
      </c>
      <c r="AB224">
        <f t="shared" si="38"/>
        <v>12262380</v>
      </c>
      <c r="AC224">
        <f t="shared" si="39"/>
        <v>8851713</v>
      </c>
      <c r="AD224">
        <v>0</v>
      </c>
      <c r="AE224">
        <f t="shared" si="40"/>
        <v>0</v>
      </c>
      <c r="AF224">
        <v>60119.106395825678</v>
      </c>
      <c r="AG224">
        <v>5.2688511739117816</v>
      </c>
      <c r="AH224">
        <v>3</v>
      </c>
      <c r="AI224">
        <v>0</v>
      </c>
      <c r="AJ224">
        <v>62.959999999999901</v>
      </c>
      <c r="AK224" t="str">
        <f t="shared" si="41"/>
        <v>Thu</v>
      </c>
      <c r="AL224">
        <f t="shared" si="42"/>
        <v>0</v>
      </c>
      <c r="AM224">
        <f t="shared" si="43"/>
        <v>0</v>
      </c>
      <c r="AN224">
        <f t="shared" si="44"/>
        <v>0</v>
      </c>
      <c r="AO224">
        <f t="shared" si="45"/>
        <v>1</v>
      </c>
      <c r="AP224">
        <f t="shared" si="46"/>
        <v>0</v>
      </c>
      <c r="AQ224">
        <f t="shared" si="47"/>
        <v>0</v>
      </c>
      <c r="AU224" s="1">
        <v>43355</v>
      </c>
      <c r="AV224">
        <v>2825</v>
      </c>
      <c r="AW224">
        <v>3.7934140151787186</v>
      </c>
      <c r="AX224">
        <v>353</v>
      </c>
      <c r="AY224">
        <v>7.0666666666666664</v>
      </c>
      <c r="AZ224">
        <v>7</v>
      </c>
      <c r="BA224">
        <v>56485.703340994478</v>
      </c>
      <c r="BB224">
        <v>2099</v>
      </c>
      <c r="BC224">
        <v>4653</v>
      </c>
      <c r="BD224">
        <v>2835</v>
      </c>
      <c r="BE224">
        <f>VLOOKUP($AU224,weatherData!$A$1:$E$366,2,0)</f>
        <v>0</v>
      </c>
      <c r="BF224">
        <f>VLOOKUP($AU224,weatherData!$A$1:$E$366,3,0)</f>
        <v>0</v>
      </c>
      <c r="BG224">
        <f>VLOOKUP($AU224,weatherData!$A$1:$E$366,4,0)</f>
        <v>93.919999999999902</v>
      </c>
      <c r="BH224">
        <f>VLOOKUP($AU224,weatherData!$A$1:$E$366,5,0)</f>
        <v>64.040000000000006</v>
      </c>
    </row>
    <row r="225" spans="1:60" x14ac:dyDescent="0.2">
      <c r="A225" s="3">
        <v>43357</v>
      </c>
      <c r="B225" s="4">
        <v>4088</v>
      </c>
      <c r="C225" s="4">
        <v>3.6901239207526189</v>
      </c>
      <c r="D225" s="4">
        <v>551</v>
      </c>
      <c r="E225" s="4">
        <v>6.2666666666666666</v>
      </c>
      <c r="F225" s="4">
        <v>3</v>
      </c>
      <c r="G225" s="4">
        <v>57407.550704962916</v>
      </c>
      <c r="H225" s="4">
        <v>4540</v>
      </c>
      <c r="I225" s="4">
        <v>4103</v>
      </c>
      <c r="J225" s="4">
        <v>4096</v>
      </c>
      <c r="Q225" s="1">
        <v>43357</v>
      </c>
      <c r="R225">
        <v>4088</v>
      </c>
      <c r="S225">
        <v>551</v>
      </c>
      <c r="T225">
        <v>4540</v>
      </c>
      <c r="U225">
        <v>4103</v>
      </c>
      <c r="V225">
        <v>4096</v>
      </c>
      <c r="W225">
        <v>6.2666666666666666</v>
      </c>
      <c r="X225">
        <v>0</v>
      </c>
      <c r="Y225">
        <v>89.96</v>
      </c>
      <c r="Z225">
        <f t="shared" si="36"/>
        <v>8092.8015999999989</v>
      </c>
      <c r="AA225">
        <f t="shared" si="37"/>
        <v>28450.666666666668</v>
      </c>
      <c r="AB225">
        <f t="shared" si="38"/>
        <v>18627620</v>
      </c>
      <c r="AC225">
        <f t="shared" si="39"/>
        <v>18595840</v>
      </c>
      <c r="AD225">
        <v>0</v>
      </c>
      <c r="AE225">
        <f t="shared" si="40"/>
        <v>0</v>
      </c>
      <c r="AF225">
        <v>57407.550704962916</v>
      </c>
      <c r="AG225">
        <v>3.6901239207526189</v>
      </c>
      <c r="AH225">
        <v>3</v>
      </c>
      <c r="AI225">
        <v>0</v>
      </c>
      <c r="AJ225">
        <v>57.92</v>
      </c>
      <c r="AK225" t="str">
        <f t="shared" si="41"/>
        <v>Fri</v>
      </c>
      <c r="AL225">
        <f t="shared" si="42"/>
        <v>0</v>
      </c>
      <c r="AM225">
        <f t="shared" si="43"/>
        <v>0</v>
      </c>
      <c r="AN225">
        <f t="shared" si="44"/>
        <v>0</v>
      </c>
      <c r="AO225">
        <f t="shared" si="45"/>
        <v>0</v>
      </c>
      <c r="AP225">
        <f t="shared" si="46"/>
        <v>1</v>
      </c>
      <c r="AQ225">
        <f t="shared" si="47"/>
        <v>0</v>
      </c>
      <c r="AU225" s="1">
        <v>43356</v>
      </c>
      <c r="AV225">
        <v>3191</v>
      </c>
      <c r="AW225">
        <v>5.2688511739117816</v>
      </c>
      <c r="AX225">
        <v>397</v>
      </c>
      <c r="AY225">
        <v>6.5333333333333332</v>
      </c>
      <c r="AZ225">
        <v>3</v>
      </c>
      <c r="BA225">
        <v>60119.106395825678</v>
      </c>
      <c r="BB225">
        <v>3081</v>
      </c>
      <c r="BC225">
        <v>3980</v>
      </c>
      <c r="BD225">
        <v>2873</v>
      </c>
      <c r="BE225">
        <f>VLOOKUP($AU225,weatherData!$A$1:$E$366,2,0)</f>
        <v>0</v>
      </c>
      <c r="BF225">
        <f>VLOOKUP($AU225,weatherData!$A$1:$E$366,3,0)</f>
        <v>0</v>
      </c>
      <c r="BG225">
        <f>VLOOKUP($AU225,weatherData!$A$1:$E$366,4,0)</f>
        <v>87.98</v>
      </c>
      <c r="BH225">
        <f>VLOOKUP($AU225,weatherData!$A$1:$E$366,5,0)</f>
        <v>62.959999999999901</v>
      </c>
    </row>
    <row r="226" spans="1:60" x14ac:dyDescent="0.2">
      <c r="A226" s="3">
        <v>43358</v>
      </c>
      <c r="B226" s="4">
        <v>5078</v>
      </c>
      <c r="C226" s="4">
        <v>7.9458381232384117</v>
      </c>
      <c r="D226" s="4">
        <v>530</v>
      </c>
      <c r="E226" s="4">
        <v>7.4666666666666668</v>
      </c>
      <c r="F226" s="4">
        <v>3</v>
      </c>
      <c r="G226" s="4">
        <v>64043.838438983257</v>
      </c>
      <c r="H226" s="4">
        <v>6477</v>
      </c>
      <c r="I226" s="4">
        <v>4711</v>
      </c>
      <c r="J226" s="4">
        <v>6110</v>
      </c>
      <c r="Q226" s="1">
        <v>43358</v>
      </c>
      <c r="R226">
        <v>5078</v>
      </c>
      <c r="S226">
        <v>530</v>
      </c>
      <c r="T226">
        <v>6477</v>
      </c>
      <c r="U226">
        <v>4711</v>
      </c>
      <c r="V226">
        <v>6110</v>
      </c>
      <c r="W226">
        <v>7.4666666666666668</v>
      </c>
      <c r="X226">
        <v>0</v>
      </c>
      <c r="Y226">
        <v>93.919999999999902</v>
      </c>
      <c r="Z226">
        <f t="shared" si="36"/>
        <v>8820.9663999999811</v>
      </c>
      <c r="AA226">
        <f t="shared" si="37"/>
        <v>48361.599999999999</v>
      </c>
      <c r="AB226">
        <f t="shared" si="38"/>
        <v>30513147</v>
      </c>
      <c r="AC226">
        <f t="shared" si="39"/>
        <v>39574470</v>
      </c>
      <c r="AD226">
        <v>0</v>
      </c>
      <c r="AE226">
        <f t="shared" si="40"/>
        <v>0</v>
      </c>
      <c r="AF226">
        <v>64043.838438983257</v>
      </c>
      <c r="AG226">
        <v>7.9458381232384117</v>
      </c>
      <c r="AH226">
        <v>3</v>
      </c>
      <c r="AI226">
        <v>0</v>
      </c>
      <c r="AJ226">
        <v>55.04</v>
      </c>
      <c r="AK226" t="str">
        <f t="shared" si="41"/>
        <v>Sat</v>
      </c>
      <c r="AL226">
        <f t="shared" si="42"/>
        <v>0</v>
      </c>
      <c r="AM226">
        <f t="shared" si="43"/>
        <v>0</v>
      </c>
      <c r="AN226">
        <f t="shared" si="44"/>
        <v>0</v>
      </c>
      <c r="AO226">
        <f t="shared" si="45"/>
        <v>0</v>
      </c>
      <c r="AP226">
        <f t="shared" si="46"/>
        <v>0</v>
      </c>
      <c r="AQ226">
        <f t="shared" si="47"/>
        <v>1</v>
      </c>
      <c r="AU226" s="1">
        <v>43357</v>
      </c>
      <c r="AV226">
        <v>4088</v>
      </c>
      <c r="AW226">
        <v>3.6901239207526189</v>
      </c>
      <c r="AX226">
        <v>551</v>
      </c>
      <c r="AY226">
        <v>6.2666666666666666</v>
      </c>
      <c r="AZ226">
        <v>3</v>
      </c>
      <c r="BA226">
        <v>57407.550704962916</v>
      </c>
      <c r="BB226">
        <v>4540</v>
      </c>
      <c r="BC226">
        <v>4103</v>
      </c>
      <c r="BD226">
        <v>4096</v>
      </c>
      <c r="BE226">
        <f>VLOOKUP($AU226,weatherData!$A$1:$E$366,2,0)</f>
        <v>0</v>
      </c>
      <c r="BF226">
        <f>VLOOKUP($AU226,weatherData!$A$1:$E$366,3,0)</f>
        <v>0</v>
      </c>
      <c r="BG226">
        <f>VLOOKUP($AU226,weatherData!$A$1:$E$366,4,0)</f>
        <v>89.96</v>
      </c>
      <c r="BH226">
        <f>VLOOKUP($AU226,weatherData!$A$1:$E$366,5,0)</f>
        <v>57.92</v>
      </c>
    </row>
    <row r="227" spans="1:60" x14ac:dyDescent="0.2">
      <c r="A227" s="3">
        <v>43360</v>
      </c>
      <c r="B227" s="4">
        <v>2763</v>
      </c>
      <c r="C227" s="4">
        <v>6.0277395693387623</v>
      </c>
      <c r="D227" s="4">
        <v>339</v>
      </c>
      <c r="E227" s="4">
        <v>7.2666666666666666</v>
      </c>
      <c r="F227" s="4">
        <v>26</v>
      </c>
      <c r="G227" s="4">
        <v>44162.028280734339</v>
      </c>
      <c r="H227" s="4">
        <v>2369</v>
      </c>
      <c r="I227" s="4">
        <v>3187</v>
      </c>
      <c r="J227" s="4">
        <v>1902</v>
      </c>
      <c r="Q227" s="1">
        <v>43360</v>
      </c>
      <c r="R227">
        <v>2763</v>
      </c>
      <c r="S227">
        <v>339</v>
      </c>
      <c r="T227">
        <v>2369</v>
      </c>
      <c r="U227">
        <v>3187</v>
      </c>
      <c r="V227">
        <v>1902</v>
      </c>
      <c r="W227">
        <v>7.2666666666666666</v>
      </c>
      <c r="X227">
        <v>0</v>
      </c>
      <c r="Y227">
        <v>91.94</v>
      </c>
      <c r="Z227">
        <f t="shared" si="36"/>
        <v>8452.9635999999991</v>
      </c>
      <c r="AA227">
        <f t="shared" si="37"/>
        <v>17214.733333333334</v>
      </c>
      <c r="AB227">
        <f t="shared" si="38"/>
        <v>7550003</v>
      </c>
      <c r="AC227">
        <f t="shared" si="39"/>
        <v>4505838</v>
      </c>
      <c r="AD227">
        <v>0</v>
      </c>
      <c r="AE227">
        <f t="shared" si="40"/>
        <v>0</v>
      </c>
      <c r="AF227">
        <v>44162.028280734339</v>
      </c>
      <c r="AG227">
        <v>6.0277395693387623</v>
      </c>
      <c r="AH227">
        <v>26</v>
      </c>
      <c r="AI227">
        <v>0</v>
      </c>
      <c r="AJ227">
        <v>62.959999999999901</v>
      </c>
      <c r="AK227" t="str">
        <f t="shared" si="41"/>
        <v>Mon</v>
      </c>
      <c r="AL227">
        <f t="shared" si="42"/>
        <v>1</v>
      </c>
      <c r="AM227">
        <f t="shared" si="43"/>
        <v>0</v>
      </c>
      <c r="AN227">
        <f t="shared" si="44"/>
        <v>0</v>
      </c>
      <c r="AO227">
        <f t="shared" si="45"/>
        <v>0</v>
      </c>
      <c r="AP227">
        <f t="shared" si="46"/>
        <v>0</v>
      </c>
      <c r="AQ227">
        <f t="shared" si="47"/>
        <v>0</v>
      </c>
      <c r="AU227" s="1">
        <v>43358</v>
      </c>
      <c r="AV227">
        <v>5078</v>
      </c>
      <c r="AW227">
        <v>7.9458381232384117</v>
      </c>
      <c r="AX227">
        <v>530</v>
      </c>
      <c r="AY227">
        <v>7.4666666666666668</v>
      </c>
      <c r="AZ227">
        <v>3</v>
      </c>
      <c r="BA227">
        <v>64043.838438983257</v>
      </c>
      <c r="BB227">
        <v>6477</v>
      </c>
      <c r="BC227">
        <v>4711</v>
      </c>
      <c r="BD227">
        <v>6110</v>
      </c>
      <c r="BE227">
        <f>VLOOKUP($AU227,weatherData!$A$1:$E$366,2,0)</f>
        <v>0</v>
      </c>
      <c r="BF227">
        <f>VLOOKUP($AU227,weatherData!$A$1:$E$366,3,0)</f>
        <v>0</v>
      </c>
      <c r="BG227">
        <f>VLOOKUP($AU227,weatherData!$A$1:$E$366,4,0)</f>
        <v>93.919999999999902</v>
      </c>
      <c r="BH227">
        <f>VLOOKUP($AU227,weatherData!$A$1:$E$366,5,0)</f>
        <v>55.04</v>
      </c>
    </row>
    <row r="228" spans="1:60" x14ac:dyDescent="0.2">
      <c r="A228" s="3">
        <v>43361</v>
      </c>
      <c r="B228" s="4">
        <v>2325</v>
      </c>
      <c r="C228" s="4">
        <v>3.5978423629510541</v>
      </c>
      <c r="D228" s="4">
        <v>320</v>
      </c>
      <c r="E228" s="4">
        <v>6.7333333333333334</v>
      </c>
      <c r="F228" s="4">
        <v>5</v>
      </c>
      <c r="G228" s="4">
        <v>51696.712555282851</v>
      </c>
      <c r="H228" s="4">
        <v>1977</v>
      </c>
      <c r="I228" s="4">
        <v>2637</v>
      </c>
      <c r="J228" s="4">
        <v>2523</v>
      </c>
      <c r="Q228" s="1">
        <v>43361</v>
      </c>
      <c r="R228">
        <v>2325</v>
      </c>
      <c r="S228">
        <v>320</v>
      </c>
      <c r="T228">
        <v>1977</v>
      </c>
      <c r="U228">
        <v>2637</v>
      </c>
      <c r="V228">
        <v>2523</v>
      </c>
      <c r="W228">
        <v>6.7333333333333334</v>
      </c>
      <c r="X228">
        <v>0</v>
      </c>
      <c r="Y228">
        <v>89.96</v>
      </c>
      <c r="Z228">
        <f t="shared" si="36"/>
        <v>8092.8015999999989</v>
      </c>
      <c r="AA228">
        <f t="shared" si="37"/>
        <v>13311.8</v>
      </c>
      <c r="AB228">
        <f t="shared" si="38"/>
        <v>5213349</v>
      </c>
      <c r="AC228">
        <f t="shared" si="39"/>
        <v>4987971</v>
      </c>
      <c r="AD228">
        <v>0</v>
      </c>
      <c r="AE228">
        <f t="shared" si="40"/>
        <v>0</v>
      </c>
      <c r="AF228">
        <v>51696.712555282851</v>
      </c>
      <c r="AG228">
        <v>3.5978423629510541</v>
      </c>
      <c r="AH228">
        <v>5</v>
      </c>
      <c r="AI228">
        <v>0</v>
      </c>
      <c r="AJ228">
        <v>57.02</v>
      </c>
      <c r="AK228" t="str">
        <f t="shared" si="41"/>
        <v>Tue</v>
      </c>
      <c r="AL228">
        <f t="shared" si="42"/>
        <v>0</v>
      </c>
      <c r="AM228">
        <f t="shared" si="43"/>
        <v>1</v>
      </c>
      <c r="AN228">
        <f t="shared" si="44"/>
        <v>0</v>
      </c>
      <c r="AO228">
        <f t="shared" si="45"/>
        <v>0</v>
      </c>
      <c r="AP228">
        <f t="shared" si="46"/>
        <v>0</v>
      </c>
      <c r="AQ228">
        <f t="shared" si="47"/>
        <v>0</v>
      </c>
      <c r="AU228" s="1">
        <v>43360</v>
      </c>
      <c r="AV228">
        <v>2763</v>
      </c>
      <c r="AW228">
        <v>6.0277395693387623</v>
      </c>
      <c r="AX228">
        <v>339</v>
      </c>
      <c r="AY228">
        <v>7.2666666666666666</v>
      </c>
      <c r="AZ228">
        <v>26</v>
      </c>
      <c r="BA228">
        <v>44162.028280734339</v>
      </c>
      <c r="BB228">
        <v>2369</v>
      </c>
      <c r="BC228">
        <v>3187</v>
      </c>
      <c r="BD228">
        <v>1902</v>
      </c>
      <c r="BE228">
        <f>VLOOKUP($AU228,weatherData!$A$1:$E$366,2,0)</f>
        <v>0</v>
      </c>
      <c r="BF228">
        <f>VLOOKUP($AU228,weatherData!$A$1:$E$366,3,0)</f>
        <v>0</v>
      </c>
      <c r="BG228">
        <f>VLOOKUP($AU228,weatherData!$A$1:$E$366,4,0)</f>
        <v>91.94</v>
      </c>
      <c r="BH228">
        <f>VLOOKUP($AU228,weatherData!$A$1:$E$366,5,0)</f>
        <v>62.959999999999901</v>
      </c>
    </row>
    <row r="229" spans="1:60" x14ac:dyDescent="0.2">
      <c r="A229" s="3">
        <v>43362</v>
      </c>
      <c r="B229" s="4">
        <v>3982</v>
      </c>
      <c r="C229" s="4">
        <v>3.092980419356802</v>
      </c>
      <c r="D229" s="4">
        <v>523</v>
      </c>
      <c r="E229" s="4">
        <v>6.2</v>
      </c>
      <c r="F229" s="4">
        <v>2</v>
      </c>
      <c r="G229" s="4">
        <v>60542.17984904792</v>
      </c>
      <c r="H229" s="4">
        <v>3131</v>
      </c>
      <c r="I229" s="4">
        <v>2317</v>
      </c>
      <c r="J229" s="4">
        <v>2825</v>
      </c>
      <c r="Q229" s="1">
        <v>43362</v>
      </c>
      <c r="R229">
        <v>3982</v>
      </c>
      <c r="S229">
        <v>523</v>
      </c>
      <c r="T229">
        <v>3131</v>
      </c>
      <c r="U229">
        <v>2317</v>
      </c>
      <c r="V229">
        <v>2825</v>
      </c>
      <c r="W229">
        <v>6.2</v>
      </c>
      <c r="X229">
        <v>0</v>
      </c>
      <c r="Y229">
        <v>89.06</v>
      </c>
      <c r="Z229">
        <f t="shared" si="36"/>
        <v>7931.6836000000003</v>
      </c>
      <c r="AA229">
        <f t="shared" si="37"/>
        <v>19412.2</v>
      </c>
      <c r="AB229">
        <f t="shared" si="38"/>
        <v>7254527</v>
      </c>
      <c r="AC229">
        <f t="shared" si="39"/>
        <v>8845075</v>
      </c>
      <c r="AD229">
        <v>0</v>
      </c>
      <c r="AE229">
        <f t="shared" si="40"/>
        <v>0</v>
      </c>
      <c r="AF229">
        <v>60542.17984904792</v>
      </c>
      <c r="AG229">
        <v>3.092980419356802</v>
      </c>
      <c r="AH229">
        <v>2</v>
      </c>
      <c r="AI229">
        <v>0</v>
      </c>
      <c r="AJ229">
        <v>51.98</v>
      </c>
      <c r="AK229" t="str">
        <f t="shared" si="41"/>
        <v>Wed</v>
      </c>
      <c r="AL229">
        <f t="shared" si="42"/>
        <v>0</v>
      </c>
      <c r="AM229">
        <f t="shared" si="43"/>
        <v>0</v>
      </c>
      <c r="AN229">
        <f t="shared" si="44"/>
        <v>1</v>
      </c>
      <c r="AO229">
        <f t="shared" si="45"/>
        <v>0</v>
      </c>
      <c r="AP229">
        <f t="shared" si="46"/>
        <v>0</v>
      </c>
      <c r="AQ229">
        <f t="shared" si="47"/>
        <v>0</v>
      </c>
      <c r="AU229" s="1">
        <v>43361</v>
      </c>
      <c r="AV229">
        <v>2325</v>
      </c>
      <c r="AW229">
        <v>3.5978423629510541</v>
      </c>
      <c r="AX229">
        <v>320</v>
      </c>
      <c r="AY229">
        <v>6.7333333333333334</v>
      </c>
      <c r="AZ229">
        <v>5</v>
      </c>
      <c r="BA229">
        <v>51696.712555282851</v>
      </c>
      <c r="BB229">
        <v>1977</v>
      </c>
      <c r="BC229">
        <v>2637</v>
      </c>
      <c r="BD229">
        <v>2523</v>
      </c>
      <c r="BE229">
        <f>VLOOKUP($AU229,weatherData!$A$1:$E$366,2,0)</f>
        <v>0</v>
      </c>
      <c r="BF229">
        <f>VLOOKUP($AU229,weatherData!$A$1:$E$366,3,0)</f>
        <v>0</v>
      </c>
      <c r="BG229">
        <f>VLOOKUP($AU229,weatherData!$A$1:$E$366,4,0)</f>
        <v>89.96</v>
      </c>
      <c r="BH229">
        <f>VLOOKUP($AU229,weatherData!$A$1:$E$366,5,0)</f>
        <v>57.02</v>
      </c>
    </row>
    <row r="230" spans="1:60" x14ac:dyDescent="0.2">
      <c r="A230" s="3">
        <v>43363</v>
      </c>
      <c r="B230" s="4">
        <v>3272</v>
      </c>
      <c r="C230" s="4">
        <v>3.700193760788077</v>
      </c>
      <c r="D230" s="4">
        <v>360</v>
      </c>
      <c r="E230" s="4">
        <v>6.8666666666666663</v>
      </c>
      <c r="F230" s="4">
        <v>4</v>
      </c>
      <c r="G230" s="4">
        <v>60326.289458588733</v>
      </c>
      <c r="H230" s="4">
        <v>2598</v>
      </c>
      <c r="I230" s="4">
        <v>6290</v>
      </c>
      <c r="J230" s="4">
        <v>3191</v>
      </c>
      <c r="Q230" s="1">
        <v>43363</v>
      </c>
      <c r="R230">
        <v>3272</v>
      </c>
      <c r="S230">
        <v>360</v>
      </c>
      <c r="T230">
        <v>2598</v>
      </c>
      <c r="U230">
        <v>6290</v>
      </c>
      <c r="V230">
        <v>3191</v>
      </c>
      <c r="W230">
        <v>6.8666666666666663</v>
      </c>
      <c r="X230">
        <v>0</v>
      </c>
      <c r="Y230">
        <v>86</v>
      </c>
      <c r="Z230">
        <f t="shared" si="36"/>
        <v>7396</v>
      </c>
      <c r="AA230">
        <f t="shared" si="37"/>
        <v>17839.599999999999</v>
      </c>
      <c r="AB230">
        <f t="shared" si="38"/>
        <v>16341420</v>
      </c>
      <c r="AC230">
        <f t="shared" si="39"/>
        <v>8290218</v>
      </c>
      <c r="AD230">
        <v>0</v>
      </c>
      <c r="AE230">
        <f t="shared" si="40"/>
        <v>0</v>
      </c>
      <c r="AF230">
        <v>60326.289458588733</v>
      </c>
      <c r="AG230">
        <v>3.700193760788077</v>
      </c>
      <c r="AH230">
        <v>4</v>
      </c>
      <c r="AI230">
        <v>0</v>
      </c>
      <c r="AJ230">
        <v>51.98</v>
      </c>
      <c r="AK230" t="str">
        <f t="shared" si="41"/>
        <v>Thu</v>
      </c>
      <c r="AL230">
        <f t="shared" si="42"/>
        <v>0</v>
      </c>
      <c r="AM230">
        <f t="shared" si="43"/>
        <v>0</v>
      </c>
      <c r="AN230">
        <f t="shared" si="44"/>
        <v>0</v>
      </c>
      <c r="AO230">
        <f t="shared" si="45"/>
        <v>1</v>
      </c>
      <c r="AP230">
        <f t="shared" si="46"/>
        <v>0</v>
      </c>
      <c r="AQ230">
        <f t="shared" si="47"/>
        <v>0</v>
      </c>
      <c r="AU230" s="1">
        <v>43362</v>
      </c>
      <c r="AV230">
        <v>3982</v>
      </c>
      <c r="AW230">
        <v>3.092980419356802</v>
      </c>
      <c r="AX230">
        <v>523</v>
      </c>
      <c r="AY230">
        <v>6.2</v>
      </c>
      <c r="AZ230">
        <v>2</v>
      </c>
      <c r="BA230">
        <v>60542.17984904792</v>
      </c>
      <c r="BB230">
        <v>3131</v>
      </c>
      <c r="BC230">
        <v>2317</v>
      </c>
      <c r="BD230">
        <v>2825</v>
      </c>
      <c r="BE230">
        <f>VLOOKUP($AU230,weatherData!$A$1:$E$366,2,0)</f>
        <v>0</v>
      </c>
      <c r="BF230">
        <f>VLOOKUP($AU230,weatherData!$A$1:$E$366,3,0)</f>
        <v>0</v>
      </c>
      <c r="BG230">
        <f>VLOOKUP($AU230,weatherData!$A$1:$E$366,4,0)</f>
        <v>89.06</v>
      </c>
      <c r="BH230">
        <f>VLOOKUP($AU230,weatherData!$A$1:$E$366,5,0)</f>
        <v>51.98</v>
      </c>
    </row>
    <row r="231" spans="1:60" x14ac:dyDescent="0.2">
      <c r="A231" s="3">
        <v>43364</v>
      </c>
      <c r="B231" s="4">
        <v>3498</v>
      </c>
      <c r="C231" s="4">
        <v>3.7230893538588989</v>
      </c>
      <c r="D231" s="4">
        <v>420</v>
      </c>
      <c r="E231" s="4">
        <v>6.6</v>
      </c>
      <c r="F231" s="4">
        <v>1</v>
      </c>
      <c r="G231" s="4">
        <v>55079.976651318</v>
      </c>
      <c r="H231" s="4">
        <v>4611</v>
      </c>
      <c r="I231" s="4">
        <v>4636</v>
      </c>
      <c r="J231" s="4">
        <v>4088</v>
      </c>
      <c r="Q231" s="1">
        <v>43364</v>
      </c>
      <c r="R231">
        <v>3498</v>
      </c>
      <c r="S231">
        <v>420</v>
      </c>
      <c r="T231">
        <v>4611</v>
      </c>
      <c r="U231">
        <v>4636</v>
      </c>
      <c r="V231">
        <v>4088</v>
      </c>
      <c r="W231">
        <v>6.6</v>
      </c>
      <c r="X231">
        <v>0</v>
      </c>
      <c r="Y231">
        <v>84.92</v>
      </c>
      <c r="Z231">
        <f t="shared" si="36"/>
        <v>7211.4063999999998</v>
      </c>
      <c r="AA231">
        <f t="shared" si="37"/>
        <v>30432.6</v>
      </c>
      <c r="AB231">
        <f t="shared" si="38"/>
        <v>21376596</v>
      </c>
      <c r="AC231">
        <f t="shared" si="39"/>
        <v>18849768</v>
      </c>
      <c r="AD231">
        <v>0</v>
      </c>
      <c r="AE231">
        <f t="shared" si="40"/>
        <v>0</v>
      </c>
      <c r="AF231">
        <v>55079.976651318</v>
      </c>
      <c r="AG231">
        <v>3.7230893538588989</v>
      </c>
      <c r="AH231">
        <v>1</v>
      </c>
      <c r="AI231">
        <v>0</v>
      </c>
      <c r="AJ231">
        <v>46.04</v>
      </c>
      <c r="AK231" t="str">
        <f t="shared" si="41"/>
        <v>Fri</v>
      </c>
      <c r="AL231">
        <f t="shared" si="42"/>
        <v>0</v>
      </c>
      <c r="AM231">
        <f t="shared" si="43"/>
        <v>0</v>
      </c>
      <c r="AN231">
        <f t="shared" si="44"/>
        <v>0</v>
      </c>
      <c r="AO231">
        <f t="shared" si="45"/>
        <v>0</v>
      </c>
      <c r="AP231">
        <f t="shared" si="46"/>
        <v>1</v>
      </c>
      <c r="AQ231">
        <f t="shared" si="47"/>
        <v>0</v>
      </c>
      <c r="AU231" s="1">
        <v>43363</v>
      </c>
      <c r="AV231">
        <v>3272</v>
      </c>
      <c r="AW231">
        <v>3.700193760788077</v>
      </c>
      <c r="AX231">
        <v>360</v>
      </c>
      <c r="AY231">
        <v>6.8666666666666663</v>
      </c>
      <c r="AZ231">
        <v>4</v>
      </c>
      <c r="BA231">
        <v>60326.289458588733</v>
      </c>
      <c r="BB231">
        <v>2598</v>
      </c>
      <c r="BC231">
        <v>6290</v>
      </c>
      <c r="BD231">
        <v>3191</v>
      </c>
      <c r="BE231">
        <f>VLOOKUP($AU231,weatherData!$A$1:$E$366,2,0)</f>
        <v>0</v>
      </c>
      <c r="BF231">
        <f>VLOOKUP($AU231,weatherData!$A$1:$E$366,3,0)</f>
        <v>0</v>
      </c>
      <c r="BG231">
        <f>VLOOKUP($AU231,weatherData!$A$1:$E$366,4,0)</f>
        <v>86</v>
      </c>
      <c r="BH231">
        <f>VLOOKUP($AU231,weatherData!$A$1:$E$366,5,0)</f>
        <v>51.98</v>
      </c>
    </row>
    <row r="232" spans="1:60" x14ac:dyDescent="0.2">
      <c r="A232" s="3">
        <v>43365</v>
      </c>
      <c r="B232" s="4">
        <v>5989</v>
      </c>
      <c r="C232" s="4">
        <v>3.1390068164793616</v>
      </c>
      <c r="D232" s="4">
        <v>717</v>
      </c>
      <c r="E232" s="4">
        <v>6.8</v>
      </c>
      <c r="F232" s="4">
        <v>1</v>
      </c>
      <c r="G232" s="4">
        <v>58292.416212194366</v>
      </c>
      <c r="H232" s="4">
        <v>4728</v>
      </c>
      <c r="I232" s="4">
        <v>3968</v>
      </c>
      <c r="J232" s="4">
        <v>5078</v>
      </c>
      <c r="Q232" s="1">
        <v>43365</v>
      </c>
      <c r="R232">
        <v>5989</v>
      </c>
      <c r="S232">
        <v>717</v>
      </c>
      <c r="T232">
        <v>4728</v>
      </c>
      <c r="U232">
        <v>3968</v>
      </c>
      <c r="V232">
        <v>5078</v>
      </c>
      <c r="W232">
        <v>6.8</v>
      </c>
      <c r="X232">
        <v>0</v>
      </c>
      <c r="Y232">
        <v>87.98</v>
      </c>
      <c r="Z232">
        <f t="shared" si="36"/>
        <v>7740.4804000000004</v>
      </c>
      <c r="AA232">
        <f t="shared" si="37"/>
        <v>32150.399999999998</v>
      </c>
      <c r="AB232">
        <f t="shared" si="38"/>
        <v>18760704</v>
      </c>
      <c r="AC232">
        <f t="shared" si="39"/>
        <v>24008784</v>
      </c>
      <c r="AD232">
        <v>1</v>
      </c>
      <c r="AE232">
        <f t="shared" si="40"/>
        <v>4728</v>
      </c>
      <c r="AF232">
        <v>58292.416212194366</v>
      </c>
      <c r="AG232">
        <v>3.1390068164793616</v>
      </c>
      <c r="AH232">
        <v>1</v>
      </c>
      <c r="AI232">
        <v>0</v>
      </c>
      <c r="AJ232">
        <v>48.92</v>
      </c>
      <c r="AK232" t="str">
        <f t="shared" si="41"/>
        <v>Sat</v>
      </c>
      <c r="AL232">
        <f t="shared" si="42"/>
        <v>0</v>
      </c>
      <c r="AM232">
        <f t="shared" si="43"/>
        <v>0</v>
      </c>
      <c r="AN232">
        <f t="shared" si="44"/>
        <v>0</v>
      </c>
      <c r="AO232">
        <f t="shared" si="45"/>
        <v>0</v>
      </c>
      <c r="AP232">
        <f t="shared" si="46"/>
        <v>0</v>
      </c>
      <c r="AQ232">
        <f t="shared" si="47"/>
        <v>1</v>
      </c>
      <c r="AU232" s="1">
        <v>43364</v>
      </c>
      <c r="AV232">
        <v>3498</v>
      </c>
      <c r="AW232">
        <v>3.7230893538588989</v>
      </c>
      <c r="AX232">
        <v>420</v>
      </c>
      <c r="AY232">
        <v>6.6</v>
      </c>
      <c r="AZ232">
        <v>1</v>
      </c>
      <c r="BA232">
        <v>55079.976651318</v>
      </c>
      <c r="BB232">
        <v>4611</v>
      </c>
      <c r="BC232">
        <v>4636</v>
      </c>
      <c r="BD232">
        <v>4088</v>
      </c>
      <c r="BE232">
        <f>VLOOKUP($AU232,weatherData!$A$1:$E$366,2,0)</f>
        <v>0</v>
      </c>
      <c r="BF232">
        <f>VLOOKUP($AU232,weatherData!$A$1:$E$366,3,0)</f>
        <v>0</v>
      </c>
      <c r="BG232">
        <f>VLOOKUP($AU232,weatherData!$A$1:$E$366,4,0)</f>
        <v>84.92</v>
      </c>
      <c r="BH232">
        <f>VLOOKUP($AU232,weatherData!$A$1:$E$366,5,0)</f>
        <v>46.04</v>
      </c>
    </row>
    <row r="233" spans="1:60" x14ac:dyDescent="0.2">
      <c r="A233" s="3">
        <v>43367</v>
      </c>
      <c r="B233" s="4">
        <v>2182</v>
      </c>
      <c r="C233" s="4">
        <v>4.5142422573795082</v>
      </c>
      <c r="D233" s="4">
        <v>289</v>
      </c>
      <c r="E233" s="4">
        <v>6.1333333333333337</v>
      </c>
      <c r="F233" s="4">
        <v>4</v>
      </c>
      <c r="G233" s="4">
        <v>52018.613210442389</v>
      </c>
      <c r="H233" s="4">
        <v>2241</v>
      </c>
      <c r="I233" s="4">
        <v>2207</v>
      </c>
      <c r="J233" s="4">
        <v>2763</v>
      </c>
      <c r="Q233" s="1">
        <v>43367</v>
      </c>
      <c r="R233">
        <v>2182</v>
      </c>
      <c r="S233">
        <v>289</v>
      </c>
      <c r="T233">
        <v>2241</v>
      </c>
      <c r="U233">
        <v>2207</v>
      </c>
      <c r="V233">
        <v>2763</v>
      </c>
      <c r="W233">
        <v>6.1333333333333337</v>
      </c>
      <c r="X233">
        <v>0</v>
      </c>
      <c r="Y233">
        <v>78.08</v>
      </c>
      <c r="Z233">
        <f t="shared" si="36"/>
        <v>6096.4863999999998</v>
      </c>
      <c r="AA233">
        <f t="shared" si="37"/>
        <v>13744.800000000001</v>
      </c>
      <c r="AB233">
        <f t="shared" si="38"/>
        <v>4945887</v>
      </c>
      <c r="AC233">
        <f t="shared" si="39"/>
        <v>6191883</v>
      </c>
      <c r="AD233">
        <v>0</v>
      </c>
      <c r="AE233">
        <f t="shared" si="40"/>
        <v>0</v>
      </c>
      <c r="AF233">
        <v>52018.613210442389</v>
      </c>
      <c r="AG233">
        <v>4.5142422573795082</v>
      </c>
      <c r="AH233">
        <v>4</v>
      </c>
      <c r="AI233">
        <v>0</v>
      </c>
      <c r="AJ233">
        <v>53.96</v>
      </c>
      <c r="AK233" t="str">
        <f t="shared" si="41"/>
        <v>Mon</v>
      </c>
      <c r="AL233">
        <f t="shared" si="42"/>
        <v>1</v>
      </c>
      <c r="AM233">
        <f t="shared" si="43"/>
        <v>0</v>
      </c>
      <c r="AN233">
        <f t="shared" si="44"/>
        <v>0</v>
      </c>
      <c r="AO233">
        <f t="shared" si="45"/>
        <v>0</v>
      </c>
      <c r="AP233">
        <f t="shared" si="46"/>
        <v>0</v>
      </c>
      <c r="AQ233">
        <f t="shared" si="47"/>
        <v>0</v>
      </c>
      <c r="AU233" s="1">
        <v>43365</v>
      </c>
      <c r="AV233">
        <v>5989</v>
      </c>
      <c r="AW233">
        <v>3.1390068164793616</v>
      </c>
      <c r="AX233">
        <v>717</v>
      </c>
      <c r="AY233">
        <v>6.8</v>
      </c>
      <c r="AZ233">
        <v>1</v>
      </c>
      <c r="BA233">
        <v>58292.416212194366</v>
      </c>
      <c r="BB233">
        <v>4728</v>
      </c>
      <c r="BC233">
        <v>3968</v>
      </c>
      <c r="BD233">
        <v>5078</v>
      </c>
      <c r="BE233">
        <f>VLOOKUP($AU233,weatherData!$A$1:$E$366,2,0)</f>
        <v>0</v>
      </c>
      <c r="BF233">
        <f>VLOOKUP($AU233,weatherData!$A$1:$E$366,3,0)</f>
        <v>0</v>
      </c>
      <c r="BG233">
        <f>VLOOKUP($AU233,weatherData!$A$1:$E$366,4,0)</f>
        <v>87.98</v>
      </c>
      <c r="BH233">
        <f>VLOOKUP($AU233,weatherData!$A$1:$E$366,5,0)</f>
        <v>48.92</v>
      </c>
    </row>
    <row r="234" spans="1:60" x14ac:dyDescent="0.2">
      <c r="A234" s="3">
        <v>43368</v>
      </c>
      <c r="B234" s="4">
        <v>2461</v>
      </c>
      <c r="C234" s="4">
        <v>5.0810940403097238</v>
      </c>
      <c r="D234" s="4">
        <v>326</v>
      </c>
      <c r="E234" s="4">
        <v>6.0666666666666664</v>
      </c>
      <c r="F234" s="4">
        <v>6</v>
      </c>
      <c r="G234" s="4">
        <v>59270.669522111857</v>
      </c>
      <c r="H234" s="4">
        <v>2832</v>
      </c>
      <c r="I234" s="4">
        <v>2778</v>
      </c>
      <c r="J234" s="4">
        <v>2325</v>
      </c>
      <c r="Q234" s="1">
        <v>43368</v>
      </c>
      <c r="R234">
        <v>2461</v>
      </c>
      <c r="S234">
        <v>326</v>
      </c>
      <c r="T234">
        <v>2832</v>
      </c>
      <c r="U234">
        <v>2778</v>
      </c>
      <c r="V234">
        <v>2325</v>
      </c>
      <c r="W234">
        <v>6.0666666666666664</v>
      </c>
      <c r="X234">
        <v>0</v>
      </c>
      <c r="Y234">
        <v>73.94</v>
      </c>
      <c r="Z234">
        <f t="shared" si="36"/>
        <v>5467.1235999999999</v>
      </c>
      <c r="AA234">
        <f t="shared" si="37"/>
        <v>17180.8</v>
      </c>
      <c r="AB234">
        <f t="shared" si="38"/>
        <v>7867296</v>
      </c>
      <c r="AC234">
        <f t="shared" si="39"/>
        <v>6584400</v>
      </c>
      <c r="AD234">
        <v>0</v>
      </c>
      <c r="AE234">
        <f t="shared" si="40"/>
        <v>0</v>
      </c>
      <c r="AF234">
        <v>59270.669522111857</v>
      </c>
      <c r="AG234">
        <v>5.0810940403097238</v>
      </c>
      <c r="AH234">
        <v>6</v>
      </c>
      <c r="AI234">
        <v>0</v>
      </c>
      <c r="AJ234">
        <v>42.98</v>
      </c>
      <c r="AK234" t="str">
        <f t="shared" si="41"/>
        <v>Tue</v>
      </c>
      <c r="AL234">
        <f t="shared" si="42"/>
        <v>0</v>
      </c>
      <c r="AM234">
        <f t="shared" si="43"/>
        <v>1</v>
      </c>
      <c r="AN234">
        <f t="shared" si="44"/>
        <v>0</v>
      </c>
      <c r="AO234">
        <f t="shared" si="45"/>
        <v>0</v>
      </c>
      <c r="AP234">
        <f t="shared" si="46"/>
        <v>0</v>
      </c>
      <c r="AQ234">
        <f t="shared" si="47"/>
        <v>0</v>
      </c>
      <c r="AU234" s="1">
        <v>43367</v>
      </c>
      <c r="AV234">
        <v>2182</v>
      </c>
      <c r="AW234">
        <v>4.5142422573795082</v>
      </c>
      <c r="AX234">
        <v>289</v>
      </c>
      <c r="AY234">
        <v>6.1333333333333337</v>
      </c>
      <c r="AZ234">
        <v>4</v>
      </c>
      <c r="BA234">
        <v>52018.613210442389</v>
      </c>
      <c r="BB234">
        <v>2241</v>
      </c>
      <c r="BC234">
        <v>2207</v>
      </c>
      <c r="BD234">
        <v>2763</v>
      </c>
      <c r="BE234">
        <f>VLOOKUP($AU234,weatherData!$A$1:$E$366,2,0)</f>
        <v>0</v>
      </c>
      <c r="BF234">
        <f>VLOOKUP($AU234,weatherData!$A$1:$E$366,3,0)</f>
        <v>0</v>
      </c>
      <c r="BG234">
        <f>VLOOKUP($AU234,weatherData!$A$1:$E$366,4,0)</f>
        <v>78.08</v>
      </c>
      <c r="BH234">
        <f>VLOOKUP($AU234,weatherData!$A$1:$E$366,5,0)</f>
        <v>53.96</v>
      </c>
    </row>
    <row r="235" spans="1:60" x14ac:dyDescent="0.2">
      <c r="A235" s="3">
        <v>43369</v>
      </c>
      <c r="B235" s="4">
        <v>2597</v>
      </c>
      <c r="C235" s="4">
        <v>6.076001613856401</v>
      </c>
      <c r="D235" s="4">
        <v>349</v>
      </c>
      <c r="E235" s="4">
        <v>6.4</v>
      </c>
      <c r="F235" s="4">
        <v>1</v>
      </c>
      <c r="G235" s="4">
        <v>58745.0109691615</v>
      </c>
      <c r="H235" s="4">
        <v>2808</v>
      </c>
      <c r="I235" s="4">
        <v>2380</v>
      </c>
      <c r="J235" s="4">
        <v>3982</v>
      </c>
      <c r="Q235" s="1">
        <v>43369</v>
      </c>
      <c r="R235">
        <v>2597</v>
      </c>
      <c r="S235">
        <v>349</v>
      </c>
      <c r="T235">
        <v>2808</v>
      </c>
      <c r="U235">
        <v>2380</v>
      </c>
      <c r="V235">
        <v>3982</v>
      </c>
      <c r="W235">
        <v>6.4</v>
      </c>
      <c r="X235">
        <v>0</v>
      </c>
      <c r="Y235">
        <v>75.02</v>
      </c>
      <c r="Z235">
        <f t="shared" si="36"/>
        <v>5628.000399999999</v>
      </c>
      <c r="AA235">
        <f t="shared" si="37"/>
        <v>17971.2</v>
      </c>
      <c r="AB235">
        <f t="shared" si="38"/>
        <v>6683040</v>
      </c>
      <c r="AC235">
        <f t="shared" si="39"/>
        <v>11181456</v>
      </c>
      <c r="AD235">
        <v>0</v>
      </c>
      <c r="AE235">
        <f t="shared" si="40"/>
        <v>0</v>
      </c>
      <c r="AF235">
        <v>58745.0109691615</v>
      </c>
      <c r="AG235">
        <v>6.076001613856401</v>
      </c>
      <c r="AH235">
        <v>1</v>
      </c>
      <c r="AI235">
        <v>0</v>
      </c>
      <c r="AJ235">
        <v>42.08</v>
      </c>
      <c r="AK235" t="str">
        <f t="shared" si="41"/>
        <v>Wed</v>
      </c>
      <c r="AL235">
        <f t="shared" si="42"/>
        <v>0</v>
      </c>
      <c r="AM235">
        <f t="shared" si="43"/>
        <v>0</v>
      </c>
      <c r="AN235">
        <f t="shared" si="44"/>
        <v>1</v>
      </c>
      <c r="AO235">
        <f t="shared" si="45"/>
        <v>0</v>
      </c>
      <c r="AP235">
        <f t="shared" si="46"/>
        <v>0</v>
      </c>
      <c r="AQ235">
        <f t="shared" si="47"/>
        <v>0</v>
      </c>
      <c r="AU235" s="1">
        <v>43368</v>
      </c>
      <c r="AV235">
        <v>2461</v>
      </c>
      <c r="AW235">
        <v>5.0810940403097238</v>
      </c>
      <c r="AX235">
        <v>326</v>
      </c>
      <c r="AY235">
        <v>6.0666666666666664</v>
      </c>
      <c r="AZ235">
        <v>6</v>
      </c>
      <c r="BA235">
        <v>59270.669522111857</v>
      </c>
      <c r="BB235">
        <v>2832</v>
      </c>
      <c r="BC235">
        <v>2778</v>
      </c>
      <c r="BD235">
        <v>2325</v>
      </c>
      <c r="BE235">
        <f>VLOOKUP($AU235,weatherData!$A$1:$E$366,2,0)</f>
        <v>0</v>
      </c>
      <c r="BF235">
        <f>VLOOKUP($AU235,weatherData!$A$1:$E$366,3,0)</f>
        <v>0</v>
      </c>
      <c r="BG235">
        <f>VLOOKUP($AU235,weatherData!$A$1:$E$366,4,0)</f>
        <v>73.94</v>
      </c>
      <c r="BH235">
        <f>VLOOKUP($AU235,weatherData!$A$1:$E$366,5,0)</f>
        <v>42.98</v>
      </c>
    </row>
    <row r="236" spans="1:60" x14ac:dyDescent="0.2">
      <c r="A236" s="3">
        <v>43370</v>
      </c>
      <c r="B236" s="4">
        <v>3474</v>
      </c>
      <c r="C236" s="4">
        <v>4.8472201744753454</v>
      </c>
      <c r="D236" s="4">
        <v>415</v>
      </c>
      <c r="E236" s="4">
        <v>7.1333333333333337</v>
      </c>
      <c r="F236" s="4">
        <v>12</v>
      </c>
      <c r="G236" s="4">
        <v>64866.790700446305</v>
      </c>
      <c r="H236" s="4">
        <v>3174</v>
      </c>
      <c r="I236" s="4">
        <v>2962</v>
      </c>
      <c r="J236" s="4">
        <v>3272</v>
      </c>
      <c r="Q236" s="1">
        <v>43370</v>
      </c>
      <c r="R236">
        <v>3474</v>
      </c>
      <c r="S236">
        <v>415</v>
      </c>
      <c r="T236">
        <v>3174</v>
      </c>
      <c r="U236">
        <v>2962</v>
      </c>
      <c r="V236">
        <v>3272</v>
      </c>
      <c r="W236">
        <v>7.1333333333333337</v>
      </c>
      <c r="X236">
        <v>0</v>
      </c>
      <c r="Y236">
        <v>80.959999999999994</v>
      </c>
      <c r="Z236">
        <f t="shared" si="36"/>
        <v>6554.5215999999991</v>
      </c>
      <c r="AA236">
        <f t="shared" si="37"/>
        <v>22641.200000000001</v>
      </c>
      <c r="AB236">
        <f t="shared" si="38"/>
        <v>9401388</v>
      </c>
      <c r="AC236">
        <f t="shared" si="39"/>
        <v>10385328</v>
      </c>
      <c r="AD236">
        <v>0</v>
      </c>
      <c r="AE236">
        <f t="shared" si="40"/>
        <v>0</v>
      </c>
      <c r="AF236">
        <v>64866.790700446305</v>
      </c>
      <c r="AG236">
        <v>4.8472201744753454</v>
      </c>
      <c r="AH236">
        <v>12</v>
      </c>
      <c r="AI236">
        <v>0</v>
      </c>
      <c r="AJ236">
        <v>42.98</v>
      </c>
      <c r="AK236" t="str">
        <f t="shared" si="41"/>
        <v>Thu</v>
      </c>
      <c r="AL236">
        <f t="shared" si="42"/>
        <v>0</v>
      </c>
      <c r="AM236">
        <f t="shared" si="43"/>
        <v>0</v>
      </c>
      <c r="AN236">
        <f t="shared" si="44"/>
        <v>0</v>
      </c>
      <c r="AO236">
        <f t="shared" si="45"/>
        <v>1</v>
      </c>
      <c r="AP236">
        <f t="shared" si="46"/>
        <v>0</v>
      </c>
      <c r="AQ236">
        <f t="shared" si="47"/>
        <v>0</v>
      </c>
      <c r="AU236" s="1">
        <v>43369</v>
      </c>
      <c r="AV236">
        <v>2597</v>
      </c>
      <c r="AW236">
        <v>6.076001613856401</v>
      </c>
      <c r="AX236">
        <v>349</v>
      </c>
      <c r="AY236">
        <v>6.4</v>
      </c>
      <c r="AZ236">
        <v>1</v>
      </c>
      <c r="BA236">
        <v>58745.0109691615</v>
      </c>
      <c r="BB236">
        <v>2808</v>
      </c>
      <c r="BC236">
        <v>2380</v>
      </c>
      <c r="BD236">
        <v>3982</v>
      </c>
      <c r="BE236">
        <f>VLOOKUP($AU236,weatherData!$A$1:$E$366,2,0)</f>
        <v>0</v>
      </c>
      <c r="BF236">
        <f>VLOOKUP($AU236,weatherData!$A$1:$E$366,3,0)</f>
        <v>0</v>
      </c>
      <c r="BG236">
        <f>VLOOKUP($AU236,weatherData!$A$1:$E$366,4,0)</f>
        <v>75.02</v>
      </c>
      <c r="BH236">
        <f>VLOOKUP($AU236,weatherData!$A$1:$E$366,5,0)</f>
        <v>42.08</v>
      </c>
    </row>
    <row r="237" spans="1:60" x14ac:dyDescent="0.2">
      <c r="A237" s="3">
        <v>43371</v>
      </c>
      <c r="B237" s="4">
        <v>4100</v>
      </c>
      <c r="C237" s="4">
        <v>7.3012316023860917</v>
      </c>
      <c r="D237" s="4">
        <v>505</v>
      </c>
      <c r="E237" s="4">
        <v>6.4</v>
      </c>
      <c r="F237" s="4">
        <v>3</v>
      </c>
      <c r="G237" s="4">
        <v>56108.282608778027</v>
      </c>
      <c r="H237" s="4">
        <v>3749</v>
      </c>
      <c r="I237" s="4">
        <v>4685</v>
      </c>
      <c r="J237" s="4">
        <v>3498</v>
      </c>
      <c r="Q237" s="1">
        <v>43371</v>
      </c>
      <c r="R237">
        <v>4100</v>
      </c>
      <c r="S237">
        <v>505</v>
      </c>
      <c r="T237">
        <v>3749</v>
      </c>
      <c r="U237">
        <v>4685</v>
      </c>
      <c r="V237">
        <v>3498</v>
      </c>
      <c r="W237">
        <v>6.4</v>
      </c>
      <c r="X237">
        <v>0</v>
      </c>
      <c r="Y237">
        <v>87.08</v>
      </c>
      <c r="Z237">
        <f t="shared" si="36"/>
        <v>7582.9263999999994</v>
      </c>
      <c r="AA237">
        <f t="shared" si="37"/>
        <v>23993.600000000002</v>
      </c>
      <c r="AB237">
        <f t="shared" si="38"/>
        <v>17564065</v>
      </c>
      <c r="AC237">
        <f t="shared" si="39"/>
        <v>13114002</v>
      </c>
      <c r="AD237">
        <v>0</v>
      </c>
      <c r="AE237">
        <f t="shared" si="40"/>
        <v>0</v>
      </c>
      <c r="AF237">
        <v>56108.282608778027</v>
      </c>
      <c r="AG237">
        <v>7.3012316023860917</v>
      </c>
      <c r="AH237">
        <v>3</v>
      </c>
      <c r="AI237">
        <v>0</v>
      </c>
      <c r="AJ237">
        <v>44.96</v>
      </c>
      <c r="AK237" t="str">
        <f t="shared" si="41"/>
        <v>Fri</v>
      </c>
      <c r="AL237">
        <f t="shared" si="42"/>
        <v>0</v>
      </c>
      <c r="AM237">
        <f t="shared" si="43"/>
        <v>0</v>
      </c>
      <c r="AN237">
        <f t="shared" si="44"/>
        <v>0</v>
      </c>
      <c r="AO237">
        <f t="shared" si="45"/>
        <v>0</v>
      </c>
      <c r="AP237">
        <f t="shared" si="46"/>
        <v>1</v>
      </c>
      <c r="AQ237">
        <f t="shared" si="47"/>
        <v>0</v>
      </c>
      <c r="AU237" s="1">
        <v>43370</v>
      </c>
      <c r="AV237">
        <v>3474</v>
      </c>
      <c r="AW237">
        <v>4.8472201744753454</v>
      </c>
      <c r="AX237">
        <v>415</v>
      </c>
      <c r="AY237">
        <v>7.1333333333333337</v>
      </c>
      <c r="AZ237">
        <v>12</v>
      </c>
      <c r="BA237">
        <v>64866.790700446305</v>
      </c>
      <c r="BB237">
        <v>3174</v>
      </c>
      <c r="BC237">
        <v>2962</v>
      </c>
      <c r="BD237">
        <v>3272</v>
      </c>
      <c r="BE237">
        <f>VLOOKUP($AU237,weatherData!$A$1:$E$366,2,0)</f>
        <v>0</v>
      </c>
      <c r="BF237">
        <f>VLOOKUP($AU237,weatherData!$A$1:$E$366,3,0)</f>
        <v>0</v>
      </c>
      <c r="BG237">
        <f>VLOOKUP($AU237,weatherData!$A$1:$E$366,4,0)</f>
        <v>80.959999999999994</v>
      </c>
      <c r="BH237">
        <f>VLOOKUP($AU237,weatherData!$A$1:$E$366,5,0)</f>
        <v>42.98</v>
      </c>
    </row>
    <row r="238" spans="1:60" x14ac:dyDescent="0.2">
      <c r="A238" s="3">
        <v>43372</v>
      </c>
      <c r="B238" s="4">
        <v>3425</v>
      </c>
      <c r="C238" s="4">
        <v>3.9222855771351979</v>
      </c>
      <c r="D238" s="4">
        <v>422</v>
      </c>
      <c r="E238" s="4">
        <v>6.6428571428571432</v>
      </c>
      <c r="F238" s="4">
        <v>4</v>
      </c>
      <c r="G238" s="4">
        <v>52337.552170392904</v>
      </c>
      <c r="H238" s="4">
        <v>4043</v>
      </c>
      <c r="I238" s="4">
        <v>3646</v>
      </c>
      <c r="J238" s="4">
        <v>5925</v>
      </c>
      <c r="Q238" s="1">
        <v>43372</v>
      </c>
      <c r="R238">
        <v>3425</v>
      </c>
      <c r="S238">
        <v>422</v>
      </c>
      <c r="T238">
        <v>4043</v>
      </c>
      <c r="U238">
        <v>3646</v>
      </c>
      <c r="V238">
        <v>5925</v>
      </c>
      <c r="W238">
        <v>6.6428571428571432</v>
      </c>
      <c r="X238">
        <v>0</v>
      </c>
      <c r="Y238">
        <v>89.06</v>
      </c>
      <c r="Z238">
        <f t="shared" si="36"/>
        <v>7931.6836000000003</v>
      </c>
      <c r="AA238">
        <f t="shared" si="37"/>
        <v>26857.071428571431</v>
      </c>
      <c r="AB238">
        <f t="shared" si="38"/>
        <v>14740778</v>
      </c>
      <c r="AC238">
        <f t="shared" si="39"/>
        <v>23954775</v>
      </c>
      <c r="AD238">
        <v>0</v>
      </c>
      <c r="AE238">
        <f t="shared" si="40"/>
        <v>0</v>
      </c>
      <c r="AF238">
        <v>52337.552170392904</v>
      </c>
      <c r="AG238">
        <v>3.9222855771351979</v>
      </c>
      <c r="AH238">
        <v>4</v>
      </c>
      <c r="AI238">
        <v>0</v>
      </c>
      <c r="AJ238">
        <v>53.96</v>
      </c>
      <c r="AK238" t="str">
        <f t="shared" si="41"/>
        <v>Sat</v>
      </c>
      <c r="AL238">
        <f t="shared" si="42"/>
        <v>0</v>
      </c>
      <c r="AM238">
        <f t="shared" si="43"/>
        <v>0</v>
      </c>
      <c r="AN238">
        <f t="shared" si="44"/>
        <v>0</v>
      </c>
      <c r="AO238">
        <f t="shared" si="45"/>
        <v>0</v>
      </c>
      <c r="AP238">
        <f t="shared" si="46"/>
        <v>0</v>
      </c>
      <c r="AQ238">
        <f t="shared" si="47"/>
        <v>1</v>
      </c>
      <c r="AU238" s="1">
        <v>43371</v>
      </c>
      <c r="AV238">
        <v>4100</v>
      </c>
      <c r="AW238">
        <v>7.3012316023860917</v>
      </c>
      <c r="AX238">
        <v>505</v>
      </c>
      <c r="AY238">
        <v>6.4</v>
      </c>
      <c r="AZ238">
        <v>3</v>
      </c>
      <c r="BA238">
        <v>56108.282608778027</v>
      </c>
      <c r="BB238">
        <v>3749</v>
      </c>
      <c r="BC238">
        <v>4685</v>
      </c>
      <c r="BD238">
        <v>3498</v>
      </c>
      <c r="BE238">
        <f>VLOOKUP($AU238,weatherData!$A$1:$E$366,2,0)</f>
        <v>0</v>
      </c>
      <c r="BF238">
        <f>VLOOKUP($AU238,weatherData!$A$1:$E$366,3,0)</f>
        <v>0</v>
      </c>
      <c r="BG238">
        <f>VLOOKUP($AU238,weatherData!$A$1:$E$366,4,0)</f>
        <v>87.08</v>
      </c>
      <c r="BH238">
        <f>VLOOKUP($AU238,weatherData!$A$1:$E$366,5,0)</f>
        <v>44.96</v>
      </c>
    </row>
    <row r="239" spans="1:60" x14ac:dyDescent="0.2">
      <c r="A239" s="3">
        <v>43374</v>
      </c>
      <c r="B239" s="4">
        <v>1792</v>
      </c>
      <c r="C239" s="4">
        <v>9.9657744617818729</v>
      </c>
      <c r="D239" s="4">
        <v>223</v>
      </c>
      <c r="E239" s="4">
        <v>6.4</v>
      </c>
      <c r="F239" s="4">
        <v>2</v>
      </c>
      <c r="G239" s="4">
        <v>49157.305746435719</v>
      </c>
      <c r="H239" s="4">
        <v>1950</v>
      </c>
      <c r="I239" s="4">
        <v>1722</v>
      </c>
      <c r="J239" s="4">
        <v>2182</v>
      </c>
      <c r="Q239" s="1">
        <v>43374</v>
      </c>
      <c r="R239">
        <v>1792</v>
      </c>
      <c r="S239">
        <v>223</v>
      </c>
      <c r="T239">
        <v>1950</v>
      </c>
      <c r="U239">
        <v>1722</v>
      </c>
      <c r="V239">
        <v>2182</v>
      </c>
      <c r="W239">
        <v>6.4</v>
      </c>
      <c r="X239">
        <v>0</v>
      </c>
      <c r="Y239">
        <v>80.959999999999994</v>
      </c>
      <c r="Z239">
        <f t="shared" si="36"/>
        <v>6554.5215999999991</v>
      </c>
      <c r="AA239">
        <f t="shared" si="37"/>
        <v>12480</v>
      </c>
      <c r="AB239">
        <f t="shared" si="38"/>
        <v>3357900</v>
      </c>
      <c r="AC239">
        <f t="shared" si="39"/>
        <v>4254900</v>
      </c>
      <c r="AD239">
        <v>0</v>
      </c>
      <c r="AE239">
        <f t="shared" si="40"/>
        <v>0</v>
      </c>
      <c r="AF239">
        <v>49157.305746435719</v>
      </c>
      <c r="AG239">
        <v>9.9657744617818729</v>
      </c>
      <c r="AH239">
        <v>2</v>
      </c>
      <c r="AI239">
        <v>0</v>
      </c>
      <c r="AJ239">
        <v>51.08</v>
      </c>
      <c r="AK239" t="str">
        <f t="shared" si="41"/>
        <v>Mon</v>
      </c>
      <c r="AL239">
        <f t="shared" si="42"/>
        <v>1</v>
      </c>
      <c r="AM239">
        <f t="shared" si="43"/>
        <v>0</v>
      </c>
      <c r="AN239">
        <f t="shared" si="44"/>
        <v>0</v>
      </c>
      <c r="AO239">
        <f t="shared" si="45"/>
        <v>0</v>
      </c>
      <c r="AP239">
        <f t="shared" si="46"/>
        <v>0</v>
      </c>
      <c r="AQ239">
        <f t="shared" si="47"/>
        <v>0</v>
      </c>
      <c r="AU239" s="1">
        <v>43372</v>
      </c>
      <c r="AV239">
        <v>3425</v>
      </c>
      <c r="AW239">
        <v>3.9222855771351979</v>
      </c>
      <c r="AX239">
        <v>422</v>
      </c>
      <c r="AY239">
        <v>6.6428571428571432</v>
      </c>
      <c r="AZ239">
        <v>4</v>
      </c>
      <c r="BA239">
        <v>52337.552170392904</v>
      </c>
      <c r="BB239">
        <v>4043</v>
      </c>
      <c r="BC239">
        <v>3646</v>
      </c>
      <c r="BD239">
        <v>5925</v>
      </c>
      <c r="BE239">
        <f>VLOOKUP($AU239,weatherData!$A$1:$E$366,2,0)</f>
        <v>0</v>
      </c>
      <c r="BF239">
        <f>VLOOKUP($AU239,weatherData!$A$1:$E$366,3,0)</f>
        <v>0</v>
      </c>
      <c r="BG239">
        <f>VLOOKUP($AU239,weatherData!$A$1:$E$366,4,0)</f>
        <v>89.06</v>
      </c>
      <c r="BH239">
        <f>VLOOKUP($AU239,weatherData!$A$1:$E$366,5,0)</f>
        <v>53.96</v>
      </c>
    </row>
    <row r="240" spans="1:60" x14ac:dyDescent="0.2">
      <c r="A240" s="3">
        <v>43375</v>
      </c>
      <c r="B240" s="4">
        <v>2236</v>
      </c>
      <c r="C240" s="4">
        <v>4.830529423890761</v>
      </c>
      <c r="D240" s="4">
        <v>265</v>
      </c>
      <c r="E240" s="4">
        <v>7.1333333333333337</v>
      </c>
      <c r="F240" s="4">
        <v>2</v>
      </c>
      <c r="G240" s="4">
        <v>51187.156854074936</v>
      </c>
      <c r="H240" s="4">
        <v>2450</v>
      </c>
      <c r="I240" s="4">
        <v>2851</v>
      </c>
      <c r="J240" s="4">
        <v>2461</v>
      </c>
      <c r="Q240" s="1">
        <v>43375</v>
      </c>
      <c r="R240">
        <v>2236</v>
      </c>
      <c r="S240">
        <v>265</v>
      </c>
      <c r="T240">
        <v>2450</v>
      </c>
      <c r="U240">
        <v>2851</v>
      </c>
      <c r="V240">
        <v>2461</v>
      </c>
      <c r="W240">
        <v>7.1333333333333337</v>
      </c>
      <c r="X240">
        <v>0</v>
      </c>
      <c r="Y240">
        <v>80.06</v>
      </c>
      <c r="Z240">
        <f t="shared" si="36"/>
        <v>6409.6036000000004</v>
      </c>
      <c r="AA240">
        <f t="shared" si="37"/>
        <v>17476.666666666668</v>
      </c>
      <c r="AB240">
        <f t="shared" si="38"/>
        <v>6984950</v>
      </c>
      <c r="AC240">
        <f t="shared" si="39"/>
        <v>6029450</v>
      </c>
      <c r="AD240">
        <v>0</v>
      </c>
      <c r="AE240">
        <f t="shared" si="40"/>
        <v>0</v>
      </c>
      <c r="AF240">
        <v>51187.156854074936</v>
      </c>
      <c r="AG240">
        <v>4.830529423890761</v>
      </c>
      <c r="AH240">
        <v>2</v>
      </c>
      <c r="AI240">
        <v>0</v>
      </c>
      <c r="AJ240">
        <v>59</v>
      </c>
      <c r="AK240" t="str">
        <f t="shared" si="41"/>
        <v>Tue</v>
      </c>
      <c r="AL240">
        <f t="shared" si="42"/>
        <v>0</v>
      </c>
      <c r="AM240">
        <f t="shared" si="43"/>
        <v>1</v>
      </c>
      <c r="AN240">
        <f t="shared" si="44"/>
        <v>0</v>
      </c>
      <c r="AO240">
        <f t="shared" si="45"/>
        <v>0</v>
      </c>
      <c r="AP240">
        <f t="shared" si="46"/>
        <v>0</v>
      </c>
      <c r="AQ240">
        <f t="shared" si="47"/>
        <v>0</v>
      </c>
      <c r="AU240" s="1">
        <v>43374</v>
      </c>
      <c r="AV240">
        <v>1792</v>
      </c>
      <c r="AW240">
        <v>9.9657744617818729</v>
      </c>
      <c r="AX240">
        <v>223</v>
      </c>
      <c r="AY240">
        <v>6.4</v>
      </c>
      <c r="AZ240">
        <v>2</v>
      </c>
      <c r="BA240">
        <v>49157.305746435719</v>
      </c>
      <c r="BB240">
        <v>1950</v>
      </c>
      <c r="BC240">
        <v>1722</v>
      </c>
      <c r="BD240">
        <v>2182</v>
      </c>
      <c r="BE240">
        <f>VLOOKUP($AU240,weatherData!$A$1:$E$366,2,0)</f>
        <v>0</v>
      </c>
      <c r="BF240">
        <f>VLOOKUP($AU240,weatherData!$A$1:$E$366,3,0)</f>
        <v>0</v>
      </c>
      <c r="BG240">
        <f>VLOOKUP($AU240,weatherData!$A$1:$E$366,4,0)</f>
        <v>80.959999999999994</v>
      </c>
      <c r="BH240">
        <f>VLOOKUP($AU240,weatherData!$A$1:$E$366,5,0)</f>
        <v>51.08</v>
      </c>
    </row>
    <row r="241" spans="1:60" x14ac:dyDescent="0.2">
      <c r="A241" s="3">
        <v>43376</v>
      </c>
      <c r="B241" s="4">
        <v>3136</v>
      </c>
      <c r="C241" s="4">
        <v>3.3565668317463038</v>
      </c>
      <c r="D241" s="4">
        <v>377</v>
      </c>
      <c r="E241" s="4">
        <v>7.0769230769230766</v>
      </c>
      <c r="F241" s="4">
        <v>3</v>
      </c>
      <c r="G241" s="4">
        <v>55998.845164740022</v>
      </c>
      <c r="H241" s="4">
        <v>3221</v>
      </c>
      <c r="I241" s="4">
        <v>2779</v>
      </c>
      <c r="J241" s="4">
        <v>2503</v>
      </c>
      <c r="Q241" s="1">
        <v>43376</v>
      </c>
      <c r="R241">
        <v>3136</v>
      </c>
      <c r="S241">
        <v>377</v>
      </c>
      <c r="T241">
        <v>3221</v>
      </c>
      <c r="U241">
        <v>2779</v>
      </c>
      <c r="V241">
        <v>2503</v>
      </c>
      <c r="W241">
        <v>7.0769230769230766</v>
      </c>
      <c r="X241">
        <v>0</v>
      </c>
      <c r="Y241">
        <v>75.02</v>
      </c>
      <c r="Z241">
        <f t="shared" si="36"/>
        <v>5628.000399999999</v>
      </c>
      <c r="AA241">
        <f t="shared" si="37"/>
        <v>22794.76923076923</v>
      </c>
      <c r="AB241">
        <f t="shared" si="38"/>
        <v>8951159</v>
      </c>
      <c r="AC241">
        <f t="shared" si="39"/>
        <v>8062163</v>
      </c>
      <c r="AD241">
        <v>0</v>
      </c>
      <c r="AE241">
        <f t="shared" si="40"/>
        <v>0</v>
      </c>
      <c r="AF241">
        <v>55998.845164740022</v>
      </c>
      <c r="AG241">
        <v>3.3565668317463038</v>
      </c>
      <c r="AH241">
        <v>3</v>
      </c>
      <c r="AI241">
        <v>3.38582677165354</v>
      </c>
      <c r="AJ241">
        <v>55.04</v>
      </c>
      <c r="AK241" t="str">
        <f t="shared" si="41"/>
        <v>Wed</v>
      </c>
      <c r="AL241">
        <f t="shared" si="42"/>
        <v>0</v>
      </c>
      <c r="AM241">
        <f t="shared" si="43"/>
        <v>0</v>
      </c>
      <c r="AN241">
        <f t="shared" si="44"/>
        <v>1</v>
      </c>
      <c r="AO241">
        <f t="shared" si="45"/>
        <v>0</v>
      </c>
      <c r="AP241">
        <f t="shared" si="46"/>
        <v>0</v>
      </c>
      <c r="AQ241">
        <f t="shared" si="47"/>
        <v>0</v>
      </c>
      <c r="AU241" s="1">
        <v>43375</v>
      </c>
      <c r="AV241">
        <v>2236</v>
      </c>
      <c r="AW241">
        <v>4.830529423890761</v>
      </c>
      <c r="AX241">
        <v>265</v>
      </c>
      <c r="AY241">
        <v>7.1333333333333337</v>
      </c>
      <c r="AZ241">
        <v>2</v>
      </c>
      <c r="BA241">
        <v>51187.156854074936</v>
      </c>
      <c r="BB241">
        <v>2450</v>
      </c>
      <c r="BC241">
        <v>2851</v>
      </c>
      <c r="BD241">
        <v>2461</v>
      </c>
      <c r="BE241">
        <f>VLOOKUP($AU241,weatherData!$A$1:$E$366,2,0)</f>
        <v>0</v>
      </c>
      <c r="BF241">
        <f>VLOOKUP($AU241,weatherData!$A$1:$E$366,3,0)</f>
        <v>0</v>
      </c>
      <c r="BG241">
        <f>VLOOKUP($AU241,weatherData!$A$1:$E$366,4,0)</f>
        <v>80.06</v>
      </c>
      <c r="BH241">
        <f>VLOOKUP($AU241,weatherData!$A$1:$E$366,5,0)</f>
        <v>59</v>
      </c>
    </row>
    <row r="242" spans="1:60" x14ac:dyDescent="0.2">
      <c r="A242" s="3">
        <v>43377</v>
      </c>
      <c r="B242" s="4">
        <v>2790</v>
      </c>
      <c r="C242" s="4">
        <v>3.4074936174936137</v>
      </c>
      <c r="D242" s="4">
        <v>359</v>
      </c>
      <c r="E242" s="4">
        <v>6.4666666666666668</v>
      </c>
      <c r="F242" s="4">
        <v>4</v>
      </c>
      <c r="G242" s="4">
        <v>54736.229709967934</v>
      </c>
      <c r="H242" s="4">
        <v>2806</v>
      </c>
      <c r="I242" s="4">
        <v>2873</v>
      </c>
      <c r="J242" s="4">
        <v>3474</v>
      </c>
      <c r="Q242" s="1">
        <v>43377</v>
      </c>
      <c r="R242">
        <v>2790</v>
      </c>
      <c r="S242">
        <v>359</v>
      </c>
      <c r="T242">
        <v>2806</v>
      </c>
      <c r="U242">
        <v>2873</v>
      </c>
      <c r="V242">
        <v>3474</v>
      </c>
      <c r="W242">
        <v>6.4666666666666668</v>
      </c>
      <c r="X242">
        <v>0</v>
      </c>
      <c r="Y242">
        <v>71.959999999999994</v>
      </c>
      <c r="Z242">
        <f t="shared" si="36"/>
        <v>5178.2415999999994</v>
      </c>
      <c r="AA242">
        <f t="shared" si="37"/>
        <v>18145.466666666667</v>
      </c>
      <c r="AB242">
        <f t="shared" si="38"/>
        <v>8061638</v>
      </c>
      <c r="AC242">
        <f t="shared" si="39"/>
        <v>9748044</v>
      </c>
      <c r="AD242">
        <v>0</v>
      </c>
      <c r="AE242">
        <f t="shared" si="40"/>
        <v>0</v>
      </c>
      <c r="AF242">
        <v>54736.229709967934</v>
      </c>
      <c r="AG242">
        <v>3.4074936174936137</v>
      </c>
      <c r="AH242">
        <v>4</v>
      </c>
      <c r="AI242">
        <v>2.5196850393700698</v>
      </c>
      <c r="AJ242">
        <v>53.96</v>
      </c>
      <c r="AK242" t="str">
        <f t="shared" si="41"/>
        <v>Thu</v>
      </c>
      <c r="AL242">
        <f t="shared" si="42"/>
        <v>0</v>
      </c>
      <c r="AM242">
        <f t="shared" si="43"/>
        <v>0</v>
      </c>
      <c r="AN242">
        <f t="shared" si="44"/>
        <v>0</v>
      </c>
      <c r="AO242">
        <f t="shared" si="45"/>
        <v>1</v>
      </c>
      <c r="AP242">
        <f t="shared" si="46"/>
        <v>0</v>
      </c>
      <c r="AQ242">
        <f t="shared" si="47"/>
        <v>0</v>
      </c>
      <c r="AU242" s="1">
        <v>43376</v>
      </c>
      <c r="AV242">
        <v>3136</v>
      </c>
      <c r="AW242">
        <v>3.3565668317463038</v>
      </c>
      <c r="AX242">
        <v>377</v>
      </c>
      <c r="AY242">
        <v>7.0769230769230766</v>
      </c>
      <c r="AZ242">
        <v>3</v>
      </c>
      <c r="BA242">
        <v>55998.845164740022</v>
      </c>
      <c r="BB242">
        <v>3221</v>
      </c>
      <c r="BC242">
        <v>2779</v>
      </c>
      <c r="BD242">
        <v>2503</v>
      </c>
      <c r="BE242">
        <f>VLOOKUP($AU242,weatherData!$A$1:$E$366,2,0)</f>
        <v>3.38582677165354</v>
      </c>
      <c r="BF242">
        <f>VLOOKUP($AU242,weatherData!$A$1:$E$366,3,0)</f>
        <v>0</v>
      </c>
      <c r="BG242">
        <f>VLOOKUP($AU242,weatherData!$A$1:$E$366,4,0)</f>
        <v>75.02</v>
      </c>
      <c r="BH242">
        <f>VLOOKUP($AU242,weatherData!$A$1:$E$366,5,0)</f>
        <v>55.04</v>
      </c>
    </row>
    <row r="243" spans="1:60" x14ac:dyDescent="0.2">
      <c r="A243" s="3">
        <v>43378</v>
      </c>
      <c r="B243" s="4">
        <v>5754</v>
      </c>
      <c r="C243" s="4">
        <v>2.9082956912766798</v>
      </c>
      <c r="D243" s="4">
        <v>693</v>
      </c>
      <c r="E243" s="4">
        <v>6.5333333333333332</v>
      </c>
      <c r="F243" s="4">
        <v>3</v>
      </c>
      <c r="G243" s="4">
        <v>53218.812503611174</v>
      </c>
      <c r="H243" s="4">
        <v>7249</v>
      </c>
      <c r="I243" s="4">
        <v>4096</v>
      </c>
      <c r="J243" s="4">
        <v>4100</v>
      </c>
      <c r="Q243" s="1">
        <v>43378</v>
      </c>
      <c r="R243">
        <v>5754</v>
      </c>
      <c r="S243">
        <v>693</v>
      </c>
      <c r="T243">
        <v>7249</v>
      </c>
      <c r="U243">
        <v>4096</v>
      </c>
      <c r="V243">
        <v>4100</v>
      </c>
      <c r="W243">
        <v>6.5333333333333332</v>
      </c>
      <c r="X243">
        <v>0</v>
      </c>
      <c r="Y243">
        <v>64.040000000000006</v>
      </c>
      <c r="Z243">
        <f t="shared" si="36"/>
        <v>4101.1216000000004</v>
      </c>
      <c r="AA243">
        <f t="shared" si="37"/>
        <v>47360.133333333331</v>
      </c>
      <c r="AB243">
        <f t="shared" si="38"/>
        <v>29691904</v>
      </c>
      <c r="AC243">
        <f t="shared" si="39"/>
        <v>29720900</v>
      </c>
      <c r="AD243">
        <v>1</v>
      </c>
      <c r="AE243">
        <f t="shared" si="40"/>
        <v>7249</v>
      </c>
      <c r="AF243">
        <v>53218.812503611174</v>
      </c>
      <c r="AG243">
        <v>2.9082956912766798</v>
      </c>
      <c r="AH243">
        <v>3</v>
      </c>
      <c r="AI243">
        <v>8.8976377952755907</v>
      </c>
      <c r="AJ243">
        <v>46.04</v>
      </c>
      <c r="AK243" t="str">
        <f t="shared" si="41"/>
        <v>Fri</v>
      </c>
      <c r="AL243">
        <f t="shared" si="42"/>
        <v>0</v>
      </c>
      <c r="AM243">
        <f t="shared" si="43"/>
        <v>0</v>
      </c>
      <c r="AN243">
        <f t="shared" si="44"/>
        <v>0</v>
      </c>
      <c r="AO243">
        <f t="shared" si="45"/>
        <v>0</v>
      </c>
      <c r="AP243">
        <f t="shared" si="46"/>
        <v>1</v>
      </c>
      <c r="AQ243">
        <f t="shared" si="47"/>
        <v>0</v>
      </c>
      <c r="AU243" s="1">
        <v>43377</v>
      </c>
      <c r="AV243">
        <v>2790</v>
      </c>
      <c r="AW243">
        <v>3.4074936174936137</v>
      </c>
      <c r="AX243">
        <v>359</v>
      </c>
      <c r="AY243">
        <v>6.4666666666666668</v>
      </c>
      <c r="AZ243">
        <v>4</v>
      </c>
      <c r="BA243">
        <v>54736.229709967934</v>
      </c>
      <c r="BB243">
        <v>2806</v>
      </c>
      <c r="BC243">
        <v>2873</v>
      </c>
      <c r="BD243">
        <v>3474</v>
      </c>
      <c r="BE243">
        <f>VLOOKUP($AU243,weatherData!$A$1:$E$366,2,0)</f>
        <v>2.5196850393700698</v>
      </c>
      <c r="BF243">
        <f>VLOOKUP($AU243,weatherData!$A$1:$E$366,3,0)</f>
        <v>0</v>
      </c>
      <c r="BG243">
        <f>VLOOKUP($AU243,weatherData!$A$1:$E$366,4,0)</f>
        <v>71.959999999999994</v>
      </c>
      <c r="BH243">
        <f>VLOOKUP($AU243,weatherData!$A$1:$E$366,5,0)</f>
        <v>53.96</v>
      </c>
    </row>
    <row r="244" spans="1:60" x14ac:dyDescent="0.2">
      <c r="A244" s="3">
        <v>43379</v>
      </c>
      <c r="B244" s="4">
        <v>4138</v>
      </c>
      <c r="C244" s="4">
        <v>4.0774618994884735</v>
      </c>
      <c r="D244" s="4">
        <v>491</v>
      </c>
      <c r="E244" s="4">
        <v>6.8666666666666663</v>
      </c>
      <c r="F244" s="4">
        <v>2</v>
      </c>
      <c r="G244" s="4">
        <v>53465.313208968306</v>
      </c>
      <c r="H244" s="4">
        <v>6367</v>
      </c>
      <c r="I244" s="4">
        <v>6110</v>
      </c>
      <c r="J244" s="4">
        <v>3425</v>
      </c>
      <c r="Q244" s="1">
        <v>43379</v>
      </c>
      <c r="R244">
        <v>4138</v>
      </c>
      <c r="S244">
        <v>491</v>
      </c>
      <c r="T244">
        <v>6367</v>
      </c>
      <c r="U244">
        <v>6110</v>
      </c>
      <c r="V244">
        <v>3425</v>
      </c>
      <c r="W244">
        <v>6.8666666666666663</v>
      </c>
      <c r="X244">
        <v>0</v>
      </c>
      <c r="Y244">
        <v>57.92</v>
      </c>
      <c r="Z244">
        <f t="shared" si="36"/>
        <v>3354.7264</v>
      </c>
      <c r="AA244">
        <f t="shared" si="37"/>
        <v>43720.066666666666</v>
      </c>
      <c r="AB244">
        <f t="shared" si="38"/>
        <v>38902370</v>
      </c>
      <c r="AC244">
        <f t="shared" si="39"/>
        <v>21806975</v>
      </c>
      <c r="AD244">
        <v>0</v>
      </c>
      <c r="AE244">
        <f t="shared" si="40"/>
        <v>0</v>
      </c>
      <c r="AF244">
        <v>53465.313208968306</v>
      </c>
      <c r="AG244">
        <v>4.0774618994884735</v>
      </c>
      <c r="AH244">
        <v>2</v>
      </c>
      <c r="AI244">
        <v>0</v>
      </c>
      <c r="AJ244">
        <v>44.06</v>
      </c>
      <c r="AK244" t="str">
        <f t="shared" si="41"/>
        <v>Sat</v>
      </c>
      <c r="AL244">
        <f t="shared" si="42"/>
        <v>0</v>
      </c>
      <c r="AM244">
        <f t="shared" si="43"/>
        <v>0</v>
      </c>
      <c r="AN244">
        <f t="shared" si="44"/>
        <v>0</v>
      </c>
      <c r="AO244">
        <f t="shared" si="45"/>
        <v>0</v>
      </c>
      <c r="AP244">
        <f t="shared" si="46"/>
        <v>0</v>
      </c>
      <c r="AQ244">
        <f t="shared" si="47"/>
        <v>1</v>
      </c>
      <c r="AU244" s="1">
        <v>43378</v>
      </c>
      <c r="AV244">
        <v>5754</v>
      </c>
      <c r="AW244">
        <v>2.9082956912766798</v>
      </c>
      <c r="AX244">
        <v>693</v>
      </c>
      <c r="AY244">
        <v>6.5333333333333332</v>
      </c>
      <c r="AZ244">
        <v>3</v>
      </c>
      <c r="BA244">
        <v>53218.812503611174</v>
      </c>
      <c r="BB244">
        <v>7249</v>
      </c>
      <c r="BC244">
        <v>4096</v>
      </c>
      <c r="BD244">
        <v>4100</v>
      </c>
      <c r="BE244">
        <f>VLOOKUP($AU244,weatherData!$A$1:$E$366,2,0)</f>
        <v>8.8976377952755907</v>
      </c>
      <c r="BF244">
        <f>VLOOKUP($AU244,weatherData!$A$1:$E$366,3,0)</f>
        <v>0</v>
      </c>
      <c r="BG244">
        <f>VLOOKUP($AU244,weatherData!$A$1:$E$366,4,0)</f>
        <v>64.040000000000006</v>
      </c>
      <c r="BH244">
        <f>VLOOKUP($AU244,weatherData!$A$1:$E$366,5,0)</f>
        <v>46.04</v>
      </c>
    </row>
    <row r="245" spans="1:60" x14ac:dyDescent="0.2">
      <c r="A245" s="3">
        <v>43381</v>
      </c>
      <c r="B245" s="4">
        <v>2734</v>
      </c>
      <c r="C245" s="4">
        <v>5.8376934048238347</v>
      </c>
      <c r="D245" s="4">
        <v>332</v>
      </c>
      <c r="E245" s="4">
        <v>7.0666666666666664</v>
      </c>
      <c r="F245" s="4">
        <v>7</v>
      </c>
      <c r="G245" s="4">
        <v>51579.354340830367</v>
      </c>
      <c r="H245" s="4">
        <v>3009</v>
      </c>
      <c r="I245" s="4">
        <v>1902</v>
      </c>
      <c r="J245" s="4">
        <v>1792</v>
      </c>
      <c r="Q245" s="1">
        <v>43381</v>
      </c>
      <c r="R245">
        <v>2734</v>
      </c>
      <c r="S245">
        <v>332</v>
      </c>
      <c r="T245">
        <v>3009</v>
      </c>
      <c r="U245">
        <v>1902</v>
      </c>
      <c r="V245">
        <v>1792</v>
      </c>
      <c r="W245">
        <v>7.0666666666666664</v>
      </c>
      <c r="X245">
        <v>0</v>
      </c>
      <c r="Y245">
        <v>53.06</v>
      </c>
      <c r="Z245">
        <f t="shared" si="36"/>
        <v>2815.3636000000001</v>
      </c>
      <c r="AA245">
        <f t="shared" si="37"/>
        <v>21263.599999999999</v>
      </c>
      <c r="AB245">
        <f t="shared" si="38"/>
        <v>5723118</v>
      </c>
      <c r="AC245">
        <f t="shared" si="39"/>
        <v>5392128</v>
      </c>
      <c r="AD245">
        <v>0</v>
      </c>
      <c r="AE245">
        <f t="shared" si="40"/>
        <v>0</v>
      </c>
      <c r="AF245">
        <v>51579.354340830367</v>
      </c>
      <c r="AG245">
        <v>5.8376934048238347</v>
      </c>
      <c r="AH245">
        <v>7</v>
      </c>
      <c r="AI245">
        <v>0</v>
      </c>
      <c r="AJ245">
        <v>44.06</v>
      </c>
      <c r="AK245" t="str">
        <f t="shared" si="41"/>
        <v>Mon</v>
      </c>
      <c r="AL245">
        <f t="shared" si="42"/>
        <v>1</v>
      </c>
      <c r="AM245">
        <f t="shared" si="43"/>
        <v>0</v>
      </c>
      <c r="AN245">
        <f t="shared" si="44"/>
        <v>0</v>
      </c>
      <c r="AO245">
        <f t="shared" si="45"/>
        <v>0</v>
      </c>
      <c r="AP245">
        <f t="shared" si="46"/>
        <v>0</v>
      </c>
      <c r="AQ245">
        <f t="shared" si="47"/>
        <v>0</v>
      </c>
      <c r="AU245" s="1">
        <v>43379</v>
      </c>
      <c r="AV245">
        <v>4138</v>
      </c>
      <c r="AW245">
        <v>4.0774618994884735</v>
      </c>
      <c r="AX245">
        <v>491</v>
      </c>
      <c r="AY245">
        <v>6.8666666666666663</v>
      </c>
      <c r="AZ245">
        <v>2</v>
      </c>
      <c r="BA245">
        <v>53465.313208968306</v>
      </c>
      <c r="BB245">
        <v>6367</v>
      </c>
      <c r="BC245">
        <v>6110</v>
      </c>
      <c r="BD245">
        <v>3425</v>
      </c>
      <c r="BE245">
        <f>VLOOKUP($AU245,weatherData!$A$1:$E$366,2,0)</f>
        <v>0</v>
      </c>
      <c r="BF245">
        <f>VLOOKUP($AU245,weatherData!$A$1:$E$366,3,0)</f>
        <v>0</v>
      </c>
      <c r="BG245">
        <f>VLOOKUP($AU245,weatherData!$A$1:$E$366,4,0)</f>
        <v>57.92</v>
      </c>
      <c r="BH245">
        <f>VLOOKUP($AU245,weatherData!$A$1:$E$366,5,0)</f>
        <v>44.06</v>
      </c>
    </row>
    <row r="246" spans="1:60" x14ac:dyDescent="0.2">
      <c r="A246" s="3">
        <v>43382</v>
      </c>
      <c r="B246" s="4">
        <v>1981</v>
      </c>
      <c r="C246" s="4">
        <v>5.9894801095781363</v>
      </c>
      <c r="D246" s="4">
        <v>272</v>
      </c>
      <c r="E246" s="4">
        <v>6.0666666666666664</v>
      </c>
      <c r="F246" s="4">
        <v>8</v>
      </c>
      <c r="G246" s="4">
        <v>58873.29789227654</v>
      </c>
      <c r="H246" s="4">
        <v>2123</v>
      </c>
      <c r="I246" s="4">
        <v>2523</v>
      </c>
      <c r="J246" s="4">
        <v>2236</v>
      </c>
      <c r="Q246" s="1">
        <v>43382</v>
      </c>
      <c r="R246">
        <v>1981</v>
      </c>
      <c r="S246">
        <v>272</v>
      </c>
      <c r="T246">
        <v>2123</v>
      </c>
      <c r="U246">
        <v>2523</v>
      </c>
      <c r="V246">
        <v>2236</v>
      </c>
      <c r="W246">
        <v>6.0666666666666664</v>
      </c>
      <c r="X246">
        <v>0</v>
      </c>
      <c r="Y246">
        <v>62.059999999999903</v>
      </c>
      <c r="Z246">
        <f t="shared" si="36"/>
        <v>3851.4435999999878</v>
      </c>
      <c r="AA246">
        <f t="shared" si="37"/>
        <v>12879.533333333333</v>
      </c>
      <c r="AB246">
        <f t="shared" si="38"/>
        <v>5356329</v>
      </c>
      <c r="AC246">
        <f t="shared" si="39"/>
        <v>4747028</v>
      </c>
      <c r="AD246">
        <v>0</v>
      </c>
      <c r="AE246">
        <f t="shared" si="40"/>
        <v>0</v>
      </c>
      <c r="AF246">
        <v>58873.29789227654</v>
      </c>
      <c r="AG246">
        <v>5.9894801095781363</v>
      </c>
      <c r="AH246">
        <v>8</v>
      </c>
      <c r="AI246">
        <v>0</v>
      </c>
      <c r="AJ246">
        <v>37.04</v>
      </c>
      <c r="AK246" t="str">
        <f t="shared" si="41"/>
        <v>Tue</v>
      </c>
      <c r="AL246">
        <f t="shared" si="42"/>
        <v>0</v>
      </c>
      <c r="AM246">
        <f t="shared" si="43"/>
        <v>1</v>
      </c>
      <c r="AN246">
        <f t="shared" si="44"/>
        <v>0</v>
      </c>
      <c r="AO246">
        <f t="shared" si="45"/>
        <v>0</v>
      </c>
      <c r="AP246">
        <f t="shared" si="46"/>
        <v>0</v>
      </c>
      <c r="AQ246">
        <f t="shared" si="47"/>
        <v>0</v>
      </c>
      <c r="AU246" s="1">
        <v>43381</v>
      </c>
      <c r="AV246">
        <v>2734</v>
      </c>
      <c r="AW246">
        <v>5.8376934048238347</v>
      </c>
      <c r="AX246">
        <v>332</v>
      </c>
      <c r="AY246">
        <v>7.0666666666666664</v>
      </c>
      <c r="AZ246">
        <v>7</v>
      </c>
      <c r="BA246">
        <v>51579.354340830367</v>
      </c>
      <c r="BB246">
        <v>3009</v>
      </c>
      <c r="BC246">
        <v>1902</v>
      </c>
      <c r="BD246">
        <v>1792</v>
      </c>
      <c r="BE246">
        <f>VLOOKUP($AU246,weatherData!$A$1:$E$366,2,0)</f>
        <v>0</v>
      </c>
      <c r="BF246">
        <f>VLOOKUP($AU246,weatherData!$A$1:$E$366,3,0)</f>
        <v>0</v>
      </c>
      <c r="BG246">
        <f>VLOOKUP($AU246,weatherData!$A$1:$E$366,4,0)</f>
        <v>53.06</v>
      </c>
      <c r="BH246">
        <f>VLOOKUP($AU246,weatherData!$A$1:$E$366,5,0)</f>
        <v>44.06</v>
      </c>
    </row>
    <row r="247" spans="1:60" x14ac:dyDescent="0.2">
      <c r="A247" s="3">
        <v>43383</v>
      </c>
      <c r="B247" s="4">
        <v>3178</v>
      </c>
      <c r="C247" s="4">
        <v>4.320773034033019</v>
      </c>
      <c r="D247" s="4">
        <v>403</v>
      </c>
      <c r="E247" s="4">
        <v>7.1333333333333337</v>
      </c>
      <c r="F247" s="4">
        <v>14</v>
      </c>
      <c r="G247" s="4">
        <v>61948.91982588423</v>
      </c>
      <c r="H247" s="4">
        <v>2958</v>
      </c>
      <c r="I247" s="4">
        <v>2825</v>
      </c>
      <c r="J247" s="4">
        <v>3136</v>
      </c>
      <c r="Q247" s="1">
        <v>43383</v>
      </c>
      <c r="R247">
        <v>3178</v>
      </c>
      <c r="S247">
        <v>403</v>
      </c>
      <c r="T247">
        <v>2958</v>
      </c>
      <c r="U247">
        <v>2825</v>
      </c>
      <c r="V247">
        <v>3136</v>
      </c>
      <c r="W247">
        <v>7.1333333333333337</v>
      </c>
      <c r="X247">
        <v>0</v>
      </c>
      <c r="Y247">
        <v>57.02</v>
      </c>
      <c r="Z247">
        <f t="shared" si="36"/>
        <v>3251.2804000000006</v>
      </c>
      <c r="AA247">
        <f t="shared" si="37"/>
        <v>21100.400000000001</v>
      </c>
      <c r="AB247">
        <f t="shared" si="38"/>
        <v>8356350</v>
      </c>
      <c r="AC247">
        <f t="shared" si="39"/>
        <v>9276288</v>
      </c>
      <c r="AD247">
        <v>0</v>
      </c>
      <c r="AE247">
        <f t="shared" si="40"/>
        <v>0</v>
      </c>
      <c r="AF247">
        <v>61948.91982588423</v>
      </c>
      <c r="AG247">
        <v>4.320773034033019</v>
      </c>
      <c r="AH247">
        <v>14</v>
      </c>
      <c r="AI247">
        <v>12.007874015748</v>
      </c>
      <c r="AJ247">
        <v>41</v>
      </c>
      <c r="AK247" t="str">
        <f t="shared" si="41"/>
        <v>Wed</v>
      </c>
      <c r="AL247">
        <f t="shared" si="42"/>
        <v>0</v>
      </c>
      <c r="AM247">
        <f t="shared" si="43"/>
        <v>0</v>
      </c>
      <c r="AN247">
        <f t="shared" si="44"/>
        <v>1</v>
      </c>
      <c r="AO247">
        <f t="shared" si="45"/>
        <v>0</v>
      </c>
      <c r="AP247">
        <f t="shared" si="46"/>
        <v>0</v>
      </c>
      <c r="AQ247">
        <f t="shared" si="47"/>
        <v>0</v>
      </c>
      <c r="AU247" s="1">
        <v>43382</v>
      </c>
      <c r="AV247">
        <v>1981</v>
      </c>
      <c r="AW247">
        <v>5.9894801095781363</v>
      </c>
      <c r="AX247">
        <v>272</v>
      </c>
      <c r="AY247">
        <v>6.0666666666666664</v>
      </c>
      <c r="AZ247">
        <v>8</v>
      </c>
      <c r="BA247">
        <v>58873.29789227654</v>
      </c>
      <c r="BB247">
        <v>2123</v>
      </c>
      <c r="BC247">
        <v>2523</v>
      </c>
      <c r="BD247">
        <v>2236</v>
      </c>
      <c r="BE247">
        <f>VLOOKUP($AU247,weatherData!$A$1:$E$366,2,0)</f>
        <v>0</v>
      </c>
      <c r="BF247">
        <f>VLOOKUP($AU247,weatherData!$A$1:$E$366,3,0)</f>
        <v>0</v>
      </c>
      <c r="BG247">
        <f>VLOOKUP($AU247,weatherData!$A$1:$E$366,4,0)</f>
        <v>62.059999999999903</v>
      </c>
      <c r="BH247">
        <f>VLOOKUP($AU247,weatherData!$A$1:$E$366,5,0)</f>
        <v>37.04</v>
      </c>
    </row>
    <row r="248" spans="1:60" x14ac:dyDescent="0.2">
      <c r="A248" s="3">
        <v>43384</v>
      </c>
      <c r="B248" s="4">
        <v>2924</v>
      </c>
      <c r="C248" s="4">
        <v>4.1270124603427307</v>
      </c>
      <c r="D248" s="4">
        <v>358</v>
      </c>
      <c r="E248" s="4">
        <v>6.666666666666667</v>
      </c>
      <c r="F248" s="4">
        <v>5</v>
      </c>
      <c r="G248" s="4">
        <v>54730.128396049367</v>
      </c>
      <c r="H248" s="4">
        <v>3931</v>
      </c>
      <c r="I248" s="4">
        <v>3191</v>
      </c>
      <c r="J248" s="4">
        <v>2790</v>
      </c>
      <c r="Q248" s="1">
        <v>43384</v>
      </c>
      <c r="R248">
        <v>2924</v>
      </c>
      <c r="S248">
        <v>358</v>
      </c>
      <c r="T248">
        <v>3931</v>
      </c>
      <c r="U248">
        <v>3191</v>
      </c>
      <c r="V248">
        <v>2790</v>
      </c>
      <c r="W248">
        <v>6.666666666666667</v>
      </c>
      <c r="X248">
        <v>0</v>
      </c>
      <c r="Y248">
        <v>60.08</v>
      </c>
      <c r="Z248">
        <f t="shared" si="36"/>
        <v>3609.6063999999997</v>
      </c>
      <c r="AA248">
        <f t="shared" si="37"/>
        <v>26206.666666666668</v>
      </c>
      <c r="AB248">
        <f t="shared" si="38"/>
        <v>12543821</v>
      </c>
      <c r="AC248">
        <f t="shared" si="39"/>
        <v>10967490</v>
      </c>
      <c r="AD248">
        <v>0</v>
      </c>
      <c r="AE248">
        <f t="shared" si="40"/>
        <v>0</v>
      </c>
      <c r="AF248">
        <v>54730.128396049367</v>
      </c>
      <c r="AG248">
        <v>4.1270124603427307</v>
      </c>
      <c r="AH248">
        <v>5</v>
      </c>
      <c r="AI248">
        <v>0</v>
      </c>
      <c r="AJ248">
        <v>39.92</v>
      </c>
      <c r="AK248" t="str">
        <f t="shared" si="41"/>
        <v>Thu</v>
      </c>
      <c r="AL248">
        <f t="shared" si="42"/>
        <v>0</v>
      </c>
      <c r="AM248">
        <f t="shared" si="43"/>
        <v>0</v>
      </c>
      <c r="AN248">
        <f t="shared" si="44"/>
        <v>0</v>
      </c>
      <c r="AO248">
        <f t="shared" si="45"/>
        <v>1</v>
      </c>
      <c r="AP248">
        <f t="shared" si="46"/>
        <v>0</v>
      </c>
      <c r="AQ248">
        <f t="shared" si="47"/>
        <v>0</v>
      </c>
      <c r="AU248" s="1">
        <v>43383</v>
      </c>
      <c r="AV248">
        <v>3178</v>
      </c>
      <c r="AW248">
        <v>4.320773034033019</v>
      </c>
      <c r="AX248">
        <v>403</v>
      </c>
      <c r="AY248">
        <v>7.1333333333333337</v>
      </c>
      <c r="AZ248">
        <v>14</v>
      </c>
      <c r="BA248">
        <v>61948.91982588423</v>
      </c>
      <c r="BB248">
        <v>2958</v>
      </c>
      <c r="BC248">
        <v>2825</v>
      </c>
      <c r="BD248">
        <v>3136</v>
      </c>
      <c r="BE248">
        <f>VLOOKUP($AU248,weatherData!$A$1:$E$366,2,0)</f>
        <v>12.007874015748</v>
      </c>
      <c r="BF248">
        <f>VLOOKUP($AU248,weatherData!$A$1:$E$366,3,0)</f>
        <v>0</v>
      </c>
      <c r="BG248">
        <f>VLOOKUP($AU248,weatherData!$A$1:$E$366,4,0)</f>
        <v>57.02</v>
      </c>
      <c r="BH248">
        <f>VLOOKUP($AU248,weatherData!$A$1:$E$366,5,0)</f>
        <v>41</v>
      </c>
    </row>
    <row r="249" spans="1:60" x14ac:dyDescent="0.2">
      <c r="A249" s="3">
        <v>43385</v>
      </c>
      <c r="B249" s="4">
        <v>3723</v>
      </c>
      <c r="C249" s="4">
        <v>3.8503777214320669</v>
      </c>
      <c r="D249" s="4">
        <v>478</v>
      </c>
      <c r="E249" s="4">
        <v>6.5714285714285712</v>
      </c>
      <c r="F249" s="4">
        <v>10</v>
      </c>
      <c r="G249" s="4">
        <v>59988.590613092085</v>
      </c>
      <c r="H249" s="4">
        <v>4868</v>
      </c>
      <c r="I249" s="4">
        <v>4053</v>
      </c>
      <c r="J249" s="4">
        <v>5722</v>
      </c>
      <c r="Q249" s="1">
        <v>43385</v>
      </c>
      <c r="R249">
        <v>3723</v>
      </c>
      <c r="S249">
        <v>478</v>
      </c>
      <c r="T249">
        <v>4868</v>
      </c>
      <c r="U249">
        <v>4053</v>
      </c>
      <c r="V249">
        <v>5722</v>
      </c>
      <c r="W249">
        <v>6.5714285714285712</v>
      </c>
      <c r="X249">
        <v>0</v>
      </c>
      <c r="Y249">
        <v>60.98</v>
      </c>
      <c r="Z249">
        <f t="shared" si="36"/>
        <v>3718.5603999999998</v>
      </c>
      <c r="AA249">
        <f t="shared" si="37"/>
        <v>31989.714285714286</v>
      </c>
      <c r="AB249">
        <f t="shared" si="38"/>
        <v>19730004</v>
      </c>
      <c r="AC249">
        <f t="shared" si="39"/>
        <v>27854696</v>
      </c>
      <c r="AD249">
        <v>0</v>
      </c>
      <c r="AE249">
        <f t="shared" si="40"/>
        <v>0</v>
      </c>
      <c r="AF249">
        <v>59988.590613092085</v>
      </c>
      <c r="AG249">
        <v>3.8503777214320669</v>
      </c>
      <c r="AH249">
        <v>10</v>
      </c>
      <c r="AI249">
        <v>0</v>
      </c>
      <c r="AJ249">
        <v>37.04</v>
      </c>
      <c r="AK249" t="str">
        <f t="shared" si="41"/>
        <v>Fri</v>
      </c>
      <c r="AL249">
        <f t="shared" si="42"/>
        <v>0</v>
      </c>
      <c r="AM249">
        <f t="shared" si="43"/>
        <v>0</v>
      </c>
      <c r="AN249">
        <f t="shared" si="44"/>
        <v>0</v>
      </c>
      <c r="AO249">
        <f t="shared" si="45"/>
        <v>0</v>
      </c>
      <c r="AP249">
        <f t="shared" si="46"/>
        <v>1</v>
      </c>
      <c r="AQ249">
        <f t="shared" si="47"/>
        <v>0</v>
      </c>
      <c r="AU249" s="1">
        <v>43384</v>
      </c>
      <c r="AV249">
        <v>2924</v>
      </c>
      <c r="AW249">
        <v>4.1270124603427307</v>
      </c>
      <c r="AX249">
        <v>358</v>
      </c>
      <c r="AY249">
        <v>6.666666666666667</v>
      </c>
      <c r="AZ249">
        <v>5</v>
      </c>
      <c r="BA249">
        <v>54730.128396049367</v>
      </c>
      <c r="BB249">
        <v>3931</v>
      </c>
      <c r="BC249">
        <v>3191</v>
      </c>
      <c r="BD249">
        <v>2790</v>
      </c>
      <c r="BE249">
        <f>VLOOKUP($AU249,weatherData!$A$1:$E$366,2,0)</f>
        <v>0</v>
      </c>
      <c r="BF249">
        <f>VLOOKUP($AU249,weatherData!$A$1:$E$366,3,0)</f>
        <v>0</v>
      </c>
      <c r="BG249">
        <f>VLOOKUP($AU249,weatherData!$A$1:$E$366,4,0)</f>
        <v>60.08</v>
      </c>
      <c r="BH249">
        <f>VLOOKUP($AU249,weatherData!$A$1:$E$366,5,0)</f>
        <v>39.92</v>
      </c>
    </row>
    <row r="250" spans="1:60" x14ac:dyDescent="0.2">
      <c r="A250" s="3">
        <v>43386</v>
      </c>
      <c r="B250" s="4">
        <v>6735</v>
      </c>
      <c r="C250" s="4">
        <v>2.9400076923096958</v>
      </c>
      <c r="D250" s="4">
        <v>785</v>
      </c>
      <c r="E250" s="4">
        <v>6.7333333333333334</v>
      </c>
      <c r="F250" s="4">
        <v>3</v>
      </c>
      <c r="G250" s="4">
        <v>57120.79886553323</v>
      </c>
      <c r="H250" s="4">
        <v>4441</v>
      </c>
      <c r="I250" s="4">
        <v>5078</v>
      </c>
      <c r="J250" s="4">
        <v>4138</v>
      </c>
      <c r="Q250" s="1">
        <v>43386</v>
      </c>
      <c r="R250">
        <v>6735</v>
      </c>
      <c r="S250">
        <v>785</v>
      </c>
      <c r="T250">
        <v>4441</v>
      </c>
      <c r="U250">
        <v>5078</v>
      </c>
      <c r="V250">
        <v>4138</v>
      </c>
      <c r="W250">
        <v>6.7333333333333334</v>
      </c>
      <c r="X250">
        <v>0</v>
      </c>
      <c r="Y250">
        <v>66.02</v>
      </c>
      <c r="Z250">
        <f t="shared" si="36"/>
        <v>4358.6403999999993</v>
      </c>
      <c r="AA250">
        <f t="shared" si="37"/>
        <v>29902.733333333334</v>
      </c>
      <c r="AB250">
        <f t="shared" si="38"/>
        <v>22551398</v>
      </c>
      <c r="AC250">
        <f t="shared" si="39"/>
        <v>18376858</v>
      </c>
      <c r="AD250">
        <v>1</v>
      </c>
      <c r="AE250">
        <f t="shared" si="40"/>
        <v>4441</v>
      </c>
      <c r="AF250">
        <v>57120.79886553323</v>
      </c>
      <c r="AG250">
        <v>2.9400076923096958</v>
      </c>
      <c r="AH250">
        <v>3</v>
      </c>
      <c r="AI250">
        <v>0</v>
      </c>
      <c r="AJ250">
        <v>35.96</v>
      </c>
      <c r="AK250" t="str">
        <f t="shared" si="41"/>
        <v>Sat</v>
      </c>
      <c r="AL250">
        <f t="shared" si="42"/>
        <v>0</v>
      </c>
      <c r="AM250">
        <f t="shared" si="43"/>
        <v>0</v>
      </c>
      <c r="AN250">
        <f t="shared" si="44"/>
        <v>0</v>
      </c>
      <c r="AO250">
        <f t="shared" si="45"/>
        <v>0</v>
      </c>
      <c r="AP250">
        <f t="shared" si="46"/>
        <v>0</v>
      </c>
      <c r="AQ250">
        <f t="shared" si="47"/>
        <v>1</v>
      </c>
      <c r="AU250" s="1">
        <v>43385</v>
      </c>
      <c r="AV250">
        <v>3723</v>
      </c>
      <c r="AW250">
        <v>3.8503777214320669</v>
      </c>
      <c r="AX250">
        <v>478</v>
      </c>
      <c r="AY250">
        <v>6.5714285714285712</v>
      </c>
      <c r="AZ250">
        <v>10</v>
      </c>
      <c r="BA250">
        <v>59988.590613092085</v>
      </c>
      <c r="BB250">
        <v>4868</v>
      </c>
      <c r="BC250">
        <v>4053</v>
      </c>
      <c r="BD250">
        <v>5722</v>
      </c>
      <c r="BE250">
        <f>VLOOKUP($AU250,weatherData!$A$1:$E$366,2,0)</f>
        <v>0</v>
      </c>
      <c r="BF250">
        <f>VLOOKUP($AU250,weatherData!$A$1:$E$366,3,0)</f>
        <v>0</v>
      </c>
      <c r="BG250">
        <f>VLOOKUP($AU250,weatherData!$A$1:$E$366,4,0)</f>
        <v>60.98</v>
      </c>
      <c r="BH250">
        <f>VLOOKUP($AU250,weatherData!$A$1:$E$366,5,0)</f>
        <v>37.04</v>
      </c>
    </row>
    <row r="251" spans="1:60" x14ac:dyDescent="0.2">
      <c r="A251" s="3">
        <v>43388</v>
      </c>
      <c r="B251" s="4">
        <v>2860</v>
      </c>
      <c r="C251" s="4">
        <v>4.3075159533379557</v>
      </c>
      <c r="D251" s="4">
        <v>352</v>
      </c>
      <c r="E251" s="4">
        <v>6.5333333333333332</v>
      </c>
      <c r="F251" s="4">
        <v>2</v>
      </c>
      <c r="G251" s="4">
        <v>57988.784759692644</v>
      </c>
      <c r="H251" s="4">
        <v>2808</v>
      </c>
      <c r="I251" s="4">
        <v>2763</v>
      </c>
      <c r="J251" s="4">
        <v>2734</v>
      </c>
      <c r="Q251" s="1">
        <v>43388</v>
      </c>
      <c r="R251">
        <v>2860</v>
      </c>
      <c r="S251">
        <v>352</v>
      </c>
      <c r="T251">
        <v>2808</v>
      </c>
      <c r="U251">
        <v>2763</v>
      </c>
      <c r="V251">
        <v>2734</v>
      </c>
      <c r="W251">
        <v>6.5333333333333332</v>
      </c>
      <c r="X251">
        <v>0</v>
      </c>
      <c r="Y251">
        <v>53.06</v>
      </c>
      <c r="Z251">
        <f t="shared" si="36"/>
        <v>2815.3636000000001</v>
      </c>
      <c r="AA251">
        <f t="shared" si="37"/>
        <v>18345.599999999999</v>
      </c>
      <c r="AB251">
        <f t="shared" si="38"/>
        <v>7758504</v>
      </c>
      <c r="AC251">
        <f t="shared" si="39"/>
        <v>7677072</v>
      </c>
      <c r="AD251">
        <v>0</v>
      </c>
      <c r="AE251">
        <f t="shared" si="40"/>
        <v>0</v>
      </c>
      <c r="AF251">
        <v>57988.784759692644</v>
      </c>
      <c r="AG251">
        <v>4.3075159533379557</v>
      </c>
      <c r="AH251">
        <v>2</v>
      </c>
      <c r="AI251">
        <v>0</v>
      </c>
      <c r="AJ251">
        <v>26.96</v>
      </c>
      <c r="AK251" t="str">
        <f t="shared" si="41"/>
        <v>Mon</v>
      </c>
      <c r="AL251">
        <f t="shared" si="42"/>
        <v>1</v>
      </c>
      <c r="AM251">
        <f t="shared" si="43"/>
        <v>0</v>
      </c>
      <c r="AN251">
        <f t="shared" si="44"/>
        <v>0</v>
      </c>
      <c r="AO251">
        <f t="shared" si="45"/>
        <v>0</v>
      </c>
      <c r="AP251">
        <f t="shared" si="46"/>
        <v>0</v>
      </c>
      <c r="AQ251">
        <f t="shared" si="47"/>
        <v>0</v>
      </c>
      <c r="AU251" s="1">
        <v>43386</v>
      </c>
      <c r="AV251">
        <v>6735</v>
      </c>
      <c r="AW251">
        <v>2.9400076923096958</v>
      </c>
      <c r="AX251">
        <v>785</v>
      </c>
      <c r="AY251">
        <v>6.7333333333333334</v>
      </c>
      <c r="AZ251">
        <v>3</v>
      </c>
      <c r="BA251">
        <v>57120.79886553323</v>
      </c>
      <c r="BB251">
        <v>4441</v>
      </c>
      <c r="BC251">
        <v>5078</v>
      </c>
      <c r="BD251">
        <v>4138</v>
      </c>
      <c r="BE251">
        <f>VLOOKUP($AU251,weatherData!$A$1:$E$366,2,0)</f>
        <v>0</v>
      </c>
      <c r="BF251">
        <f>VLOOKUP($AU251,weatherData!$A$1:$E$366,3,0)</f>
        <v>0</v>
      </c>
      <c r="BG251">
        <f>VLOOKUP($AU251,weatherData!$A$1:$E$366,4,0)</f>
        <v>66.02</v>
      </c>
      <c r="BH251">
        <f>VLOOKUP($AU251,weatherData!$A$1:$E$366,5,0)</f>
        <v>35.96</v>
      </c>
    </row>
    <row r="252" spans="1:60" x14ac:dyDescent="0.2">
      <c r="A252" s="3">
        <v>43389</v>
      </c>
      <c r="B252" s="4">
        <v>2373</v>
      </c>
      <c r="C252" s="4">
        <v>2.5246624497752275</v>
      </c>
      <c r="D252" s="4">
        <v>261</v>
      </c>
      <c r="E252" s="4">
        <v>8</v>
      </c>
      <c r="F252" s="4">
        <v>10</v>
      </c>
      <c r="G252" s="4">
        <v>63554.255670525505</v>
      </c>
      <c r="H252" s="4">
        <v>3757</v>
      </c>
      <c r="I252" s="4">
        <v>2325</v>
      </c>
      <c r="J252" s="4">
        <v>1981</v>
      </c>
      <c r="Q252" s="1">
        <v>43389</v>
      </c>
      <c r="R252">
        <v>2373</v>
      </c>
      <c r="S252">
        <v>261</v>
      </c>
      <c r="T252">
        <v>3757</v>
      </c>
      <c r="U252">
        <v>2325</v>
      </c>
      <c r="V252">
        <v>1981</v>
      </c>
      <c r="W252">
        <v>8</v>
      </c>
      <c r="X252">
        <v>0</v>
      </c>
      <c r="Y252">
        <v>62.959999999999901</v>
      </c>
      <c r="Z252">
        <f t="shared" si="36"/>
        <v>3963.9615999999874</v>
      </c>
      <c r="AA252">
        <f t="shared" si="37"/>
        <v>30056</v>
      </c>
      <c r="AB252">
        <f t="shared" si="38"/>
        <v>8735025</v>
      </c>
      <c r="AC252">
        <f t="shared" si="39"/>
        <v>7442617</v>
      </c>
      <c r="AD252">
        <v>0</v>
      </c>
      <c r="AE252">
        <f t="shared" si="40"/>
        <v>0</v>
      </c>
      <c r="AF252">
        <v>63554.255670525505</v>
      </c>
      <c r="AG252">
        <v>2.5246624497752275</v>
      </c>
      <c r="AH252">
        <v>10</v>
      </c>
      <c r="AI252">
        <v>0</v>
      </c>
      <c r="AJ252">
        <v>30.92</v>
      </c>
      <c r="AK252" t="str">
        <f t="shared" si="41"/>
        <v>Tue</v>
      </c>
      <c r="AL252">
        <f t="shared" si="42"/>
        <v>0</v>
      </c>
      <c r="AM252">
        <f t="shared" si="43"/>
        <v>1</v>
      </c>
      <c r="AN252">
        <f t="shared" si="44"/>
        <v>0</v>
      </c>
      <c r="AO252">
        <f t="shared" si="45"/>
        <v>0</v>
      </c>
      <c r="AP252">
        <f t="shared" si="46"/>
        <v>0</v>
      </c>
      <c r="AQ252">
        <f t="shared" si="47"/>
        <v>0</v>
      </c>
      <c r="AU252" s="1">
        <v>43388</v>
      </c>
      <c r="AV252">
        <v>2860</v>
      </c>
      <c r="AW252">
        <v>4.3075159533379557</v>
      </c>
      <c r="AX252">
        <v>352</v>
      </c>
      <c r="AY252">
        <v>6.5333333333333332</v>
      </c>
      <c r="AZ252">
        <v>2</v>
      </c>
      <c r="BA252">
        <v>57988.784759692644</v>
      </c>
      <c r="BB252">
        <v>2808</v>
      </c>
      <c r="BC252">
        <v>2763</v>
      </c>
      <c r="BD252">
        <v>2734</v>
      </c>
      <c r="BE252">
        <f>VLOOKUP($AU252,weatherData!$A$1:$E$366,2,0)</f>
        <v>0</v>
      </c>
      <c r="BF252">
        <f>VLOOKUP($AU252,weatherData!$A$1:$E$366,3,0)</f>
        <v>0</v>
      </c>
      <c r="BG252">
        <f>VLOOKUP($AU252,weatherData!$A$1:$E$366,4,0)</f>
        <v>53.06</v>
      </c>
      <c r="BH252">
        <f>VLOOKUP($AU252,weatherData!$A$1:$E$366,5,0)</f>
        <v>26.96</v>
      </c>
    </row>
    <row r="253" spans="1:60" x14ac:dyDescent="0.2">
      <c r="A253" s="3">
        <v>43390</v>
      </c>
      <c r="B253" s="4">
        <v>2567</v>
      </c>
      <c r="C253" s="4">
        <v>3.5662906790027553</v>
      </c>
      <c r="D253" s="4">
        <v>333</v>
      </c>
      <c r="E253" s="4">
        <v>6.333333333333333</v>
      </c>
      <c r="F253" s="4">
        <v>4</v>
      </c>
      <c r="G253" s="4">
        <v>75983.789326657643</v>
      </c>
      <c r="H253" s="4">
        <v>3063</v>
      </c>
      <c r="I253" s="4">
        <v>3982</v>
      </c>
      <c r="J253" s="4">
        <v>3178</v>
      </c>
      <c r="Q253" s="1">
        <v>43390</v>
      </c>
      <c r="R253">
        <v>2567</v>
      </c>
      <c r="S253">
        <v>333</v>
      </c>
      <c r="T253">
        <v>3063</v>
      </c>
      <c r="U253">
        <v>3982</v>
      </c>
      <c r="V253">
        <v>3178</v>
      </c>
      <c r="W253">
        <v>6.333333333333333</v>
      </c>
      <c r="X253">
        <v>0</v>
      </c>
      <c r="Y253">
        <v>64.94</v>
      </c>
      <c r="Z253">
        <f t="shared" si="36"/>
        <v>4217.2035999999998</v>
      </c>
      <c r="AA253">
        <f t="shared" si="37"/>
        <v>19399</v>
      </c>
      <c r="AB253">
        <f t="shared" si="38"/>
        <v>12196866</v>
      </c>
      <c r="AC253">
        <f t="shared" si="39"/>
        <v>9734214</v>
      </c>
      <c r="AD253">
        <v>0</v>
      </c>
      <c r="AE253">
        <f t="shared" si="40"/>
        <v>0</v>
      </c>
      <c r="AF253">
        <v>75983.789326657643</v>
      </c>
      <c r="AG253">
        <v>3.5662906790027553</v>
      </c>
      <c r="AH253">
        <v>4</v>
      </c>
      <c r="AI253">
        <v>0</v>
      </c>
      <c r="AJ253">
        <v>37.04</v>
      </c>
      <c r="AK253" t="str">
        <f t="shared" si="41"/>
        <v>Wed</v>
      </c>
      <c r="AL253">
        <f t="shared" si="42"/>
        <v>0</v>
      </c>
      <c r="AM253">
        <f t="shared" si="43"/>
        <v>0</v>
      </c>
      <c r="AN253">
        <f t="shared" si="44"/>
        <v>1</v>
      </c>
      <c r="AO253">
        <f t="shared" si="45"/>
        <v>0</v>
      </c>
      <c r="AP253">
        <f t="shared" si="46"/>
        <v>0</v>
      </c>
      <c r="AQ253">
        <f t="shared" si="47"/>
        <v>0</v>
      </c>
      <c r="AU253" s="1">
        <v>43389</v>
      </c>
      <c r="AV253">
        <v>2373</v>
      </c>
      <c r="AW253">
        <v>2.5246624497752275</v>
      </c>
      <c r="AX253">
        <v>261</v>
      </c>
      <c r="AY253">
        <v>8</v>
      </c>
      <c r="AZ253">
        <v>10</v>
      </c>
      <c r="BA253">
        <v>63554.255670525505</v>
      </c>
      <c r="BB253">
        <v>3757</v>
      </c>
      <c r="BC253">
        <v>2325</v>
      </c>
      <c r="BD253">
        <v>1981</v>
      </c>
      <c r="BE253">
        <f>VLOOKUP($AU253,weatherData!$A$1:$E$366,2,0)</f>
        <v>0</v>
      </c>
      <c r="BF253">
        <f>VLOOKUP($AU253,weatherData!$A$1:$E$366,3,0)</f>
        <v>0</v>
      </c>
      <c r="BG253">
        <f>VLOOKUP($AU253,weatherData!$A$1:$E$366,4,0)</f>
        <v>62.959999999999901</v>
      </c>
      <c r="BH253">
        <f>VLOOKUP($AU253,weatherData!$A$1:$E$366,5,0)</f>
        <v>30.92</v>
      </c>
    </row>
    <row r="254" spans="1:60" x14ac:dyDescent="0.2">
      <c r="A254" s="3">
        <v>43391</v>
      </c>
      <c r="B254" s="4">
        <v>2393</v>
      </c>
      <c r="C254" s="4">
        <v>3.7842531542531508</v>
      </c>
      <c r="D254" s="4">
        <v>317</v>
      </c>
      <c r="E254" s="4">
        <v>6.2666666666666666</v>
      </c>
      <c r="F254" s="4">
        <v>4</v>
      </c>
      <c r="G254" s="4">
        <v>66181.704235374724</v>
      </c>
      <c r="H254" s="4">
        <v>3367</v>
      </c>
      <c r="I254" s="4">
        <v>3272</v>
      </c>
      <c r="J254" s="4">
        <v>2924</v>
      </c>
      <c r="Q254" s="1">
        <v>43391</v>
      </c>
      <c r="R254">
        <v>2393</v>
      </c>
      <c r="S254">
        <v>317</v>
      </c>
      <c r="T254">
        <v>3367</v>
      </c>
      <c r="U254">
        <v>3272</v>
      </c>
      <c r="V254">
        <v>2924</v>
      </c>
      <c r="W254">
        <v>6.2666666666666666</v>
      </c>
      <c r="X254">
        <v>0</v>
      </c>
      <c r="Y254">
        <v>62.959999999999901</v>
      </c>
      <c r="Z254">
        <f t="shared" si="36"/>
        <v>3963.9615999999874</v>
      </c>
      <c r="AA254">
        <f t="shared" si="37"/>
        <v>21099.866666666665</v>
      </c>
      <c r="AB254">
        <f t="shared" si="38"/>
        <v>11016824</v>
      </c>
      <c r="AC254">
        <f t="shared" si="39"/>
        <v>9845108</v>
      </c>
      <c r="AD254">
        <v>0</v>
      </c>
      <c r="AE254">
        <f t="shared" si="40"/>
        <v>0</v>
      </c>
      <c r="AF254">
        <v>66181.704235374724</v>
      </c>
      <c r="AG254">
        <v>3.7842531542531508</v>
      </c>
      <c r="AH254">
        <v>4</v>
      </c>
      <c r="AI254">
        <v>0</v>
      </c>
      <c r="AJ254">
        <v>39.92</v>
      </c>
      <c r="AK254" t="str">
        <f t="shared" si="41"/>
        <v>Thu</v>
      </c>
      <c r="AL254">
        <f t="shared" si="42"/>
        <v>0</v>
      </c>
      <c r="AM254">
        <f t="shared" si="43"/>
        <v>0</v>
      </c>
      <c r="AN254">
        <f t="shared" si="44"/>
        <v>0</v>
      </c>
      <c r="AO254">
        <f t="shared" si="45"/>
        <v>1</v>
      </c>
      <c r="AP254">
        <f t="shared" si="46"/>
        <v>0</v>
      </c>
      <c r="AQ254">
        <f t="shared" si="47"/>
        <v>0</v>
      </c>
      <c r="AU254" s="1">
        <v>43390</v>
      </c>
      <c r="AV254">
        <v>2567</v>
      </c>
      <c r="AW254">
        <v>3.5662906790027553</v>
      </c>
      <c r="AX254">
        <v>333</v>
      </c>
      <c r="AY254">
        <v>6.333333333333333</v>
      </c>
      <c r="AZ254">
        <v>4</v>
      </c>
      <c r="BA254">
        <v>75983.789326657643</v>
      </c>
      <c r="BB254">
        <v>3063</v>
      </c>
      <c r="BC254">
        <v>3982</v>
      </c>
      <c r="BD254">
        <v>3178</v>
      </c>
      <c r="BE254">
        <f>VLOOKUP($AU254,weatherData!$A$1:$E$366,2,0)</f>
        <v>0</v>
      </c>
      <c r="BF254">
        <f>VLOOKUP($AU254,weatherData!$A$1:$E$366,3,0)</f>
        <v>0</v>
      </c>
      <c r="BG254">
        <f>VLOOKUP($AU254,weatherData!$A$1:$E$366,4,0)</f>
        <v>64.94</v>
      </c>
      <c r="BH254">
        <f>VLOOKUP($AU254,weatherData!$A$1:$E$366,5,0)</f>
        <v>37.04</v>
      </c>
    </row>
    <row r="255" spans="1:60" x14ac:dyDescent="0.2">
      <c r="A255" s="3">
        <v>43392</v>
      </c>
      <c r="B255" s="4">
        <v>4356</v>
      </c>
      <c r="C255" s="4">
        <v>3.6072833848901085</v>
      </c>
      <c r="D255" s="4">
        <v>518</v>
      </c>
      <c r="E255" s="4">
        <v>6.2666666666666666</v>
      </c>
      <c r="F255" s="4">
        <v>1</v>
      </c>
      <c r="G255" s="4">
        <v>51266.611491174597</v>
      </c>
      <c r="H255" s="4">
        <v>4186</v>
      </c>
      <c r="I255" s="4">
        <v>3498</v>
      </c>
      <c r="J255" s="4">
        <v>3723</v>
      </c>
      <c r="Q255" s="1">
        <v>43392</v>
      </c>
      <c r="R255">
        <v>4356</v>
      </c>
      <c r="S255">
        <v>518</v>
      </c>
      <c r="T255">
        <v>4186</v>
      </c>
      <c r="U255">
        <v>3498</v>
      </c>
      <c r="V255">
        <v>3723</v>
      </c>
      <c r="W255">
        <v>6.2666666666666666</v>
      </c>
      <c r="X255">
        <v>0</v>
      </c>
      <c r="Y255">
        <v>62.059999999999903</v>
      </c>
      <c r="Z255">
        <f t="shared" si="36"/>
        <v>3851.4435999999878</v>
      </c>
      <c r="AA255">
        <f t="shared" si="37"/>
        <v>26232.266666666666</v>
      </c>
      <c r="AB255">
        <f t="shared" si="38"/>
        <v>14642628</v>
      </c>
      <c r="AC255">
        <f t="shared" si="39"/>
        <v>15584478</v>
      </c>
      <c r="AD255">
        <v>0</v>
      </c>
      <c r="AE255">
        <f t="shared" si="40"/>
        <v>0</v>
      </c>
      <c r="AF255">
        <v>51266.611491174597</v>
      </c>
      <c r="AG255">
        <v>3.6072833848901085</v>
      </c>
      <c r="AH255">
        <v>1</v>
      </c>
      <c r="AI255">
        <v>0</v>
      </c>
      <c r="AJ255">
        <v>37.04</v>
      </c>
      <c r="AK255" t="str">
        <f t="shared" si="41"/>
        <v>Fri</v>
      </c>
      <c r="AL255">
        <f t="shared" si="42"/>
        <v>0</v>
      </c>
      <c r="AM255">
        <f t="shared" si="43"/>
        <v>0</v>
      </c>
      <c r="AN255">
        <f t="shared" si="44"/>
        <v>0</v>
      </c>
      <c r="AO255">
        <f t="shared" si="45"/>
        <v>0</v>
      </c>
      <c r="AP255">
        <f t="shared" si="46"/>
        <v>1</v>
      </c>
      <c r="AQ255">
        <f t="shared" si="47"/>
        <v>0</v>
      </c>
      <c r="AU255" s="1">
        <v>43391</v>
      </c>
      <c r="AV255">
        <v>2393</v>
      </c>
      <c r="AW255">
        <v>3.7842531542531508</v>
      </c>
      <c r="AX255">
        <v>317</v>
      </c>
      <c r="AY255">
        <v>6.2666666666666666</v>
      </c>
      <c r="AZ255">
        <v>4</v>
      </c>
      <c r="BA255">
        <v>66181.704235374724</v>
      </c>
      <c r="BB255">
        <v>3367</v>
      </c>
      <c r="BC255">
        <v>3272</v>
      </c>
      <c r="BD255">
        <v>2924</v>
      </c>
      <c r="BE255">
        <f>VLOOKUP($AU255,weatherData!$A$1:$E$366,2,0)</f>
        <v>0</v>
      </c>
      <c r="BF255">
        <f>VLOOKUP($AU255,weatherData!$A$1:$E$366,3,0)</f>
        <v>0</v>
      </c>
      <c r="BG255">
        <f>VLOOKUP($AU255,weatherData!$A$1:$E$366,4,0)</f>
        <v>62.959999999999901</v>
      </c>
      <c r="BH255">
        <f>VLOOKUP($AU255,weatherData!$A$1:$E$366,5,0)</f>
        <v>39.92</v>
      </c>
    </row>
    <row r="256" spans="1:60" x14ac:dyDescent="0.2">
      <c r="A256" s="3">
        <v>43393</v>
      </c>
      <c r="B256" s="4">
        <v>3366</v>
      </c>
      <c r="C256" s="4">
        <v>3.4000626839057797</v>
      </c>
      <c r="D256" s="4">
        <v>431</v>
      </c>
      <c r="E256" s="4">
        <v>6.7333333333333334</v>
      </c>
      <c r="F256" s="4">
        <v>6</v>
      </c>
      <c r="G256" s="4">
        <v>59889.783977151914</v>
      </c>
      <c r="H256" s="4">
        <v>3961</v>
      </c>
      <c r="I256" s="4">
        <v>5989</v>
      </c>
      <c r="J256" s="4">
        <v>6735</v>
      </c>
      <c r="Q256" s="1">
        <v>43393</v>
      </c>
      <c r="R256">
        <v>3366</v>
      </c>
      <c r="S256">
        <v>431</v>
      </c>
      <c r="T256">
        <v>3961</v>
      </c>
      <c r="U256">
        <v>5989</v>
      </c>
      <c r="V256">
        <v>6735</v>
      </c>
      <c r="W256">
        <v>6.7333333333333334</v>
      </c>
      <c r="X256">
        <v>0</v>
      </c>
      <c r="Y256">
        <v>73.040000000000006</v>
      </c>
      <c r="Z256">
        <f t="shared" si="36"/>
        <v>5334.8416000000007</v>
      </c>
      <c r="AA256">
        <f t="shared" si="37"/>
        <v>26670.733333333334</v>
      </c>
      <c r="AB256">
        <f t="shared" si="38"/>
        <v>23722429</v>
      </c>
      <c r="AC256">
        <f t="shared" si="39"/>
        <v>26677335</v>
      </c>
      <c r="AD256">
        <v>0</v>
      </c>
      <c r="AE256">
        <f t="shared" si="40"/>
        <v>0</v>
      </c>
      <c r="AF256">
        <v>59889.783977151914</v>
      </c>
      <c r="AG256">
        <v>3.4000626839057797</v>
      </c>
      <c r="AH256">
        <v>6</v>
      </c>
      <c r="AI256">
        <v>0</v>
      </c>
      <c r="AJ256">
        <v>37.94</v>
      </c>
      <c r="AK256" t="str">
        <f t="shared" si="41"/>
        <v>Sat</v>
      </c>
      <c r="AL256">
        <f t="shared" si="42"/>
        <v>0</v>
      </c>
      <c r="AM256">
        <f t="shared" si="43"/>
        <v>0</v>
      </c>
      <c r="AN256">
        <f t="shared" si="44"/>
        <v>0</v>
      </c>
      <c r="AO256">
        <f t="shared" si="45"/>
        <v>0</v>
      </c>
      <c r="AP256">
        <f t="shared" si="46"/>
        <v>0</v>
      </c>
      <c r="AQ256">
        <f t="shared" si="47"/>
        <v>1</v>
      </c>
      <c r="AU256" s="1">
        <v>43392</v>
      </c>
      <c r="AV256">
        <v>4356</v>
      </c>
      <c r="AW256">
        <v>3.6072833848901085</v>
      </c>
      <c r="AX256">
        <v>518</v>
      </c>
      <c r="AY256">
        <v>6.2666666666666666</v>
      </c>
      <c r="AZ256">
        <v>1</v>
      </c>
      <c r="BA256">
        <v>51266.611491174597</v>
      </c>
      <c r="BB256">
        <v>4186</v>
      </c>
      <c r="BC256">
        <v>3498</v>
      </c>
      <c r="BD256">
        <v>3723</v>
      </c>
      <c r="BE256">
        <f>VLOOKUP($AU256,weatherData!$A$1:$E$366,2,0)</f>
        <v>0</v>
      </c>
      <c r="BF256">
        <f>VLOOKUP($AU256,weatherData!$A$1:$E$366,3,0)</f>
        <v>0</v>
      </c>
      <c r="BG256">
        <f>VLOOKUP($AU256,weatherData!$A$1:$E$366,4,0)</f>
        <v>62.059999999999903</v>
      </c>
      <c r="BH256">
        <f>VLOOKUP($AU256,weatherData!$A$1:$E$366,5,0)</f>
        <v>37.04</v>
      </c>
    </row>
    <row r="257" spans="1:60" x14ac:dyDescent="0.2">
      <c r="A257" s="3">
        <v>43395</v>
      </c>
      <c r="B257" s="4">
        <v>2218</v>
      </c>
      <c r="C257" s="4">
        <v>4.1393830849457407</v>
      </c>
      <c r="D257" s="4">
        <v>258</v>
      </c>
      <c r="E257" s="4">
        <v>6.7333333333333334</v>
      </c>
      <c r="F257" s="4">
        <v>5</v>
      </c>
      <c r="G257" s="4">
        <v>44196.741061967259</v>
      </c>
      <c r="H257" s="4">
        <v>2137</v>
      </c>
      <c r="I257" s="4">
        <v>2182</v>
      </c>
      <c r="J257" s="4">
        <v>2860</v>
      </c>
      <c r="Q257" s="1">
        <v>43395</v>
      </c>
      <c r="R257">
        <v>2218</v>
      </c>
      <c r="S257">
        <v>258</v>
      </c>
      <c r="T257">
        <v>2137</v>
      </c>
      <c r="U257">
        <v>2182</v>
      </c>
      <c r="V257">
        <v>2860</v>
      </c>
      <c r="W257">
        <v>6.7333333333333334</v>
      </c>
      <c r="X257">
        <v>0</v>
      </c>
      <c r="Y257">
        <v>66.92</v>
      </c>
      <c r="Z257">
        <f t="shared" si="36"/>
        <v>4478.2864</v>
      </c>
      <c r="AA257">
        <f t="shared" si="37"/>
        <v>14389.133333333333</v>
      </c>
      <c r="AB257">
        <f t="shared" si="38"/>
        <v>4662934</v>
      </c>
      <c r="AC257">
        <f t="shared" si="39"/>
        <v>6111820</v>
      </c>
      <c r="AD257">
        <v>0</v>
      </c>
      <c r="AE257">
        <f t="shared" si="40"/>
        <v>0</v>
      </c>
      <c r="AF257">
        <v>44196.741061967259</v>
      </c>
      <c r="AG257">
        <v>4.1393830849457407</v>
      </c>
      <c r="AH257">
        <v>5</v>
      </c>
      <c r="AI257">
        <v>0</v>
      </c>
      <c r="AJ257">
        <v>42.98</v>
      </c>
      <c r="AK257" t="str">
        <f t="shared" si="41"/>
        <v>Mon</v>
      </c>
      <c r="AL257">
        <f t="shared" si="42"/>
        <v>1</v>
      </c>
      <c r="AM257">
        <f t="shared" si="43"/>
        <v>0</v>
      </c>
      <c r="AN257">
        <f t="shared" si="44"/>
        <v>0</v>
      </c>
      <c r="AO257">
        <f t="shared" si="45"/>
        <v>0</v>
      </c>
      <c r="AP257">
        <f t="shared" si="46"/>
        <v>0</v>
      </c>
      <c r="AQ257">
        <f t="shared" si="47"/>
        <v>0</v>
      </c>
      <c r="AU257" s="1">
        <v>43393</v>
      </c>
      <c r="AV257">
        <v>3366</v>
      </c>
      <c r="AW257">
        <v>3.4000626839057797</v>
      </c>
      <c r="AX257">
        <v>431</v>
      </c>
      <c r="AY257">
        <v>6.7333333333333334</v>
      </c>
      <c r="AZ257">
        <v>6</v>
      </c>
      <c r="BA257">
        <v>59889.783977151914</v>
      </c>
      <c r="BB257">
        <v>3961</v>
      </c>
      <c r="BC257">
        <v>5989</v>
      </c>
      <c r="BD257">
        <v>6735</v>
      </c>
      <c r="BE257">
        <f>VLOOKUP($AU257,weatherData!$A$1:$E$366,2,0)</f>
        <v>0</v>
      </c>
      <c r="BF257">
        <f>VLOOKUP($AU257,weatherData!$A$1:$E$366,3,0)</f>
        <v>0</v>
      </c>
      <c r="BG257">
        <f>VLOOKUP($AU257,weatherData!$A$1:$E$366,4,0)</f>
        <v>73.040000000000006</v>
      </c>
      <c r="BH257">
        <f>VLOOKUP($AU257,weatherData!$A$1:$E$366,5,0)</f>
        <v>37.94</v>
      </c>
    </row>
    <row r="258" spans="1:60" x14ac:dyDescent="0.2">
      <c r="A258" s="3">
        <v>43396</v>
      </c>
      <c r="B258" s="4">
        <v>2251</v>
      </c>
      <c r="C258" s="4">
        <v>5.3516590739507395</v>
      </c>
      <c r="D258" s="4">
        <v>308</v>
      </c>
      <c r="E258" s="4">
        <v>6.6</v>
      </c>
      <c r="F258" s="4">
        <v>2</v>
      </c>
      <c r="G258" s="4">
        <v>53937.943648787921</v>
      </c>
      <c r="H258" s="4">
        <v>2523</v>
      </c>
      <c r="I258" s="4">
        <v>2461</v>
      </c>
      <c r="J258" s="4">
        <v>2373</v>
      </c>
      <c r="Q258" s="1">
        <v>43396</v>
      </c>
      <c r="R258">
        <v>2251</v>
      </c>
      <c r="S258">
        <v>308</v>
      </c>
      <c r="T258">
        <v>2523</v>
      </c>
      <c r="U258">
        <v>2461</v>
      </c>
      <c r="V258">
        <v>2373</v>
      </c>
      <c r="W258">
        <v>6.6</v>
      </c>
      <c r="X258">
        <v>0</v>
      </c>
      <c r="Y258">
        <v>69.98</v>
      </c>
      <c r="Z258">
        <f t="shared" si="36"/>
        <v>4897.2004000000006</v>
      </c>
      <c r="AA258">
        <f t="shared" si="37"/>
        <v>16651.8</v>
      </c>
      <c r="AB258">
        <f t="shared" si="38"/>
        <v>6209103</v>
      </c>
      <c r="AC258">
        <f t="shared" si="39"/>
        <v>5987079</v>
      </c>
      <c r="AD258">
        <v>0</v>
      </c>
      <c r="AE258">
        <f t="shared" si="40"/>
        <v>0</v>
      </c>
      <c r="AF258">
        <v>53937.943648787921</v>
      </c>
      <c r="AG258">
        <v>5.3516590739507395</v>
      </c>
      <c r="AH258">
        <v>2</v>
      </c>
      <c r="AI258">
        <v>0.196850393700787</v>
      </c>
      <c r="AJ258">
        <v>44.06</v>
      </c>
      <c r="AK258" t="str">
        <f t="shared" si="41"/>
        <v>Tue</v>
      </c>
      <c r="AL258">
        <f t="shared" si="42"/>
        <v>0</v>
      </c>
      <c r="AM258">
        <f t="shared" si="43"/>
        <v>1</v>
      </c>
      <c r="AN258">
        <f t="shared" si="44"/>
        <v>0</v>
      </c>
      <c r="AO258">
        <f t="shared" si="45"/>
        <v>0</v>
      </c>
      <c r="AP258">
        <f t="shared" si="46"/>
        <v>0</v>
      </c>
      <c r="AQ258">
        <f t="shared" si="47"/>
        <v>0</v>
      </c>
      <c r="AU258" s="1">
        <v>43395</v>
      </c>
      <c r="AV258">
        <v>2218</v>
      </c>
      <c r="AW258">
        <v>4.1393830849457407</v>
      </c>
      <c r="AX258">
        <v>258</v>
      </c>
      <c r="AY258">
        <v>6.7333333333333334</v>
      </c>
      <c r="AZ258">
        <v>5</v>
      </c>
      <c r="BA258">
        <v>44196.741061967259</v>
      </c>
      <c r="BB258">
        <v>2137</v>
      </c>
      <c r="BC258">
        <v>2182</v>
      </c>
      <c r="BD258">
        <v>2860</v>
      </c>
      <c r="BE258">
        <f>VLOOKUP($AU258,weatherData!$A$1:$E$366,2,0)</f>
        <v>0</v>
      </c>
      <c r="BF258">
        <f>VLOOKUP($AU258,weatherData!$A$1:$E$366,3,0)</f>
        <v>0</v>
      </c>
      <c r="BG258">
        <f>VLOOKUP($AU258,weatherData!$A$1:$E$366,4,0)</f>
        <v>66.92</v>
      </c>
      <c r="BH258">
        <f>VLOOKUP($AU258,weatherData!$A$1:$E$366,5,0)</f>
        <v>42.98</v>
      </c>
    </row>
    <row r="259" spans="1:60" x14ac:dyDescent="0.2">
      <c r="A259" s="3">
        <v>43397</v>
      </c>
      <c r="B259" s="4">
        <v>3043</v>
      </c>
      <c r="C259" s="4">
        <v>12.262854203208926</v>
      </c>
      <c r="D259" s="4">
        <v>388</v>
      </c>
      <c r="E259" s="4">
        <v>6.666666666666667</v>
      </c>
      <c r="F259" s="4">
        <v>1</v>
      </c>
      <c r="G259" s="4">
        <v>61704.038905289053</v>
      </c>
      <c r="H259" s="4">
        <v>2725</v>
      </c>
      <c r="I259" s="4">
        <v>2597</v>
      </c>
      <c r="J259" s="4">
        <v>2567</v>
      </c>
      <c r="Q259" s="1">
        <v>43397</v>
      </c>
      <c r="R259">
        <v>3043</v>
      </c>
      <c r="S259">
        <v>388</v>
      </c>
      <c r="T259">
        <v>2725</v>
      </c>
      <c r="U259">
        <v>2597</v>
      </c>
      <c r="V259">
        <v>2567</v>
      </c>
      <c r="W259">
        <v>6.666666666666667</v>
      </c>
      <c r="X259">
        <v>0</v>
      </c>
      <c r="Y259">
        <v>69.08</v>
      </c>
      <c r="Z259">
        <f t="shared" si="36"/>
        <v>4772.0464000000002</v>
      </c>
      <c r="AA259">
        <f t="shared" si="37"/>
        <v>18166.666666666668</v>
      </c>
      <c r="AB259">
        <f t="shared" si="38"/>
        <v>7076825</v>
      </c>
      <c r="AC259">
        <f t="shared" si="39"/>
        <v>6995075</v>
      </c>
      <c r="AD259">
        <v>0</v>
      </c>
      <c r="AE259">
        <f t="shared" si="40"/>
        <v>0</v>
      </c>
      <c r="AF259">
        <v>61704.038905289053</v>
      </c>
      <c r="AG259">
        <v>12.262854203208926</v>
      </c>
      <c r="AH259">
        <v>1</v>
      </c>
      <c r="AI259">
        <v>0</v>
      </c>
      <c r="AJ259">
        <v>41</v>
      </c>
      <c r="AK259" t="str">
        <f t="shared" si="41"/>
        <v>Wed</v>
      </c>
      <c r="AL259">
        <f t="shared" si="42"/>
        <v>0</v>
      </c>
      <c r="AM259">
        <f t="shared" si="43"/>
        <v>0</v>
      </c>
      <c r="AN259">
        <f t="shared" si="44"/>
        <v>1</v>
      </c>
      <c r="AO259">
        <f t="shared" si="45"/>
        <v>0</v>
      </c>
      <c r="AP259">
        <f t="shared" si="46"/>
        <v>0</v>
      </c>
      <c r="AQ259">
        <f t="shared" si="47"/>
        <v>0</v>
      </c>
      <c r="AU259" s="1">
        <v>43396</v>
      </c>
      <c r="AV259">
        <v>2251</v>
      </c>
      <c r="AW259">
        <v>5.3516590739507395</v>
      </c>
      <c r="AX259">
        <v>308</v>
      </c>
      <c r="AY259">
        <v>6.6</v>
      </c>
      <c r="AZ259">
        <v>2</v>
      </c>
      <c r="BA259">
        <v>53937.943648787921</v>
      </c>
      <c r="BB259">
        <v>2523</v>
      </c>
      <c r="BC259">
        <v>2461</v>
      </c>
      <c r="BD259">
        <v>2373</v>
      </c>
      <c r="BE259">
        <f>VLOOKUP($AU259,weatherData!$A$1:$E$366,2,0)</f>
        <v>0.196850393700787</v>
      </c>
      <c r="BF259">
        <f>VLOOKUP($AU259,weatherData!$A$1:$E$366,3,0)</f>
        <v>0</v>
      </c>
      <c r="BG259">
        <f>VLOOKUP($AU259,weatherData!$A$1:$E$366,4,0)</f>
        <v>69.98</v>
      </c>
      <c r="BH259">
        <f>VLOOKUP($AU259,weatherData!$A$1:$E$366,5,0)</f>
        <v>44.06</v>
      </c>
    </row>
    <row r="260" spans="1:60" x14ac:dyDescent="0.2">
      <c r="A260" s="3">
        <v>43398</v>
      </c>
      <c r="B260" s="4">
        <v>2641</v>
      </c>
      <c r="C260" s="4">
        <v>3.9074364916531992</v>
      </c>
      <c r="D260" s="4">
        <v>336</v>
      </c>
      <c r="E260" s="4">
        <v>7</v>
      </c>
      <c r="F260" s="4">
        <v>8</v>
      </c>
      <c r="G260" s="4">
        <v>50431.192584032346</v>
      </c>
      <c r="H260" s="4">
        <v>2524</v>
      </c>
      <c r="I260" s="4">
        <v>3474</v>
      </c>
      <c r="J260" s="4">
        <v>2393</v>
      </c>
      <c r="Q260" s="1">
        <v>43398</v>
      </c>
      <c r="R260">
        <v>2641</v>
      </c>
      <c r="S260">
        <v>336</v>
      </c>
      <c r="T260">
        <v>2524</v>
      </c>
      <c r="U260">
        <v>3474</v>
      </c>
      <c r="V260">
        <v>2393</v>
      </c>
      <c r="W260">
        <v>7</v>
      </c>
      <c r="X260">
        <v>0</v>
      </c>
      <c r="Y260">
        <v>60.98</v>
      </c>
      <c r="Z260">
        <f t="shared" si="36"/>
        <v>3718.5603999999998</v>
      </c>
      <c r="AA260">
        <f t="shared" si="37"/>
        <v>17668</v>
      </c>
      <c r="AB260">
        <f t="shared" si="38"/>
        <v>8768376</v>
      </c>
      <c r="AC260">
        <f t="shared" si="39"/>
        <v>6039932</v>
      </c>
      <c r="AD260">
        <v>0</v>
      </c>
      <c r="AE260">
        <f t="shared" si="40"/>
        <v>0</v>
      </c>
      <c r="AF260">
        <v>50431.192584032346</v>
      </c>
      <c r="AG260">
        <v>3.9074364916531992</v>
      </c>
      <c r="AH260">
        <v>8</v>
      </c>
      <c r="AI260">
        <v>0</v>
      </c>
      <c r="AJ260">
        <v>46.04</v>
      </c>
      <c r="AK260" t="str">
        <f t="shared" si="41"/>
        <v>Thu</v>
      </c>
      <c r="AL260">
        <f t="shared" si="42"/>
        <v>0</v>
      </c>
      <c r="AM260">
        <f t="shared" si="43"/>
        <v>0</v>
      </c>
      <c r="AN260">
        <f t="shared" si="44"/>
        <v>0</v>
      </c>
      <c r="AO260">
        <f t="shared" si="45"/>
        <v>1</v>
      </c>
      <c r="AP260">
        <f t="shared" si="46"/>
        <v>0</v>
      </c>
      <c r="AQ260">
        <f t="shared" si="47"/>
        <v>0</v>
      </c>
      <c r="AU260" s="1">
        <v>43397</v>
      </c>
      <c r="AV260">
        <v>3043</v>
      </c>
      <c r="AW260">
        <v>12.262854203208926</v>
      </c>
      <c r="AX260">
        <v>388</v>
      </c>
      <c r="AY260">
        <v>6.666666666666667</v>
      </c>
      <c r="AZ260">
        <v>1</v>
      </c>
      <c r="BA260">
        <v>61704.038905289053</v>
      </c>
      <c r="BB260">
        <v>2725</v>
      </c>
      <c r="BC260">
        <v>2597</v>
      </c>
      <c r="BD260">
        <v>2567</v>
      </c>
      <c r="BE260">
        <f>VLOOKUP($AU260,weatherData!$A$1:$E$366,2,0)</f>
        <v>0</v>
      </c>
      <c r="BF260">
        <f>VLOOKUP($AU260,weatherData!$A$1:$E$366,3,0)</f>
        <v>0</v>
      </c>
      <c r="BG260">
        <f>VLOOKUP($AU260,weatherData!$A$1:$E$366,4,0)</f>
        <v>69.08</v>
      </c>
      <c r="BH260">
        <f>VLOOKUP($AU260,weatherData!$A$1:$E$366,5,0)</f>
        <v>41</v>
      </c>
    </row>
    <row r="261" spans="1:60" x14ac:dyDescent="0.2">
      <c r="A261" s="3">
        <v>43399</v>
      </c>
      <c r="B261" s="4">
        <v>4146</v>
      </c>
      <c r="C261" s="4">
        <v>4.0152972976742332</v>
      </c>
      <c r="D261" s="4">
        <v>554</v>
      </c>
      <c r="E261" s="4">
        <v>6.666666666666667</v>
      </c>
      <c r="F261" s="4">
        <v>12</v>
      </c>
      <c r="G261" s="4">
        <v>59265.610263060393</v>
      </c>
      <c r="H261" s="4">
        <v>5534</v>
      </c>
      <c r="I261" s="4">
        <v>4100</v>
      </c>
      <c r="J261" s="4">
        <v>4356</v>
      </c>
      <c r="Q261" s="1">
        <v>43399</v>
      </c>
      <c r="R261">
        <v>4146</v>
      </c>
      <c r="S261">
        <v>554</v>
      </c>
      <c r="T261">
        <v>5534</v>
      </c>
      <c r="U261">
        <v>4100</v>
      </c>
      <c r="V261">
        <v>4356</v>
      </c>
      <c r="W261">
        <v>6.666666666666667</v>
      </c>
      <c r="X261">
        <v>0</v>
      </c>
      <c r="Y261">
        <v>66.02</v>
      </c>
      <c r="Z261">
        <f t="shared" ref="Z261:Z315" si="48">Y261^2</f>
        <v>4358.6403999999993</v>
      </c>
      <c r="AA261">
        <f t="shared" ref="AA261:AA315" si="49">T261*W261</f>
        <v>36893.333333333336</v>
      </c>
      <c r="AB261">
        <f t="shared" ref="AB261:AB315" si="50">T261*U261</f>
        <v>22689400</v>
      </c>
      <c r="AC261">
        <f t="shared" ref="AC261:AC315" si="51">T261*V261</f>
        <v>24106104</v>
      </c>
      <c r="AD261">
        <v>0</v>
      </c>
      <c r="AE261">
        <f t="shared" ref="AE261:AE315" si="52">T261*AD261</f>
        <v>0</v>
      </c>
      <c r="AF261">
        <v>59265.610263060393</v>
      </c>
      <c r="AG261">
        <v>4.0152972976742332</v>
      </c>
      <c r="AH261">
        <v>12</v>
      </c>
      <c r="AI261">
        <v>0</v>
      </c>
      <c r="AJ261">
        <v>37.04</v>
      </c>
      <c r="AK261" t="str">
        <f t="shared" ref="AK261:AK315" si="53">TEXT(Q261,"ddd")</f>
        <v>Fri</v>
      </c>
      <c r="AL261">
        <f t="shared" ref="AL261:AL315" si="54">IF(AK261="Mon",1,0)</f>
        <v>0</v>
      </c>
      <c r="AM261">
        <f t="shared" ref="AM261:AM315" si="55">IF(AK261="Tue",1,0)</f>
        <v>0</v>
      </c>
      <c r="AN261">
        <f t="shared" ref="AN261:AN315" si="56">IF(AK261="Wed",1,0)</f>
        <v>0</v>
      </c>
      <c r="AO261">
        <f t="shared" ref="AO261:AO315" si="57">IF(AK261="Thu",1,0)</f>
        <v>0</v>
      </c>
      <c r="AP261">
        <f t="shared" ref="AP261:AP315" si="58">IF(AK261="Fri",1,0)</f>
        <v>1</v>
      </c>
      <c r="AQ261">
        <f t="shared" ref="AQ261:AQ315" si="59">IF(AK261="Sat",1,0)</f>
        <v>0</v>
      </c>
      <c r="AU261" s="1">
        <v>43398</v>
      </c>
      <c r="AV261">
        <v>2641</v>
      </c>
      <c r="AW261">
        <v>3.9074364916531992</v>
      </c>
      <c r="AX261">
        <v>336</v>
      </c>
      <c r="AY261">
        <v>7</v>
      </c>
      <c r="AZ261">
        <v>8</v>
      </c>
      <c r="BA261">
        <v>50431.192584032346</v>
      </c>
      <c r="BB261">
        <v>2524</v>
      </c>
      <c r="BC261">
        <v>3474</v>
      </c>
      <c r="BD261">
        <v>2393</v>
      </c>
      <c r="BE261">
        <f>VLOOKUP($AU261,weatherData!$A$1:$E$366,2,0)</f>
        <v>0</v>
      </c>
      <c r="BF261">
        <f>VLOOKUP($AU261,weatherData!$A$1:$E$366,3,0)</f>
        <v>0</v>
      </c>
      <c r="BG261">
        <f>VLOOKUP($AU261,weatherData!$A$1:$E$366,4,0)</f>
        <v>60.98</v>
      </c>
      <c r="BH261">
        <f>VLOOKUP($AU261,weatherData!$A$1:$E$366,5,0)</f>
        <v>46.04</v>
      </c>
    </row>
    <row r="262" spans="1:60" x14ac:dyDescent="0.2">
      <c r="A262" s="3">
        <v>43400</v>
      </c>
      <c r="B262" s="4">
        <v>4551</v>
      </c>
      <c r="C262" s="4">
        <v>2.4112510227467867</v>
      </c>
      <c r="D262" s="4">
        <v>587</v>
      </c>
      <c r="E262" s="4">
        <v>6.6</v>
      </c>
      <c r="F262" s="4">
        <v>1</v>
      </c>
      <c r="G262" s="4">
        <v>62768.719631766624</v>
      </c>
      <c r="H262" s="4">
        <v>5252</v>
      </c>
      <c r="I262" s="4">
        <v>3425</v>
      </c>
      <c r="J262" s="4">
        <v>3366</v>
      </c>
      <c r="Q262" s="1">
        <v>43400</v>
      </c>
      <c r="R262">
        <v>4551</v>
      </c>
      <c r="S262">
        <v>587</v>
      </c>
      <c r="T262">
        <v>5252</v>
      </c>
      <c r="U262">
        <v>3425</v>
      </c>
      <c r="V262">
        <v>3366</v>
      </c>
      <c r="W262">
        <v>6.6</v>
      </c>
      <c r="X262">
        <v>0</v>
      </c>
      <c r="Y262">
        <v>75.02</v>
      </c>
      <c r="Z262">
        <f t="shared" si="48"/>
        <v>5628.000399999999</v>
      </c>
      <c r="AA262">
        <f t="shared" si="49"/>
        <v>34663.199999999997</v>
      </c>
      <c r="AB262">
        <f t="shared" si="50"/>
        <v>17988100</v>
      </c>
      <c r="AC262">
        <f t="shared" si="51"/>
        <v>17678232</v>
      </c>
      <c r="AD262">
        <v>1</v>
      </c>
      <c r="AE262">
        <f t="shared" si="52"/>
        <v>5252</v>
      </c>
      <c r="AF262">
        <v>62768.719631766624</v>
      </c>
      <c r="AG262">
        <v>2.4112510227467867</v>
      </c>
      <c r="AH262">
        <v>1</v>
      </c>
      <c r="AI262">
        <v>0</v>
      </c>
      <c r="AJ262">
        <v>39.92</v>
      </c>
      <c r="AK262" t="str">
        <f t="shared" si="53"/>
        <v>Sat</v>
      </c>
      <c r="AL262">
        <f t="shared" si="54"/>
        <v>0</v>
      </c>
      <c r="AM262">
        <f t="shared" si="55"/>
        <v>0</v>
      </c>
      <c r="AN262">
        <f t="shared" si="56"/>
        <v>0</v>
      </c>
      <c r="AO262">
        <f t="shared" si="57"/>
        <v>0</v>
      </c>
      <c r="AP262">
        <f t="shared" si="58"/>
        <v>0</v>
      </c>
      <c r="AQ262">
        <f t="shared" si="59"/>
        <v>1</v>
      </c>
      <c r="AU262" s="1">
        <v>43399</v>
      </c>
      <c r="AV262">
        <v>4146</v>
      </c>
      <c r="AW262">
        <v>4.0152972976742332</v>
      </c>
      <c r="AX262">
        <v>554</v>
      </c>
      <c r="AY262">
        <v>6.666666666666667</v>
      </c>
      <c r="AZ262">
        <v>12</v>
      </c>
      <c r="BA262">
        <v>59265.610263060393</v>
      </c>
      <c r="BB262">
        <v>5534</v>
      </c>
      <c r="BC262">
        <v>4100</v>
      </c>
      <c r="BD262">
        <v>4356</v>
      </c>
      <c r="BE262">
        <f>VLOOKUP($AU262,weatherData!$A$1:$E$366,2,0)</f>
        <v>0</v>
      </c>
      <c r="BF262">
        <f>VLOOKUP($AU262,weatherData!$A$1:$E$366,3,0)</f>
        <v>0</v>
      </c>
      <c r="BG262">
        <f>VLOOKUP($AU262,weatherData!$A$1:$E$366,4,0)</f>
        <v>66.02</v>
      </c>
      <c r="BH262">
        <f>VLOOKUP($AU262,weatherData!$A$1:$E$366,5,0)</f>
        <v>37.04</v>
      </c>
    </row>
    <row r="263" spans="1:60" x14ac:dyDescent="0.2">
      <c r="A263" s="3">
        <v>43402</v>
      </c>
      <c r="B263" s="4">
        <v>2813</v>
      </c>
      <c r="C263" s="4">
        <v>5.1289375097015144</v>
      </c>
      <c r="D263" s="4">
        <v>343</v>
      </c>
      <c r="E263" s="4">
        <v>7.4666666666666668</v>
      </c>
      <c r="F263" s="4">
        <v>15</v>
      </c>
      <c r="G263" s="4">
        <v>49713.437800250096</v>
      </c>
      <c r="H263" s="4">
        <v>2808</v>
      </c>
      <c r="I263" s="4">
        <v>1792</v>
      </c>
      <c r="J263" s="4">
        <v>2218</v>
      </c>
      <c r="Q263" s="1">
        <v>43402</v>
      </c>
      <c r="R263">
        <v>2813</v>
      </c>
      <c r="S263">
        <v>343</v>
      </c>
      <c r="T263">
        <v>2808</v>
      </c>
      <c r="U263">
        <v>1792</v>
      </c>
      <c r="V263">
        <v>2218</v>
      </c>
      <c r="W263">
        <v>7.4666666666666668</v>
      </c>
      <c r="X263">
        <v>0</v>
      </c>
      <c r="Y263">
        <v>68</v>
      </c>
      <c r="Z263">
        <f t="shared" si="48"/>
        <v>4624</v>
      </c>
      <c r="AA263">
        <f t="shared" si="49"/>
        <v>20966.400000000001</v>
      </c>
      <c r="AB263">
        <f t="shared" si="50"/>
        <v>5031936</v>
      </c>
      <c r="AC263">
        <f t="shared" si="51"/>
        <v>6228144</v>
      </c>
      <c r="AD263">
        <v>0</v>
      </c>
      <c r="AE263">
        <f t="shared" si="52"/>
        <v>0</v>
      </c>
      <c r="AF263">
        <v>49713.437800250096</v>
      </c>
      <c r="AG263">
        <v>5.1289375097015144</v>
      </c>
      <c r="AH263">
        <v>15</v>
      </c>
      <c r="AI263">
        <v>0</v>
      </c>
      <c r="AJ263">
        <v>51.08</v>
      </c>
      <c r="AK263" t="str">
        <f t="shared" si="53"/>
        <v>Mon</v>
      </c>
      <c r="AL263">
        <f t="shared" si="54"/>
        <v>1</v>
      </c>
      <c r="AM263">
        <f t="shared" si="55"/>
        <v>0</v>
      </c>
      <c r="AN263">
        <f t="shared" si="56"/>
        <v>0</v>
      </c>
      <c r="AO263">
        <f t="shared" si="57"/>
        <v>0</v>
      </c>
      <c r="AP263">
        <f t="shared" si="58"/>
        <v>0</v>
      </c>
      <c r="AQ263">
        <f t="shared" si="59"/>
        <v>0</v>
      </c>
      <c r="AU263" s="1">
        <v>43400</v>
      </c>
      <c r="AV263">
        <v>4551</v>
      </c>
      <c r="AW263">
        <v>2.4112510227467867</v>
      </c>
      <c r="AX263">
        <v>587</v>
      </c>
      <c r="AY263">
        <v>6.6</v>
      </c>
      <c r="AZ263">
        <v>1</v>
      </c>
      <c r="BA263">
        <v>62768.719631766624</v>
      </c>
      <c r="BB263">
        <v>5252</v>
      </c>
      <c r="BC263">
        <v>3425</v>
      </c>
      <c r="BD263">
        <v>3366</v>
      </c>
      <c r="BE263">
        <f>VLOOKUP($AU263,weatherData!$A$1:$E$366,2,0)</f>
        <v>0</v>
      </c>
      <c r="BF263">
        <f>VLOOKUP($AU263,weatherData!$A$1:$E$366,3,0)</f>
        <v>0</v>
      </c>
      <c r="BG263">
        <f>VLOOKUP($AU263,weatherData!$A$1:$E$366,4,0)</f>
        <v>75.02</v>
      </c>
      <c r="BH263">
        <f>VLOOKUP($AU263,weatherData!$A$1:$E$366,5,0)</f>
        <v>39.92</v>
      </c>
    </row>
    <row r="264" spans="1:60" x14ac:dyDescent="0.2">
      <c r="A264" s="3">
        <v>43403</v>
      </c>
      <c r="B264" s="4">
        <v>2966</v>
      </c>
      <c r="C264" s="4">
        <v>5.3236537472835854</v>
      </c>
      <c r="D264" s="4">
        <v>375</v>
      </c>
      <c r="E264" s="4">
        <v>6.6</v>
      </c>
      <c r="F264" s="4">
        <v>6</v>
      </c>
      <c r="G264" s="4">
        <v>45859.345928676055</v>
      </c>
      <c r="H264" s="4">
        <v>1855</v>
      </c>
      <c r="I264" s="4">
        <v>2236</v>
      </c>
      <c r="J264" s="4">
        <v>2251</v>
      </c>
      <c r="Q264" s="1">
        <v>43403</v>
      </c>
      <c r="R264">
        <v>2966</v>
      </c>
      <c r="S264">
        <v>375</v>
      </c>
      <c r="T264">
        <v>1855</v>
      </c>
      <c r="U264">
        <v>2236</v>
      </c>
      <c r="V264">
        <v>2251</v>
      </c>
      <c r="W264">
        <v>6.6</v>
      </c>
      <c r="X264">
        <v>0</v>
      </c>
      <c r="Y264">
        <v>55.04</v>
      </c>
      <c r="Z264">
        <f t="shared" si="48"/>
        <v>3029.4015999999997</v>
      </c>
      <c r="AA264">
        <f t="shared" si="49"/>
        <v>12243</v>
      </c>
      <c r="AB264">
        <f t="shared" si="50"/>
        <v>4147780</v>
      </c>
      <c r="AC264">
        <f t="shared" si="51"/>
        <v>4175605</v>
      </c>
      <c r="AD264">
        <v>0</v>
      </c>
      <c r="AE264">
        <f t="shared" si="52"/>
        <v>0</v>
      </c>
      <c r="AF264">
        <v>45859.345928676055</v>
      </c>
      <c r="AG264">
        <v>5.3236537472835854</v>
      </c>
      <c r="AH264">
        <v>6</v>
      </c>
      <c r="AI264">
        <v>0</v>
      </c>
      <c r="AJ264">
        <v>35.96</v>
      </c>
      <c r="AK264" t="str">
        <f t="shared" si="53"/>
        <v>Tue</v>
      </c>
      <c r="AL264">
        <f t="shared" si="54"/>
        <v>0</v>
      </c>
      <c r="AM264">
        <f t="shared" si="55"/>
        <v>1</v>
      </c>
      <c r="AN264">
        <f t="shared" si="56"/>
        <v>0</v>
      </c>
      <c r="AO264">
        <f t="shared" si="57"/>
        <v>0</v>
      </c>
      <c r="AP264">
        <f t="shared" si="58"/>
        <v>0</v>
      </c>
      <c r="AQ264">
        <f t="shared" si="59"/>
        <v>0</v>
      </c>
      <c r="AU264" s="1">
        <v>43402</v>
      </c>
      <c r="AV264">
        <v>2813</v>
      </c>
      <c r="AW264">
        <v>5.1289375097015144</v>
      </c>
      <c r="AX264">
        <v>343</v>
      </c>
      <c r="AY264">
        <v>7.4666666666666668</v>
      </c>
      <c r="AZ264">
        <v>15</v>
      </c>
      <c r="BA264">
        <v>49713.437800250096</v>
      </c>
      <c r="BB264">
        <v>2808</v>
      </c>
      <c r="BC264">
        <v>1792</v>
      </c>
      <c r="BD264">
        <v>2218</v>
      </c>
      <c r="BE264">
        <f>VLOOKUP($AU264,weatherData!$A$1:$E$366,2,0)</f>
        <v>0</v>
      </c>
      <c r="BF264">
        <f>VLOOKUP($AU264,weatherData!$A$1:$E$366,3,0)</f>
        <v>0</v>
      </c>
      <c r="BG264">
        <f>VLOOKUP($AU264,weatherData!$A$1:$E$366,4,0)</f>
        <v>68</v>
      </c>
      <c r="BH264">
        <f>VLOOKUP($AU264,weatherData!$A$1:$E$366,5,0)</f>
        <v>51.08</v>
      </c>
    </row>
    <row r="265" spans="1:60" x14ac:dyDescent="0.2">
      <c r="A265" s="3">
        <v>43404</v>
      </c>
      <c r="B265" s="4">
        <v>1539</v>
      </c>
      <c r="C265" s="4">
        <v>4.7283663721898979</v>
      </c>
      <c r="D265" s="4">
        <v>207</v>
      </c>
      <c r="E265" s="4">
        <v>6.5333333333333332</v>
      </c>
      <c r="F265" s="4">
        <v>9</v>
      </c>
      <c r="G265" s="4">
        <v>35678.38068411978</v>
      </c>
      <c r="H265" s="4">
        <v>2528</v>
      </c>
      <c r="I265" s="4">
        <v>3136</v>
      </c>
      <c r="J265" s="4">
        <v>3043</v>
      </c>
      <c r="Q265" s="1">
        <v>43404</v>
      </c>
      <c r="R265">
        <v>1539</v>
      </c>
      <c r="S265">
        <v>207</v>
      </c>
      <c r="T265">
        <v>2528</v>
      </c>
      <c r="U265">
        <v>3136</v>
      </c>
      <c r="V265">
        <v>3043</v>
      </c>
      <c r="W265">
        <v>6.5333333333333332</v>
      </c>
      <c r="X265">
        <v>0</v>
      </c>
      <c r="Y265">
        <v>50</v>
      </c>
      <c r="Z265">
        <f t="shared" si="48"/>
        <v>2500</v>
      </c>
      <c r="AA265">
        <f t="shared" si="49"/>
        <v>16516.266666666666</v>
      </c>
      <c r="AB265">
        <f t="shared" si="50"/>
        <v>7927808</v>
      </c>
      <c r="AC265">
        <f t="shared" si="51"/>
        <v>7692704</v>
      </c>
      <c r="AD265">
        <v>0</v>
      </c>
      <c r="AE265">
        <f t="shared" si="52"/>
        <v>0</v>
      </c>
      <c r="AF265">
        <v>35678.38068411978</v>
      </c>
      <c r="AG265">
        <v>4.7283663721898979</v>
      </c>
      <c r="AH265">
        <v>9</v>
      </c>
      <c r="AI265">
        <v>0</v>
      </c>
      <c r="AJ265">
        <v>30.02</v>
      </c>
      <c r="AK265" t="str">
        <f t="shared" si="53"/>
        <v>Wed</v>
      </c>
      <c r="AL265">
        <f t="shared" si="54"/>
        <v>0</v>
      </c>
      <c r="AM265">
        <f t="shared" si="55"/>
        <v>0</v>
      </c>
      <c r="AN265">
        <f t="shared" si="56"/>
        <v>1</v>
      </c>
      <c r="AO265">
        <f t="shared" si="57"/>
        <v>0</v>
      </c>
      <c r="AP265">
        <f t="shared" si="58"/>
        <v>0</v>
      </c>
      <c r="AQ265">
        <f t="shared" si="59"/>
        <v>0</v>
      </c>
      <c r="AU265" s="1">
        <v>43403</v>
      </c>
      <c r="AV265">
        <v>2966</v>
      </c>
      <c r="AW265">
        <v>5.3236537472835854</v>
      </c>
      <c r="AX265">
        <v>375</v>
      </c>
      <c r="AY265">
        <v>6.6</v>
      </c>
      <c r="AZ265">
        <v>6</v>
      </c>
      <c r="BA265">
        <v>45859.345928676055</v>
      </c>
      <c r="BB265">
        <v>1855</v>
      </c>
      <c r="BC265">
        <v>2236</v>
      </c>
      <c r="BD265">
        <v>2251</v>
      </c>
      <c r="BE265">
        <f>VLOOKUP($AU265,weatherData!$A$1:$E$366,2,0)</f>
        <v>0</v>
      </c>
      <c r="BF265">
        <f>VLOOKUP($AU265,weatherData!$A$1:$E$366,3,0)</f>
        <v>0</v>
      </c>
      <c r="BG265">
        <f>VLOOKUP($AU265,weatherData!$A$1:$E$366,4,0)</f>
        <v>55.04</v>
      </c>
      <c r="BH265">
        <f>VLOOKUP($AU265,weatherData!$A$1:$E$366,5,0)</f>
        <v>35.96</v>
      </c>
    </row>
    <row r="266" spans="1:60" x14ac:dyDescent="0.2">
      <c r="A266" s="3">
        <v>43405</v>
      </c>
      <c r="B266" s="4">
        <v>2346</v>
      </c>
      <c r="C266" s="4">
        <v>6.2716296627490555</v>
      </c>
      <c r="D266" s="4">
        <v>306</v>
      </c>
      <c r="E266" s="4">
        <v>6.2</v>
      </c>
      <c r="F266" s="4">
        <v>2</v>
      </c>
      <c r="G266" s="4">
        <v>58406.141430609146</v>
      </c>
      <c r="H266" s="4">
        <v>2951</v>
      </c>
      <c r="I266" s="4">
        <v>2790</v>
      </c>
      <c r="J266" s="4">
        <v>2641</v>
      </c>
      <c r="Q266" s="1">
        <v>43405</v>
      </c>
      <c r="R266">
        <v>2346</v>
      </c>
      <c r="S266">
        <v>306</v>
      </c>
      <c r="T266">
        <v>2951</v>
      </c>
      <c r="U266">
        <v>2790</v>
      </c>
      <c r="V266">
        <v>2641</v>
      </c>
      <c r="W266">
        <v>6.2</v>
      </c>
      <c r="X266">
        <v>0</v>
      </c>
      <c r="Y266">
        <v>46.94</v>
      </c>
      <c r="Z266">
        <f t="shared" si="48"/>
        <v>2203.3635999999997</v>
      </c>
      <c r="AA266">
        <f t="shared" si="49"/>
        <v>18296.2</v>
      </c>
      <c r="AB266">
        <f t="shared" si="50"/>
        <v>8233290</v>
      </c>
      <c r="AC266">
        <f t="shared" si="51"/>
        <v>7793591</v>
      </c>
      <c r="AD266">
        <v>0</v>
      </c>
      <c r="AE266">
        <f t="shared" si="52"/>
        <v>0</v>
      </c>
      <c r="AF266">
        <v>58406.141430609146</v>
      </c>
      <c r="AG266">
        <v>6.2716296627490555</v>
      </c>
      <c r="AH266">
        <v>2</v>
      </c>
      <c r="AI266">
        <v>0.31496062992125901</v>
      </c>
      <c r="AJ266">
        <v>41</v>
      </c>
      <c r="AK266" t="str">
        <f t="shared" si="53"/>
        <v>Thu</v>
      </c>
      <c r="AL266">
        <f t="shared" si="54"/>
        <v>0</v>
      </c>
      <c r="AM266">
        <f t="shared" si="55"/>
        <v>0</v>
      </c>
      <c r="AN266">
        <f t="shared" si="56"/>
        <v>0</v>
      </c>
      <c r="AO266">
        <f t="shared" si="57"/>
        <v>1</v>
      </c>
      <c r="AP266">
        <f t="shared" si="58"/>
        <v>0</v>
      </c>
      <c r="AQ266">
        <f t="shared" si="59"/>
        <v>0</v>
      </c>
      <c r="AU266" s="1">
        <v>43404</v>
      </c>
      <c r="AV266">
        <v>1539</v>
      </c>
      <c r="AW266">
        <v>4.7283663721898979</v>
      </c>
      <c r="AX266">
        <v>207</v>
      </c>
      <c r="AY266">
        <v>6.5333333333333332</v>
      </c>
      <c r="AZ266">
        <v>9</v>
      </c>
      <c r="BA266">
        <v>35678.38068411978</v>
      </c>
      <c r="BB266">
        <v>2528</v>
      </c>
      <c r="BC266">
        <v>3136</v>
      </c>
      <c r="BD266">
        <v>3043</v>
      </c>
      <c r="BE266">
        <f>VLOOKUP($AU266,weatherData!$A$1:$E$366,2,0)</f>
        <v>0</v>
      </c>
      <c r="BF266">
        <f>VLOOKUP($AU266,weatherData!$A$1:$E$366,3,0)</f>
        <v>0</v>
      </c>
      <c r="BG266">
        <f>VLOOKUP($AU266,weatherData!$A$1:$E$366,4,0)</f>
        <v>50</v>
      </c>
      <c r="BH266">
        <f>VLOOKUP($AU266,weatherData!$A$1:$E$366,5,0)</f>
        <v>30.02</v>
      </c>
    </row>
    <row r="267" spans="1:60" x14ac:dyDescent="0.2">
      <c r="A267" s="3">
        <v>43406</v>
      </c>
      <c r="B267" s="4">
        <v>4080</v>
      </c>
      <c r="C267" s="4">
        <v>3.5140437638246023</v>
      </c>
      <c r="D267" s="4">
        <v>516</v>
      </c>
      <c r="E267" s="4">
        <v>6.2666666666666666</v>
      </c>
      <c r="F267" s="4">
        <v>3</v>
      </c>
      <c r="G267" s="4">
        <v>54760.532312333104</v>
      </c>
      <c r="H267" s="4">
        <v>3732</v>
      </c>
      <c r="I267" s="4">
        <v>5754</v>
      </c>
      <c r="J267" s="4">
        <v>4146</v>
      </c>
      <c r="Q267" s="1">
        <v>43406</v>
      </c>
      <c r="R267">
        <v>4080</v>
      </c>
      <c r="S267">
        <v>516</v>
      </c>
      <c r="T267">
        <v>3732</v>
      </c>
      <c r="U267">
        <v>5754</v>
      </c>
      <c r="V267">
        <v>4146</v>
      </c>
      <c r="W267">
        <v>6.2666666666666666</v>
      </c>
      <c r="X267">
        <v>0</v>
      </c>
      <c r="Y267">
        <v>64.040000000000006</v>
      </c>
      <c r="Z267">
        <f t="shared" si="48"/>
        <v>4101.1216000000004</v>
      </c>
      <c r="AA267">
        <f t="shared" si="49"/>
        <v>23387.200000000001</v>
      </c>
      <c r="AB267">
        <f t="shared" si="50"/>
        <v>21473928</v>
      </c>
      <c r="AC267">
        <f t="shared" si="51"/>
        <v>15472872</v>
      </c>
      <c r="AD267">
        <v>0</v>
      </c>
      <c r="AE267">
        <f t="shared" si="52"/>
        <v>0</v>
      </c>
      <c r="AF267">
        <v>54760.532312333104</v>
      </c>
      <c r="AG267">
        <v>3.5140437638246023</v>
      </c>
      <c r="AH267">
        <v>3</v>
      </c>
      <c r="AI267">
        <v>0.196850393700787</v>
      </c>
      <c r="AJ267">
        <v>42.98</v>
      </c>
      <c r="AK267" t="str">
        <f t="shared" si="53"/>
        <v>Fri</v>
      </c>
      <c r="AL267">
        <f t="shared" si="54"/>
        <v>0</v>
      </c>
      <c r="AM267">
        <f t="shared" si="55"/>
        <v>0</v>
      </c>
      <c r="AN267">
        <f t="shared" si="56"/>
        <v>0</v>
      </c>
      <c r="AO267">
        <f t="shared" si="57"/>
        <v>0</v>
      </c>
      <c r="AP267">
        <f t="shared" si="58"/>
        <v>1</v>
      </c>
      <c r="AQ267">
        <f t="shared" si="59"/>
        <v>0</v>
      </c>
      <c r="AU267" s="1">
        <v>43405</v>
      </c>
      <c r="AV267">
        <v>2346</v>
      </c>
      <c r="AW267">
        <v>6.2716296627490555</v>
      </c>
      <c r="AX267">
        <v>306</v>
      </c>
      <c r="AY267">
        <v>6.2</v>
      </c>
      <c r="AZ267">
        <v>2</v>
      </c>
      <c r="BA267">
        <v>58406.141430609146</v>
      </c>
      <c r="BB267">
        <v>2951</v>
      </c>
      <c r="BC267">
        <v>2790</v>
      </c>
      <c r="BD267">
        <v>2641</v>
      </c>
      <c r="BE267">
        <f>VLOOKUP($AU267,weatherData!$A$1:$E$366,2,0)</f>
        <v>0.31496062992125901</v>
      </c>
      <c r="BF267">
        <f>VLOOKUP($AU267,weatherData!$A$1:$E$366,3,0)</f>
        <v>0</v>
      </c>
      <c r="BG267">
        <f>VLOOKUP($AU267,weatherData!$A$1:$E$366,4,0)</f>
        <v>46.94</v>
      </c>
      <c r="BH267">
        <f>VLOOKUP($AU267,weatherData!$A$1:$E$366,5,0)</f>
        <v>41</v>
      </c>
    </row>
    <row r="268" spans="1:60" x14ac:dyDescent="0.2">
      <c r="A268" s="3">
        <v>43407</v>
      </c>
      <c r="B268" s="4">
        <v>3456</v>
      </c>
      <c r="C268" s="4">
        <v>3.219917208510461</v>
      </c>
      <c r="D268" s="4">
        <v>452</v>
      </c>
      <c r="E268" s="4">
        <v>6.1333333333333337</v>
      </c>
      <c r="F268" s="4">
        <v>2</v>
      </c>
      <c r="G268" s="4">
        <v>67128.639000119278</v>
      </c>
      <c r="H268" s="4">
        <v>4881</v>
      </c>
      <c r="I268" s="4">
        <v>4138</v>
      </c>
      <c r="J268" s="4">
        <v>4551</v>
      </c>
      <c r="Q268" s="1">
        <v>43407</v>
      </c>
      <c r="R268">
        <v>3456</v>
      </c>
      <c r="S268">
        <v>452</v>
      </c>
      <c r="T268">
        <v>4881</v>
      </c>
      <c r="U268">
        <v>4138</v>
      </c>
      <c r="V268">
        <v>4551</v>
      </c>
      <c r="W268">
        <v>6.1333333333333337</v>
      </c>
      <c r="X268">
        <v>0</v>
      </c>
      <c r="Y268">
        <v>62.959999999999901</v>
      </c>
      <c r="Z268">
        <f t="shared" si="48"/>
        <v>3963.9615999999874</v>
      </c>
      <c r="AA268">
        <f t="shared" si="49"/>
        <v>29936.800000000003</v>
      </c>
      <c r="AB268">
        <f t="shared" si="50"/>
        <v>20197578</v>
      </c>
      <c r="AC268">
        <f t="shared" si="51"/>
        <v>22213431</v>
      </c>
      <c r="AD268">
        <v>0</v>
      </c>
      <c r="AE268">
        <f t="shared" si="52"/>
        <v>0</v>
      </c>
      <c r="AF268">
        <v>67128.639000119278</v>
      </c>
      <c r="AG268">
        <v>3.219917208510461</v>
      </c>
      <c r="AH268">
        <v>2</v>
      </c>
      <c r="AI268">
        <v>0.118110236220472</v>
      </c>
      <c r="AJ268">
        <v>41</v>
      </c>
      <c r="AK268" t="str">
        <f t="shared" si="53"/>
        <v>Sat</v>
      </c>
      <c r="AL268">
        <f t="shared" si="54"/>
        <v>0</v>
      </c>
      <c r="AM268">
        <f t="shared" si="55"/>
        <v>0</v>
      </c>
      <c r="AN268">
        <f t="shared" si="56"/>
        <v>0</v>
      </c>
      <c r="AO268">
        <f t="shared" si="57"/>
        <v>0</v>
      </c>
      <c r="AP268">
        <f t="shared" si="58"/>
        <v>0</v>
      </c>
      <c r="AQ268">
        <f t="shared" si="59"/>
        <v>1</v>
      </c>
      <c r="AU268" s="1">
        <v>43406</v>
      </c>
      <c r="AV268">
        <v>4080</v>
      </c>
      <c r="AW268">
        <v>3.5140437638246023</v>
      </c>
      <c r="AX268">
        <v>516</v>
      </c>
      <c r="AY268">
        <v>6.2666666666666666</v>
      </c>
      <c r="AZ268">
        <v>3</v>
      </c>
      <c r="BA268">
        <v>54760.532312333104</v>
      </c>
      <c r="BB268">
        <v>3732</v>
      </c>
      <c r="BC268">
        <v>5754</v>
      </c>
      <c r="BD268">
        <v>4146</v>
      </c>
      <c r="BE268">
        <f>VLOOKUP($AU268,weatherData!$A$1:$E$366,2,0)</f>
        <v>0.196850393700787</v>
      </c>
      <c r="BF268">
        <f>VLOOKUP($AU268,weatherData!$A$1:$E$366,3,0)</f>
        <v>0</v>
      </c>
      <c r="BG268">
        <f>VLOOKUP($AU268,weatherData!$A$1:$E$366,4,0)</f>
        <v>64.040000000000006</v>
      </c>
      <c r="BH268">
        <f>VLOOKUP($AU268,weatherData!$A$1:$E$366,5,0)</f>
        <v>42.98</v>
      </c>
    </row>
    <row r="269" spans="1:60" x14ac:dyDescent="0.2">
      <c r="A269" s="3">
        <v>43409</v>
      </c>
      <c r="B269" s="4">
        <v>2426</v>
      </c>
      <c r="C269" s="4">
        <v>8.1464567655550635</v>
      </c>
      <c r="D269" s="4">
        <v>260</v>
      </c>
      <c r="E269" s="4">
        <v>7.9230769230769234</v>
      </c>
      <c r="F269" s="4">
        <v>2</v>
      </c>
      <c r="G269" s="4">
        <v>53123.177614595421</v>
      </c>
      <c r="H269" s="4">
        <v>2792</v>
      </c>
      <c r="I269" s="4">
        <v>2642</v>
      </c>
      <c r="J269" s="4">
        <v>2735</v>
      </c>
      <c r="Q269" s="1">
        <v>43409</v>
      </c>
      <c r="R269">
        <v>2426</v>
      </c>
      <c r="S269">
        <v>260</v>
      </c>
      <c r="T269">
        <v>2792</v>
      </c>
      <c r="U269">
        <v>2642</v>
      </c>
      <c r="V269">
        <v>2735</v>
      </c>
      <c r="W269">
        <v>7.9230769230769234</v>
      </c>
      <c r="X269">
        <v>0</v>
      </c>
      <c r="Y269">
        <v>57.02</v>
      </c>
      <c r="Z269">
        <f t="shared" si="48"/>
        <v>3251.2804000000006</v>
      </c>
      <c r="AA269">
        <f t="shared" si="49"/>
        <v>22121.23076923077</v>
      </c>
      <c r="AB269">
        <f t="shared" si="50"/>
        <v>7376464</v>
      </c>
      <c r="AC269">
        <f t="shared" si="51"/>
        <v>7636120</v>
      </c>
      <c r="AD269">
        <v>0</v>
      </c>
      <c r="AE269">
        <f t="shared" si="52"/>
        <v>0</v>
      </c>
      <c r="AF269">
        <v>53123.177614595421</v>
      </c>
      <c r="AG269">
        <v>8.1464567655550635</v>
      </c>
      <c r="AH269">
        <v>2</v>
      </c>
      <c r="AI269">
        <v>0</v>
      </c>
      <c r="AJ269">
        <v>35.96</v>
      </c>
      <c r="AK269" t="str">
        <f t="shared" si="53"/>
        <v>Mon</v>
      </c>
      <c r="AL269">
        <f t="shared" si="54"/>
        <v>1</v>
      </c>
      <c r="AM269">
        <f t="shared" si="55"/>
        <v>0</v>
      </c>
      <c r="AN269">
        <f t="shared" si="56"/>
        <v>0</v>
      </c>
      <c r="AO269">
        <f t="shared" si="57"/>
        <v>0</v>
      </c>
      <c r="AP269">
        <f t="shared" si="58"/>
        <v>0</v>
      </c>
      <c r="AQ269">
        <f t="shared" si="59"/>
        <v>0</v>
      </c>
      <c r="AU269" s="1">
        <v>43407</v>
      </c>
      <c r="AV269">
        <v>3456</v>
      </c>
      <c r="AW269">
        <v>3.219917208510461</v>
      </c>
      <c r="AX269">
        <v>452</v>
      </c>
      <c r="AY269">
        <v>6.1333333333333337</v>
      </c>
      <c r="AZ269">
        <v>2</v>
      </c>
      <c r="BA269">
        <v>67128.639000119278</v>
      </c>
      <c r="BB269">
        <v>4881</v>
      </c>
      <c r="BC269">
        <v>4138</v>
      </c>
      <c r="BD269">
        <v>4551</v>
      </c>
      <c r="BE269">
        <f>VLOOKUP($AU269,weatherData!$A$1:$E$366,2,0)</f>
        <v>0.118110236220472</v>
      </c>
      <c r="BF269">
        <f>VLOOKUP($AU269,weatherData!$A$1:$E$366,3,0)</f>
        <v>0</v>
      </c>
      <c r="BG269">
        <f>VLOOKUP($AU269,weatherData!$A$1:$E$366,4,0)</f>
        <v>62.959999999999901</v>
      </c>
      <c r="BH269">
        <f>VLOOKUP($AU269,weatherData!$A$1:$E$366,5,0)</f>
        <v>41</v>
      </c>
    </row>
    <row r="270" spans="1:60" x14ac:dyDescent="0.2">
      <c r="A270" s="3">
        <v>43410</v>
      </c>
      <c r="B270" s="4">
        <v>1983</v>
      </c>
      <c r="C270" s="4">
        <v>4.6979537129537077</v>
      </c>
      <c r="D270" s="4">
        <v>264</v>
      </c>
      <c r="E270" s="4">
        <v>6.0666666666666664</v>
      </c>
      <c r="F270" s="4">
        <v>5</v>
      </c>
      <c r="G270" s="4">
        <v>49857.627337102436</v>
      </c>
      <c r="H270" s="4">
        <v>2839</v>
      </c>
      <c r="I270" s="4">
        <v>1981</v>
      </c>
      <c r="J270" s="4">
        <v>2966</v>
      </c>
      <c r="Q270" s="1">
        <v>43410</v>
      </c>
      <c r="R270">
        <v>1983</v>
      </c>
      <c r="S270">
        <v>264</v>
      </c>
      <c r="T270">
        <v>2839</v>
      </c>
      <c r="U270">
        <v>1981</v>
      </c>
      <c r="V270">
        <v>2966</v>
      </c>
      <c r="W270">
        <v>6.0666666666666664</v>
      </c>
      <c r="X270">
        <v>0</v>
      </c>
      <c r="Y270">
        <v>51.98</v>
      </c>
      <c r="Z270">
        <f t="shared" si="48"/>
        <v>2701.9203999999995</v>
      </c>
      <c r="AA270">
        <f t="shared" si="49"/>
        <v>17223.266666666666</v>
      </c>
      <c r="AB270">
        <f t="shared" si="50"/>
        <v>5624059</v>
      </c>
      <c r="AC270">
        <f t="shared" si="51"/>
        <v>8420474</v>
      </c>
      <c r="AD270">
        <v>0</v>
      </c>
      <c r="AE270">
        <f t="shared" si="52"/>
        <v>0</v>
      </c>
      <c r="AF270">
        <v>49857.627337102436</v>
      </c>
      <c r="AG270">
        <v>4.6979537129537077</v>
      </c>
      <c r="AH270">
        <v>5</v>
      </c>
      <c r="AI270">
        <v>0</v>
      </c>
      <c r="AJ270">
        <v>30.92</v>
      </c>
      <c r="AK270" t="str">
        <f t="shared" si="53"/>
        <v>Tue</v>
      </c>
      <c r="AL270">
        <f t="shared" si="54"/>
        <v>0</v>
      </c>
      <c r="AM270">
        <f t="shared" si="55"/>
        <v>1</v>
      </c>
      <c r="AN270">
        <f t="shared" si="56"/>
        <v>0</v>
      </c>
      <c r="AO270">
        <f t="shared" si="57"/>
        <v>0</v>
      </c>
      <c r="AP270">
        <f t="shared" si="58"/>
        <v>0</v>
      </c>
      <c r="AQ270">
        <f t="shared" si="59"/>
        <v>0</v>
      </c>
      <c r="AU270" s="1">
        <v>43409</v>
      </c>
      <c r="AV270">
        <v>2426</v>
      </c>
      <c r="AW270">
        <v>8.1464567655550635</v>
      </c>
      <c r="AX270">
        <v>260</v>
      </c>
      <c r="AY270">
        <v>7.9230769230769234</v>
      </c>
      <c r="AZ270">
        <v>2</v>
      </c>
      <c r="BA270">
        <v>53123.177614595421</v>
      </c>
      <c r="BB270">
        <v>2792</v>
      </c>
      <c r="BC270">
        <v>2642</v>
      </c>
      <c r="BD270">
        <v>2735</v>
      </c>
      <c r="BE270">
        <f>VLOOKUP($AU270,weatherData!$A$1:$E$366,2,0)</f>
        <v>0</v>
      </c>
      <c r="BF270">
        <f>VLOOKUP($AU270,weatherData!$A$1:$E$366,3,0)</f>
        <v>0</v>
      </c>
      <c r="BG270">
        <f>VLOOKUP($AU270,weatherData!$A$1:$E$366,4,0)</f>
        <v>57.02</v>
      </c>
      <c r="BH270">
        <f>VLOOKUP($AU270,weatherData!$A$1:$E$366,5,0)</f>
        <v>35.96</v>
      </c>
    </row>
    <row r="271" spans="1:60" x14ac:dyDescent="0.2">
      <c r="A271" s="3">
        <v>43411</v>
      </c>
      <c r="B271" s="4">
        <v>2446</v>
      </c>
      <c r="C271" s="4">
        <v>5.5223993065100441</v>
      </c>
      <c r="D271" s="4">
        <v>295</v>
      </c>
      <c r="E271" s="4">
        <v>6.8666666666666663</v>
      </c>
      <c r="F271" s="4">
        <v>4</v>
      </c>
      <c r="G271" s="4">
        <v>60556.531307969759</v>
      </c>
      <c r="H271" s="4">
        <v>2036</v>
      </c>
      <c r="I271" s="4">
        <v>3178</v>
      </c>
      <c r="J271" s="4">
        <v>1539</v>
      </c>
      <c r="Q271" s="1">
        <v>43411</v>
      </c>
      <c r="R271">
        <v>2446</v>
      </c>
      <c r="S271">
        <v>295</v>
      </c>
      <c r="T271">
        <v>2036</v>
      </c>
      <c r="U271">
        <v>3178</v>
      </c>
      <c r="V271">
        <v>1539</v>
      </c>
      <c r="W271">
        <v>6.8666666666666663</v>
      </c>
      <c r="X271">
        <v>0</v>
      </c>
      <c r="Y271">
        <v>51.98</v>
      </c>
      <c r="Z271">
        <f t="shared" si="48"/>
        <v>2701.9203999999995</v>
      </c>
      <c r="AA271">
        <f t="shared" si="49"/>
        <v>13980.533333333333</v>
      </c>
      <c r="AB271">
        <f t="shared" si="50"/>
        <v>6470408</v>
      </c>
      <c r="AC271">
        <f t="shared" si="51"/>
        <v>3133404</v>
      </c>
      <c r="AD271">
        <v>0</v>
      </c>
      <c r="AE271">
        <f t="shared" si="52"/>
        <v>0</v>
      </c>
      <c r="AF271">
        <v>60556.531307969759</v>
      </c>
      <c r="AG271">
        <v>5.5223993065100441</v>
      </c>
      <c r="AH271">
        <v>4</v>
      </c>
      <c r="AI271">
        <v>0</v>
      </c>
      <c r="AJ271">
        <v>26.06</v>
      </c>
      <c r="AK271" t="str">
        <f t="shared" si="53"/>
        <v>Wed</v>
      </c>
      <c r="AL271">
        <f t="shared" si="54"/>
        <v>0</v>
      </c>
      <c r="AM271">
        <f t="shared" si="55"/>
        <v>0</v>
      </c>
      <c r="AN271">
        <f t="shared" si="56"/>
        <v>1</v>
      </c>
      <c r="AO271">
        <f t="shared" si="57"/>
        <v>0</v>
      </c>
      <c r="AP271">
        <f t="shared" si="58"/>
        <v>0</v>
      </c>
      <c r="AQ271">
        <f t="shared" si="59"/>
        <v>0</v>
      </c>
      <c r="AU271" s="1">
        <v>43410</v>
      </c>
      <c r="AV271">
        <v>1983</v>
      </c>
      <c r="AW271">
        <v>4.6979537129537077</v>
      </c>
      <c r="AX271">
        <v>264</v>
      </c>
      <c r="AY271">
        <v>6.0666666666666664</v>
      </c>
      <c r="AZ271">
        <v>5</v>
      </c>
      <c r="BA271">
        <v>49857.627337102436</v>
      </c>
      <c r="BB271">
        <v>2839</v>
      </c>
      <c r="BC271">
        <v>1981</v>
      </c>
      <c r="BD271">
        <v>2966</v>
      </c>
      <c r="BE271">
        <f>VLOOKUP($AU271,weatherData!$A$1:$E$366,2,0)</f>
        <v>0</v>
      </c>
      <c r="BF271">
        <f>VLOOKUP($AU271,weatherData!$A$1:$E$366,3,0)</f>
        <v>0</v>
      </c>
      <c r="BG271">
        <f>VLOOKUP($AU271,weatherData!$A$1:$E$366,4,0)</f>
        <v>51.98</v>
      </c>
      <c r="BH271">
        <f>VLOOKUP($AU271,weatherData!$A$1:$E$366,5,0)</f>
        <v>30.92</v>
      </c>
    </row>
    <row r="272" spans="1:60" x14ac:dyDescent="0.2">
      <c r="A272" s="3">
        <v>43412</v>
      </c>
      <c r="B272" s="4">
        <v>2894</v>
      </c>
      <c r="C272" s="4">
        <v>4.5234240197009052</v>
      </c>
      <c r="D272" s="4">
        <v>390</v>
      </c>
      <c r="E272" s="4">
        <v>6.4666666666666668</v>
      </c>
      <c r="F272" s="4">
        <v>6</v>
      </c>
      <c r="G272" s="4">
        <v>46660.612786119869</v>
      </c>
      <c r="H272" s="4">
        <v>3043</v>
      </c>
      <c r="I272" s="4">
        <v>2924</v>
      </c>
      <c r="J272" s="4">
        <v>2346</v>
      </c>
      <c r="Q272" s="1">
        <v>43412</v>
      </c>
      <c r="R272">
        <v>2894</v>
      </c>
      <c r="S272">
        <v>390</v>
      </c>
      <c r="T272">
        <v>3043</v>
      </c>
      <c r="U272">
        <v>2924</v>
      </c>
      <c r="V272">
        <v>2346</v>
      </c>
      <c r="W272">
        <v>6.4666666666666668</v>
      </c>
      <c r="X272">
        <v>0</v>
      </c>
      <c r="Y272">
        <v>46.94</v>
      </c>
      <c r="Z272">
        <f t="shared" si="48"/>
        <v>2203.3635999999997</v>
      </c>
      <c r="AA272">
        <f t="shared" si="49"/>
        <v>19678.066666666666</v>
      </c>
      <c r="AB272">
        <f t="shared" si="50"/>
        <v>8897732</v>
      </c>
      <c r="AC272">
        <f t="shared" si="51"/>
        <v>7138878</v>
      </c>
      <c r="AD272">
        <v>0</v>
      </c>
      <c r="AE272">
        <f t="shared" si="52"/>
        <v>0</v>
      </c>
      <c r="AF272">
        <v>46660.612786119869</v>
      </c>
      <c r="AG272">
        <v>4.5234240197009052</v>
      </c>
      <c r="AH272">
        <v>6</v>
      </c>
      <c r="AI272">
        <v>0</v>
      </c>
      <c r="AJ272">
        <v>24.98</v>
      </c>
      <c r="AK272" t="str">
        <f t="shared" si="53"/>
        <v>Thu</v>
      </c>
      <c r="AL272">
        <f t="shared" si="54"/>
        <v>0</v>
      </c>
      <c r="AM272">
        <f t="shared" si="55"/>
        <v>0</v>
      </c>
      <c r="AN272">
        <f t="shared" si="56"/>
        <v>0</v>
      </c>
      <c r="AO272">
        <f t="shared" si="57"/>
        <v>1</v>
      </c>
      <c r="AP272">
        <f t="shared" si="58"/>
        <v>0</v>
      </c>
      <c r="AQ272">
        <f t="shared" si="59"/>
        <v>0</v>
      </c>
      <c r="AU272" s="1">
        <v>43411</v>
      </c>
      <c r="AV272">
        <v>2446</v>
      </c>
      <c r="AW272">
        <v>5.5223993065100441</v>
      </c>
      <c r="AX272">
        <v>295</v>
      </c>
      <c r="AY272">
        <v>6.8666666666666663</v>
      </c>
      <c r="AZ272">
        <v>4</v>
      </c>
      <c r="BA272">
        <v>60556.531307969759</v>
      </c>
      <c r="BB272">
        <v>2036</v>
      </c>
      <c r="BC272">
        <v>3178</v>
      </c>
      <c r="BD272">
        <v>1539</v>
      </c>
      <c r="BE272">
        <f>VLOOKUP($AU272,weatherData!$A$1:$E$366,2,0)</f>
        <v>0</v>
      </c>
      <c r="BF272">
        <f>VLOOKUP($AU272,weatherData!$A$1:$E$366,3,0)</f>
        <v>0</v>
      </c>
      <c r="BG272">
        <f>VLOOKUP($AU272,weatherData!$A$1:$E$366,4,0)</f>
        <v>51.98</v>
      </c>
      <c r="BH272">
        <f>VLOOKUP($AU272,weatherData!$A$1:$E$366,5,0)</f>
        <v>26.06</v>
      </c>
    </row>
    <row r="273" spans="1:60" x14ac:dyDescent="0.2">
      <c r="A273" s="3">
        <v>43413</v>
      </c>
      <c r="B273" s="4">
        <v>3692</v>
      </c>
      <c r="C273" s="4">
        <v>2.8765529831017118</v>
      </c>
      <c r="D273" s="4">
        <v>477</v>
      </c>
      <c r="E273" s="4">
        <v>6.2666666666666666</v>
      </c>
      <c r="F273" s="4">
        <v>2</v>
      </c>
      <c r="G273" s="4">
        <v>53678.294754312134</v>
      </c>
      <c r="H273" s="4">
        <v>4294</v>
      </c>
      <c r="I273" s="4">
        <v>3723</v>
      </c>
      <c r="J273" s="4">
        <v>4080</v>
      </c>
      <c r="Q273" s="1">
        <v>43413</v>
      </c>
      <c r="R273">
        <v>3692</v>
      </c>
      <c r="S273">
        <v>477</v>
      </c>
      <c r="T273">
        <v>4294</v>
      </c>
      <c r="U273">
        <v>3723</v>
      </c>
      <c r="V273">
        <v>4080</v>
      </c>
      <c r="W273">
        <v>6.2666666666666666</v>
      </c>
      <c r="X273">
        <v>0</v>
      </c>
      <c r="Y273">
        <v>46.94</v>
      </c>
      <c r="Z273">
        <f t="shared" si="48"/>
        <v>2203.3635999999997</v>
      </c>
      <c r="AA273">
        <f t="shared" si="49"/>
        <v>26909.066666666666</v>
      </c>
      <c r="AB273">
        <f t="shared" si="50"/>
        <v>15986562</v>
      </c>
      <c r="AC273">
        <f t="shared" si="51"/>
        <v>17519520</v>
      </c>
      <c r="AD273">
        <v>0</v>
      </c>
      <c r="AE273">
        <f t="shared" si="52"/>
        <v>0</v>
      </c>
      <c r="AF273">
        <v>53678.294754312134</v>
      </c>
      <c r="AG273">
        <v>2.8765529831017118</v>
      </c>
      <c r="AH273">
        <v>2</v>
      </c>
      <c r="AI273">
        <v>0</v>
      </c>
      <c r="AJ273">
        <v>21.919999999999899</v>
      </c>
      <c r="AK273" t="str">
        <f t="shared" si="53"/>
        <v>Fri</v>
      </c>
      <c r="AL273">
        <f t="shared" si="54"/>
        <v>0</v>
      </c>
      <c r="AM273">
        <f t="shared" si="55"/>
        <v>0</v>
      </c>
      <c r="AN273">
        <f t="shared" si="56"/>
        <v>0</v>
      </c>
      <c r="AO273">
        <f t="shared" si="57"/>
        <v>0</v>
      </c>
      <c r="AP273">
        <f t="shared" si="58"/>
        <v>1</v>
      </c>
      <c r="AQ273">
        <f t="shared" si="59"/>
        <v>0</v>
      </c>
      <c r="AU273" s="1">
        <v>43412</v>
      </c>
      <c r="AV273">
        <v>2894</v>
      </c>
      <c r="AW273">
        <v>4.5234240197009052</v>
      </c>
      <c r="AX273">
        <v>390</v>
      </c>
      <c r="AY273">
        <v>6.4666666666666668</v>
      </c>
      <c r="AZ273">
        <v>6</v>
      </c>
      <c r="BA273">
        <v>46660.612786119869</v>
      </c>
      <c r="BB273">
        <v>3043</v>
      </c>
      <c r="BC273">
        <v>2924</v>
      </c>
      <c r="BD273">
        <v>2346</v>
      </c>
      <c r="BE273">
        <f>VLOOKUP($AU273,weatherData!$A$1:$E$366,2,0)</f>
        <v>0</v>
      </c>
      <c r="BF273">
        <f>VLOOKUP($AU273,weatherData!$A$1:$E$366,3,0)</f>
        <v>0</v>
      </c>
      <c r="BG273">
        <f>VLOOKUP($AU273,weatherData!$A$1:$E$366,4,0)</f>
        <v>46.94</v>
      </c>
      <c r="BH273">
        <f>VLOOKUP($AU273,weatherData!$A$1:$E$366,5,0)</f>
        <v>24.98</v>
      </c>
    </row>
    <row r="274" spans="1:60" x14ac:dyDescent="0.2">
      <c r="A274" s="3">
        <v>43414</v>
      </c>
      <c r="B274" s="4">
        <v>3660</v>
      </c>
      <c r="C274" s="4">
        <v>3.4786869113287513</v>
      </c>
      <c r="D274" s="4">
        <v>482</v>
      </c>
      <c r="E274" s="4">
        <v>6.333333333333333</v>
      </c>
      <c r="F274" s="4">
        <v>2</v>
      </c>
      <c r="G274" s="4">
        <v>63377.940827531522</v>
      </c>
      <c r="H274" s="4">
        <v>3971</v>
      </c>
      <c r="I274" s="4">
        <v>6735</v>
      </c>
      <c r="J274" s="4">
        <v>3456</v>
      </c>
      <c r="Q274" s="1">
        <v>43414</v>
      </c>
      <c r="R274">
        <v>3660</v>
      </c>
      <c r="S274">
        <v>482</v>
      </c>
      <c r="T274">
        <v>3971</v>
      </c>
      <c r="U274">
        <v>6735</v>
      </c>
      <c r="V274">
        <v>3456</v>
      </c>
      <c r="W274">
        <v>6.333333333333333</v>
      </c>
      <c r="X274">
        <v>0</v>
      </c>
      <c r="Y274">
        <v>51.98</v>
      </c>
      <c r="Z274">
        <f t="shared" si="48"/>
        <v>2701.9203999999995</v>
      </c>
      <c r="AA274">
        <f t="shared" si="49"/>
        <v>25149.666666666664</v>
      </c>
      <c r="AB274">
        <f t="shared" si="50"/>
        <v>26744685</v>
      </c>
      <c r="AC274">
        <f t="shared" si="51"/>
        <v>13723776</v>
      </c>
      <c r="AD274">
        <v>0</v>
      </c>
      <c r="AE274">
        <f t="shared" si="52"/>
        <v>0</v>
      </c>
      <c r="AF274">
        <v>63377.940827531522</v>
      </c>
      <c r="AG274">
        <v>3.4786869113287513</v>
      </c>
      <c r="AH274">
        <v>2</v>
      </c>
      <c r="AI274">
        <v>0</v>
      </c>
      <c r="AJ274">
        <v>28.04</v>
      </c>
      <c r="AK274" t="str">
        <f t="shared" si="53"/>
        <v>Sat</v>
      </c>
      <c r="AL274">
        <f t="shared" si="54"/>
        <v>0</v>
      </c>
      <c r="AM274">
        <f t="shared" si="55"/>
        <v>0</v>
      </c>
      <c r="AN274">
        <f t="shared" si="56"/>
        <v>0</v>
      </c>
      <c r="AO274">
        <f t="shared" si="57"/>
        <v>0</v>
      </c>
      <c r="AP274">
        <f t="shared" si="58"/>
        <v>0</v>
      </c>
      <c r="AQ274">
        <f t="shared" si="59"/>
        <v>1</v>
      </c>
      <c r="AU274" s="1">
        <v>43413</v>
      </c>
      <c r="AV274">
        <v>3692</v>
      </c>
      <c r="AW274">
        <v>2.8765529831017118</v>
      </c>
      <c r="AX274">
        <v>477</v>
      </c>
      <c r="AY274">
        <v>6.2666666666666666</v>
      </c>
      <c r="AZ274">
        <v>2</v>
      </c>
      <c r="BA274">
        <v>53678.294754312134</v>
      </c>
      <c r="BB274">
        <v>4294</v>
      </c>
      <c r="BC274">
        <v>3723</v>
      </c>
      <c r="BD274">
        <v>4080</v>
      </c>
      <c r="BE274">
        <f>VLOOKUP($AU274,weatherData!$A$1:$E$366,2,0)</f>
        <v>0</v>
      </c>
      <c r="BF274">
        <f>VLOOKUP($AU274,weatherData!$A$1:$E$366,3,0)</f>
        <v>0</v>
      </c>
      <c r="BG274">
        <f>VLOOKUP($AU274,weatherData!$A$1:$E$366,4,0)</f>
        <v>46.94</v>
      </c>
      <c r="BH274">
        <f>VLOOKUP($AU274,weatherData!$A$1:$E$366,5,0)</f>
        <v>21.919999999999899</v>
      </c>
    </row>
    <row r="275" spans="1:60" x14ac:dyDescent="0.2">
      <c r="A275" s="3">
        <v>43416</v>
      </c>
      <c r="B275" s="4">
        <v>2279</v>
      </c>
      <c r="C275" s="4">
        <v>10.370197970463327</v>
      </c>
      <c r="D275" s="4">
        <v>278</v>
      </c>
      <c r="E275" s="4">
        <v>6.7142857142857144</v>
      </c>
      <c r="F275" s="4">
        <v>3</v>
      </c>
      <c r="G275" s="4">
        <v>37483.493157702454</v>
      </c>
      <c r="H275" s="4">
        <v>1876</v>
      </c>
      <c r="I275" s="4">
        <v>2839</v>
      </c>
      <c r="J275" s="4">
        <v>2426</v>
      </c>
      <c r="Q275" s="1">
        <v>43416</v>
      </c>
      <c r="R275">
        <v>2279</v>
      </c>
      <c r="S275">
        <v>278</v>
      </c>
      <c r="T275">
        <v>1876</v>
      </c>
      <c r="U275">
        <v>2839</v>
      </c>
      <c r="V275">
        <v>2426</v>
      </c>
      <c r="W275">
        <v>6.7142857142857144</v>
      </c>
      <c r="X275">
        <v>0</v>
      </c>
      <c r="Y275">
        <v>42.98</v>
      </c>
      <c r="Z275">
        <f t="shared" si="48"/>
        <v>1847.2803999999996</v>
      </c>
      <c r="AA275">
        <f t="shared" si="49"/>
        <v>12596</v>
      </c>
      <c r="AB275">
        <f t="shared" si="50"/>
        <v>5325964</v>
      </c>
      <c r="AC275">
        <f t="shared" si="51"/>
        <v>4551176</v>
      </c>
      <c r="AD275">
        <v>0</v>
      </c>
      <c r="AE275">
        <f t="shared" si="52"/>
        <v>0</v>
      </c>
      <c r="AF275">
        <v>37483.493157702454</v>
      </c>
      <c r="AG275">
        <v>10.370197970463327</v>
      </c>
      <c r="AH275">
        <v>3</v>
      </c>
      <c r="AI275">
        <v>0</v>
      </c>
      <c r="AJ275">
        <v>21.919999999999899</v>
      </c>
      <c r="AK275" t="str">
        <f t="shared" si="53"/>
        <v>Mon</v>
      </c>
      <c r="AL275">
        <f t="shared" si="54"/>
        <v>1</v>
      </c>
      <c r="AM275">
        <f t="shared" si="55"/>
        <v>0</v>
      </c>
      <c r="AN275">
        <f t="shared" si="56"/>
        <v>0</v>
      </c>
      <c r="AO275">
        <f t="shared" si="57"/>
        <v>0</v>
      </c>
      <c r="AP275">
        <f t="shared" si="58"/>
        <v>0</v>
      </c>
      <c r="AQ275">
        <f t="shared" si="59"/>
        <v>0</v>
      </c>
      <c r="AU275" s="1">
        <v>43414</v>
      </c>
      <c r="AV275">
        <v>3660</v>
      </c>
      <c r="AW275">
        <v>3.4786869113287513</v>
      </c>
      <c r="AX275">
        <v>482</v>
      </c>
      <c r="AY275">
        <v>6.333333333333333</v>
      </c>
      <c r="AZ275">
        <v>2</v>
      </c>
      <c r="BA275">
        <v>63377.940827531522</v>
      </c>
      <c r="BB275">
        <v>3971</v>
      </c>
      <c r="BC275">
        <v>6735</v>
      </c>
      <c r="BD275">
        <v>3456</v>
      </c>
      <c r="BE275">
        <f>VLOOKUP($AU275,weatherData!$A$1:$E$366,2,0)</f>
        <v>0</v>
      </c>
      <c r="BF275">
        <f>VLOOKUP($AU275,weatherData!$A$1:$E$366,3,0)</f>
        <v>0</v>
      </c>
      <c r="BG275">
        <f>VLOOKUP($AU275,weatherData!$A$1:$E$366,4,0)</f>
        <v>51.98</v>
      </c>
      <c r="BH275">
        <f>VLOOKUP($AU275,weatherData!$A$1:$E$366,5,0)</f>
        <v>28.04</v>
      </c>
    </row>
    <row r="276" spans="1:60" x14ac:dyDescent="0.2">
      <c r="A276" s="3">
        <v>43417</v>
      </c>
      <c r="B276" s="4">
        <v>1634</v>
      </c>
      <c r="C276" s="4">
        <v>3.6118553358076664</v>
      </c>
      <c r="D276" s="4">
        <v>231</v>
      </c>
      <c r="E276" s="4">
        <v>6.1333333333333337</v>
      </c>
      <c r="F276" s="4">
        <v>8</v>
      </c>
      <c r="G276" s="4">
        <v>57386.938570601014</v>
      </c>
      <c r="H276" s="4">
        <v>2903</v>
      </c>
      <c r="I276" s="4">
        <v>2373</v>
      </c>
      <c r="J276" s="4">
        <v>1983</v>
      </c>
      <c r="Q276" s="1">
        <v>43417</v>
      </c>
      <c r="R276">
        <v>1634</v>
      </c>
      <c r="S276">
        <v>231</v>
      </c>
      <c r="T276">
        <v>2903</v>
      </c>
      <c r="U276">
        <v>2373</v>
      </c>
      <c r="V276">
        <v>1983</v>
      </c>
      <c r="W276">
        <v>6.1333333333333337</v>
      </c>
      <c r="X276">
        <v>0</v>
      </c>
      <c r="Y276">
        <v>44.96</v>
      </c>
      <c r="Z276">
        <f t="shared" si="48"/>
        <v>2021.4016000000001</v>
      </c>
      <c r="AA276">
        <f t="shared" si="49"/>
        <v>17805.066666666669</v>
      </c>
      <c r="AB276">
        <f t="shared" si="50"/>
        <v>6888819</v>
      </c>
      <c r="AC276">
        <f t="shared" si="51"/>
        <v>5756649</v>
      </c>
      <c r="AD276">
        <v>0</v>
      </c>
      <c r="AE276">
        <f t="shared" si="52"/>
        <v>0</v>
      </c>
      <c r="AF276">
        <v>57386.938570601014</v>
      </c>
      <c r="AG276">
        <v>3.6118553358076664</v>
      </c>
      <c r="AH276">
        <v>8</v>
      </c>
      <c r="AI276">
        <v>0</v>
      </c>
      <c r="AJ276">
        <v>21.02</v>
      </c>
      <c r="AK276" t="str">
        <f t="shared" si="53"/>
        <v>Tue</v>
      </c>
      <c r="AL276">
        <f t="shared" si="54"/>
        <v>0</v>
      </c>
      <c r="AM276">
        <f t="shared" si="55"/>
        <v>1</v>
      </c>
      <c r="AN276">
        <f t="shared" si="56"/>
        <v>0</v>
      </c>
      <c r="AO276">
        <f t="shared" si="57"/>
        <v>0</v>
      </c>
      <c r="AP276">
        <f t="shared" si="58"/>
        <v>0</v>
      </c>
      <c r="AQ276">
        <f t="shared" si="59"/>
        <v>0</v>
      </c>
      <c r="AU276" s="1">
        <v>43416</v>
      </c>
      <c r="AV276">
        <v>2279</v>
      </c>
      <c r="AW276">
        <v>10.370197970463327</v>
      </c>
      <c r="AX276">
        <v>278</v>
      </c>
      <c r="AY276">
        <v>6.7142857142857144</v>
      </c>
      <c r="AZ276">
        <v>3</v>
      </c>
      <c r="BA276">
        <v>37483.493157702454</v>
      </c>
      <c r="BB276">
        <v>1876</v>
      </c>
      <c r="BC276">
        <v>2839</v>
      </c>
      <c r="BD276">
        <v>2426</v>
      </c>
      <c r="BE276">
        <f>VLOOKUP($AU276,weatherData!$A$1:$E$366,2,0)</f>
        <v>0</v>
      </c>
      <c r="BF276">
        <f>VLOOKUP($AU276,weatherData!$A$1:$E$366,3,0)</f>
        <v>0</v>
      </c>
      <c r="BG276">
        <f>VLOOKUP($AU276,weatherData!$A$1:$E$366,4,0)</f>
        <v>42.98</v>
      </c>
      <c r="BH276">
        <f>VLOOKUP($AU276,weatherData!$A$1:$E$366,5,0)</f>
        <v>21.919999999999899</v>
      </c>
    </row>
    <row r="277" spans="1:60" x14ac:dyDescent="0.2">
      <c r="A277" s="3">
        <v>43418</v>
      </c>
      <c r="B277" s="4">
        <v>3218</v>
      </c>
      <c r="C277" s="4">
        <v>4.8401137454276917</v>
      </c>
      <c r="D277" s="4">
        <v>421</v>
      </c>
      <c r="E277" s="4">
        <v>6.5333333333333332</v>
      </c>
      <c r="F277" s="4">
        <v>7</v>
      </c>
      <c r="G277" s="4">
        <v>62239.024993142913</v>
      </c>
      <c r="H277" s="4">
        <v>2526</v>
      </c>
      <c r="I277" s="4">
        <v>2567</v>
      </c>
      <c r="J277" s="4">
        <v>2446</v>
      </c>
      <c r="Q277" s="1">
        <v>43418</v>
      </c>
      <c r="R277">
        <v>3218</v>
      </c>
      <c r="S277">
        <v>421</v>
      </c>
      <c r="T277">
        <v>2526</v>
      </c>
      <c r="U277">
        <v>2567</v>
      </c>
      <c r="V277">
        <v>2446</v>
      </c>
      <c r="W277">
        <v>6.5333333333333332</v>
      </c>
      <c r="X277">
        <v>0</v>
      </c>
      <c r="Y277">
        <v>53.06</v>
      </c>
      <c r="Z277">
        <f t="shared" si="48"/>
        <v>2815.3636000000001</v>
      </c>
      <c r="AA277">
        <f t="shared" si="49"/>
        <v>16503.2</v>
      </c>
      <c r="AB277">
        <f t="shared" si="50"/>
        <v>6484242</v>
      </c>
      <c r="AC277">
        <f t="shared" si="51"/>
        <v>6178596</v>
      </c>
      <c r="AD277">
        <v>0</v>
      </c>
      <c r="AE277">
        <f t="shared" si="52"/>
        <v>0</v>
      </c>
      <c r="AF277">
        <v>62239.024993142913</v>
      </c>
      <c r="AG277">
        <v>4.8401137454276917</v>
      </c>
      <c r="AH277">
        <v>7</v>
      </c>
      <c r="AI277">
        <v>0</v>
      </c>
      <c r="AJ277">
        <v>24.08</v>
      </c>
      <c r="AK277" t="str">
        <f t="shared" si="53"/>
        <v>Wed</v>
      </c>
      <c r="AL277">
        <f t="shared" si="54"/>
        <v>0</v>
      </c>
      <c r="AM277">
        <f t="shared" si="55"/>
        <v>0</v>
      </c>
      <c r="AN277">
        <f t="shared" si="56"/>
        <v>1</v>
      </c>
      <c r="AO277">
        <f t="shared" si="57"/>
        <v>0</v>
      </c>
      <c r="AP277">
        <f t="shared" si="58"/>
        <v>0</v>
      </c>
      <c r="AQ277">
        <f t="shared" si="59"/>
        <v>0</v>
      </c>
      <c r="AU277" s="1">
        <v>43417</v>
      </c>
      <c r="AV277">
        <v>1634</v>
      </c>
      <c r="AW277">
        <v>3.6118553358076664</v>
      </c>
      <c r="AX277">
        <v>231</v>
      </c>
      <c r="AY277">
        <v>6.1333333333333337</v>
      </c>
      <c r="AZ277">
        <v>8</v>
      </c>
      <c r="BA277">
        <v>57386.938570601014</v>
      </c>
      <c r="BB277">
        <v>2903</v>
      </c>
      <c r="BC277">
        <v>2373</v>
      </c>
      <c r="BD277">
        <v>1983</v>
      </c>
      <c r="BE277">
        <f>VLOOKUP($AU277,weatherData!$A$1:$E$366,2,0)</f>
        <v>0</v>
      </c>
      <c r="BF277">
        <f>VLOOKUP($AU277,weatherData!$A$1:$E$366,3,0)</f>
        <v>0</v>
      </c>
      <c r="BG277">
        <f>VLOOKUP($AU277,weatherData!$A$1:$E$366,4,0)</f>
        <v>44.96</v>
      </c>
      <c r="BH277">
        <f>VLOOKUP($AU277,weatherData!$A$1:$E$366,5,0)</f>
        <v>21.02</v>
      </c>
    </row>
    <row r="278" spans="1:60" x14ac:dyDescent="0.2">
      <c r="A278" s="3">
        <v>43419</v>
      </c>
      <c r="B278" s="4">
        <v>2275</v>
      </c>
      <c r="C278" s="4">
        <v>4.8982305240450916</v>
      </c>
      <c r="D278" s="4">
        <v>302</v>
      </c>
      <c r="E278" s="4">
        <v>6</v>
      </c>
      <c r="F278" s="4">
        <v>2</v>
      </c>
      <c r="G278" s="4">
        <v>57782.839282139365</v>
      </c>
      <c r="H278" s="4">
        <v>2943</v>
      </c>
      <c r="I278" s="4">
        <v>2393</v>
      </c>
      <c r="J278" s="4">
        <v>2894</v>
      </c>
      <c r="Q278" s="1">
        <v>43419</v>
      </c>
      <c r="R278">
        <v>2275</v>
      </c>
      <c r="S278">
        <v>302</v>
      </c>
      <c r="T278">
        <v>2943</v>
      </c>
      <c r="U278">
        <v>2393</v>
      </c>
      <c r="V278">
        <v>2894</v>
      </c>
      <c r="W278">
        <v>6</v>
      </c>
      <c r="X278">
        <v>0</v>
      </c>
      <c r="Y278">
        <v>53.06</v>
      </c>
      <c r="Z278">
        <f t="shared" si="48"/>
        <v>2815.3636000000001</v>
      </c>
      <c r="AA278">
        <f t="shared" si="49"/>
        <v>17658</v>
      </c>
      <c r="AB278">
        <f t="shared" si="50"/>
        <v>7042599</v>
      </c>
      <c r="AC278">
        <f t="shared" si="51"/>
        <v>8517042</v>
      </c>
      <c r="AD278">
        <v>0</v>
      </c>
      <c r="AE278">
        <f t="shared" si="52"/>
        <v>0</v>
      </c>
      <c r="AF278">
        <v>57782.839282139365</v>
      </c>
      <c r="AG278">
        <v>4.8982305240450916</v>
      </c>
      <c r="AH278">
        <v>2</v>
      </c>
      <c r="AI278">
        <v>0</v>
      </c>
      <c r="AJ278">
        <v>24.98</v>
      </c>
      <c r="AK278" t="str">
        <f t="shared" si="53"/>
        <v>Thu</v>
      </c>
      <c r="AL278">
        <f t="shared" si="54"/>
        <v>0</v>
      </c>
      <c r="AM278">
        <f t="shared" si="55"/>
        <v>0</v>
      </c>
      <c r="AN278">
        <f t="shared" si="56"/>
        <v>0</v>
      </c>
      <c r="AO278">
        <f t="shared" si="57"/>
        <v>1</v>
      </c>
      <c r="AP278">
        <f t="shared" si="58"/>
        <v>0</v>
      </c>
      <c r="AQ278">
        <f t="shared" si="59"/>
        <v>0</v>
      </c>
      <c r="AU278" s="1">
        <v>43418</v>
      </c>
      <c r="AV278">
        <v>3218</v>
      </c>
      <c r="AW278">
        <v>4.8401137454276917</v>
      </c>
      <c r="AX278">
        <v>421</v>
      </c>
      <c r="AY278">
        <v>6.5333333333333332</v>
      </c>
      <c r="AZ278">
        <v>7</v>
      </c>
      <c r="BA278">
        <v>62239.024993142913</v>
      </c>
      <c r="BB278">
        <v>2526</v>
      </c>
      <c r="BC278">
        <v>2567</v>
      </c>
      <c r="BD278">
        <v>2446</v>
      </c>
      <c r="BE278">
        <f>VLOOKUP($AU278,weatherData!$A$1:$E$366,2,0)</f>
        <v>0</v>
      </c>
      <c r="BF278">
        <f>VLOOKUP($AU278,weatherData!$A$1:$E$366,3,0)</f>
        <v>0</v>
      </c>
      <c r="BG278">
        <f>VLOOKUP($AU278,weatherData!$A$1:$E$366,4,0)</f>
        <v>53.06</v>
      </c>
      <c r="BH278">
        <f>VLOOKUP($AU278,weatherData!$A$1:$E$366,5,0)</f>
        <v>24.08</v>
      </c>
    </row>
    <row r="279" spans="1:60" x14ac:dyDescent="0.2">
      <c r="A279" s="3">
        <v>43420</v>
      </c>
      <c r="B279" s="4">
        <v>2672</v>
      </c>
      <c r="C279" s="4">
        <v>9.56161237684457</v>
      </c>
      <c r="D279" s="4">
        <v>325</v>
      </c>
      <c r="E279" s="4">
        <v>6.6</v>
      </c>
      <c r="F279" s="4">
        <v>6</v>
      </c>
      <c r="G279" s="4">
        <v>59775.425492174349</v>
      </c>
      <c r="H279" s="4">
        <v>4805</v>
      </c>
      <c r="I279" s="4">
        <v>4356</v>
      </c>
      <c r="J279" s="4">
        <v>3692</v>
      </c>
      <c r="Q279" s="1">
        <v>43420</v>
      </c>
      <c r="R279">
        <v>2672</v>
      </c>
      <c r="S279">
        <v>325</v>
      </c>
      <c r="T279">
        <v>4805</v>
      </c>
      <c r="U279">
        <v>4356</v>
      </c>
      <c r="V279">
        <v>3692</v>
      </c>
      <c r="W279">
        <v>6.6</v>
      </c>
      <c r="X279">
        <v>0</v>
      </c>
      <c r="Y279">
        <v>55.94</v>
      </c>
      <c r="Z279">
        <f t="shared" si="48"/>
        <v>3129.2835999999998</v>
      </c>
      <c r="AA279">
        <f t="shared" si="49"/>
        <v>31713</v>
      </c>
      <c r="AB279">
        <f t="shared" si="50"/>
        <v>20930580</v>
      </c>
      <c r="AC279">
        <f t="shared" si="51"/>
        <v>17740060</v>
      </c>
      <c r="AD279">
        <v>0</v>
      </c>
      <c r="AE279">
        <f t="shared" si="52"/>
        <v>0</v>
      </c>
      <c r="AF279">
        <v>59775.425492174349</v>
      </c>
      <c r="AG279">
        <v>9.56161237684457</v>
      </c>
      <c r="AH279">
        <v>6</v>
      </c>
      <c r="AI279">
        <v>0</v>
      </c>
      <c r="AJ279">
        <v>28.04</v>
      </c>
      <c r="AK279" t="str">
        <f t="shared" si="53"/>
        <v>Fri</v>
      </c>
      <c r="AL279">
        <f t="shared" si="54"/>
        <v>0</v>
      </c>
      <c r="AM279">
        <f t="shared" si="55"/>
        <v>0</v>
      </c>
      <c r="AN279">
        <f t="shared" si="56"/>
        <v>0</v>
      </c>
      <c r="AO279">
        <f t="shared" si="57"/>
        <v>0</v>
      </c>
      <c r="AP279">
        <f t="shared" si="58"/>
        <v>1</v>
      </c>
      <c r="AQ279">
        <f t="shared" si="59"/>
        <v>0</v>
      </c>
      <c r="AU279" s="1">
        <v>43419</v>
      </c>
      <c r="AV279">
        <v>2275</v>
      </c>
      <c r="AW279">
        <v>4.8982305240450916</v>
      </c>
      <c r="AX279">
        <v>302</v>
      </c>
      <c r="AY279">
        <v>6</v>
      </c>
      <c r="AZ279">
        <v>2</v>
      </c>
      <c r="BA279">
        <v>57782.839282139365</v>
      </c>
      <c r="BB279">
        <v>2943</v>
      </c>
      <c r="BC279">
        <v>2393</v>
      </c>
      <c r="BD279">
        <v>2894</v>
      </c>
      <c r="BE279">
        <f>VLOOKUP($AU279,weatherData!$A$1:$E$366,2,0)</f>
        <v>0</v>
      </c>
      <c r="BF279">
        <f>VLOOKUP($AU279,weatherData!$A$1:$E$366,3,0)</f>
        <v>0</v>
      </c>
      <c r="BG279">
        <f>VLOOKUP($AU279,weatherData!$A$1:$E$366,4,0)</f>
        <v>53.06</v>
      </c>
      <c r="BH279">
        <f>VLOOKUP($AU279,weatherData!$A$1:$E$366,5,0)</f>
        <v>24.98</v>
      </c>
    </row>
    <row r="280" spans="1:60" x14ac:dyDescent="0.2">
      <c r="A280" s="3">
        <v>43421</v>
      </c>
      <c r="B280" s="4">
        <v>5286</v>
      </c>
      <c r="C280" s="4">
        <v>3.4143089440126109</v>
      </c>
      <c r="D280" s="4">
        <v>605</v>
      </c>
      <c r="E280" s="4">
        <v>6.8666666666666663</v>
      </c>
      <c r="F280" s="4">
        <v>1</v>
      </c>
      <c r="G280" s="4">
        <v>52615.830628968986</v>
      </c>
      <c r="H280" s="4">
        <v>5903</v>
      </c>
      <c r="I280" s="4">
        <v>3366</v>
      </c>
      <c r="J280" s="4">
        <v>3660</v>
      </c>
      <c r="Q280" s="1">
        <v>43421</v>
      </c>
      <c r="R280">
        <v>5286</v>
      </c>
      <c r="S280">
        <v>605</v>
      </c>
      <c r="T280">
        <v>5903</v>
      </c>
      <c r="U280">
        <v>3366</v>
      </c>
      <c r="V280">
        <v>3660</v>
      </c>
      <c r="W280">
        <v>6.8666666666666663</v>
      </c>
      <c r="X280">
        <v>0</v>
      </c>
      <c r="Y280">
        <v>48.92</v>
      </c>
      <c r="Z280">
        <f t="shared" si="48"/>
        <v>2393.1664000000001</v>
      </c>
      <c r="AA280">
        <f t="shared" si="49"/>
        <v>40533.933333333334</v>
      </c>
      <c r="AB280">
        <f t="shared" si="50"/>
        <v>19869498</v>
      </c>
      <c r="AC280">
        <f t="shared" si="51"/>
        <v>21604980</v>
      </c>
      <c r="AD280">
        <v>1</v>
      </c>
      <c r="AE280">
        <f t="shared" si="52"/>
        <v>5903</v>
      </c>
      <c r="AF280">
        <v>52615.830628968986</v>
      </c>
      <c r="AG280">
        <v>3.4143089440126109</v>
      </c>
      <c r="AH280">
        <v>1</v>
      </c>
      <c r="AI280">
        <v>0</v>
      </c>
      <c r="AJ280">
        <v>28.04</v>
      </c>
      <c r="AK280" t="str">
        <f t="shared" si="53"/>
        <v>Sat</v>
      </c>
      <c r="AL280">
        <f t="shared" si="54"/>
        <v>0</v>
      </c>
      <c r="AM280">
        <f t="shared" si="55"/>
        <v>0</v>
      </c>
      <c r="AN280">
        <f t="shared" si="56"/>
        <v>0</v>
      </c>
      <c r="AO280">
        <f t="shared" si="57"/>
        <v>0</v>
      </c>
      <c r="AP280">
        <f t="shared" si="58"/>
        <v>0</v>
      </c>
      <c r="AQ280">
        <f t="shared" si="59"/>
        <v>1</v>
      </c>
      <c r="AU280" s="1">
        <v>43420</v>
      </c>
      <c r="AV280">
        <v>2672</v>
      </c>
      <c r="AW280">
        <v>9.56161237684457</v>
      </c>
      <c r="AX280">
        <v>325</v>
      </c>
      <c r="AY280">
        <v>6.6</v>
      </c>
      <c r="AZ280">
        <v>6</v>
      </c>
      <c r="BA280">
        <v>59775.425492174349</v>
      </c>
      <c r="BB280">
        <v>4805</v>
      </c>
      <c r="BC280">
        <v>4356</v>
      </c>
      <c r="BD280">
        <v>3692</v>
      </c>
      <c r="BE280">
        <f>VLOOKUP($AU280,weatherData!$A$1:$E$366,2,0)</f>
        <v>0</v>
      </c>
      <c r="BF280">
        <f>VLOOKUP($AU280,weatherData!$A$1:$E$366,3,0)</f>
        <v>0</v>
      </c>
      <c r="BG280">
        <f>VLOOKUP($AU280,weatherData!$A$1:$E$366,4,0)</f>
        <v>55.94</v>
      </c>
      <c r="BH280">
        <f>VLOOKUP($AU280,weatherData!$A$1:$E$366,5,0)</f>
        <v>28.04</v>
      </c>
    </row>
    <row r="281" spans="1:60" x14ac:dyDescent="0.2">
      <c r="A281" s="3">
        <v>43423</v>
      </c>
      <c r="B281" s="4">
        <v>2629</v>
      </c>
      <c r="C281" s="4">
        <v>3.3363602334044704</v>
      </c>
      <c r="D281" s="4">
        <v>311</v>
      </c>
      <c r="E281" s="4">
        <v>6.7333333333333334</v>
      </c>
      <c r="F281" s="4">
        <v>17</v>
      </c>
      <c r="G281" s="4">
        <v>47180.534070940754</v>
      </c>
      <c r="H281" s="4">
        <v>2788</v>
      </c>
      <c r="I281" s="4">
        <v>2218</v>
      </c>
      <c r="J281" s="4">
        <v>2279</v>
      </c>
      <c r="Q281" s="1">
        <v>43423</v>
      </c>
      <c r="R281">
        <v>2629</v>
      </c>
      <c r="S281">
        <v>311</v>
      </c>
      <c r="T281">
        <v>2788</v>
      </c>
      <c r="U281">
        <v>2218</v>
      </c>
      <c r="V281">
        <v>2279</v>
      </c>
      <c r="W281">
        <v>6.7333333333333334</v>
      </c>
      <c r="X281">
        <v>0</v>
      </c>
      <c r="Y281">
        <v>46.94</v>
      </c>
      <c r="Z281">
        <f t="shared" si="48"/>
        <v>2203.3635999999997</v>
      </c>
      <c r="AA281">
        <f t="shared" si="49"/>
        <v>18772.533333333333</v>
      </c>
      <c r="AB281">
        <f t="shared" si="50"/>
        <v>6183784</v>
      </c>
      <c r="AC281">
        <f t="shared" si="51"/>
        <v>6353852</v>
      </c>
      <c r="AD281">
        <v>0</v>
      </c>
      <c r="AE281">
        <f t="shared" si="52"/>
        <v>0</v>
      </c>
      <c r="AF281">
        <v>47180.534070940754</v>
      </c>
      <c r="AG281">
        <v>3.3363602334044704</v>
      </c>
      <c r="AH281">
        <v>17</v>
      </c>
      <c r="AI281">
        <v>0</v>
      </c>
      <c r="AJ281">
        <v>19.939999999999898</v>
      </c>
      <c r="AK281" t="str">
        <f t="shared" si="53"/>
        <v>Mon</v>
      </c>
      <c r="AL281">
        <f t="shared" si="54"/>
        <v>1</v>
      </c>
      <c r="AM281">
        <f t="shared" si="55"/>
        <v>0</v>
      </c>
      <c r="AN281">
        <f t="shared" si="56"/>
        <v>0</v>
      </c>
      <c r="AO281">
        <f t="shared" si="57"/>
        <v>0</v>
      </c>
      <c r="AP281">
        <f t="shared" si="58"/>
        <v>0</v>
      </c>
      <c r="AQ281">
        <f t="shared" si="59"/>
        <v>0</v>
      </c>
      <c r="AU281" s="1">
        <v>43421</v>
      </c>
      <c r="AV281">
        <v>5286</v>
      </c>
      <c r="AW281">
        <v>3.4143089440126109</v>
      </c>
      <c r="AX281">
        <v>605</v>
      </c>
      <c r="AY281">
        <v>6.8666666666666663</v>
      </c>
      <c r="AZ281">
        <v>1</v>
      </c>
      <c r="BA281">
        <v>52615.830628968986</v>
      </c>
      <c r="BB281">
        <v>5903</v>
      </c>
      <c r="BC281">
        <v>3366</v>
      </c>
      <c r="BD281">
        <v>3660</v>
      </c>
      <c r="BE281">
        <f>VLOOKUP($AU281,weatherData!$A$1:$E$366,2,0)</f>
        <v>0</v>
      </c>
      <c r="BF281">
        <f>VLOOKUP($AU281,weatherData!$A$1:$E$366,3,0)</f>
        <v>0</v>
      </c>
      <c r="BG281">
        <f>VLOOKUP($AU281,weatherData!$A$1:$E$366,4,0)</f>
        <v>48.92</v>
      </c>
      <c r="BH281">
        <f>VLOOKUP($AU281,weatherData!$A$1:$E$366,5,0)</f>
        <v>28.04</v>
      </c>
    </row>
    <row r="282" spans="1:60" x14ac:dyDescent="0.2">
      <c r="A282" s="3">
        <v>43424</v>
      </c>
      <c r="B282" s="4">
        <v>2426</v>
      </c>
      <c r="C282" s="4">
        <v>4.5883564505669741</v>
      </c>
      <c r="D282" s="4">
        <v>266</v>
      </c>
      <c r="E282" s="4">
        <v>7.4666666666666668</v>
      </c>
      <c r="F282" s="4">
        <v>2</v>
      </c>
      <c r="G282" s="4">
        <v>53702.953724252329</v>
      </c>
      <c r="H282" s="4">
        <v>3258</v>
      </c>
      <c r="I282" s="4">
        <v>2251</v>
      </c>
      <c r="J282" s="4">
        <v>1634</v>
      </c>
      <c r="Q282" s="1">
        <v>43424</v>
      </c>
      <c r="R282">
        <v>2426</v>
      </c>
      <c r="S282">
        <v>266</v>
      </c>
      <c r="T282">
        <v>3258</v>
      </c>
      <c r="U282">
        <v>2251</v>
      </c>
      <c r="V282">
        <v>1634</v>
      </c>
      <c r="W282">
        <v>7.4666666666666668</v>
      </c>
      <c r="X282">
        <v>0</v>
      </c>
      <c r="Y282">
        <v>50</v>
      </c>
      <c r="Z282">
        <f t="shared" si="48"/>
        <v>2500</v>
      </c>
      <c r="AA282">
        <f t="shared" si="49"/>
        <v>24326.400000000001</v>
      </c>
      <c r="AB282">
        <f t="shared" si="50"/>
        <v>7333758</v>
      </c>
      <c r="AC282">
        <f t="shared" si="51"/>
        <v>5323572</v>
      </c>
      <c r="AD282">
        <v>0</v>
      </c>
      <c r="AE282">
        <f t="shared" si="52"/>
        <v>0</v>
      </c>
      <c r="AF282">
        <v>53702.953724252329</v>
      </c>
      <c r="AG282">
        <v>4.5883564505669741</v>
      </c>
      <c r="AH282">
        <v>2</v>
      </c>
      <c r="AI282">
        <v>0</v>
      </c>
      <c r="AJ282">
        <v>21.02</v>
      </c>
      <c r="AK282" t="str">
        <f t="shared" si="53"/>
        <v>Tue</v>
      </c>
      <c r="AL282">
        <f t="shared" si="54"/>
        <v>0</v>
      </c>
      <c r="AM282">
        <f t="shared" si="55"/>
        <v>1</v>
      </c>
      <c r="AN282">
        <f t="shared" si="56"/>
        <v>0</v>
      </c>
      <c r="AO282">
        <f t="shared" si="57"/>
        <v>0</v>
      </c>
      <c r="AP282">
        <f t="shared" si="58"/>
        <v>0</v>
      </c>
      <c r="AQ282">
        <f t="shared" si="59"/>
        <v>0</v>
      </c>
      <c r="AU282" s="1">
        <v>43423</v>
      </c>
      <c r="AV282">
        <v>2629</v>
      </c>
      <c r="AW282">
        <v>3.3363602334044704</v>
      </c>
      <c r="AX282">
        <v>311</v>
      </c>
      <c r="AY282">
        <v>6.7333333333333334</v>
      </c>
      <c r="AZ282">
        <v>17</v>
      </c>
      <c r="BA282">
        <v>47180.534070940754</v>
      </c>
      <c r="BB282">
        <v>2788</v>
      </c>
      <c r="BC282">
        <v>2218</v>
      </c>
      <c r="BD282">
        <v>2279</v>
      </c>
      <c r="BE282">
        <f>VLOOKUP($AU282,weatherData!$A$1:$E$366,2,0)</f>
        <v>0</v>
      </c>
      <c r="BF282">
        <f>VLOOKUP($AU282,weatherData!$A$1:$E$366,3,0)</f>
        <v>0</v>
      </c>
      <c r="BG282">
        <f>VLOOKUP($AU282,weatherData!$A$1:$E$366,4,0)</f>
        <v>46.94</v>
      </c>
      <c r="BH282">
        <f>VLOOKUP($AU282,weatherData!$A$1:$E$366,5,0)</f>
        <v>19.939999999999898</v>
      </c>
    </row>
    <row r="283" spans="1:60" x14ac:dyDescent="0.2">
      <c r="A283" s="3">
        <v>43425</v>
      </c>
      <c r="B283" s="4">
        <v>3603</v>
      </c>
      <c r="C283" s="4">
        <v>3.3155377224186737</v>
      </c>
      <c r="D283" s="4">
        <v>339</v>
      </c>
      <c r="E283" s="4">
        <v>8.1999999999999993</v>
      </c>
      <c r="F283" s="4">
        <v>2</v>
      </c>
      <c r="G283" s="4">
        <v>56130.747851138251</v>
      </c>
      <c r="H283" s="4">
        <v>3160</v>
      </c>
      <c r="I283" s="4">
        <v>3043</v>
      </c>
      <c r="J283" s="4">
        <v>3218</v>
      </c>
      <c r="Q283" s="1">
        <v>43425</v>
      </c>
      <c r="R283">
        <v>3603</v>
      </c>
      <c r="S283">
        <v>339</v>
      </c>
      <c r="T283">
        <v>3160</v>
      </c>
      <c r="U283">
        <v>3043</v>
      </c>
      <c r="V283">
        <v>3218</v>
      </c>
      <c r="W283">
        <v>8.1999999999999993</v>
      </c>
      <c r="X283">
        <v>0</v>
      </c>
      <c r="Y283">
        <v>53.96</v>
      </c>
      <c r="Z283">
        <f t="shared" si="48"/>
        <v>2911.6815999999999</v>
      </c>
      <c r="AA283">
        <f t="shared" si="49"/>
        <v>25911.999999999996</v>
      </c>
      <c r="AB283">
        <f t="shared" si="50"/>
        <v>9615880</v>
      </c>
      <c r="AC283">
        <f t="shared" si="51"/>
        <v>10168880</v>
      </c>
      <c r="AD283">
        <v>0</v>
      </c>
      <c r="AE283">
        <f t="shared" si="52"/>
        <v>0</v>
      </c>
      <c r="AF283">
        <v>56130.747851138251</v>
      </c>
      <c r="AG283">
        <v>3.3155377224186737</v>
      </c>
      <c r="AH283">
        <v>2</v>
      </c>
      <c r="AI283">
        <v>0</v>
      </c>
      <c r="AJ283">
        <v>21.02</v>
      </c>
      <c r="AK283" t="str">
        <f t="shared" si="53"/>
        <v>Wed</v>
      </c>
      <c r="AL283">
        <f t="shared" si="54"/>
        <v>0</v>
      </c>
      <c r="AM283">
        <f t="shared" si="55"/>
        <v>0</v>
      </c>
      <c r="AN283">
        <f t="shared" si="56"/>
        <v>1</v>
      </c>
      <c r="AO283">
        <f t="shared" si="57"/>
        <v>0</v>
      </c>
      <c r="AP283">
        <f t="shared" si="58"/>
        <v>0</v>
      </c>
      <c r="AQ283">
        <f t="shared" si="59"/>
        <v>0</v>
      </c>
      <c r="AU283" s="1">
        <v>43424</v>
      </c>
      <c r="AV283">
        <v>2426</v>
      </c>
      <c r="AW283">
        <v>4.5883564505669741</v>
      </c>
      <c r="AX283">
        <v>266</v>
      </c>
      <c r="AY283">
        <v>7.4666666666666668</v>
      </c>
      <c r="AZ283">
        <v>2</v>
      </c>
      <c r="BA283">
        <v>53702.953724252329</v>
      </c>
      <c r="BB283">
        <v>3258</v>
      </c>
      <c r="BC283">
        <v>2251</v>
      </c>
      <c r="BD283">
        <v>1634</v>
      </c>
      <c r="BE283">
        <f>VLOOKUP($AU283,weatherData!$A$1:$E$366,2,0)</f>
        <v>0</v>
      </c>
      <c r="BF283">
        <f>VLOOKUP($AU283,weatherData!$A$1:$E$366,3,0)</f>
        <v>0</v>
      </c>
      <c r="BG283">
        <f>VLOOKUP($AU283,weatherData!$A$1:$E$366,4,0)</f>
        <v>50</v>
      </c>
      <c r="BH283">
        <f>VLOOKUP($AU283,weatherData!$A$1:$E$366,5,0)</f>
        <v>21.02</v>
      </c>
    </row>
    <row r="284" spans="1:60" x14ac:dyDescent="0.2">
      <c r="A284" s="3">
        <v>43426</v>
      </c>
      <c r="B284" s="4">
        <v>50</v>
      </c>
      <c r="C284" s="4">
        <v>19</v>
      </c>
      <c r="D284" s="4">
        <v>1</v>
      </c>
      <c r="E284" s="4">
        <v>50</v>
      </c>
      <c r="F284" s="4">
        <v>0</v>
      </c>
      <c r="G284" s="4">
        <v>49</v>
      </c>
      <c r="H284" s="4">
        <v>0</v>
      </c>
      <c r="I284" s="4">
        <v>133</v>
      </c>
      <c r="J284" s="4">
        <v>67</v>
      </c>
      <c r="Q284" s="1">
        <v>43426</v>
      </c>
      <c r="R284">
        <v>50</v>
      </c>
      <c r="S284">
        <v>1</v>
      </c>
      <c r="T284">
        <v>0</v>
      </c>
      <c r="U284">
        <v>133</v>
      </c>
      <c r="V284">
        <v>67</v>
      </c>
      <c r="W284">
        <v>50</v>
      </c>
      <c r="X284">
        <v>0</v>
      </c>
      <c r="Y284">
        <v>48.92</v>
      </c>
      <c r="Z284">
        <f t="shared" si="48"/>
        <v>2393.1664000000001</v>
      </c>
      <c r="AA284">
        <f t="shared" si="49"/>
        <v>0</v>
      </c>
      <c r="AB284">
        <f t="shared" si="50"/>
        <v>0</v>
      </c>
      <c r="AC284">
        <f t="shared" si="51"/>
        <v>0</v>
      </c>
      <c r="AD284">
        <v>0</v>
      </c>
      <c r="AE284">
        <f t="shared" si="52"/>
        <v>0</v>
      </c>
      <c r="AF284">
        <v>49</v>
      </c>
      <c r="AG284">
        <v>19</v>
      </c>
      <c r="AH284">
        <v>0</v>
      </c>
      <c r="AI284">
        <v>4.0157480314960603</v>
      </c>
      <c r="AJ284">
        <v>35.96</v>
      </c>
      <c r="AK284" t="str">
        <f t="shared" si="53"/>
        <v>Thu</v>
      </c>
      <c r="AL284">
        <f t="shared" si="54"/>
        <v>0</v>
      </c>
      <c r="AM284">
        <f t="shared" si="55"/>
        <v>0</v>
      </c>
      <c r="AN284">
        <f t="shared" si="56"/>
        <v>0</v>
      </c>
      <c r="AO284">
        <f t="shared" si="57"/>
        <v>1</v>
      </c>
      <c r="AP284">
        <f t="shared" si="58"/>
        <v>0</v>
      </c>
      <c r="AQ284">
        <f t="shared" si="59"/>
        <v>0</v>
      </c>
      <c r="AU284" s="1">
        <v>43425</v>
      </c>
      <c r="AV284">
        <v>3603</v>
      </c>
      <c r="AW284">
        <v>3.3155377224186737</v>
      </c>
      <c r="AX284">
        <v>339</v>
      </c>
      <c r="AY284">
        <v>8.1999999999999993</v>
      </c>
      <c r="AZ284">
        <v>2</v>
      </c>
      <c r="BA284">
        <v>56130.747851138251</v>
      </c>
      <c r="BB284">
        <v>3160</v>
      </c>
      <c r="BC284">
        <v>3043</v>
      </c>
      <c r="BD284">
        <v>3218</v>
      </c>
      <c r="BE284">
        <f>VLOOKUP($AU284,weatherData!$A$1:$E$366,2,0)</f>
        <v>0</v>
      </c>
      <c r="BF284">
        <f>VLOOKUP($AU284,weatherData!$A$1:$E$366,3,0)</f>
        <v>0</v>
      </c>
      <c r="BG284">
        <f>VLOOKUP($AU284,weatherData!$A$1:$E$366,4,0)</f>
        <v>53.96</v>
      </c>
      <c r="BH284">
        <f>VLOOKUP($AU284,weatherData!$A$1:$E$366,5,0)</f>
        <v>21.02</v>
      </c>
    </row>
    <row r="285" spans="1:60" x14ac:dyDescent="0.2">
      <c r="A285" s="3">
        <v>43427</v>
      </c>
      <c r="B285" s="4">
        <v>2310</v>
      </c>
      <c r="C285" s="4">
        <v>5.3458548457619575</v>
      </c>
      <c r="D285" s="4">
        <v>235</v>
      </c>
      <c r="E285" s="4">
        <v>7.4666666666666668</v>
      </c>
      <c r="F285" s="4">
        <v>1</v>
      </c>
      <c r="G285" s="4">
        <v>51305.185699826921</v>
      </c>
      <c r="H285" s="4">
        <v>1817</v>
      </c>
      <c r="I285" s="4">
        <v>4146</v>
      </c>
      <c r="J285" s="4">
        <v>2672</v>
      </c>
      <c r="Q285" s="1">
        <v>43427</v>
      </c>
      <c r="R285">
        <v>2310</v>
      </c>
      <c r="S285">
        <v>235</v>
      </c>
      <c r="T285">
        <v>1817</v>
      </c>
      <c r="U285">
        <v>4146</v>
      </c>
      <c r="V285">
        <v>2672</v>
      </c>
      <c r="W285">
        <v>7.4666666666666668</v>
      </c>
      <c r="X285">
        <v>0</v>
      </c>
      <c r="Y285">
        <v>55.94</v>
      </c>
      <c r="Z285">
        <f t="shared" si="48"/>
        <v>3129.2835999999998</v>
      </c>
      <c r="AA285">
        <f t="shared" si="49"/>
        <v>13566.933333333334</v>
      </c>
      <c r="AB285">
        <f t="shared" si="50"/>
        <v>7533282</v>
      </c>
      <c r="AC285">
        <f t="shared" si="51"/>
        <v>4855024</v>
      </c>
      <c r="AD285">
        <v>0</v>
      </c>
      <c r="AE285">
        <f t="shared" si="52"/>
        <v>0</v>
      </c>
      <c r="AF285">
        <v>51305.185699826921</v>
      </c>
      <c r="AG285">
        <v>5.3458548457619575</v>
      </c>
      <c r="AH285">
        <v>1</v>
      </c>
      <c r="AI285">
        <v>0</v>
      </c>
      <c r="AJ285">
        <v>37.04</v>
      </c>
      <c r="AK285" t="str">
        <f t="shared" si="53"/>
        <v>Fri</v>
      </c>
      <c r="AL285">
        <f t="shared" si="54"/>
        <v>0</v>
      </c>
      <c r="AM285">
        <f t="shared" si="55"/>
        <v>0</v>
      </c>
      <c r="AN285">
        <f t="shared" si="56"/>
        <v>0</v>
      </c>
      <c r="AO285">
        <f t="shared" si="57"/>
        <v>0</v>
      </c>
      <c r="AP285">
        <f t="shared" si="58"/>
        <v>1</v>
      </c>
      <c r="AQ285">
        <f t="shared" si="59"/>
        <v>0</v>
      </c>
      <c r="AU285" s="1">
        <v>43426</v>
      </c>
      <c r="AV285">
        <v>50</v>
      </c>
      <c r="AW285">
        <v>19</v>
      </c>
      <c r="AX285">
        <v>1</v>
      </c>
      <c r="AY285">
        <v>50</v>
      </c>
      <c r="AZ285">
        <v>0</v>
      </c>
      <c r="BA285">
        <v>49</v>
      </c>
      <c r="BB285">
        <v>0</v>
      </c>
      <c r="BC285">
        <v>133</v>
      </c>
      <c r="BD285">
        <v>67</v>
      </c>
      <c r="BE285">
        <f>VLOOKUP($AU285,weatherData!$A$1:$E$366,2,0)</f>
        <v>4.0157480314960603</v>
      </c>
      <c r="BF285">
        <f>VLOOKUP($AU285,weatherData!$A$1:$E$366,3,0)</f>
        <v>0</v>
      </c>
      <c r="BG285">
        <f>VLOOKUP($AU285,weatherData!$A$1:$E$366,4,0)</f>
        <v>48.92</v>
      </c>
      <c r="BH285">
        <f>VLOOKUP($AU285,weatherData!$A$1:$E$366,5,0)</f>
        <v>35.96</v>
      </c>
    </row>
    <row r="286" spans="1:60" x14ac:dyDescent="0.2">
      <c r="A286" s="3">
        <v>43428</v>
      </c>
      <c r="B286" s="4">
        <v>2258</v>
      </c>
      <c r="C286" s="4">
        <v>3.5765958707625343</v>
      </c>
      <c r="D286" s="4">
        <v>264</v>
      </c>
      <c r="E286" s="4">
        <v>7.1333333333333337</v>
      </c>
      <c r="F286" s="4">
        <v>6</v>
      </c>
      <c r="G286" s="4">
        <v>55783.967085960394</v>
      </c>
      <c r="H286" s="4">
        <v>3118</v>
      </c>
      <c r="I286" s="4">
        <v>4551</v>
      </c>
      <c r="J286" s="4">
        <v>5286</v>
      </c>
      <c r="Q286" s="1">
        <v>43428</v>
      </c>
      <c r="R286">
        <v>2258</v>
      </c>
      <c r="S286">
        <v>264</v>
      </c>
      <c r="T286">
        <v>3118</v>
      </c>
      <c r="U286">
        <v>4551</v>
      </c>
      <c r="V286">
        <v>5286</v>
      </c>
      <c r="W286">
        <v>7.1333333333333337</v>
      </c>
      <c r="X286">
        <v>0</v>
      </c>
      <c r="Y286">
        <v>51.98</v>
      </c>
      <c r="Z286">
        <f t="shared" si="48"/>
        <v>2701.9203999999995</v>
      </c>
      <c r="AA286">
        <f t="shared" si="49"/>
        <v>22241.733333333334</v>
      </c>
      <c r="AB286">
        <f t="shared" si="50"/>
        <v>14190018</v>
      </c>
      <c r="AC286">
        <f t="shared" si="51"/>
        <v>16481748</v>
      </c>
      <c r="AD286">
        <v>0</v>
      </c>
      <c r="AE286">
        <f t="shared" si="52"/>
        <v>0</v>
      </c>
      <c r="AF286">
        <v>55783.967085960394</v>
      </c>
      <c r="AG286">
        <v>3.5765958707625343</v>
      </c>
      <c r="AH286">
        <v>6</v>
      </c>
      <c r="AI286">
        <v>2.9921259842519601</v>
      </c>
      <c r="AJ286">
        <v>33.979999999999997</v>
      </c>
      <c r="AK286" t="str">
        <f t="shared" si="53"/>
        <v>Sat</v>
      </c>
      <c r="AL286">
        <f t="shared" si="54"/>
        <v>0</v>
      </c>
      <c r="AM286">
        <f t="shared" si="55"/>
        <v>0</v>
      </c>
      <c r="AN286">
        <f t="shared" si="56"/>
        <v>0</v>
      </c>
      <c r="AO286">
        <f t="shared" si="57"/>
        <v>0</v>
      </c>
      <c r="AP286">
        <f t="shared" si="58"/>
        <v>0</v>
      </c>
      <c r="AQ286">
        <f t="shared" si="59"/>
        <v>1</v>
      </c>
      <c r="AU286" s="1">
        <v>43427</v>
      </c>
      <c r="AV286">
        <v>2310</v>
      </c>
      <c r="AW286">
        <v>5.3458548457619575</v>
      </c>
      <c r="AX286">
        <v>235</v>
      </c>
      <c r="AY286">
        <v>7.4666666666666668</v>
      </c>
      <c r="AZ286">
        <v>1</v>
      </c>
      <c r="BA286">
        <v>51305.185699826921</v>
      </c>
      <c r="BB286">
        <v>1817</v>
      </c>
      <c r="BC286">
        <v>4146</v>
      </c>
      <c r="BD286">
        <v>2672</v>
      </c>
      <c r="BE286">
        <f>VLOOKUP($AU286,weatherData!$A$1:$E$366,2,0)</f>
        <v>0</v>
      </c>
      <c r="BF286">
        <f>VLOOKUP($AU286,weatherData!$A$1:$E$366,3,0)</f>
        <v>0</v>
      </c>
      <c r="BG286">
        <f>VLOOKUP($AU286,weatherData!$A$1:$E$366,4,0)</f>
        <v>55.94</v>
      </c>
      <c r="BH286">
        <f>VLOOKUP($AU286,weatherData!$A$1:$E$366,5,0)</f>
        <v>37.04</v>
      </c>
    </row>
    <row r="287" spans="1:60" x14ac:dyDescent="0.2">
      <c r="A287" s="3">
        <v>43430</v>
      </c>
      <c r="B287" s="4">
        <v>1636</v>
      </c>
      <c r="C287" s="4">
        <v>3.4058155446086449</v>
      </c>
      <c r="D287" s="4">
        <v>204</v>
      </c>
      <c r="E287" s="4">
        <v>6.333333333333333</v>
      </c>
      <c r="F287" s="4">
        <v>4</v>
      </c>
      <c r="G287" s="4">
        <v>58010.544715322969</v>
      </c>
      <c r="H287" s="4">
        <v>1516</v>
      </c>
      <c r="I287" s="4">
        <v>2813</v>
      </c>
      <c r="J287" s="4">
        <v>2629</v>
      </c>
      <c r="Q287" s="1">
        <v>43430</v>
      </c>
      <c r="R287">
        <v>1636</v>
      </c>
      <c r="S287">
        <v>204</v>
      </c>
      <c r="T287">
        <v>1516</v>
      </c>
      <c r="U287">
        <v>2813</v>
      </c>
      <c r="V287">
        <v>2629</v>
      </c>
      <c r="W287">
        <v>6.333333333333333</v>
      </c>
      <c r="X287">
        <v>0</v>
      </c>
      <c r="Y287">
        <v>42.98</v>
      </c>
      <c r="Z287">
        <f t="shared" si="48"/>
        <v>1847.2803999999996</v>
      </c>
      <c r="AA287">
        <f t="shared" si="49"/>
        <v>9601.3333333333321</v>
      </c>
      <c r="AB287">
        <f t="shared" si="50"/>
        <v>4264508</v>
      </c>
      <c r="AC287">
        <f t="shared" si="51"/>
        <v>3985564</v>
      </c>
      <c r="AD287">
        <v>0</v>
      </c>
      <c r="AE287">
        <f t="shared" si="52"/>
        <v>0</v>
      </c>
      <c r="AF287">
        <v>58010.544715322969</v>
      </c>
      <c r="AG287">
        <v>3.4058155446086449</v>
      </c>
      <c r="AH287">
        <v>4</v>
      </c>
      <c r="AI287">
        <v>0</v>
      </c>
      <c r="AJ287">
        <v>19.939999999999898</v>
      </c>
      <c r="AK287" t="str">
        <f t="shared" si="53"/>
        <v>Mon</v>
      </c>
      <c r="AL287">
        <f t="shared" si="54"/>
        <v>1</v>
      </c>
      <c r="AM287">
        <f t="shared" si="55"/>
        <v>0</v>
      </c>
      <c r="AN287">
        <f t="shared" si="56"/>
        <v>0</v>
      </c>
      <c r="AO287">
        <f t="shared" si="57"/>
        <v>0</v>
      </c>
      <c r="AP287">
        <f t="shared" si="58"/>
        <v>0</v>
      </c>
      <c r="AQ287">
        <f t="shared" si="59"/>
        <v>0</v>
      </c>
      <c r="AU287" s="1">
        <v>43428</v>
      </c>
      <c r="AV287">
        <v>2258</v>
      </c>
      <c r="AW287">
        <v>3.5765958707625343</v>
      </c>
      <c r="AX287">
        <v>264</v>
      </c>
      <c r="AY287">
        <v>7.1333333333333337</v>
      </c>
      <c r="AZ287">
        <v>6</v>
      </c>
      <c r="BA287">
        <v>55783.967085960394</v>
      </c>
      <c r="BB287">
        <v>3118</v>
      </c>
      <c r="BC287">
        <v>4551</v>
      </c>
      <c r="BD287">
        <v>5286</v>
      </c>
      <c r="BE287">
        <f>VLOOKUP($AU287,weatherData!$A$1:$E$366,2,0)</f>
        <v>2.9921259842519601</v>
      </c>
      <c r="BF287">
        <f>VLOOKUP($AU287,weatherData!$A$1:$E$366,3,0)</f>
        <v>0</v>
      </c>
      <c r="BG287">
        <f>VLOOKUP($AU287,weatherData!$A$1:$E$366,4,0)</f>
        <v>51.98</v>
      </c>
      <c r="BH287">
        <f>VLOOKUP($AU287,weatherData!$A$1:$E$366,5,0)</f>
        <v>33.979999999999997</v>
      </c>
    </row>
    <row r="288" spans="1:60" x14ac:dyDescent="0.2">
      <c r="A288" s="3">
        <v>43431</v>
      </c>
      <c r="B288" s="4">
        <v>2056</v>
      </c>
      <c r="C288" s="4">
        <v>4.6714099263309716</v>
      </c>
      <c r="D288" s="4">
        <v>280</v>
      </c>
      <c r="E288" s="4">
        <v>6.333333333333333</v>
      </c>
      <c r="F288" s="4">
        <v>12</v>
      </c>
      <c r="G288" s="4">
        <v>53852.484345826648</v>
      </c>
      <c r="H288" s="4">
        <v>2072</v>
      </c>
      <c r="I288" s="4">
        <v>2966</v>
      </c>
      <c r="J288" s="4">
        <v>2426</v>
      </c>
      <c r="Q288" s="1">
        <v>43431</v>
      </c>
      <c r="R288">
        <v>2056</v>
      </c>
      <c r="S288">
        <v>280</v>
      </c>
      <c r="T288">
        <v>2072</v>
      </c>
      <c r="U288">
        <v>2966</v>
      </c>
      <c r="V288">
        <v>2426</v>
      </c>
      <c r="W288">
        <v>6.333333333333333</v>
      </c>
      <c r="X288">
        <v>0</v>
      </c>
      <c r="Y288">
        <v>48.92</v>
      </c>
      <c r="Z288">
        <f t="shared" si="48"/>
        <v>2393.1664000000001</v>
      </c>
      <c r="AA288">
        <f t="shared" si="49"/>
        <v>13122.666666666666</v>
      </c>
      <c r="AB288">
        <f t="shared" si="50"/>
        <v>6145552</v>
      </c>
      <c r="AC288">
        <f t="shared" si="51"/>
        <v>5026672</v>
      </c>
      <c r="AD288">
        <v>0</v>
      </c>
      <c r="AE288">
        <f t="shared" si="52"/>
        <v>0</v>
      </c>
      <c r="AF288">
        <v>53852.484345826648</v>
      </c>
      <c r="AG288">
        <v>4.6714099263309716</v>
      </c>
      <c r="AH288">
        <v>12</v>
      </c>
      <c r="AI288">
        <v>0</v>
      </c>
      <c r="AJ288">
        <v>24.98</v>
      </c>
      <c r="AK288" t="str">
        <f t="shared" si="53"/>
        <v>Tue</v>
      </c>
      <c r="AL288">
        <f t="shared" si="54"/>
        <v>0</v>
      </c>
      <c r="AM288">
        <f t="shared" si="55"/>
        <v>1</v>
      </c>
      <c r="AN288">
        <f t="shared" si="56"/>
        <v>0</v>
      </c>
      <c r="AO288">
        <f t="shared" si="57"/>
        <v>0</v>
      </c>
      <c r="AP288">
        <f t="shared" si="58"/>
        <v>0</v>
      </c>
      <c r="AQ288">
        <f t="shared" si="59"/>
        <v>0</v>
      </c>
      <c r="AU288" s="1">
        <v>43430</v>
      </c>
      <c r="AV288">
        <v>1636</v>
      </c>
      <c r="AW288">
        <v>3.4058155446086449</v>
      </c>
      <c r="AX288">
        <v>204</v>
      </c>
      <c r="AY288">
        <v>6.333333333333333</v>
      </c>
      <c r="AZ288">
        <v>4</v>
      </c>
      <c r="BA288">
        <v>58010.544715322969</v>
      </c>
      <c r="BB288">
        <v>1516</v>
      </c>
      <c r="BC288">
        <v>2813</v>
      </c>
      <c r="BD288">
        <v>2629</v>
      </c>
      <c r="BE288">
        <f>VLOOKUP($AU288,weatherData!$A$1:$E$366,2,0)</f>
        <v>0</v>
      </c>
      <c r="BF288">
        <f>VLOOKUP($AU288,weatherData!$A$1:$E$366,3,0)</f>
        <v>0</v>
      </c>
      <c r="BG288">
        <f>VLOOKUP($AU288,weatherData!$A$1:$E$366,4,0)</f>
        <v>42.98</v>
      </c>
      <c r="BH288">
        <f>VLOOKUP($AU288,weatherData!$A$1:$E$366,5,0)</f>
        <v>19.939999999999898</v>
      </c>
    </row>
    <row r="289" spans="1:60" x14ac:dyDescent="0.2">
      <c r="A289" s="3">
        <v>43432</v>
      </c>
      <c r="B289" s="4">
        <v>1650</v>
      </c>
      <c r="C289" s="4">
        <v>5.9425028675028591</v>
      </c>
      <c r="D289" s="4">
        <v>209</v>
      </c>
      <c r="E289" s="4">
        <v>6.9333333333333336</v>
      </c>
      <c r="F289" s="4">
        <v>11</v>
      </c>
      <c r="G289" s="4">
        <v>47932.11919432415</v>
      </c>
      <c r="H289" s="4">
        <v>2744</v>
      </c>
      <c r="I289" s="4">
        <v>1539</v>
      </c>
      <c r="J289" s="4">
        <v>3603</v>
      </c>
      <c r="Q289" s="1">
        <v>43432</v>
      </c>
      <c r="R289">
        <v>1650</v>
      </c>
      <c r="S289">
        <v>209</v>
      </c>
      <c r="T289">
        <v>2744</v>
      </c>
      <c r="U289">
        <v>1539</v>
      </c>
      <c r="V289">
        <v>3603</v>
      </c>
      <c r="W289">
        <v>6.9333333333333336</v>
      </c>
      <c r="X289">
        <v>0</v>
      </c>
      <c r="Y289">
        <v>46.94</v>
      </c>
      <c r="Z289">
        <f t="shared" si="48"/>
        <v>2203.3635999999997</v>
      </c>
      <c r="AA289">
        <f t="shared" si="49"/>
        <v>19025.066666666666</v>
      </c>
      <c r="AB289">
        <f t="shared" si="50"/>
        <v>4223016</v>
      </c>
      <c r="AC289">
        <f t="shared" si="51"/>
        <v>9886632</v>
      </c>
      <c r="AD289">
        <v>0</v>
      </c>
      <c r="AE289">
        <f t="shared" si="52"/>
        <v>0</v>
      </c>
      <c r="AF289">
        <v>47932.11919432415</v>
      </c>
      <c r="AG289">
        <v>5.9425028675028591</v>
      </c>
      <c r="AH289">
        <v>11</v>
      </c>
      <c r="AI289">
        <v>0.59055118110236204</v>
      </c>
      <c r="AJ289">
        <v>39.020000000000003</v>
      </c>
      <c r="AK289" t="str">
        <f t="shared" si="53"/>
        <v>Wed</v>
      </c>
      <c r="AL289">
        <f t="shared" si="54"/>
        <v>0</v>
      </c>
      <c r="AM289">
        <f t="shared" si="55"/>
        <v>0</v>
      </c>
      <c r="AN289">
        <f t="shared" si="56"/>
        <v>1</v>
      </c>
      <c r="AO289">
        <f t="shared" si="57"/>
        <v>0</v>
      </c>
      <c r="AP289">
        <f t="shared" si="58"/>
        <v>0</v>
      </c>
      <c r="AQ289">
        <f t="shared" si="59"/>
        <v>0</v>
      </c>
      <c r="AU289" s="1">
        <v>43431</v>
      </c>
      <c r="AV289">
        <v>2056</v>
      </c>
      <c r="AW289">
        <v>4.6714099263309716</v>
      </c>
      <c r="AX289">
        <v>280</v>
      </c>
      <c r="AY289">
        <v>6.333333333333333</v>
      </c>
      <c r="AZ289">
        <v>12</v>
      </c>
      <c r="BA289">
        <v>53852.484345826648</v>
      </c>
      <c r="BB289">
        <v>2072</v>
      </c>
      <c r="BC289">
        <v>2966</v>
      </c>
      <c r="BD289">
        <v>2426</v>
      </c>
      <c r="BE289">
        <f>VLOOKUP($AU289,weatherData!$A$1:$E$366,2,0)</f>
        <v>0</v>
      </c>
      <c r="BF289">
        <f>VLOOKUP($AU289,weatherData!$A$1:$E$366,3,0)</f>
        <v>0</v>
      </c>
      <c r="BG289">
        <f>VLOOKUP($AU289,weatherData!$A$1:$E$366,4,0)</f>
        <v>48.92</v>
      </c>
      <c r="BH289">
        <f>VLOOKUP($AU289,weatherData!$A$1:$E$366,5,0)</f>
        <v>24.98</v>
      </c>
    </row>
    <row r="290" spans="1:60" x14ac:dyDescent="0.2">
      <c r="A290" s="3">
        <v>43433</v>
      </c>
      <c r="B290" s="4">
        <v>2452</v>
      </c>
      <c r="C290" s="4">
        <v>4.7227051191338187</v>
      </c>
      <c r="D290" s="4">
        <v>306</v>
      </c>
      <c r="E290" s="4">
        <v>6.5333333333333332</v>
      </c>
      <c r="F290" s="4">
        <v>9</v>
      </c>
      <c r="G290" s="4">
        <v>52498.365664459445</v>
      </c>
      <c r="H290" s="4">
        <v>2349</v>
      </c>
      <c r="I290" s="4">
        <v>2346</v>
      </c>
      <c r="J290" s="4">
        <v>50</v>
      </c>
      <c r="Q290" s="1">
        <v>43433</v>
      </c>
      <c r="R290">
        <v>2452</v>
      </c>
      <c r="S290">
        <v>306</v>
      </c>
      <c r="T290">
        <v>2349</v>
      </c>
      <c r="U290">
        <v>2346</v>
      </c>
      <c r="V290">
        <v>50</v>
      </c>
      <c r="W290">
        <v>6.5333333333333332</v>
      </c>
      <c r="X290">
        <v>0</v>
      </c>
      <c r="Y290">
        <v>42.08</v>
      </c>
      <c r="Z290">
        <f t="shared" si="48"/>
        <v>1770.7263999999998</v>
      </c>
      <c r="AA290">
        <f t="shared" si="49"/>
        <v>15346.8</v>
      </c>
      <c r="AB290">
        <f t="shared" si="50"/>
        <v>5510754</v>
      </c>
      <c r="AC290">
        <f t="shared" si="51"/>
        <v>117450</v>
      </c>
      <c r="AD290">
        <v>0</v>
      </c>
      <c r="AE290">
        <f t="shared" si="52"/>
        <v>0</v>
      </c>
      <c r="AF290">
        <v>52498.365664459445</v>
      </c>
      <c r="AG290">
        <v>4.7227051191338187</v>
      </c>
      <c r="AH290">
        <v>9</v>
      </c>
      <c r="AI290">
        <v>3.50393700787401</v>
      </c>
      <c r="AJ290">
        <v>33.979999999999997</v>
      </c>
      <c r="AK290" t="str">
        <f t="shared" si="53"/>
        <v>Thu</v>
      </c>
      <c r="AL290">
        <f t="shared" si="54"/>
        <v>0</v>
      </c>
      <c r="AM290">
        <f t="shared" si="55"/>
        <v>0</v>
      </c>
      <c r="AN290">
        <f t="shared" si="56"/>
        <v>0</v>
      </c>
      <c r="AO290">
        <f t="shared" si="57"/>
        <v>1</v>
      </c>
      <c r="AP290">
        <f t="shared" si="58"/>
        <v>0</v>
      </c>
      <c r="AQ290">
        <f t="shared" si="59"/>
        <v>0</v>
      </c>
      <c r="AU290" s="1">
        <v>43432</v>
      </c>
      <c r="AV290">
        <v>1650</v>
      </c>
      <c r="AW290">
        <v>5.9425028675028591</v>
      </c>
      <c r="AX290">
        <v>209</v>
      </c>
      <c r="AY290">
        <v>6.9333333333333336</v>
      </c>
      <c r="AZ290">
        <v>11</v>
      </c>
      <c r="BA290">
        <v>47932.11919432415</v>
      </c>
      <c r="BB290">
        <v>2744</v>
      </c>
      <c r="BC290">
        <v>1539</v>
      </c>
      <c r="BD290">
        <v>3603</v>
      </c>
      <c r="BE290">
        <f>VLOOKUP($AU290,weatherData!$A$1:$E$366,2,0)</f>
        <v>0.59055118110236204</v>
      </c>
      <c r="BF290">
        <f>VLOOKUP($AU290,weatherData!$A$1:$E$366,3,0)</f>
        <v>0</v>
      </c>
      <c r="BG290">
        <f>VLOOKUP($AU290,weatherData!$A$1:$E$366,4,0)</f>
        <v>46.94</v>
      </c>
      <c r="BH290">
        <f>VLOOKUP($AU290,weatherData!$A$1:$E$366,5,0)</f>
        <v>39.020000000000003</v>
      </c>
    </row>
    <row r="291" spans="1:60" x14ac:dyDescent="0.2">
      <c r="A291" s="3">
        <v>43434</v>
      </c>
      <c r="B291" s="4">
        <v>2132</v>
      </c>
      <c r="C291" s="4">
        <v>8.5993367770624651</v>
      </c>
      <c r="D291" s="4">
        <v>266</v>
      </c>
      <c r="E291" s="4">
        <v>6.1333333333333337</v>
      </c>
      <c r="F291" s="4">
        <v>1</v>
      </c>
      <c r="G291" s="4">
        <v>43730.064973063745</v>
      </c>
      <c r="H291" s="4">
        <v>3841</v>
      </c>
      <c r="I291" s="4">
        <v>4080</v>
      </c>
      <c r="J291" s="4">
        <v>2310</v>
      </c>
      <c r="Q291" s="1">
        <v>43434</v>
      </c>
      <c r="R291">
        <v>2132</v>
      </c>
      <c r="S291">
        <v>266</v>
      </c>
      <c r="T291">
        <v>3841</v>
      </c>
      <c r="U291">
        <v>4080</v>
      </c>
      <c r="V291">
        <v>2310</v>
      </c>
      <c r="W291">
        <v>6.1333333333333337</v>
      </c>
      <c r="X291">
        <v>0</v>
      </c>
      <c r="Y291">
        <v>44.96</v>
      </c>
      <c r="Z291">
        <f t="shared" si="48"/>
        <v>2021.4016000000001</v>
      </c>
      <c r="AA291">
        <f t="shared" si="49"/>
        <v>23558.133333333335</v>
      </c>
      <c r="AB291">
        <f t="shared" si="50"/>
        <v>15671280</v>
      </c>
      <c r="AC291">
        <f t="shared" si="51"/>
        <v>8872710</v>
      </c>
      <c r="AD291">
        <v>0</v>
      </c>
      <c r="AE291">
        <f t="shared" si="52"/>
        <v>0</v>
      </c>
      <c r="AF291">
        <v>43730.064973063745</v>
      </c>
      <c r="AG291">
        <v>8.5993367770624651</v>
      </c>
      <c r="AH291">
        <v>1</v>
      </c>
      <c r="AI291">
        <v>4.4881889763779501</v>
      </c>
      <c r="AJ291">
        <v>37.94</v>
      </c>
      <c r="AK291" t="str">
        <f t="shared" si="53"/>
        <v>Fri</v>
      </c>
      <c r="AL291">
        <f t="shared" si="54"/>
        <v>0</v>
      </c>
      <c r="AM291">
        <f t="shared" si="55"/>
        <v>0</v>
      </c>
      <c r="AN291">
        <f t="shared" si="56"/>
        <v>0</v>
      </c>
      <c r="AO291">
        <f t="shared" si="57"/>
        <v>0</v>
      </c>
      <c r="AP291">
        <f t="shared" si="58"/>
        <v>1</v>
      </c>
      <c r="AQ291">
        <f t="shared" si="59"/>
        <v>0</v>
      </c>
      <c r="AU291" s="1">
        <v>43433</v>
      </c>
      <c r="AV291">
        <v>2452</v>
      </c>
      <c r="AW291">
        <v>4.7227051191338187</v>
      </c>
      <c r="AX291">
        <v>306</v>
      </c>
      <c r="AY291">
        <v>6.5333333333333332</v>
      </c>
      <c r="AZ291">
        <v>9</v>
      </c>
      <c r="BA291">
        <v>52498.365664459445</v>
      </c>
      <c r="BB291">
        <v>2349</v>
      </c>
      <c r="BC291">
        <v>2346</v>
      </c>
      <c r="BD291">
        <v>50</v>
      </c>
      <c r="BE291">
        <f>VLOOKUP($AU291,weatherData!$A$1:$E$366,2,0)</f>
        <v>3.50393700787401</v>
      </c>
      <c r="BF291">
        <f>VLOOKUP($AU291,weatherData!$A$1:$E$366,3,0)</f>
        <v>0</v>
      </c>
      <c r="BG291">
        <f>VLOOKUP($AU291,weatherData!$A$1:$E$366,4,0)</f>
        <v>42.08</v>
      </c>
      <c r="BH291">
        <f>VLOOKUP($AU291,weatherData!$A$1:$E$366,5,0)</f>
        <v>33.979999999999997</v>
      </c>
    </row>
    <row r="292" spans="1:60" x14ac:dyDescent="0.2">
      <c r="A292" s="3">
        <v>43435</v>
      </c>
      <c r="B292" s="4">
        <v>2669</v>
      </c>
      <c r="C292" s="4">
        <v>6.576530114292253</v>
      </c>
      <c r="D292" s="4">
        <v>287</v>
      </c>
      <c r="E292" s="4">
        <v>6.8666666666666663</v>
      </c>
      <c r="F292" s="4">
        <v>3</v>
      </c>
      <c r="G292" s="4">
        <v>54217.35185412244</v>
      </c>
      <c r="H292" s="4">
        <v>3466</v>
      </c>
      <c r="I292" s="4">
        <v>3456</v>
      </c>
      <c r="J292" s="4">
        <v>2258</v>
      </c>
      <c r="Q292" s="1">
        <v>43435</v>
      </c>
      <c r="R292">
        <v>2669</v>
      </c>
      <c r="S292">
        <v>287</v>
      </c>
      <c r="T292">
        <v>3466</v>
      </c>
      <c r="U292">
        <v>3456</v>
      </c>
      <c r="V292">
        <v>2258</v>
      </c>
      <c r="W292">
        <v>6.8666666666666663</v>
      </c>
      <c r="X292">
        <v>0.196850393700787</v>
      </c>
      <c r="Y292">
        <v>42.08</v>
      </c>
      <c r="Z292">
        <f t="shared" si="48"/>
        <v>1770.7263999999998</v>
      </c>
      <c r="AA292">
        <f t="shared" si="49"/>
        <v>23799.866666666665</v>
      </c>
      <c r="AB292">
        <f t="shared" si="50"/>
        <v>11978496</v>
      </c>
      <c r="AC292">
        <f t="shared" si="51"/>
        <v>7826228</v>
      </c>
      <c r="AD292">
        <v>0</v>
      </c>
      <c r="AE292">
        <f t="shared" si="52"/>
        <v>0</v>
      </c>
      <c r="AF292">
        <v>54217.35185412244</v>
      </c>
      <c r="AG292">
        <v>6.576530114292253</v>
      </c>
      <c r="AH292">
        <v>3</v>
      </c>
      <c r="AI292">
        <v>0.59055118110236204</v>
      </c>
      <c r="AJ292">
        <v>28.94</v>
      </c>
      <c r="AK292" t="str">
        <f t="shared" si="53"/>
        <v>Sat</v>
      </c>
      <c r="AL292">
        <f t="shared" si="54"/>
        <v>0</v>
      </c>
      <c r="AM292">
        <f t="shared" si="55"/>
        <v>0</v>
      </c>
      <c r="AN292">
        <f t="shared" si="56"/>
        <v>0</v>
      </c>
      <c r="AO292">
        <f t="shared" si="57"/>
        <v>0</v>
      </c>
      <c r="AP292">
        <f t="shared" si="58"/>
        <v>0</v>
      </c>
      <c r="AQ292">
        <f t="shared" si="59"/>
        <v>1</v>
      </c>
      <c r="AU292" s="1">
        <v>43434</v>
      </c>
      <c r="AV292">
        <v>2132</v>
      </c>
      <c r="AW292">
        <v>8.5993367770624651</v>
      </c>
      <c r="AX292">
        <v>266</v>
      </c>
      <c r="AY292">
        <v>6.1333333333333337</v>
      </c>
      <c r="AZ292">
        <v>1</v>
      </c>
      <c r="BA292">
        <v>43730.064973063745</v>
      </c>
      <c r="BB292">
        <v>3841</v>
      </c>
      <c r="BC292">
        <v>4080</v>
      </c>
      <c r="BD292">
        <v>2310</v>
      </c>
      <c r="BE292">
        <f>VLOOKUP($AU292,weatherData!$A$1:$E$366,2,0)</f>
        <v>4.4881889763779501</v>
      </c>
      <c r="BF292">
        <f>VLOOKUP($AU292,weatherData!$A$1:$E$366,3,0)</f>
        <v>0</v>
      </c>
      <c r="BG292">
        <f>VLOOKUP($AU292,weatherData!$A$1:$E$366,4,0)</f>
        <v>44.96</v>
      </c>
      <c r="BH292">
        <f>VLOOKUP($AU292,weatherData!$A$1:$E$366,5,0)</f>
        <v>37.94</v>
      </c>
    </row>
    <row r="293" spans="1:60" x14ac:dyDescent="0.2">
      <c r="A293" s="3">
        <v>43437</v>
      </c>
      <c r="B293" s="4">
        <v>1951</v>
      </c>
      <c r="C293" s="4">
        <v>6.9932507599612741</v>
      </c>
      <c r="D293" s="4">
        <v>232</v>
      </c>
      <c r="E293" s="4">
        <v>6.7333333333333334</v>
      </c>
      <c r="F293" s="4">
        <v>5</v>
      </c>
      <c r="G293" s="4">
        <v>56193.046728519985</v>
      </c>
      <c r="H293" s="4">
        <v>2475</v>
      </c>
      <c r="I293" s="4">
        <v>2426</v>
      </c>
      <c r="J293" s="4">
        <v>1636</v>
      </c>
      <c r="Q293" s="1">
        <v>43437</v>
      </c>
      <c r="R293">
        <v>1951</v>
      </c>
      <c r="S293">
        <v>232</v>
      </c>
      <c r="T293">
        <v>2475</v>
      </c>
      <c r="U293">
        <v>2426</v>
      </c>
      <c r="V293">
        <v>1636</v>
      </c>
      <c r="W293">
        <v>6.7333333333333334</v>
      </c>
      <c r="X293">
        <v>2.2834645669291298</v>
      </c>
      <c r="Y293">
        <v>35.06</v>
      </c>
      <c r="Z293">
        <f t="shared" si="48"/>
        <v>1229.2036000000001</v>
      </c>
      <c r="AA293">
        <f t="shared" si="49"/>
        <v>16665</v>
      </c>
      <c r="AB293">
        <f t="shared" si="50"/>
        <v>6004350</v>
      </c>
      <c r="AC293">
        <f t="shared" si="51"/>
        <v>4049100</v>
      </c>
      <c r="AD293">
        <v>0</v>
      </c>
      <c r="AE293">
        <f t="shared" si="52"/>
        <v>0</v>
      </c>
      <c r="AF293">
        <v>56193.046728519985</v>
      </c>
      <c r="AG293">
        <v>6.9932507599612741</v>
      </c>
      <c r="AH293">
        <v>5</v>
      </c>
      <c r="AI293">
        <v>0.98425196850393704</v>
      </c>
      <c r="AJ293">
        <v>23</v>
      </c>
      <c r="AK293" t="str">
        <f t="shared" si="53"/>
        <v>Mon</v>
      </c>
      <c r="AL293">
        <f t="shared" si="54"/>
        <v>1</v>
      </c>
      <c r="AM293">
        <f t="shared" si="55"/>
        <v>0</v>
      </c>
      <c r="AN293">
        <f t="shared" si="56"/>
        <v>0</v>
      </c>
      <c r="AO293">
        <f t="shared" si="57"/>
        <v>0</v>
      </c>
      <c r="AP293">
        <f t="shared" si="58"/>
        <v>0</v>
      </c>
      <c r="AQ293">
        <f t="shared" si="59"/>
        <v>0</v>
      </c>
      <c r="AU293" s="1">
        <v>43435</v>
      </c>
      <c r="AV293">
        <v>2669</v>
      </c>
      <c r="AW293">
        <v>6.576530114292253</v>
      </c>
      <c r="AX293">
        <v>287</v>
      </c>
      <c r="AY293">
        <v>6.8666666666666663</v>
      </c>
      <c r="AZ293">
        <v>3</v>
      </c>
      <c r="BA293">
        <v>54217.35185412244</v>
      </c>
      <c r="BB293">
        <v>3466</v>
      </c>
      <c r="BC293">
        <v>3456</v>
      </c>
      <c r="BD293">
        <v>2258</v>
      </c>
      <c r="BE293">
        <f>VLOOKUP($AU293,weatherData!$A$1:$E$366,2,0)</f>
        <v>0.59055118110236204</v>
      </c>
      <c r="BF293">
        <f>VLOOKUP($AU293,weatherData!$A$1:$E$366,3,0)</f>
        <v>0.196850393700787</v>
      </c>
      <c r="BG293">
        <f>VLOOKUP($AU293,weatherData!$A$1:$E$366,4,0)</f>
        <v>42.08</v>
      </c>
      <c r="BH293">
        <f>VLOOKUP($AU293,weatherData!$A$1:$E$366,5,0)</f>
        <v>28.94</v>
      </c>
    </row>
    <row r="294" spans="1:60" x14ac:dyDescent="0.2">
      <c r="A294" s="3">
        <v>43438</v>
      </c>
      <c r="B294" s="4">
        <v>1666</v>
      </c>
      <c r="C294" s="4">
        <v>4.67827561327561</v>
      </c>
      <c r="D294" s="4">
        <v>220</v>
      </c>
      <c r="E294" s="4">
        <v>6</v>
      </c>
      <c r="F294" s="4">
        <v>2</v>
      </c>
      <c r="G294" s="4">
        <v>53147.974148629117</v>
      </c>
      <c r="H294" s="4">
        <v>2941</v>
      </c>
      <c r="I294" s="4">
        <v>1983</v>
      </c>
      <c r="J294" s="4">
        <v>2056</v>
      </c>
      <c r="Q294" s="1">
        <v>43438</v>
      </c>
      <c r="R294">
        <v>1666</v>
      </c>
      <c r="S294">
        <v>220</v>
      </c>
      <c r="T294">
        <v>2941</v>
      </c>
      <c r="U294">
        <v>1983</v>
      </c>
      <c r="V294">
        <v>2056</v>
      </c>
      <c r="W294">
        <v>6</v>
      </c>
      <c r="X294">
        <v>0</v>
      </c>
      <c r="Y294">
        <v>30.02</v>
      </c>
      <c r="Z294">
        <f t="shared" si="48"/>
        <v>901.20039999999995</v>
      </c>
      <c r="AA294">
        <f t="shared" si="49"/>
        <v>17646</v>
      </c>
      <c r="AB294">
        <f t="shared" si="50"/>
        <v>5832003</v>
      </c>
      <c r="AC294">
        <f t="shared" si="51"/>
        <v>6046696</v>
      </c>
      <c r="AD294">
        <v>0</v>
      </c>
      <c r="AE294">
        <f t="shared" si="52"/>
        <v>0</v>
      </c>
      <c r="AF294">
        <v>53147.974148629117</v>
      </c>
      <c r="AG294">
        <v>4.67827561327561</v>
      </c>
      <c r="AH294">
        <v>2</v>
      </c>
      <c r="AI294">
        <v>0</v>
      </c>
      <c r="AJ294">
        <v>10.9399999999999</v>
      </c>
      <c r="AK294" t="str">
        <f t="shared" si="53"/>
        <v>Tue</v>
      </c>
      <c r="AL294">
        <f t="shared" si="54"/>
        <v>0</v>
      </c>
      <c r="AM294">
        <f t="shared" si="55"/>
        <v>1</v>
      </c>
      <c r="AN294">
        <f t="shared" si="56"/>
        <v>0</v>
      </c>
      <c r="AO294">
        <f t="shared" si="57"/>
        <v>0</v>
      </c>
      <c r="AP294">
        <f t="shared" si="58"/>
        <v>0</v>
      </c>
      <c r="AQ294">
        <f t="shared" si="59"/>
        <v>0</v>
      </c>
      <c r="AU294" s="1">
        <v>43437</v>
      </c>
      <c r="AV294">
        <v>1951</v>
      </c>
      <c r="AW294">
        <v>6.9932507599612741</v>
      </c>
      <c r="AX294">
        <v>232</v>
      </c>
      <c r="AY294">
        <v>6.7333333333333334</v>
      </c>
      <c r="AZ294">
        <v>5</v>
      </c>
      <c r="BA294">
        <v>56193.046728519985</v>
      </c>
      <c r="BB294">
        <v>2475</v>
      </c>
      <c r="BC294">
        <v>2426</v>
      </c>
      <c r="BD294">
        <v>1636</v>
      </c>
      <c r="BE294">
        <f>VLOOKUP($AU294,weatherData!$A$1:$E$366,2,0)</f>
        <v>0.98425196850393704</v>
      </c>
      <c r="BF294">
        <f>VLOOKUP($AU294,weatherData!$A$1:$E$366,3,0)</f>
        <v>2.2834645669291298</v>
      </c>
      <c r="BG294">
        <f>VLOOKUP($AU294,weatherData!$A$1:$E$366,4,0)</f>
        <v>35.06</v>
      </c>
      <c r="BH294">
        <f>VLOOKUP($AU294,weatherData!$A$1:$E$366,5,0)</f>
        <v>23</v>
      </c>
    </row>
    <row r="295" spans="1:60" x14ac:dyDescent="0.2">
      <c r="A295" s="3">
        <v>43439</v>
      </c>
      <c r="B295" s="4">
        <v>3398</v>
      </c>
      <c r="C295" s="4">
        <v>7.8245456842008521</v>
      </c>
      <c r="D295" s="4">
        <v>389</v>
      </c>
      <c r="E295" s="4">
        <v>6.7333333333333334</v>
      </c>
      <c r="F295" s="4">
        <v>1</v>
      </c>
      <c r="G295" s="4">
        <v>61296.012423074964</v>
      </c>
      <c r="H295" s="4">
        <v>3281</v>
      </c>
      <c r="I295" s="4">
        <v>2446</v>
      </c>
      <c r="J295" s="4">
        <v>1650</v>
      </c>
      <c r="Q295" s="1">
        <v>43439</v>
      </c>
      <c r="R295">
        <v>3398</v>
      </c>
      <c r="S295">
        <v>389</v>
      </c>
      <c r="T295">
        <v>3281</v>
      </c>
      <c r="U295">
        <v>2446</v>
      </c>
      <c r="V295">
        <v>1650</v>
      </c>
      <c r="W295">
        <v>6.7333333333333334</v>
      </c>
      <c r="X295">
        <v>0</v>
      </c>
      <c r="Y295">
        <v>33.08</v>
      </c>
      <c r="Z295">
        <f t="shared" si="48"/>
        <v>1094.2864</v>
      </c>
      <c r="AA295">
        <f t="shared" si="49"/>
        <v>22092.066666666666</v>
      </c>
      <c r="AB295">
        <f t="shared" si="50"/>
        <v>8025326</v>
      </c>
      <c r="AC295">
        <f t="shared" si="51"/>
        <v>5413650</v>
      </c>
      <c r="AD295">
        <v>0</v>
      </c>
      <c r="AE295">
        <f t="shared" si="52"/>
        <v>0</v>
      </c>
      <c r="AF295">
        <v>61296.012423074964</v>
      </c>
      <c r="AG295">
        <v>7.8245456842008521</v>
      </c>
      <c r="AH295">
        <v>1</v>
      </c>
      <c r="AI295">
        <v>0</v>
      </c>
      <c r="AJ295">
        <v>17.059999999999999</v>
      </c>
      <c r="AK295" t="str">
        <f t="shared" si="53"/>
        <v>Wed</v>
      </c>
      <c r="AL295">
        <f t="shared" si="54"/>
        <v>0</v>
      </c>
      <c r="AM295">
        <f t="shared" si="55"/>
        <v>0</v>
      </c>
      <c r="AN295">
        <f t="shared" si="56"/>
        <v>1</v>
      </c>
      <c r="AO295">
        <f t="shared" si="57"/>
        <v>0</v>
      </c>
      <c r="AP295">
        <f t="shared" si="58"/>
        <v>0</v>
      </c>
      <c r="AQ295">
        <f t="shared" si="59"/>
        <v>0</v>
      </c>
      <c r="AU295" s="1">
        <v>43438</v>
      </c>
      <c r="AV295">
        <v>1666</v>
      </c>
      <c r="AW295">
        <v>4.67827561327561</v>
      </c>
      <c r="AX295">
        <v>220</v>
      </c>
      <c r="AY295">
        <v>6</v>
      </c>
      <c r="AZ295">
        <v>2</v>
      </c>
      <c r="BA295">
        <v>53147.974148629117</v>
      </c>
      <c r="BB295">
        <v>2941</v>
      </c>
      <c r="BC295">
        <v>1983</v>
      </c>
      <c r="BD295">
        <v>2056</v>
      </c>
      <c r="BE295">
        <f>VLOOKUP($AU295,weatherData!$A$1:$E$366,2,0)</f>
        <v>0</v>
      </c>
      <c r="BF295">
        <f>VLOOKUP($AU295,weatherData!$A$1:$E$366,3,0)</f>
        <v>0</v>
      </c>
      <c r="BG295">
        <f>VLOOKUP($AU295,weatherData!$A$1:$E$366,4,0)</f>
        <v>30.02</v>
      </c>
      <c r="BH295">
        <f>VLOOKUP($AU295,weatherData!$A$1:$E$366,5,0)</f>
        <v>10.9399999999999</v>
      </c>
    </row>
    <row r="296" spans="1:60" x14ac:dyDescent="0.2">
      <c r="A296" s="3">
        <v>43440</v>
      </c>
      <c r="B296" s="4">
        <v>2911</v>
      </c>
      <c r="C296" s="4">
        <v>6.0836887464387397</v>
      </c>
      <c r="D296" s="4">
        <v>341</v>
      </c>
      <c r="E296" s="4">
        <v>6.666666666666667</v>
      </c>
      <c r="F296" s="4">
        <v>4</v>
      </c>
      <c r="G296" s="4">
        <v>43241.717609890082</v>
      </c>
      <c r="H296" s="4">
        <v>2652</v>
      </c>
      <c r="I296" s="4">
        <v>2894</v>
      </c>
      <c r="J296" s="4">
        <v>2452</v>
      </c>
      <c r="Q296" s="1">
        <v>43440</v>
      </c>
      <c r="R296">
        <v>2911</v>
      </c>
      <c r="S296">
        <v>341</v>
      </c>
      <c r="T296">
        <v>2652</v>
      </c>
      <c r="U296">
        <v>2894</v>
      </c>
      <c r="V296">
        <v>2452</v>
      </c>
      <c r="W296">
        <v>6.666666666666667</v>
      </c>
      <c r="X296">
        <v>0</v>
      </c>
      <c r="Y296">
        <v>32</v>
      </c>
      <c r="Z296">
        <f t="shared" si="48"/>
        <v>1024</v>
      </c>
      <c r="AA296">
        <f t="shared" si="49"/>
        <v>17680</v>
      </c>
      <c r="AB296">
        <f t="shared" si="50"/>
        <v>7674888</v>
      </c>
      <c r="AC296">
        <f t="shared" si="51"/>
        <v>6502704</v>
      </c>
      <c r="AD296">
        <v>0</v>
      </c>
      <c r="AE296">
        <f t="shared" si="52"/>
        <v>0</v>
      </c>
      <c r="AF296">
        <v>43241.717609890082</v>
      </c>
      <c r="AG296">
        <v>6.0836887464387397</v>
      </c>
      <c r="AH296">
        <v>4</v>
      </c>
      <c r="AI296">
        <v>0</v>
      </c>
      <c r="AJ296">
        <v>19.939999999999898</v>
      </c>
      <c r="AK296" t="str">
        <f t="shared" si="53"/>
        <v>Thu</v>
      </c>
      <c r="AL296">
        <f t="shared" si="54"/>
        <v>0</v>
      </c>
      <c r="AM296">
        <f t="shared" si="55"/>
        <v>0</v>
      </c>
      <c r="AN296">
        <f t="shared" si="56"/>
        <v>0</v>
      </c>
      <c r="AO296">
        <f t="shared" si="57"/>
        <v>1</v>
      </c>
      <c r="AP296">
        <f t="shared" si="58"/>
        <v>0</v>
      </c>
      <c r="AQ296">
        <f t="shared" si="59"/>
        <v>0</v>
      </c>
      <c r="AU296" s="1">
        <v>43439</v>
      </c>
      <c r="AV296">
        <v>3398</v>
      </c>
      <c r="AW296">
        <v>7.8245456842008521</v>
      </c>
      <c r="AX296">
        <v>389</v>
      </c>
      <c r="AY296">
        <v>6.7333333333333334</v>
      </c>
      <c r="AZ296">
        <v>1</v>
      </c>
      <c r="BA296">
        <v>61296.012423074964</v>
      </c>
      <c r="BB296">
        <v>3281</v>
      </c>
      <c r="BC296">
        <v>2446</v>
      </c>
      <c r="BD296">
        <v>1650</v>
      </c>
      <c r="BE296">
        <f>VLOOKUP($AU296,weatherData!$A$1:$E$366,2,0)</f>
        <v>0</v>
      </c>
      <c r="BF296">
        <f>VLOOKUP($AU296,weatherData!$A$1:$E$366,3,0)</f>
        <v>0</v>
      </c>
      <c r="BG296">
        <f>VLOOKUP($AU296,weatherData!$A$1:$E$366,4,0)</f>
        <v>33.08</v>
      </c>
      <c r="BH296">
        <f>VLOOKUP($AU296,weatherData!$A$1:$E$366,5,0)</f>
        <v>17.059999999999999</v>
      </c>
    </row>
    <row r="297" spans="1:60" x14ac:dyDescent="0.2">
      <c r="A297" s="3">
        <v>43441</v>
      </c>
      <c r="B297" s="4">
        <v>3156</v>
      </c>
      <c r="C297" s="4">
        <v>3.6311349107494295</v>
      </c>
      <c r="D297" s="4">
        <v>438</v>
      </c>
      <c r="E297" s="4">
        <v>6.333333333333333</v>
      </c>
      <c r="F297" s="4">
        <v>6</v>
      </c>
      <c r="G297" s="4">
        <v>53423.852181226401</v>
      </c>
      <c r="H297" s="4">
        <v>4336</v>
      </c>
      <c r="I297" s="4">
        <v>3692</v>
      </c>
      <c r="J297" s="4">
        <v>2132</v>
      </c>
      <c r="Q297" s="1">
        <v>43441</v>
      </c>
      <c r="R297">
        <v>3156</v>
      </c>
      <c r="S297">
        <v>438</v>
      </c>
      <c r="T297">
        <v>4336</v>
      </c>
      <c r="U297">
        <v>3692</v>
      </c>
      <c r="V297">
        <v>2132</v>
      </c>
      <c r="W297">
        <v>6.333333333333333</v>
      </c>
      <c r="X297">
        <v>0</v>
      </c>
      <c r="Y297">
        <v>39.92</v>
      </c>
      <c r="Z297">
        <f t="shared" si="48"/>
        <v>1593.6064000000001</v>
      </c>
      <c r="AA297">
        <f t="shared" si="49"/>
        <v>27461.333333333332</v>
      </c>
      <c r="AB297">
        <f t="shared" si="50"/>
        <v>16008512</v>
      </c>
      <c r="AC297">
        <f t="shared" si="51"/>
        <v>9244352</v>
      </c>
      <c r="AD297">
        <v>0</v>
      </c>
      <c r="AE297">
        <f t="shared" si="52"/>
        <v>0</v>
      </c>
      <c r="AF297">
        <v>53423.852181226401</v>
      </c>
      <c r="AG297">
        <v>3.6311349107494295</v>
      </c>
      <c r="AH297">
        <v>6</v>
      </c>
      <c r="AI297">
        <v>0</v>
      </c>
      <c r="AJ297">
        <v>26.96</v>
      </c>
      <c r="AK297" t="str">
        <f t="shared" si="53"/>
        <v>Fri</v>
      </c>
      <c r="AL297">
        <f t="shared" si="54"/>
        <v>0</v>
      </c>
      <c r="AM297">
        <f t="shared" si="55"/>
        <v>0</v>
      </c>
      <c r="AN297">
        <f t="shared" si="56"/>
        <v>0</v>
      </c>
      <c r="AO297">
        <f t="shared" si="57"/>
        <v>0</v>
      </c>
      <c r="AP297">
        <f t="shared" si="58"/>
        <v>1</v>
      </c>
      <c r="AQ297">
        <f t="shared" si="59"/>
        <v>0</v>
      </c>
      <c r="AU297" s="1">
        <v>43440</v>
      </c>
      <c r="AV297">
        <v>2911</v>
      </c>
      <c r="AW297">
        <v>6.0836887464387397</v>
      </c>
      <c r="AX297">
        <v>341</v>
      </c>
      <c r="AY297">
        <v>6.666666666666667</v>
      </c>
      <c r="AZ297">
        <v>4</v>
      </c>
      <c r="BA297">
        <v>43241.717609890082</v>
      </c>
      <c r="BB297">
        <v>2652</v>
      </c>
      <c r="BC297">
        <v>2894</v>
      </c>
      <c r="BD297">
        <v>2452</v>
      </c>
      <c r="BE297">
        <f>VLOOKUP($AU297,weatherData!$A$1:$E$366,2,0)</f>
        <v>0</v>
      </c>
      <c r="BF297">
        <f>VLOOKUP($AU297,weatherData!$A$1:$E$366,3,0)</f>
        <v>0</v>
      </c>
      <c r="BG297">
        <f>VLOOKUP($AU297,weatherData!$A$1:$E$366,4,0)</f>
        <v>32</v>
      </c>
      <c r="BH297">
        <f>VLOOKUP($AU297,weatherData!$A$1:$E$366,5,0)</f>
        <v>19.939999999999898</v>
      </c>
    </row>
    <row r="298" spans="1:60" x14ac:dyDescent="0.2">
      <c r="A298" s="3">
        <v>43442</v>
      </c>
      <c r="B298" s="4">
        <v>3111</v>
      </c>
      <c r="C298" s="4">
        <v>10.765368720785371</v>
      </c>
      <c r="D298" s="4">
        <v>396</v>
      </c>
      <c r="E298" s="4">
        <v>6.333333333333333</v>
      </c>
      <c r="F298" s="4">
        <v>1</v>
      </c>
      <c r="G298" s="4">
        <v>50475.52715566838</v>
      </c>
      <c r="H298" s="4">
        <v>5165</v>
      </c>
      <c r="I298" s="4">
        <v>3660</v>
      </c>
      <c r="J298" s="4">
        <v>2669</v>
      </c>
      <c r="Q298" s="1">
        <v>43442</v>
      </c>
      <c r="R298">
        <v>3111</v>
      </c>
      <c r="S298">
        <v>396</v>
      </c>
      <c r="T298">
        <v>5165</v>
      </c>
      <c r="U298">
        <v>3660</v>
      </c>
      <c r="V298">
        <v>2669</v>
      </c>
      <c r="W298">
        <v>6.333333333333333</v>
      </c>
      <c r="X298">
        <v>0</v>
      </c>
      <c r="Y298">
        <v>39.92</v>
      </c>
      <c r="Z298">
        <f t="shared" si="48"/>
        <v>1593.6064000000001</v>
      </c>
      <c r="AA298">
        <f t="shared" si="49"/>
        <v>32711.666666666664</v>
      </c>
      <c r="AB298">
        <f t="shared" si="50"/>
        <v>18903900</v>
      </c>
      <c r="AC298">
        <f t="shared" si="51"/>
        <v>13785385</v>
      </c>
      <c r="AD298">
        <v>0</v>
      </c>
      <c r="AE298">
        <f t="shared" si="52"/>
        <v>0</v>
      </c>
      <c r="AF298">
        <v>50475.52715566838</v>
      </c>
      <c r="AG298">
        <v>10.765368720785371</v>
      </c>
      <c r="AH298">
        <v>1</v>
      </c>
      <c r="AI298">
        <v>0</v>
      </c>
      <c r="AJ298">
        <v>26.96</v>
      </c>
      <c r="AK298" t="str">
        <f t="shared" si="53"/>
        <v>Sat</v>
      </c>
      <c r="AL298">
        <f t="shared" si="54"/>
        <v>0</v>
      </c>
      <c r="AM298">
        <f t="shared" si="55"/>
        <v>0</v>
      </c>
      <c r="AN298">
        <f t="shared" si="56"/>
        <v>0</v>
      </c>
      <c r="AO298">
        <f t="shared" si="57"/>
        <v>0</v>
      </c>
      <c r="AP298">
        <f t="shared" si="58"/>
        <v>0</v>
      </c>
      <c r="AQ298">
        <f t="shared" si="59"/>
        <v>1</v>
      </c>
      <c r="AU298" s="1">
        <v>43441</v>
      </c>
      <c r="AV298">
        <v>3156</v>
      </c>
      <c r="AW298">
        <v>3.6311349107494295</v>
      </c>
      <c r="AX298">
        <v>438</v>
      </c>
      <c r="AY298">
        <v>6.333333333333333</v>
      </c>
      <c r="AZ298">
        <v>6</v>
      </c>
      <c r="BA298">
        <v>53423.852181226401</v>
      </c>
      <c r="BB298">
        <v>4336</v>
      </c>
      <c r="BC298">
        <v>3692</v>
      </c>
      <c r="BD298">
        <v>2132</v>
      </c>
      <c r="BE298">
        <f>VLOOKUP($AU298,weatherData!$A$1:$E$366,2,0)</f>
        <v>0</v>
      </c>
      <c r="BF298">
        <f>VLOOKUP($AU298,weatherData!$A$1:$E$366,3,0)</f>
        <v>0</v>
      </c>
      <c r="BG298">
        <f>VLOOKUP($AU298,weatherData!$A$1:$E$366,4,0)</f>
        <v>39.92</v>
      </c>
      <c r="BH298">
        <f>VLOOKUP($AU298,weatherData!$A$1:$E$366,5,0)</f>
        <v>26.96</v>
      </c>
    </row>
    <row r="299" spans="1:60" x14ac:dyDescent="0.2">
      <c r="A299" s="3">
        <v>43444</v>
      </c>
      <c r="B299" s="4">
        <v>1987</v>
      </c>
      <c r="C299" s="4">
        <v>4.8622419685577549</v>
      </c>
      <c r="D299" s="4">
        <v>237</v>
      </c>
      <c r="E299" s="4">
        <v>6.8</v>
      </c>
      <c r="F299" s="4">
        <v>2</v>
      </c>
      <c r="G299" s="4">
        <v>44452.592746765869</v>
      </c>
      <c r="H299" s="4">
        <v>2616</v>
      </c>
      <c r="I299" s="4">
        <v>2279</v>
      </c>
      <c r="J299" s="4">
        <v>1951</v>
      </c>
      <c r="Q299" s="1">
        <v>43444</v>
      </c>
      <c r="R299">
        <v>1987</v>
      </c>
      <c r="S299">
        <v>237</v>
      </c>
      <c r="T299">
        <v>2616</v>
      </c>
      <c r="U299">
        <v>2279</v>
      </c>
      <c r="V299">
        <v>1951</v>
      </c>
      <c r="W299">
        <v>6.8</v>
      </c>
      <c r="X299">
        <v>0</v>
      </c>
      <c r="Y299">
        <v>44.96</v>
      </c>
      <c r="Z299">
        <f t="shared" si="48"/>
        <v>2021.4016000000001</v>
      </c>
      <c r="AA299">
        <f t="shared" si="49"/>
        <v>17788.8</v>
      </c>
      <c r="AB299">
        <f t="shared" si="50"/>
        <v>5961864</v>
      </c>
      <c r="AC299">
        <f t="shared" si="51"/>
        <v>5103816</v>
      </c>
      <c r="AD299">
        <v>0</v>
      </c>
      <c r="AE299">
        <f t="shared" si="52"/>
        <v>0</v>
      </c>
      <c r="AF299">
        <v>44452.592746765869</v>
      </c>
      <c r="AG299">
        <v>4.8622419685577549</v>
      </c>
      <c r="AH299">
        <v>2</v>
      </c>
      <c r="AI299">
        <v>0</v>
      </c>
      <c r="AJ299">
        <v>26.06</v>
      </c>
      <c r="AK299" t="str">
        <f t="shared" si="53"/>
        <v>Mon</v>
      </c>
      <c r="AL299">
        <f t="shared" si="54"/>
        <v>1</v>
      </c>
      <c r="AM299">
        <f t="shared" si="55"/>
        <v>0</v>
      </c>
      <c r="AN299">
        <f t="shared" si="56"/>
        <v>0</v>
      </c>
      <c r="AO299">
        <f t="shared" si="57"/>
        <v>0</v>
      </c>
      <c r="AP299">
        <f t="shared" si="58"/>
        <v>0</v>
      </c>
      <c r="AQ299">
        <f t="shared" si="59"/>
        <v>0</v>
      </c>
      <c r="AU299" s="1">
        <v>43442</v>
      </c>
      <c r="AV299">
        <v>3111</v>
      </c>
      <c r="AW299">
        <v>10.765368720785371</v>
      </c>
      <c r="AX299">
        <v>396</v>
      </c>
      <c r="AY299">
        <v>6.333333333333333</v>
      </c>
      <c r="AZ299">
        <v>1</v>
      </c>
      <c r="BA299">
        <v>50475.52715566838</v>
      </c>
      <c r="BB299">
        <v>5165</v>
      </c>
      <c r="BC299">
        <v>3660</v>
      </c>
      <c r="BD299">
        <v>2669</v>
      </c>
      <c r="BE299">
        <f>VLOOKUP($AU299,weatherData!$A$1:$E$366,2,0)</f>
        <v>0</v>
      </c>
      <c r="BF299">
        <f>VLOOKUP($AU299,weatherData!$A$1:$E$366,3,0)</f>
        <v>0</v>
      </c>
      <c r="BG299">
        <f>VLOOKUP($AU299,weatherData!$A$1:$E$366,4,0)</f>
        <v>39.92</v>
      </c>
      <c r="BH299">
        <f>VLOOKUP($AU299,weatherData!$A$1:$E$366,5,0)</f>
        <v>26.96</v>
      </c>
    </row>
    <row r="300" spans="1:60" x14ac:dyDescent="0.2">
      <c r="A300" s="3">
        <v>43445</v>
      </c>
      <c r="B300" s="4">
        <v>2570</v>
      </c>
      <c r="C300" s="4">
        <v>4.1766529573412372</v>
      </c>
      <c r="D300" s="4">
        <v>322</v>
      </c>
      <c r="E300" s="4">
        <v>6.666666666666667</v>
      </c>
      <c r="F300" s="4">
        <v>0</v>
      </c>
      <c r="G300" s="4">
        <v>47547.457521312004</v>
      </c>
      <c r="H300" s="4">
        <v>2422</v>
      </c>
      <c r="I300" s="4">
        <v>1634</v>
      </c>
      <c r="J300" s="4">
        <v>1666</v>
      </c>
      <c r="Q300" s="1">
        <v>43445</v>
      </c>
      <c r="R300">
        <v>2570</v>
      </c>
      <c r="S300">
        <v>322</v>
      </c>
      <c r="T300">
        <v>2422</v>
      </c>
      <c r="U300">
        <v>1634</v>
      </c>
      <c r="V300">
        <v>1666</v>
      </c>
      <c r="W300">
        <v>6.666666666666667</v>
      </c>
      <c r="X300">
        <v>0</v>
      </c>
      <c r="Y300">
        <v>37.04</v>
      </c>
      <c r="Z300">
        <f t="shared" si="48"/>
        <v>1371.9615999999999</v>
      </c>
      <c r="AA300">
        <f t="shared" si="49"/>
        <v>16146.666666666668</v>
      </c>
      <c r="AB300">
        <f t="shared" si="50"/>
        <v>3957548</v>
      </c>
      <c r="AC300">
        <f t="shared" si="51"/>
        <v>4035052</v>
      </c>
      <c r="AD300">
        <v>0</v>
      </c>
      <c r="AE300">
        <f t="shared" si="52"/>
        <v>0</v>
      </c>
      <c r="AF300">
        <v>47547.457521312004</v>
      </c>
      <c r="AG300">
        <v>4.1766529573412372</v>
      </c>
      <c r="AH300">
        <v>0</v>
      </c>
      <c r="AI300">
        <v>0</v>
      </c>
      <c r="AJ300">
        <v>30.02</v>
      </c>
      <c r="AK300" t="str">
        <f t="shared" si="53"/>
        <v>Tue</v>
      </c>
      <c r="AL300">
        <f t="shared" si="54"/>
        <v>0</v>
      </c>
      <c r="AM300">
        <f t="shared" si="55"/>
        <v>1</v>
      </c>
      <c r="AN300">
        <f t="shared" si="56"/>
        <v>0</v>
      </c>
      <c r="AO300">
        <f t="shared" si="57"/>
        <v>0</v>
      </c>
      <c r="AP300">
        <f t="shared" si="58"/>
        <v>0</v>
      </c>
      <c r="AQ300">
        <f t="shared" si="59"/>
        <v>0</v>
      </c>
      <c r="AU300" s="1">
        <v>43444</v>
      </c>
      <c r="AV300">
        <v>1987</v>
      </c>
      <c r="AW300">
        <v>4.8622419685577549</v>
      </c>
      <c r="AX300">
        <v>237</v>
      </c>
      <c r="AY300">
        <v>6.8</v>
      </c>
      <c r="AZ300">
        <v>2</v>
      </c>
      <c r="BA300">
        <v>44452.592746765869</v>
      </c>
      <c r="BB300">
        <v>2616</v>
      </c>
      <c r="BC300">
        <v>2279</v>
      </c>
      <c r="BD300">
        <v>1951</v>
      </c>
      <c r="BE300">
        <f>VLOOKUP($AU300,weatherData!$A$1:$E$366,2,0)</f>
        <v>0</v>
      </c>
      <c r="BF300">
        <f>VLOOKUP($AU300,weatherData!$A$1:$E$366,3,0)</f>
        <v>0</v>
      </c>
      <c r="BG300">
        <f>VLOOKUP($AU300,weatherData!$A$1:$E$366,4,0)</f>
        <v>44.96</v>
      </c>
      <c r="BH300">
        <f>VLOOKUP($AU300,weatherData!$A$1:$E$366,5,0)</f>
        <v>26.06</v>
      </c>
    </row>
    <row r="301" spans="1:60" x14ac:dyDescent="0.2">
      <c r="A301" s="3">
        <v>43446</v>
      </c>
      <c r="B301" s="4">
        <v>2471</v>
      </c>
      <c r="C301" s="4">
        <v>3.2106501628548982</v>
      </c>
      <c r="D301" s="4">
        <v>296</v>
      </c>
      <c r="E301" s="4">
        <v>6.9333333333333336</v>
      </c>
      <c r="F301" s="4">
        <v>25</v>
      </c>
      <c r="G301" s="4">
        <v>54637.839681995545</v>
      </c>
      <c r="H301" s="4">
        <v>3172</v>
      </c>
      <c r="I301" s="4">
        <v>3218</v>
      </c>
      <c r="J301" s="4">
        <v>3398</v>
      </c>
      <c r="Q301" s="1">
        <v>43446</v>
      </c>
      <c r="R301">
        <v>2471</v>
      </c>
      <c r="S301">
        <v>296</v>
      </c>
      <c r="T301">
        <v>3172</v>
      </c>
      <c r="U301">
        <v>3218</v>
      </c>
      <c r="V301">
        <v>3398</v>
      </c>
      <c r="W301">
        <v>6.9333333333333336</v>
      </c>
      <c r="X301">
        <v>0.59055118110236204</v>
      </c>
      <c r="Y301">
        <v>39.92</v>
      </c>
      <c r="Z301">
        <f t="shared" si="48"/>
        <v>1593.6064000000001</v>
      </c>
      <c r="AA301">
        <f t="shared" si="49"/>
        <v>21992.533333333333</v>
      </c>
      <c r="AB301">
        <f t="shared" si="50"/>
        <v>10207496</v>
      </c>
      <c r="AC301">
        <f t="shared" si="51"/>
        <v>10778456</v>
      </c>
      <c r="AD301">
        <v>0</v>
      </c>
      <c r="AE301">
        <f t="shared" si="52"/>
        <v>0</v>
      </c>
      <c r="AF301">
        <v>54637.839681995545</v>
      </c>
      <c r="AG301">
        <v>3.2106501628548982</v>
      </c>
      <c r="AH301">
        <v>25</v>
      </c>
      <c r="AI301">
        <v>0.59055118110236204</v>
      </c>
      <c r="AJ301">
        <v>26.96</v>
      </c>
      <c r="AK301" t="str">
        <f t="shared" si="53"/>
        <v>Wed</v>
      </c>
      <c r="AL301">
        <f t="shared" si="54"/>
        <v>0</v>
      </c>
      <c r="AM301">
        <f t="shared" si="55"/>
        <v>0</v>
      </c>
      <c r="AN301">
        <f t="shared" si="56"/>
        <v>1</v>
      </c>
      <c r="AO301">
        <f t="shared" si="57"/>
        <v>0</v>
      </c>
      <c r="AP301">
        <f t="shared" si="58"/>
        <v>0</v>
      </c>
      <c r="AQ301">
        <f t="shared" si="59"/>
        <v>0</v>
      </c>
      <c r="AU301" s="1">
        <v>43445</v>
      </c>
      <c r="AV301">
        <v>2570</v>
      </c>
      <c r="AW301">
        <v>4.1766529573412372</v>
      </c>
      <c r="AX301">
        <v>322</v>
      </c>
      <c r="AY301">
        <v>6.666666666666667</v>
      </c>
      <c r="AZ301">
        <v>0</v>
      </c>
      <c r="BA301">
        <v>47547.457521312004</v>
      </c>
      <c r="BB301">
        <v>2422</v>
      </c>
      <c r="BC301">
        <v>1634</v>
      </c>
      <c r="BD301">
        <v>1666</v>
      </c>
      <c r="BE301">
        <f>VLOOKUP($AU301,weatherData!$A$1:$E$366,2,0)</f>
        <v>0</v>
      </c>
      <c r="BF301">
        <f>VLOOKUP($AU301,weatherData!$A$1:$E$366,3,0)</f>
        <v>0</v>
      </c>
      <c r="BG301">
        <f>VLOOKUP($AU301,weatherData!$A$1:$E$366,4,0)</f>
        <v>37.04</v>
      </c>
      <c r="BH301">
        <f>VLOOKUP($AU301,weatherData!$A$1:$E$366,5,0)</f>
        <v>30.02</v>
      </c>
    </row>
    <row r="302" spans="1:60" x14ac:dyDescent="0.2">
      <c r="A302" s="3">
        <v>43447</v>
      </c>
      <c r="B302" s="4">
        <v>2264</v>
      </c>
      <c r="C302" s="4">
        <v>3.3880729564258956</v>
      </c>
      <c r="D302" s="4">
        <v>263</v>
      </c>
      <c r="E302" s="4">
        <v>6.6</v>
      </c>
      <c r="F302" s="4">
        <v>0</v>
      </c>
      <c r="G302" s="4">
        <v>53411.196218681711</v>
      </c>
      <c r="H302" s="4">
        <v>2849</v>
      </c>
      <c r="I302" s="4">
        <v>2275</v>
      </c>
      <c r="J302" s="4">
        <v>2911</v>
      </c>
      <c r="Q302" s="1">
        <v>43447</v>
      </c>
      <c r="R302">
        <v>2264</v>
      </c>
      <c r="S302">
        <v>263</v>
      </c>
      <c r="T302">
        <v>2849</v>
      </c>
      <c r="U302">
        <v>2275</v>
      </c>
      <c r="V302">
        <v>2911</v>
      </c>
      <c r="W302">
        <v>6.6</v>
      </c>
      <c r="X302">
        <v>0.196850393700787</v>
      </c>
      <c r="Y302">
        <v>39.020000000000003</v>
      </c>
      <c r="Z302">
        <f t="shared" si="48"/>
        <v>1522.5604000000003</v>
      </c>
      <c r="AA302">
        <f t="shared" si="49"/>
        <v>18803.399999999998</v>
      </c>
      <c r="AB302">
        <f t="shared" si="50"/>
        <v>6481475</v>
      </c>
      <c r="AC302">
        <f t="shared" si="51"/>
        <v>8293439</v>
      </c>
      <c r="AD302">
        <v>0</v>
      </c>
      <c r="AE302">
        <f t="shared" si="52"/>
        <v>0</v>
      </c>
      <c r="AF302">
        <v>53411.196218681711</v>
      </c>
      <c r="AG302">
        <v>3.3880729564258956</v>
      </c>
      <c r="AH302">
        <v>0</v>
      </c>
      <c r="AI302">
        <v>0.118110236220472</v>
      </c>
      <c r="AJ302">
        <v>19.939999999999898</v>
      </c>
      <c r="AK302" t="str">
        <f t="shared" si="53"/>
        <v>Thu</v>
      </c>
      <c r="AL302">
        <f t="shared" si="54"/>
        <v>0</v>
      </c>
      <c r="AM302">
        <f t="shared" si="55"/>
        <v>0</v>
      </c>
      <c r="AN302">
        <f t="shared" si="56"/>
        <v>0</v>
      </c>
      <c r="AO302">
        <f t="shared" si="57"/>
        <v>1</v>
      </c>
      <c r="AP302">
        <f t="shared" si="58"/>
        <v>0</v>
      </c>
      <c r="AQ302">
        <f t="shared" si="59"/>
        <v>0</v>
      </c>
      <c r="AU302" s="1">
        <v>43446</v>
      </c>
      <c r="AV302">
        <v>2471</v>
      </c>
      <c r="AW302">
        <v>3.2106501628548982</v>
      </c>
      <c r="AX302">
        <v>296</v>
      </c>
      <c r="AY302">
        <v>6.9333333333333336</v>
      </c>
      <c r="AZ302">
        <v>25</v>
      </c>
      <c r="BA302">
        <v>54637.839681995545</v>
      </c>
      <c r="BB302">
        <v>3172</v>
      </c>
      <c r="BC302">
        <v>3218</v>
      </c>
      <c r="BD302">
        <v>3398</v>
      </c>
      <c r="BE302">
        <f>VLOOKUP($AU302,weatherData!$A$1:$E$366,2,0)</f>
        <v>0.59055118110236204</v>
      </c>
      <c r="BF302">
        <f>VLOOKUP($AU302,weatherData!$A$1:$E$366,3,0)</f>
        <v>0.59055118110236204</v>
      </c>
      <c r="BG302">
        <f>VLOOKUP($AU302,weatherData!$A$1:$E$366,4,0)</f>
        <v>39.92</v>
      </c>
      <c r="BH302">
        <f>VLOOKUP($AU302,weatherData!$A$1:$E$366,5,0)</f>
        <v>26.96</v>
      </c>
    </row>
    <row r="303" spans="1:60" x14ac:dyDescent="0.2">
      <c r="A303" s="3">
        <v>43448</v>
      </c>
      <c r="B303" s="4">
        <v>3146</v>
      </c>
      <c r="C303" s="4">
        <v>3.7790213495849989</v>
      </c>
      <c r="D303" s="4">
        <v>399</v>
      </c>
      <c r="E303" s="4">
        <v>6.666666666666667</v>
      </c>
      <c r="F303" s="4">
        <v>6</v>
      </c>
      <c r="G303" s="4">
        <v>47293.974935843442</v>
      </c>
      <c r="H303" s="4">
        <v>5241</v>
      </c>
      <c r="I303" s="4">
        <v>2672</v>
      </c>
      <c r="J303" s="4">
        <v>3156</v>
      </c>
      <c r="Q303" s="1">
        <v>43448</v>
      </c>
      <c r="R303">
        <v>3146</v>
      </c>
      <c r="S303">
        <v>399</v>
      </c>
      <c r="T303">
        <v>5241</v>
      </c>
      <c r="U303">
        <v>2672</v>
      </c>
      <c r="V303">
        <v>3156</v>
      </c>
      <c r="W303">
        <v>6.666666666666667</v>
      </c>
      <c r="X303">
        <v>0</v>
      </c>
      <c r="Y303">
        <v>41</v>
      </c>
      <c r="Z303">
        <f t="shared" si="48"/>
        <v>1681</v>
      </c>
      <c r="AA303">
        <f t="shared" si="49"/>
        <v>34940</v>
      </c>
      <c r="AB303">
        <f t="shared" si="50"/>
        <v>14003952</v>
      </c>
      <c r="AC303">
        <f t="shared" si="51"/>
        <v>16540596</v>
      </c>
      <c r="AD303">
        <v>0</v>
      </c>
      <c r="AE303">
        <f t="shared" si="52"/>
        <v>0</v>
      </c>
      <c r="AF303">
        <v>47293.974935843442</v>
      </c>
      <c r="AG303">
        <v>3.7790213495849989</v>
      </c>
      <c r="AH303">
        <v>6</v>
      </c>
      <c r="AI303">
        <v>0</v>
      </c>
      <c r="AJ303">
        <v>19.04</v>
      </c>
      <c r="AK303" t="str">
        <f t="shared" si="53"/>
        <v>Fri</v>
      </c>
      <c r="AL303">
        <f t="shared" si="54"/>
        <v>0</v>
      </c>
      <c r="AM303">
        <f t="shared" si="55"/>
        <v>0</v>
      </c>
      <c r="AN303">
        <f t="shared" si="56"/>
        <v>0</v>
      </c>
      <c r="AO303">
        <f t="shared" si="57"/>
        <v>0</v>
      </c>
      <c r="AP303">
        <f t="shared" si="58"/>
        <v>1</v>
      </c>
      <c r="AQ303">
        <f t="shared" si="59"/>
        <v>0</v>
      </c>
      <c r="AU303" s="1">
        <v>43447</v>
      </c>
      <c r="AV303">
        <v>2264</v>
      </c>
      <c r="AW303">
        <v>3.3880729564258956</v>
      </c>
      <c r="AX303">
        <v>263</v>
      </c>
      <c r="AY303">
        <v>6.6</v>
      </c>
      <c r="AZ303">
        <v>0</v>
      </c>
      <c r="BA303">
        <v>53411.196218681711</v>
      </c>
      <c r="BB303">
        <v>2849</v>
      </c>
      <c r="BC303">
        <v>2275</v>
      </c>
      <c r="BD303">
        <v>2911</v>
      </c>
      <c r="BE303">
        <f>VLOOKUP($AU303,weatherData!$A$1:$E$366,2,0)</f>
        <v>0.118110236220472</v>
      </c>
      <c r="BF303">
        <f>VLOOKUP($AU303,weatherData!$A$1:$E$366,3,0)</f>
        <v>0.196850393700787</v>
      </c>
      <c r="BG303">
        <f>VLOOKUP($AU303,weatherData!$A$1:$E$366,4,0)</f>
        <v>39.020000000000003</v>
      </c>
      <c r="BH303">
        <f>VLOOKUP($AU303,weatherData!$A$1:$E$366,5,0)</f>
        <v>19.939999999999898</v>
      </c>
    </row>
    <row r="304" spans="1:60" x14ac:dyDescent="0.2">
      <c r="A304" s="3">
        <v>43449</v>
      </c>
      <c r="B304" s="4">
        <v>3550</v>
      </c>
      <c r="C304" s="4">
        <v>3.5150335310031142</v>
      </c>
      <c r="D304" s="4">
        <v>415</v>
      </c>
      <c r="E304" s="4">
        <v>6.8666666666666663</v>
      </c>
      <c r="F304" s="4">
        <v>5</v>
      </c>
      <c r="G304" s="4">
        <v>51639.790159646967</v>
      </c>
      <c r="H304" s="4">
        <v>5195</v>
      </c>
      <c r="I304" s="4">
        <v>5286</v>
      </c>
      <c r="J304" s="4">
        <v>3111</v>
      </c>
      <c r="Q304" s="1">
        <v>43449</v>
      </c>
      <c r="R304">
        <v>3550</v>
      </c>
      <c r="S304">
        <v>415</v>
      </c>
      <c r="T304">
        <v>5195</v>
      </c>
      <c r="U304">
        <v>5286</v>
      </c>
      <c r="V304">
        <v>3111</v>
      </c>
      <c r="W304">
        <v>6.8666666666666663</v>
      </c>
      <c r="X304">
        <v>0</v>
      </c>
      <c r="Y304">
        <v>57.02</v>
      </c>
      <c r="Z304">
        <f t="shared" si="48"/>
        <v>3251.2804000000006</v>
      </c>
      <c r="AA304">
        <f t="shared" si="49"/>
        <v>35672.333333333328</v>
      </c>
      <c r="AB304">
        <f t="shared" si="50"/>
        <v>27460770</v>
      </c>
      <c r="AC304">
        <f t="shared" si="51"/>
        <v>16161645</v>
      </c>
      <c r="AD304">
        <v>0</v>
      </c>
      <c r="AE304">
        <f t="shared" si="52"/>
        <v>0</v>
      </c>
      <c r="AF304">
        <v>51639.790159646967</v>
      </c>
      <c r="AG304">
        <v>3.5150335310031142</v>
      </c>
      <c r="AH304">
        <v>5</v>
      </c>
      <c r="AI304">
        <v>0</v>
      </c>
      <c r="AJ304">
        <v>28.94</v>
      </c>
      <c r="AK304" t="str">
        <f t="shared" si="53"/>
        <v>Sat</v>
      </c>
      <c r="AL304">
        <f t="shared" si="54"/>
        <v>0</v>
      </c>
      <c r="AM304">
        <f t="shared" si="55"/>
        <v>0</v>
      </c>
      <c r="AN304">
        <f t="shared" si="56"/>
        <v>0</v>
      </c>
      <c r="AO304">
        <f t="shared" si="57"/>
        <v>0</v>
      </c>
      <c r="AP304">
        <f t="shared" si="58"/>
        <v>0</v>
      </c>
      <c r="AQ304">
        <f t="shared" si="59"/>
        <v>1</v>
      </c>
      <c r="AU304" s="1">
        <v>43448</v>
      </c>
      <c r="AV304">
        <v>3146</v>
      </c>
      <c r="AW304">
        <v>3.7790213495849989</v>
      </c>
      <c r="AX304">
        <v>399</v>
      </c>
      <c r="AY304">
        <v>6.666666666666667</v>
      </c>
      <c r="AZ304">
        <v>6</v>
      </c>
      <c r="BA304">
        <v>47293.974935843442</v>
      </c>
      <c r="BB304">
        <v>5241</v>
      </c>
      <c r="BC304">
        <v>2672</v>
      </c>
      <c r="BD304">
        <v>3156</v>
      </c>
      <c r="BE304">
        <f>VLOOKUP($AU304,weatherData!$A$1:$E$366,2,0)</f>
        <v>0</v>
      </c>
      <c r="BF304">
        <f>VLOOKUP($AU304,weatherData!$A$1:$E$366,3,0)</f>
        <v>0</v>
      </c>
      <c r="BG304">
        <f>VLOOKUP($AU304,weatherData!$A$1:$E$366,4,0)</f>
        <v>41</v>
      </c>
      <c r="BH304">
        <f>VLOOKUP($AU304,weatherData!$A$1:$E$366,5,0)</f>
        <v>19.04</v>
      </c>
    </row>
    <row r="305" spans="1:60" x14ac:dyDescent="0.2">
      <c r="A305" s="3">
        <v>43451</v>
      </c>
      <c r="B305" s="4">
        <v>1995</v>
      </c>
      <c r="C305" s="4">
        <v>5.5958501146549908</v>
      </c>
      <c r="D305" s="4">
        <v>212</v>
      </c>
      <c r="E305" s="4">
        <v>7.8666666666666663</v>
      </c>
      <c r="F305" s="4">
        <v>9</v>
      </c>
      <c r="G305" s="4">
        <v>56591.079147798875</v>
      </c>
      <c r="H305" s="4">
        <v>2297</v>
      </c>
      <c r="I305" s="4">
        <v>2629</v>
      </c>
      <c r="J305" s="4">
        <v>1987</v>
      </c>
      <c r="Q305" s="1">
        <v>43451</v>
      </c>
      <c r="R305">
        <v>1995</v>
      </c>
      <c r="S305">
        <v>212</v>
      </c>
      <c r="T305">
        <v>2297</v>
      </c>
      <c r="U305">
        <v>2629</v>
      </c>
      <c r="V305">
        <v>1987</v>
      </c>
      <c r="W305">
        <v>7.8666666666666663</v>
      </c>
      <c r="X305">
        <v>0</v>
      </c>
      <c r="Y305">
        <v>50</v>
      </c>
      <c r="Z305">
        <f t="shared" si="48"/>
        <v>2500</v>
      </c>
      <c r="AA305">
        <f t="shared" si="49"/>
        <v>18069.733333333334</v>
      </c>
      <c r="AB305">
        <f t="shared" si="50"/>
        <v>6038813</v>
      </c>
      <c r="AC305">
        <f t="shared" si="51"/>
        <v>4564139</v>
      </c>
      <c r="AD305">
        <v>0</v>
      </c>
      <c r="AE305">
        <f t="shared" si="52"/>
        <v>0</v>
      </c>
      <c r="AF305">
        <v>56591.079147798875</v>
      </c>
      <c r="AG305">
        <v>5.5958501146549908</v>
      </c>
      <c r="AH305">
        <v>9</v>
      </c>
      <c r="AI305">
        <v>0</v>
      </c>
      <c r="AJ305">
        <v>30.02</v>
      </c>
      <c r="AK305" t="str">
        <f t="shared" si="53"/>
        <v>Mon</v>
      </c>
      <c r="AL305">
        <f t="shared" si="54"/>
        <v>1</v>
      </c>
      <c r="AM305">
        <f t="shared" si="55"/>
        <v>0</v>
      </c>
      <c r="AN305">
        <f t="shared" si="56"/>
        <v>0</v>
      </c>
      <c r="AO305">
        <f t="shared" si="57"/>
        <v>0</v>
      </c>
      <c r="AP305">
        <f t="shared" si="58"/>
        <v>0</v>
      </c>
      <c r="AQ305">
        <f t="shared" si="59"/>
        <v>0</v>
      </c>
      <c r="AU305" s="1">
        <v>43449</v>
      </c>
      <c r="AV305">
        <v>3550</v>
      </c>
      <c r="AW305">
        <v>3.5150335310031142</v>
      </c>
      <c r="AX305">
        <v>415</v>
      </c>
      <c r="AY305">
        <v>6.8666666666666663</v>
      </c>
      <c r="AZ305">
        <v>5</v>
      </c>
      <c r="BA305">
        <v>51639.790159646967</v>
      </c>
      <c r="BB305">
        <v>5195</v>
      </c>
      <c r="BC305">
        <v>5286</v>
      </c>
      <c r="BD305">
        <v>3111</v>
      </c>
      <c r="BE305">
        <f>VLOOKUP($AU305,weatherData!$A$1:$E$366,2,0)</f>
        <v>0</v>
      </c>
      <c r="BF305">
        <f>VLOOKUP($AU305,weatherData!$A$1:$E$366,3,0)</f>
        <v>0</v>
      </c>
      <c r="BG305">
        <f>VLOOKUP($AU305,weatherData!$A$1:$E$366,4,0)</f>
        <v>57.02</v>
      </c>
      <c r="BH305">
        <f>VLOOKUP($AU305,weatherData!$A$1:$E$366,5,0)</f>
        <v>28.94</v>
      </c>
    </row>
    <row r="306" spans="1:60" x14ac:dyDescent="0.2">
      <c r="A306" s="3">
        <v>43452</v>
      </c>
      <c r="B306" s="4">
        <v>2985</v>
      </c>
      <c r="C306" s="4">
        <v>5.3770634594397952</v>
      </c>
      <c r="D306" s="4">
        <v>349</v>
      </c>
      <c r="E306" s="4">
        <v>7.333333333333333</v>
      </c>
      <c r="F306" s="4">
        <v>1</v>
      </c>
      <c r="G306" s="4">
        <v>51296.464731948639</v>
      </c>
      <c r="H306" s="4">
        <v>2951</v>
      </c>
      <c r="I306" s="4">
        <v>2426</v>
      </c>
      <c r="J306" s="4">
        <v>2570</v>
      </c>
      <c r="Q306" s="1">
        <v>43452</v>
      </c>
      <c r="R306">
        <v>2985</v>
      </c>
      <c r="S306">
        <v>349</v>
      </c>
      <c r="T306">
        <v>2951</v>
      </c>
      <c r="U306">
        <v>2426</v>
      </c>
      <c r="V306">
        <v>2570</v>
      </c>
      <c r="W306">
        <v>7.333333333333333</v>
      </c>
      <c r="X306">
        <v>0</v>
      </c>
      <c r="Y306">
        <v>50</v>
      </c>
      <c r="Z306">
        <f t="shared" si="48"/>
        <v>2500</v>
      </c>
      <c r="AA306">
        <f t="shared" si="49"/>
        <v>21640.666666666664</v>
      </c>
      <c r="AB306">
        <f t="shared" si="50"/>
        <v>7159126</v>
      </c>
      <c r="AC306">
        <f t="shared" si="51"/>
        <v>7584070</v>
      </c>
      <c r="AD306">
        <v>0</v>
      </c>
      <c r="AE306">
        <f t="shared" si="52"/>
        <v>0</v>
      </c>
      <c r="AF306">
        <v>51296.464731948639</v>
      </c>
      <c r="AG306">
        <v>5.3770634594397952</v>
      </c>
      <c r="AH306">
        <v>1</v>
      </c>
      <c r="AI306">
        <v>0</v>
      </c>
      <c r="AJ306">
        <v>33.08</v>
      </c>
      <c r="AK306" t="str">
        <f t="shared" si="53"/>
        <v>Tue</v>
      </c>
      <c r="AL306">
        <f t="shared" si="54"/>
        <v>0</v>
      </c>
      <c r="AM306">
        <f t="shared" si="55"/>
        <v>1</v>
      </c>
      <c r="AN306">
        <f t="shared" si="56"/>
        <v>0</v>
      </c>
      <c r="AO306">
        <f t="shared" si="57"/>
        <v>0</v>
      </c>
      <c r="AP306">
        <f t="shared" si="58"/>
        <v>0</v>
      </c>
      <c r="AQ306">
        <f t="shared" si="59"/>
        <v>0</v>
      </c>
      <c r="AU306" s="1">
        <v>43451</v>
      </c>
      <c r="AV306">
        <v>1995</v>
      </c>
      <c r="AW306">
        <v>5.5958501146549908</v>
      </c>
      <c r="AX306">
        <v>212</v>
      </c>
      <c r="AY306">
        <v>7.8666666666666663</v>
      </c>
      <c r="AZ306">
        <v>9</v>
      </c>
      <c r="BA306">
        <v>56591.079147798875</v>
      </c>
      <c r="BB306">
        <v>2297</v>
      </c>
      <c r="BC306">
        <v>2629</v>
      </c>
      <c r="BD306">
        <v>1987</v>
      </c>
      <c r="BE306">
        <f>VLOOKUP($AU306,weatherData!$A$1:$E$366,2,0)</f>
        <v>0</v>
      </c>
      <c r="BF306">
        <f>VLOOKUP($AU306,weatherData!$A$1:$E$366,3,0)</f>
        <v>0</v>
      </c>
      <c r="BG306">
        <f>VLOOKUP($AU306,weatherData!$A$1:$E$366,4,0)</f>
        <v>50</v>
      </c>
      <c r="BH306">
        <f>VLOOKUP($AU306,weatherData!$A$1:$E$366,5,0)</f>
        <v>30.02</v>
      </c>
    </row>
    <row r="307" spans="1:60" x14ac:dyDescent="0.2">
      <c r="A307" s="3">
        <v>43453</v>
      </c>
      <c r="B307" s="4">
        <v>3414</v>
      </c>
      <c r="C307" s="4">
        <v>3.0531616874847178</v>
      </c>
      <c r="D307" s="4">
        <v>419</v>
      </c>
      <c r="E307" s="4">
        <v>7.0666666666666664</v>
      </c>
      <c r="F307" s="4">
        <v>1</v>
      </c>
      <c r="G307" s="4">
        <v>47250.080644681308</v>
      </c>
      <c r="H307" s="4">
        <v>3600</v>
      </c>
      <c r="I307" s="4">
        <v>3603</v>
      </c>
      <c r="J307" s="4">
        <v>2471</v>
      </c>
      <c r="Q307" s="1">
        <v>43453</v>
      </c>
      <c r="R307">
        <v>3414</v>
      </c>
      <c r="S307">
        <v>419</v>
      </c>
      <c r="T307">
        <v>3600</v>
      </c>
      <c r="U307">
        <v>3603</v>
      </c>
      <c r="V307">
        <v>2471</v>
      </c>
      <c r="W307">
        <v>7.0666666666666664</v>
      </c>
      <c r="X307">
        <v>0</v>
      </c>
      <c r="Y307">
        <v>51.08</v>
      </c>
      <c r="Z307">
        <f t="shared" si="48"/>
        <v>2609.1663999999996</v>
      </c>
      <c r="AA307">
        <f t="shared" si="49"/>
        <v>25440</v>
      </c>
      <c r="AB307">
        <f t="shared" si="50"/>
        <v>12970800</v>
      </c>
      <c r="AC307">
        <f t="shared" si="51"/>
        <v>8895600</v>
      </c>
      <c r="AD307">
        <v>0</v>
      </c>
      <c r="AE307">
        <f t="shared" si="52"/>
        <v>0</v>
      </c>
      <c r="AF307">
        <v>47250.080644681308</v>
      </c>
      <c r="AG307">
        <v>3.0531616874847178</v>
      </c>
      <c r="AH307">
        <v>1</v>
      </c>
      <c r="AI307">
        <v>0</v>
      </c>
      <c r="AJ307">
        <v>39.020000000000003</v>
      </c>
      <c r="AK307" t="str">
        <f t="shared" si="53"/>
        <v>Wed</v>
      </c>
      <c r="AL307">
        <f t="shared" si="54"/>
        <v>0</v>
      </c>
      <c r="AM307">
        <f t="shared" si="55"/>
        <v>0</v>
      </c>
      <c r="AN307">
        <f t="shared" si="56"/>
        <v>1</v>
      </c>
      <c r="AO307">
        <f t="shared" si="57"/>
        <v>0</v>
      </c>
      <c r="AP307">
        <f t="shared" si="58"/>
        <v>0</v>
      </c>
      <c r="AQ307">
        <f t="shared" si="59"/>
        <v>0</v>
      </c>
      <c r="AU307" s="1">
        <v>43452</v>
      </c>
      <c r="AV307">
        <v>2985</v>
      </c>
      <c r="AW307">
        <v>5.3770634594397952</v>
      </c>
      <c r="AX307">
        <v>349</v>
      </c>
      <c r="AY307">
        <v>7.333333333333333</v>
      </c>
      <c r="AZ307">
        <v>1</v>
      </c>
      <c r="BA307">
        <v>51296.464731948639</v>
      </c>
      <c r="BB307">
        <v>2951</v>
      </c>
      <c r="BC307">
        <v>2426</v>
      </c>
      <c r="BD307">
        <v>2570</v>
      </c>
      <c r="BE307">
        <f>VLOOKUP($AU307,weatherData!$A$1:$E$366,2,0)</f>
        <v>0</v>
      </c>
      <c r="BF307">
        <f>VLOOKUP($AU307,weatherData!$A$1:$E$366,3,0)</f>
        <v>0</v>
      </c>
      <c r="BG307">
        <f>VLOOKUP($AU307,weatherData!$A$1:$E$366,4,0)</f>
        <v>50</v>
      </c>
      <c r="BH307">
        <f>VLOOKUP($AU307,weatherData!$A$1:$E$366,5,0)</f>
        <v>33.08</v>
      </c>
    </row>
    <row r="308" spans="1:60" x14ac:dyDescent="0.2">
      <c r="A308" s="3">
        <v>43454</v>
      </c>
      <c r="B308" s="4">
        <v>3488</v>
      </c>
      <c r="C308" s="4">
        <v>4.9059279609279578</v>
      </c>
      <c r="D308" s="4">
        <v>376</v>
      </c>
      <c r="E308" s="4">
        <v>6.9333333333333336</v>
      </c>
      <c r="F308" s="4">
        <v>2</v>
      </c>
      <c r="G308" s="4">
        <v>47524.419772588502</v>
      </c>
      <c r="H308" s="4">
        <v>3953</v>
      </c>
      <c r="I308" s="4">
        <v>50</v>
      </c>
      <c r="J308" s="4">
        <v>2264</v>
      </c>
      <c r="Q308" s="1">
        <v>43454</v>
      </c>
      <c r="R308">
        <v>3488</v>
      </c>
      <c r="S308">
        <v>376</v>
      </c>
      <c r="T308">
        <v>3953</v>
      </c>
      <c r="U308">
        <v>50</v>
      </c>
      <c r="V308">
        <v>2264</v>
      </c>
      <c r="W308">
        <v>6.9333333333333336</v>
      </c>
      <c r="X308">
        <v>0</v>
      </c>
      <c r="Y308">
        <v>51.08</v>
      </c>
      <c r="Z308">
        <f t="shared" si="48"/>
        <v>2609.1663999999996</v>
      </c>
      <c r="AA308">
        <f t="shared" si="49"/>
        <v>27407.466666666667</v>
      </c>
      <c r="AB308">
        <f t="shared" si="50"/>
        <v>197650</v>
      </c>
      <c r="AC308">
        <f t="shared" si="51"/>
        <v>8949592</v>
      </c>
      <c r="AD308">
        <v>0</v>
      </c>
      <c r="AE308">
        <f t="shared" si="52"/>
        <v>0</v>
      </c>
      <c r="AF308">
        <v>47524.419772588502</v>
      </c>
      <c r="AG308">
        <v>4.9059279609279578</v>
      </c>
      <c r="AH308">
        <v>2</v>
      </c>
      <c r="AI308">
        <v>0</v>
      </c>
      <c r="AJ308">
        <v>26.96</v>
      </c>
      <c r="AK308" t="str">
        <f t="shared" si="53"/>
        <v>Thu</v>
      </c>
      <c r="AL308">
        <f t="shared" si="54"/>
        <v>0</v>
      </c>
      <c r="AM308">
        <f t="shared" si="55"/>
        <v>0</v>
      </c>
      <c r="AN308">
        <f t="shared" si="56"/>
        <v>0</v>
      </c>
      <c r="AO308">
        <f t="shared" si="57"/>
        <v>1</v>
      </c>
      <c r="AP308">
        <f t="shared" si="58"/>
        <v>0</v>
      </c>
      <c r="AQ308">
        <f t="shared" si="59"/>
        <v>0</v>
      </c>
      <c r="AU308" s="1">
        <v>43453</v>
      </c>
      <c r="AV308">
        <v>3414</v>
      </c>
      <c r="AW308">
        <v>3.0531616874847178</v>
      </c>
      <c r="AX308">
        <v>419</v>
      </c>
      <c r="AY308">
        <v>7.0666666666666664</v>
      </c>
      <c r="AZ308">
        <v>1</v>
      </c>
      <c r="BA308">
        <v>47250.080644681308</v>
      </c>
      <c r="BB308">
        <v>3600</v>
      </c>
      <c r="BC308">
        <v>3603</v>
      </c>
      <c r="BD308">
        <v>2471</v>
      </c>
      <c r="BE308">
        <f>VLOOKUP($AU308,weatherData!$A$1:$E$366,2,0)</f>
        <v>0</v>
      </c>
      <c r="BF308">
        <f>VLOOKUP($AU308,weatherData!$A$1:$E$366,3,0)</f>
        <v>0</v>
      </c>
      <c r="BG308">
        <f>VLOOKUP($AU308,weatherData!$A$1:$E$366,4,0)</f>
        <v>51.08</v>
      </c>
      <c r="BH308">
        <f>VLOOKUP($AU308,weatherData!$A$1:$E$366,5,0)</f>
        <v>39.020000000000003</v>
      </c>
    </row>
    <row r="309" spans="1:60" x14ac:dyDescent="0.2">
      <c r="A309" s="3">
        <v>43455</v>
      </c>
      <c r="B309" s="4">
        <v>4164</v>
      </c>
      <c r="C309" s="4">
        <v>4.2432517482517431</v>
      </c>
      <c r="D309" s="4">
        <v>422</v>
      </c>
      <c r="E309" s="4">
        <v>7.2</v>
      </c>
      <c r="F309" s="4">
        <v>4</v>
      </c>
      <c r="G309" s="4">
        <v>56422.270309894739</v>
      </c>
      <c r="H309" s="4">
        <v>3983</v>
      </c>
      <c r="I309" s="4">
        <v>2310</v>
      </c>
      <c r="J309" s="4">
        <v>3146</v>
      </c>
      <c r="Q309" s="1">
        <v>43455</v>
      </c>
      <c r="R309">
        <v>4164</v>
      </c>
      <c r="S309">
        <v>422</v>
      </c>
      <c r="T309">
        <v>3983</v>
      </c>
      <c r="U309">
        <v>2310</v>
      </c>
      <c r="V309">
        <v>3146</v>
      </c>
      <c r="W309">
        <v>7.2</v>
      </c>
      <c r="X309">
        <v>0</v>
      </c>
      <c r="Y309">
        <v>53.06</v>
      </c>
      <c r="Z309">
        <f t="shared" si="48"/>
        <v>2815.3636000000001</v>
      </c>
      <c r="AA309">
        <f t="shared" si="49"/>
        <v>28677.600000000002</v>
      </c>
      <c r="AB309">
        <f t="shared" si="50"/>
        <v>9200730</v>
      </c>
      <c r="AC309">
        <f t="shared" si="51"/>
        <v>12530518</v>
      </c>
      <c r="AD309">
        <v>0</v>
      </c>
      <c r="AE309">
        <f t="shared" si="52"/>
        <v>0</v>
      </c>
      <c r="AF309">
        <v>56422.270309894739</v>
      </c>
      <c r="AG309">
        <v>4.2432517482517431</v>
      </c>
      <c r="AH309">
        <v>4</v>
      </c>
      <c r="AI309">
        <v>0.118110236220472</v>
      </c>
      <c r="AJ309">
        <v>35.06</v>
      </c>
      <c r="AK309" t="str">
        <f t="shared" si="53"/>
        <v>Fri</v>
      </c>
      <c r="AL309">
        <f t="shared" si="54"/>
        <v>0</v>
      </c>
      <c r="AM309">
        <f t="shared" si="55"/>
        <v>0</v>
      </c>
      <c r="AN309">
        <f t="shared" si="56"/>
        <v>0</v>
      </c>
      <c r="AO309">
        <f t="shared" si="57"/>
        <v>0</v>
      </c>
      <c r="AP309">
        <f t="shared" si="58"/>
        <v>1</v>
      </c>
      <c r="AQ309">
        <f t="shared" si="59"/>
        <v>0</v>
      </c>
      <c r="AU309" s="1">
        <v>43454</v>
      </c>
      <c r="AV309">
        <v>3488</v>
      </c>
      <c r="AW309">
        <v>4.9059279609279578</v>
      </c>
      <c r="AX309">
        <v>376</v>
      </c>
      <c r="AY309">
        <v>6.9333333333333336</v>
      </c>
      <c r="AZ309">
        <v>2</v>
      </c>
      <c r="BA309">
        <v>47524.419772588502</v>
      </c>
      <c r="BB309">
        <v>3953</v>
      </c>
      <c r="BC309">
        <v>50</v>
      </c>
      <c r="BD309">
        <v>2264</v>
      </c>
      <c r="BE309">
        <f>VLOOKUP($AU309,weatherData!$A$1:$E$366,2,0)</f>
        <v>0</v>
      </c>
      <c r="BF309">
        <f>VLOOKUP($AU309,weatherData!$A$1:$E$366,3,0)</f>
        <v>0</v>
      </c>
      <c r="BG309">
        <f>VLOOKUP($AU309,weatherData!$A$1:$E$366,4,0)</f>
        <v>51.08</v>
      </c>
      <c r="BH309">
        <f>VLOOKUP($AU309,weatherData!$A$1:$E$366,5,0)</f>
        <v>26.96</v>
      </c>
    </row>
    <row r="310" spans="1:60" x14ac:dyDescent="0.2">
      <c r="A310" s="3">
        <v>43456</v>
      </c>
      <c r="B310" s="4">
        <v>2464</v>
      </c>
      <c r="C310" s="4">
        <v>2.8380044670457334</v>
      </c>
      <c r="D310" s="4">
        <v>275</v>
      </c>
      <c r="E310" s="4">
        <v>6.8666666666666663</v>
      </c>
      <c r="F310" s="4">
        <v>2</v>
      </c>
      <c r="G310" s="4">
        <v>42351.262367344614</v>
      </c>
      <c r="H310" s="4">
        <v>5320</v>
      </c>
      <c r="I310" s="4">
        <v>2258</v>
      </c>
      <c r="J310" s="4">
        <v>3550</v>
      </c>
      <c r="Q310" s="1">
        <v>43456</v>
      </c>
      <c r="R310">
        <v>2464</v>
      </c>
      <c r="S310">
        <v>275</v>
      </c>
      <c r="T310">
        <v>5320</v>
      </c>
      <c r="U310">
        <v>2258</v>
      </c>
      <c r="V310">
        <v>3550</v>
      </c>
      <c r="W310">
        <v>6.8666666666666663</v>
      </c>
      <c r="X310">
        <v>0</v>
      </c>
      <c r="Y310">
        <v>46.94</v>
      </c>
      <c r="Z310">
        <f t="shared" si="48"/>
        <v>2203.3635999999997</v>
      </c>
      <c r="AA310">
        <f t="shared" si="49"/>
        <v>36530.666666666664</v>
      </c>
      <c r="AB310">
        <f t="shared" si="50"/>
        <v>12012560</v>
      </c>
      <c r="AC310">
        <f t="shared" si="51"/>
        <v>18886000</v>
      </c>
      <c r="AD310">
        <v>0</v>
      </c>
      <c r="AE310">
        <f t="shared" si="52"/>
        <v>0</v>
      </c>
      <c r="AF310">
        <v>42351.262367344614</v>
      </c>
      <c r="AG310">
        <v>2.8380044670457334</v>
      </c>
      <c r="AH310">
        <v>2</v>
      </c>
      <c r="AI310">
        <v>0.39370078740157399</v>
      </c>
      <c r="AJ310">
        <v>28.04</v>
      </c>
      <c r="AK310" t="str">
        <f t="shared" si="53"/>
        <v>Sat</v>
      </c>
      <c r="AL310">
        <f t="shared" si="54"/>
        <v>0</v>
      </c>
      <c r="AM310">
        <f t="shared" si="55"/>
        <v>0</v>
      </c>
      <c r="AN310">
        <f t="shared" si="56"/>
        <v>0</v>
      </c>
      <c r="AO310">
        <f t="shared" si="57"/>
        <v>0</v>
      </c>
      <c r="AP310">
        <f t="shared" si="58"/>
        <v>0</v>
      </c>
      <c r="AQ310">
        <f t="shared" si="59"/>
        <v>1</v>
      </c>
      <c r="AU310" s="1">
        <v>43455</v>
      </c>
      <c r="AV310">
        <v>4164</v>
      </c>
      <c r="AW310">
        <v>4.2432517482517431</v>
      </c>
      <c r="AX310">
        <v>422</v>
      </c>
      <c r="AY310">
        <v>7.2</v>
      </c>
      <c r="AZ310">
        <v>4</v>
      </c>
      <c r="BA310">
        <v>56422.270309894739</v>
      </c>
      <c r="BB310">
        <v>3983</v>
      </c>
      <c r="BC310">
        <v>2310</v>
      </c>
      <c r="BD310">
        <v>3146</v>
      </c>
      <c r="BE310">
        <f>VLOOKUP($AU310,weatherData!$A$1:$E$366,2,0)</f>
        <v>0.118110236220472</v>
      </c>
      <c r="BF310">
        <f>VLOOKUP($AU310,weatherData!$A$1:$E$366,3,0)</f>
        <v>0</v>
      </c>
      <c r="BG310">
        <f>VLOOKUP($AU310,weatherData!$A$1:$E$366,4,0)</f>
        <v>53.06</v>
      </c>
      <c r="BH310">
        <f>VLOOKUP($AU310,weatherData!$A$1:$E$366,5,0)</f>
        <v>35.06</v>
      </c>
    </row>
    <row r="311" spans="1:60" x14ac:dyDescent="0.2">
      <c r="A311" s="3">
        <v>43458</v>
      </c>
      <c r="B311" s="4">
        <v>238</v>
      </c>
      <c r="C311" s="4">
        <v>2.6666666666666665</v>
      </c>
      <c r="D311" s="4">
        <v>3</v>
      </c>
      <c r="E311" s="4">
        <v>95.333333333333329</v>
      </c>
      <c r="F311" s="4">
        <v>48</v>
      </c>
      <c r="G311" s="4">
        <v>978.33333333333337</v>
      </c>
      <c r="H311" s="4">
        <v>0</v>
      </c>
      <c r="I311" s="4">
        <v>787</v>
      </c>
      <c r="J311" s="4">
        <v>995</v>
      </c>
      <c r="Q311" s="1">
        <v>43458</v>
      </c>
      <c r="R311">
        <v>238</v>
      </c>
      <c r="S311">
        <v>3</v>
      </c>
      <c r="T311">
        <v>0</v>
      </c>
      <c r="U311">
        <v>787</v>
      </c>
      <c r="V311">
        <v>995</v>
      </c>
      <c r="W311">
        <v>95.333333333333329</v>
      </c>
      <c r="X311">
        <v>0</v>
      </c>
      <c r="Y311">
        <v>50</v>
      </c>
      <c r="Z311">
        <f t="shared" si="48"/>
        <v>2500</v>
      </c>
      <c r="AA311">
        <f t="shared" si="49"/>
        <v>0</v>
      </c>
      <c r="AB311">
        <f t="shared" si="50"/>
        <v>0</v>
      </c>
      <c r="AC311">
        <f t="shared" si="51"/>
        <v>0</v>
      </c>
      <c r="AD311">
        <v>0</v>
      </c>
      <c r="AE311">
        <f t="shared" si="52"/>
        <v>0</v>
      </c>
      <c r="AF311">
        <v>978.33333333333337</v>
      </c>
      <c r="AG311">
        <v>2.6666666666666665</v>
      </c>
      <c r="AH311">
        <v>48</v>
      </c>
      <c r="AI311">
        <v>0</v>
      </c>
      <c r="AJ311">
        <v>33.08</v>
      </c>
      <c r="AK311" t="str">
        <f t="shared" si="53"/>
        <v>Mon</v>
      </c>
      <c r="AL311">
        <f t="shared" si="54"/>
        <v>1</v>
      </c>
      <c r="AM311">
        <f t="shared" si="55"/>
        <v>0</v>
      </c>
      <c r="AN311">
        <f t="shared" si="56"/>
        <v>0</v>
      </c>
      <c r="AO311">
        <f t="shared" si="57"/>
        <v>0</v>
      </c>
      <c r="AP311">
        <f t="shared" si="58"/>
        <v>0</v>
      </c>
      <c r="AQ311">
        <f t="shared" si="59"/>
        <v>0</v>
      </c>
      <c r="AU311" s="1">
        <v>43456</v>
      </c>
      <c r="AV311">
        <v>2464</v>
      </c>
      <c r="AW311">
        <v>2.8380044670457334</v>
      </c>
      <c r="AX311">
        <v>275</v>
      </c>
      <c r="AY311">
        <v>6.8666666666666663</v>
      </c>
      <c r="AZ311">
        <v>2</v>
      </c>
      <c r="BA311">
        <v>42351.262367344614</v>
      </c>
      <c r="BB311">
        <v>5320</v>
      </c>
      <c r="BC311">
        <v>2258</v>
      </c>
      <c r="BD311">
        <v>3550</v>
      </c>
      <c r="BE311">
        <f>VLOOKUP($AU311,weatherData!$A$1:$E$366,2,0)</f>
        <v>0.39370078740157399</v>
      </c>
      <c r="BF311">
        <f>VLOOKUP($AU311,weatherData!$A$1:$E$366,3,0)</f>
        <v>0</v>
      </c>
      <c r="BG311">
        <f>VLOOKUP($AU311,weatherData!$A$1:$E$366,4,0)</f>
        <v>46.94</v>
      </c>
      <c r="BH311">
        <f>VLOOKUP($AU311,weatherData!$A$1:$E$366,5,0)</f>
        <v>28.04</v>
      </c>
    </row>
    <row r="312" spans="1:60" x14ac:dyDescent="0.2">
      <c r="A312" s="3">
        <v>43461</v>
      </c>
      <c r="B312" s="4">
        <v>2788</v>
      </c>
      <c r="C312" s="4">
        <v>9.1676360892220252</v>
      </c>
      <c r="D312" s="4">
        <v>308</v>
      </c>
      <c r="E312" s="4">
        <v>7</v>
      </c>
      <c r="F312" s="4">
        <v>0</v>
      </c>
      <c r="G312" s="4">
        <v>63069.81420164468</v>
      </c>
      <c r="H312" s="4">
        <v>3376</v>
      </c>
      <c r="I312" s="4">
        <v>2432</v>
      </c>
      <c r="J312" s="4">
        <v>3464</v>
      </c>
      <c r="Q312" s="1">
        <v>43461</v>
      </c>
      <c r="R312">
        <v>2788</v>
      </c>
      <c r="S312">
        <v>308</v>
      </c>
      <c r="T312">
        <v>3376</v>
      </c>
      <c r="U312">
        <v>2432</v>
      </c>
      <c r="V312">
        <v>3464</v>
      </c>
      <c r="W312">
        <v>7</v>
      </c>
      <c r="X312">
        <v>2.2047244094488101</v>
      </c>
      <c r="Y312">
        <v>30.92</v>
      </c>
      <c r="Z312">
        <f t="shared" si="48"/>
        <v>956.04640000000006</v>
      </c>
      <c r="AA312">
        <f t="shared" si="49"/>
        <v>23632</v>
      </c>
      <c r="AB312">
        <f t="shared" si="50"/>
        <v>8210432</v>
      </c>
      <c r="AC312">
        <f t="shared" si="51"/>
        <v>11694464</v>
      </c>
      <c r="AD312">
        <v>0</v>
      </c>
      <c r="AE312">
        <f t="shared" si="52"/>
        <v>0</v>
      </c>
      <c r="AF312">
        <v>63069.81420164468</v>
      </c>
      <c r="AG312">
        <v>9.1676360892220252</v>
      </c>
      <c r="AH312">
        <v>0</v>
      </c>
      <c r="AI312">
        <v>1.2992125984251901</v>
      </c>
      <c r="AJ312">
        <v>24.08</v>
      </c>
      <c r="AK312" t="str">
        <f t="shared" si="53"/>
        <v>Thu</v>
      </c>
      <c r="AL312">
        <f t="shared" si="54"/>
        <v>0</v>
      </c>
      <c r="AM312">
        <f t="shared" si="55"/>
        <v>0</v>
      </c>
      <c r="AN312">
        <f t="shared" si="56"/>
        <v>0</v>
      </c>
      <c r="AO312">
        <f t="shared" si="57"/>
        <v>1</v>
      </c>
      <c r="AP312">
        <f t="shared" si="58"/>
        <v>0</v>
      </c>
      <c r="AQ312">
        <f t="shared" si="59"/>
        <v>0</v>
      </c>
      <c r="AU312" s="1">
        <v>43458</v>
      </c>
      <c r="AV312">
        <v>238</v>
      </c>
      <c r="AW312">
        <v>2.6666666666666665</v>
      </c>
      <c r="AX312">
        <v>3</v>
      </c>
      <c r="AY312">
        <v>95.333333333333329</v>
      </c>
      <c r="AZ312">
        <v>48</v>
      </c>
      <c r="BA312">
        <v>978.33333333333337</v>
      </c>
      <c r="BB312">
        <v>0</v>
      </c>
      <c r="BC312">
        <v>787</v>
      </c>
      <c r="BD312">
        <v>995</v>
      </c>
      <c r="BE312">
        <f>VLOOKUP($AU312,weatherData!$A$1:$E$366,2,0)</f>
        <v>0</v>
      </c>
      <c r="BF312">
        <f>VLOOKUP($AU312,weatherData!$A$1:$E$366,3,0)</f>
        <v>0</v>
      </c>
      <c r="BG312">
        <f>VLOOKUP($AU312,weatherData!$A$1:$E$366,4,0)</f>
        <v>50</v>
      </c>
      <c r="BH312">
        <f>VLOOKUP($AU312,weatherData!$A$1:$E$366,5,0)</f>
        <v>33.08</v>
      </c>
    </row>
    <row r="313" spans="1:60" x14ac:dyDescent="0.2">
      <c r="A313" s="3">
        <v>43462</v>
      </c>
      <c r="B313" s="4">
        <v>3037</v>
      </c>
      <c r="C313" s="4">
        <v>4.4242508030743286</v>
      </c>
      <c r="D313" s="4">
        <v>349</v>
      </c>
      <c r="E313" s="4">
        <v>7.333333333333333</v>
      </c>
      <c r="F313" s="4">
        <v>4</v>
      </c>
      <c r="G313" s="4">
        <v>59876.002979804478</v>
      </c>
      <c r="H313" s="4">
        <v>3837</v>
      </c>
      <c r="I313" s="4">
        <v>2132</v>
      </c>
      <c r="J313" s="4">
        <v>4164</v>
      </c>
      <c r="Q313" s="1">
        <v>43462</v>
      </c>
      <c r="R313">
        <v>3037</v>
      </c>
      <c r="S313">
        <v>349</v>
      </c>
      <c r="T313">
        <v>3837</v>
      </c>
      <c r="U313">
        <v>2132</v>
      </c>
      <c r="V313">
        <v>4164</v>
      </c>
      <c r="W313">
        <v>7.333333333333333</v>
      </c>
      <c r="X313">
        <v>0.511811023622047</v>
      </c>
      <c r="Y313">
        <v>30.92</v>
      </c>
      <c r="Z313">
        <f t="shared" si="48"/>
        <v>956.04640000000006</v>
      </c>
      <c r="AA313">
        <f t="shared" si="49"/>
        <v>28138</v>
      </c>
      <c r="AB313">
        <f t="shared" si="50"/>
        <v>8180484</v>
      </c>
      <c r="AC313">
        <f t="shared" si="51"/>
        <v>15977268</v>
      </c>
      <c r="AD313">
        <v>0</v>
      </c>
      <c r="AE313">
        <f t="shared" si="52"/>
        <v>0</v>
      </c>
      <c r="AF313">
        <v>59876.002979804478</v>
      </c>
      <c r="AG313">
        <v>4.4242508030743286</v>
      </c>
      <c r="AH313">
        <v>4</v>
      </c>
      <c r="AI313">
        <v>1.49606299212598</v>
      </c>
      <c r="AJ313">
        <v>15.979999999999899</v>
      </c>
      <c r="AK313" t="str">
        <f t="shared" si="53"/>
        <v>Fri</v>
      </c>
      <c r="AL313">
        <f t="shared" si="54"/>
        <v>0</v>
      </c>
      <c r="AM313">
        <f t="shared" si="55"/>
        <v>0</v>
      </c>
      <c r="AN313">
        <f t="shared" si="56"/>
        <v>0</v>
      </c>
      <c r="AO313">
        <f t="shared" si="57"/>
        <v>0</v>
      </c>
      <c r="AP313">
        <f t="shared" si="58"/>
        <v>1</v>
      </c>
      <c r="AQ313">
        <f t="shared" si="59"/>
        <v>0</v>
      </c>
      <c r="AU313" s="1">
        <v>43461</v>
      </c>
      <c r="AV313">
        <v>2788</v>
      </c>
      <c r="AW313">
        <v>9.1676360892220252</v>
      </c>
      <c r="AX313">
        <v>308</v>
      </c>
      <c r="AY313">
        <v>7</v>
      </c>
      <c r="AZ313">
        <v>0</v>
      </c>
      <c r="BA313">
        <v>63069.81420164468</v>
      </c>
      <c r="BB313">
        <v>3376</v>
      </c>
      <c r="BC313">
        <v>2432</v>
      </c>
      <c r="BD313">
        <v>3464</v>
      </c>
      <c r="BE313">
        <f>VLOOKUP($AU313,weatherData!$A$1:$E$366,2,0)</f>
        <v>1.2992125984251901</v>
      </c>
      <c r="BF313">
        <f>VLOOKUP($AU313,weatherData!$A$1:$E$366,3,0)</f>
        <v>2.2047244094488101</v>
      </c>
      <c r="BG313">
        <f>VLOOKUP($AU313,weatherData!$A$1:$E$366,4,0)</f>
        <v>30.92</v>
      </c>
      <c r="BH313">
        <f>VLOOKUP($AU313,weatherData!$A$1:$E$366,5,0)</f>
        <v>24.08</v>
      </c>
    </row>
    <row r="314" spans="1:60" x14ac:dyDescent="0.2">
      <c r="A314" s="3">
        <v>43463</v>
      </c>
      <c r="B314" s="4">
        <v>2231</v>
      </c>
      <c r="C314" s="4">
        <v>2.7858724082934572</v>
      </c>
      <c r="D314" s="4">
        <v>263</v>
      </c>
      <c r="E314" s="4">
        <v>7.1333333333333337</v>
      </c>
      <c r="F314" s="4">
        <v>2</v>
      </c>
      <c r="G314" s="4">
        <v>63826.633798688621</v>
      </c>
      <c r="H314" s="4">
        <v>4565</v>
      </c>
      <c r="I314" s="4">
        <v>2669</v>
      </c>
      <c r="J314" s="4">
        <v>2464</v>
      </c>
      <c r="Q314" s="1">
        <v>43463</v>
      </c>
      <c r="R314">
        <v>2231</v>
      </c>
      <c r="S314">
        <v>263</v>
      </c>
      <c r="T314">
        <v>4565</v>
      </c>
      <c r="U314">
        <v>2669</v>
      </c>
      <c r="V314">
        <v>2464</v>
      </c>
      <c r="W314">
        <v>7.1333333333333337</v>
      </c>
      <c r="X314">
        <v>0.39370078740157399</v>
      </c>
      <c r="Y314">
        <v>28.94</v>
      </c>
      <c r="Z314">
        <f t="shared" si="48"/>
        <v>837.5236000000001</v>
      </c>
      <c r="AA314">
        <f t="shared" si="49"/>
        <v>32563.666666666668</v>
      </c>
      <c r="AB314">
        <f t="shared" si="50"/>
        <v>12183985</v>
      </c>
      <c r="AC314">
        <f t="shared" si="51"/>
        <v>11248160</v>
      </c>
      <c r="AD314">
        <v>0</v>
      </c>
      <c r="AE314">
        <f t="shared" si="52"/>
        <v>0</v>
      </c>
      <c r="AF314">
        <v>63826.633798688621</v>
      </c>
      <c r="AG314">
        <v>2.7858724082934572</v>
      </c>
      <c r="AH314">
        <v>2</v>
      </c>
      <c r="AI314">
        <v>0.196850393700787</v>
      </c>
      <c r="AJ314">
        <v>17.059999999999999</v>
      </c>
      <c r="AK314" t="str">
        <f t="shared" si="53"/>
        <v>Sat</v>
      </c>
      <c r="AL314">
        <f t="shared" si="54"/>
        <v>0</v>
      </c>
      <c r="AM314">
        <f t="shared" si="55"/>
        <v>0</v>
      </c>
      <c r="AN314">
        <f t="shared" si="56"/>
        <v>0</v>
      </c>
      <c r="AO314">
        <f t="shared" si="57"/>
        <v>0</v>
      </c>
      <c r="AP314">
        <f t="shared" si="58"/>
        <v>0</v>
      </c>
      <c r="AQ314">
        <f t="shared" si="59"/>
        <v>1</v>
      </c>
      <c r="AU314" s="1">
        <v>43462</v>
      </c>
      <c r="AV314">
        <v>3037</v>
      </c>
      <c r="AW314">
        <v>4.4242508030743286</v>
      </c>
      <c r="AX314">
        <v>349</v>
      </c>
      <c r="AY314">
        <v>7.333333333333333</v>
      </c>
      <c r="AZ314">
        <v>4</v>
      </c>
      <c r="BA314">
        <v>59876.002979804478</v>
      </c>
      <c r="BB314">
        <v>3837</v>
      </c>
      <c r="BC314">
        <v>2132</v>
      </c>
      <c r="BD314">
        <v>4164</v>
      </c>
      <c r="BE314">
        <f>VLOOKUP($AU314,weatherData!$A$1:$E$366,2,0)</f>
        <v>1.49606299212598</v>
      </c>
      <c r="BF314">
        <f>VLOOKUP($AU314,weatherData!$A$1:$E$366,3,0)</f>
        <v>0.511811023622047</v>
      </c>
      <c r="BG314">
        <f>VLOOKUP($AU314,weatherData!$A$1:$E$366,4,0)</f>
        <v>30.92</v>
      </c>
      <c r="BH314">
        <f>VLOOKUP($AU314,weatherData!$A$1:$E$366,5,0)</f>
        <v>15.979999999999899</v>
      </c>
    </row>
    <row r="315" spans="1:60" x14ac:dyDescent="0.2">
      <c r="A315" s="3">
        <v>43465</v>
      </c>
      <c r="B315" s="4">
        <v>3252</v>
      </c>
      <c r="C315" s="4">
        <v>3.916938257534226</v>
      </c>
      <c r="D315" s="4">
        <v>293</v>
      </c>
      <c r="E315" s="4">
        <v>8.0666666666666664</v>
      </c>
      <c r="F315" s="4">
        <v>8</v>
      </c>
      <c r="G315" s="4">
        <v>55042.011654516471</v>
      </c>
      <c r="H315" s="4">
        <v>0</v>
      </c>
      <c r="I315" s="4">
        <v>1951</v>
      </c>
      <c r="J315" s="4">
        <v>238</v>
      </c>
      <c r="Q315" s="1">
        <v>43465</v>
      </c>
      <c r="R315">
        <v>3252</v>
      </c>
      <c r="S315">
        <v>293</v>
      </c>
      <c r="T315">
        <v>0</v>
      </c>
      <c r="U315">
        <v>1951</v>
      </c>
      <c r="V315">
        <v>238</v>
      </c>
      <c r="W315">
        <v>8.0666666666666664</v>
      </c>
      <c r="X315">
        <v>0.118110236220472</v>
      </c>
      <c r="Y315">
        <v>28.94</v>
      </c>
      <c r="Z315">
        <f t="shared" si="48"/>
        <v>837.5236000000001</v>
      </c>
      <c r="AA315">
        <f t="shared" si="49"/>
        <v>0</v>
      </c>
      <c r="AB315">
        <f t="shared" si="50"/>
        <v>0</v>
      </c>
      <c r="AC315">
        <f t="shared" si="51"/>
        <v>0</v>
      </c>
      <c r="AD315">
        <v>0</v>
      </c>
      <c r="AE315">
        <f t="shared" si="52"/>
        <v>0</v>
      </c>
      <c r="AF315">
        <v>55042.011654516471</v>
      </c>
      <c r="AG315">
        <v>3.916938257534226</v>
      </c>
      <c r="AH315">
        <v>8</v>
      </c>
      <c r="AI315">
        <v>0.118110236220472</v>
      </c>
      <c r="AJ315">
        <v>21.02</v>
      </c>
      <c r="AK315" t="str">
        <f t="shared" si="53"/>
        <v>Mon</v>
      </c>
      <c r="AL315">
        <f t="shared" si="54"/>
        <v>1</v>
      </c>
      <c r="AM315">
        <f t="shared" si="55"/>
        <v>0</v>
      </c>
      <c r="AN315">
        <f t="shared" si="56"/>
        <v>0</v>
      </c>
      <c r="AO315">
        <f t="shared" si="57"/>
        <v>0</v>
      </c>
      <c r="AP315">
        <f t="shared" si="58"/>
        <v>0</v>
      </c>
      <c r="AQ315">
        <f t="shared" si="59"/>
        <v>0</v>
      </c>
      <c r="AU315" s="1">
        <v>43463</v>
      </c>
      <c r="AV315">
        <v>2231</v>
      </c>
      <c r="AW315">
        <v>2.7858724082934572</v>
      </c>
      <c r="AX315">
        <v>263</v>
      </c>
      <c r="AY315">
        <v>7.1333333333333337</v>
      </c>
      <c r="AZ315">
        <v>2</v>
      </c>
      <c r="BA315">
        <v>63826.633798688621</v>
      </c>
      <c r="BB315">
        <v>4565</v>
      </c>
      <c r="BC315">
        <v>2669</v>
      </c>
      <c r="BD315">
        <v>2464</v>
      </c>
      <c r="BE315">
        <f>VLOOKUP($AU315,weatherData!$A$1:$E$366,2,0)</f>
        <v>0.196850393700787</v>
      </c>
      <c r="BF315">
        <f>VLOOKUP($AU315,weatherData!$A$1:$E$366,3,0)</f>
        <v>0.39370078740157399</v>
      </c>
      <c r="BG315">
        <f>VLOOKUP($AU315,weatherData!$A$1:$E$366,4,0)</f>
        <v>28.94</v>
      </c>
      <c r="BH315">
        <f>VLOOKUP($AU315,weatherData!$A$1:$E$366,5,0)</f>
        <v>17.059999999999999</v>
      </c>
    </row>
    <row r="316" spans="1:60" x14ac:dyDescent="0.2">
      <c r="A316" s="3" t="s">
        <v>38</v>
      </c>
      <c r="B316" s="4">
        <v>1014289</v>
      </c>
      <c r="C316" s="4">
        <v>4.354242031804719</v>
      </c>
      <c r="D316" s="4">
        <v>124725</v>
      </c>
      <c r="E316" s="4">
        <v>6.7828633405639911</v>
      </c>
      <c r="F316" s="4">
        <v>1435</v>
      </c>
      <c r="G316" s="4">
        <v>56248.358552448495</v>
      </c>
      <c r="H316" s="4">
        <v>1101837</v>
      </c>
      <c r="I316" s="4">
        <v>1023039</v>
      </c>
      <c r="J316" s="4">
        <v>1007487</v>
      </c>
      <c r="Q316" s="1"/>
      <c r="AU316" s="1">
        <v>43465</v>
      </c>
      <c r="AV316">
        <v>3252</v>
      </c>
      <c r="AW316">
        <v>3.916938257534226</v>
      </c>
      <c r="AX316">
        <v>293</v>
      </c>
      <c r="AY316">
        <v>8.0666666666666664</v>
      </c>
      <c r="AZ316">
        <v>8</v>
      </c>
      <c r="BA316">
        <v>55042.011654516471</v>
      </c>
      <c r="BB316">
        <v>0</v>
      </c>
      <c r="BC316">
        <v>1951</v>
      </c>
      <c r="BD316">
        <v>238</v>
      </c>
      <c r="BE316">
        <f>VLOOKUP($AU316,weatherData!$A$1:$E$366,2,0)</f>
        <v>0.118110236220472</v>
      </c>
      <c r="BF316">
        <f>VLOOKUP($AU316,weatherData!$A$1:$E$366,3,0)</f>
        <v>0.118110236220472</v>
      </c>
      <c r="BG316">
        <f>VLOOKUP($AU316,weatherData!$A$1:$E$366,4,0)</f>
        <v>28.94</v>
      </c>
      <c r="BH316">
        <f>VLOOKUP($AU316,weatherData!$A$1:$E$366,5,0)</f>
        <v>21.02</v>
      </c>
    </row>
    <row r="317" spans="1:60" x14ac:dyDescent="0.2">
      <c r="AU317" s="1" t="s">
        <v>38</v>
      </c>
      <c r="AV317">
        <v>1014289</v>
      </c>
      <c r="AW317">
        <v>4.354242031804719</v>
      </c>
      <c r="AX317">
        <v>124725</v>
      </c>
      <c r="AY317">
        <v>6.7828633405639911</v>
      </c>
      <c r="AZ317">
        <v>1435</v>
      </c>
      <c r="BA317">
        <v>56248.358552448495</v>
      </c>
      <c r="BB317">
        <v>1101837</v>
      </c>
      <c r="BC317">
        <v>1023039</v>
      </c>
      <c r="BD317">
        <v>1007487</v>
      </c>
      <c r="BE317" t="e">
        <f>VLOOKUP($AU317,weatherData!$A$1:$E$366,2,0)</f>
        <v>#N/A</v>
      </c>
      <c r="BF317" t="e">
        <f>VLOOKUP($AU317,weatherData!$A$1:$E$366,3,0)</f>
        <v>#N/A</v>
      </c>
      <c r="BG317" t="e">
        <f>VLOOKUP($AU317,weatherData!$A$1:$E$366,4,0)</f>
        <v>#N/A</v>
      </c>
      <c r="BH317" t="e">
        <f>VLOOKUP($AU317,weatherData!$A$1:$E$366,5,0)</f>
        <v>#N/A</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8CAFF6-6EE4-FA40-8761-B5D0D1504468}">
  <dimension ref="A1:S313"/>
  <sheetViews>
    <sheetView zoomScale="120" zoomScaleNormal="120" workbookViewId="0">
      <selection activeCell="J5" sqref="J5"/>
    </sheetView>
  </sheetViews>
  <sheetFormatPr baseColWidth="10" defaultRowHeight="16" x14ac:dyDescent="0.2"/>
  <cols>
    <col min="1" max="1" width="8" bestFit="1" customWidth="1"/>
    <col min="2" max="2" width="12" bestFit="1" customWidth="1"/>
    <col min="3" max="3" width="7.83203125" bestFit="1" customWidth="1"/>
    <col min="4" max="5" width="7.83203125" customWidth="1"/>
    <col min="6" max="6" width="20.5" bestFit="1" customWidth="1"/>
    <col min="7" max="7" width="17.1640625" bestFit="1" customWidth="1"/>
    <col min="8" max="8" width="17.1640625" customWidth="1"/>
    <col min="9" max="9" width="7.83203125" customWidth="1"/>
    <col min="10" max="10" width="20.5" customWidth="1"/>
    <col min="11" max="11" width="16.83203125" customWidth="1"/>
    <col min="12" max="12" width="7.83203125" customWidth="1"/>
    <col min="13" max="13" width="12" bestFit="1" customWidth="1"/>
    <col min="15" max="15" width="11.1640625" bestFit="1" customWidth="1"/>
    <col min="17" max="17" width="12.1640625" bestFit="1" customWidth="1"/>
    <col min="19" max="19" width="15.83203125" bestFit="1" customWidth="1"/>
  </cols>
  <sheetData>
    <row r="1" spans="1:19" x14ac:dyDescent="0.2">
      <c r="A1" t="s">
        <v>5</v>
      </c>
      <c r="B1" t="s">
        <v>9</v>
      </c>
      <c r="C1" t="s">
        <v>244</v>
      </c>
      <c r="D1" t="s">
        <v>252</v>
      </c>
      <c r="E1" t="s">
        <v>246</v>
      </c>
      <c r="F1" t="s">
        <v>255</v>
      </c>
      <c r="G1" t="s">
        <v>256</v>
      </c>
      <c r="H1" t="s">
        <v>260</v>
      </c>
      <c r="I1" t="s">
        <v>258</v>
      </c>
      <c r="N1" t="s">
        <v>249</v>
      </c>
      <c r="O1" t="s">
        <v>245</v>
      </c>
      <c r="P1" t="s">
        <v>246</v>
      </c>
      <c r="Q1" t="s">
        <v>251</v>
      </c>
      <c r="R1" t="s">
        <v>250</v>
      </c>
      <c r="S1" t="s">
        <v>245</v>
      </c>
    </row>
    <row r="2" spans="1:19" x14ac:dyDescent="0.2">
      <c r="A2">
        <v>2189</v>
      </c>
      <c r="B2">
        <v>1488</v>
      </c>
      <c r="C2">
        <f>IF(A2&gt;4000,1,0)</f>
        <v>0</v>
      </c>
      <c r="D2">
        <f>$N$7+($N$8*B2)</f>
        <v>-5.6937720361533373</v>
      </c>
      <c r="E2">
        <f>EXP(D2)</f>
        <v>3.3668690351691954E-3</v>
      </c>
      <c r="F2">
        <f>E2/(1+E2)</f>
        <v>3.355571266177798E-3</v>
      </c>
      <c r="G2">
        <f>IF(C2=1,F2,1-F2)</f>
        <v>0.9966444287338222</v>
      </c>
      <c r="H2">
        <f>IF(F2&gt;=0.5,1,0)</f>
        <v>0</v>
      </c>
      <c r="I2">
        <f>IF(C2=H2,1,0)</f>
        <v>1</v>
      </c>
      <c r="M2" t="s">
        <v>247</v>
      </c>
      <c r="N2">
        <f>COUNTIF($C$2:$C$313,1)</f>
        <v>70</v>
      </c>
      <c r="O2">
        <f>N2/$N$4</f>
        <v>0.22435897435897437</v>
      </c>
      <c r="P2">
        <f>O2/O3</f>
        <v>0.28925619834710742</v>
      </c>
      <c r="Q2">
        <f>LN(P2)</f>
        <v>-1.2404424841073274</v>
      </c>
      <c r="R2">
        <f>EXP(Q2)</f>
        <v>0.28925619834710742</v>
      </c>
      <c r="S2">
        <f>R2/(1+R2)</f>
        <v>0.22435897435897437</v>
      </c>
    </row>
    <row r="3" spans="1:19" x14ac:dyDescent="0.2">
      <c r="A3">
        <v>2253</v>
      </c>
      <c r="B3">
        <v>2292</v>
      </c>
      <c r="C3">
        <f t="shared" ref="C3:C66" si="0">IF(A3&gt;4000,1,0)</f>
        <v>0</v>
      </c>
      <c r="D3">
        <f t="shared" ref="D3:D66" si="1">$N$7+($N$8*B3)</f>
        <v>-4.2638828968868916</v>
      </c>
      <c r="E3">
        <f t="shared" ref="E3:E66" si="2">EXP(D3)</f>
        <v>1.4067573288629658E-2</v>
      </c>
      <c r="F3">
        <f t="shared" ref="F3:F66" si="3">E3/(1+E3)</f>
        <v>1.3872421975794373E-2</v>
      </c>
      <c r="G3">
        <f t="shared" ref="G3:G66" si="4">IF(C3=1,F3,1-F3)</f>
        <v>0.98612757802420559</v>
      </c>
      <c r="H3">
        <f t="shared" ref="H3:H66" si="5">IF(F3&gt;=0.5,1,0)</f>
        <v>0</v>
      </c>
      <c r="I3">
        <f t="shared" ref="I3:I66" si="6">IF(C3=H3,1,0)</f>
        <v>1</v>
      </c>
      <c r="J3" t="s">
        <v>258</v>
      </c>
      <c r="K3">
        <f>SUM(I2:I313)</f>
        <v>262</v>
      </c>
      <c r="M3" t="s">
        <v>248</v>
      </c>
      <c r="N3">
        <f>COUNTIF($C$2:$C$313,0)</f>
        <v>242</v>
      </c>
      <c r="O3">
        <f>N3/$N$4</f>
        <v>0.77564102564102566</v>
      </c>
      <c r="P3">
        <f>O3/O2</f>
        <v>3.4571428571428573</v>
      </c>
      <c r="Q3">
        <f>LN(P3)</f>
        <v>1.2404424841073274</v>
      </c>
      <c r="R3">
        <f>EXP(Q3)</f>
        <v>3.4571428571428569</v>
      </c>
      <c r="S3">
        <f>R3/(1+R3)</f>
        <v>0.77564102564102555</v>
      </c>
    </row>
    <row r="4" spans="1:19" x14ac:dyDescent="0.2">
      <c r="A4">
        <v>2864</v>
      </c>
      <c r="B4">
        <v>2380</v>
      </c>
      <c r="C4">
        <f t="shared" si="0"/>
        <v>0</v>
      </c>
      <c r="D4">
        <f t="shared" si="1"/>
        <v>-4.1073776179622055</v>
      </c>
      <c r="E4">
        <f t="shared" si="2"/>
        <v>1.6450858446048957E-2</v>
      </c>
      <c r="F4">
        <f t="shared" si="3"/>
        <v>1.6184607754868782E-2</v>
      </c>
      <c r="G4">
        <f t="shared" si="4"/>
        <v>0.98381539224513126</v>
      </c>
      <c r="H4">
        <f t="shared" si="5"/>
        <v>0</v>
      </c>
      <c r="I4">
        <f t="shared" si="6"/>
        <v>1</v>
      </c>
      <c r="J4" t="s">
        <v>259</v>
      </c>
      <c r="K4">
        <f>K3/312</f>
        <v>0.83974358974358976</v>
      </c>
      <c r="M4" t="s">
        <v>124</v>
      </c>
      <c r="N4">
        <f>SUM(N2:N3)</f>
        <v>312</v>
      </c>
      <c r="O4">
        <f>SUM(O2:O3)</f>
        <v>1</v>
      </c>
    </row>
    <row r="5" spans="1:19" x14ac:dyDescent="0.2">
      <c r="A5">
        <v>3984</v>
      </c>
      <c r="B5">
        <v>3180</v>
      </c>
      <c r="C5">
        <f t="shared" si="0"/>
        <v>0</v>
      </c>
      <c r="D5">
        <f t="shared" si="1"/>
        <v>-2.6846023550105178</v>
      </c>
      <c r="E5">
        <f t="shared" si="2"/>
        <v>6.8248327206622286E-2</v>
      </c>
      <c r="F5">
        <f t="shared" si="3"/>
        <v>6.3888073089789721E-2</v>
      </c>
      <c r="G5">
        <f t="shared" si="4"/>
        <v>0.93611192691021028</v>
      </c>
      <c r="H5">
        <f t="shared" si="5"/>
        <v>0</v>
      </c>
      <c r="I5">
        <f t="shared" si="6"/>
        <v>1</v>
      </c>
    </row>
    <row r="6" spans="1:19" x14ac:dyDescent="0.2">
      <c r="A6">
        <v>4437</v>
      </c>
      <c r="B6">
        <v>3683</v>
      </c>
      <c r="C6">
        <f t="shared" si="0"/>
        <v>1</v>
      </c>
      <c r="D6">
        <f t="shared" si="1"/>
        <v>-1.790032408429644</v>
      </c>
      <c r="E6">
        <f t="shared" si="2"/>
        <v>0.16695475883780742</v>
      </c>
      <c r="F6">
        <f t="shared" si="3"/>
        <v>0.14306875015795889</v>
      </c>
      <c r="G6">
        <f t="shared" si="4"/>
        <v>0.14306875015795889</v>
      </c>
      <c r="H6">
        <f t="shared" si="5"/>
        <v>0</v>
      </c>
      <c r="I6">
        <f t="shared" si="6"/>
        <v>0</v>
      </c>
      <c r="N6" t="s">
        <v>131</v>
      </c>
      <c r="O6" t="s">
        <v>169</v>
      </c>
      <c r="P6" t="s">
        <v>168</v>
      </c>
    </row>
    <row r="7" spans="1:19" x14ac:dyDescent="0.2">
      <c r="A7">
        <v>2841</v>
      </c>
      <c r="B7">
        <v>2206</v>
      </c>
      <c r="C7">
        <f t="shared" si="0"/>
        <v>0</v>
      </c>
      <c r="D7">
        <f t="shared" si="1"/>
        <v>-4.4168312376541978</v>
      </c>
      <c r="E7">
        <f t="shared" si="2"/>
        <v>1.2072426388908744E-2</v>
      </c>
      <c r="F7">
        <f t="shared" si="3"/>
        <v>1.1928421399625877E-2</v>
      </c>
      <c r="G7">
        <f t="shared" si="4"/>
        <v>0.98807157860037409</v>
      </c>
      <c r="H7">
        <f t="shared" si="5"/>
        <v>0</v>
      </c>
      <c r="I7">
        <f t="shared" si="6"/>
        <v>1</v>
      </c>
      <c r="M7" t="s">
        <v>125</v>
      </c>
      <c r="N7">
        <v>-8.3401340252434775</v>
      </c>
      <c r="O7">
        <v>1</v>
      </c>
      <c r="P7">
        <f>O7*N7</f>
        <v>-8.3401340252434775</v>
      </c>
    </row>
    <row r="8" spans="1:19" x14ac:dyDescent="0.2">
      <c r="A8">
        <v>2085</v>
      </c>
      <c r="B8">
        <v>2070</v>
      </c>
      <c r="C8">
        <f t="shared" si="0"/>
        <v>0</v>
      </c>
      <c r="D8">
        <f t="shared" si="1"/>
        <v>-4.6587030323559855</v>
      </c>
      <c r="E8">
        <f t="shared" si="2"/>
        <v>9.4787480624787049E-3</v>
      </c>
      <c r="F8">
        <f t="shared" si="3"/>
        <v>9.3897450349217718E-3</v>
      </c>
      <c r="G8">
        <f t="shared" si="4"/>
        <v>0.99061025496507826</v>
      </c>
      <c r="H8">
        <f t="shared" si="5"/>
        <v>0</v>
      </c>
      <c r="I8">
        <f t="shared" si="6"/>
        <v>1</v>
      </c>
      <c r="M8" t="s">
        <v>9</v>
      </c>
      <c r="N8">
        <v>1.7784690786896099E-3</v>
      </c>
      <c r="O8">
        <v>15000</v>
      </c>
      <c r="P8">
        <f>O8*N8</f>
        <v>26.67703618034415</v>
      </c>
    </row>
    <row r="9" spans="1:19" x14ac:dyDescent="0.2">
      <c r="A9">
        <v>2380</v>
      </c>
      <c r="B9">
        <v>3232</v>
      </c>
      <c r="C9">
        <f t="shared" si="0"/>
        <v>0</v>
      </c>
      <c r="D9">
        <f t="shared" si="1"/>
        <v>-2.5921219629186583</v>
      </c>
      <c r="E9">
        <f t="shared" si="2"/>
        <v>7.486101912007441E-2</v>
      </c>
      <c r="F9">
        <f t="shared" si="3"/>
        <v>6.9647161622214862E-2</v>
      </c>
      <c r="G9">
        <f t="shared" si="4"/>
        <v>0.93035283837778515</v>
      </c>
      <c r="H9">
        <f t="shared" si="5"/>
        <v>0</v>
      </c>
      <c r="I9">
        <f t="shared" si="6"/>
        <v>1</v>
      </c>
      <c r="O9" t="s">
        <v>252</v>
      </c>
      <c r="P9">
        <f>SUM(P7:P8)</f>
        <v>18.336902155100674</v>
      </c>
    </row>
    <row r="10" spans="1:19" x14ac:dyDescent="0.2">
      <c r="A10">
        <v>3497</v>
      </c>
      <c r="B10">
        <v>3139</v>
      </c>
      <c r="C10">
        <f t="shared" si="0"/>
        <v>0</v>
      </c>
      <c r="D10">
        <f t="shared" si="1"/>
        <v>-2.7575195872367919</v>
      </c>
      <c r="E10">
        <f t="shared" si="2"/>
        <v>6.344895293040459E-2</v>
      </c>
      <c r="F10">
        <f t="shared" si="3"/>
        <v>5.9663374302609228E-2</v>
      </c>
      <c r="G10">
        <f t="shared" si="4"/>
        <v>0.94033662569739074</v>
      </c>
      <c r="H10">
        <f t="shared" si="5"/>
        <v>0</v>
      </c>
      <c r="I10">
        <f t="shared" si="6"/>
        <v>1</v>
      </c>
      <c r="M10" t="s">
        <v>254</v>
      </c>
      <c r="N10">
        <f>LN(PRODUCT(G2:G313))</f>
        <v>-100.52737774987081</v>
      </c>
      <c r="O10" t="s">
        <v>246</v>
      </c>
      <c r="P10">
        <f>EXP(P9)</f>
        <v>91963485.09635824</v>
      </c>
    </row>
    <row r="11" spans="1:19" x14ac:dyDescent="0.2">
      <c r="A11">
        <v>4115</v>
      </c>
      <c r="B11">
        <v>4369</v>
      </c>
      <c r="C11">
        <f t="shared" si="0"/>
        <v>1</v>
      </c>
      <c r="D11">
        <f t="shared" si="1"/>
        <v>-0.57000262044857131</v>
      </c>
      <c r="E11">
        <f t="shared" si="2"/>
        <v>0.56552395677115086</v>
      </c>
      <c r="F11">
        <f t="shared" si="3"/>
        <v>0.36123622019654561</v>
      </c>
      <c r="G11">
        <f t="shared" si="4"/>
        <v>0.36123622019654561</v>
      </c>
      <c r="H11">
        <f t="shared" si="5"/>
        <v>0</v>
      </c>
      <c r="I11">
        <f t="shared" si="6"/>
        <v>0</v>
      </c>
      <c r="O11" t="s">
        <v>253</v>
      </c>
      <c r="P11">
        <f>P10/(1+P10)</f>
        <v>0.99999998912611909</v>
      </c>
    </row>
    <row r="12" spans="1:19" x14ac:dyDescent="0.2">
      <c r="A12">
        <v>4227</v>
      </c>
      <c r="B12">
        <v>3723</v>
      </c>
      <c r="C12">
        <f t="shared" si="0"/>
        <v>1</v>
      </c>
      <c r="D12">
        <f t="shared" si="1"/>
        <v>-1.7188936452820593</v>
      </c>
      <c r="E12">
        <f t="shared" si="2"/>
        <v>0.17926436821982641</v>
      </c>
      <c r="F12">
        <f t="shared" si="3"/>
        <v>0.15201372402223703</v>
      </c>
      <c r="G12">
        <f t="shared" si="4"/>
        <v>0.15201372402223703</v>
      </c>
      <c r="H12">
        <f t="shared" si="5"/>
        <v>0</v>
      </c>
      <c r="I12">
        <f t="shared" si="6"/>
        <v>0</v>
      </c>
    </row>
    <row r="13" spans="1:19" x14ac:dyDescent="0.2">
      <c r="A13">
        <v>2756</v>
      </c>
      <c r="B13">
        <v>3256</v>
      </c>
      <c r="C13">
        <f t="shared" si="0"/>
        <v>0</v>
      </c>
      <c r="D13">
        <f t="shared" si="1"/>
        <v>-2.5494387050301075</v>
      </c>
      <c r="E13">
        <f t="shared" si="2"/>
        <v>7.8125505149716251E-2</v>
      </c>
      <c r="F13">
        <f t="shared" si="3"/>
        <v>7.2464202707890835E-2</v>
      </c>
      <c r="G13">
        <f t="shared" si="4"/>
        <v>0.92753579729210922</v>
      </c>
      <c r="H13">
        <f t="shared" si="5"/>
        <v>0</v>
      </c>
      <c r="I13">
        <f t="shared" si="6"/>
        <v>1</v>
      </c>
    </row>
    <row r="14" spans="1:19" x14ac:dyDescent="0.2">
      <c r="A14">
        <v>2772</v>
      </c>
      <c r="B14">
        <v>2455</v>
      </c>
      <c r="C14">
        <f t="shared" si="0"/>
        <v>0</v>
      </c>
      <c r="D14">
        <f t="shared" si="1"/>
        <v>-3.9739924370604855</v>
      </c>
      <c r="E14">
        <f t="shared" si="2"/>
        <v>1.8798232358317193E-2</v>
      </c>
      <c r="F14">
        <f t="shared" si="3"/>
        <v>1.8451379047648118E-2</v>
      </c>
      <c r="G14">
        <f t="shared" si="4"/>
        <v>0.98154862095235185</v>
      </c>
      <c r="H14">
        <f t="shared" si="5"/>
        <v>0</v>
      </c>
      <c r="I14">
        <f t="shared" si="6"/>
        <v>1</v>
      </c>
    </row>
    <row r="15" spans="1:19" x14ac:dyDescent="0.2">
      <c r="A15">
        <v>1706</v>
      </c>
      <c r="B15">
        <v>3252</v>
      </c>
      <c r="C15">
        <f t="shared" si="0"/>
        <v>0</v>
      </c>
      <c r="D15">
        <f t="shared" si="1"/>
        <v>-2.5565525813448664</v>
      </c>
      <c r="E15">
        <f t="shared" si="2"/>
        <v>7.7571702147617577E-2</v>
      </c>
      <c r="F15">
        <f t="shared" si="3"/>
        <v>7.1987508574154216E-2</v>
      </c>
      <c r="G15">
        <f t="shared" si="4"/>
        <v>0.92801249142584574</v>
      </c>
      <c r="H15">
        <f t="shared" si="5"/>
        <v>0</v>
      </c>
      <c r="I15">
        <f t="shared" si="6"/>
        <v>1</v>
      </c>
    </row>
    <row r="16" spans="1:19" x14ac:dyDescent="0.2">
      <c r="A16">
        <v>2616</v>
      </c>
      <c r="B16">
        <v>2410</v>
      </c>
      <c r="C16">
        <f t="shared" si="0"/>
        <v>0</v>
      </c>
      <c r="D16">
        <f t="shared" si="1"/>
        <v>-4.0540235456015177</v>
      </c>
      <c r="E16">
        <f t="shared" si="2"/>
        <v>1.7352415756402825E-2</v>
      </c>
      <c r="F16">
        <f t="shared" si="3"/>
        <v>1.7056445227489121E-2</v>
      </c>
      <c r="G16">
        <f t="shared" si="4"/>
        <v>0.98294355477251083</v>
      </c>
      <c r="H16">
        <f t="shared" si="5"/>
        <v>0</v>
      </c>
      <c r="I16">
        <f t="shared" si="6"/>
        <v>1</v>
      </c>
    </row>
    <row r="17" spans="1:9" x14ac:dyDescent="0.2">
      <c r="A17">
        <v>4172</v>
      </c>
      <c r="B17">
        <v>4513</v>
      </c>
      <c r="C17">
        <f t="shared" si="0"/>
        <v>1</v>
      </c>
      <c r="D17">
        <f t="shared" si="1"/>
        <v>-0.31390307311726851</v>
      </c>
      <c r="E17">
        <f t="shared" si="2"/>
        <v>0.73058983852325887</v>
      </c>
      <c r="F17">
        <f t="shared" si="3"/>
        <v>0.42216233001037573</v>
      </c>
      <c r="G17">
        <f t="shared" si="4"/>
        <v>0.42216233001037573</v>
      </c>
      <c r="H17">
        <f t="shared" si="5"/>
        <v>0</v>
      </c>
      <c r="I17">
        <f t="shared" si="6"/>
        <v>0</v>
      </c>
    </row>
    <row r="18" spans="1:9" x14ac:dyDescent="0.2">
      <c r="A18">
        <v>3415</v>
      </c>
      <c r="B18">
        <v>3662</v>
      </c>
      <c r="C18">
        <f t="shared" si="0"/>
        <v>0</v>
      </c>
      <c r="D18">
        <f t="shared" si="1"/>
        <v>-1.8273802590821262</v>
      </c>
      <c r="E18">
        <f t="shared" si="2"/>
        <v>0.160834360706025</v>
      </c>
      <c r="F18">
        <f t="shared" si="3"/>
        <v>0.13855065472752268</v>
      </c>
      <c r="G18">
        <f t="shared" si="4"/>
        <v>0.8614493452724773</v>
      </c>
      <c r="H18">
        <f t="shared" si="5"/>
        <v>0</v>
      </c>
      <c r="I18">
        <f t="shared" si="6"/>
        <v>1</v>
      </c>
    </row>
    <row r="19" spans="1:9" x14ac:dyDescent="0.2">
      <c r="A19">
        <v>2523</v>
      </c>
      <c r="B19">
        <v>2668</v>
      </c>
      <c r="C19">
        <f t="shared" si="0"/>
        <v>0</v>
      </c>
      <c r="D19">
        <f t="shared" si="1"/>
        <v>-3.5951785232995981</v>
      </c>
      <c r="E19">
        <f t="shared" si="2"/>
        <v>2.7455781241814053E-2</v>
      </c>
      <c r="F19">
        <f t="shared" si="3"/>
        <v>2.6722104973345095E-2</v>
      </c>
      <c r="G19">
        <f t="shared" si="4"/>
        <v>0.97327789502665496</v>
      </c>
      <c r="H19">
        <f t="shared" si="5"/>
        <v>0</v>
      </c>
      <c r="I19">
        <f t="shared" si="6"/>
        <v>1</v>
      </c>
    </row>
    <row r="20" spans="1:9" x14ac:dyDescent="0.2">
      <c r="A20">
        <v>2150</v>
      </c>
      <c r="B20">
        <v>2638</v>
      </c>
      <c r="C20">
        <f t="shared" si="0"/>
        <v>0</v>
      </c>
      <c r="D20">
        <f t="shared" si="1"/>
        <v>-3.6485325956602868</v>
      </c>
      <c r="E20">
        <f t="shared" si="2"/>
        <v>2.602929627064219E-2</v>
      </c>
      <c r="F20">
        <f t="shared" si="3"/>
        <v>2.5368960092321067E-2</v>
      </c>
      <c r="G20">
        <f t="shared" si="4"/>
        <v>0.97463103990767896</v>
      </c>
      <c r="H20">
        <f t="shared" si="5"/>
        <v>0</v>
      </c>
      <c r="I20">
        <f t="shared" si="6"/>
        <v>1</v>
      </c>
    </row>
    <row r="21" spans="1:9" x14ac:dyDescent="0.2">
      <c r="A21">
        <v>3379</v>
      </c>
      <c r="B21">
        <v>2308</v>
      </c>
      <c r="C21">
        <f t="shared" si="0"/>
        <v>0</v>
      </c>
      <c r="D21">
        <f t="shared" si="1"/>
        <v>-4.2354273916278578</v>
      </c>
      <c r="E21">
        <f t="shared" si="2"/>
        <v>1.4473622970386971E-2</v>
      </c>
      <c r="F21">
        <f t="shared" si="3"/>
        <v>1.4267125968251481E-2</v>
      </c>
      <c r="G21">
        <f t="shared" si="4"/>
        <v>0.98573287403174847</v>
      </c>
      <c r="H21">
        <f t="shared" si="5"/>
        <v>0</v>
      </c>
      <c r="I21">
        <f t="shared" si="6"/>
        <v>1</v>
      </c>
    </row>
    <row r="22" spans="1:9" x14ac:dyDescent="0.2">
      <c r="A22">
        <v>3218</v>
      </c>
      <c r="B22">
        <v>2908</v>
      </c>
      <c r="C22">
        <f t="shared" si="0"/>
        <v>0</v>
      </c>
      <c r="D22">
        <f t="shared" si="1"/>
        <v>-3.1683459444140922</v>
      </c>
      <c r="E22">
        <f t="shared" si="2"/>
        <v>4.207313167969836E-2</v>
      </c>
      <c r="F22">
        <f t="shared" si="3"/>
        <v>4.0374452042421884E-2</v>
      </c>
      <c r="G22">
        <f t="shared" si="4"/>
        <v>0.95962554795757815</v>
      </c>
      <c r="H22">
        <f t="shared" si="5"/>
        <v>0</v>
      </c>
      <c r="I22">
        <f t="shared" si="6"/>
        <v>1</v>
      </c>
    </row>
    <row r="23" spans="1:9" x14ac:dyDescent="0.2">
      <c r="A23">
        <v>5006</v>
      </c>
      <c r="B23">
        <v>5640</v>
      </c>
      <c r="C23">
        <f t="shared" si="0"/>
        <v>1</v>
      </c>
      <c r="D23">
        <f t="shared" si="1"/>
        <v>1.6904315785659225</v>
      </c>
      <c r="E23">
        <f t="shared" si="2"/>
        <v>5.4218201416309846</v>
      </c>
      <c r="F23">
        <f t="shared" si="3"/>
        <v>0.8442809082245607</v>
      </c>
      <c r="G23">
        <f t="shared" si="4"/>
        <v>0.8442809082245607</v>
      </c>
      <c r="H23">
        <f t="shared" si="5"/>
        <v>1</v>
      </c>
      <c r="I23">
        <f t="shared" si="6"/>
        <v>1</v>
      </c>
    </row>
    <row r="24" spans="1:9" x14ac:dyDescent="0.2">
      <c r="A24">
        <v>4811</v>
      </c>
      <c r="B24">
        <v>4969</v>
      </c>
      <c r="C24">
        <f t="shared" si="0"/>
        <v>1</v>
      </c>
      <c r="D24">
        <f t="shared" si="1"/>
        <v>0.4970788267651951</v>
      </c>
      <c r="E24">
        <f t="shared" si="2"/>
        <v>1.6439120978857824</v>
      </c>
      <c r="F24">
        <f t="shared" si="3"/>
        <v>0.62177259947497687</v>
      </c>
      <c r="G24">
        <f t="shared" si="4"/>
        <v>0.62177259947497687</v>
      </c>
      <c r="H24">
        <f t="shared" si="5"/>
        <v>1</v>
      </c>
      <c r="I24">
        <f t="shared" si="6"/>
        <v>1</v>
      </c>
    </row>
    <row r="25" spans="1:9" x14ac:dyDescent="0.2">
      <c r="A25">
        <v>2522</v>
      </c>
      <c r="B25">
        <v>2527</v>
      </c>
      <c r="C25">
        <f t="shared" si="0"/>
        <v>0</v>
      </c>
      <c r="D25">
        <f t="shared" si="1"/>
        <v>-3.8459426633948333</v>
      </c>
      <c r="E25">
        <f t="shared" si="2"/>
        <v>2.1366250882403987E-2</v>
      </c>
      <c r="F25">
        <f t="shared" si="3"/>
        <v>2.0919284207741081E-2</v>
      </c>
      <c r="G25">
        <f t="shared" si="4"/>
        <v>0.97908071579225897</v>
      </c>
      <c r="H25">
        <f t="shared" si="5"/>
        <v>0</v>
      </c>
      <c r="I25">
        <f t="shared" si="6"/>
        <v>1</v>
      </c>
    </row>
    <row r="26" spans="1:9" x14ac:dyDescent="0.2">
      <c r="A26">
        <v>2677</v>
      </c>
      <c r="B26">
        <v>2428</v>
      </c>
      <c r="C26">
        <f t="shared" si="0"/>
        <v>0</v>
      </c>
      <c r="D26">
        <f t="shared" si="1"/>
        <v>-4.0220111021851048</v>
      </c>
      <c r="E26">
        <f t="shared" si="2"/>
        <v>1.7916895973828593E-2</v>
      </c>
      <c r="F26">
        <f t="shared" si="3"/>
        <v>1.7601531170860191E-2</v>
      </c>
      <c r="G26">
        <f t="shared" si="4"/>
        <v>0.98239846882913984</v>
      </c>
      <c r="H26">
        <f t="shared" si="5"/>
        <v>0</v>
      </c>
      <c r="I26">
        <f t="shared" si="6"/>
        <v>1</v>
      </c>
    </row>
    <row r="27" spans="1:9" x14ac:dyDescent="0.2">
      <c r="A27">
        <v>2272</v>
      </c>
      <c r="B27">
        <v>2900</v>
      </c>
      <c r="C27">
        <f t="shared" si="0"/>
        <v>0</v>
      </c>
      <c r="D27">
        <f t="shared" si="1"/>
        <v>-3.1825736970436083</v>
      </c>
      <c r="E27">
        <f t="shared" si="2"/>
        <v>4.1478763855401876E-2</v>
      </c>
      <c r="F27">
        <f t="shared" si="3"/>
        <v>3.9826797525715801E-2</v>
      </c>
      <c r="G27">
        <f t="shared" si="4"/>
        <v>0.96017320247428417</v>
      </c>
      <c r="H27">
        <f t="shared" si="5"/>
        <v>0</v>
      </c>
      <c r="I27">
        <f t="shared" si="6"/>
        <v>1</v>
      </c>
    </row>
    <row r="28" spans="1:9" x14ac:dyDescent="0.2">
      <c r="A28">
        <v>3972</v>
      </c>
      <c r="B28">
        <v>4826</v>
      </c>
      <c r="C28">
        <f t="shared" si="0"/>
        <v>0</v>
      </c>
      <c r="D28">
        <f t="shared" si="1"/>
        <v>0.24275774851257914</v>
      </c>
      <c r="E28">
        <f t="shared" si="2"/>
        <v>1.2747597742588825</v>
      </c>
      <c r="F28">
        <f t="shared" si="3"/>
        <v>0.56039314071051738</v>
      </c>
      <c r="G28">
        <f t="shared" si="4"/>
        <v>0.43960685928948262</v>
      </c>
      <c r="H28">
        <f t="shared" si="5"/>
        <v>1</v>
      </c>
      <c r="I28">
        <f t="shared" si="6"/>
        <v>0</v>
      </c>
    </row>
    <row r="29" spans="1:9" x14ac:dyDescent="0.2">
      <c r="A29">
        <v>4103</v>
      </c>
      <c r="B29">
        <v>4914</v>
      </c>
      <c r="C29">
        <f t="shared" si="0"/>
        <v>1</v>
      </c>
      <c r="D29">
        <f t="shared" si="1"/>
        <v>0.39926302743726616</v>
      </c>
      <c r="E29">
        <f t="shared" si="2"/>
        <v>1.4907256687974946</v>
      </c>
      <c r="F29">
        <f t="shared" si="3"/>
        <v>0.59851058166402038</v>
      </c>
      <c r="G29">
        <f t="shared" si="4"/>
        <v>0.59851058166402038</v>
      </c>
      <c r="H29">
        <f t="shared" si="5"/>
        <v>1</v>
      </c>
      <c r="I29">
        <f t="shared" si="6"/>
        <v>1</v>
      </c>
    </row>
    <row r="30" spans="1:9" x14ac:dyDescent="0.2">
      <c r="A30">
        <v>5376</v>
      </c>
      <c r="B30">
        <v>4840</v>
      </c>
      <c r="C30">
        <f t="shared" si="0"/>
        <v>1</v>
      </c>
      <c r="D30">
        <f t="shared" si="1"/>
        <v>0.26765631561423397</v>
      </c>
      <c r="E30">
        <f t="shared" si="2"/>
        <v>1.3068979024185328</v>
      </c>
      <c r="F30">
        <f t="shared" si="3"/>
        <v>0.56651744364082679</v>
      </c>
      <c r="G30">
        <f t="shared" si="4"/>
        <v>0.56651744364082679</v>
      </c>
      <c r="H30">
        <f t="shared" si="5"/>
        <v>1</v>
      </c>
      <c r="I30">
        <f t="shared" si="6"/>
        <v>1</v>
      </c>
    </row>
    <row r="31" spans="1:9" x14ac:dyDescent="0.2">
      <c r="A31">
        <v>2279</v>
      </c>
      <c r="B31">
        <v>1921</v>
      </c>
      <c r="C31">
        <f t="shared" si="0"/>
        <v>0</v>
      </c>
      <c r="D31">
        <f t="shared" si="1"/>
        <v>-4.9236949250807367</v>
      </c>
      <c r="E31">
        <f t="shared" si="2"/>
        <v>7.2722108694319694E-3</v>
      </c>
      <c r="F31">
        <f t="shared" si="3"/>
        <v>7.2197076331083588E-3</v>
      </c>
      <c r="G31">
        <f t="shared" si="4"/>
        <v>0.99278029236689169</v>
      </c>
      <c r="H31">
        <f t="shared" si="5"/>
        <v>0</v>
      </c>
      <c r="I31">
        <f t="shared" si="6"/>
        <v>1</v>
      </c>
    </row>
    <row r="32" spans="1:9" x14ac:dyDescent="0.2">
      <c r="A32">
        <v>2273</v>
      </c>
      <c r="B32">
        <v>2436</v>
      </c>
      <c r="C32">
        <f t="shared" si="0"/>
        <v>0</v>
      </c>
      <c r="D32">
        <f t="shared" si="1"/>
        <v>-4.0077833495555879</v>
      </c>
      <c r="E32">
        <f t="shared" si="2"/>
        <v>1.8173635217920717E-2</v>
      </c>
      <c r="F32">
        <f t="shared" si="3"/>
        <v>1.7849249469154636E-2</v>
      </c>
      <c r="G32">
        <f t="shared" si="4"/>
        <v>0.98215075053084533</v>
      </c>
      <c r="H32">
        <f t="shared" si="5"/>
        <v>0</v>
      </c>
      <c r="I32">
        <f t="shared" si="6"/>
        <v>1</v>
      </c>
    </row>
    <row r="33" spans="1:9" x14ac:dyDescent="0.2">
      <c r="A33">
        <v>2528</v>
      </c>
      <c r="B33">
        <v>2838</v>
      </c>
      <c r="C33">
        <f t="shared" si="0"/>
        <v>0</v>
      </c>
      <c r="D33">
        <f t="shared" si="1"/>
        <v>-3.2928387799223646</v>
      </c>
      <c r="E33">
        <f t="shared" si="2"/>
        <v>3.7148243882844559E-2</v>
      </c>
      <c r="F33">
        <f t="shared" si="3"/>
        <v>3.5817679971929639E-2</v>
      </c>
      <c r="G33">
        <f t="shared" si="4"/>
        <v>0.96418232002807036</v>
      </c>
      <c r="H33">
        <f t="shared" si="5"/>
        <v>0</v>
      </c>
      <c r="I33">
        <f t="shared" si="6"/>
        <v>1</v>
      </c>
    </row>
    <row r="34" spans="1:9" x14ac:dyDescent="0.2">
      <c r="A34">
        <v>2630</v>
      </c>
      <c r="B34">
        <v>3187</v>
      </c>
      <c r="C34">
        <f t="shared" si="0"/>
        <v>0</v>
      </c>
      <c r="D34">
        <f t="shared" si="1"/>
        <v>-2.6721530714596904</v>
      </c>
      <c r="E34">
        <f t="shared" si="2"/>
        <v>6.9103280721222002E-2</v>
      </c>
      <c r="F34">
        <f t="shared" si="3"/>
        <v>6.4636674461053575E-2</v>
      </c>
      <c r="G34">
        <f t="shared" si="4"/>
        <v>0.93536332553894641</v>
      </c>
      <c r="H34">
        <f t="shared" si="5"/>
        <v>0</v>
      </c>
      <c r="I34">
        <f t="shared" si="6"/>
        <v>1</v>
      </c>
    </row>
    <row r="35" spans="1:9" x14ac:dyDescent="0.2">
      <c r="A35">
        <v>4767</v>
      </c>
      <c r="B35">
        <v>4366</v>
      </c>
      <c r="C35">
        <f t="shared" si="0"/>
        <v>1</v>
      </c>
      <c r="D35">
        <f t="shared" si="1"/>
        <v>-0.57533802768464071</v>
      </c>
      <c r="E35">
        <f t="shared" si="2"/>
        <v>0.56251469112748798</v>
      </c>
      <c r="F35">
        <f t="shared" si="3"/>
        <v>0.36000601742924132</v>
      </c>
      <c r="G35">
        <f t="shared" si="4"/>
        <v>0.36000601742924132</v>
      </c>
      <c r="H35">
        <f t="shared" si="5"/>
        <v>0</v>
      </c>
      <c r="I35">
        <f t="shared" si="6"/>
        <v>0</v>
      </c>
    </row>
    <row r="36" spans="1:9" x14ac:dyDescent="0.2">
      <c r="A36">
        <v>5263</v>
      </c>
      <c r="B36">
        <v>4247</v>
      </c>
      <c r="C36">
        <f t="shared" si="0"/>
        <v>1</v>
      </c>
      <c r="D36">
        <f t="shared" si="1"/>
        <v>-0.78697584804870413</v>
      </c>
      <c r="E36">
        <f t="shared" si="2"/>
        <v>0.45521936831686094</v>
      </c>
      <c r="F36">
        <f t="shared" si="3"/>
        <v>0.31281838204461071</v>
      </c>
      <c r="G36">
        <f t="shared" si="4"/>
        <v>0.31281838204461071</v>
      </c>
      <c r="H36">
        <f t="shared" si="5"/>
        <v>0</v>
      </c>
      <c r="I36">
        <f t="shared" si="6"/>
        <v>0</v>
      </c>
    </row>
    <row r="37" spans="1:9" x14ac:dyDescent="0.2">
      <c r="A37">
        <v>1928</v>
      </c>
      <c r="B37">
        <v>2308</v>
      </c>
      <c r="C37">
        <f t="shared" si="0"/>
        <v>0</v>
      </c>
      <c r="D37">
        <f t="shared" si="1"/>
        <v>-4.2354273916278578</v>
      </c>
      <c r="E37">
        <f t="shared" si="2"/>
        <v>1.4473622970386971E-2</v>
      </c>
      <c r="F37">
        <f t="shared" si="3"/>
        <v>1.4267125968251481E-2</v>
      </c>
      <c r="G37">
        <f t="shared" si="4"/>
        <v>0.98573287403174847</v>
      </c>
      <c r="H37">
        <f t="shared" si="5"/>
        <v>0</v>
      </c>
      <c r="I37">
        <f t="shared" si="6"/>
        <v>1</v>
      </c>
    </row>
    <row r="38" spans="1:9" x14ac:dyDescent="0.2">
      <c r="A38">
        <v>2708</v>
      </c>
      <c r="B38">
        <v>4320</v>
      </c>
      <c r="C38">
        <f t="shared" si="0"/>
        <v>0</v>
      </c>
      <c r="D38">
        <f t="shared" si="1"/>
        <v>-0.65714760530436234</v>
      </c>
      <c r="E38">
        <f t="shared" si="2"/>
        <v>0.51832770308861709</v>
      </c>
      <c r="F38">
        <f t="shared" si="3"/>
        <v>0.34138065322408528</v>
      </c>
      <c r="G38">
        <f t="shared" si="4"/>
        <v>0.65861934677591472</v>
      </c>
      <c r="H38">
        <f t="shared" si="5"/>
        <v>0</v>
      </c>
      <c r="I38">
        <f t="shared" si="6"/>
        <v>1</v>
      </c>
    </row>
    <row r="39" spans="1:9" x14ac:dyDescent="0.2">
      <c r="A39">
        <v>3399</v>
      </c>
      <c r="B39">
        <v>3214</v>
      </c>
      <c r="C39">
        <f t="shared" si="0"/>
        <v>0</v>
      </c>
      <c r="D39">
        <f t="shared" si="1"/>
        <v>-2.6241344063350711</v>
      </c>
      <c r="E39">
        <f t="shared" si="2"/>
        <v>7.2502487574691743E-2</v>
      </c>
      <c r="F39">
        <f t="shared" si="3"/>
        <v>6.7601230220589573E-2</v>
      </c>
      <c r="G39">
        <f t="shared" si="4"/>
        <v>0.93239876977941039</v>
      </c>
      <c r="H39">
        <f t="shared" si="5"/>
        <v>0</v>
      </c>
      <c r="I39">
        <f t="shared" si="6"/>
        <v>1</v>
      </c>
    </row>
    <row r="40" spans="1:9" x14ac:dyDescent="0.2">
      <c r="A40">
        <v>3573</v>
      </c>
      <c r="B40">
        <v>3040</v>
      </c>
      <c r="C40">
        <f t="shared" si="0"/>
        <v>0</v>
      </c>
      <c r="D40">
        <f t="shared" si="1"/>
        <v>-2.9335880260270635</v>
      </c>
      <c r="E40">
        <f t="shared" si="2"/>
        <v>5.3205791486732747E-2</v>
      </c>
      <c r="F40">
        <f t="shared" si="3"/>
        <v>5.0517944277182585E-2</v>
      </c>
      <c r="G40">
        <f t="shared" si="4"/>
        <v>0.94948205572281741</v>
      </c>
      <c r="H40">
        <f t="shared" si="5"/>
        <v>0</v>
      </c>
      <c r="I40">
        <f t="shared" si="6"/>
        <v>1</v>
      </c>
    </row>
    <row r="41" spans="1:9" x14ac:dyDescent="0.2">
      <c r="A41">
        <v>3985</v>
      </c>
      <c r="B41">
        <v>3646</v>
      </c>
      <c r="C41">
        <f t="shared" si="0"/>
        <v>0</v>
      </c>
      <c r="D41">
        <f t="shared" si="1"/>
        <v>-1.85583576434116</v>
      </c>
      <c r="E41">
        <f t="shared" si="2"/>
        <v>0.15632223951052754</v>
      </c>
      <c r="F41">
        <f t="shared" si="3"/>
        <v>0.13518916628006647</v>
      </c>
      <c r="G41">
        <f t="shared" si="4"/>
        <v>0.8648108337199335</v>
      </c>
      <c r="H41">
        <f t="shared" si="5"/>
        <v>0</v>
      </c>
      <c r="I41">
        <f t="shared" si="6"/>
        <v>1</v>
      </c>
    </row>
    <row r="42" spans="1:9" x14ac:dyDescent="0.2">
      <c r="A42">
        <v>4355</v>
      </c>
      <c r="B42">
        <v>5899</v>
      </c>
      <c r="C42">
        <f t="shared" si="0"/>
        <v>1</v>
      </c>
      <c r="D42">
        <f t="shared" si="1"/>
        <v>2.1510550699465316</v>
      </c>
      <c r="E42">
        <f t="shared" si="2"/>
        <v>8.5939208031634173</v>
      </c>
      <c r="F42">
        <f t="shared" si="3"/>
        <v>0.89576732802815418</v>
      </c>
      <c r="G42">
        <f t="shared" si="4"/>
        <v>0.89576732802815418</v>
      </c>
      <c r="H42">
        <f t="shared" si="5"/>
        <v>1</v>
      </c>
      <c r="I42">
        <f t="shared" si="6"/>
        <v>1</v>
      </c>
    </row>
    <row r="43" spans="1:9" x14ac:dyDescent="0.2">
      <c r="A43">
        <v>2251</v>
      </c>
      <c r="B43">
        <v>4701</v>
      </c>
      <c r="C43">
        <f t="shared" si="0"/>
        <v>0</v>
      </c>
      <c r="D43">
        <f t="shared" si="1"/>
        <v>2.0449113676379582E-2</v>
      </c>
      <c r="E43">
        <f t="shared" si="2"/>
        <v>1.0206596293055108</v>
      </c>
      <c r="F43">
        <f t="shared" si="3"/>
        <v>0.50511210027801945</v>
      </c>
      <c r="G43">
        <f t="shared" si="4"/>
        <v>0.49488789972198055</v>
      </c>
      <c r="H43">
        <f t="shared" si="5"/>
        <v>1</v>
      </c>
      <c r="I43">
        <f t="shared" si="6"/>
        <v>0</v>
      </c>
    </row>
    <row r="44" spans="1:9" x14ac:dyDescent="0.2">
      <c r="A44">
        <v>1984</v>
      </c>
      <c r="B44">
        <v>3210</v>
      </c>
      <c r="C44">
        <f t="shared" si="0"/>
        <v>0</v>
      </c>
      <c r="D44">
        <f t="shared" si="1"/>
        <v>-2.63124828264983</v>
      </c>
      <c r="E44">
        <f t="shared" si="2"/>
        <v>7.1988544078242803E-2</v>
      </c>
      <c r="F44">
        <f t="shared" si="3"/>
        <v>6.7154210253377922E-2</v>
      </c>
      <c r="G44">
        <f t="shared" si="4"/>
        <v>0.93284578974662202</v>
      </c>
      <c r="H44">
        <f t="shared" si="5"/>
        <v>0</v>
      </c>
      <c r="I44">
        <f t="shared" si="6"/>
        <v>1</v>
      </c>
    </row>
    <row r="45" spans="1:9" x14ac:dyDescent="0.2">
      <c r="A45">
        <v>2417</v>
      </c>
      <c r="B45">
        <v>2579</v>
      </c>
      <c r="C45">
        <f t="shared" si="0"/>
        <v>0</v>
      </c>
      <c r="D45">
        <f t="shared" si="1"/>
        <v>-3.7534622713029737</v>
      </c>
      <c r="E45">
        <f t="shared" si="2"/>
        <v>2.3436461834287249E-2</v>
      </c>
      <c r="F45">
        <f t="shared" si="3"/>
        <v>2.28997721971743E-2</v>
      </c>
      <c r="G45">
        <f t="shared" si="4"/>
        <v>0.97710022780282568</v>
      </c>
      <c r="H45">
        <f t="shared" si="5"/>
        <v>0</v>
      </c>
      <c r="I45">
        <f t="shared" si="6"/>
        <v>1</v>
      </c>
    </row>
    <row r="46" spans="1:9" x14ac:dyDescent="0.2">
      <c r="A46">
        <v>3051</v>
      </c>
      <c r="B46">
        <v>3467</v>
      </c>
      <c r="C46">
        <f t="shared" si="0"/>
        <v>0</v>
      </c>
      <c r="D46">
        <f t="shared" si="1"/>
        <v>-2.1741817294265999</v>
      </c>
      <c r="E46">
        <f t="shared" si="2"/>
        <v>0.11370115392430707</v>
      </c>
      <c r="F46">
        <f t="shared" si="3"/>
        <v>0.10209305568523708</v>
      </c>
      <c r="G46">
        <f t="shared" si="4"/>
        <v>0.89790694431476292</v>
      </c>
      <c r="H46">
        <f t="shared" si="5"/>
        <v>0</v>
      </c>
      <c r="I46">
        <f t="shared" si="6"/>
        <v>1</v>
      </c>
    </row>
    <row r="47" spans="1:9" x14ac:dyDescent="0.2">
      <c r="A47">
        <v>4482</v>
      </c>
      <c r="B47">
        <v>5530</v>
      </c>
      <c r="C47">
        <f t="shared" si="0"/>
        <v>1</v>
      </c>
      <c r="D47">
        <f t="shared" si="1"/>
        <v>1.4947999799100646</v>
      </c>
      <c r="E47">
        <f t="shared" si="2"/>
        <v>4.4584446851481747</v>
      </c>
      <c r="F47">
        <f t="shared" si="3"/>
        <v>0.81679763051902132</v>
      </c>
      <c r="G47">
        <f t="shared" si="4"/>
        <v>0.81679763051902132</v>
      </c>
      <c r="H47">
        <f t="shared" si="5"/>
        <v>1</v>
      </c>
      <c r="I47">
        <f t="shared" si="6"/>
        <v>1</v>
      </c>
    </row>
    <row r="48" spans="1:9" x14ac:dyDescent="0.2">
      <c r="A48">
        <v>4861</v>
      </c>
      <c r="B48">
        <v>5349</v>
      </c>
      <c r="C48">
        <f t="shared" si="0"/>
        <v>1</v>
      </c>
      <c r="D48">
        <f t="shared" si="1"/>
        <v>1.1728970766672457</v>
      </c>
      <c r="E48">
        <f t="shared" si="2"/>
        <v>3.2313405324682152</v>
      </c>
      <c r="F48">
        <f t="shared" si="3"/>
        <v>0.76366827667810466</v>
      </c>
      <c r="G48">
        <f t="shared" si="4"/>
        <v>0.76366827667810466</v>
      </c>
      <c r="H48">
        <f t="shared" si="5"/>
        <v>1</v>
      </c>
      <c r="I48">
        <f t="shared" si="6"/>
        <v>1</v>
      </c>
    </row>
    <row r="49" spans="1:9" x14ac:dyDescent="0.2">
      <c r="A49">
        <v>2119</v>
      </c>
      <c r="B49">
        <v>1976</v>
      </c>
      <c r="C49">
        <f t="shared" si="0"/>
        <v>0</v>
      </c>
      <c r="D49">
        <f t="shared" si="1"/>
        <v>-4.8258791257528078</v>
      </c>
      <c r="E49">
        <f t="shared" si="2"/>
        <v>8.0195006209822575E-3</v>
      </c>
      <c r="F49">
        <f t="shared" si="3"/>
        <v>7.9556998808474524E-3</v>
      </c>
      <c r="G49">
        <f t="shared" si="4"/>
        <v>0.99204430011915257</v>
      </c>
      <c r="H49">
        <f t="shared" si="5"/>
        <v>0</v>
      </c>
      <c r="I49">
        <f t="shared" si="6"/>
        <v>1</v>
      </c>
    </row>
    <row r="50" spans="1:9" x14ac:dyDescent="0.2">
      <c r="A50">
        <v>2262</v>
      </c>
      <c r="B50">
        <v>2873</v>
      </c>
      <c r="C50">
        <f t="shared" si="0"/>
        <v>0</v>
      </c>
      <c r="D50">
        <f t="shared" si="1"/>
        <v>-3.2305923621682284</v>
      </c>
      <c r="E50">
        <f t="shared" si="2"/>
        <v>3.9534073361500055E-2</v>
      </c>
      <c r="F50">
        <f t="shared" si="3"/>
        <v>3.8030570016488525E-2</v>
      </c>
      <c r="G50">
        <f t="shared" si="4"/>
        <v>0.96196942998351143</v>
      </c>
      <c r="H50">
        <f t="shared" si="5"/>
        <v>0</v>
      </c>
      <c r="I50">
        <f t="shared" si="6"/>
        <v>1</v>
      </c>
    </row>
    <row r="51" spans="1:9" x14ac:dyDescent="0.2">
      <c r="A51">
        <v>2794</v>
      </c>
      <c r="B51">
        <v>3162</v>
      </c>
      <c r="C51">
        <f t="shared" si="0"/>
        <v>0</v>
      </c>
      <c r="D51">
        <f t="shared" si="1"/>
        <v>-2.7166147984269307</v>
      </c>
      <c r="E51">
        <f t="shared" si="2"/>
        <v>6.6098131623815268E-2</v>
      </c>
      <c r="F51">
        <f t="shared" si="3"/>
        <v>6.2000044520422015E-2</v>
      </c>
      <c r="G51">
        <f t="shared" si="4"/>
        <v>0.93799995547957793</v>
      </c>
      <c r="H51">
        <f t="shared" si="5"/>
        <v>0</v>
      </c>
      <c r="I51">
        <f t="shared" si="6"/>
        <v>1</v>
      </c>
    </row>
    <row r="52" spans="1:9" x14ac:dyDescent="0.2">
      <c r="A52">
        <v>3613</v>
      </c>
      <c r="B52">
        <v>3445</v>
      </c>
      <c r="C52">
        <f t="shared" si="0"/>
        <v>0</v>
      </c>
      <c r="D52">
        <f t="shared" si="1"/>
        <v>-2.2133080491577717</v>
      </c>
      <c r="E52">
        <f t="shared" si="2"/>
        <v>0.10933835295373567</v>
      </c>
      <c r="F52">
        <f t="shared" si="3"/>
        <v>9.856177122391041E-2</v>
      </c>
      <c r="G52">
        <f t="shared" si="4"/>
        <v>0.90143822877608959</v>
      </c>
      <c r="H52">
        <f t="shared" si="5"/>
        <v>0</v>
      </c>
      <c r="I52">
        <f t="shared" si="6"/>
        <v>1</v>
      </c>
    </row>
    <row r="53" spans="1:9" x14ac:dyDescent="0.2">
      <c r="A53">
        <v>4516</v>
      </c>
      <c r="B53">
        <v>5333</v>
      </c>
      <c r="C53">
        <f t="shared" si="0"/>
        <v>1</v>
      </c>
      <c r="D53">
        <f t="shared" si="1"/>
        <v>1.1444415714082119</v>
      </c>
      <c r="E53">
        <f t="shared" si="2"/>
        <v>3.14068701761967</v>
      </c>
      <c r="F53">
        <f t="shared" si="3"/>
        <v>0.75849418327327156</v>
      </c>
      <c r="G53">
        <f t="shared" si="4"/>
        <v>0.75849418327327156</v>
      </c>
      <c r="H53">
        <f t="shared" si="5"/>
        <v>1</v>
      </c>
      <c r="I53">
        <f t="shared" si="6"/>
        <v>1</v>
      </c>
    </row>
    <row r="54" spans="1:9" x14ac:dyDescent="0.2">
      <c r="A54">
        <v>4740</v>
      </c>
      <c r="B54">
        <v>4743</v>
      </c>
      <c r="C54">
        <f t="shared" si="0"/>
        <v>1</v>
      </c>
      <c r="D54">
        <f t="shared" si="1"/>
        <v>9.5144814981342307E-2</v>
      </c>
      <c r="E54">
        <f t="shared" si="2"/>
        <v>1.0998181137339287</v>
      </c>
      <c r="F54">
        <f t="shared" si="3"/>
        <v>0.52376827618570032</v>
      </c>
      <c r="G54">
        <f t="shared" si="4"/>
        <v>0.52376827618570032</v>
      </c>
      <c r="H54">
        <f t="shared" si="5"/>
        <v>1</v>
      </c>
      <c r="I54">
        <f t="shared" si="6"/>
        <v>1</v>
      </c>
    </row>
    <row r="55" spans="1:9" x14ac:dyDescent="0.2">
      <c r="A55">
        <v>2695</v>
      </c>
      <c r="B55">
        <v>2802</v>
      </c>
      <c r="C55">
        <f t="shared" si="0"/>
        <v>0</v>
      </c>
      <c r="D55">
        <f t="shared" si="1"/>
        <v>-3.3568636667551903</v>
      </c>
      <c r="E55">
        <f t="shared" si="2"/>
        <v>3.4844371309060755E-2</v>
      </c>
      <c r="F55">
        <f t="shared" si="3"/>
        <v>3.3671122223898474E-2</v>
      </c>
      <c r="G55">
        <f t="shared" si="4"/>
        <v>0.96632887777610155</v>
      </c>
      <c r="H55">
        <f t="shared" si="5"/>
        <v>0</v>
      </c>
      <c r="I55">
        <f t="shared" si="6"/>
        <v>1</v>
      </c>
    </row>
    <row r="56" spans="1:9" x14ac:dyDescent="0.2">
      <c r="A56">
        <v>2824</v>
      </c>
      <c r="B56">
        <v>3552</v>
      </c>
      <c r="C56">
        <f t="shared" si="0"/>
        <v>0</v>
      </c>
      <c r="D56">
        <f t="shared" si="1"/>
        <v>-2.0230118577379832</v>
      </c>
      <c r="E56">
        <f t="shared" si="2"/>
        <v>0.13225652676543306</v>
      </c>
      <c r="F56">
        <f t="shared" si="3"/>
        <v>0.11680791732175402</v>
      </c>
      <c r="G56">
        <f t="shared" si="4"/>
        <v>0.883192082678246</v>
      </c>
      <c r="H56">
        <f t="shared" si="5"/>
        <v>0</v>
      </c>
      <c r="I56">
        <f t="shared" si="6"/>
        <v>1</v>
      </c>
    </row>
    <row r="57" spans="1:9" x14ac:dyDescent="0.2">
      <c r="A57">
        <v>3162</v>
      </c>
      <c r="B57">
        <v>2961</v>
      </c>
      <c r="C57">
        <f t="shared" si="0"/>
        <v>0</v>
      </c>
      <c r="D57">
        <f t="shared" si="1"/>
        <v>-3.0740870832435423</v>
      </c>
      <c r="E57">
        <f t="shared" si="2"/>
        <v>4.6231814920873651E-2</v>
      </c>
      <c r="F57">
        <f t="shared" si="3"/>
        <v>4.4188882675461519E-2</v>
      </c>
      <c r="G57">
        <f t="shared" si="4"/>
        <v>0.9558111173245385</v>
      </c>
      <c r="H57">
        <f t="shared" si="5"/>
        <v>0</v>
      </c>
      <c r="I57">
        <f t="shared" si="6"/>
        <v>1</v>
      </c>
    </row>
    <row r="58" spans="1:9" x14ac:dyDescent="0.2">
      <c r="A58">
        <v>3106</v>
      </c>
      <c r="B58">
        <v>3855</v>
      </c>
      <c r="C58">
        <f t="shared" si="0"/>
        <v>0</v>
      </c>
      <c r="D58">
        <f t="shared" si="1"/>
        <v>-1.4841357268950315</v>
      </c>
      <c r="E58">
        <f t="shared" si="2"/>
        <v>0.22669818517710438</v>
      </c>
      <c r="F58">
        <f t="shared" si="3"/>
        <v>0.1848035547100568</v>
      </c>
      <c r="G58">
        <f t="shared" si="4"/>
        <v>0.81519644528994317</v>
      </c>
      <c r="H58">
        <f t="shared" si="5"/>
        <v>0</v>
      </c>
      <c r="I58">
        <f t="shared" si="6"/>
        <v>1</v>
      </c>
    </row>
    <row r="59" spans="1:9" x14ac:dyDescent="0.2">
      <c r="A59">
        <v>3908</v>
      </c>
      <c r="B59">
        <v>4848</v>
      </c>
      <c r="C59">
        <f t="shared" si="0"/>
        <v>0</v>
      </c>
      <c r="D59">
        <f t="shared" si="1"/>
        <v>0.28188406824375178</v>
      </c>
      <c r="E59">
        <f t="shared" si="2"/>
        <v>1.3256250290403901</v>
      </c>
      <c r="F59">
        <f t="shared" si="3"/>
        <v>0.57000806771819768</v>
      </c>
      <c r="G59">
        <f t="shared" si="4"/>
        <v>0.42999193228180232</v>
      </c>
      <c r="H59">
        <f t="shared" si="5"/>
        <v>1</v>
      </c>
      <c r="I59">
        <f t="shared" si="6"/>
        <v>0</v>
      </c>
    </row>
    <row r="60" spans="1:9" x14ac:dyDescent="0.2">
      <c r="A60">
        <v>5991</v>
      </c>
      <c r="B60">
        <v>5030</v>
      </c>
      <c r="C60">
        <f t="shared" si="0"/>
        <v>1</v>
      </c>
      <c r="D60">
        <f t="shared" si="1"/>
        <v>0.60556544056526107</v>
      </c>
      <c r="E60">
        <f t="shared" si="2"/>
        <v>1.832287965971841</v>
      </c>
      <c r="F60">
        <f t="shared" si="3"/>
        <v>0.64692855669537441</v>
      </c>
      <c r="G60">
        <f t="shared" si="4"/>
        <v>0.64692855669537441</v>
      </c>
      <c r="H60">
        <f t="shared" si="5"/>
        <v>1</v>
      </c>
      <c r="I60">
        <f t="shared" si="6"/>
        <v>1</v>
      </c>
    </row>
    <row r="61" spans="1:9" x14ac:dyDescent="0.2">
      <c r="A61">
        <v>21</v>
      </c>
      <c r="B61">
        <v>132</v>
      </c>
      <c r="C61">
        <f t="shared" si="0"/>
        <v>0</v>
      </c>
      <c r="D61">
        <f t="shared" si="1"/>
        <v>-8.1053761068564487</v>
      </c>
      <c r="E61">
        <f t="shared" si="2"/>
        <v>3.0191165791094038E-4</v>
      </c>
      <c r="F61">
        <f t="shared" si="3"/>
        <v>3.0182053477289552E-4</v>
      </c>
      <c r="G61">
        <f t="shared" si="4"/>
        <v>0.9996981794652271</v>
      </c>
      <c r="H61">
        <f t="shared" si="5"/>
        <v>0</v>
      </c>
      <c r="I61">
        <f t="shared" si="6"/>
        <v>1</v>
      </c>
    </row>
    <row r="62" spans="1:9" x14ac:dyDescent="0.2">
      <c r="A62">
        <v>2610</v>
      </c>
      <c r="B62">
        <v>2739</v>
      </c>
      <c r="C62">
        <f t="shared" si="0"/>
        <v>0</v>
      </c>
      <c r="D62">
        <f t="shared" si="1"/>
        <v>-3.4689072187126362</v>
      </c>
      <c r="E62">
        <f t="shared" si="2"/>
        <v>3.1151053356182144E-2</v>
      </c>
      <c r="F62">
        <f t="shared" si="3"/>
        <v>3.0209980637455541E-2</v>
      </c>
      <c r="G62">
        <f t="shared" si="4"/>
        <v>0.9697900193625445</v>
      </c>
      <c r="H62">
        <f t="shared" si="5"/>
        <v>0</v>
      </c>
      <c r="I62">
        <f t="shared" si="6"/>
        <v>1</v>
      </c>
    </row>
    <row r="63" spans="1:9" x14ac:dyDescent="0.2">
      <c r="A63">
        <v>2235</v>
      </c>
      <c r="B63">
        <v>3018</v>
      </c>
      <c r="C63">
        <f t="shared" si="0"/>
        <v>0</v>
      </c>
      <c r="D63">
        <f t="shared" si="1"/>
        <v>-2.9727143457582343</v>
      </c>
      <c r="E63">
        <f t="shared" si="2"/>
        <v>5.1164244231259301E-2</v>
      </c>
      <c r="F63">
        <f t="shared" si="3"/>
        <v>4.8673881852475773E-2</v>
      </c>
      <c r="G63">
        <f t="shared" si="4"/>
        <v>0.95132611814752421</v>
      </c>
      <c r="H63">
        <f t="shared" si="5"/>
        <v>0</v>
      </c>
      <c r="I63">
        <f t="shared" si="6"/>
        <v>1</v>
      </c>
    </row>
    <row r="64" spans="1:9" x14ac:dyDescent="0.2">
      <c r="A64">
        <v>2994</v>
      </c>
      <c r="B64">
        <v>4080</v>
      </c>
      <c r="C64">
        <f t="shared" si="0"/>
        <v>0</v>
      </c>
      <c r="D64">
        <f t="shared" si="1"/>
        <v>-1.0839801841898691</v>
      </c>
      <c r="E64">
        <f t="shared" si="2"/>
        <v>0.33824655925101871</v>
      </c>
      <c r="F64">
        <f t="shared" si="3"/>
        <v>0.25275354299459318</v>
      </c>
      <c r="G64">
        <f t="shared" si="4"/>
        <v>0.74724645700540682</v>
      </c>
      <c r="H64">
        <f t="shared" si="5"/>
        <v>0</v>
      </c>
      <c r="I64">
        <f t="shared" si="6"/>
        <v>1</v>
      </c>
    </row>
    <row r="65" spans="1:9" x14ac:dyDescent="0.2">
      <c r="A65">
        <v>2782</v>
      </c>
      <c r="B65">
        <v>3809</v>
      </c>
      <c r="C65">
        <f t="shared" si="0"/>
        <v>0</v>
      </c>
      <c r="D65">
        <f t="shared" si="1"/>
        <v>-1.5659453045147531</v>
      </c>
      <c r="E65">
        <f t="shared" si="2"/>
        <v>0.20889045472160914</v>
      </c>
      <c r="F65">
        <f t="shared" si="3"/>
        <v>0.17279518909735603</v>
      </c>
      <c r="G65">
        <f t="shared" si="4"/>
        <v>0.82720481090264397</v>
      </c>
      <c r="H65">
        <f t="shared" si="5"/>
        <v>0</v>
      </c>
      <c r="I65">
        <f t="shared" si="6"/>
        <v>1</v>
      </c>
    </row>
    <row r="66" spans="1:9" x14ac:dyDescent="0.2">
      <c r="A66">
        <v>4665</v>
      </c>
      <c r="B66">
        <v>5001</v>
      </c>
      <c r="C66">
        <f t="shared" si="0"/>
        <v>1</v>
      </c>
      <c r="D66">
        <f t="shared" si="1"/>
        <v>0.55398983728326101</v>
      </c>
      <c r="E66">
        <f t="shared" si="2"/>
        <v>1.7401822294006071</v>
      </c>
      <c r="F66">
        <f t="shared" si="3"/>
        <v>0.63506076739329054</v>
      </c>
      <c r="G66">
        <f t="shared" si="4"/>
        <v>0.63506076739329054</v>
      </c>
      <c r="H66">
        <f t="shared" si="5"/>
        <v>1</v>
      </c>
      <c r="I66">
        <f t="shared" si="6"/>
        <v>1</v>
      </c>
    </row>
    <row r="67" spans="1:9" x14ac:dyDescent="0.2">
      <c r="A67">
        <v>3828</v>
      </c>
      <c r="B67">
        <v>4251</v>
      </c>
      <c r="C67">
        <f t="shared" ref="C67:C130" si="7">IF(A67&gt;4000,1,0)</f>
        <v>0</v>
      </c>
      <c r="D67">
        <f t="shared" ref="D67:D130" si="8">$N$7+($N$8*B67)</f>
        <v>-0.77986197173394611</v>
      </c>
      <c r="E67">
        <f t="shared" ref="E67:E130" si="9">EXP(D67)</f>
        <v>0.45846928865904396</v>
      </c>
      <c r="F67">
        <f t="shared" ref="F67:F130" si="10">E67/(1+E67)</f>
        <v>0.31434963507567099</v>
      </c>
      <c r="G67">
        <f t="shared" ref="G67:G130" si="11">IF(C67=1,F67,1-F67)</f>
        <v>0.68565036492432907</v>
      </c>
      <c r="H67">
        <f t="shared" ref="H67:H130" si="12">IF(F67&gt;=0.5,1,0)</f>
        <v>0</v>
      </c>
      <c r="I67">
        <f t="shared" ref="I67:I130" si="13">IF(C67=H67,1,0)</f>
        <v>1</v>
      </c>
    </row>
    <row r="68" spans="1:9" x14ac:dyDescent="0.2">
      <c r="A68">
        <v>2986</v>
      </c>
      <c r="B68">
        <v>2769</v>
      </c>
      <c r="C68">
        <f t="shared" si="7"/>
        <v>0</v>
      </c>
      <c r="D68">
        <f t="shared" si="8"/>
        <v>-3.4155531463519475</v>
      </c>
      <c r="E68">
        <f t="shared" si="9"/>
        <v>3.2858226265765775E-2</v>
      </c>
      <c r="F68">
        <f t="shared" si="10"/>
        <v>3.181291045583539E-2</v>
      </c>
      <c r="G68">
        <f t="shared" si="11"/>
        <v>0.96818708954416466</v>
      </c>
      <c r="H68">
        <f t="shared" si="12"/>
        <v>0</v>
      </c>
      <c r="I68">
        <f t="shared" si="13"/>
        <v>1</v>
      </c>
    </row>
    <row r="69" spans="1:9" x14ac:dyDescent="0.2">
      <c r="A69">
        <v>3460</v>
      </c>
      <c r="B69">
        <v>2736</v>
      </c>
      <c r="C69">
        <f t="shared" si="7"/>
        <v>0</v>
      </c>
      <c r="D69">
        <f t="shared" si="8"/>
        <v>-3.4742426259487047</v>
      </c>
      <c r="E69">
        <f t="shared" si="9"/>
        <v>3.0985292395030527E-2</v>
      </c>
      <c r="F69">
        <f t="shared" si="10"/>
        <v>3.0054058601602495E-2</v>
      </c>
      <c r="G69">
        <f t="shared" si="11"/>
        <v>0.96994594139839752</v>
      </c>
      <c r="H69">
        <f t="shared" si="12"/>
        <v>0</v>
      </c>
      <c r="I69">
        <f t="shared" si="13"/>
        <v>1</v>
      </c>
    </row>
    <row r="70" spans="1:9" x14ac:dyDescent="0.2">
      <c r="A70">
        <v>3518</v>
      </c>
      <c r="B70">
        <v>3854</v>
      </c>
      <c r="C70">
        <f t="shared" si="7"/>
        <v>0</v>
      </c>
      <c r="D70">
        <f t="shared" si="8"/>
        <v>-1.485914195973721</v>
      </c>
      <c r="E70">
        <f t="shared" si="9"/>
        <v>0.22629536776989778</v>
      </c>
      <c r="F70">
        <f t="shared" si="10"/>
        <v>0.18453577638593827</v>
      </c>
      <c r="G70">
        <f t="shared" si="11"/>
        <v>0.81546422361406168</v>
      </c>
      <c r="H70">
        <f t="shared" si="12"/>
        <v>0</v>
      </c>
      <c r="I70">
        <f t="shared" si="13"/>
        <v>1</v>
      </c>
    </row>
    <row r="71" spans="1:9" x14ac:dyDescent="0.2">
      <c r="A71">
        <v>3411</v>
      </c>
      <c r="B71">
        <v>3627</v>
      </c>
      <c r="C71">
        <f t="shared" si="7"/>
        <v>0</v>
      </c>
      <c r="D71">
        <f t="shared" si="8"/>
        <v>-1.8896266768362624</v>
      </c>
      <c r="E71">
        <f t="shared" si="9"/>
        <v>0.15112821797076031</v>
      </c>
      <c r="F71">
        <f t="shared" si="10"/>
        <v>0.13128704136640243</v>
      </c>
      <c r="G71">
        <f t="shared" si="11"/>
        <v>0.86871295863359754</v>
      </c>
      <c r="H71">
        <f t="shared" si="12"/>
        <v>0</v>
      </c>
      <c r="I71">
        <f t="shared" si="13"/>
        <v>1</v>
      </c>
    </row>
    <row r="72" spans="1:9" x14ac:dyDescent="0.2">
      <c r="A72">
        <v>4534</v>
      </c>
      <c r="B72">
        <v>5075</v>
      </c>
      <c r="C72">
        <f t="shared" si="7"/>
        <v>1</v>
      </c>
      <c r="D72">
        <f t="shared" si="8"/>
        <v>0.6855965491062932</v>
      </c>
      <c r="E72">
        <f t="shared" si="9"/>
        <v>1.9849556059062115</v>
      </c>
      <c r="F72">
        <f t="shared" si="10"/>
        <v>0.66498664234022764</v>
      </c>
      <c r="G72">
        <f t="shared" si="11"/>
        <v>0.66498664234022764</v>
      </c>
      <c r="H72">
        <f t="shared" si="12"/>
        <v>1</v>
      </c>
      <c r="I72">
        <f t="shared" si="13"/>
        <v>1</v>
      </c>
    </row>
    <row r="73" spans="1:9" x14ac:dyDescent="0.2">
      <c r="A73">
        <v>4979</v>
      </c>
      <c r="B73">
        <v>6499</v>
      </c>
      <c r="C73">
        <f t="shared" si="7"/>
        <v>1</v>
      </c>
      <c r="D73">
        <f t="shared" si="8"/>
        <v>3.218136517160298</v>
      </c>
      <c r="E73">
        <f t="shared" si="9"/>
        <v>24.98152413781763</v>
      </c>
      <c r="F73">
        <f t="shared" si="10"/>
        <v>0.96151111094578001</v>
      </c>
      <c r="G73">
        <f t="shared" si="11"/>
        <v>0.96151111094578001</v>
      </c>
      <c r="H73">
        <f t="shared" si="12"/>
        <v>1</v>
      </c>
      <c r="I73">
        <f t="shared" si="13"/>
        <v>1</v>
      </c>
    </row>
    <row r="74" spans="1:9" x14ac:dyDescent="0.2">
      <c r="A74">
        <v>2288</v>
      </c>
      <c r="B74">
        <v>2406</v>
      </c>
      <c r="C74">
        <f t="shared" si="7"/>
        <v>0</v>
      </c>
      <c r="D74">
        <f t="shared" si="8"/>
        <v>-4.0611374219162757</v>
      </c>
      <c r="E74">
        <f t="shared" si="9"/>
        <v>1.7229410856515866E-2</v>
      </c>
      <c r="F74">
        <f t="shared" si="10"/>
        <v>1.6937586224535676E-2</v>
      </c>
      <c r="G74">
        <f t="shared" si="11"/>
        <v>0.98306241377546433</v>
      </c>
      <c r="H74">
        <f t="shared" si="12"/>
        <v>0</v>
      </c>
      <c r="I74">
        <f t="shared" si="13"/>
        <v>1</v>
      </c>
    </row>
    <row r="75" spans="1:9" x14ac:dyDescent="0.2">
      <c r="A75">
        <v>3895</v>
      </c>
      <c r="B75">
        <v>3274</v>
      </c>
      <c r="C75">
        <f t="shared" si="7"/>
        <v>0</v>
      </c>
      <c r="D75">
        <f t="shared" si="8"/>
        <v>-2.5174262616136946</v>
      </c>
      <c r="E75">
        <f t="shared" si="9"/>
        <v>8.0666955444159388E-2</v>
      </c>
      <c r="F75">
        <f t="shared" si="10"/>
        <v>7.4645527965648648E-2</v>
      </c>
      <c r="G75">
        <f t="shared" si="11"/>
        <v>0.92535447203435139</v>
      </c>
      <c r="H75">
        <f t="shared" si="12"/>
        <v>0</v>
      </c>
      <c r="I75">
        <f t="shared" si="13"/>
        <v>1</v>
      </c>
    </row>
    <row r="76" spans="1:9" x14ac:dyDescent="0.2">
      <c r="A76">
        <v>3077</v>
      </c>
      <c r="B76">
        <v>2957</v>
      </c>
      <c r="C76">
        <f t="shared" si="7"/>
        <v>0</v>
      </c>
      <c r="D76">
        <f t="shared" si="8"/>
        <v>-3.0812009595583012</v>
      </c>
      <c r="E76">
        <f t="shared" si="9"/>
        <v>4.5904094570821709E-2</v>
      </c>
      <c r="F76">
        <f t="shared" si="10"/>
        <v>4.3889391779901275E-2</v>
      </c>
      <c r="G76">
        <f t="shared" si="11"/>
        <v>0.95611060822009875</v>
      </c>
      <c r="H76">
        <f t="shared" si="12"/>
        <v>0</v>
      </c>
      <c r="I76">
        <f t="shared" si="13"/>
        <v>1</v>
      </c>
    </row>
    <row r="77" spans="1:9" x14ac:dyDescent="0.2">
      <c r="A77">
        <v>3641</v>
      </c>
      <c r="B77">
        <v>4593</v>
      </c>
      <c r="C77">
        <f t="shared" si="7"/>
        <v>0</v>
      </c>
      <c r="D77">
        <f t="shared" si="8"/>
        <v>-0.1716255468220993</v>
      </c>
      <c r="E77">
        <f t="shared" si="9"/>
        <v>0.8422945139821193</v>
      </c>
      <c r="F77">
        <f t="shared" si="10"/>
        <v>0.45719862247296161</v>
      </c>
      <c r="G77">
        <f t="shared" si="11"/>
        <v>0.54280137752703839</v>
      </c>
      <c r="H77">
        <f t="shared" si="12"/>
        <v>0</v>
      </c>
      <c r="I77">
        <f t="shared" si="13"/>
        <v>1</v>
      </c>
    </row>
    <row r="78" spans="1:9" x14ac:dyDescent="0.2">
      <c r="A78">
        <v>5780</v>
      </c>
      <c r="B78">
        <v>5252</v>
      </c>
      <c r="C78">
        <f t="shared" si="7"/>
        <v>1</v>
      </c>
      <c r="D78">
        <f t="shared" si="8"/>
        <v>1.0003855760343541</v>
      </c>
      <c r="E78">
        <f t="shared" si="9"/>
        <v>2.7193301348746468</v>
      </c>
      <c r="F78">
        <f t="shared" si="10"/>
        <v>0.73113438072533377</v>
      </c>
      <c r="G78">
        <f t="shared" si="11"/>
        <v>0.73113438072533377</v>
      </c>
      <c r="H78">
        <f t="shared" si="12"/>
        <v>1</v>
      </c>
      <c r="I78">
        <f t="shared" si="13"/>
        <v>1</v>
      </c>
    </row>
    <row r="79" spans="1:9" x14ac:dyDescent="0.2">
      <c r="A79">
        <v>4443</v>
      </c>
      <c r="B79">
        <v>4590</v>
      </c>
      <c r="C79">
        <f t="shared" si="7"/>
        <v>1</v>
      </c>
      <c r="D79">
        <f t="shared" si="8"/>
        <v>-0.1769609540581687</v>
      </c>
      <c r="E79">
        <f t="shared" si="9"/>
        <v>0.8378124970623696</v>
      </c>
      <c r="F79">
        <f t="shared" si="10"/>
        <v>0.45587485034602904</v>
      </c>
      <c r="G79">
        <f t="shared" si="11"/>
        <v>0.45587485034602904</v>
      </c>
      <c r="H79">
        <f t="shared" si="12"/>
        <v>0</v>
      </c>
      <c r="I79">
        <f t="shared" si="13"/>
        <v>0</v>
      </c>
    </row>
    <row r="80" spans="1:9" x14ac:dyDescent="0.2">
      <c r="A80">
        <v>3421</v>
      </c>
      <c r="B80">
        <v>3064</v>
      </c>
      <c r="C80">
        <f t="shared" si="7"/>
        <v>0</v>
      </c>
      <c r="D80">
        <f t="shared" si="8"/>
        <v>-2.8909047681385127</v>
      </c>
      <c r="E80">
        <f t="shared" si="9"/>
        <v>5.5525951765687587E-2</v>
      </c>
      <c r="F80">
        <f t="shared" si="10"/>
        <v>5.2605008595765529E-2</v>
      </c>
      <c r="G80">
        <f t="shared" si="11"/>
        <v>0.94739499140423444</v>
      </c>
      <c r="H80">
        <f t="shared" si="12"/>
        <v>0</v>
      </c>
      <c r="I80">
        <f t="shared" si="13"/>
        <v>1</v>
      </c>
    </row>
    <row r="81" spans="1:9" x14ac:dyDescent="0.2">
      <c r="A81">
        <v>2865</v>
      </c>
      <c r="B81">
        <v>2604</v>
      </c>
      <c r="C81">
        <f t="shared" si="7"/>
        <v>0</v>
      </c>
      <c r="D81">
        <f t="shared" si="8"/>
        <v>-3.7090005443357335</v>
      </c>
      <c r="E81">
        <f t="shared" si="9"/>
        <v>2.4501999700448959E-2</v>
      </c>
      <c r="F81">
        <f t="shared" si="10"/>
        <v>2.3916009639427766E-2</v>
      </c>
      <c r="G81">
        <f t="shared" si="11"/>
        <v>0.97608399036057225</v>
      </c>
      <c r="H81">
        <f t="shared" si="12"/>
        <v>0</v>
      </c>
      <c r="I81">
        <f t="shared" si="13"/>
        <v>1</v>
      </c>
    </row>
    <row r="82" spans="1:9" x14ac:dyDescent="0.2">
      <c r="A82">
        <v>2752</v>
      </c>
      <c r="B82">
        <v>3254</v>
      </c>
      <c r="C82">
        <f t="shared" si="7"/>
        <v>0</v>
      </c>
      <c r="D82">
        <f t="shared" si="8"/>
        <v>-2.5529956431874865</v>
      </c>
      <c r="E82">
        <f t="shared" si="9"/>
        <v>7.7848111188428701E-2</v>
      </c>
      <c r="F82">
        <f t="shared" si="10"/>
        <v>7.2225492980262179E-2</v>
      </c>
      <c r="G82">
        <f t="shared" si="11"/>
        <v>0.92777450701973785</v>
      </c>
      <c r="H82">
        <f t="shared" si="12"/>
        <v>0</v>
      </c>
      <c r="I82">
        <f t="shared" si="13"/>
        <v>1</v>
      </c>
    </row>
    <row r="83" spans="1:9" x14ac:dyDescent="0.2">
      <c r="A83">
        <v>3623</v>
      </c>
      <c r="B83">
        <v>3065</v>
      </c>
      <c r="C83">
        <f t="shared" si="7"/>
        <v>0</v>
      </c>
      <c r="D83">
        <f t="shared" si="8"/>
        <v>-2.8891262990598232</v>
      </c>
      <c r="E83">
        <f t="shared" si="9"/>
        <v>5.5624790819015786E-2</v>
      </c>
      <c r="F83">
        <f t="shared" si="10"/>
        <v>5.2693714000273534E-2</v>
      </c>
      <c r="G83">
        <f t="shared" si="11"/>
        <v>0.94730628599972644</v>
      </c>
      <c r="H83">
        <f t="shared" si="12"/>
        <v>0</v>
      </c>
      <c r="I83">
        <f t="shared" si="13"/>
        <v>1</v>
      </c>
    </row>
    <row r="84" spans="1:9" x14ac:dyDescent="0.2">
      <c r="A84">
        <v>4171</v>
      </c>
      <c r="B84">
        <v>4901</v>
      </c>
      <c r="C84">
        <f t="shared" si="7"/>
        <v>1</v>
      </c>
      <c r="D84">
        <f t="shared" si="8"/>
        <v>0.37614292941429994</v>
      </c>
      <c r="E84">
        <f t="shared" si="9"/>
        <v>1.45665531778433</v>
      </c>
      <c r="F84">
        <f t="shared" si="10"/>
        <v>0.59294248861012167</v>
      </c>
      <c r="G84">
        <f t="shared" si="11"/>
        <v>0.59294248861012167</v>
      </c>
      <c r="H84">
        <f t="shared" si="12"/>
        <v>1</v>
      </c>
      <c r="I84">
        <f t="shared" si="13"/>
        <v>1</v>
      </c>
    </row>
    <row r="85" spans="1:9" x14ac:dyDescent="0.2">
      <c r="A85">
        <v>4571</v>
      </c>
      <c r="B85">
        <v>5470</v>
      </c>
      <c r="C85">
        <f t="shared" si="7"/>
        <v>1</v>
      </c>
      <c r="D85">
        <f t="shared" si="8"/>
        <v>1.3880918351886891</v>
      </c>
      <c r="E85">
        <f t="shared" si="9"/>
        <v>4.0071963619746453</v>
      </c>
      <c r="F85">
        <f t="shared" si="10"/>
        <v>0.80028744077341551</v>
      </c>
      <c r="G85">
        <f t="shared" si="11"/>
        <v>0.80028744077341551</v>
      </c>
      <c r="H85">
        <f t="shared" si="12"/>
        <v>1</v>
      </c>
      <c r="I85">
        <f t="shared" si="13"/>
        <v>1</v>
      </c>
    </row>
    <row r="86" spans="1:9" x14ac:dyDescent="0.2">
      <c r="A86">
        <v>2488</v>
      </c>
      <c r="B86">
        <v>2671</v>
      </c>
      <c r="C86">
        <f t="shared" si="7"/>
        <v>0</v>
      </c>
      <c r="D86">
        <f t="shared" si="8"/>
        <v>-3.5898431160635296</v>
      </c>
      <c r="E86">
        <f t="shared" si="9"/>
        <v>2.7602660497616772E-2</v>
      </c>
      <c r="F86">
        <f t="shared" si="10"/>
        <v>2.6861219378558419E-2</v>
      </c>
      <c r="G86">
        <f t="shared" si="11"/>
        <v>0.97313878062144155</v>
      </c>
      <c r="H86">
        <f t="shared" si="12"/>
        <v>0</v>
      </c>
      <c r="I86">
        <f t="shared" si="13"/>
        <v>1</v>
      </c>
    </row>
    <row r="87" spans="1:9" x14ac:dyDescent="0.2">
      <c r="A87">
        <v>3102</v>
      </c>
      <c r="B87">
        <v>2875</v>
      </c>
      <c r="C87">
        <f t="shared" si="7"/>
        <v>0</v>
      </c>
      <c r="D87">
        <f t="shared" si="8"/>
        <v>-3.2270354240108485</v>
      </c>
      <c r="E87">
        <f t="shared" si="9"/>
        <v>3.9674944001110532E-2</v>
      </c>
      <c r="F87">
        <f t="shared" si="10"/>
        <v>3.8160911956216334E-2</v>
      </c>
      <c r="G87">
        <f t="shared" si="11"/>
        <v>0.96183908804378371</v>
      </c>
      <c r="H87">
        <f t="shared" si="12"/>
        <v>0</v>
      </c>
      <c r="I87">
        <f t="shared" si="13"/>
        <v>1</v>
      </c>
    </row>
    <row r="88" spans="1:9" x14ac:dyDescent="0.2">
      <c r="A88">
        <v>3064</v>
      </c>
      <c r="B88">
        <v>2407</v>
      </c>
      <c r="C88">
        <f t="shared" si="7"/>
        <v>0</v>
      </c>
      <c r="D88">
        <f t="shared" si="8"/>
        <v>-4.0593589528375862</v>
      </c>
      <c r="E88">
        <f t="shared" si="9"/>
        <v>1.7260080095030623E-2</v>
      </c>
      <c r="F88">
        <f t="shared" si="10"/>
        <v>1.6967224442168433E-2</v>
      </c>
      <c r="G88">
        <f t="shared" si="11"/>
        <v>0.98303277555783153</v>
      </c>
      <c r="H88">
        <f t="shared" si="12"/>
        <v>0</v>
      </c>
      <c r="I88">
        <f t="shared" si="13"/>
        <v>1</v>
      </c>
    </row>
    <row r="89" spans="1:9" x14ac:dyDescent="0.2">
      <c r="A89">
        <v>2725</v>
      </c>
      <c r="B89">
        <v>3582</v>
      </c>
      <c r="C89">
        <f t="shared" si="7"/>
        <v>0</v>
      </c>
      <c r="D89">
        <f t="shared" si="8"/>
        <v>-1.9696577853772945</v>
      </c>
      <c r="E89">
        <f t="shared" si="9"/>
        <v>0.13950458855737119</v>
      </c>
      <c r="F89">
        <f t="shared" si="10"/>
        <v>0.12242564879355683</v>
      </c>
      <c r="G89">
        <f t="shared" si="11"/>
        <v>0.87757435120644312</v>
      </c>
      <c r="H89">
        <f t="shared" si="12"/>
        <v>0</v>
      </c>
      <c r="I89">
        <f t="shared" si="13"/>
        <v>1</v>
      </c>
    </row>
    <row r="90" spans="1:9" x14ac:dyDescent="0.2">
      <c r="A90">
        <v>4521</v>
      </c>
      <c r="B90">
        <v>5005</v>
      </c>
      <c r="C90">
        <f t="shared" si="7"/>
        <v>1</v>
      </c>
      <c r="D90">
        <f t="shared" si="8"/>
        <v>0.5611037135980208</v>
      </c>
      <c r="E90">
        <f t="shared" si="9"/>
        <v>1.752605808053129</v>
      </c>
      <c r="F90">
        <f t="shared" si="10"/>
        <v>0.63670787982995536</v>
      </c>
      <c r="G90">
        <f t="shared" si="11"/>
        <v>0.63670787982995536</v>
      </c>
      <c r="H90">
        <f t="shared" si="12"/>
        <v>1</v>
      </c>
      <c r="I90">
        <f t="shared" si="13"/>
        <v>1</v>
      </c>
    </row>
    <row r="91" spans="1:9" x14ac:dyDescent="0.2">
      <c r="A91">
        <v>4642</v>
      </c>
      <c r="B91">
        <v>5089</v>
      </c>
      <c r="C91">
        <f t="shared" si="7"/>
        <v>1</v>
      </c>
      <c r="D91">
        <f t="shared" si="8"/>
        <v>0.71049511620794803</v>
      </c>
      <c r="E91">
        <f t="shared" si="9"/>
        <v>2.0349985700332507</v>
      </c>
      <c r="F91">
        <f t="shared" si="10"/>
        <v>0.67051055316014718</v>
      </c>
      <c r="G91">
        <f t="shared" si="11"/>
        <v>0.67051055316014718</v>
      </c>
      <c r="H91">
        <f t="shared" si="12"/>
        <v>1</v>
      </c>
      <c r="I91">
        <f t="shared" si="13"/>
        <v>1</v>
      </c>
    </row>
    <row r="92" spans="1:9" x14ac:dyDescent="0.2">
      <c r="A92">
        <v>2592</v>
      </c>
      <c r="B92">
        <v>2178</v>
      </c>
      <c r="C92">
        <f t="shared" si="7"/>
        <v>0</v>
      </c>
      <c r="D92">
        <f t="shared" si="8"/>
        <v>-4.4666283718575066</v>
      </c>
      <c r="E92">
        <f t="shared" si="9"/>
        <v>1.1485977081806355E-2</v>
      </c>
      <c r="F92">
        <f t="shared" si="10"/>
        <v>1.1355547523203478E-2</v>
      </c>
      <c r="G92">
        <f t="shared" si="11"/>
        <v>0.98864445247679655</v>
      </c>
      <c r="H92">
        <f t="shared" si="12"/>
        <v>0</v>
      </c>
      <c r="I92">
        <f t="shared" si="13"/>
        <v>1</v>
      </c>
    </row>
    <row r="93" spans="1:9" x14ac:dyDescent="0.2">
      <c r="A93">
        <v>3894</v>
      </c>
      <c r="B93">
        <v>2202</v>
      </c>
      <c r="C93">
        <f t="shared" si="7"/>
        <v>0</v>
      </c>
      <c r="D93">
        <f t="shared" si="8"/>
        <v>-4.4239451139689567</v>
      </c>
      <c r="E93">
        <f t="shared" si="9"/>
        <v>1.198684939373949E-2</v>
      </c>
      <c r="F93">
        <f t="shared" si="10"/>
        <v>1.1844866759800846E-2</v>
      </c>
      <c r="G93">
        <f t="shared" si="11"/>
        <v>0.9881551332401991</v>
      </c>
      <c r="H93">
        <f t="shared" si="12"/>
        <v>0</v>
      </c>
      <c r="I93">
        <f t="shared" si="13"/>
        <v>1</v>
      </c>
    </row>
    <row r="94" spans="1:9" x14ac:dyDescent="0.2">
      <c r="A94">
        <v>3096</v>
      </c>
      <c r="B94">
        <v>2697</v>
      </c>
      <c r="C94">
        <f t="shared" si="7"/>
        <v>0</v>
      </c>
      <c r="D94">
        <f t="shared" si="8"/>
        <v>-3.5436029200175998</v>
      </c>
      <c r="E94">
        <f t="shared" si="9"/>
        <v>2.8908982470795055E-2</v>
      </c>
      <c r="F94">
        <f t="shared" si="10"/>
        <v>2.8096734466613153E-2</v>
      </c>
      <c r="G94">
        <f t="shared" si="11"/>
        <v>0.9719032655333868</v>
      </c>
      <c r="H94">
        <f t="shared" si="12"/>
        <v>0</v>
      </c>
      <c r="I94">
        <f t="shared" si="13"/>
        <v>1</v>
      </c>
    </row>
    <row r="95" spans="1:9" x14ac:dyDescent="0.2">
      <c r="A95">
        <v>3967</v>
      </c>
      <c r="B95">
        <v>3563</v>
      </c>
      <c r="C95">
        <f t="shared" si="7"/>
        <v>0</v>
      </c>
      <c r="D95">
        <f t="shared" si="8"/>
        <v>-2.0034486978723978</v>
      </c>
      <c r="E95">
        <f t="shared" si="9"/>
        <v>0.13486935661512045</v>
      </c>
      <c r="F95">
        <f t="shared" si="10"/>
        <v>0.11884130611948494</v>
      </c>
      <c r="G95">
        <f t="shared" si="11"/>
        <v>0.88115869388051504</v>
      </c>
      <c r="H95">
        <f t="shared" si="12"/>
        <v>0</v>
      </c>
      <c r="I95">
        <f t="shared" si="13"/>
        <v>1</v>
      </c>
    </row>
    <row r="96" spans="1:9" x14ac:dyDescent="0.2">
      <c r="A96">
        <v>4857</v>
      </c>
      <c r="B96">
        <v>4991</v>
      </c>
      <c r="C96">
        <f t="shared" si="7"/>
        <v>1</v>
      </c>
      <c r="D96">
        <f t="shared" si="8"/>
        <v>0.53620514649636597</v>
      </c>
      <c r="E96">
        <f t="shared" si="9"/>
        <v>1.7095072079495377</v>
      </c>
      <c r="F96">
        <f t="shared" si="10"/>
        <v>0.63092919735881936</v>
      </c>
      <c r="G96">
        <f t="shared" si="11"/>
        <v>0.63092919735881936</v>
      </c>
      <c r="H96">
        <f t="shared" si="12"/>
        <v>1</v>
      </c>
      <c r="I96">
        <f t="shared" si="13"/>
        <v>1</v>
      </c>
    </row>
    <row r="97" spans="1:9" x14ac:dyDescent="0.2">
      <c r="A97">
        <v>4896</v>
      </c>
      <c r="B97">
        <v>4837</v>
      </c>
      <c r="C97">
        <f t="shared" si="7"/>
        <v>1</v>
      </c>
      <c r="D97">
        <f t="shared" si="8"/>
        <v>0.26232090837816635</v>
      </c>
      <c r="E97">
        <f t="shared" si="9"/>
        <v>1.2999436383056981</v>
      </c>
      <c r="F97">
        <f t="shared" si="10"/>
        <v>0.56520673665869881</v>
      </c>
      <c r="G97">
        <f t="shared" si="11"/>
        <v>0.56520673665869881</v>
      </c>
      <c r="H97">
        <f t="shared" si="12"/>
        <v>1</v>
      </c>
      <c r="I97">
        <f t="shared" si="13"/>
        <v>1</v>
      </c>
    </row>
    <row r="98" spans="1:9" x14ac:dyDescent="0.2">
      <c r="A98">
        <v>3320</v>
      </c>
      <c r="B98">
        <v>3218</v>
      </c>
      <c r="C98">
        <f t="shared" si="7"/>
        <v>0</v>
      </c>
      <c r="D98">
        <f t="shared" si="8"/>
        <v>-2.6170205300203131</v>
      </c>
      <c r="E98">
        <f t="shared" si="9"/>
        <v>7.3020100237129806E-2</v>
      </c>
      <c r="F98">
        <f t="shared" si="10"/>
        <v>6.8051008756492892E-2</v>
      </c>
      <c r="G98">
        <f t="shared" si="11"/>
        <v>0.93194899124350705</v>
      </c>
      <c r="H98">
        <f t="shared" si="12"/>
        <v>0</v>
      </c>
      <c r="I98">
        <f t="shared" si="13"/>
        <v>1</v>
      </c>
    </row>
    <row r="99" spans="1:9" x14ac:dyDescent="0.2">
      <c r="A99">
        <v>3261</v>
      </c>
      <c r="B99">
        <v>3377</v>
      </c>
      <c r="C99">
        <f t="shared" si="7"/>
        <v>0</v>
      </c>
      <c r="D99">
        <f t="shared" si="8"/>
        <v>-2.3342439465086651</v>
      </c>
      <c r="E99">
        <f t="shared" si="9"/>
        <v>9.6883704105999696E-2</v>
      </c>
      <c r="F99">
        <f t="shared" si="10"/>
        <v>8.8326322784568534E-2</v>
      </c>
      <c r="G99">
        <f t="shared" si="11"/>
        <v>0.91167367721543147</v>
      </c>
      <c r="H99">
        <f t="shared" si="12"/>
        <v>0</v>
      </c>
      <c r="I99">
        <f t="shared" si="13"/>
        <v>1</v>
      </c>
    </row>
    <row r="100" spans="1:9" x14ac:dyDescent="0.2">
      <c r="A100">
        <v>4172</v>
      </c>
      <c r="B100">
        <v>3321</v>
      </c>
      <c r="C100">
        <f t="shared" si="7"/>
        <v>1</v>
      </c>
      <c r="D100">
        <f t="shared" si="8"/>
        <v>-2.4338382149152826</v>
      </c>
      <c r="E100">
        <f t="shared" si="9"/>
        <v>8.7699575944225713E-2</v>
      </c>
      <c r="F100">
        <f t="shared" si="10"/>
        <v>8.0628491436244454E-2</v>
      </c>
      <c r="G100">
        <f t="shared" si="11"/>
        <v>8.0628491436244454E-2</v>
      </c>
      <c r="H100">
        <f t="shared" si="12"/>
        <v>0</v>
      </c>
      <c r="I100">
        <f t="shared" si="13"/>
        <v>0</v>
      </c>
    </row>
    <row r="101" spans="1:9" x14ac:dyDescent="0.2">
      <c r="A101">
        <v>4813</v>
      </c>
      <c r="B101">
        <v>5121</v>
      </c>
      <c r="C101">
        <f t="shared" si="7"/>
        <v>1</v>
      </c>
      <c r="D101">
        <f t="shared" si="8"/>
        <v>0.76740612672601571</v>
      </c>
      <c r="E101">
        <f t="shared" si="9"/>
        <v>2.1541713531896884</v>
      </c>
      <c r="F101">
        <f t="shared" si="10"/>
        <v>0.68295951994214277</v>
      </c>
      <c r="G101">
        <f t="shared" si="11"/>
        <v>0.68295951994214277</v>
      </c>
      <c r="H101">
        <f t="shared" si="12"/>
        <v>1</v>
      </c>
      <c r="I101">
        <f t="shared" si="13"/>
        <v>1</v>
      </c>
    </row>
    <row r="102" spans="1:9" x14ac:dyDescent="0.2">
      <c r="A102">
        <v>7033</v>
      </c>
      <c r="B102">
        <v>6213</v>
      </c>
      <c r="C102">
        <f t="shared" si="7"/>
        <v>1</v>
      </c>
      <c r="D102">
        <f t="shared" si="8"/>
        <v>2.7094943606550697</v>
      </c>
      <c r="E102">
        <f t="shared" si="9"/>
        <v>15.021678042801556</v>
      </c>
      <c r="F102">
        <f t="shared" si="10"/>
        <v>0.93758456527908496</v>
      </c>
      <c r="G102">
        <f t="shared" si="11"/>
        <v>0.93758456527908496</v>
      </c>
      <c r="H102">
        <f t="shared" si="12"/>
        <v>1</v>
      </c>
      <c r="I102">
        <f t="shared" si="13"/>
        <v>1</v>
      </c>
    </row>
    <row r="103" spans="1:9" x14ac:dyDescent="0.2">
      <c r="A103">
        <v>4669</v>
      </c>
      <c r="B103">
        <v>5339</v>
      </c>
      <c r="C103">
        <f t="shared" si="7"/>
        <v>1</v>
      </c>
      <c r="D103">
        <f t="shared" si="8"/>
        <v>1.1551123858803507</v>
      </c>
      <c r="E103">
        <f t="shared" si="9"/>
        <v>3.1743801529892717</v>
      </c>
      <c r="F103">
        <f t="shared" si="10"/>
        <v>0.76044347583343586</v>
      </c>
      <c r="G103">
        <f t="shared" si="11"/>
        <v>0.76044347583343586</v>
      </c>
      <c r="H103">
        <f t="shared" si="12"/>
        <v>1</v>
      </c>
      <c r="I103">
        <f t="shared" si="13"/>
        <v>1</v>
      </c>
    </row>
    <row r="104" spans="1:9" x14ac:dyDescent="0.2">
      <c r="A104">
        <v>3190</v>
      </c>
      <c r="B104">
        <v>3142</v>
      </c>
      <c r="C104">
        <f t="shared" si="7"/>
        <v>0</v>
      </c>
      <c r="D104">
        <f t="shared" si="8"/>
        <v>-2.7521841800007234</v>
      </c>
      <c r="E104">
        <f t="shared" si="9"/>
        <v>6.3788383628289327E-2</v>
      </c>
      <c r="F104">
        <f t="shared" si="10"/>
        <v>5.9963414350065296E-2</v>
      </c>
      <c r="G104">
        <f t="shared" si="11"/>
        <v>0.94003658564993475</v>
      </c>
      <c r="H104">
        <f t="shared" si="12"/>
        <v>0</v>
      </c>
      <c r="I104">
        <f t="shared" si="13"/>
        <v>1</v>
      </c>
    </row>
    <row r="105" spans="1:9" x14ac:dyDescent="0.2">
      <c r="A105">
        <v>2855</v>
      </c>
      <c r="B105">
        <v>2478</v>
      </c>
      <c r="C105">
        <f t="shared" si="7"/>
        <v>0</v>
      </c>
      <c r="D105">
        <f t="shared" si="8"/>
        <v>-3.9330876482506243</v>
      </c>
      <c r="E105">
        <f t="shared" si="9"/>
        <v>1.9583113342752999E-2</v>
      </c>
      <c r="F105">
        <f t="shared" si="10"/>
        <v>1.9206980859607221E-2</v>
      </c>
      <c r="G105">
        <f t="shared" si="11"/>
        <v>0.98079301914039274</v>
      </c>
      <c r="H105">
        <f t="shared" si="12"/>
        <v>0</v>
      </c>
      <c r="I105">
        <f t="shared" si="13"/>
        <v>1</v>
      </c>
    </row>
    <row r="106" spans="1:9" x14ac:dyDescent="0.2">
      <c r="A106">
        <v>3322</v>
      </c>
      <c r="B106">
        <v>3410</v>
      </c>
      <c r="C106">
        <f t="shared" si="7"/>
        <v>0</v>
      </c>
      <c r="D106">
        <f t="shared" si="8"/>
        <v>-2.2755544669119079</v>
      </c>
      <c r="E106">
        <f t="shared" si="9"/>
        <v>0.10273992674960208</v>
      </c>
      <c r="F106">
        <f t="shared" si="10"/>
        <v>9.316786692618878E-2</v>
      </c>
      <c r="G106">
        <f t="shared" si="11"/>
        <v>0.90683213307381116</v>
      </c>
      <c r="H106">
        <f t="shared" si="12"/>
        <v>0</v>
      </c>
      <c r="I106">
        <f t="shared" si="13"/>
        <v>1</v>
      </c>
    </row>
    <row r="107" spans="1:9" x14ac:dyDescent="0.2">
      <c r="A107">
        <v>3123</v>
      </c>
      <c r="B107">
        <v>3817</v>
      </c>
      <c r="C107">
        <f t="shared" si="7"/>
        <v>0</v>
      </c>
      <c r="D107">
        <f t="shared" si="8"/>
        <v>-1.5517175518852362</v>
      </c>
      <c r="E107">
        <f t="shared" si="9"/>
        <v>0.21188373980411587</v>
      </c>
      <c r="F107">
        <f t="shared" si="10"/>
        <v>0.17483833873236385</v>
      </c>
      <c r="G107">
        <f t="shared" si="11"/>
        <v>0.82516166126763613</v>
      </c>
      <c r="H107">
        <f t="shared" si="12"/>
        <v>0</v>
      </c>
      <c r="I107">
        <f t="shared" si="13"/>
        <v>1</v>
      </c>
    </row>
    <row r="108" spans="1:9" x14ac:dyDescent="0.2">
      <c r="A108">
        <v>4994</v>
      </c>
      <c r="B108">
        <v>4262</v>
      </c>
      <c r="C108">
        <f t="shared" si="7"/>
        <v>1</v>
      </c>
      <c r="D108">
        <f t="shared" si="8"/>
        <v>-0.76029881186835979</v>
      </c>
      <c r="E108">
        <f t="shared" si="9"/>
        <v>0.46752670360763032</v>
      </c>
      <c r="F108">
        <f t="shared" si="10"/>
        <v>0.31858139443616695</v>
      </c>
      <c r="G108">
        <f t="shared" si="11"/>
        <v>0.31858139443616695</v>
      </c>
      <c r="H108">
        <f t="shared" si="12"/>
        <v>0</v>
      </c>
      <c r="I108">
        <f t="shared" si="13"/>
        <v>0</v>
      </c>
    </row>
    <row r="109" spans="1:9" x14ac:dyDescent="0.2">
      <c r="A109">
        <v>3868</v>
      </c>
      <c r="B109">
        <v>5135</v>
      </c>
      <c r="C109">
        <f t="shared" si="7"/>
        <v>0</v>
      </c>
      <c r="D109">
        <f t="shared" si="8"/>
        <v>0.79230469382766877</v>
      </c>
      <c r="E109">
        <f t="shared" si="9"/>
        <v>2.208480436692815</v>
      </c>
      <c r="F109">
        <f t="shared" si="10"/>
        <v>0.68832597868953704</v>
      </c>
      <c r="G109">
        <f t="shared" si="11"/>
        <v>0.31167402131046296</v>
      </c>
      <c r="H109">
        <f t="shared" si="12"/>
        <v>1</v>
      </c>
      <c r="I109">
        <f t="shared" si="13"/>
        <v>0</v>
      </c>
    </row>
    <row r="110" spans="1:9" x14ac:dyDescent="0.2">
      <c r="A110">
        <v>2703</v>
      </c>
      <c r="B110">
        <v>3159</v>
      </c>
      <c r="C110">
        <f t="shared" si="7"/>
        <v>0</v>
      </c>
      <c r="D110">
        <f t="shared" si="8"/>
        <v>-2.7219502056630001</v>
      </c>
      <c r="E110">
        <f t="shared" si="9"/>
        <v>6.5746410296673774E-2</v>
      </c>
      <c r="F110">
        <f t="shared" si="10"/>
        <v>6.1690482521420668E-2</v>
      </c>
      <c r="G110">
        <f t="shared" si="11"/>
        <v>0.93830951747857938</v>
      </c>
      <c r="H110">
        <f t="shared" si="12"/>
        <v>0</v>
      </c>
      <c r="I110">
        <f t="shared" si="13"/>
        <v>1</v>
      </c>
    </row>
    <row r="111" spans="1:9" x14ac:dyDescent="0.2">
      <c r="A111">
        <v>3262</v>
      </c>
      <c r="B111">
        <v>3112</v>
      </c>
      <c r="C111">
        <f t="shared" si="7"/>
        <v>0</v>
      </c>
      <c r="D111">
        <f t="shared" si="8"/>
        <v>-2.8055382523614112</v>
      </c>
      <c r="E111">
        <f t="shared" si="9"/>
        <v>6.0474212023420924E-2</v>
      </c>
      <c r="F111">
        <f t="shared" si="10"/>
        <v>5.7025631870891103E-2</v>
      </c>
      <c r="G111">
        <f t="shared" si="11"/>
        <v>0.94297436812910895</v>
      </c>
      <c r="H111">
        <f t="shared" si="12"/>
        <v>0</v>
      </c>
      <c r="I111">
        <f t="shared" si="13"/>
        <v>1</v>
      </c>
    </row>
    <row r="112" spans="1:9" x14ac:dyDescent="0.2">
      <c r="A112">
        <v>3046</v>
      </c>
      <c r="B112">
        <v>2969</v>
      </c>
      <c r="C112">
        <f t="shared" si="7"/>
        <v>0</v>
      </c>
      <c r="D112">
        <f t="shared" si="8"/>
        <v>-3.0598593306140254</v>
      </c>
      <c r="E112">
        <f t="shared" si="9"/>
        <v>4.6894291347210557E-2</v>
      </c>
      <c r="F112">
        <f t="shared" si="10"/>
        <v>4.4793721519738143E-2</v>
      </c>
      <c r="G112">
        <f t="shared" si="11"/>
        <v>0.95520627848026185</v>
      </c>
      <c r="H112">
        <f t="shared" si="12"/>
        <v>0</v>
      </c>
      <c r="I112">
        <f t="shared" si="13"/>
        <v>1</v>
      </c>
    </row>
    <row r="113" spans="1:9" x14ac:dyDescent="0.2">
      <c r="A113">
        <v>3593</v>
      </c>
      <c r="B113">
        <v>3467</v>
      </c>
      <c r="C113">
        <f t="shared" si="7"/>
        <v>0</v>
      </c>
      <c r="D113">
        <f t="shared" si="8"/>
        <v>-2.1741817294265999</v>
      </c>
      <c r="E113">
        <f t="shared" si="9"/>
        <v>0.11370115392430707</v>
      </c>
      <c r="F113">
        <f t="shared" si="10"/>
        <v>0.10209305568523708</v>
      </c>
      <c r="G113">
        <f t="shared" si="11"/>
        <v>0.89790694431476292</v>
      </c>
      <c r="H113">
        <f t="shared" si="12"/>
        <v>0</v>
      </c>
      <c r="I113">
        <f t="shared" si="13"/>
        <v>1</v>
      </c>
    </row>
    <row r="114" spans="1:9" x14ac:dyDescent="0.2">
      <c r="A114">
        <v>3333</v>
      </c>
      <c r="B114">
        <v>4978</v>
      </c>
      <c r="C114">
        <f t="shared" si="7"/>
        <v>0</v>
      </c>
      <c r="D114">
        <f t="shared" si="8"/>
        <v>0.51308504847340153</v>
      </c>
      <c r="E114">
        <f t="shared" si="9"/>
        <v>1.6704366318848256</v>
      </c>
      <c r="F114">
        <f t="shared" si="10"/>
        <v>0.62552940292232717</v>
      </c>
      <c r="G114">
        <f t="shared" si="11"/>
        <v>0.37447059707767283</v>
      </c>
      <c r="H114">
        <f t="shared" si="12"/>
        <v>1</v>
      </c>
      <c r="I114">
        <f t="shared" si="13"/>
        <v>0</v>
      </c>
    </row>
    <row r="115" spans="1:9" x14ac:dyDescent="0.2">
      <c r="A115">
        <v>5281</v>
      </c>
      <c r="B115">
        <v>4921</v>
      </c>
      <c r="C115">
        <f t="shared" si="7"/>
        <v>1</v>
      </c>
      <c r="D115">
        <f t="shared" si="8"/>
        <v>0.41171231098809358</v>
      </c>
      <c r="E115">
        <f t="shared" si="9"/>
        <v>1.5094001360263229</v>
      </c>
      <c r="F115">
        <f t="shared" si="10"/>
        <v>0.60149838774476327</v>
      </c>
      <c r="G115">
        <f t="shared" si="11"/>
        <v>0.60149838774476327</v>
      </c>
      <c r="H115">
        <f t="shared" si="12"/>
        <v>1</v>
      </c>
      <c r="I115">
        <f t="shared" si="13"/>
        <v>1</v>
      </c>
    </row>
    <row r="116" spans="1:9" x14ac:dyDescent="0.2">
      <c r="A116">
        <v>2501</v>
      </c>
      <c r="B116">
        <v>2625</v>
      </c>
      <c r="C116">
        <f t="shared" si="7"/>
        <v>0</v>
      </c>
      <c r="D116">
        <f t="shared" si="8"/>
        <v>-3.6716526936832512</v>
      </c>
      <c r="E116">
        <f t="shared" si="9"/>
        <v>2.5434399919738313E-2</v>
      </c>
      <c r="F116">
        <f t="shared" si="10"/>
        <v>2.4803536844218495E-2</v>
      </c>
      <c r="G116">
        <f t="shared" si="11"/>
        <v>0.97519646315578146</v>
      </c>
      <c r="H116">
        <f t="shared" si="12"/>
        <v>0</v>
      </c>
      <c r="I116">
        <f t="shared" si="13"/>
        <v>1</v>
      </c>
    </row>
    <row r="117" spans="1:9" x14ac:dyDescent="0.2">
      <c r="A117">
        <v>2560</v>
      </c>
      <c r="B117">
        <v>2739</v>
      </c>
      <c r="C117">
        <f t="shared" si="7"/>
        <v>0</v>
      </c>
      <c r="D117">
        <f t="shared" si="8"/>
        <v>-3.4689072187126362</v>
      </c>
      <c r="E117">
        <f t="shared" si="9"/>
        <v>3.1151053356182144E-2</v>
      </c>
      <c r="F117">
        <f t="shared" si="10"/>
        <v>3.0209980637455541E-2</v>
      </c>
      <c r="G117">
        <f t="shared" si="11"/>
        <v>0.9697900193625445</v>
      </c>
      <c r="H117">
        <f t="shared" si="12"/>
        <v>0</v>
      </c>
      <c r="I117">
        <f t="shared" si="13"/>
        <v>1</v>
      </c>
    </row>
    <row r="118" spans="1:9" x14ac:dyDescent="0.2">
      <c r="A118">
        <v>3054</v>
      </c>
      <c r="B118">
        <v>2785</v>
      </c>
      <c r="C118">
        <f t="shared" si="7"/>
        <v>0</v>
      </c>
      <c r="D118">
        <f t="shared" si="8"/>
        <v>-3.3870976410929137</v>
      </c>
      <c r="E118">
        <f t="shared" si="9"/>
        <v>3.3806653691347978E-2</v>
      </c>
      <c r="F118">
        <f t="shared" si="10"/>
        <v>3.2701137655321427E-2</v>
      </c>
      <c r="G118">
        <f t="shared" si="11"/>
        <v>0.96729886234467854</v>
      </c>
      <c r="H118">
        <f t="shared" si="12"/>
        <v>0</v>
      </c>
      <c r="I118">
        <f t="shared" si="13"/>
        <v>1</v>
      </c>
    </row>
    <row r="119" spans="1:9" x14ac:dyDescent="0.2">
      <c r="A119">
        <v>3163</v>
      </c>
      <c r="B119">
        <v>2930</v>
      </c>
      <c r="C119">
        <f t="shared" si="7"/>
        <v>0</v>
      </c>
      <c r="D119">
        <f t="shared" si="8"/>
        <v>-3.1292196246829205</v>
      </c>
      <c r="E119">
        <f t="shared" si="9"/>
        <v>4.3751926857862743E-2</v>
      </c>
      <c r="F119">
        <f t="shared" si="10"/>
        <v>4.191793637169576E-2</v>
      </c>
      <c r="G119">
        <f t="shared" si="11"/>
        <v>0.95808206362830428</v>
      </c>
      <c r="H119">
        <f t="shared" si="12"/>
        <v>0</v>
      </c>
      <c r="I119">
        <f t="shared" si="13"/>
        <v>1</v>
      </c>
    </row>
    <row r="120" spans="1:9" x14ac:dyDescent="0.2">
      <c r="A120">
        <v>3858</v>
      </c>
      <c r="B120">
        <v>4160</v>
      </c>
      <c r="C120">
        <f t="shared" si="7"/>
        <v>0</v>
      </c>
      <c r="D120">
        <f t="shared" si="8"/>
        <v>-0.94170265789469987</v>
      </c>
      <c r="E120">
        <f t="shared" si="9"/>
        <v>0.3899632956931563</v>
      </c>
      <c r="F120">
        <f t="shared" si="10"/>
        <v>0.28055654196155361</v>
      </c>
      <c r="G120">
        <f t="shared" si="11"/>
        <v>0.71944345803844634</v>
      </c>
      <c r="H120">
        <f t="shared" si="12"/>
        <v>0</v>
      </c>
      <c r="I120">
        <f t="shared" si="13"/>
        <v>1</v>
      </c>
    </row>
    <row r="121" spans="1:9" x14ac:dyDescent="0.2">
      <c r="A121">
        <v>4616</v>
      </c>
      <c r="B121">
        <v>4724</v>
      </c>
      <c r="C121">
        <f t="shared" si="7"/>
        <v>1</v>
      </c>
      <c r="D121">
        <f t="shared" si="8"/>
        <v>6.1353902486239065E-2</v>
      </c>
      <c r="E121">
        <f t="shared" si="9"/>
        <v>1.0632751433258338</v>
      </c>
      <c r="F121">
        <f t="shared" si="10"/>
        <v>0.51533366587837615</v>
      </c>
      <c r="G121">
        <f t="shared" si="11"/>
        <v>0.51533366587837615</v>
      </c>
      <c r="H121">
        <f t="shared" si="12"/>
        <v>1</v>
      </c>
      <c r="I121">
        <f t="shared" si="13"/>
        <v>1</v>
      </c>
    </row>
    <row r="122" spans="1:9" x14ac:dyDescent="0.2">
      <c r="A122">
        <v>2482</v>
      </c>
      <c r="B122">
        <v>2929</v>
      </c>
      <c r="C122">
        <f t="shared" si="7"/>
        <v>0</v>
      </c>
      <c r="D122">
        <f t="shared" si="8"/>
        <v>-3.13099809376161</v>
      </c>
      <c r="E122">
        <f t="shared" si="9"/>
        <v>4.3674184560440248E-2</v>
      </c>
      <c r="F122">
        <f t="shared" si="10"/>
        <v>4.1846569749959192E-2</v>
      </c>
      <c r="G122">
        <f t="shared" si="11"/>
        <v>0.95815343025004085</v>
      </c>
      <c r="H122">
        <f t="shared" si="12"/>
        <v>0</v>
      </c>
      <c r="I122">
        <f t="shared" si="13"/>
        <v>1</v>
      </c>
    </row>
    <row r="123" spans="1:9" x14ac:dyDescent="0.2">
      <c r="A123">
        <v>2609</v>
      </c>
      <c r="B123">
        <v>3858</v>
      </c>
      <c r="C123">
        <f t="shared" si="7"/>
        <v>0</v>
      </c>
      <c r="D123">
        <f t="shared" si="8"/>
        <v>-1.4788003196589621</v>
      </c>
      <c r="E123">
        <f t="shared" si="9"/>
        <v>0.22791094472080059</v>
      </c>
      <c r="F123">
        <f t="shared" si="10"/>
        <v>0.18560869230840063</v>
      </c>
      <c r="G123">
        <f t="shared" si="11"/>
        <v>0.8143913076915994</v>
      </c>
      <c r="H123">
        <f t="shared" si="12"/>
        <v>0</v>
      </c>
      <c r="I123">
        <f t="shared" si="13"/>
        <v>1</v>
      </c>
    </row>
    <row r="124" spans="1:9" x14ac:dyDescent="0.2">
      <c r="A124">
        <v>3107</v>
      </c>
      <c r="B124">
        <v>2356</v>
      </c>
      <c r="C124">
        <f t="shared" si="7"/>
        <v>0</v>
      </c>
      <c r="D124">
        <f t="shared" si="8"/>
        <v>-4.1500608758507562</v>
      </c>
      <c r="E124">
        <f t="shared" si="9"/>
        <v>1.5763456841799139E-2</v>
      </c>
      <c r="F124">
        <f t="shared" si="10"/>
        <v>1.5518826490185727E-2</v>
      </c>
      <c r="G124">
        <f t="shared" si="11"/>
        <v>0.98448117350981423</v>
      </c>
      <c r="H124">
        <f t="shared" si="12"/>
        <v>0</v>
      </c>
      <c r="I124">
        <f t="shared" si="13"/>
        <v>1</v>
      </c>
    </row>
    <row r="125" spans="1:9" x14ac:dyDescent="0.2">
      <c r="A125">
        <v>2948</v>
      </c>
      <c r="B125">
        <v>3780</v>
      </c>
      <c r="C125">
        <f t="shared" si="7"/>
        <v>0</v>
      </c>
      <c r="D125">
        <f t="shared" si="8"/>
        <v>-1.6175209077967523</v>
      </c>
      <c r="E125">
        <f t="shared" si="9"/>
        <v>0.19838991684102081</v>
      </c>
      <c r="F125">
        <f t="shared" si="10"/>
        <v>0.16554705113339113</v>
      </c>
      <c r="G125">
        <f t="shared" si="11"/>
        <v>0.83445294886660881</v>
      </c>
      <c r="H125">
        <f t="shared" si="12"/>
        <v>0</v>
      </c>
      <c r="I125">
        <f t="shared" si="13"/>
        <v>1</v>
      </c>
    </row>
    <row r="126" spans="1:9" x14ac:dyDescent="0.2">
      <c r="A126">
        <v>3981</v>
      </c>
      <c r="B126">
        <v>5311</v>
      </c>
      <c r="C126">
        <f t="shared" si="7"/>
        <v>0</v>
      </c>
      <c r="D126">
        <f t="shared" si="8"/>
        <v>1.105315251677041</v>
      </c>
      <c r="E126">
        <f t="shared" si="9"/>
        <v>3.0201764344302187</v>
      </c>
      <c r="F126">
        <f t="shared" si="10"/>
        <v>0.7512546983173064</v>
      </c>
      <c r="G126">
        <f t="shared" si="11"/>
        <v>0.2487453016826936</v>
      </c>
      <c r="H126">
        <f t="shared" si="12"/>
        <v>1</v>
      </c>
      <c r="I126">
        <f t="shared" si="13"/>
        <v>0</v>
      </c>
    </row>
    <row r="127" spans="1:9" x14ac:dyDescent="0.2">
      <c r="A127">
        <v>4149</v>
      </c>
      <c r="B127">
        <v>4941</v>
      </c>
      <c r="C127">
        <f t="shared" si="7"/>
        <v>1</v>
      </c>
      <c r="D127">
        <f t="shared" si="8"/>
        <v>0.44728169256188544</v>
      </c>
      <c r="E127">
        <f t="shared" si="9"/>
        <v>1.5640548198469544</v>
      </c>
      <c r="F127">
        <f t="shared" si="10"/>
        <v>0.60999273796350073</v>
      </c>
      <c r="G127">
        <f t="shared" si="11"/>
        <v>0.60999273796350073</v>
      </c>
      <c r="H127">
        <f t="shared" si="12"/>
        <v>1</v>
      </c>
      <c r="I127">
        <f t="shared" si="13"/>
        <v>1</v>
      </c>
    </row>
    <row r="128" spans="1:9" x14ac:dyDescent="0.2">
      <c r="A128">
        <v>4242</v>
      </c>
      <c r="B128">
        <v>4573</v>
      </c>
      <c r="C128">
        <f t="shared" si="7"/>
        <v>1</v>
      </c>
      <c r="D128">
        <f t="shared" si="8"/>
        <v>-0.20719492839589115</v>
      </c>
      <c r="E128">
        <f t="shared" si="9"/>
        <v>0.81286118481655345</v>
      </c>
      <c r="F128">
        <f t="shared" si="10"/>
        <v>0.44838578465058165</v>
      </c>
      <c r="G128">
        <f t="shared" si="11"/>
        <v>0.44838578465058165</v>
      </c>
      <c r="H128">
        <f t="shared" si="12"/>
        <v>0</v>
      </c>
      <c r="I128">
        <f t="shared" si="13"/>
        <v>0</v>
      </c>
    </row>
    <row r="129" spans="1:9" x14ac:dyDescent="0.2">
      <c r="A129">
        <v>2572</v>
      </c>
      <c r="B129">
        <v>2836</v>
      </c>
      <c r="C129">
        <f t="shared" si="7"/>
        <v>0</v>
      </c>
      <c r="D129">
        <f t="shared" si="8"/>
        <v>-3.2963957180797436</v>
      </c>
      <c r="E129">
        <f t="shared" si="9"/>
        <v>3.7016344594567444E-2</v>
      </c>
      <c r="F129">
        <f t="shared" si="10"/>
        <v>3.5695044526071938E-2</v>
      </c>
      <c r="G129">
        <f t="shared" si="11"/>
        <v>0.96430495547392803</v>
      </c>
      <c r="H129">
        <f t="shared" si="12"/>
        <v>0</v>
      </c>
      <c r="I129">
        <f t="shared" si="13"/>
        <v>1</v>
      </c>
    </row>
    <row r="130" spans="1:9" x14ac:dyDescent="0.2">
      <c r="A130">
        <v>2879</v>
      </c>
      <c r="B130">
        <v>2813</v>
      </c>
      <c r="C130">
        <f t="shared" si="7"/>
        <v>0</v>
      </c>
      <c r="D130">
        <f t="shared" si="8"/>
        <v>-3.3373005068896049</v>
      </c>
      <c r="E130">
        <f t="shared" si="9"/>
        <v>3.5532748780301743E-2</v>
      </c>
      <c r="F130">
        <f t="shared" si="10"/>
        <v>3.431349594897299E-2</v>
      </c>
      <c r="G130">
        <f t="shared" si="11"/>
        <v>0.96568650405102696</v>
      </c>
      <c r="H130">
        <f t="shared" si="12"/>
        <v>0</v>
      </c>
      <c r="I130">
        <f t="shared" si="13"/>
        <v>1</v>
      </c>
    </row>
    <row r="131" spans="1:9" x14ac:dyDescent="0.2">
      <c r="A131">
        <v>3490</v>
      </c>
      <c r="B131">
        <v>6148</v>
      </c>
      <c r="C131">
        <f t="shared" ref="C131:C194" si="14">IF(A131&gt;4000,1,0)</f>
        <v>0</v>
      </c>
      <c r="D131">
        <f t="shared" ref="D131:D194" si="15">$N$7+($N$8*B131)</f>
        <v>2.5938938705402439</v>
      </c>
      <c r="E131">
        <f t="shared" ref="E131:E194" si="16">EXP(D131)</f>
        <v>13.381777193958502</v>
      </c>
      <c r="F131">
        <f t="shared" ref="F131:F194" si="17">E131/(1+E131)</f>
        <v>0.93046756416028475</v>
      </c>
      <c r="G131">
        <f t="shared" ref="G131:G194" si="18">IF(C131=1,F131,1-F131)</f>
        <v>6.9532435839715245E-2</v>
      </c>
      <c r="H131">
        <f t="shared" ref="H131:H194" si="19">IF(F131&gt;=0.5,1,0)</f>
        <v>1</v>
      </c>
      <c r="I131">
        <f t="shared" ref="I131:I194" si="20">IF(C131=H131,1,0)</f>
        <v>0</v>
      </c>
    </row>
    <row r="132" spans="1:9" x14ac:dyDescent="0.2">
      <c r="A132">
        <v>6076</v>
      </c>
      <c r="B132">
        <v>3484</v>
      </c>
      <c r="C132">
        <f t="shared" si="14"/>
        <v>1</v>
      </c>
      <c r="D132">
        <f t="shared" si="15"/>
        <v>-2.1439477550888766</v>
      </c>
      <c r="E132">
        <f t="shared" si="16"/>
        <v>0.11719128612309736</v>
      </c>
      <c r="F132">
        <f t="shared" si="17"/>
        <v>0.10489813837501118</v>
      </c>
      <c r="G132">
        <f t="shared" si="18"/>
        <v>0.10489813837501118</v>
      </c>
      <c r="H132">
        <f t="shared" si="19"/>
        <v>0</v>
      </c>
      <c r="I132">
        <f t="shared" si="20"/>
        <v>0</v>
      </c>
    </row>
    <row r="133" spans="1:9" x14ac:dyDescent="0.2">
      <c r="A133">
        <v>3845</v>
      </c>
      <c r="B133">
        <v>4256</v>
      </c>
      <c r="C133">
        <f t="shared" si="14"/>
        <v>0</v>
      </c>
      <c r="D133">
        <f t="shared" si="15"/>
        <v>-0.7709696263404977</v>
      </c>
      <c r="E133">
        <f t="shared" si="16"/>
        <v>0.46256433623057869</v>
      </c>
      <c r="F133">
        <f t="shared" si="17"/>
        <v>0.31626939394866643</v>
      </c>
      <c r="G133">
        <f t="shared" si="18"/>
        <v>0.68373060605133351</v>
      </c>
      <c r="H133">
        <f t="shared" si="19"/>
        <v>0</v>
      </c>
      <c r="I133">
        <f t="shared" si="20"/>
        <v>1</v>
      </c>
    </row>
    <row r="134" spans="1:9" x14ac:dyDescent="0.2">
      <c r="A134">
        <v>2598</v>
      </c>
      <c r="B134">
        <v>2117</v>
      </c>
      <c r="C134">
        <f t="shared" si="14"/>
        <v>0</v>
      </c>
      <c r="D134">
        <f t="shared" si="15"/>
        <v>-4.5751149856575735</v>
      </c>
      <c r="E134">
        <f t="shared" si="16"/>
        <v>1.0305114169543406E-2</v>
      </c>
      <c r="F134">
        <f t="shared" si="17"/>
        <v>1.0200001984562916E-2</v>
      </c>
      <c r="G134">
        <f t="shared" si="18"/>
        <v>0.98979999801543705</v>
      </c>
      <c r="H134">
        <f t="shared" si="19"/>
        <v>0</v>
      </c>
      <c r="I134">
        <f t="shared" si="20"/>
        <v>1</v>
      </c>
    </row>
    <row r="135" spans="1:9" x14ac:dyDescent="0.2">
      <c r="A135">
        <v>2141</v>
      </c>
      <c r="B135">
        <v>2746</v>
      </c>
      <c r="C135">
        <f t="shared" si="14"/>
        <v>0</v>
      </c>
      <c r="D135">
        <f t="shared" si="15"/>
        <v>-3.4564579351618088</v>
      </c>
      <c r="E135">
        <f t="shared" si="16"/>
        <v>3.1541285668685866E-2</v>
      </c>
      <c r="F135">
        <f t="shared" si="17"/>
        <v>3.0576852431300951E-2</v>
      </c>
      <c r="G135">
        <f t="shared" si="18"/>
        <v>0.96942314756869907</v>
      </c>
      <c r="H135">
        <f t="shared" si="19"/>
        <v>0</v>
      </c>
      <c r="I135">
        <f t="shared" si="20"/>
        <v>1</v>
      </c>
    </row>
    <row r="136" spans="1:9" x14ac:dyDescent="0.2">
      <c r="A136">
        <v>3238</v>
      </c>
      <c r="B136">
        <v>3401</v>
      </c>
      <c r="C136">
        <f t="shared" si="14"/>
        <v>0</v>
      </c>
      <c r="D136">
        <f t="shared" si="15"/>
        <v>-2.2915606886201143</v>
      </c>
      <c r="E136">
        <f t="shared" si="16"/>
        <v>0.10110853970497403</v>
      </c>
      <c r="F136">
        <f t="shared" si="17"/>
        <v>9.1824317094175475E-2</v>
      </c>
      <c r="G136">
        <f t="shared" si="18"/>
        <v>0.90817568290582451</v>
      </c>
      <c r="H136">
        <f t="shared" si="19"/>
        <v>0</v>
      </c>
      <c r="I136">
        <f t="shared" si="20"/>
        <v>1</v>
      </c>
    </row>
    <row r="137" spans="1:9" x14ac:dyDescent="0.2">
      <c r="A137">
        <v>2547</v>
      </c>
      <c r="B137">
        <v>3388</v>
      </c>
      <c r="C137">
        <f t="shared" si="14"/>
        <v>0</v>
      </c>
      <c r="D137">
        <f t="shared" si="15"/>
        <v>-2.3146807866430787</v>
      </c>
      <c r="E137">
        <f t="shared" si="16"/>
        <v>9.87977165198098E-2</v>
      </c>
      <c r="F137">
        <f t="shared" si="17"/>
        <v>8.9914380995192597E-2</v>
      </c>
      <c r="G137">
        <f t="shared" si="18"/>
        <v>0.91008561900480744</v>
      </c>
      <c r="H137">
        <f t="shared" si="19"/>
        <v>0</v>
      </c>
      <c r="I137">
        <f t="shared" si="20"/>
        <v>1</v>
      </c>
    </row>
    <row r="138" spans="1:9" x14ac:dyDescent="0.2">
      <c r="A138">
        <v>3629</v>
      </c>
      <c r="B138">
        <v>4920</v>
      </c>
      <c r="C138">
        <f t="shared" si="14"/>
        <v>0</v>
      </c>
      <c r="D138">
        <f t="shared" si="15"/>
        <v>0.40993384190940318</v>
      </c>
      <c r="E138">
        <f t="shared" si="16"/>
        <v>1.5067181002228305</v>
      </c>
      <c r="F138">
        <f t="shared" si="17"/>
        <v>0.60107201527323451</v>
      </c>
      <c r="G138">
        <f t="shared" si="18"/>
        <v>0.39892798472676549</v>
      </c>
      <c r="H138">
        <f t="shared" si="19"/>
        <v>1</v>
      </c>
      <c r="I138">
        <f t="shared" si="20"/>
        <v>0</v>
      </c>
    </row>
    <row r="139" spans="1:9" x14ac:dyDescent="0.2">
      <c r="A139">
        <v>4203</v>
      </c>
      <c r="B139">
        <v>4207</v>
      </c>
      <c r="C139">
        <f t="shared" si="14"/>
        <v>1</v>
      </c>
      <c r="D139">
        <f t="shared" si="15"/>
        <v>-0.85811461119628873</v>
      </c>
      <c r="E139">
        <f t="shared" si="16"/>
        <v>0.4239606599480093</v>
      </c>
      <c r="F139">
        <f t="shared" si="17"/>
        <v>0.29773340786218677</v>
      </c>
      <c r="G139">
        <f t="shared" si="18"/>
        <v>0.29773340786218677</v>
      </c>
      <c r="H139">
        <f t="shared" si="19"/>
        <v>0</v>
      </c>
      <c r="I139">
        <f t="shared" si="20"/>
        <v>0</v>
      </c>
    </row>
    <row r="140" spans="1:9" x14ac:dyDescent="0.2">
      <c r="A140">
        <v>2501</v>
      </c>
      <c r="B140">
        <v>2969</v>
      </c>
      <c r="C140">
        <f t="shared" si="14"/>
        <v>0</v>
      </c>
      <c r="D140">
        <f t="shared" si="15"/>
        <v>-3.0598593306140254</v>
      </c>
      <c r="E140">
        <f t="shared" si="16"/>
        <v>4.6894291347210557E-2</v>
      </c>
      <c r="F140">
        <f t="shared" si="17"/>
        <v>4.4793721519738143E-2</v>
      </c>
      <c r="G140">
        <f t="shared" si="18"/>
        <v>0.95520627848026185</v>
      </c>
      <c r="H140">
        <f t="shared" si="19"/>
        <v>0</v>
      </c>
      <c r="I140">
        <f t="shared" si="20"/>
        <v>1</v>
      </c>
    </row>
    <row r="141" spans="1:9" x14ac:dyDescent="0.2">
      <c r="A141">
        <v>2703</v>
      </c>
      <c r="B141">
        <v>3059</v>
      </c>
      <c r="C141">
        <f t="shared" si="14"/>
        <v>0</v>
      </c>
      <c r="D141">
        <f t="shared" si="15"/>
        <v>-2.8997971135319611</v>
      </c>
      <c r="E141">
        <f t="shared" si="16"/>
        <v>5.5034384655719359E-2</v>
      </c>
      <c r="F141">
        <f t="shared" si="17"/>
        <v>5.216359339196161E-2</v>
      </c>
      <c r="G141">
        <f t="shared" si="18"/>
        <v>0.94783640660803836</v>
      </c>
      <c r="H141">
        <f t="shared" si="19"/>
        <v>0</v>
      </c>
      <c r="I141">
        <f t="shared" si="20"/>
        <v>1</v>
      </c>
    </row>
    <row r="142" spans="1:9" x14ac:dyDescent="0.2">
      <c r="A142">
        <v>2779</v>
      </c>
      <c r="B142">
        <v>2728</v>
      </c>
      <c r="C142">
        <f t="shared" si="14"/>
        <v>0</v>
      </c>
      <c r="D142">
        <f t="shared" si="15"/>
        <v>-3.4884703785782216</v>
      </c>
      <c r="E142">
        <f t="shared" si="16"/>
        <v>3.0547562658954985E-2</v>
      </c>
      <c r="F142">
        <f t="shared" si="17"/>
        <v>2.9642069678121458E-2</v>
      </c>
      <c r="G142">
        <f t="shared" si="18"/>
        <v>0.97035793032187856</v>
      </c>
      <c r="H142">
        <f t="shared" si="19"/>
        <v>0</v>
      </c>
      <c r="I142">
        <f t="shared" si="20"/>
        <v>1</v>
      </c>
    </row>
    <row r="143" spans="1:9" x14ac:dyDescent="0.2">
      <c r="A143">
        <v>3120</v>
      </c>
      <c r="B143">
        <v>3238</v>
      </c>
      <c r="C143">
        <f t="shared" si="14"/>
        <v>0</v>
      </c>
      <c r="D143">
        <f t="shared" si="15"/>
        <v>-2.5814511484465203</v>
      </c>
      <c r="E143">
        <f t="shared" si="16"/>
        <v>7.5664124439696626E-2</v>
      </c>
      <c r="F143">
        <f t="shared" si="17"/>
        <v>7.0341775578979499E-2</v>
      </c>
      <c r="G143">
        <f t="shared" si="18"/>
        <v>0.92965822442102053</v>
      </c>
      <c r="H143">
        <f t="shared" si="19"/>
        <v>0</v>
      </c>
      <c r="I143">
        <f t="shared" si="20"/>
        <v>1</v>
      </c>
    </row>
    <row r="144" spans="1:9" x14ac:dyDescent="0.2">
      <c r="A144">
        <v>4503</v>
      </c>
      <c r="B144">
        <v>4155</v>
      </c>
      <c r="C144">
        <f t="shared" si="14"/>
        <v>1</v>
      </c>
      <c r="D144">
        <f t="shared" si="15"/>
        <v>-0.95059500328814828</v>
      </c>
      <c r="E144">
        <f t="shared" si="16"/>
        <v>0.38651097971906029</v>
      </c>
      <c r="F144">
        <f t="shared" si="17"/>
        <v>0.27876517775385845</v>
      </c>
      <c r="G144">
        <f t="shared" si="18"/>
        <v>0.27876517775385845</v>
      </c>
      <c r="H144">
        <f t="shared" si="19"/>
        <v>0</v>
      </c>
      <c r="I144">
        <f t="shared" si="20"/>
        <v>0</v>
      </c>
    </row>
    <row r="145" spans="1:9" x14ac:dyDescent="0.2">
      <c r="A145">
        <v>4574</v>
      </c>
      <c r="B145">
        <v>5533</v>
      </c>
      <c r="C145">
        <f t="shared" si="14"/>
        <v>1</v>
      </c>
      <c r="D145">
        <f t="shared" si="15"/>
        <v>1.500135387146134</v>
      </c>
      <c r="E145">
        <f t="shared" si="16"/>
        <v>4.4822958745069732</v>
      </c>
      <c r="F145">
        <f t="shared" si="17"/>
        <v>0.81759466783796475</v>
      </c>
      <c r="G145">
        <f t="shared" si="18"/>
        <v>0.81759466783796475</v>
      </c>
      <c r="H145">
        <f t="shared" si="19"/>
        <v>1</v>
      </c>
      <c r="I145">
        <f t="shared" si="20"/>
        <v>1</v>
      </c>
    </row>
    <row r="146" spans="1:9" x14ac:dyDescent="0.2">
      <c r="A146">
        <v>2379</v>
      </c>
      <c r="B146">
        <v>1694</v>
      </c>
      <c r="C146">
        <f t="shared" si="14"/>
        <v>0</v>
      </c>
      <c r="D146">
        <f t="shared" si="15"/>
        <v>-5.3274074059432781</v>
      </c>
      <c r="E146">
        <f t="shared" si="16"/>
        <v>4.8566450132659011E-3</v>
      </c>
      <c r="F146">
        <f t="shared" si="17"/>
        <v>4.8331720125130732E-3</v>
      </c>
      <c r="G146">
        <f t="shared" si="18"/>
        <v>0.9951668279874869</v>
      </c>
      <c r="H146">
        <f t="shared" si="19"/>
        <v>0</v>
      </c>
      <c r="I146">
        <f t="shared" si="20"/>
        <v>1</v>
      </c>
    </row>
    <row r="147" spans="1:9" x14ac:dyDescent="0.2">
      <c r="A147">
        <v>2718</v>
      </c>
      <c r="B147">
        <v>3118</v>
      </c>
      <c r="C147">
        <f t="shared" si="14"/>
        <v>0</v>
      </c>
      <c r="D147">
        <f t="shared" si="15"/>
        <v>-2.7948674378892742</v>
      </c>
      <c r="E147">
        <f t="shared" si="16"/>
        <v>6.1122976386327438E-2</v>
      </c>
      <c r="F147">
        <f t="shared" si="17"/>
        <v>5.7602160867803266E-2</v>
      </c>
      <c r="G147">
        <f t="shared" si="18"/>
        <v>0.94239783913219677</v>
      </c>
      <c r="H147">
        <f t="shared" si="19"/>
        <v>0</v>
      </c>
      <c r="I147">
        <f t="shared" si="20"/>
        <v>1</v>
      </c>
    </row>
    <row r="148" spans="1:9" x14ac:dyDescent="0.2">
      <c r="A148">
        <v>3279</v>
      </c>
      <c r="B148">
        <v>2697</v>
      </c>
      <c r="C148">
        <f t="shared" si="14"/>
        <v>0</v>
      </c>
      <c r="D148">
        <f t="shared" si="15"/>
        <v>-3.5436029200175998</v>
      </c>
      <c r="E148">
        <f t="shared" si="16"/>
        <v>2.8908982470795055E-2</v>
      </c>
      <c r="F148">
        <f t="shared" si="17"/>
        <v>2.8096734466613153E-2</v>
      </c>
      <c r="G148">
        <f t="shared" si="18"/>
        <v>0.9719032655333868</v>
      </c>
      <c r="H148">
        <f t="shared" si="19"/>
        <v>0</v>
      </c>
      <c r="I148">
        <f t="shared" si="20"/>
        <v>1</v>
      </c>
    </row>
    <row r="149" spans="1:9" x14ac:dyDescent="0.2">
      <c r="A149">
        <v>2644</v>
      </c>
      <c r="B149">
        <v>4216</v>
      </c>
      <c r="C149">
        <f t="shared" si="14"/>
        <v>0</v>
      </c>
      <c r="D149">
        <f t="shared" si="15"/>
        <v>-0.84210838948808231</v>
      </c>
      <c r="E149">
        <f t="shared" si="16"/>
        <v>0.43080126836831978</v>
      </c>
      <c r="F149">
        <f t="shared" si="17"/>
        <v>0.30109091869872595</v>
      </c>
      <c r="G149">
        <f t="shared" si="18"/>
        <v>0.69890908130127405</v>
      </c>
      <c r="H149">
        <f t="shared" si="19"/>
        <v>0</v>
      </c>
      <c r="I149">
        <f t="shared" si="20"/>
        <v>1</v>
      </c>
    </row>
    <row r="150" spans="1:9" x14ac:dyDescent="0.2">
      <c r="A150">
        <v>4301</v>
      </c>
      <c r="B150">
        <v>5498</v>
      </c>
      <c r="C150">
        <f t="shared" si="14"/>
        <v>1</v>
      </c>
      <c r="D150">
        <f t="shared" si="15"/>
        <v>1.4378889693919987</v>
      </c>
      <c r="E150">
        <f t="shared" si="16"/>
        <v>4.2117951969858769</v>
      </c>
      <c r="F150">
        <f t="shared" si="17"/>
        <v>0.80812753337308285</v>
      </c>
      <c r="G150">
        <f t="shared" si="18"/>
        <v>0.80812753337308285</v>
      </c>
      <c r="H150">
        <f t="shared" si="19"/>
        <v>1</v>
      </c>
      <c r="I150">
        <f t="shared" si="20"/>
        <v>1</v>
      </c>
    </row>
    <row r="151" spans="1:9" x14ac:dyDescent="0.2">
      <c r="A151">
        <v>4441</v>
      </c>
      <c r="B151">
        <v>5351</v>
      </c>
      <c r="C151">
        <f t="shared" si="14"/>
        <v>1</v>
      </c>
      <c r="D151">
        <f t="shared" si="15"/>
        <v>1.1764540148246247</v>
      </c>
      <c r="E151">
        <f t="shared" si="16"/>
        <v>3.2428546763168793</v>
      </c>
      <c r="F151">
        <f t="shared" si="17"/>
        <v>0.76430962729365126</v>
      </c>
      <c r="G151">
        <f t="shared" si="18"/>
        <v>0.76430962729365126</v>
      </c>
      <c r="H151">
        <f t="shared" si="19"/>
        <v>1</v>
      </c>
      <c r="I151">
        <f t="shared" si="20"/>
        <v>1</v>
      </c>
    </row>
    <row r="152" spans="1:9" x14ac:dyDescent="0.2">
      <c r="A152">
        <v>2188</v>
      </c>
      <c r="B152">
        <v>2412</v>
      </c>
      <c r="C152">
        <f t="shared" si="14"/>
        <v>0</v>
      </c>
      <c r="D152">
        <f t="shared" si="15"/>
        <v>-4.0504666074441387</v>
      </c>
      <c r="E152">
        <f t="shared" si="16"/>
        <v>1.7414247126118734E-2</v>
      </c>
      <c r="F152">
        <f t="shared" si="17"/>
        <v>1.7116181708000069E-2</v>
      </c>
      <c r="G152">
        <f t="shared" si="18"/>
        <v>0.98288381829199989</v>
      </c>
      <c r="H152">
        <f t="shared" si="19"/>
        <v>0</v>
      </c>
      <c r="I152">
        <f t="shared" si="20"/>
        <v>1</v>
      </c>
    </row>
    <row r="153" spans="1:9" x14ac:dyDescent="0.2">
      <c r="A153">
        <v>2525</v>
      </c>
      <c r="B153">
        <v>2823</v>
      </c>
      <c r="C153">
        <f t="shared" si="14"/>
        <v>0</v>
      </c>
      <c r="D153">
        <f t="shared" si="15"/>
        <v>-3.319515816102709</v>
      </c>
      <c r="E153">
        <f t="shared" si="16"/>
        <v>3.6170340611434551E-2</v>
      </c>
      <c r="F153">
        <f t="shared" si="17"/>
        <v>3.4907716611624652E-2</v>
      </c>
      <c r="G153">
        <f t="shared" si="18"/>
        <v>0.96509228338837538</v>
      </c>
      <c r="H153">
        <f t="shared" si="19"/>
        <v>0</v>
      </c>
      <c r="I153">
        <f t="shared" si="20"/>
        <v>1</v>
      </c>
    </row>
    <row r="154" spans="1:9" x14ac:dyDescent="0.2">
      <c r="A154">
        <v>3243</v>
      </c>
      <c r="B154">
        <v>2874</v>
      </c>
      <c r="C154">
        <f t="shared" si="14"/>
        <v>0</v>
      </c>
      <c r="D154">
        <f t="shared" si="15"/>
        <v>-3.2288138930895389</v>
      </c>
      <c r="E154">
        <f t="shared" si="16"/>
        <v>3.9604446047802624E-2</v>
      </c>
      <c r="F154">
        <f t="shared" si="17"/>
        <v>3.8095687449552856E-2</v>
      </c>
      <c r="G154">
        <f t="shared" si="18"/>
        <v>0.96190431255044717</v>
      </c>
      <c r="H154">
        <f t="shared" si="19"/>
        <v>0</v>
      </c>
      <c r="I154">
        <f t="shared" si="20"/>
        <v>1</v>
      </c>
    </row>
    <row r="155" spans="1:9" x14ac:dyDescent="0.2">
      <c r="A155">
        <v>2974</v>
      </c>
      <c r="B155">
        <v>4178</v>
      </c>
      <c r="C155">
        <f t="shared" si="14"/>
        <v>0</v>
      </c>
      <c r="D155">
        <f t="shared" si="15"/>
        <v>-0.90969021447828702</v>
      </c>
      <c r="E155">
        <f t="shared" si="16"/>
        <v>0.40264893952691005</v>
      </c>
      <c r="F155">
        <f t="shared" si="17"/>
        <v>0.2870632331299639</v>
      </c>
      <c r="G155">
        <f t="shared" si="18"/>
        <v>0.71293676687003615</v>
      </c>
      <c r="H155">
        <f t="shared" si="19"/>
        <v>0</v>
      </c>
      <c r="I155">
        <f t="shared" si="20"/>
        <v>1</v>
      </c>
    </row>
    <row r="156" spans="1:9" x14ac:dyDescent="0.2">
      <c r="A156">
        <v>4727</v>
      </c>
      <c r="B156">
        <v>4330</v>
      </c>
      <c r="C156">
        <f t="shared" si="14"/>
        <v>1</v>
      </c>
      <c r="D156">
        <f t="shared" si="15"/>
        <v>-0.63936291451746641</v>
      </c>
      <c r="E156">
        <f t="shared" si="16"/>
        <v>0.52762846142235842</v>
      </c>
      <c r="F156">
        <f t="shared" si="17"/>
        <v>0.34539056763258336</v>
      </c>
      <c r="G156">
        <f t="shared" si="18"/>
        <v>0.34539056763258336</v>
      </c>
      <c r="H156">
        <f t="shared" si="19"/>
        <v>0</v>
      </c>
      <c r="I156">
        <f t="shared" si="20"/>
        <v>0</v>
      </c>
    </row>
    <row r="157" spans="1:9" x14ac:dyDescent="0.2">
      <c r="A157">
        <v>4029</v>
      </c>
      <c r="B157">
        <v>5697</v>
      </c>
      <c r="C157">
        <f t="shared" si="14"/>
        <v>1</v>
      </c>
      <c r="D157">
        <f t="shared" si="15"/>
        <v>1.7918043160512305</v>
      </c>
      <c r="E157">
        <f t="shared" si="16"/>
        <v>6.0002690869728559</v>
      </c>
      <c r="F157">
        <f t="shared" si="17"/>
        <v>0.85714834850263844</v>
      </c>
      <c r="G157">
        <f t="shared" si="18"/>
        <v>0.85714834850263844</v>
      </c>
      <c r="H157">
        <f t="shared" si="19"/>
        <v>1</v>
      </c>
      <c r="I157">
        <f t="shared" si="20"/>
        <v>1</v>
      </c>
    </row>
    <row r="158" spans="1:9" x14ac:dyDescent="0.2">
      <c r="A158">
        <v>20</v>
      </c>
      <c r="B158">
        <v>0</v>
      </c>
      <c r="C158">
        <f t="shared" si="14"/>
        <v>0</v>
      </c>
      <c r="D158">
        <f t="shared" si="15"/>
        <v>-8.3401340252434775</v>
      </c>
      <c r="E158">
        <f t="shared" si="16"/>
        <v>2.3874034355997632E-4</v>
      </c>
      <c r="F158">
        <f t="shared" si="17"/>
        <v>2.3868336021255713E-4</v>
      </c>
      <c r="G158">
        <f t="shared" si="18"/>
        <v>0.9997613166397874</v>
      </c>
      <c r="H158">
        <f t="shared" si="19"/>
        <v>0</v>
      </c>
      <c r="I158">
        <f t="shared" si="20"/>
        <v>1</v>
      </c>
    </row>
    <row r="159" spans="1:9" x14ac:dyDescent="0.2">
      <c r="A159">
        <v>2852</v>
      </c>
      <c r="B159">
        <v>3741</v>
      </c>
      <c r="C159">
        <f t="shared" si="14"/>
        <v>0</v>
      </c>
      <c r="D159">
        <f t="shared" si="15"/>
        <v>-1.6868812018656465</v>
      </c>
      <c r="E159">
        <f t="shared" si="16"/>
        <v>0.18509590147548174</v>
      </c>
      <c r="F159">
        <f t="shared" si="17"/>
        <v>0.15618643288280004</v>
      </c>
      <c r="G159">
        <f t="shared" si="18"/>
        <v>0.84381356711720001</v>
      </c>
      <c r="H159">
        <f t="shared" si="19"/>
        <v>0</v>
      </c>
      <c r="I159">
        <f t="shared" si="20"/>
        <v>1</v>
      </c>
    </row>
    <row r="160" spans="1:9" x14ac:dyDescent="0.2">
      <c r="A160">
        <v>3476</v>
      </c>
      <c r="B160">
        <v>5100</v>
      </c>
      <c r="C160">
        <f t="shared" si="14"/>
        <v>0</v>
      </c>
      <c r="D160">
        <f t="shared" si="15"/>
        <v>0.73005827607353346</v>
      </c>
      <c r="E160">
        <f t="shared" si="16"/>
        <v>2.0752015387478631</v>
      </c>
      <c r="F160">
        <f t="shared" si="17"/>
        <v>0.67481806073524131</v>
      </c>
      <c r="G160">
        <f t="shared" si="18"/>
        <v>0.32518193926475869</v>
      </c>
      <c r="H160">
        <f t="shared" si="19"/>
        <v>1</v>
      </c>
      <c r="I160">
        <f t="shared" si="20"/>
        <v>0</v>
      </c>
    </row>
    <row r="161" spans="1:9" x14ac:dyDescent="0.2">
      <c r="A161">
        <v>5576</v>
      </c>
      <c r="B161">
        <v>2932</v>
      </c>
      <c r="C161">
        <f t="shared" si="14"/>
        <v>1</v>
      </c>
      <c r="D161">
        <f t="shared" si="15"/>
        <v>-3.1256626865255415</v>
      </c>
      <c r="E161">
        <f t="shared" si="16"/>
        <v>4.3907826854918411E-2</v>
      </c>
      <c r="F161">
        <f t="shared" si="17"/>
        <v>4.2061018918886493E-2</v>
      </c>
      <c r="G161">
        <f t="shared" si="18"/>
        <v>4.2061018918886493E-2</v>
      </c>
      <c r="H161">
        <f t="shared" si="19"/>
        <v>0</v>
      </c>
      <c r="I161">
        <f t="shared" si="20"/>
        <v>0</v>
      </c>
    </row>
    <row r="162" spans="1:9" x14ac:dyDescent="0.2">
      <c r="A162">
        <v>3101</v>
      </c>
      <c r="B162">
        <v>3123</v>
      </c>
      <c r="C162">
        <f t="shared" si="14"/>
        <v>0</v>
      </c>
      <c r="D162">
        <f t="shared" si="15"/>
        <v>-2.7859750924958258</v>
      </c>
      <c r="E162">
        <f t="shared" si="16"/>
        <v>6.1668926796109302E-2</v>
      </c>
      <c r="F162">
        <f t="shared" si="17"/>
        <v>5.8086777562769018E-2</v>
      </c>
      <c r="G162">
        <f t="shared" si="18"/>
        <v>0.94191322243723097</v>
      </c>
      <c r="H162">
        <f t="shared" si="19"/>
        <v>0</v>
      </c>
      <c r="I162">
        <f t="shared" si="20"/>
        <v>1</v>
      </c>
    </row>
    <row r="163" spans="1:9" x14ac:dyDescent="0.2">
      <c r="A163">
        <v>3844</v>
      </c>
      <c r="B163">
        <v>4089</v>
      </c>
      <c r="C163">
        <f t="shared" si="14"/>
        <v>0</v>
      </c>
      <c r="D163">
        <f t="shared" si="15"/>
        <v>-1.0679739624816627</v>
      </c>
      <c r="E163">
        <f t="shared" si="16"/>
        <v>0.34370417001527526</v>
      </c>
      <c r="F163">
        <f t="shared" si="17"/>
        <v>0.25578857138723327</v>
      </c>
      <c r="G163">
        <f t="shared" si="18"/>
        <v>0.74421142861276679</v>
      </c>
      <c r="H163">
        <f t="shared" si="19"/>
        <v>0</v>
      </c>
      <c r="I163">
        <f t="shared" si="20"/>
        <v>1</v>
      </c>
    </row>
    <row r="164" spans="1:9" x14ac:dyDescent="0.2">
      <c r="A164">
        <v>3069</v>
      </c>
      <c r="B164">
        <v>3434</v>
      </c>
      <c r="C164">
        <f t="shared" si="14"/>
        <v>0</v>
      </c>
      <c r="D164">
        <f t="shared" si="15"/>
        <v>-2.2328712090233571</v>
      </c>
      <c r="E164">
        <f t="shared" si="16"/>
        <v>0.10722013633668429</v>
      </c>
      <c r="F164">
        <f t="shared" si="17"/>
        <v>9.6837234817124668E-2</v>
      </c>
      <c r="G164">
        <f t="shared" si="18"/>
        <v>0.9031627651828753</v>
      </c>
      <c r="H164">
        <f t="shared" si="19"/>
        <v>0</v>
      </c>
      <c r="I164">
        <f t="shared" si="20"/>
        <v>1</v>
      </c>
    </row>
    <row r="165" spans="1:9" x14ac:dyDescent="0.2">
      <c r="A165">
        <v>2236</v>
      </c>
      <c r="B165">
        <v>2327</v>
      </c>
      <c r="C165">
        <f t="shared" si="14"/>
        <v>0</v>
      </c>
      <c r="D165">
        <f t="shared" si="15"/>
        <v>-4.2016364791327554</v>
      </c>
      <c r="E165">
        <f t="shared" si="16"/>
        <v>1.4971056940535446E-2</v>
      </c>
      <c r="F165">
        <f t="shared" si="17"/>
        <v>1.4750230401311397E-2</v>
      </c>
      <c r="G165">
        <f t="shared" si="18"/>
        <v>0.9852497695986886</v>
      </c>
      <c r="H165">
        <f t="shared" si="19"/>
        <v>0</v>
      </c>
      <c r="I165">
        <f t="shared" si="20"/>
        <v>1</v>
      </c>
    </row>
    <row r="166" spans="1:9" x14ac:dyDescent="0.2">
      <c r="A166">
        <v>2614</v>
      </c>
      <c r="B166">
        <v>2575</v>
      </c>
      <c r="C166">
        <f t="shared" si="14"/>
        <v>0</v>
      </c>
      <c r="D166">
        <f t="shared" si="15"/>
        <v>-3.7605761476177317</v>
      </c>
      <c r="E166">
        <f t="shared" si="16"/>
        <v>2.3270329367079203E-2</v>
      </c>
      <c r="F166">
        <f t="shared" si="17"/>
        <v>2.2741135650314947E-2</v>
      </c>
      <c r="G166">
        <f t="shared" si="18"/>
        <v>0.97725886434968501</v>
      </c>
      <c r="H166">
        <f t="shared" si="19"/>
        <v>0</v>
      </c>
      <c r="I166">
        <f t="shared" si="20"/>
        <v>1</v>
      </c>
    </row>
    <row r="167" spans="1:9" x14ac:dyDescent="0.2">
      <c r="A167">
        <v>2702</v>
      </c>
      <c r="B167">
        <v>3497</v>
      </c>
      <c r="C167">
        <f t="shared" si="14"/>
        <v>0</v>
      </c>
      <c r="D167">
        <f t="shared" si="15"/>
        <v>-2.1208276570659113</v>
      </c>
      <c r="E167">
        <f t="shared" si="16"/>
        <v>0.11993232458645273</v>
      </c>
      <c r="F167">
        <f t="shared" si="17"/>
        <v>0.10708890345739333</v>
      </c>
      <c r="G167">
        <f t="shared" si="18"/>
        <v>0.8929110965426067</v>
      </c>
      <c r="H167">
        <f t="shared" si="19"/>
        <v>0</v>
      </c>
      <c r="I167">
        <f t="shared" si="20"/>
        <v>1</v>
      </c>
    </row>
    <row r="168" spans="1:9" x14ac:dyDescent="0.2">
      <c r="A168">
        <v>2953</v>
      </c>
      <c r="B168">
        <v>3521</v>
      </c>
      <c r="C168">
        <f t="shared" si="14"/>
        <v>0</v>
      </c>
      <c r="D168">
        <f t="shared" si="15"/>
        <v>-2.0781443991773614</v>
      </c>
      <c r="E168">
        <f t="shared" si="16"/>
        <v>0.12516224801946071</v>
      </c>
      <c r="F168">
        <f t="shared" si="17"/>
        <v>0.11123928859128938</v>
      </c>
      <c r="G168">
        <f t="shared" si="18"/>
        <v>0.8887607114087106</v>
      </c>
      <c r="H168">
        <f t="shared" si="19"/>
        <v>0</v>
      </c>
      <c r="I168">
        <f t="shared" si="20"/>
        <v>1</v>
      </c>
    </row>
    <row r="169" spans="1:9" x14ac:dyDescent="0.2">
      <c r="A169">
        <v>4090</v>
      </c>
      <c r="B169">
        <v>4122</v>
      </c>
      <c r="C169">
        <f t="shared" si="14"/>
        <v>1</v>
      </c>
      <c r="D169">
        <f t="shared" si="15"/>
        <v>-1.0092844828849055</v>
      </c>
      <c r="E169">
        <f t="shared" si="16"/>
        <v>0.36447967774092771</v>
      </c>
      <c r="F169">
        <f t="shared" si="17"/>
        <v>0.26711990195733137</v>
      </c>
      <c r="G169">
        <f t="shared" si="18"/>
        <v>0.26711990195733137</v>
      </c>
      <c r="H169">
        <f t="shared" si="19"/>
        <v>0</v>
      </c>
      <c r="I169">
        <f t="shared" si="20"/>
        <v>0</v>
      </c>
    </row>
    <row r="170" spans="1:9" x14ac:dyDescent="0.2">
      <c r="A170">
        <v>3442</v>
      </c>
      <c r="B170">
        <v>4312</v>
      </c>
      <c r="C170">
        <f t="shared" si="14"/>
        <v>0</v>
      </c>
      <c r="D170">
        <f t="shared" si="15"/>
        <v>-0.67137535793387926</v>
      </c>
      <c r="E170">
        <f t="shared" si="16"/>
        <v>0.51100527908883542</v>
      </c>
      <c r="F170">
        <f t="shared" si="17"/>
        <v>0.33818894358660423</v>
      </c>
      <c r="G170">
        <f t="shared" si="18"/>
        <v>0.66181105641339577</v>
      </c>
      <c r="H170">
        <f t="shared" si="19"/>
        <v>0</v>
      </c>
      <c r="I170">
        <f t="shared" si="20"/>
        <v>1</v>
      </c>
    </row>
    <row r="171" spans="1:9" x14ac:dyDescent="0.2">
      <c r="A171">
        <v>4457</v>
      </c>
      <c r="B171">
        <v>2970</v>
      </c>
      <c r="C171">
        <f t="shared" si="14"/>
        <v>1</v>
      </c>
      <c r="D171">
        <f t="shared" si="15"/>
        <v>-3.0580808615353359</v>
      </c>
      <c r="E171">
        <f t="shared" si="16"/>
        <v>4.6977765600525731E-2</v>
      </c>
      <c r="F171">
        <f t="shared" si="17"/>
        <v>4.4869878944926986E-2</v>
      </c>
      <c r="G171">
        <f t="shared" si="18"/>
        <v>4.4869878944926986E-2</v>
      </c>
      <c r="H171">
        <f t="shared" si="19"/>
        <v>0</v>
      </c>
      <c r="I171">
        <f t="shared" si="20"/>
        <v>0</v>
      </c>
    </row>
    <row r="172" spans="1:9" x14ac:dyDescent="0.2">
      <c r="A172">
        <v>3338</v>
      </c>
      <c r="B172">
        <v>2867</v>
      </c>
      <c r="C172">
        <f t="shared" si="14"/>
        <v>0</v>
      </c>
      <c r="D172">
        <f t="shared" si="15"/>
        <v>-3.2412631766403655</v>
      </c>
      <c r="E172">
        <f t="shared" si="16"/>
        <v>3.9114455413654013E-2</v>
      </c>
      <c r="F172">
        <f t="shared" si="17"/>
        <v>3.7642104976860519E-2</v>
      </c>
      <c r="G172">
        <f t="shared" si="18"/>
        <v>0.96235789502313951</v>
      </c>
      <c r="H172">
        <f t="shared" si="19"/>
        <v>0</v>
      </c>
      <c r="I172">
        <f t="shared" si="20"/>
        <v>1</v>
      </c>
    </row>
    <row r="173" spans="1:9" x14ac:dyDescent="0.2">
      <c r="A173">
        <v>3072</v>
      </c>
      <c r="B173">
        <v>3362</v>
      </c>
      <c r="C173">
        <f t="shared" si="14"/>
        <v>0</v>
      </c>
      <c r="D173">
        <f t="shared" si="15"/>
        <v>-2.3609209826890085</v>
      </c>
      <c r="E173">
        <f t="shared" si="16"/>
        <v>9.4333303837002669E-2</v>
      </c>
      <c r="F173">
        <f t="shared" si="17"/>
        <v>8.6201620206793325E-2</v>
      </c>
      <c r="G173">
        <f t="shared" si="18"/>
        <v>0.91379837979320666</v>
      </c>
      <c r="H173">
        <f t="shared" si="19"/>
        <v>0</v>
      </c>
      <c r="I173">
        <f t="shared" si="20"/>
        <v>1</v>
      </c>
    </row>
    <row r="174" spans="1:9" x14ac:dyDescent="0.2">
      <c r="A174">
        <v>3378</v>
      </c>
      <c r="B174">
        <v>3803</v>
      </c>
      <c r="C174">
        <f t="shared" si="14"/>
        <v>0</v>
      </c>
      <c r="D174">
        <f t="shared" si="15"/>
        <v>-1.576616118986891</v>
      </c>
      <c r="E174">
        <f t="shared" si="16"/>
        <v>0.20667327403462543</v>
      </c>
      <c r="F174">
        <f t="shared" si="17"/>
        <v>0.17127525609612113</v>
      </c>
      <c r="G174">
        <f t="shared" si="18"/>
        <v>0.82872474390387885</v>
      </c>
      <c r="H174">
        <f t="shared" si="19"/>
        <v>0</v>
      </c>
      <c r="I174">
        <f t="shared" si="20"/>
        <v>1</v>
      </c>
    </row>
    <row r="175" spans="1:9" x14ac:dyDescent="0.2">
      <c r="A175">
        <v>3538</v>
      </c>
      <c r="B175">
        <v>3607</v>
      </c>
      <c r="C175">
        <f t="shared" si="14"/>
        <v>0</v>
      </c>
      <c r="D175">
        <f t="shared" si="15"/>
        <v>-1.9251960584100543</v>
      </c>
      <c r="E175">
        <f t="shared" si="16"/>
        <v>0.14584715949074128</v>
      </c>
      <c r="F175">
        <f t="shared" si="17"/>
        <v>0.12728325787844286</v>
      </c>
      <c r="G175">
        <f t="shared" si="18"/>
        <v>0.87271674212155714</v>
      </c>
      <c r="H175">
        <f t="shared" si="19"/>
        <v>0</v>
      </c>
      <c r="I175">
        <f t="shared" si="20"/>
        <v>1</v>
      </c>
    </row>
    <row r="176" spans="1:9" x14ac:dyDescent="0.2">
      <c r="A176">
        <v>3761</v>
      </c>
      <c r="B176">
        <v>4954</v>
      </c>
      <c r="C176">
        <f t="shared" si="14"/>
        <v>0</v>
      </c>
      <c r="D176">
        <f t="shared" si="15"/>
        <v>0.47040179058484988</v>
      </c>
      <c r="E176">
        <f t="shared" si="16"/>
        <v>1.6006371849853787</v>
      </c>
      <c r="F176">
        <f t="shared" si="17"/>
        <v>0.61547885042425776</v>
      </c>
      <c r="G176">
        <f t="shared" si="18"/>
        <v>0.38452114957574224</v>
      </c>
      <c r="H176">
        <f t="shared" si="19"/>
        <v>1</v>
      </c>
      <c r="I176">
        <f t="shared" si="20"/>
        <v>0</v>
      </c>
    </row>
    <row r="177" spans="1:9" x14ac:dyDescent="0.2">
      <c r="A177">
        <v>2446</v>
      </c>
      <c r="B177">
        <v>2641</v>
      </c>
      <c r="C177">
        <f t="shared" si="14"/>
        <v>0</v>
      </c>
      <c r="D177">
        <f t="shared" si="15"/>
        <v>-3.6431971884242174</v>
      </c>
      <c r="E177">
        <f t="shared" si="16"/>
        <v>2.6168544308482703E-2</v>
      </c>
      <c r="F177">
        <f t="shared" si="17"/>
        <v>2.5501214643172711E-2</v>
      </c>
      <c r="G177">
        <f t="shared" si="18"/>
        <v>0.97449878535682732</v>
      </c>
      <c r="H177">
        <f t="shared" si="19"/>
        <v>0</v>
      </c>
      <c r="I177">
        <f t="shared" si="20"/>
        <v>1</v>
      </c>
    </row>
    <row r="178" spans="1:9" x14ac:dyDescent="0.2">
      <c r="A178">
        <v>1729</v>
      </c>
      <c r="B178">
        <v>3158</v>
      </c>
      <c r="C178">
        <f t="shared" si="14"/>
        <v>0</v>
      </c>
      <c r="D178">
        <f t="shared" si="15"/>
        <v>-2.7237286747416896</v>
      </c>
      <c r="E178">
        <f t="shared" si="16"/>
        <v>6.5629586253692765E-2</v>
      </c>
      <c r="F178">
        <f t="shared" si="17"/>
        <v>6.1587616466636304E-2</v>
      </c>
      <c r="G178">
        <f t="shared" si="18"/>
        <v>0.93841238353336365</v>
      </c>
      <c r="H178">
        <f t="shared" si="19"/>
        <v>0</v>
      </c>
      <c r="I178">
        <f t="shared" si="20"/>
        <v>1</v>
      </c>
    </row>
    <row r="179" spans="1:9" x14ac:dyDescent="0.2">
      <c r="A179">
        <v>2575</v>
      </c>
      <c r="B179">
        <v>3703</v>
      </c>
      <c r="C179">
        <f t="shared" si="14"/>
        <v>0</v>
      </c>
      <c r="D179">
        <f t="shared" si="15"/>
        <v>-1.7544630268558521</v>
      </c>
      <c r="E179">
        <f t="shared" si="16"/>
        <v>0.17300011376976895</v>
      </c>
      <c r="F179">
        <f t="shared" si="17"/>
        <v>0.14748516367469391</v>
      </c>
      <c r="G179">
        <f t="shared" si="18"/>
        <v>0.85251483632530611</v>
      </c>
      <c r="H179">
        <f t="shared" si="19"/>
        <v>0</v>
      </c>
      <c r="I179">
        <f t="shared" si="20"/>
        <v>1</v>
      </c>
    </row>
    <row r="180" spans="1:9" x14ac:dyDescent="0.2">
      <c r="A180">
        <v>2893</v>
      </c>
      <c r="B180">
        <v>4810</v>
      </c>
      <c r="C180">
        <f t="shared" si="14"/>
        <v>0</v>
      </c>
      <c r="D180">
        <f t="shared" si="15"/>
        <v>0.21430224325354708</v>
      </c>
      <c r="E180">
        <f t="shared" si="16"/>
        <v>1.2389970767149536</v>
      </c>
      <c r="F180">
        <f t="shared" si="17"/>
        <v>0.55337145796224285</v>
      </c>
      <c r="G180">
        <f t="shared" si="18"/>
        <v>0.44662854203775715</v>
      </c>
      <c r="H180">
        <f t="shared" si="19"/>
        <v>1</v>
      </c>
      <c r="I180">
        <f t="shared" si="20"/>
        <v>0</v>
      </c>
    </row>
    <row r="181" spans="1:9" x14ac:dyDescent="0.2">
      <c r="A181">
        <v>3859</v>
      </c>
      <c r="B181">
        <v>3704</v>
      </c>
      <c r="C181">
        <f t="shared" si="14"/>
        <v>0</v>
      </c>
      <c r="D181">
        <f t="shared" si="15"/>
        <v>-1.7526845577771626</v>
      </c>
      <c r="E181">
        <f t="shared" si="16"/>
        <v>0.17330806288053488</v>
      </c>
      <c r="F181">
        <f t="shared" si="17"/>
        <v>0.14770891666341593</v>
      </c>
      <c r="G181">
        <f t="shared" si="18"/>
        <v>0.8522910833365841</v>
      </c>
      <c r="H181">
        <f t="shared" si="19"/>
        <v>0</v>
      </c>
      <c r="I181">
        <f t="shared" si="20"/>
        <v>1</v>
      </c>
    </row>
    <row r="182" spans="1:9" x14ac:dyDescent="0.2">
      <c r="A182">
        <v>4135</v>
      </c>
      <c r="B182">
        <v>3941</v>
      </c>
      <c r="C182">
        <f t="shared" si="14"/>
        <v>1</v>
      </c>
      <c r="D182">
        <f t="shared" si="15"/>
        <v>-1.3311873861277244</v>
      </c>
      <c r="E182">
        <f t="shared" si="16"/>
        <v>0.26416341103625701</v>
      </c>
      <c r="F182">
        <f t="shared" si="17"/>
        <v>0.20896302545231682</v>
      </c>
      <c r="G182">
        <f t="shared" si="18"/>
        <v>0.20896302545231682</v>
      </c>
      <c r="H182">
        <f t="shared" si="19"/>
        <v>0</v>
      </c>
      <c r="I182">
        <f t="shared" si="20"/>
        <v>0</v>
      </c>
    </row>
    <row r="183" spans="1:9" x14ac:dyDescent="0.2">
      <c r="A183">
        <v>1956</v>
      </c>
      <c r="B183">
        <v>3119</v>
      </c>
      <c r="C183">
        <f t="shared" si="14"/>
        <v>0</v>
      </c>
      <c r="D183">
        <f t="shared" si="15"/>
        <v>-2.7930889688105838</v>
      </c>
      <c r="E183">
        <f t="shared" si="16"/>
        <v>6.1231778431686756E-2</v>
      </c>
      <c r="F183">
        <f t="shared" si="17"/>
        <v>5.7698779546704229E-2</v>
      </c>
      <c r="G183">
        <f t="shared" si="18"/>
        <v>0.94230122045329578</v>
      </c>
      <c r="H183">
        <f t="shared" si="19"/>
        <v>0</v>
      </c>
      <c r="I183">
        <f t="shared" si="20"/>
        <v>1</v>
      </c>
    </row>
    <row r="184" spans="1:9" x14ac:dyDescent="0.2">
      <c r="A184">
        <v>3000</v>
      </c>
      <c r="B184">
        <v>3219</v>
      </c>
      <c r="C184">
        <f t="shared" si="14"/>
        <v>0</v>
      </c>
      <c r="D184">
        <f t="shared" si="15"/>
        <v>-2.6152420609416227</v>
      </c>
      <c r="E184">
        <f t="shared" si="16"/>
        <v>7.3150079775559471E-2</v>
      </c>
      <c r="F184">
        <f t="shared" si="17"/>
        <v>6.8163886071609114E-2</v>
      </c>
      <c r="G184">
        <f t="shared" si="18"/>
        <v>0.93183611392839083</v>
      </c>
      <c r="H184">
        <f t="shared" si="19"/>
        <v>0</v>
      </c>
      <c r="I184">
        <f t="shared" si="20"/>
        <v>1</v>
      </c>
    </row>
    <row r="185" spans="1:9" x14ac:dyDescent="0.2">
      <c r="A185">
        <v>3045</v>
      </c>
      <c r="B185">
        <v>3174</v>
      </c>
      <c r="C185">
        <f t="shared" si="14"/>
        <v>0</v>
      </c>
      <c r="D185">
        <f t="shared" si="15"/>
        <v>-2.6952731694826557</v>
      </c>
      <c r="E185">
        <f t="shared" si="16"/>
        <v>6.752393377656761E-2</v>
      </c>
      <c r="F185">
        <f t="shared" si="17"/>
        <v>6.3252852362465486E-2</v>
      </c>
      <c r="G185">
        <f t="shared" si="18"/>
        <v>0.93674714763753453</v>
      </c>
      <c r="H185">
        <f t="shared" si="19"/>
        <v>0</v>
      </c>
      <c r="I185">
        <f t="shared" si="20"/>
        <v>1</v>
      </c>
    </row>
    <row r="186" spans="1:9" x14ac:dyDescent="0.2">
      <c r="A186">
        <v>3705</v>
      </c>
      <c r="B186">
        <v>3551</v>
      </c>
      <c r="C186">
        <f t="shared" si="14"/>
        <v>0</v>
      </c>
      <c r="D186">
        <f t="shared" si="15"/>
        <v>-2.0247903268166727</v>
      </c>
      <c r="E186">
        <f t="shared" si="16"/>
        <v>0.13202152165872616</v>
      </c>
      <c r="F186">
        <f t="shared" si="17"/>
        <v>0.11662456864360488</v>
      </c>
      <c r="G186">
        <f t="shared" si="18"/>
        <v>0.88337543135639507</v>
      </c>
      <c r="H186">
        <f t="shared" si="19"/>
        <v>0</v>
      </c>
      <c r="I186">
        <f t="shared" si="20"/>
        <v>1</v>
      </c>
    </row>
    <row r="187" spans="1:9" x14ac:dyDescent="0.2">
      <c r="A187">
        <v>3187</v>
      </c>
      <c r="B187">
        <v>5297</v>
      </c>
      <c r="C187">
        <f t="shared" si="14"/>
        <v>0</v>
      </c>
      <c r="D187">
        <f t="shared" si="15"/>
        <v>1.0804166845753862</v>
      </c>
      <c r="E187">
        <f t="shared" si="16"/>
        <v>2.9459068092859364</v>
      </c>
      <c r="F187">
        <f t="shared" si="17"/>
        <v>0.74657282892573862</v>
      </c>
      <c r="G187">
        <f t="shared" si="18"/>
        <v>0.25342717107426138</v>
      </c>
      <c r="H187">
        <f t="shared" si="19"/>
        <v>1</v>
      </c>
      <c r="I187">
        <f t="shared" si="20"/>
        <v>0</v>
      </c>
    </row>
    <row r="188" spans="1:9" x14ac:dyDescent="0.2">
      <c r="A188">
        <v>4175</v>
      </c>
      <c r="B188">
        <v>5624</v>
      </c>
      <c r="C188">
        <f t="shared" si="14"/>
        <v>1</v>
      </c>
      <c r="D188">
        <f t="shared" si="15"/>
        <v>1.6619760733068887</v>
      </c>
      <c r="E188">
        <f t="shared" si="16"/>
        <v>5.2697139034376193</v>
      </c>
      <c r="F188">
        <f t="shared" si="17"/>
        <v>0.84050308907210103</v>
      </c>
      <c r="G188">
        <f t="shared" si="18"/>
        <v>0.84050308907210103</v>
      </c>
      <c r="H188">
        <f t="shared" si="19"/>
        <v>1</v>
      </c>
      <c r="I188">
        <f t="shared" si="20"/>
        <v>1</v>
      </c>
    </row>
    <row r="189" spans="1:9" x14ac:dyDescent="0.2">
      <c r="A189">
        <v>2837</v>
      </c>
      <c r="B189">
        <v>2515</v>
      </c>
      <c r="C189">
        <f t="shared" si="14"/>
        <v>0</v>
      </c>
      <c r="D189">
        <f t="shared" si="15"/>
        <v>-3.8672842923391082</v>
      </c>
      <c r="E189">
        <f t="shared" si="16"/>
        <v>2.0915091644478336E-2</v>
      </c>
      <c r="F189">
        <f t="shared" si="17"/>
        <v>2.0486612271338401E-2</v>
      </c>
      <c r="G189">
        <f t="shared" si="18"/>
        <v>0.97951338772866159</v>
      </c>
      <c r="H189">
        <f t="shared" si="19"/>
        <v>0</v>
      </c>
      <c r="I189">
        <f t="shared" si="20"/>
        <v>1</v>
      </c>
    </row>
    <row r="190" spans="1:9" x14ac:dyDescent="0.2">
      <c r="A190">
        <v>3399</v>
      </c>
      <c r="B190">
        <v>3764</v>
      </c>
      <c r="C190">
        <f t="shared" si="14"/>
        <v>0</v>
      </c>
      <c r="D190">
        <f t="shared" si="15"/>
        <v>-1.6459764130557861</v>
      </c>
      <c r="E190">
        <f t="shared" si="16"/>
        <v>0.19282419478497625</v>
      </c>
      <c r="F190">
        <f t="shared" si="17"/>
        <v>0.1616534906216717</v>
      </c>
      <c r="G190">
        <f t="shared" si="18"/>
        <v>0.83834650937832833</v>
      </c>
      <c r="H190">
        <f t="shared" si="19"/>
        <v>0</v>
      </c>
      <c r="I190">
        <f t="shared" si="20"/>
        <v>1</v>
      </c>
    </row>
    <row r="191" spans="1:9" x14ac:dyDescent="0.2">
      <c r="A191">
        <v>3020</v>
      </c>
      <c r="B191">
        <v>4068</v>
      </c>
      <c r="C191">
        <f t="shared" si="14"/>
        <v>0</v>
      </c>
      <c r="D191">
        <f t="shared" si="15"/>
        <v>-1.105321813134144</v>
      </c>
      <c r="E191">
        <f t="shared" si="16"/>
        <v>0.33110431137877561</v>
      </c>
      <c r="F191">
        <f t="shared" si="17"/>
        <v>0.24874407553816227</v>
      </c>
      <c r="G191">
        <f t="shared" si="18"/>
        <v>0.75125592446183775</v>
      </c>
      <c r="H191">
        <f t="shared" si="19"/>
        <v>0</v>
      </c>
      <c r="I191">
        <f t="shared" si="20"/>
        <v>1</v>
      </c>
    </row>
    <row r="192" spans="1:9" x14ac:dyDescent="0.2">
      <c r="A192">
        <v>2730</v>
      </c>
      <c r="B192">
        <v>3714</v>
      </c>
      <c r="C192">
        <f t="shared" si="14"/>
        <v>0</v>
      </c>
      <c r="D192">
        <f t="shared" si="15"/>
        <v>-1.7348998669902667</v>
      </c>
      <c r="E192">
        <f t="shared" si="16"/>
        <v>0.17641786465369061</v>
      </c>
      <c r="F192">
        <f t="shared" si="17"/>
        <v>0.14996190550508498</v>
      </c>
      <c r="G192">
        <f t="shared" si="18"/>
        <v>0.85003809449491508</v>
      </c>
      <c r="H192">
        <f t="shared" si="19"/>
        <v>0</v>
      </c>
      <c r="I192">
        <f t="shared" si="20"/>
        <v>1</v>
      </c>
    </row>
    <row r="193" spans="1:9" x14ac:dyDescent="0.2">
      <c r="A193">
        <v>3672</v>
      </c>
      <c r="B193">
        <v>4507</v>
      </c>
      <c r="C193">
        <f t="shared" si="14"/>
        <v>0</v>
      </c>
      <c r="D193">
        <f t="shared" si="15"/>
        <v>-0.32457388758940553</v>
      </c>
      <c r="E193">
        <f t="shared" si="16"/>
        <v>0.72283529711906225</v>
      </c>
      <c r="F193">
        <f t="shared" si="17"/>
        <v>0.41956146262373006</v>
      </c>
      <c r="G193">
        <f t="shared" si="18"/>
        <v>0.58043853737626994</v>
      </c>
      <c r="H193">
        <f t="shared" si="19"/>
        <v>0</v>
      </c>
      <c r="I193">
        <f t="shared" si="20"/>
        <v>1</v>
      </c>
    </row>
    <row r="194" spans="1:9" x14ac:dyDescent="0.2">
      <c r="A194">
        <v>3722</v>
      </c>
      <c r="B194">
        <v>5433</v>
      </c>
      <c r="C194">
        <f t="shared" si="14"/>
        <v>0</v>
      </c>
      <c r="D194">
        <f t="shared" si="15"/>
        <v>1.322288479277173</v>
      </c>
      <c r="E194">
        <f t="shared" si="16"/>
        <v>3.7519979293963179</v>
      </c>
      <c r="F194">
        <f t="shared" si="17"/>
        <v>0.7895621978675742</v>
      </c>
      <c r="G194">
        <f t="shared" si="18"/>
        <v>0.2104378021324258</v>
      </c>
      <c r="H194">
        <f t="shared" si="19"/>
        <v>1</v>
      </c>
      <c r="I194">
        <f t="shared" si="20"/>
        <v>0</v>
      </c>
    </row>
    <row r="195" spans="1:9" x14ac:dyDescent="0.2">
      <c r="A195">
        <v>2366</v>
      </c>
      <c r="B195">
        <v>2808</v>
      </c>
      <c r="C195">
        <f t="shared" ref="C195:C258" si="21">IF(A195&gt;4000,1,0)</f>
        <v>0</v>
      </c>
      <c r="D195">
        <f t="shared" ref="D195:D258" si="22">$N$7+($N$8*B195)</f>
        <v>-3.3461928522830524</v>
      </c>
      <c r="E195">
        <f t="shared" ref="E195:E258" si="23">EXP(D195)</f>
        <v>3.5218180005310448E-2</v>
      </c>
      <c r="F195">
        <f t="shared" ref="F195:F258" si="24">E195/(1+E195)</f>
        <v>3.4020055564644151E-2</v>
      </c>
      <c r="G195">
        <f t="shared" ref="G195:G258" si="25">IF(C195=1,F195,1-F195)</f>
        <v>0.96597994443535584</v>
      </c>
      <c r="H195">
        <f t="shared" ref="H195:H258" si="26">IF(F195&gt;=0.5,1,0)</f>
        <v>0</v>
      </c>
      <c r="I195">
        <f t="shared" ref="I195:I258" si="27">IF(C195=H195,1,0)</f>
        <v>1</v>
      </c>
    </row>
    <row r="196" spans="1:9" x14ac:dyDescent="0.2">
      <c r="A196">
        <v>2184</v>
      </c>
      <c r="B196">
        <v>2892</v>
      </c>
      <c r="C196">
        <f t="shared" si="21"/>
        <v>0</v>
      </c>
      <c r="D196">
        <f t="shared" si="22"/>
        <v>-3.1968014496731252</v>
      </c>
      <c r="E196">
        <f t="shared" si="23"/>
        <v>4.0892792675150023E-2</v>
      </c>
      <c r="F196">
        <f t="shared" si="24"/>
        <v>3.928626748394843E-2</v>
      </c>
      <c r="G196">
        <f t="shared" si="25"/>
        <v>0.96071373251605152</v>
      </c>
      <c r="H196">
        <f t="shared" si="26"/>
        <v>0</v>
      </c>
      <c r="I196">
        <f t="shared" si="27"/>
        <v>1</v>
      </c>
    </row>
    <row r="197" spans="1:9" x14ac:dyDescent="0.2">
      <c r="A197">
        <v>4653</v>
      </c>
      <c r="B197">
        <v>3642</v>
      </c>
      <c r="C197">
        <f t="shared" si="21"/>
        <v>1</v>
      </c>
      <c r="D197">
        <f t="shared" si="22"/>
        <v>-1.8629496406559181</v>
      </c>
      <c r="E197">
        <f t="shared" si="23"/>
        <v>0.15521412858862305</v>
      </c>
      <c r="F197">
        <f t="shared" si="24"/>
        <v>0.13435961762193396</v>
      </c>
      <c r="G197">
        <f t="shared" si="25"/>
        <v>0.13435961762193396</v>
      </c>
      <c r="H197">
        <f t="shared" si="26"/>
        <v>0</v>
      </c>
      <c r="I197">
        <f t="shared" si="27"/>
        <v>0</v>
      </c>
    </row>
    <row r="198" spans="1:9" x14ac:dyDescent="0.2">
      <c r="A198">
        <v>3980</v>
      </c>
      <c r="B198">
        <v>3721</v>
      </c>
      <c r="C198">
        <f t="shared" si="21"/>
        <v>0</v>
      </c>
      <c r="D198">
        <f t="shared" si="22"/>
        <v>-1.7224505834394392</v>
      </c>
      <c r="E198">
        <f t="shared" si="23"/>
        <v>0.17862786861418642</v>
      </c>
      <c r="F198">
        <f t="shared" si="24"/>
        <v>0.15155578225399885</v>
      </c>
      <c r="G198">
        <f t="shared" si="25"/>
        <v>0.84844421774600121</v>
      </c>
      <c r="H198">
        <f t="shared" si="26"/>
        <v>0</v>
      </c>
      <c r="I198">
        <f t="shared" si="27"/>
        <v>1</v>
      </c>
    </row>
    <row r="199" spans="1:9" x14ac:dyDescent="0.2">
      <c r="A199">
        <v>4103</v>
      </c>
      <c r="B199">
        <v>5929</v>
      </c>
      <c r="C199">
        <f t="shared" si="21"/>
        <v>1</v>
      </c>
      <c r="D199">
        <f t="shared" si="22"/>
        <v>2.2044091423072203</v>
      </c>
      <c r="E199">
        <f t="shared" si="23"/>
        <v>9.0648939229008327</v>
      </c>
      <c r="F199">
        <f t="shared" si="24"/>
        <v>0.90064475515984499</v>
      </c>
      <c r="G199">
        <f t="shared" si="25"/>
        <v>0.90064475515984499</v>
      </c>
      <c r="H199">
        <f t="shared" si="26"/>
        <v>1</v>
      </c>
      <c r="I199">
        <f t="shared" si="27"/>
        <v>1</v>
      </c>
    </row>
    <row r="200" spans="1:9" x14ac:dyDescent="0.2">
      <c r="A200">
        <v>4711</v>
      </c>
      <c r="B200">
        <v>4530</v>
      </c>
      <c r="C200">
        <f t="shared" si="21"/>
        <v>1</v>
      </c>
      <c r="D200">
        <f t="shared" si="22"/>
        <v>-0.28366909877954427</v>
      </c>
      <c r="E200">
        <f t="shared" si="23"/>
        <v>0.7530157773245183</v>
      </c>
      <c r="F200">
        <f t="shared" si="24"/>
        <v>0.42955447809704456</v>
      </c>
      <c r="G200">
        <f t="shared" si="25"/>
        <v>0.42955447809704456</v>
      </c>
      <c r="H200">
        <f t="shared" si="26"/>
        <v>0</v>
      </c>
      <c r="I200">
        <f t="shared" si="27"/>
        <v>0</v>
      </c>
    </row>
    <row r="201" spans="1:9" x14ac:dyDescent="0.2">
      <c r="A201">
        <v>3187</v>
      </c>
      <c r="B201">
        <v>2349</v>
      </c>
      <c r="C201">
        <f t="shared" si="21"/>
        <v>0</v>
      </c>
      <c r="D201">
        <f t="shared" si="22"/>
        <v>-4.1625101594015836</v>
      </c>
      <c r="E201">
        <f t="shared" si="23"/>
        <v>1.5568429591450399E-2</v>
      </c>
      <c r="F201">
        <f t="shared" si="24"/>
        <v>1.5329769159635426E-2</v>
      </c>
      <c r="G201">
        <f t="shared" si="25"/>
        <v>0.98467023084036454</v>
      </c>
      <c r="H201">
        <f t="shared" si="26"/>
        <v>0</v>
      </c>
      <c r="I201">
        <f t="shared" si="27"/>
        <v>1</v>
      </c>
    </row>
    <row r="202" spans="1:9" x14ac:dyDescent="0.2">
      <c r="A202">
        <v>2637</v>
      </c>
      <c r="B202">
        <v>2674</v>
      </c>
      <c r="C202">
        <f t="shared" si="21"/>
        <v>0</v>
      </c>
      <c r="D202">
        <f t="shared" si="22"/>
        <v>-3.5845077088274602</v>
      </c>
      <c r="E202">
        <f t="shared" si="23"/>
        <v>2.7750325508361071E-2</v>
      </c>
      <c r="F202">
        <f t="shared" si="24"/>
        <v>2.7001037917098E-2</v>
      </c>
      <c r="G202">
        <f t="shared" si="25"/>
        <v>0.97299896208290204</v>
      </c>
      <c r="H202">
        <f t="shared" si="26"/>
        <v>0</v>
      </c>
      <c r="I202">
        <f t="shared" si="27"/>
        <v>1</v>
      </c>
    </row>
    <row r="203" spans="1:9" x14ac:dyDescent="0.2">
      <c r="A203">
        <v>2317</v>
      </c>
      <c r="B203">
        <v>2120</v>
      </c>
      <c r="C203">
        <f t="shared" si="21"/>
        <v>0</v>
      </c>
      <c r="D203">
        <f t="shared" si="22"/>
        <v>-4.569779578421505</v>
      </c>
      <c r="E203">
        <f t="shared" si="23"/>
        <v>1.0360243087087351E-2</v>
      </c>
      <c r="F203">
        <f t="shared" si="24"/>
        <v>1.0254009060602316E-2</v>
      </c>
      <c r="G203">
        <f t="shared" si="25"/>
        <v>0.98974599093939764</v>
      </c>
      <c r="H203">
        <f t="shared" si="26"/>
        <v>0</v>
      </c>
      <c r="I203">
        <f t="shared" si="27"/>
        <v>1</v>
      </c>
    </row>
    <row r="204" spans="1:9" x14ac:dyDescent="0.2">
      <c r="A204">
        <v>6290</v>
      </c>
      <c r="B204">
        <v>3697</v>
      </c>
      <c r="C204">
        <f t="shared" si="21"/>
        <v>1</v>
      </c>
      <c r="D204">
        <f t="shared" si="22"/>
        <v>-1.76513384132799</v>
      </c>
      <c r="E204">
        <f t="shared" si="23"/>
        <v>0.17116387615131237</v>
      </c>
      <c r="F204">
        <f t="shared" si="24"/>
        <v>0.14614852766274897</v>
      </c>
      <c r="G204">
        <f t="shared" si="25"/>
        <v>0.14614852766274897</v>
      </c>
      <c r="H204">
        <f t="shared" si="26"/>
        <v>0</v>
      </c>
      <c r="I204">
        <f t="shared" si="27"/>
        <v>0</v>
      </c>
    </row>
    <row r="205" spans="1:9" x14ac:dyDescent="0.2">
      <c r="A205">
        <v>4636</v>
      </c>
      <c r="B205">
        <v>5048</v>
      </c>
      <c r="C205">
        <f t="shared" si="21"/>
        <v>1</v>
      </c>
      <c r="D205">
        <f t="shared" si="22"/>
        <v>0.63757788398167392</v>
      </c>
      <c r="E205">
        <f t="shared" si="23"/>
        <v>1.891892941091041</v>
      </c>
      <c r="F205">
        <f t="shared" si="24"/>
        <v>0.65420573293327922</v>
      </c>
      <c r="G205">
        <f t="shared" si="25"/>
        <v>0.65420573293327922</v>
      </c>
      <c r="H205">
        <f t="shared" si="26"/>
        <v>1</v>
      </c>
      <c r="I205">
        <f t="shared" si="27"/>
        <v>1</v>
      </c>
    </row>
    <row r="206" spans="1:9" x14ac:dyDescent="0.2">
      <c r="A206">
        <v>3968</v>
      </c>
      <c r="B206">
        <v>5389</v>
      </c>
      <c r="C206">
        <f t="shared" si="21"/>
        <v>0</v>
      </c>
      <c r="D206">
        <f t="shared" si="22"/>
        <v>1.2440358398148312</v>
      </c>
      <c r="E206">
        <f t="shared" si="23"/>
        <v>3.46958794758749</v>
      </c>
      <c r="F206">
        <f t="shared" si="24"/>
        <v>0.77626572925144899</v>
      </c>
      <c r="G206">
        <f t="shared" si="25"/>
        <v>0.22373427074855101</v>
      </c>
      <c r="H206">
        <f t="shared" si="26"/>
        <v>1</v>
      </c>
      <c r="I206">
        <f t="shared" si="27"/>
        <v>0</v>
      </c>
    </row>
    <row r="207" spans="1:9" x14ac:dyDescent="0.2">
      <c r="A207">
        <v>2207</v>
      </c>
      <c r="B207">
        <v>1898</v>
      </c>
      <c r="C207">
        <f t="shared" si="21"/>
        <v>0</v>
      </c>
      <c r="D207">
        <f t="shared" si="22"/>
        <v>-4.964599713890598</v>
      </c>
      <c r="E207">
        <f t="shared" si="23"/>
        <v>6.9807444449506558E-3</v>
      </c>
      <c r="F207">
        <f t="shared" si="24"/>
        <v>6.93235147092952E-3</v>
      </c>
      <c r="G207">
        <f t="shared" si="25"/>
        <v>0.99306764852907048</v>
      </c>
      <c r="H207">
        <f t="shared" si="26"/>
        <v>0</v>
      </c>
      <c r="I207">
        <f t="shared" si="27"/>
        <v>1</v>
      </c>
    </row>
    <row r="208" spans="1:9" x14ac:dyDescent="0.2">
      <c r="A208">
        <v>2778</v>
      </c>
      <c r="B208">
        <v>3463</v>
      </c>
      <c r="C208">
        <f t="shared" si="21"/>
        <v>0</v>
      </c>
      <c r="D208">
        <f t="shared" si="22"/>
        <v>-2.1812956057413579</v>
      </c>
      <c r="E208">
        <f t="shared" si="23"/>
        <v>0.1128951682188107</v>
      </c>
      <c r="F208">
        <f t="shared" si="24"/>
        <v>0.10144276967209721</v>
      </c>
      <c r="G208">
        <f t="shared" si="25"/>
        <v>0.8985572303279028</v>
      </c>
      <c r="H208">
        <f t="shared" si="26"/>
        <v>0</v>
      </c>
      <c r="I208">
        <f t="shared" si="27"/>
        <v>1</v>
      </c>
    </row>
    <row r="209" spans="1:9" x14ac:dyDescent="0.2">
      <c r="A209">
        <v>2380</v>
      </c>
      <c r="B209">
        <v>2889</v>
      </c>
      <c r="C209">
        <f t="shared" si="21"/>
        <v>0</v>
      </c>
      <c r="D209">
        <f t="shared" si="22"/>
        <v>-3.2021368569091946</v>
      </c>
      <c r="E209">
        <f t="shared" si="23"/>
        <v>4.0675193978229468E-2</v>
      </c>
      <c r="F209">
        <f t="shared" si="24"/>
        <v>3.9085388230249658E-2</v>
      </c>
      <c r="G209">
        <f t="shared" si="25"/>
        <v>0.96091461176975035</v>
      </c>
      <c r="H209">
        <f t="shared" si="26"/>
        <v>0</v>
      </c>
      <c r="I209">
        <f t="shared" si="27"/>
        <v>1</v>
      </c>
    </row>
    <row r="210" spans="1:9" x14ac:dyDescent="0.2">
      <c r="A210">
        <v>2962</v>
      </c>
      <c r="B210">
        <v>3462</v>
      </c>
      <c r="C210">
        <f t="shared" si="21"/>
        <v>0</v>
      </c>
      <c r="D210">
        <f t="shared" si="22"/>
        <v>-2.1830740748200483</v>
      </c>
      <c r="E210">
        <f t="shared" si="23"/>
        <v>0.11269456608821776</v>
      </c>
      <c r="F210">
        <f t="shared" si="24"/>
        <v>0.10128077328930085</v>
      </c>
      <c r="G210">
        <f t="shared" si="25"/>
        <v>0.89871922671069915</v>
      </c>
      <c r="H210">
        <f t="shared" si="26"/>
        <v>0</v>
      </c>
      <c r="I210">
        <f t="shared" si="27"/>
        <v>1</v>
      </c>
    </row>
    <row r="211" spans="1:9" x14ac:dyDescent="0.2">
      <c r="A211">
        <v>4685</v>
      </c>
      <c r="B211">
        <v>4321</v>
      </c>
      <c r="C211">
        <f t="shared" si="21"/>
        <v>1</v>
      </c>
      <c r="D211">
        <f t="shared" si="22"/>
        <v>-0.65536913622567283</v>
      </c>
      <c r="E211">
        <f t="shared" si="23"/>
        <v>0.51925035309024603</v>
      </c>
      <c r="F211">
        <f t="shared" si="24"/>
        <v>0.34178063676869308</v>
      </c>
      <c r="G211">
        <f t="shared" si="25"/>
        <v>0.34178063676869308</v>
      </c>
      <c r="H211">
        <f t="shared" si="26"/>
        <v>0</v>
      </c>
      <c r="I211">
        <f t="shared" si="27"/>
        <v>0</v>
      </c>
    </row>
    <row r="212" spans="1:9" x14ac:dyDescent="0.2">
      <c r="A212">
        <v>3690</v>
      </c>
      <c r="B212">
        <v>4310</v>
      </c>
      <c r="C212">
        <f t="shared" si="21"/>
        <v>0</v>
      </c>
      <c r="D212">
        <f t="shared" si="22"/>
        <v>-0.67493229609125915</v>
      </c>
      <c r="E212">
        <f t="shared" si="23"/>
        <v>0.50919089365435166</v>
      </c>
      <c r="F212">
        <f t="shared" si="24"/>
        <v>0.33739329848552019</v>
      </c>
      <c r="G212">
        <f t="shared" si="25"/>
        <v>0.66260670151447987</v>
      </c>
      <c r="H212">
        <f t="shared" si="26"/>
        <v>0</v>
      </c>
      <c r="I212">
        <f t="shared" si="27"/>
        <v>1</v>
      </c>
    </row>
    <row r="213" spans="1:9" x14ac:dyDescent="0.2">
      <c r="A213">
        <v>1722</v>
      </c>
      <c r="B213">
        <v>4512</v>
      </c>
      <c r="C213">
        <f t="shared" si="21"/>
        <v>0</v>
      </c>
      <c r="D213">
        <f t="shared" si="22"/>
        <v>-0.31568154219595712</v>
      </c>
      <c r="E213">
        <f t="shared" si="23"/>
        <v>0.72929166181198357</v>
      </c>
      <c r="F213">
        <f t="shared" si="24"/>
        <v>0.42172854811999633</v>
      </c>
      <c r="G213">
        <f t="shared" si="25"/>
        <v>0.57827145188000362</v>
      </c>
      <c r="H213">
        <f t="shared" si="26"/>
        <v>0</v>
      </c>
      <c r="I213">
        <f t="shared" si="27"/>
        <v>1</v>
      </c>
    </row>
    <row r="214" spans="1:9" x14ac:dyDescent="0.2">
      <c r="A214">
        <v>2851</v>
      </c>
      <c r="B214">
        <v>2492</v>
      </c>
      <c r="C214">
        <f t="shared" si="21"/>
        <v>0</v>
      </c>
      <c r="D214">
        <f t="shared" si="22"/>
        <v>-3.9081890811489695</v>
      </c>
      <c r="E214">
        <f t="shared" si="23"/>
        <v>2.0076825663366701E-2</v>
      </c>
      <c r="F214">
        <f t="shared" si="24"/>
        <v>1.9681680005141308E-2</v>
      </c>
      <c r="G214">
        <f t="shared" si="25"/>
        <v>0.98031831999485874</v>
      </c>
      <c r="H214">
        <f t="shared" si="26"/>
        <v>0</v>
      </c>
      <c r="I214">
        <f t="shared" si="27"/>
        <v>1</v>
      </c>
    </row>
    <row r="215" spans="1:9" x14ac:dyDescent="0.2">
      <c r="A215">
        <v>2835</v>
      </c>
      <c r="B215">
        <v>2678</v>
      </c>
      <c r="C215">
        <f t="shared" si="21"/>
        <v>0</v>
      </c>
      <c r="D215">
        <f t="shared" si="22"/>
        <v>-3.5773938325127022</v>
      </c>
      <c r="E215">
        <f t="shared" si="23"/>
        <v>2.7948441743408978E-2</v>
      </c>
      <c r="F215">
        <f t="shared" si="24"/>
        <v>2.7188563753263919E-2</v>
      </c>
      <c r="G215">
        <f t="shared" si="25"/>
        <v>0.97281143624673605</v>
      </c>
      <c r="H215">
        <f t="shared" si="26"/>
        <v>0</v>
      </c>
      <c r="I215">
        <f t="shared" si="27"/>
        <v>1</v>
      </c>
    </row>
    <row r="216" spans="1:9" x14ac:dyDescent="0.2">
      <c r="A216">
        <v>2873</v>
      </c>
      <c r="B216">
        <v>3064</v>
      </c>
      <c r="C216">
        <f t="shared" si="21"/>
        <v>0</v>
      </c>
      <c r="D216">
        <f t="shared" si="22"/>
        <v>-2.8909047681385127</v>
      </c>
      <c r="E216">
        <f t="shared" si="23"/>
        <v>5.5525951765687587E-2</v>
      </c>
      <c r="F216">
        <f t="shared" si="24"/>
        <v>5.2605008595765529E-2</v>
      </c>
      <c r="G216">
        <f t="shared" si="25"/>
        <v>0.94739499140423444</v>
      </c>
      <c r="H216">
        <f t="shared" si="26"/>
        <v>0</v>
      </c>
      <c r="I216">
        <f t="shared" si="27"/>
        <v>1</v>
      </c>
    </row>
    <row r="217" spans="1:9" x14ac:dyDescent="0.2">
      <c r="A217">
        <v>4096</v>
      </c>
      <c r="B217">
        <v>4321</v>
      </c>
      <c r="C217">
        <f t="shared" si="21"/>
        <v>1</v>
      </c>
      <c r="D217">
        <f t="shared" si="22"/>
        <v>-0.65536913622567283</v>
      </c>
      <c r="E217">
        <f t="shared" si="23"/>
        <v>0.51925035309024603</v>
      </c>
      <c r="F217">
        <f t="shared" si="24"/>
        <v>0.34178063676869308</v>
      </c>
      <c r="G217">
        <f t="shared" si="25"/>
        <v>0.34178063676869308</v>
      </c>
      <c r="H217">
        <f t="shared" si="26"/>
        <v>0</v>
      </c>
      <c r="I217">
        <f t="shared" si="27"/>
        <v>0</v>
      </c>
    </row>
    <row r="218" spans="1:9" x14ac:dyDescent="0.2">
      <c r="A218">
        <v>6110</v>
      </c>
      <c r="B218">
        <v>7557</v>
      </c>
      <c r="C218">
        <f t="shared" si="21"/>
        <v>1</v>
      </c>
      <c r="D218">
        <f t="shared" si="22"/>
        <v>5.0997568024139053</v>
      </c>
      <c r="E218">
        <f t="shared" si="23"/>
        <v>163.98202241812982</v>
      </c>
      <c r="F218">
        <f t="shared" si="24"/>
        <v>0.99393873353385376</v>
      </c>
      <c r="G218">
        <f t="shared" si="25"/>
        <v>0.99393873353385376</v>
      </c>
      <c r="H218">
        <f t="shared" si="26"/>
        <v>1</v>
      </c>
      <c r="I218">
        <f t="shared" si="27"/>
        <v>1</v>
      </c>
    </row>
    <row r="219" spans="1:9" x14ac:dyDescent="0.2">
      <c r="A219">
        <v>1902</v>
      </c>
      <c r="B219">
        <v>2073</v>
      </c>
      <c r="C219">
        <f t="shared" si="21"/>
        <v>0</v>
      </c>
      <c r="D219">
        <f t="shared" si="22"/>
        <v>-4.6533676251199161</v>
      </c>
      <c r="E219">
        <f t="shared" si="23"/>
        <v>9.5294561974647984E-3</v>
      </c>
      <c r="F219">
        <f t="shared" si="24"/>
        <v>9.4395028683549667E-3</v>
      </c>
      <c r="G219">
        <f t="shared" si="25"/>
        <v>0.99056049713164507</v>
      </c>
      <c r="H219">
        <f t="shared" si="26"/>
        <v>0</v>
      </c>
      <c r="I219">
        <f t="shared" si="27"/>
        <v>1</v>
      </c>
    </row>
    <row r="220" spans="1:9" x14ac:dyDescent="0.2">
      <c r="A220">
        <v>2523</v>
      </c>
      <c r="B220">
        <v>2143</v>
      </c>
      <c r="C220">
        <f t="shared" si="21"/>
        <v>0</v>
      </c>
      <c r="D220">
        <f t="shared" si="22"/>
        <v>-4.5288747896116437</v>
      </c>
      <c r="E220">
        <f t="shared" si="23"/>
        <v>1.0792813428712562E-2</v>
      </c>
      <c r="F220">
        <f t="shared" si="24"/>
        <v>1.0677572382120758E-2</v>
      </c>
      <c r="G220">
        <f t="shared" si="25"/>
        <v>0.98932242761787925</v>
      </c>
      <c r="H220">
        <f t="shared" si="26"/>
        <v>0</v>
      </c>
      <c r="I220">
        <f t="shared" si="27"/>
        <v>1</v>
      </c>
    </row>
    <row r="221" spans="1:9" x14ac:dyDescent="0.2">
      <c r="A221">
        <v>2825</v>
      </c>
      <c r="B221">
        <v>2099</v>
      </c>
      <c r="C221">
        <f t="shared" si="21"/>
        <v>0</v>
      </c>
      <c r="D221">
        <f t="shared" si="22"/>
        <v>-4.6071274290739863</v>
      </c>
      <c r="E221">
        <f t="shared" si="23"/>
        <v>9.9804467106533023E-3</v>
      </c>
      <c r="F221">
        <f t="shared" si="24"/>
        <v>9.8818217156164175E-3</v>
      </c>
      <c r="G221">
        <f t="shared" si="25"/>
        <v>0.99011817828438353</v>
      </c>
      <c r="H221">
        <f t="shared" si="26"/>
        <v>0</v>
      </c>
      <c r="I221">
        <f t="shared" si="27"/>
        <v>1</v>
      </c>
    </row>
    <row r="222" spans="1:9" x14ac:dyDescent="0.2">
      <c r="A222">
        <v>3191</v>
      </c>
      <c r="B222">
        <v>3081</v>
      </c>
      <c r="C222">
        <f t="shared" si="21"/>
        <v>0</v>
      </c>
      <c r="D222">
        <f t="shared" si="22"/>
        <v>-2.8606707938007894</v>
      </c>
      <c r="E222">
        <f t="shared" si="23"/>
        <v>5.723035761767141E-2</v>
      </c>
      <c r="F222">
        <f t="shared" si="24"/>
        <v>5.4132344200399661E-2</v>
      </c>
      <c r="G222">
        <f t="shared" si="25"/>
        <v>0.9458676557996003</v>
      </c>
      <c r="H222">
        <f t="shared" si="26"/>
        <v>0</v>
      </c>
      <c r="I222">
        <f t="shared" si="27"/>
        <v>1</v>
      </c>
    </row>
    <row r="223" spans="1:9" x14ac:dyDescent="0.2">
      <c r="A223">
        <v>4088</v>
      </c>
      <c r="B223">
        <v>4540</v>
      </c>
      <c r="C223">
        <f t="shared" si="21"/>
        <v>1</v>
      </c>
      <c r="D223">
        <f t="shared" si="22"/>
        <v>-0.26588440799264923</v>
      </c>
      <c r="E223">
        <f t="shared" si="23"/>
        <v>0.76652772685886927</v>
      </c>
      <c r="F223">
        <f t="shared" si="24"/>
        <v>0.43391774451333498</v>
      </c>
      <c r="G223">
        <f t="shared" si="25"/>
        <v>0.43391774451333498</v>
      </c>
      <c r="H223">
        <f t="shared" si="26"/>
        <v>0</v>
      </c>
      <c r="I223">
        <f t="shared" si="27"/>
        <v>0</v>
      </c>
    </row>
    <row r="224" spans="1:9" x14ac:dyDescent="0.2">
      <c r="A224">
        <v>5078</v>
      </c>
      <c r="B224">
        <v>6477</v>
      </c>
      <c r="C224">
        <f t="shared" si="21"/>
        <v>1</v>
      </c>
      <c r="D224">
        <f t="shared" si="22"/>
        <v>3.1790101974291254</v>
      </c>
      <c r="E224">
        <f t="shared" si="23"/>
        <v>24.022963789103997</v>
      </c>
      <c r="F224">
        <f t="shared" si="24"/>
        <v>0.96003670834405952</v>
      </c>
      <c r="G224">
        <f t="shared" si="25"/>
        <v>0.96003670834405952</v>
      </c>
      <c r="H224">
        <f t="shared" si="26"/>
        <v>1</v>
      </c>
      <c r="I224">
        <f t="shared" si="27"/>
        <v>1</v>
      </c>
    </row>
    <row r="225" spans="1:9" x14ac:dyDescent="0.2">
      <c r="A225">
        <v>2763</v>
      </c>
      <c r="B225">
        <v>2369</v>
      </c>
      <c r="C225">
        <f t="shared" si="21"/>
        <v>0</v>
      </c>
      <c r="D225">
        <f t="shared" si="22"/>
        <v>-4.1269407778277918</v>
      </c>
      <c r="E225">
        <f t="shared" si="23"/>
        <v>1.613215525742559E-2</v>
      </c>
      <c r="F225">
        <f t="shared" si="24"/>
        <v>1.5876040507092005E-2</v>
      </c>
      <c r="G225">
        <f t="shared" si="25"/>
        <v>0.98412395949290798</v>
      </c>
      <c r="H225">
        <f t="shared" si="26"/>
        <v>0</v>
      </c>
      <c r="I225">
        <f t="shared" si="27"/>
        <v>1</v>
      </c>
    </row>
    <row r="226" spans="1:9" x14ac:dyDescent="0.2">
      <c r="A226">
        <v>2325</v>
      </c>
      <c r="B226">
        <v>1977</v>
      </c>
      <c r="C226">
        <f t="shared" si="21"/>
        <v>0</v>
      </c>
      <c r="D226">
        <f t="shared" si="22"/>
        <v>-4.8241006566741191</v>
      </c>
      <c r="E226">
        <f t="shared" si="23"/>
        <v>8.0337757450339303E-3</v>
      </c>
      <c r="F226">
        <f t="shared" si="24"/>
        <v>7.9697485722600887E-3</v>
      </c>
      <c r="G226">
        <f t="shared" si="25"/>
        <v>0.99203025142773993</v>
      </c>
      <c r="H226">
        <f t="shared" si="26"/>
        <v>0</v>
      </c>
      <c r="I226">
        <f t="shared" si="27"/>
        <v>1</v>
      </c>
    </row>
    <row r="227" spans="1:9" x14ac:dyDescent="0.2">
      <c r="A227">
        <v>3982</v>
      </c>
      <c r="B227">
        <v>3131</v>
      </c>
      <c r="C227">
        <f t="shared" si="21"/>
        <v>0</v>
      </c>
      <c r="D227">
        <f t="shared" si="22"/>
        <v>-2.7717473398663088</v>
      </c>
      <c r="E227">
        <f t="shared" si="23"/>
        <v>6.2552608527182182E-2</v>
      </c>
      <c r="F227">
        <f t="shared" si="24"/>
        <v>5.8870128429581628E-2</v>
      </c>
      <c r="G227">
        <f t="shared" si="25"/>
        <v>0.94112987157041839</v>
      </c>
      <c r="H227">
        <f t="shared" si="26"/>
        <v>0</v>
      </c>
      <c r="I227">
        <f t="shared" si="27"/>
        <v>1</v>
      </c>
    </row>
    <row r="228" spans="1:9" x14ac:dyDescent="0.2">
      <c r="A228">
        <v>3272</v>
      </c>
      <c r="B228">
        <v>2598</v>
      </c>
      <c r="C228">
        <f t="shared" si="21"/>
        <v>0</v>
      </c>
      <c r="D228">
        <f t="shared" si="22"/>
        <v>-3.7196713588078705</v>
      </c>
      <c r="E228">
        <f t="shared" si="23"/>
        <v>2.4241933434612579E-2</v>
      </c>
      <c r="F228">
        <f t="shared" si="24"/>
        <v>2.3668171203771727E-2</v>
      </c>
      <c r="G228">
        <f t="shared" si="25"/>
        <v>0.97633182879622826</v>
      </c>
      <c r="H228">
        <f t="shared" si="26"/>
        <v>0</v>
      </c>
      <c r="I228">
        <f t="shared" si="27"/>
        <v>1</v>
      </c>
    </row>
    <row r="229" spans="1:9" x14ac:dyDescent="0.2">
      <c r="A229">
        <v>3498</v>
      </c>
      <c r="B229">
        <v>4611</v>
      </c>
      <c r="C229">
        <f t="shared" si="21"/>
        <v>0</v>
      </c>
      <c r="D229">
        <f t="shared" si="22"/>
        <v>-0.13961310340568645</v>
      </c>
      <c r="E229">
        <f t="shared" si="23"/>
        <v>0.86969465221438369</v>
      </c>
      <c r="F229">
        <f t="shared" si="24"/>
        <v>0.4651533078860528</v>
      </c>
      <c r="G229">
        <f t="shared" si="25"/>
        <v>0.5348466921139472</v>
      </c>
      <c r="H229">
        <f t="shared" si="26"/>
        <v>0</v>
      </c>
      <c r="I229">
        <f t="shared" si="27"/>
        <v>1</v>
      </c>
    </row>
    <row r="230" spans="1:9" x14ac:dyDescent="0.2">
      <c r="A230">
        <v>5989</v>
      </c>
      <c r="B230">
        <v>4728</v>
      </c>
      <c r="C230">
        <f t="shared" si="21"/>
        <v>1</v>
      </c>
      <c r="D230">
        <f t="shared" si="22"/>
        <v>6.8467778800998857E-2</v>
      </c>
      <c r="E230">
        <f t="shared" si="23"/>
        <v>1.070866119804734</v>
      </c>
      <c r="F230">
        <f t="shared" si="24"/>
        <v>0.51711026104657509</v>
      </c>
      <c r="G230">
        <f t="shared" si="25"/>
        <v>0.51711026104657509</v>
      </c>
      <c r="H230">
        <f t="shared" si="26"/>
        <v>1</v>
      </c>
      <c r="I230">
        <f t="shared" si="27"/>
        <v>1</v>
      </c>
    </row>
    <row r="231" spans="1:9" x14ac:dyDescent="0.2">
      <c r="A231">
        <v>2182</v>
      </c>
      <c r="B231">
        <v>2241</v>
      </c>
      <c r="C231">
        <f t="shared" si="21"/>
        <v>0</v>
      </c>
      <c r="D231">
        <f t="shared" si="22"/>
        <v>-4.3545848199000616</v>
      </c>
      <c r="E231">
        <f t="shared" si="23"/>
        <v>1.2847772616536435E-2</v>
      </c>
      <c r="F231">
        <f t="shared" si="24"/>
        <v>1.2684801175349571E-2</v>
      </c>
      <c r="G231">
        <f t="shared" si="25"/>
        <v>0.98731519882465046</v>
      </c>
      <c r="H231">
        <f t="shared" si="26"/>
        <v>0</v>
      </c>
      <c r="I231">
        <f t="shared" si="27"/>
        <v>1</v>
      </c>
    </row>
    <row r="232" spans="1:9" x14ac:dyDescent="0.2">
      <c r="A232">
        <v>2461</v>
      </c>
      <c r="B232">
        <v>2832</v>
      </c>
      <c r="C232">
        <f t="shared" si="21"/>
        <v>0</v>
      </c>
      <c r="D232">
        <f t="shared" si="22"/>
        <v>-3.3035095943945025</v>
      </c>
      <c r="E232">
        <f t="shared" si="23"/>
        <v>3.6753949327824456E-2</v>
      </c>
      <c r="F232">
        <f t="shared" si="24"/>
        <v>3.5450985599479748E-2</v>
      </c>
      <c r="G232">
        <f t="shared" si="25"/>
        <v>0.96454901440052021</v>
      </c>
      <c r="H232">
        <f t="shared" si="26"/>
        <v>0</v>
      </c>
      <c r="I232">
        <f t="shared" si="27"/>
        <v>1</v>
      </c>
    </row>
    <row r="233" spans="1:9" x14ac:dyDescent="0.2">
      <c r="A233">
        <v>2597</v>
      </c>
      <c r="B233">
        <v>2808</v>
      </c>
      <c r="C233">
        <f t="shared" si="21"/>
        <v>0</v>
      </c>
      <c r="D233">
        <f t="shared" si="22"/>
        <v>-3.3461928522830524</v>
      </c>
      <c r="E233">
        <f t="shared" si="23"/>
        <v>3.5218180005310448E-2</v>
      </c>
      <c r="F233">
        <f t="shared" si="24"/>
        <v>3.4020055564644151E-2</v>
      </c>
      <c r="G233">
        <f t="shared" si="25"/>
        <v>0.96597994443535584</v>
      </c>
      <c r="H233">
        <f t="shared" si="26"/>
        <v>0</v>
      </c>
      <c r="I233">
        <f t="shared" si="27"/>
        <v>1</v>
      </c>
    </row>
    <row r="234" spans="1:9" x14ac:dyDescent="0.2">
      <c r="A234">
        <v>3474</v>
      </c>
      <c r="B234">
        <v>3174</v>
      </c>
      <c r="C234">
        <f t="shared" si="21"/>
        <v>0</v>
      </c>
      <c r="D234">
        <f t="shared" si="22"/>
        <v>-2.6952731694826557</v>
      </c>
      <c r="E234">
        <f t="shared" si="23"/>
        <v>6.752393377656761E-2</v>
      </c>
      <c r="F234">
        <f t="shared" si="24"/>
        <v>6.3252852362465486E-2</v>
      </c>
      <c r="G234">
        <f t="shared" si="25"/>
        <v>0.93674714763753453</v>
      </c>
      <c r="H234">
        <f t="shared" si="26"/>
        <v>0</v>
      </c>
      <c r="I234">
        <f t="shared" si="27"/>
        <v>1</v>
      </c>
    </row>
    <row r="235" spans="1:9" x14ac:dyDescent="0.2">
      <c r="A235">
        <v>4100</v>
      </c>
      <c r="B235">
        <v>3749</v>
      </c>
      <c r="C235">
        <f t="shared" si="21"/>
        <v>1</v>
      </c>
      <c r="D235">
        <f t="shared" si="22"/>
        <v>-1.6726534492361296</v>
      </c>
      <c r="E235">
        <f t="shared" si="23"/>
        <v>0.18774822372475866</v>
      </c>
      <c r="F235">
        <f t="shared" si="24"/>
        <v>0.15807072574352782</v>
      </c>
      <c r="G235">
        <f t="shared" si="25"/>
        <v>0.15807072574352782</v>
      </c>
      <c r="H235">
        <f t="shared" si="26"/>
        <v>0</v>
      </c>
      <c r="I235">
        <f t="shared" si="27"/>
        <v>0</v>
      </c>
    </row>
    <row r="236" spans="1:9" x14ac:dyDescent="0.2">
      <c r="A236">
        <v>3425</v>
      </c>
      <c r="B236">
        <v>4043</v>
      </c>
      <c r="C236">
        <f t="shared" si="21"/>
        <v>0</v>
      </c>
      <c r="D236">
        <f t="shared" si="22"/>
        <v>-1.1497835401013843</v>
      </c>
      <c r="E236">
        <f t="shared" si="23"/>
        <v>0.31670531596057644</v>
      </c>
      <c r="F236">
        <f t="shared" si="24"/>
        <v>0.24052862255631613</v>
      </c>
      <c r="G236">
        <f t="shared" si="25"/>
        <v>0.75947137744368387</v>
      </c>
      <c r="H236">
        <f t="shared" si="26"/>
        <v>0</v>
      </c>
      <c r="I236">
        <f t="shared" si="27"/>
        <v>1</v>
      </c>
    </row>
    <row r="237" spans="1:9" x14ac:dyDescent="0.2">
      <c r="A237">
        <v>1792</v>
      </c>
      <c r="B237">
        <v>1950</v>
      </c>
      <c r="C237">
        <f t="shared" si="21"/>
        <v>0</v>
      </c>
      <c r="D237">
        <f t="shared" si="22"/>
        <v>-4.8721193217987384</v>
      </c>
      <c r="E237">
        <f t="shared" si="23"/>
        <v>7.6571201779594179E-3</v>
      </c>
      <c r="F237">
        <f t="shared" si="24"/>
        <v>7.5989342253713413E-3</v>
      </c>
      <c r="G237">
        <f t="shared" si="25"/>
        <v>0.99240106577462861</v>
      </c>
      <c r="H237">
        <f t="shared" si="26"/>
        <v>0</v>
      </c>
      <c r="I237">
        <f t="shared" si="27"/>
        <v>1</v>
      </c>
    </row>
    <row r="238" spans="1:9" x14ac:dyDescent="0.2">
      <c r="A238">
        <v>2236</v>
      </c>
      <c r="B238">
        <v>2450</v>
      </c>
      <c r="C238">
        <f t="shared" si="21"/>
        <v>0</v>
      </c>
      <c r="D238">
        <f t="shared" si="22"/>
        <v>-3.9828847824539331</v>
      </c>
      <c r="E238">
        <f t="shared" si="23"/>
        <v>1.8631813009183255E-2</v>
      </c>
      <c r="F238">
        <f t="shared" si="24"/>
        <v>1.8291018178729596E-2</v>
      </c>
      <c r="G238">
        <f t="shared" si="25"/>
        <v>0.98170898182127042</v>
      </c>
      <c r="H238">
        <f t="shared" si="26"/>
        <v>0</v>
      </c>
      <c r="I238">
        <f t="shared" si="27"/>
        <v>1</v>
      </c>
    </row>
    <row r="239" spans="1:9" x14ac:dyDescent="0.2">
      <c r="A239">
        <v>3136</v>
      </c>
      <c r="B239">
        <v>3221</v>
      </c>
      <c r="C239">
        <f t="shared" si="21"/>
        <v>0</v>
      </c>
      <c r="D239">
        <f t="shared" si="22"/>
        <v>-2.6116851227842437</v>
      </c>
      <c r="E239">
        <f t="shared" si="23"/>
        <v>7.3410733375083914E-2</v>
      </c>
      <c r="F239">
        <f t="shared" si="24"/>
        <v>6.839016146620909E-2</v>
      </c>
      <c r="G239">
        <f t="shared" si="25"/>
        <v>0.93160983853379087</v>
      </c>
      <c r="H239">
        <f t="shared" si="26"/>
        <v>0</v>
      </c>
      <c r="I239">
        <f t="shared" si="27"/>
        <v>1</v>
      </c>
    </row>
    <row r="240" spans="1:9" x14ac:dyDescent="0.2">
      <c r="A240">
        <v>2790</v>
      </c>
      <c r="B240">
        <v>2806</v>
      </c>
      <c r="C240">
        <f t="shared" si="21"/>
        <v>0</v>
      </c>
      <c r="D240">
        <f t="shared" si="22"/>
        <v>-3.3497497904404323</v>
      </c>
      <c r="E240">
        <f t="shared" si="23"/>
        <v>3.5093133639948815E-2</v>
      </c>
      <c r="F240">
        <f t="shared" si="24"/>
        <v>3.3903358547594964E-2</v>
      </c>
      <c r="G240">
        <f t="shared" si="25"/>
        <v>0.96609664145240504</v>
      </c>
      <c r="H240">
        <f t="shared" si="26"/>
        <v>0</v>
      </c>
      <c r="I240">
        <f t="shared" si="27"/>
        <v>1</v>
      </c>
    </row>
    <row r="241" spans="1:9" x14ac:dyDescent="0.2">
      <c r="A241">
        <v>5754</v>
      </c>
      <c r="B241">
        <v>7249</v>
      </c>
      <c r="C241">
        <f t="shared" si="21"/>
        <v>1</v>
      </c>
      <c r="D241">
        <f t="shared" si="22"/>
        <v>4.5519883261775043</v>
      </c>
      <c r="E241">
        <f t="shared" si="23"/>
        <v>94.820755595479454</v>
      </c>
      <c r="F241">
        <f t="shared" si="24"/>
        <v>0.98956384768847327</v>
      </c>
      <c r="G241">
        <f t="shared" si="25"/>
        <v>0.98956384768847327</v>
      </c>
      <c r="H241">
        <f t="shared" si="26"/>
        <v>1</v>
      </c>
      <c r="I241">
        <f t="shared" si="27"/>
        <v>1</v>
      </c>
    </row>
    <row r="242" spans="1:9" x14ac:dyDescent="0.2">
      <c r="A242">
        <v>4138</v>
      </c>
      <c r="B242">
        <v>6367</v>
      </c>
      <c r="C242">
        <f t="shared" si="21"/>
        <v>1</v>
      </c>
      <c r="D242">
        <f t="shared" si="22"/>
        <v>2.9833785987732693</v>
      </c>
      <c r="E242">
        <f t="shared" si="23"/>
        <v>19.754446372103146</v>
      </c>
      <c r="F242">
        <f t="shared" si="24"/>
        <v>0.95181755359448472</v>
      </c>
      <c r="G242">
        <f t="shared" si="25"/>
        <v>0.95181755359448472</v>
      </c>
      <c r="H242">
        <f t="shared" si="26"/>
        <v>1</v>
      </c>
      <c r="I242">
        <f t="shared" si="27"/>
        <v>1</v>
      </c>
    </row>
    <row r="243" spans="1:9" x14ac:dyDescent="0.2">
      <c r="A243">
        <v>2734</v>
      </c>
      <c r="B243">
        <v>3009</v>
      </c>
      <c r="C243">
        <f t="shared" si="21"/>
        <v>0</v>
      </c>
      <c r="D243">
        <f t="shared" si="22"/>
        <v>-2.9887205674664417</v>
      </c>
      <c r="E243">
        <f t="shared" si="23"/>
        <v>5.0351817282673905E-2</v>
      </c>
      <c r="F243">
        <f t="shared" si="24"/>
        <v>4.7938049379432898E-2</v>
      </c>
      <c r="G243">
        <f t="shared" si="25"/>
        <v>0.95206195062056709</v>
      </c>
      <c r="H243">
        <f t="shared" si="26"/>
        <v>0</v>
      </c>
      <c r="I243">
        <f t="shared" si="27"/>
        <v>1</v>
      </c>
    </row>
    <row r="244" spans="1:9" x14ac:dyDescent="0.2">
      <c r="A244">
        <v>1981</v>
      </c>
      <c r="B244">
        <v>2123</v>
      </c>
      <c r="C244">
        <f t="shared" si="21"/>
        <v>0</v>
      </c>
      <c r="D244">
        <f t="shared" si="22"/>
        <v>-4.5644441711854356</v>
      </c>
      <c r="E244">
        <f t="shared" si="23"/>
        <v>1.0415666925919859E-2</v>
      </c>
      <c r="F244">
        <f t="shared" si="24"/>
        <v>1.0308299115757376E-2</v>
      </c>
      <c r="G244">
        <f t="shared" si="25"/>
        <v>0.98969170088424263</v>
      </c>
      <c r="H244">
        <f t="shared" si="26"/>
        <v>0</v>
      </c>
      <c r="I244">
        <f t="shared" si="27"/>
        <v>1</v>
      </c>
    </row>
    <row r="245" spans="1:9" x14ac:dyDescent="0.2">
      <c r="A245">
        <v>3178</v>
      </c>
      <c r="B245">
        <v>2958</v>
      </c>
      <c r="C245">
        <f t="shared" si="21"/>
        <v>0</v>
      </c>
      <c r="D245">
        <f t="shared" si="22"/>
        <v>-3.0794224904796117</v>
      </c>
      <c r="E245">
        <f t="shared" si="23"/>
        <v>4.5985806222886935E-2</v>
      </c>
      <c r="F245">
        <f t="shared" si="24"/>
        <v>4.3964082446724825E-2</v>
      </c>
      <c r="G245">
        <f t="shared" si="25"/>
        <v>0.95603591755327522</v>
      </c>
      <c r="H245">
        <f t="shared" si="26"/>
        <v>0</v>
      </c>
      <c r="I245">
        <f t="shared" si="27"/>
        <v>1</v>
      </c>
    </row>
    <row r="246" spans="1:9" x14ac:dyDescent="0.2">
      <c r="A246">
        <v>2924</v>
      </c>
      <c r="B246">
        <v>3931</v>
      </c>
      <c r="C246">
        <f t="shared" si="21"/>
        <v>0</v>
      </c>
      <c r="D246">
        <f t="shared" si="22"/>
        <v>-1.3489720769146212</v>
      </c>
      <c r="E246">
        <f t="shared" si="23"/>
        <v>0.25950687670139211</v>
      </c>
      <c r="F246">
        <f t="shared" si="24"/>
        <v>0.20603847545559437</v>
      </c>
      <c r="G246">
        <f t="shared" si="25"/>
        <v>0.79396152454440561</v>
      </c>
      <c r="H246">
        <f t="shared" si="26"/>
        <v>0</v>
      </c>
      <c r="I246">
        <f t="shared" si="27"/>
        <v>1</v>
      </c>
    </row>
    <row r="247" spans="1:9" x14ac:dyDescent="0.2">
      <c r="A247">
        <v>3723</v>
      </c>
      <c r="B247">
        <v>4868</v>
      </c>
      <c r="C247">
        <f t="shared" si="21"/>
        <v>0</v>
      </c>
      <c r="D247">
        <f t="shared" si="22"/>
        <v>0.31745344981754364</v>
      </c>
      <c r="E247">
        <f t="shared" si="23"/>
        <v>1.3736253008686778</v>
      </c>
      <c r="F247">
        <f t="shared" si="24"/>
        <v>0.57870351329924352</v>
      </c>
      <c r="G247">
        <f t="shared" si="25"/>
        <v>0.42129648670075648</v>
      </c>
      <c r="H247">
        <f t="shared" si="26"/>
        <v>1</v>
      </c>
      <c r="I247">
        <f t="shared" si="27"/>
        <v>0</v>
      </c>
    </row>
    <row r="248" spans="1:9" x14ac:dyDescent="0.2">
      <c r="A248">
        <v>6735</v>
      </c>
      <c r="B248">
        <v>4441</v>
      </c>
      <c r="C248">
        <f t="shared" si="21"/>
        <v>1</v>
      </c>
      <c r="D248">
        <f t="shared" si="22"/>
        <v>-0.44195284678291991</v>
      </c>
      <c r="E248">
        <f t="shared" si="23"/>
        <v>0.64277994388318427</v>
      </c>
      <c r="F248">
        <f t="shared" si="24"/>
        <v>0.39127574345946081</v>
      </c>
      <c r="G248">
        <f t="shared" si="25"/>
        <v>0.39127574345946081</v>
      </c>
      <c r="H248">
        <f t="shared" si="26"/>
        <v>0</v>
      </c>
      <c r="I248">
        <f t="shared" si="27"/>
        <v>0</v>
      </c>
    </row>
    <row r="249" spans="1:9" x14ac:dyDescent="0.2">
      <c r="A249">
        <v>2860</v>
      </c>
      <c r="B249">
        <v>2808</v>
      </c>
      <c r="C249">
        <f t="shared" si="21"/>
        <v>0</v>
      </c>
      <c r="D249">
        <f t="shared" si="22"/>
        <v>-3.3461928522830524</v>
      </c>
      <c r="E249">
        <f t="shared" si="23"/>
        <v>3.5218180005310448E-2</v>
      </c>
      <c r="F249">
        <f t="shared" si="24"/>
        <v>3.4020055564644151E-2</v>
      </c>
      <c r="G249">
        <f t="shared" si="25"/>
        <v>0.96597994443535584</v>
      </c>
      <c r="H249">
        <f t="shared" si="26"/>
        <v>0</v>
      </c>
      <c r="I249">
        <f t="shared" si="27"/>
        <v>1</v>
      </c>
    </row>
    <row r="250" spans="1:9" x14ac:dyDescent="0.2">
      <c r="A250">
        <v>2373</v>
      </c>
      <c r="B250">
        <v>3757</v>
      </c>
      <c r="C250">
        <f t="shared" si="21"/>
        <v>0</v>
      </c>
      <c r="D250">
        <f t="shared" si="22"/>
        <v>-1.6584256966066127</v>
      </c>
      <c r="E250">
        <f t="shared" si="23"/>
        <v>0.19043855228999357</v>
      </c>
      <c r="F250">
        <f t="shared" si="24"/>
        <v>0.15997344165614882</v>
      </c>
      <c r="G250">
        <f t="shared" si="25"/>
        <v>0.8400265583438512</v>
      </c>
      <c r="H250">
        <f t="shared" si="26"/>
        <v>0</v>
      </c>
      <c r="I250">
        <f t="shared" si="27"/>
        <v>1</v>
      </c>
    </row>
    <row r="251" spans="1:9" x14ac:dyDescent="0.2">
      <c r="A251">
        <v>2567</v>
      </c>
      <c r="B251">
        <v>3063</v>
      </c>
      <c r="C251">
        <f t="shared" si="21"/>
        <v>0</v>
      </c>
      <c r="D251">
        <f t="shared" si="22"/>
        <v>-2.8926832372172022</v>
      </c>
      <c r="E251">
        <f t="shared" si="23"/>
        <v>5.5427288338340513E-2</v>
      </c>
      <c r="F251">
        <f t="shared" si="24"/>
        <v>5.2516444240895993E-2</v>
      </c>
      <c r="G251">
        <f t="shared" si="25"/>
        <v>0.94748355575910403</v>
      </c>
      <c r="H251">
        <f t="shared" si="26"/>
        <v>0</v>
      </c>
      <c r="I251">
        <f t="shared" si="27"/>
        <v>1</v>
      </c>
    </row>
    <row r="252" spans="1:9" x14ac:dyDescent="0.2">
      <c r="A252">
        <v>2393</v>
      </c>
      <c r="B252">
        <v>3367</v>
      </c>
      <c r="C252">
        <f t="shared" si="21"/>
        <v>0</v>
      </c>
      <c r="D252">
        <f t="shared" si="22"/>
        <v>-2.352028637295561</v>
      </c>
      <c r="E252">
        <f t="shared" si="23"/>
        <v>9.5175888883260396E-2</v>
      </c>
      <c r="F252">
        <f t="shared" si="24"/>
        <v>8.6904660565811281E-2</v>
      </c>
      <c r="G252">
        <f t="shared" si="25"/>
        <v>0.91309533943418875</v>
      </c>
      <c r="H252">
        <f t="shared" si="26"/>
        <v>0</v>
      </c>
      <c r="I252">
        <f t="shared" si="27"/>
        <v>1</v>
      </c>
    </row>
    <row r="253" spans="1:9" x14ac:dyDescent="0.2">
      <c r="A253">
        <v>4356</v>
      </c>
      <c r="B253">
        <v>4186</v>
      </c>
      <c r="C253">
        <f t="shared" si="21"/>
        <v>1</v>
      </c>
      <c r="D253">
        <f t="shared" si="22"/>
        <v>-0.8954624618487701</v>
      </c>
      <c r="E253">
        <f t="shared" si="23"/>
        <v>0.4084186769032746</v>
      </c>
      <c r="F253">
        <f t="shared" si="24"/>
        <v>0.28998385465980542</v>
      </c>
      <c r="G253">
        <f t="shared" si="25"/>
        <v>0.28998385465980542</v>
      </c>
      <c r="H253">
        <f t="shared" si="26"/>
        <v>0</v>
      </c>
      <c r="I253">
        <f t="shared" si="27"/>
        <v>0</v>
      </c>
    </row>
    <row r="254" spans="1:9" x14ac:dyDescent="0.2">
      <c r="A254">
        <v>3366</v>
      </c>
      <c r="B254">
        <v>3961</v>
      </c>
      <c r="C254">
        <f t="shared" si="21"/>
        <v>0</v>
      </c>
      <c r="D254">
        <f t="shared" si="22"/>
        <v>-1.2956180045539325</v>
      </c>
      <c r="E254">
        <f t="shared" si="23"/>
        <v>0.27372864649805795</v>
      </c>
      <c r="F254">
        <f t="shared" si="24"/>
        <v>0.21490342330812554</v>
      </c>
      <c r="G254">
        <f t="shared" si="25"/>
        <v>0.78509657669187449</v>
      </c>
      <c r="H254">
        <f t="shared" si="26"/>
        <v>0</v>
      </c>
      <c r="I254">
        <f t="shared" si="27"/>
        <v>1</v>
      </c>
    </row>
    <row r="255" spans="1:9" x14ac:dyDescent="0.2">
      <c r="A255">
        <v>2218</v>
      </c>
      <c r="B255">
        <v>2137</v>
      </c>
      <c r="C255">
        <f t="shared" si="21"/>
        <v>0</v>
      </c>
      <c r="D255">
        <f t="shared" si="22"/>
        <v>-4.5395456040837807</v>
      </c>
      <c r="E255">
        <f t="shared" si="23"/>
        <v>1.0678257607939183E-2</v>
      </c>
      <c r="F255">
        <f t="shared" si="24"/>
        <v>1.0565437148328837E-2</v>
      </c>
      <c r="G255">
        <f t="shared" si="25"/>
        <v>0.9894345628516712</v>
      </c>
      <c r="H255">
        <f t="shared" si="26"/>
        <v>0</v>
      </c>
      <c r="I255">
        <f t="shared" si="27"/>
        <v>1</v>
      </c>
    </row>
    <row r="256" spans="1:9" x14ac:dyDescent="0.2">
      <c r="A256">
        <v>2251</v>
      </c>
      <c r="B256">
        <v>2523</v>
      </c>
      <c r="C256">
        <f t="shared" si="21"/>
        <v>0</v>
      </c>
      <c r="D256">
        <f t="shared" si="22"/>
        <v>-3.8530565397095913</v>
      </c>
      <c r="E256">
        <f t="shared" si="23"/>
        <v>2.1214793380022513E-2</v>
      </c>
      <c r="F256">
        <f t="shared" si="24"/>
        <v>2.0774075657292106E-2</v>
      </c>
      <c r="G256">
        <f t="shared" si="25"/>
        <v>0.97922592434270794</v>
      </c>
      <c r="H256">
        <f t="shared" si="26"/>
        <v>0</v>
      </c>
      <c r="I256">
        <f t="shared" si="27"/>
        <v>1</v>
      </c>
    </row>
    <row r="257" spans="1:9" x14ac:dyDescent="0.2">
      <c r="A257">
        <v>3043</v>
      </c>
      <c r="B257">
        <v>2725</v>
      </c>
      <c r="C257">
        <f t="shared" si="21"/>
        <v>0</v>
      </c>
      <c r="D257">
        <f t="shared" si="22"/>
        <v>-3.4938057858142901</v>
      </c>
      <c r="E257">
        <f t="shared" si="23"/>
        <v>3.0385012992037132E-2</v>
      </c>
      <c r="F257">
        <f t="shared" si="24"/>
        <v>2.9488989658152134E-2</v>
      </c>
      <c r="G257">
        <f t="shared" si="25"/>
        <v>0.97051101034184784</v>
      </c>
      <c r="H257">
        <f t="shared" si="26"/>
        <v>0</v>
      </c>
      <c r="I257">
        <f t="shared" si="27"/>
        <v>1</v>
      </c>
    </row>
    <row r="258" spans="1:9" x14ac:dyDescent="0.2">
      <c r="A258">
        <v>2641</v>
      </c>
      <c r="B258">
        <v>2524</v>
      </c>
      <c r="C258">
        <f t="shared" si="21"/>
        <v>0</v>
      </c>
      <c r="D258">
        <f t="shared" si="22"/>
        <v>-3.8512780706309018</v>
      </c>
      <c r="E258">
        <f t="shared" si="23"/>
        <v>2.1252556804647511E-2</v>
      </c>
      <c r="F258">
        <f t="shared" si="24"/>
        <v>2.0810285039719954E-2</v>
      </c>
      <c r="G258">
        <f t="shared" si="25"/>
        <v>0.97918971496028007</v>
      </c>
      <c r="H258">
        <f t="shared" si="26"/>
        <v>0</v>
      </c>
      <c r="I258">
        <f t="shared" si="27"/>
        <v>1</v>
      </c>
    </row>
    <row r="259" spans="1:9" x14ac:dyDescent="0.2">
      <c r="A259">
        <v>4146</v>
      </c>
      <c r="B259">
        <v>5534</v>
      </c>
      <c r="C259">
        <f t="shared" ref="C259:C313" si="28">IF(A259&gt;4000,1,0)</f>
        <v>1</v>
      </c>
      <c r="D259">
        <f t="shared" ref="D259:D313" si="29">$N$7+($N$8*B259)</f>
        <v>1.5019138562248244</v>
      </c>
      <c r="E259">
        <f t="shared" ref="E259:E313" si="30">EXP(D259)</f>
        <v>4.490274591969448</v>
      </c>
      <c r="F259">
        <f t="shared" ref="F259:F313" si="31">E259/(1+E259)</f>
        <v>0.81785974758663493</v>
      </c>
      <c r="G259">
        <f t="shared" ref="G259:G313" si="32">IF(C259=1,F259,1-F259)</f>
        <v>0.81785974758663493</v>
      </c>
      <c r="H259">
        <f t="shared" ref="H259:H313" si="33">IF(F259&gt;=0.5,1,0)</f>
        <v>1</v>
      </c>
      <c r="I259">
        <f t="shared" ref="I259:I313" si="34">IF(C259=H259,1,0)</f>
        <v>1</v>
      </c>
    </row>
    <row r="260" spans="1:9" x14ac:dyDescent="0.2">
      <c r="A260">
        <v>4551</v>
      </c>
      <c r="B260">
        <v>5252</v>
      </c>
      <c r="C260">
        <f t="shared" si="28"/>
        <v>1</v>
      </c>
      <c r="D260">
        <f t="shared" si="29"/>
        <v>1.0003855760343541</v>
      </c>
      <c r="E260">
        <f t="shared" si="30"/>
        <v>2.7193301348746468</v>
      </c>
      <c r="F260">
        <f t="shared" si="31"/>
        <v>0.73113438072533377</v>
      </c>
      <c r="G260">
        <f t="shared" si="32"/>
        <v>0.73113438072533377</v>
      </c>
      <c r="H260">
        <f t="shared" si="33"/>
        <v>1</v>
      </c>
      <c r="I260">
        <f t="shared" si="34"/>
        <v>1</v>
      </c>
    </row>
    <row r="261" spans="1:9" x14ac:dyDescent="0.2">
      <c r="A261">
        <v>2813</v>
      </c>
      <c r="B261">
        <v>2808</v>
      </c>
      <c r="C261">
        <f t="shared" si="28"/>
        <v>0</v>
      </c>
      <c r="D261">
        <f t="shared" si="29"/>
        <v>-3.3461928522830524</v>
      </c>
      <c r="E261">
        <f t="shared" si="30"/>
        <v>3.5218180005310448E-2</v>
      </c>
      <c r="F261">
        <f t="shared" si="31"/>
        <v>3.4020055564644151E-2</v>
      </c>
      <c r="G261">
        <f t="shared" si="32"/>
        <v>0.96597994443535584</v>
      </c>
      <c r="H261">
        <f t="shared" si="33"/>
        <v>0</v>
      </c>
      <c r="I261">
        <f t="shared" si="34"/>
        <v>1</v>
      </c>
    </row>
    <row r="262" spans="1:9" x14ac:dyDescent="0.2">
      <c r="A262">
        <v>2966</v>
      </c>
      <c r="B262">
        <v>1855</v>
      </c>
      <c r="C262">
        <f t="shared" si="28"/>
        <v>0</v>
      </c>
      <c r="D262">
        <f t="shared" si="29"/>
        <v>-5.0410738842742511</v>
      </c>
      <c r="E262">
        <f t="shared" si="30"/>
        <v>6.466799993291159E-3</v>
      </c>
      <c r="F262">
        <f t="shared" si="31"/>
        <v>6.4252491918603419E-3</v>
      </c>
      <c r="G262">
        <f t="shared" si="32"/>
        <v>0.99357475080813962</v>
      </c>
      <c r="H262">
        <f t="shared" si="33"/>
        <v>0</v>
      </c>
      <c r="I262">
        <f t="shared" si="34"/>
        <v>1</v>
      </c>
    </row>
    <row r="263" spans="1:9" x14ac:dyDescent="0.2">
      <c r="A263">
        <v>1539</v>
      </c>
      <c r="B263">
        <v>2528</v>
      </c>
      <c r="C263">
        <f t="shared" si="28"/>
        <v>0</v>
      </c>
      <c r="D263">
        <f t="shared" si="29"/>
        <v>-3.8441641943161438</v>
      </c>
      <c r="E263">
        <f t="shared" si="30"/>
        <v>2.1404283909182191E-2</v>
      </c>
      <c r="F263">
        <f t="shared" si="31"/>
        <v>2.0955741273438154E-2</v>
      </c>
      <c r="G263">
        <f t="shared" si="32"/>
        <v>0.97904425872656187</v>
      </c>
      <c r="H263">
        <f t="shared" si="33"/>
        <v>0</v>
      </c>
      <c r="I263">
        <f t="shared" si="34"/>
        <v>1</v>
      </c>
    </row>
    <row r="264" spans="1:9" x14ac:dyDescent="0.2">
      <c r="A264">
        <v>2346</v>
      </c>
      <c r="B264">
        <v>2951</v>
      </c>
      <c r="C264">
        <f t="shared" si="28"/>
        <v>0</v>
      </c>
      <c r="D264">
        <f t="shared" si="29"/>
        <v>-3.0918717740304382</v>
      </c>
      <c r="E264">
        <f t="shared" si="30"/>
        <v>4.5416864687237359E-2</v>
      </c>
      <c r="F264">
        <f t="shared" si="31"/>
        <v>4.3443784217910959E-2</v>
      </c>
      <c r="G264">
        <f t="shared" si="32"/>
        <v>0.95655621578208905</v>
      </c>
      <c r="H264">
        <f t="shared" si="33"/>
        <v>0</v>
      </c>
      <c r="I264">
        <f t="shared" si="34"/>
        <v>1</v>
      </c>
    </row>
    <row r="265" spans="1:9" x14ac:dyDescent="0.2">
      <c r="A265">
        <v>4080</v>
      </c>
      <c r="B265">
        <v>3732</v>
      </c>
      <c r="C265">
        <f t="shared" si="28"/>
        <v>1</v>
      </c>
      <c r="D265">
        <f t="shared" si="29"/>
        <v>-1.7028874235738529</v>
      </c>
      <c r="E265">
        <f t="shared" si="30"/>
        <v>0.18215680014229904</v>
      </c>
      <c r="F265">
        <f t="shared" si="31"/>
        <v>0.15408852710602552</v>
      </c>
      <c r="G265">
        <f t="shared" si="32"/>
        <v>0.15408852710602552</v>
      </c>
      <c r="H265">
        <f t="shared" si="33"/>
        <v>0</v>
      </c>
      <c r="I265">
        <f t="shared" si="34"/>
        <v>0</v>
      </c>
    </row>
    <row r="266" spans="1:9" x14ac:dyDescent="0.2">
      <c r="A266">
        <v>3456</v>
      </c>
      <c r="B266">
        <v>4881</v>
      </c>
      <c r="C266">
        <f t="shared" si="28"/>
        <v>0</v>
      </c>
      <c r="D266">
        <f t="shared" si="29"/>
        <v>0.34057354784050808</v>
      </c>
      <c r="E266">
        <f t="shared" si="30"/>
        <v>1.4057536263481345</v>
      </c>
      <c r="F266">
        <f t="shared" si="31"/>
        <v>0.5843298378321593</v>
      </c>
      <c r="G266">
        <f t="shared" si="32"/>
        <v>0.4156701621678407</v>
      </c>
      <c r="H266">
        <f t="shared" si="33"/>
        <v>1</v>
      </c>
      <c r="I266">
        <f t="shared" si="34"/>
        <v>0</v>
      </c>
    </row>
    <row r="267" spans="1:9" x14ac:dyDescent="0.2">
      <c r="A267">
        <v>2426</v>
      </c>
      <c r="B267">
        <v>2792</v>
      </c>
      <c r="C267">
        <f t="shared" si="28"/>
        <v>0</v>
      </c>
      <c r="D267">
        <f t="shared" si="29"/>
        <v>-3.3746483575420863</v>
      </c>
      <c r="E267">
        <f t="shared" si="30"/>
        <v>3.4230152970718866E-2</v>
      </c>
      <c r="F267">
        <f t="shared" si="31"/>
        <v>3.3097229734016458E-2</v>
      </c>
      <c r="G267">
        <f t="shared" si="32"/>
        <v>0.96690277026598359</v>
      </c>
      <c r="H267">
        <f t="shared" si="33"/>
        <v>0</v>
      </c>
      <c r="I267">
        <f t="shared" si="34"/>
        <v>1</v>
      </c>
    </row>
    <row r="268" spans="1:9" x14ac:dyDescent="0.2">
      <c r="A268">
        <v>1983</v>
      </c>
      <c r="B268">
        <v>2839</v>
      </c>
      <c r="C268">
        <f t="shared" si="28"/>
        <v>0</v>
      </c>
      <c r="D268">
        <f t="shared" si="29"/>
        <v>-3.2910603108436751</v>
      </c>
      <c r="E268">
        <f t="shared" si="30"/>
        <v>3.7214369669822146E-2</v>
      </c>
      <c r="F268">
        <f t="shared" si="31"/>
        <v>3.5879149728390909E-2</v>
      </c>
      <c r="G268">
        <f t="shared" si="32"/>
        <v>0.9641208502716091</v>
      </c>
      <c r="H268">
        <f t="shared" si="33"/>
        <v>0</v>
      </c>
      <c r="I268">
        <f t="shared" si="34"/>
        <v>1</v>
      </c>
    </row>
    <row r="269" spans="1:9" x14ac:dyDescent="0.2">
      <c r="A269">
        <v>2446</v>
      </c>
      <c r="B269">
        <v>2036</v>
      </c>
      <c r="C269">
        <f t="shared" si="28"/>
        <v>0</v>
      </c>
      <c r="D269">
        <f t="shared" si="29"/>
        <v>-4.7191709810314322</v>
      </c>
      <c r="E269">
        <f t="shared" si="30"/>
        <v>8.9225724649894429E-3</v>
      </c>
      <c r="F269">
        <f t="shared" si="31"/>
        <v>8.8436642300408676E-3</v>
      </c>
      <c r="G269">
        <f t="shared" si="32"/>
        <v>0.9911563357699591</v>
      </c>
      <c r="H269">
        <f t="shared" si="33"/>
        <v>0</v>
      </c>
      <c r="I269">
        <f t="shared" si="34"/>
        <v>1</v>
      </c>
    </row>
    <row r="270" spans="1:9" x14ac:dyDescent="0.2">
      <c r="A270">
        <v>2894</v>
      </c>
      <c r="B270">
        <v>3043</v>
      </c>
      <c r="C270">
        <f t="shared" si="28"/>
        <v>0</v>
      </c>
      <c r="D270">
        <f t="shared" si="29"/>
        <v>-2.9282526187909941</v>
      </c>
      <c r="E270">
        <f t="shared" si="30"/>
        <v>5.3490424693456634E-2</v>
      </c>
      <c r="F270">
        <f t="shared" si="31"/>
        <v>5.077447638788099E-2</v>
      </c>
      <c r="G270">
        <f t="shared" si="32"/>
        <v>0.94922552361211898</v>
      </c>
      <c r="H270">
        <f t="shared" si="33"/>
        <v>0</v>
      </c>
      <c r="I270">
        <f t="shared" si="34"/>
        <v>1</v>
      </c>
    </row>
    <row r="271" spans="1:9" x14ac:dyDescent="0.2">
      <c r="A271">
        <v>3692</v>
      </c>
      <c r="B271">
        <v>4294</v>
      </c>
      <c r="C271">
        <f t="shared" si="28"/>
        <v>0</v>
      </c>
      <c r="D271">
        <f t="shared" si="29"/>
        <v>-0.70338780135029211</v>
      </c>
      <c r="E271">
        <f t="shared" si="30"/>
        <v>0.49490581791726157</v>
      </c>
      <c r="F271">
        <f t="shared" si="31"/>
        <v>0.33106153711193398</v>
      </c>
      <c r="G271">
        <f t="shared" si="32"/>
        <v>0.66893846288806602</v>
      </c>
      <c r="H271">
        <f t="shared" si="33"/>
        <v>0</v>
      </c>
      <c r="I271">
        <f t="shared" si="34"/>
        <v>1</v>
      </c>
    </row>
    <row r="272" spans="1:9" x14ac:dyDescent="0.2">
      <c r="A272">
        <v>3660</v>
      </c>
      <c r="B272">
        <v>3971</v>
      </c>
      <c r="C272">
        <f t="shared" si="28"/>
        <v>0</v>
      </c>
      <c r="D272">
        <f t="shared" si="29"/>
        <v>-1.2778333137670366</v>
      </c>
      <c r="E272">
        <f t="shared" si="30"/>
        <v>0.27864037314305518</v>
      </c>
      <c r="F272">
        <f t="shared" si="31"/>
        <v>0.21791926721203314</v>
      </c>
      <c r="G272">
        <f t="shared" si="32"/>
        <v>0.78208073278796686</v>
      </c>
      <c r="H272">
        <f t="shared" si="33"/>
        <v>0</v>
      </c>
      <c r="I272">
        <f t="shared" si="34"/>
        <v>1</v>
      </c>
    </row>
    <row r="273" spans="1:9" x14ac:dyDescent="0.2">
      <c r="A273">
        <v>2279</v>
      </c>
      <c r="B273">
        <v>1876</v>
      </c>
      <c r="C273">
        <f t="shared" si="28"/>
        <v>0</v>
      </c>
      <c r="D273">
        <f t="shared" si="29"/>
        <v>-5.0037260336217688</v>
      </c>
      <c r="E273">
        <f t="shared" si="30"/>
        <v>6.7128878965464428E-3</v>
      </c>
      <c r="F273">
        <f t="shared" si="31"/>
        <v>6.6681255174675831E-3</v>
      </c>
      <c r="G273">
        <f t="shared" si="32"/>
        <v>0.99333187448253246</v>
      </c>
      <c r="H273">
        <f t="shared" si="33"/>
        <v>0</v>
      </c>
      <c r="I273">
        <f t="shared" si="34"/>
        <v>1</v>
      </c>
    </row>
    <row r="274" spans="1:9" x14ac:dyDescent="0.2">
      <c r="A274">
        <v>1634</v>
      </c>
      <c r="B274">
        <v>2903</v>
      </c>
      <c r="C274">
        <f t="shared" si="28"/>
        <v>0</v>
      </c>
      <c r="D274">
        <f t="shared" si="29"/>
        <v>-3.1772382898075398</v>
      </c>
      <c r="E274">
        <f t="shared" si="30"/>
        <v>4.1700661382667266E-2</v>
      </c>
      <c r="F274">
        <f t="shared" si="31"/>
        <v>4.0031328507862569E-2</v>
      </c>
      <c r="G274">
        <f t="shared" si="32"/>
        <v>0.95996867149213738</v>
      </c>
      <c r="H274">
        <f t="shared" si="33"/>
        <v>0</v>
      </c>
      <c r="I274">
        <f t="shared" si="34"/>
        <v>1</v>
      </c>
    </row>
    <row r="275" spans="1:9" x14ac:dyDescent="0.2">
      <c r="A275">
        <v>3218</v>
      </c>
      <c r="B275">
        <v>2526</v>
      </c>
      <c r="C275">
        <f t="shared" si="28"/>
        <v>0</v>
      </c>
      <c r="D275">
        <f t="shared" si="29"/>
        <v>-3.8477211324735228</v>
      </c>
      <c r="E275">
        <f t="shared" si="30"/>
        <v>2.1328285436075192E-2</v>
      </c>
      <c r="F275">
        <f t="shared" si="31"/>
        <v>2.0882889214185116E-2</v>
      </c>
      <c r="G275">
        <f t="shared" si="32"/>
        <v>0.97911711078581487</v>
      </c>
      <c r="H275">
        <f t="shared" si="33"/>
        <v>0</v>
      </c>
      <c r="I275">
        <f t="shared" si="34"/>
        <v>1</v>
      </c>
    </row>
    <row r="276" spans="1:9" x14ac:dyDescent="0.2">
      <c r="A276">
        <v>2275</v>
      </c>
      <c r="B276">
        <v>2943</v>
      </c>
      <c r="C276">
        <f t="shared" si="28"/>
        <v>0</v>
      </c>
      <c r="D276">
        <f t="shared" si="29"/>
        <v>-3.1060995266599551</v>
      </c>
      <c r="E276">
        <f t="shared" si="30"/>
        <v>4.4775259891663075E-2</v>
      </c>
      <c r="F276">
        <f t="shared" si="31"/>
        <v>4.2856355438877829E-2</v>
      </c>
      <c r="G276">
        <f t="shared" si="32"/>
        <v>0.95714364456112222</v>
      </c>
      <c r="H276">
        <f t="shared" si="33"/>
        <v>0</v>
      </c>
      <c r="I276">
        <f t="shared" si="34"/>
        <v>1</v>
      </c>
    </row>
    <row r="277" spans="1:9" x14ac:dyDescent="0.2">
      <c r="A277">
        <v>2672</v>
      </c>
      <c r="B277">
        <v>4805</v>
      </c>
      <c r="C277">
        <f t="shared" si="28"/>
        <v>0</v>
      </c>
      <c r="D277">
        <f t="shared" si="29"/>
        <v>0.20540989786009867</v>
      </c>
      <c r="E277">
        <f t="shared" si="30"/>
        <v>1.2280283279966975</v>
      </c>
      <c r="F277">
        <f t="shared" si="31"/>
        <v>0.55117267252201552</v>
      </c>
      <c r="G277">
        <f t="shared" si="32"/>
        <v>0.44882732747798448</v>
      </c>
      <c r="H277">
        <f t="shared" si="33"/>
        <v>1</v>
      </c>
      <c r="I277">
        <f t="shared" si="34"/>
        <v>0</v>
      </c>
    </row>
    <row r="278" spans="1:9" x14ac:dyDescent="0.2">
      <c r="A278">
        <v>5286</v>
      </c>
      <c r="B278">
        <v>5903</v>
      </c>
      <c r="C278">
        <f t="shared" si="28"/>
        <v>1</v>
      </c>
      <c r="D278">
        <f t="shared" si="29"/>
        <v>2.1581689462612896</v>
      </c>
      <c r="E278">
        <f t="shared" si="30"/>
        <v>8.6552748666791626</v>
      </c>
      <c r="F278">
        <f t="shared" si="31"/>
        <v>0.89642967043320021</v>
      </c>
      <c r="G278">
        <f t="shared" si="32"/>
        <v>0.89642967043320021</v>
      </c>
      <c r="H278">
        <f t="shared" si="33"/>
        <v>1</v>
      </c>
      <c r="I278">
        <f t="shared" si="34"/>
        <v>1</v>
      </c>
    </row>
    <row r="279" spans="1:9" x14ac:dyDescent="0.2">
      <c r="A279">
        <v>2629</v>
      </c>
      <c r="B279">
        <v>2788</v>
      </c>
      <c r="C279">
        <f t="shared" si="28"/>
        <v>0</v>
      </c>
      <c r="D279">
        <f t="shared" si="29"/>
        <v>-3.3817622338568452</v>
      </c>
      <c r="E279">
        <f t="shared" si="30"/>
        <v>3.3987507992729253E-2</v>
      </c>
      <c r="F279">
        <f t="shared" si="31"/>
        <v>3.2870327474950736E-2</v>
      </c>
      <c r="G279">
        <f t="shared" si="32"/>
        <v>0.96712967252504922</v>
      </c>
      <c r="H279">
        <f t="shared" si="33"/>
        <v>0</v>
      </c>
      <c r="I279">
        <f t="shared" si="34"/>
        <v>1</v>
      </c>
    </row>
    <row r="280" spans="1:9" x14ac:dyDescent="0.2">
      <c r="A280">
        <v>2426</v>
      </c>
      <c r="B280">
        <v>3258</v>
      </c>
      <c r="C280">
        <f t="shared" si="28"/>
        <v>0</v>
      </c>
      <c r="D280">
        <f t="shared" si="29"/>
        <v>-2.5458817668727285</v>
      </c>
      <c r="E280">
        <f t="shared" si="30"/>
        <v>7.8403887541019415E-2</v>
      </c>
      <c r="F280">
        <f t="shared" si="31"/>
        <v>7.27036395610519E-2</v>
      </c>
      <c r="G280">
        <f t="shared" si="32"/>
        <v>0.92729636043894814</v>
      </c>
      <c r="H280">
        <f t="shared" si="33"/>
        <v>0</v>
      </c>
      <c r="I280">
        <f t="shared" si="34"/>
        <v>1</v>
      </c>
    </row>
    <row r="281" spans="1:9" x14ac:dyDescent="0.2">
      <c r="A281">
        <v>3603</v>
      </c>
      <c r="B281">
        <v>3160</v>
      </c>
      <c r="C281">
        <f t="shared" si="28"/>
        <v>0</v>
      </c>
      <c r="D281">
        <f t="shared" si="29"/>
        <v>-2.7201717365843106</v>
      </c>
      <c r="E281">
        <f t="shared" si="30"/>
        <v>6.5863442292466906E-2</v>
      </c>
      <c r="F281">
        <f t="shared" si="31"/>
        <v>6.1793509073551987E-2</v>
      </c>
      <c r="G281">
        <f t="shared" si="32"/>
        <v>0.93820649092644803</v>
      </c>
      <c r="H281">
        <f t="shared" si="33"/>
        <v>0</v>
      </c>
      <c r="I281">
        <f t="shared" si="34"/>
        <v>1</v>
      </c>
    </row>
    <row r="282" spans="1:9" x14ac:dyDescent="0.2">
      <c r="A282">
        <v>50</v>
      </c>
      <c r="B282">
        <v>0</v>
      </c>
      <c r="C282">
        <f t="shared" si="28"/>
        <v>0</v>
      </c>
      <c r="D282">
        <f t="shared" si="29"/>
        <v>-8.3401340252434775</v>
      </c>
      <c r="E282">
        <f t="shared" si="30"/>
        <v>2.3874034355997632E-4</v>
      </c>
      <c r="F282">
        <f t="shared" si="31"/>
        <v>2.3868336021255713E-4</v>
      </c>
      <c r="G282">
        <f t="shared" si="32"/>
        <v>0.9997613166397874</v>
      </c>
      <c r="H282">
        <f t="shared" si="33"/>
        <v>0</v>
      </c>
      <c r="I282">
        <f t="shared" si="34"/>
        <v>1</v>
      </c>
    </row>
    <row r="283" spans="1:9" x14ac:dyDescent="0.2">
      <c r="A283">
        <v>2310</v>
      </c>
      <c r="B283">
        <v>1817</v>
      </c>
      <c r="C283">
        <f t="shared" si="28"/>
        <v>0</v>
      </c>
      <c r="D283">
        <f t="shared" si="29"/>
        <v>-5.1086557092644558</v>
      </c>
      <c r="E283">
        <f t="shared" si="30"/>
        <v>6.0442026303532482E-3</v>
      </c>
      <c r="F283">
        <f t="shared" si="31"/>
        <v>6.0078897274596635E-3</v>
      </c>
      <c r="G283">
        <f t="shared" si="32"/>
        <v>0.99399211027254031</v>
      </c>
      <c r="H283">
        <f t="shared" si="33"/>
        <v>0</v>
      </c>
      <c r="I283">
        <f t="shared" si="34"/>
        <v>1</v>
      </c>
    </row>
    <row r="284" spans="1:9" x14ac:dyDescent="0.2">
      <c r="A284">
        <v>2258</v>
      </c>
      <c r="B284">
        <v>3118</v>
      </c>
      <c r="C284">
        <f t="shared" si="28"/>
        <v>0</v>
      </c>
      <c r="D284">
        <f t="shared" si="29"/>
        <v>-2.7948674378892742</v>
      </c>
      <c r="E284">
        <f t="shared" si="30"/>
        <v>6.1122976386327438E-2</v>
      </c>
      <c r="F284">
        <f t="shared" si="31"/>
        <v>5.7602160867803266E-2</v>
      </c>
      <c r="G284">
        <f t="shared" si="32"/>
        <v>0.94239783913219677</v>
      </c>
      <c r="H284">
        <f t="shared" si="33"/>
        <v>0</v>
      </c>
      <c r="I284">
        <f t="shared" si="34"/>
        <v>1</v>
      </c>
    </row>
    <row r="285" spans="1:9" x14ac:dyDescent="0.2">
      <c r="A285">
        <v>1636</v>
      </c>
      <c r="B285">
        <v>1516</v>
      </c>
      <c r="C285">
        <f t="shared" si="28"/>
        <v>0</v>
      </c>
      <c r="D285">
        <f t="shared" si="29"/>
        <v>-5.6439749019500294</v>
      </c>
      <c r="E285">
        <f t="shared" si="30"/>
        <v>3.538774132899802E-3</v>
      </c>
      <c r="F285">
        <f t="shared" si="31"/>
        <v>3.5262953700592719E-3</v>
      </c>
      <c r="G285">
        <f t="shared" si="32"/>
        <v>0.99647370462994078</v>
      </c>
      <c r="H285">
        <f t="shared" si="33"/>
        <v>0</v>
      </c>
      <c r="I285">
        <f t="shared" si="34"/>
        <v>1</v>
      </c>
    </row>
    <row r="286" spans="1:9" x14ac:dyDescent="0.2">
      <c r="A286">
        <v>2056</v>
      </c>
      <c r="B286">
        <v>2072</v>
      </c>
      <c r="C286">
        <f t="shared" si="28"/>
        <v>0</v>
      </c>
      <c r="D286">
        <f t="shared" si="29"/>
        <v>-4.6551460941986056</v>
      </c>
      <c r="E286">
        <f t="shared" si="30"/>
        <v>9.512523415958176E-3</v>
      </c>
      <c r="F286">
        <f t="shared" si="31"/>
        <v>9.4228879734646435E-3</v>
      </c>
      <c r="G286">
        <f t="shared" si="32"/>
        <v>0.99057711202653531</v>
      </c>
      <c r="H286">
        <f t="shared" si="33"/>
        <v>0</v>
      </c>
      <c r="I286">
        <f t="shared" si="34"/>
        <v>1</v>
      </c>
    </row>
    <row r="287" spans="1:9" x14ac:dyDescent="0.2">
      <c r="A287">
        <v>1650</v>
      </c>
      <c r="B287">
        <v>2744</v>
      </c>
      <c r="C287">
        <f t="shared" si="28"/>
        <v>0</v>
      </c>
      <c r="D287">
        <f t="shared" si="29"/>
        <v>-3.4600148733191878</v>
      </c>
      <c r="E287">
        <f t="shared" si="30"/>
        <v>3.1429294556961571E-2</v>
      </c>
      <c r="F287">
        <f t="shared" si="31"/>
        <v>3.0471593857979044E-2</v>
      </c>
      <c r="G287">
        <f t="shared" si="32"/>
        <v>0.96952840614202096</v>
      </c>
      <c r="H287">
        <f t="shared" si="33"/>
        <v>0</v>
      </c>
      <c r="I287">
        <f t="shared" si="34"/>
        <v>1</v>
      </c>
    </row>
    <row r="288" spans="1:9" x14ac:dyDescent="0.2">
      <c r="A288">
        <v>2452</v>
      </c>
      <c r="B288">
        <v>2349</v>
      </c>
      <c r="C288">
        <f t="shared" si="28"/>
        <v>0</v>
      </c>
      <c r="D288">
        <f t="shared" si="29"/>
        <v>-4.1625101594015836</v>
      </c>
      <c r="E288">
        <f t="shared" si="30"/>
        <v>1.5568429591450399E-2</v>
      </c>
      <c r="F288">
        <f t="shared" si="31"/>
        <v>1.5329769159635426E-2</v>
      </c>
      <c r="G288">
        <f t="shared" si="32"/>
        <v>0.98467023084036454</v>
      </c>
      <c r="H288">
        <f t="shared" si="33"/>
        <v>0</v>
      </c>
      <c r="I288">
        <f t="shared" si="34"/>
        <v>1</v>
      </c>
    </row>
    <row r="289" spans="1:9" x14ac:dyDescent="0.2">
      <c r="A289">
        <v>2132</v>
      </c>
      <c r="B289">
        <v>3841</v>
      </c>
      <c r="C289">
        <f t="shared" si="28"/>
        <v>0</v>
      </c>
      <c r="D289">
        <f t="shared" si="29"/>
        <v>-1.5090342939966854</v>
      </c>
      <c r="E289">
        <f t="shared" si="30"/>
        <v>0.22112341509345909</v>
      </c>
      <c r="F289">
        <f t="shared" si="31"/>
        <v>0.18108195482971337</v>
      </c>
      <c r="G289">
        <f t="shared" si="32"/>
        <v>0.81891804517028666</v>
      </c>
      <c r="H289">
        <f t="shared" si="33"/>
        <v>0</v>
      </c>
      <c r="I289">
        <f t="shared" si="34"/>
        <v>1</v>
      </c>
    </row>
    <row r="290" spans="1:9" x14ac:dyDescent="0.2">
      <c r="A290">
        <v>2669</v>
      </c>
      <c r="B290">
        <v>3466</v>
      </c>
      <c r="C290">
        <f t="shared" si="28"/>
        <v>0</v>
      </c>
      <c r="D290">
        <f t="shared" si="29"/>
        <v>-2.1759601985052894</v>
      </c>
      <c r="E290">
        <f t="shared" si="30"/>
        <v>0.113499119646951</v>
      </c>
      <c r="F290">
        <f t="shared" si="31"/>
        <v>0.10193013864522617</v>
      </c>
      <c r="G290">
        <f t="shared" si="32"/>
        <v>0.89806986135477385</v>
      </c>
      <c r="H290">
        <f t="shared" si="33"/>
        <v>0</v>
      </c>
      <c r="I290">
        <f t="shared" si="34"/>
        <v>1</v>
      </c>
    </row>
    <row r="291" spans="1:9" x14ac:dyDescent="0.2">
      <c r="A291">
        <v>1951</v>
      </c>
      <c r="B291">
        <v>2475</v>
      </c>
      <c r="C291">
        <f t="shared" si="28"/>
        <v>0</v>
      </c>
      <c r="D291">
        <f t="shared" si="29"/>
        <v>-3.9384230554866928</v>
      </c>
      <c r="E291">
        <f t="shared" si="30"/>
        <v>1.9478907695100588E-2</v>
      </c>
      <c r="F291">
        <f t="shared" si="31"/>
        <v>1.9106729475296041E-2</v>
      </c>
      <c r="G291">
        <f t="shared" si="32"/>
        <v>0.98089327052470399</v>
      </c>
      <c r="H291">
        <f t="shared" si="33"/>
        <v>0</v>
      </c>
      <c r="I291">
        <f t="shared" si="34"/>
        <v>1</v>
      </c>
    </row>
    <row r="292" spans="1:9" x14ac:dyDescent="0.2">
      <c r="A292">
        <v>1666</v>
      </c>
      <c r="B292">
        <v>2941</v>
      </c>
      <c r="C292">
        <f t="shared" si="28"/>
        <v>0</v>
      </c>
      <c r="D292">
        <f t="shared" si="29"/>
        <v>-3.109656464817335</v>
      </c>
      <c r="E292">
        <f t="shared" si="30"/>
        <v>4.4616279969738361E-2</v>
      </c>
      <c r="F292">
        <f t="shared" si="31"/>
        <v>4.2710687958099659E-2</v>
      </c>
      <c r="G292">
        <f t="shared" si="32"/>
        <v>0.95728931204190038</v>
      </c>
      <c r="H292">
        <f t="shared" si="33"/>
        <v>0</v>
      </c>
      <c r="I292">
        <f t="shared" si="34"/>
        <v>1</v>
      </c>
    </row>
    <row r="293" spans="1:9" x14ac:dyDescent="0.2">
      <c r="A293">
        <v>3398</v>
      </c>
      <c r="B293">
        <v>3281</v>
      </c>
      <c r="C293">
        <f t="shared" si="28"/>
        <v>0</v>
      </c>
      <c r="D293">
        <f t="shared" si="29"/>
        <v>-2.5049769780628672</v>
      </c>
      <c r="E293">
        <f t="shared" si="30"/>
        <v>8.1677478337420145E-2</v>
      </c>
      <c r="F293">
        <f t="shared" si="31"/>
        <v>7.5510011045955741E-2</v>
      </c>
      <c r="G293">
        <f t="shared" si="32"/>
        <v>0.92448998895404422</v>
      </c>
      <c r="H293">
        <f t="shared" si="33"/>
        <v>0</v>
      </c>
      <c r="I293">
        <f t="shared" si="34"/>
        <v>1</v>
      </c>
    </row>
    <row r="294" spans="1:9" x14ac:dyDescent="0.2">
      <c r="A294">
        <v>2911</v>
      </c>
      <c r="B294">
        <v>2652</v>
      </c>
      <c r="C294">
        <f t="shared" si="28"/>
        <v>0</v>
      </c>
      <c r="D294">
        <f t="shared" si="29"/>
        <v>-3.6236340285586319</v>
      </c>
      <c r="E294">
        <f t="shared" si="30"/>
        <v>2.668552411556124E-2</v>
      </c>
      <c r="F294">
        <f t="shared" si="31"/>
        <v>2.5991916208762657E-2</v>
      </c>
      <c r="G294">
        <f t="shared" si="32"/>
        <v>0.97400808379123738</v>
      </c>
      <c r="H294">
        <f t="shared" si="33"/>
        <v>0</v>
      </c>
      <c r="I294">
        <f t="shared" si="34"/>
        <v>1</v>
      </c>
    </row>
    <row r="295" spans="1:9" x14ac:dyDescent="0.2">
      <c r="A295">
        <v>3156</v>
      </c>
      <c r="B295">
        <v>4336</v>
      </c>
      <c r="C295">
        <f t="shared" si="28"/>
        <v>0</v>
      </c>
      <c r="D295">
        <f t="shared" si="29"/>
        <v>-0.62869210004532849</v>
      </c>
      <c r="E295">
        <f t="shared" si="30"/>
        <v>0.53328883352432943</v>
      </c>
      <c r="F295">
        <f t="shared" si="31"/>
        <v>0.34780715926727418</v>
      </c>
      <c r="G295">
        <f t="shared" si="32"/>
        <v>0.65219284073272576</v>
      </c>
      <c r="H295">
        <f t="shared" si="33"/>
        <v>0</v>
      </c>
      <c r="I295">
        <f t="shared" si="34"/>
        <v>1</v>
      </c>
    </row>
    <row r="296" spans="1:9" x14ac:dyDescent="0.2">
      <c r="A296">
        <v>3111</v>
      </c>
      <c r="B296">
        <v>5165</v>
      </c>
      <c r="C296">
        <f t="shared" si="28"/>
        <v>0</v>
      </c>
      <c r="D296">
        <f t="shared" si="29"/>
        <v>0.84565876618835745</v>
      </c>
      <c r="E296">
        <f t="shared" si="30"/>
        <v>2.3295119128922921</v>
      </c>
      <c r="F296">
        <f t="shared" si="31"/>
        <v>0.69965567741990253</v>
      </c>
      <c r="G296">
        <f t="shared" si="32"/>
        <v>0.30034432258009747</v>
      </c>
      <c r="H296">
        <f t="shared" si="33"/>
        <v>1</v>
      </c>
      <c r="I296">
        <f t="shared" si="34"/>
        <v>0</v>
      </c>
    </row>
    <row r="297" spans="1:9" x14ac:dyDescent="0.2">
      <c r="A297">
        <v>1987</v>
      </c>
      <c r="B297">
        <v>2616</v>
      </c>
      <c r="C297">
        <f t="shared" si="28"/>
        <v>0</v>
      </c>
      <c r="D297">
        <f t="shared" si="29"/>
        <v>-3.6876589153914576</v>
      </c>
      <c r="E297">
        <f t="shared" si="30"/>
        <v>2.5030532097075002E-2</v>
      </c>
      <c r="F297">
        <f t="shared" si="31"/>
        <v>2.4419303926358066E-2</v>
      </c>
      <c r="G297">
        <f t="shared" si="32"/>
        <v>0.97558069607364195</v>
      </c>
      <c r="H297">
        <f t="shared" si="33"/>
        <v>0</v>
      </c>
      <c r="I297">
        <f t="shared" si="34"/>
        <v>1</v>
      </c>
    </row>
    <row r="298" spans="1:9" x14ac:dyDescent="0.2">
      <c r="A298">
        <v>2570</v>
      </c>
      <c r="B298">
        <v>2422</v>
      </c>
      <c r="C298">
        <f t="shared" si="28"/>
        <v>0</v>
      </c>
      <c r="D298">
        <f t="shared" si="29"/>
        <v>-4.0326819166572418</v>
      </c>
      <c r="E298">
        <f t="shared" si="30"/>
        <v>1.7726724547485501E-2</v>
      </c>
      <c r="F298">
        <f t="shared" si="31"/>
        <v>1.7417961148035472E-2</v>
      </c>
      <c r="G298">
        <f t="shared" si="32"/>
        <v>0.98258203885196449</v>
      </c>
      <c r="H298">
        <f t="shared" si="33"/>
        <v>0</v>
      </c>
      <c r="I298">
        <f t="shared" si="34"/>
        <v>1</v>
      </c>
    </row>
    <row r="299" spans="1:9" x14ac:dyDescent="0.2">
      <c r="A299">
        <v>2471</v>
      </c>
      <c r="B299">
        <v>3172</v>
      </c>
      <c r="C299">
        <f t="shared" si="28"/>
        <v>0</v>
      </c>
      <c r="D299">
        <f t="shared" si="29"/>
        <v>-2.6988301076400347</v>
      </c>
      <c r="E299">
        <f t="shared" si="30"/>
        <v>6.7284181963941175E-2</v>
      </c>
      <c r="F299">
        <f t="shared" si="31"/>
        <v>6.3042424033802849E-2</v>
      </c>
      <c r="G299">
        <f t="shared" si="32"/>
        <v>0.93695757596619711</v>
      </c>
      <c r="H299">
        <f t="shared" si="33"/>
        <v>0</v>
      </c>
      <c r="I299">
        <f t="shared" si="34"/>
        <v>1</v>
      </c>
    </row>
    <row r="300" spans="1:9" x14ac:dyDescent="0.2">
      <c r="A300">
        <v>2264</v>
      </c>
      <c r="B300">
        <v>2849</v>
      </c>
      <c r="C300">
        <f t="shared" si="28"/>
        <v>0</v>
      </c>
      <c r="D300">
        <f t="shared" si="29"/>
        <v>-3.2732756200567792</v>
      </c>
      <c r="E300">
        <f t="shared" si="30"/>
        <v>3.7882136136439808E-2</v>
      </c>
      <c r="F300">
        <f t="shared" si="31"/>
        <v>3.6499458674043334E-2</v>
      </c>
      <c r="G300">
        <f t="shared" si="32"/>
        <v>0.96350054132595664</v>
      </c>
      <c r="H300">
        <f t="shared" si="33"/>
        <v>0</v>
      </c>
      <c r="I300">
        <f t="shared" si="34"/>
        <v>1</v>
      </c>
    </row>
    <row r="301" spans="1:9" x14ac:dyDescent="0.2">
      <c r="A301">
        <v>3146</v>
      </c>
      <c r="B301">
        <v>5241</v>
      </c>
      <c r="C301">
        <f t="shared" si="28"/>
        <v>0</v>
      </c>
      <c r="D301">
        <f t="shared" si="29"/>
        <v>0.98082241616876864</v>
      </c>
      <c r="E301">
        <f t="shared" si="30"/>
        <v>2.6666484351477693</v>
      </c>
      <c r="F301">
        <f t="shared" si="31"/>
        <v>0.72727137120259555</v>
      </c>
      <c r="G301">
        <f t="shared" si="32"/>
        <v>0.27272862879740445</v>
      </c>
      <c r="H301">
        <f t="shared" si="33"/>
        <v>1</v>
      </c>
      <c r="I301">
        <f t="shared" si="34"/>
        <v>0</v>
      </c>
    </row>
    <row r="302" spans="1:9" x14ac:dyDescent="0.2">
      <c r="A302">
        <v>3550</v>
      </c>
      <c r="B302">
        <v>5195</v>
      </c>
      <c r="C302">
        <f t="shared" si="28"/>
        <v>0</v>
      </c>
      <c r="D302">
        <f t="shared" si="29"/>
        <v>0.89901283854904612</v>
      </c>
      <c r="E302">
        <f t="shared" si="30"/>
        <v>2.4571762838132463</v>
      </c>
      <c r="F302">
        <f t="shared" si="31"/>
        <v>0.71074659840689247</v>
      </c>
      <c r="G302">
        <f t="shared" si="32"/>
        <v>0.28925340159310753</v>
      </c>
      <c r="H302">
        <f t="shared" si="33"/>
        <v>1</v>
      </c>
      <c r="I302">
        <f t="shared" si="34"/>
        <v>0</v>
      </c>
    </row>
    <row r="303" spans="1:9" x14ac:dyDescent="0.2">
      <c r="A303">
        <v>1995</v>
      </c>
      <c r="B303">
        <v>2297</v>
      </c>
      <c r="C303">
        <f t="shared" si="28"/>
        <v>0</v>
      </c>
      <c r="D303">
        <f t="shared" si="29"/>
        <v>-4.2549905514934432</v>
      </c>
      <c r="E303">
        <f t="shared" si="30"/>
        <v>1.4193224849722188E-2</v>
      </c>
      <c r="F303">
        <f t="shared" si="31"/>
        <v>1.3994596396387152E-2</v>
      </c>
      <c r="G303">
        <f t="shared" si="32"/>
        <v>0.98600540360361288</v>
      </c>
      <c r="H303">
        <f t="shared" si="33"/>
        <v>0</v>
      </c>
      <c r="I303">
        <f t="shared" si="34"/>
        <v>1</v>
      </c>
    </row>
    <row r="304" spans="1:9" x14ac:dyDescent="0.2">
      <c r="A304">
        <v>2985</v>
      </c>
      <c r="B304">
        <v>2951</v>
      </c>
      <c r="C304">
        <f t="shared" si="28"/>
        <v>0</v>
      </c>
      <c r="D304">
        <f t="shared" si="29"/>
        <v>-3.0918717740304382</v>
      </c>
      <c r="E304">
        <f t="shared" si="30"/>
        <v>4.5416864687237359E-2</v>
      </c>
      <c r="F304">
        <f t="shared" si="31"/>
        <v>4.3443784217910959E-2</v>
      </c>
      <c r="G304">
        <f t="shared" si="32"/>
        <v>0.95655621578208905</v>
      </c>
      <c r="H304">
        <f t="shared" si="33"/>
        <v>0</v>
      </c>
      <c r="I304">
        <f t="shared" si="34"/>
        <v>1</v>
      </c>
    </row>
    <row r="305" spans="1:9" x14ac:dyDescent="0.2">
      <c r="A305">
        <v>3414</v>
      </c>
      <c r="B305">
        <v>3600</v>
      </c>
      <c r="C305">
        <f t="shared" si="28"/>
        <v>0</v>
      </c>
      <c r="D305">
        <f t="shared" si="29"/>
        <v>-1.9376453419608817</v>
      </c>
      <c r="E305">
        <f t="shared" si="30"/>
        <v>0.14404272212829491</v>
      </c>
      <c r="F305">
        <f t="shared" si="31"/>
        <v>0.12590676846431764</v>
      </c>
      <c r="G305">
        <f t="shared" si="32"/>
        <v>0.87409323153568241</v>
      </c>
      <c r="H305">
        <f t="shared" si="33"/>
        <v>0</v>
      </c>
      <c r="I305">
        <f t="shared" si="34"/>
        <v>1</v>
      </c>
    </row>
    <row r="306" spans="1:9" x14ac:dyDescent="0.2">
      <c r="A306">
        <v>3488</v>
      </c>
      <c r="B306">
        <v>3953</v>
      </c>
      <c r="C306">
        <f t="shared" si="28"/>
        <v>0</v>
      </c>
      <c r="D306">
        <f t="shared" si="29"/>
        <v>-1.3098457571834494</v>
      </c>
      <c r="E306">
        <f t="shared" si="30"/>
        <v>0.26986167739993427</v>
      </c>
      <c r="F306">
        <f t="shared" si="31"/>
        <v>0.2125126556716643</v>
      </c>
      <c r="G306">
        <f t="shared" si="32"/>
        <v>0.78748734432833567</v>
      </c>
      <c r="H306">
        <f t="shared" si="33"/>
        <v>0</v>
      </c>
      <c r="I306">
        <f t="shared" si="34"/>
        <v>1</v>
      </c>
    </row>
    <row r="307" spans="1:9" x14ac:dyDescent="0.2">
      <c r="A307">
        <v>4164</v>
      </c>
      <c r="B307">
        <v>3983</v>
      </c>
      <c r="C307">
        <f t="shared" si="28"/>
        <v>1</v>
      </c>
      <c r="D307">
        <f t="shared" si="29"/>
        <v>-1.2564916848227607</v>
      </c>
      <c r="E307">
        <f t="shared" si="30"/>
        <v>0.28465092191517749</v>
      </c>
      <c r="F307">
        <f t="shared" si="31"/>
        <v>0.22157842030021313</v>
      </c>
      <c r="G307">
        <f t="shared" si="32"/>
        <v>0.22157842030021313</v>
      </c>
      <c r="H307">
        <f t="shared" si="33"/>
        <v>0</v>
      </c>
      <c r="I307">
        <f t="shared" si="34"/>
        <v>0</v>
      </c>
    </row>
    <row r="308" spans="1:9" x14ac:dyDescent="0.2">
      <c r="A308">
        <v>2464</v>
      </c>
      <c r="B308">
        <v>5320</v>
      </c>
      <c r="C308">
        <f t="shared" si="28"/>
        <v>0</v>
      </c>
      <c r="D308">
        <f t="shared" si="29"/>
        <v>1.1213214733852475</v>
      </c>
      <c r="E308">
        <f t="shared" si="30"/>
        <v>3.0689070037965371</v>
      </c>
      <c r="F308">
        <f t="shared" si="31"/>
        <v>0.75423375391304359</v>
      </c>
      <c r="G308">
        <f t="shared" si="32"/>
        <v>0.24576624608695641</v>
      </c>
      <c r="H308">
        <f t="shared" si="33"/>
        <v>1</v>
      </c>
      <c r="I308">
        <f t="shared" si="34"/>
        <v>0</v>
      </c>
    </row>
    <row r="309" spans="1:9" x14ac:dyDescent="0.2">
      <c r="A309">
        <v>238</v>
      </c>
      <c r="B309">
        <v>0</v>
      </c>
      <c r="C309">
        <f t="shared" si="28"/>
        <v>0</v>
      </c>
      <c r="D309">
        <f t="shared" si="29"/>
        <v>-8.3401340252434775</v>
      </c>
      <c r="E309">
        <f t="shared" si="30"/>
        <v>2.3874034355997632E-4</v>
      </c>
      <c r="F309">
        <f t="shared" si="31"/>
        <v>2.3868336021255713E-4</v>
      </c>
      <c r="G309">
        <f t="shared" si="32"/>
        <v>0.9997613166397874</v>
      </c>
      <c r="H309">
        <f t="shared" si="33"/>
        <v>0</v>
      </c>
      <c r="I309">
        <f t="shared" si="34"/>
        <v>1</v>
      </c>
    </row>
    <row r="310" spans="1:9" x14ac:dyDescent="0.2">
      <c r="A310">
        <v>2788</v>
      </c>
      <c r="B310">
        <v>3376</v>
      </c>
      <c r="C310">
        <f t="shared" si="28"/>
        <v>0</v>
      </c>
      <c r="D310">
        <f t="shared" si="29"/>
        <v>-2.3360224155873546</v>
      </c>
      <c r="E310">
        <f t="shared" si="30"/>
        <v>9.6711552562492351E-2</v>
      </c>
      <c r="F310">
        <f t="shared" si="31"/>
        <v>8.8183216759706348E-2</v>
      </c>
      <c r="G310">
        <f t="shared" si="32"/>
        <v>0.91181678324029369</v>
      </c>
      <c r="H310">
        <f t="shared" si="33"/>
        <v>0</v>
      </c>
      <c r="I310">
        <f t="shared" si="34"/>
        <v>1</v>
      </c>
    </row>
    <row r="311" spans="1:9" x14ac:dyDescent="0.2">
      <c r="A311">
        <v>3037</v>
      </c>
      <c r="B311">
        <v>3837</v>
      </c>
      <c r="C311">
        <f t="shared" si="28"/>
        <v>0</v>
      </c>
      <c r="D311">
        <f t="shared" si="29"/>
        <v>-1.5161481703114443</v>
      </c>
      <c r="E311">
        <f t="shared" si="30"/>
        <v>0.21955595244629425</v>
      </c>
      <c r="F311">
        <f t="shared" si="31"/>
        <v>0.18002942136921993</v>
      </c>
      <c r="G311">
        <f t="shared" si="32"/>
        <v>0.81997057863078004</v>
      </c>
      <c r="H311">
        <f t="shared" si="33"/>
        <v>0</v>
      </c>
      <c r="I311">
        <f t="shared" si="34"/>
        <v>1</v>
      </c>
    </row>
    <row r="312" spans="1:9" x14ac:dyDescent="0.2">
      <c r="A312">
        <v>2231</v>
      </c>
      <c r="B312">
        <v>4565</v>
      </c>
      <c r="C312">
        <f t="shared" si="28"/>
        <v>0</v>
      </c>
      <c r="D312">
        <f t="shared" si="29"/>
        <v>-0.22142268102540896</v>
      </c>
      <c r="E312">
        <f t="shared" si="30"/>
        <v>0.80137788146864353</v>
      </c>
      <c r="F312">
        <f t="shared" si="31"/>
        <v>0.44486939121029345</v>
      </c>
      <c r="G312">
        <f t="shared" si="32"/>
        <v>0.55513060878970655</v>
      </c>
      <c r="H312">
        <f t="shared" si="33"/>
        <v>0</v>
      </c>
      <c r="I312">
        <f t="shared" si="34"/>
        <v>1</v>
      </c>
    </row>
    <row r="313" spans="1:9" x14ac:dyDescent="0.2">
      <c r="A313">
        <v>3252</v>
      </c>
      <c r="B313">
        <v>0</v>
      </c>
      <c r="C313">
        <f t="shared" si="28"/>
        <v>0</v>
      </c>
      <c r="D313">
        <f t="shared" si="29"/>
        <v>-8.3401340252434775</v>
      </c>
      <c r="E313">
        <f t="shared" si="30"/>
        <v>2.3874034355997632E-4</v>
      </c>
      <c r="F313">
        <f t="shared" si="31"/>
        <v>2.3868336021255713E-4</v>
      </c>
      <c r="G313">
        <f t="shared" si="32"/>
        <v>0.9997613166397874</v>
      </c>
      <c r="H313">
        <f t="shared" si="33"/>
        <v>0</v>
      </c>
      <c r="I313">
        <f t="shared" si="34"/>
        <v>1</v>
      </c>
    </row>
  </sheetData>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04CE22-1E2B-1B4A-B6F3-C0505DF589DF}">
  <dimension ref="A1:P313"/>
  <sheetViews>
    <sheetView tabSelected="1" zoomScale="120" zoomScaleNormal="120" workbookViewId="0">
      <selection activeCell="M5" sqref="M5"/>
    </sheetView>
  </sheetViews>
  <sheetFormatPr baseColWidth="10" defaultRowHeight="16" x14ac:dyDescent="0.2"/>
  <cols>
    <col min="1" max="1" width="8" bestFit="1" customWidth="1"/>
    <col min="2" max="2" width="12" bestFit="1" customWidth="1"/>
    <col min="3" max="4" width="12" customWidth="1"/>
    <col min="5" max="5" width="7.83203125" bestFit="1" customWidth="1"/>
    <col min="6" max="7" width="7.83203125" customWidth="1"/>
    <col min="8" max="9" width="20.5" bestFit="1" customWidth="1"/>
    <col min="10" max="10" width="20.33203125" bestFit="1" customWidth="1"/>
    <col min="11" max="11" width="17.1640625" bestFit="1" customWidth="1"/>
    <col min="12" max="12" width="12" bestFit="1" customWidth="1"/>
    <col min="13" max="14" width="12" customWidth="1"/>
    <col min="15" max="15" width="12" bestFit="1" customWidth="1"/>
    <col min="16" max="16" width="11.1640625" bestFit="1" customWidth="1"/>
    <col min="18" max="18" width="12.1640625" bestFit="1" customWidth="1"/>
    <col min="20" max="20" width="15.83203125" bestFit="1" customWidth="1"/>
  </cols>
  <sheetData>
    <row r="1" spans="1:16" x14ac:dyDescent="0.2">
      <c r="A1" t="s">
        <v>5</v>
      </c>
      <c r="B1" t="s">
        <v>9</v>
      </c>
      <c r="C1" t="s">
        <v>13</v>
      </c>
      <c r="D1" t="s">
        <v>41</v>
      </c>
      <c r="E1" t="s">
        <v>210</v>
      </c>
      <c r="F1" t="s">
        <v>244</v>
      </c>
      <c r="G1" t="s">
        <v>252</v>
      </c>
      <c r="H1" t="s">
        <v>246</v>
      </c>
      <c r="I1" t="s">
        <v>255</v>
      </c>
      <c r="J1" t="s">
        <v>256</v>
      </c>
      <c r="K1" t="s">
        <v>260</v>
      </c>
      <c r="L1" t="s">
        <v>258</v>
      </c>
      <c r="P1" t="s">
        <v>257</v>
      </c>
    </row>
    <row r="2" spans="1:16" x14ac:dyDescent="0.2">
      <c r="A2">
        <v>2189</v>
      </c>
      <c r="B2">
        <v>1488</v>
      </c>
      <c r="C2">
        <v>2941</v>
      </c>
      <c r="D2">
        <v>44.96</v>
      </c>
      <c r="E2">
        <v>2021.4016000000001</v>
      </c>
      <c r="F2">
        <f>IF(A2&gt;4000,1,0)</f>
        <v>0</v>
      </c>
      <c r="G2">
        <f>$P$2+($P$3*B2)+($P$4*C2)+($P$5*D2)+($P$6*E2)</f>
        <v>-6.001263808310644</v>
      </c>
      <c r="H2">
        <f>EXP(G2)</f>
        <v>2.4756214877774763E-3</v>
      </c>
      <c r="I2">
        <f>H2/(1+H2)</f>
        <v>2.4695079209042493E-3</v>
      </c>
      <c r="J2">
        <f>IF(F2=1,I2,1-I2)</f>
        <v>0.99753049207909572</v>
      </c>
      <c r="K2">
        <f>IF(I2&gt;=0.5,1,0)</f>
        <v>0</v>
      </c>
      <c r="L2">
        <f>IF(F2=K2,1,0)</f>
        <v>1</v>
      </c>
      <c r="O2" t="s">
        <v>125</v>
      </c>
      <c r="P2">
        <v>-14.346057345343835</v>
      </c>
    </row>
    <row r="3" spans="1:16" x14ac:dyDescent="0.2">
      <c r="A3">
        <v>2253</v>
      </c>
      <c r="B3">
        <v>2292</v>
      </c>
      <c r="C3">
        <v>3281</v>
      </c>
      <c r="D3">
        <v>41</v>
      </c>
      <c r="E3">
        <v>1681</v>
      </c>
      <c r="F3">
        <f>IF(A3&gt;4000,1,0)</f>
        <v>0</v>
      </c>
      <c r="G3">
        <f t="shared" ref="G3:G66" si="0">$P$2+($P$3*B3)+($P$4*C3)+($P$5*D3)+($P$6*E3)</f>
        <v>-4.7254221006960044</v>
      </c>
      <c r="H3">
        <f t="shared" ref="H3:H66" si="1">EXP(G3)</f>
        <v>8.8669703655447456E-3</v>
      </c>
      <c r="I3">
        <f t="shared" ref="I3:I66" si="2">H3/(1+H3)</f>
        <v>8.7890382240702735E-3</v>
      </c>
      <c r="J3">
        <f t="shared" ref="J3:J66" si="3">IF(F3=1,I3,1-I3)</f>
        <v>0.99121096177592971</v>
      </c>
      <c r="K3">
        <f t="shared" ref="K3:K66" si="4">IF(I3&gt;=0.5,1,0)</f>
        <v>0</v>
      </c>
      <c r="L3">
        <f t="shared" ref="L3:L66" si="5">IF(F3=K3,1,0)</f>
        <v>1</v>
      </c>
      <c r="M3" t="s">
        <v>258</v>
      </c>
      <c r="N3">
        <f>SUM(L2:L313)</f>
        <v>272</v>
      </c>
      <c r="O3" t="s">
        <v>9</v>
      </c>
      <c r="P3">
        <v>1.5400285024638155E-3</v>
      </c>
    </row>
    <row r="4" spans="1:16" x14ac:dyDescent="0.2">
      <c r="A4">
        <v>2864</v>
      </c>
      <c r="B4">
        <v>2380</v>
      </c>
      <c r="C4">
        <v>2652</v>
      </c>
      <c r="D4">
        <v>44.96</v>
      </c>
      <c r="E4">
        <v>2021.4016000000001</v>
      </c>
      <c r="F4">
        <f>IF(A4&gt;4000,1,0)</f>
        <v>0</v>
      </c>
      <c r="G4">
        <f t="shared" si="0"/>
        <v>-4.8346640479471334</v>
      </c>
      <c r="H4">
        <f t="shared" si="1"/>
        <v>7.9493584797165982E-3</v>
      </c>
      <c r="I4">
        <f t="shared" si="2"/>
        <v>7.8866645559520603E-3</v>
      </c>
      <c r="J4">
        <f t="shared" si="3"/>
        <v>0.99211333544404789</v>
      </c>
      <c r="K4">
        <f t="shared" si="4"/>
        <v>0</v>
      </c>
      <c r="L4">
        <f t="shared" si="5"/>
        <v>1</v>
      </c>
      <c r="M4" t="s">
        <v>259</v>
      </c>
      <c r="N4">
        <f>N3/312</f>
        <v>0.87179487179487181</v>
      </c>
      <c r="O4" t="s">
        <v>13</v>
      </c>
      <c r="P4">
        <v>7.1662859458204958E-4</v>
      </c>
    </row>
    <row r="5" spans="1:16" x14ac:dyDescent="0.2">
      <c r="A5">
        <v>3984</v>
      </c>
      <c r="B5">
        <v>3180</v>
      </c>
      <c r="C5">
        <v>4336</v>
      </c>
      <c r="D5">
        <v>51.08</v>
      </c>
      <c r="E5">
        <v>2609.1663999999996</v>
      </c>
      <c r="F5">
        <f>IF(A5&gt;4000,1,0)</f>
        <v>0</v>
      </c>
      <c r="G5">
        <f t="shared" si="0"/>
        <v>-2.1312576748186562</v>
      </c>
      <c r="H5">
        <f t="shared" si="1"/>
        <v>0.11868792912622976</v>
      </c>
      <c r="I5">
        <f t="shared" si="2"/>
        <v>0.10609565548716789</v>
      </c>
      <c r="J5">
        <f t="shared" si="3"/>
        <v>0.89390434451283207</v>
      </c>
      <c r="K5">
        <f t="shared" si="4"/>
        <v>0</v>
      </c>
      <c r="L5">
        <f t="shared" si="5"/>
        <v>1</v>
      </c>
      <c r="O5" t="s">
        <v>41</v>
      </c>
      <c r="P5">
        <v>0.12695019744066796</v>
      </c>
    </row>
    <row r="6" spans="1:16" x14ac:dyDescent="0.2">
      <c r="A6">
        <v>4437</v>
      </c>
      <c r="B6">
        <v>3683</v>
      </c>
      <c r="C6">
        <v>5165</v>
      </c>
      <c r="D6">
        <v>42.08</v>
      </c>
      <c r="E6">
        <v>1770.7263999999998</v>
      </c>
      <c r="F6">
        <f>IF(A6&gt;4000,1,0)</f>
        <v>1</v>
      </c>
      <c r="G6">
        <f t="shared" si="0"/>
        <v>-1.1742224123398679</v>
      </c>
      <c r="H6">
        <f t="shared" si="1"/>
        <v>0.30905920690259436</v>
      </c>
      <c r="I6">
        <f t="shared" si="2"/>
        <v>0.23609261160453465</v>
      </c>
      <c r="J6">
        <f t="shared" si="3"/>
        <v>0.23609261160453465</v>
      </c>
      <c r="K6">
        <f t="shared" si="4"/>
        <v>0</v>
      </c>
      <c r="L6">
        <f t="shared" si="5"/>
        <v>0</v>
      </c>
      <c r="O6" t="s">
        <v>210</v>
      </c>
      <c r="P6">
        <v>-8.7169934377770637E-4</v>
      </c>
    </row>
    <row r="7" spans="1:16" x14ac:dyDescent="0.2">
      <c r="A7">
        <v>2841</v>
      </c>
      <c r="B7">
        <v>2206</v>
      </c>
      <c r="C7">
        <v>2616</v>
      </c>
      <c r="D7">
        <v>48.92</v>
      </c>
      <c r="E7">
        <v>2393.1664000000001</v>
      </c>
      <c r="F7">
        <f>IF(A7&gt;4000,1,0)</f>
        <v>0</v>
      </c>
      <c r="G7">
        <f t="shared" si="0"/>
        <v>-4.9497719871153958</v>
      </c>
      <c r="H7">
        <f t="shared" si="1"/>
        <v>7.0850242217016341E-3</v>
      </c>
      <c r="I7">
        <f t="shared" si="2"/>
        <v>7.0351798023976213E-3</v>
      </c>
      <c r="J7">
        <f t="shared" si="3"/>
        <v>0.99296482019760235</v>
      </c>
      <c r="K7">
        <f t="shared" si="4"/>
        <v>0</v>
      </c>
      <c r="L7">
        <f t="shared" si="5"/>
        <v>1</v>
      </c>
    </row>
    <row r="8" spans="1:16" x14ac:dyDescent="0.2">
      <c r="A8">
        <v>2085</v>
      </c>
      <c r="B8">
        <v>2070</v>
      </c>
      <c r="C8">
        <v>2404</v>
      </c>
      <c r="D8">
        <v>46.04</v>
      </c>
      <c r="E8">
        <v>2119.6815999999999</v>
      </c>
      <c r="F8">
        <f>IF(A8&gt;4000,1,0)</f>
        <v>0</v>
      </c>
      <c r="G8">
        <f t="shared" si="0"/>
        <v>-5.4383611734378139</v>
      </c>
      <c r="H8">
        <f t="shared" si="1"/>
        <v>4.3466007617628342E-3</v>
      </c>
      <c r="I8">
        <f t="shared" si="2"/>
        <v>4.3277895882418331E-3</v>
      </c>
      <c r="J8">
        <f t="shared" si="3"/>
        <v>0.99567221041175813</v>
      </c>
      <c r="K8">
        <f t="shared" si="4"/>
        <v>0</v>
      </c>
      <c r="L8">
        <f t="shared" si="5"/>
        <v>1</v>
      </c>
      <c r="O8" t="s">
        <v>254</v>
      </c>
      <c r="P8">
        <f>LN(PRODUCT(J2:J313))</f>
        <v>-91.505460383483268</v>
      </c>
    </row>
    <row r="9" spans="1:16" x14ac:dyDescent="0.2">
      <c r="A9">
        <v>2380</v>
      </c>
      <c r="B9">
        <v>3232</v>
      </c>
      <c r="C9">
        <v>3172</v>
      </c>
      <c r="D9">
        <v>46.04</v>
      </c>
      <c r="E9">
        <v>2119.6815999999999</v>
      </c>
      <c r="F9">
        <f>IF(A9&gt;4000,1,0)</f>
        <v>0</v>
      </c>
      <c r="G9">
        <f t="shared" si="0"/>
        <v>-3.0984772929358471</v>
      </c>
      <c r="H9">
        <f t="shared" si="1"/>
        <v>4.5117851385164824E-2</v>
      </c>
      <c r="I9">
        <f t="shared" si="2"/>
        <v>4.3170108830661635E-2</v>
      </c>
      <c r="J9">
        <f t="shared" si="3"/>
        <v>0.95682989116933836</v>
      </c>
      <c r="K9">
        <f t="shared" si="4"/>
        <v>0</v>
      </c>
      <c r="L9">
        <f t="shared" si="5"/>
        <v>1</v>
      </c>
    </row>
    <row r="10" spans="1:16" x14ac:dyDescent="0.2">
      <c r="A10">
        <v>3497</v>
      </c>
      <c r="B10">
        <v>3139</v>
      </c>
      <c r="C10">
        <v>2849</v>
      </c>
      <c r="D10">
        <v>46.94</v>
      </c>
      <c r="E10">
        <v>2203.3635999999997</v>
      </c>
      <c r="F10">
        <f>IF(A10&gt;4000,1,0)</f>
        <v>0</v>
      </c>
      <c r="G10">
        <f t="shared" si="0"/>
        <v>-3.4318613465043919</v>
      </c>
      <c r="H10">
        <f t="shared" si="1"/>
        <v>3.232671352319047E-2</v>
      </c>
      <c r="I10">
        <f t="shared" si="2"/>
        <v>3.1314421199916259E-2</v>
      </c>
      <c r="J10">
        <f t="shared" si="3"/>
        <v>0.96868557880008377</v>
      </c>
      <c r="K10">
        <f t="shared" si="4"/>
        <v>0</v>
      </c>
      <c r="L10">
        <f t="shared" si="5"/>
        <v>1</v>
      </c>
    </row>
    <row r="11" spans="1:16" x14ac:dyDescent="0.2">
      <c r="A11">
        <v>4115</v>
      </c>
      <c r="B11">
        <v>4369</v>
      </c>
      <c r="C11">
        <v>5241</v>
      </c>
      <c r="D11">
        <v>50</v>
      </c>
      <c r="E11">
        <v>2500</v>
      </c>
      <c r="F11">
        <f>IF(A11&gt;4000,1,0)</f>
        <v>1</v>
      </c>
      <c r="G11">
        <f t="shared" si="0"/>
        <v>0.306439158714229</v>
      </c>
      <c r="H11">
        <f t="shared" si="1"/>
        <v>1.3585788072812426</v>
      </c>
      <c r="I11">
        <f t="shared" si="2"/>
        <v>0.57601586306428743</v>
      </c>
      <c r="J11">
        <f t="shared" si="3"/>
        <v>0.57601586306428743</v>
      </c>
      <c r="K11">
        <f t="shared" si="4"/>
        <v>1</v>
      </c>
      <c r="L11">
        <f t="shared" si="5"/>
        <v>1</v>
      </c>
    </row>
    <row r="12" spans="1:16" x14ac:dyDescent="0.2">
      <c r="A12">
        <v>4227</v>
      </c>
      <c r="B12">
        <v>3723</v>
      </c>
      <c r="C12">
        <v>5195</v>
      </c>
      <c r="D12">
        <v>51.08</v>
      </c>
      <c r="E12">
        <v>2609.1663999999996</v>
      </c>
      <c r="F12">
        <f>IF(A12&gt;4000,1,0)</f>
        <v>1</v>
      </c>
      <c r="G12">
        <f t="shared" si="0"/>
        <v>-0.67943823523482161</v>
      </c>
      <c r="H12">
        <f t="shared" si="1"/>
        <v>0.50690167189531921</v>
      </c>
      <c r="I12">
        <f t="shared" si="2"/>
        <v>0.33638669420132705</v>
      </c>
      <c r="J12">
        <f t="shared" si="3"/>
        <v>0.33638669420132705</v>
      </c>
      <c r="K12">
        <f t="shared" si="4"/>
        <v>0</v>
      </c>
      <c r="L12">
        <f t="shared" si="5"/>
        <v>0</v>
      </c>
    </row>
    <row r="13" spans="1:16" x14ac:dyDescent="0.2">
      <c r="A13">
        <v>2756</v>
      </c>
      <c r="B13">
        <v>3256</v>
      </c>
      <c r="C13">
        <v>2297</v>
      </c>
      <c r="D13">
        <v>48.02</v>
      </c>
      <c r="E13">
        <v>2305.9204000000004</v>
      </c>
      <c r="F13">
        <f>IF(A13&gt;4000,1,0)</f>
        <v>0</v>
      </c>
      <c r="G13">
        <f t="shared" si="0"/>
        <v>-3.5995494779494348</v>
      </c>
      <c r="H13">
        <f t="shared" si="1"/>
        <v>2.7336035160124648E-2</v>
      </c>
      <c r="I13">
        <f t="shared" si="2"/>
        <v>2.6608659897600053E-2</v>
      </c>
      <c r="J13">
        <f t="shared" si="3"/>
        <v>0.97339134010239992</v>
      </c>
      <c r="K13">
        <f t="shared" si="4"/>
        <v>0</v>
      </c>
      <c r="L13">
        <f t="shared" si="5"/>
        <v>1</v>
      </c>
    </row>
    <row r="14" spans="1:16" x14ac:dyDescent="0.2">
      <c r="A14">
        <v>2772</v>
      </c>
      <c r="B14">
        <v>2455</v>
      </c>
      <c r="C14">
        <v>2951</v>
      </c>
      <c r="D14">
        <v>51.98</v>
      </c>
      <c r="E14">
        <v>2701.9203999999995</v>
      </c>
      <c r="F14">
        <f>IF(A14&gt;4000,1,0)</f>
        <v>0</v>
      </c>
      <c r="G14">
        <f t="shared" si="0"/>
        <v>-4.2069073658372185</v>
      </c>
      <c r="H14">
        <f t="shared" si="1"/>
        <v>1.4892353795448768E-2</v>
      </c>
      <c r="I14">
        <f t="shared" si="2"/>
        <v>1.4673825987312854E-2</v>
      </c>
      <c r="J14">
        <f t="shared" si="3"/>
        <v>0.98532617401268718</v>
      </c>
      <c r="K14">
        <f t="shared" si="4"/>
        <v>0</v>
      </c>
      <c r="L14">
        <f t="shared" si="5"/>
        <v>1</v>
      </c>
    </row>
    <row r="15" spans="1:16" x14ac:dyDescent="0.2">
      <c r="A15">
        <v>1706</v>
      </c>
      <c r="B15">
        <v>3252</v>
      </c>
      <c r="C15">
        <v>3600</v>
      </c>
      <c r="D15">
        <v>53.06</v>
      </c>
      <c r="E15">
        <v>2815.3636000000001</v>
      </c>
      <c r="F15">
        <f>IF(A15&gt;4000,1,0)</f>
        <v>0</v>
      </c>
      <c r="G15">
        <f t="shared" si="0"/>
        <v>-2.4761948412499279</v>
      </c>
      <c r="H15">
        <f t="shared" si="1"/>
        <v>8.4062488898375004E-2</v>
      </c>
      <c r="I15">
        <f t="shared" si="2"/>
        <v>7.7543951348966383E-2</v>
      </c>
      <c r="J15">
        <f t="shared" si="3"/>
        <v>0.92245604865103359</v>
      </c>
      <c r="K15">
        <f t="shared" si="4"/>
        <v>0</v>
      </c>
      <c r="L15">
        <f t="shared" si="5"/>
        <v>1</v>
      </c>
    </row>
    <row r="16" spans="1:16" x14ac:dyDescent="0.2">
      <c r="A16">
        <v>2616</v>
      </c>
      <c r="B16">
        <v>2410</v>
      </c>
      <c r="C16">
        <v>3953</v>
      </c>
      <c r="D16">
        <v>55.04</v>
      </c>
      <c r="E16">
        <v>3029.4015999999997</v>
      </c>
      <c r="F16">
        <f>IF(A16&gt;4000,1,0)</f>
        <v>0</v>
      </c>
      <c r="G16">
        <f t="shared" si="0"/>
        <v>-3.4551443396479669</v>
      </c>
      <c r="H16">
        <f t="shared" si="1"/>
        <v>3.1582745384727884E-2</v>
      </c>
      <c r="I16">
        <f t="shared" si="2"/>
        <v>3.0615813928672415E-2</v>
      </c>
      <c r="J16">
        <f t="shared" si="3"/>
        <v>0.96938418607132759</v>
      </c>
      <c r="K16">
        <f t="shared" si="4"/>
        <v>0</v>
      </c>
      <c r="L16">
        <f t="shared" si="5"/>
        <v>1</v>
      </c>
    </row>
    <row r="17" spans="1:12" x14ac:dyDescent="0.2">
      <c r="A17">
        <v>4172</v>
      </c>
      <c r="B17">
        <v>4513</v>
      </c>
      <c r="C17">
        <v>3983</v>
      </c>
      <c r="D17">
        <v>55.94</v>
      </c>
      <c r="E17">
        <v>3129.2835999999998</v>
      </c>
      <c r="F17">
        <f>IF(A17&gt;4000,1,0)</f>
        <v>1</v>
      </c>
      <c r="G17">
        <f t="shared" si="0"/>
        <v>-0.16777743728770611</v>
      </c>
      <c r="H17">
        <f t="shared" si="1"/>
        <v>0.84554199986545397</v>
      </c>
      <c r="I17">
        <f t="shared" si="2"/>
        <v>0.45815375641795025</v>
      </c>
      <c r="J17">
        <f t="shared" si="3"/>
        <v>0.45815375641795025</v>
      </c>
      <c r="K17">
        <f t="shared" si="4"/>
        <v>0</v>
      </c>
      <c r="L17">
        <f t="shared" si="5"/>
        <v>0</v>
      </c>
    </row>
    <row r="18" spans="1:12" x14ac:dyDescent="0.2">
      <c r="A18">
        <v>3415</v>
      </c>
      <c r="B18">
        <v>3662</v>
      </c>
      <c r="C18">
        <v>5302</v>
      </c>
      <c r="D18">
        <v>51.08</v>
      </c>
      <c r="E18">
        <v>2609.1663999999996</v>
      </c>
      <c r="F18">
        <f>IF(A18&gt;4000,1,0)</f>
        <v>0</v>
      </c>
      <c r="G18">
        <f t="shared" si="0"/>
        <v>-0.69670071426483604</v>
      </c>
      <c r="H18">
        <f t="shared" si="1"/>
        <v>0.49822638631193816</v>
      </c>
      <c r="I18">
        <f t="shared" si="2"/>
        <v>0.33254412741880846</v>
      </c>
      <c r="J18">
        <f t="shared" si="3"/>
        <v>0.66745587258119154</v>
      </c>
      <c r="K18">
        <f t="shared" si="4"/>
        <v>0</v>
      </c>
      <c r="L18">
        <f t="shared" si="5"/>
        <v>1</v>
      </c>
    </row>
    <row r="19" spans="1:12" x14ac:dyDescent="0.2">
      <c r="A19">
        <v>2523</v>
      </c>
      <c r="B19">
        <v>2668</v>
      </c>
      <c r="C19">
        <v>0</v>
      </c>
      <c r="D19">
        <v>33.979999999999997</v>
      </c>
      <c r="E19">
        <v>1154.6403999999998</v>
      </c>
      <c r="F19">
        <f>IF(A19&gt;4000,1,0)</f>
        <v>0</v>
      </c>
      <c r="G19">
        <f t="shared" si="0"/>
        <v>-6.929992870715707</v>
      </c>
      <c r="H19">
        <f t="shared" si="1"/>
        <v>9.7800784086647815E-4</v>
      </c>
      <c r="I19">
        <f t="shared" si="2"/>
        <v>9.7705227607953592E-4</v>
      </c>
      <c r="J19">
        <f t="shared" si="3"/>
        <v>0.99902294772392042</v>
      </c>
      <c r="K19">
        <f t="shared" si="4"/>
        <v>0</v>
      </c>
      <c r="L19">
        <f t="shared" si="5"/>
        <v>1</v>
      </c>
    </row>
    <row r="20" spans="1:12" x14ac:dyDescent="0.2">
      <c r="A20">
        <v>2150</v>
      </c>
      <c r="B20">
        <v>2638</v>
      </c>
      <c r="C20">
        <v>0</v>
      </c>
      <c r="D20">
        <v>41</v>
      </c>
      <c r="E20">
        <v>1681</v>
      </c>
      <c r="F20">
        <f>IF(A20&gt;4000,1,0)</f>
        <v>0</v>
      </c>
      <c r="G20">
        <f t="shared" si="0"/>
        <v>-6.5438306576672289</v>
      </c>
      <c r="H20">
        <f t="shared" si="1"/>
        <v>1.4389657427243017E-3</v>
      </c>
      <c r="I20">
        <f t="shared" si="2"/>
        <v>1.4368980955889634E-3</v>
      </c>
      <c r="J20">
        <f t="shared" si="3"/>
        <v>0.998563101904411</v>
      </c>
      <c r="K20">
        <f t="shared" si="4"/>
        <v>0</v>
      </c>
      <c r="L20">
        <f t="shared" si="5"/>
        <v>1</v>
      </c>
    </row>
    <row r="21" spans="1:12" x14ac:dyDescent="0.2">
      <c r="A21">
        <v>3379</v>
      </c>
      <c r="B21">
        <v>2308</v>
      </c>
      <c r="C21">
        <v>2898</v>
      </c>
      <c r="D21">
        <v>51.08</v>
      </c>
      <c r="E21">
        <v>2609.1663999999996</v>
      </c>
      <c r="F21">
        <f>IF(A21&gt;4000,1,0)</f>
        <v>0</v>
      </c>
      <c r="G21">
        <f t="shared" si="0"/>
        <v>-4.5046744479760896</v>
      </c>
      <c r="H21">
        <f t="shared" si="1"/>
        <v>1.1057189291332295E-2</v>
      </c>
      <c r="I21">
        <f t="shared" si="2"/>
        <v>1.0936264939753283E-2</v>
      </c>
      <c r="J21">
        <f t="shared" si="3"/>
        <v>0.9890637350602467</v>
      </c>
      <c r="K21">
        <f t="shared" si="4"/>
        <v>0</v>
      </c>
      <c r="L21">
        <f t="shared" si="5"/>
        <v>1</v>
      </c>
    </row>
    <row r="22" spans="1:12" x14ac:dyDescent="0.2">
      <c r="A22">
        <v>3218</v>
      </c>
      <c r="B22">
        <v>2908</v>
      </c>
      <c r="C22">
        <v>3390</v>
      </c>
      <c r="D22">
        <v>46.94</v>
      </c>
      <c r="E22">
        <v>2203.3635999999997</v>
      </c>
      <c r="F22">
        <f>IF(A22&gt;4000,1,0)</f>
        <v>0</v>
      </c>
      <c r="G22">
        <f t="shared" si="0"/>
        <v>-3.3999118609046439</v>
      </c>
      <c r="H22">
        <f t="shared" si="1"/>
        <v>3.3376211579783391E-2</v>
      </c>
      <c r="I22">
        <f t="shared" si="2"/>
        <v>3.2298219376232014E-2</v>
      </c>
      <c r="J22">
        <f t="shared" si="3"/>
        <v>0.96770178062376799</v>
      </c>
      <c r="K22">
        <f t="shared" si="4"/>
        <v>0</v>
      </c>
      <c r="L22">
        <f t="shared" si="5"/>
        <v>1</v>
      </c>
    </row>
    <row r="23" spans="1:12" x14ac:dyDescent="0.2">
      <c r="A23">
        <v>5006</v>
      </c>
      <c r="B23">
        <v>5640</v>
      </c>
      <c r="C23">
        <v>3837</v>
      </c>
      <c r="D23">
        <v>41</v>
      </c>
      <c r="E23">
        <v>1681</v>
      </c>
      <c r="F23">
        <f>IF(A23&gt;4000,1,0)</f>
        <v>1</v>
      </c>
      <c r="G23">
        <f t="shared" si="0"/>
        <v>0.8290388241404707</v>
      </c>
      <c r="H23">
        <f t="shared" si="1"/>
        <v>2.2911155166651254</v>
      </c>
      <c r="I23">
        <f t="shared" si="2"/>
        <v>0.69615165589407935</v>
      </c>
      <c r="J23">
        <f t="shared" si="3"/>
        <v>0.69615165589407935</v>
      </c>
      <c r="K23">
        <f t="shared" si="4"/>
        <v>1</v>
      </c>
      <c r="L23">
        <f t="shared" si="5"/>
        <v>1</v>
      </c>
    </row>
    <row r="24" spans="1:12" x14ac:dyDescent="0.2">
      <c r="A24">
        <v>4811</v>
      </c>
      <c r="B24">
        <v>4969</v>
      </c>
      <c r="C24">
        <v>4565</v>
      </c>
      <c r="D24">
        <v>48.02</v>
      </c>
      <c r="E24">
        <v>2305.9204000000004</v>
      </c>
      <c r="F24">
        <f>IF(A24&gt;4000,1,0)</f>
        <v>1</v>
      </c>
      <c r="G24">
        <f t="shared" si="0"/>
        <v>0.6638329992831693</v>
      </c>
      <c r="H24">
        <f t="shared" si="1"/>
        <v>1.942222623081391</v>
      </c>
      <c r="I24">
        <f t="shared" si="2"/>
        <v>0.66012089222782888</v>
      </c>
      <c r="J24">
        <f t="shared" si="3"/>
        <v>0.66012089222782888</v>
      </c>
      <c r="K24">
        <f t="shared" si="4"/>
        <v>1</v>
      </c>
      <c r="L24">
        <f t="shared" si="5"/>
        <v>1</v>
      </c>
    </row>
    <row r="25" spans="1:12" x14ac:dyDescent="0.2">
      <c r="A25">
        <v>2522</v>
      </c>
      <c r="B25">
        <v>2527</v>
      </c>
      <c r="C25">
        <v>0</v>
      </c>
      <c r="D25">
        <v>51.08</v>
      </c>
      <c r="E25">
        <v>2609.1663999999996</v>
      </c>
      <c r="F25">
        <f>IF(A25&gt;4000,1,0)</f>
        <v>0</v>
      </c>
      <c r="G25">
        <f t="shared" si="0"/>
        <v>-6.2441978730352936</v>
      </c>
      <c r="H25">
        <f t="shared" si="1"/>
        <v>1.9416874332195758E-3</v>
      </c>
      <c r="I25">
        <f t="shared" si="2"/>
        <v>1.9379245893978146E-3</v>
      </c>
      <c r="J25">
        <f t="shared" si="3"/>
        <v>0.99806207541060221</v>
      </c>
      <c r="K25">
        <f t="shared" si="4"/>
        <v>0</v>
      </c>
      <c r="L25">
        <f t="shared" si="5"/>
        <v>1</v>
      </c>
    </row>
    <row r="26" spans="1:12" x14ac:dyDescent="0.2">
      <c r="A26">
        <v>2677</v>
      </c>
      <c r="B26">
        <v>2428</v>
      </c>
      <c r="C26">
        <v>2189</v>
      </c>
      <c r="D26">
        <v>60.08</v>
      </c>
      <c r="E26">
        <v>3609.6063999999997</v>
      </c>
      <c r="F26">
        <f>IF(A26&gt;4000,1,0)</f>
        <v>0</v>
      </c>
      <c r="G26">
        <f t="shared" si="0"/>
        <v>-4.557491815762063</v>
      </c>
      <c r="H26">
        <f t="shared" si="1"/>
        <v>1.048833265064026E-2</v>
      </c>
      <c r="I26">
        <f t="shared" si="2"/>
        <v>1.0379469323636842E-2</v>
      </c>
      <c r="J26">
        <f t="shared" si="3"/>
        <v>0.98962053067636313</v>
      </c>
      <c r="K26">
        <f t="shared" si="4"/>
        <v>0</v>
      </c>
      <c r="L26">
        <f t="shared" si="5"/>
        <v>1</v>
      </c>
    </row>
    <row r="27" spans="1:12" x14ac:dyDescent="0.2">
      <c r="A27">
        <v>2272</v>
      </c>
      <c r="B27">
        <v>2900</v>
      </c>
      <c r="C27">
        <v>2253</v>
      </c>
      <c r="D27">
        <v>57.92</v>
      </c>
      <c r="E27">
        <v>3354.7264</v>
      </c>
      <c r="F27">
        <f>IF(A27&gt;4000,1,0)</f>
        <v>0</v>
      </c>
      <c r="G27">
        <f t="shared" si="0"/>
        <v>-3.8367678302756723</v>
      </c>
      <c r="H27">
        <f t="shared" si="1"/>
        <v>2.1563184704660704E-2</v>
      </c>
      <c r="I27">
        <f t="shared" si="2"/>
        <v>2.1108028389741487E-2</v>
      </c>
      <c r="J27">
        <f t="shared" si="3"/>
        <v>0.97889197161025854</v>
      </c>
      <c r="K27">
        <f t="shared" si="4"/>
        <v>0</v>
      </c>
      <c r="L27">
        <f t="shared" si="5"/>
        <v>1</v>
      </c>
    </row>
    <row r="28" spans="1:12" x14ac:dyDescent="0.2">
      <c r="A28">
        <v>3972</v>
      </c>
      <c r="B28">
        <v>4826</v>
      </c>
      <c r="C28">
        <v>2864</v>
      </c>
      <c r="D28">
        <v>51.08</v>
      </c>
      <c r="E28">
        <v>2609.1663999999996</v>
      </c>
      <c r="F28">
        <f>IF(A28&gt;4000,1,0)</f>
        <v>0</v>
      </c>
      <c r="G28">
        <f t="shared" si="0"/>
        <v>-0.65124805098799188</v>
      </c>
      <c r="H28">
        <f t="shared" si="1"/>
        <v>0.52139464342187491</v>
      </c>
      <c r="I28">
        <f t="shared" si="2"/>
        <v>0.34270834702636382</v>
      </c>
      <c r="J28">
        <f t="shared" si="3"/>
        <v>0.65729165297363612</v>
      </c>
      <c r="K28">
        <f t="shared" si="4"/>
        <v>0</v>
      </c>
      <c r="L28">
        <f t="shared" si="5"/>
        <v>1</v>
      </c>
    </row>
    <row r="29" spans="1:12" x14ac:dyDescent="0.2">
      <c r="A29">
        <v>4103</v>
      </c>
      <c r="B29">
        <v>4914</v>
      </c>
      <c r="C29">
        <v>3984</v>
      </c>
      <c r="D29">
        <v>53.96</v>
      </c>
      <c r="E29">
        <v>2911.6815999999999</v>
      </c>
      <c r="F29">
        <f>IF(A29&gt;4000,1,0)</f>
        <v>1</v>
      </c>
      <c r="G29">
        <f t="shared" si="0"/>
        <v>0.38881275046705976</v>
      </c>
      <c r="H29">
        <f t="shared" si="1"/>
        <v>1.4752282896607083</v>
      </c>
      <c r="I29">
        <f t="shared" si="2"/>
        <v>0.5959968605008652</v>
      </c>
      <c r="J29">
        <f t="shared" si="3"/>
        <v>0.5959968605008652</v>
      </c>
      <c r="K29">
        <f t="shared" si="4"/>
        <v>1</v>
      </c>
      <c r="L29">
        <f t="shared" si="5"/>
        <v>1</v>
      </c>
    </row>
    <row r="30" spans="1:12" x14ac:dyDescent="0.2">
      <c r="A30">
        <v>5376</v>
      </c>
      <c r="B30">
        <v>4840</v>
      </c>
      <c r="C30">
        <v>4437</v>
      </c>
      <c r="D30">
        <v>57.92</v>
      </c>
      <c r="E30">
        <v>3354.7264</v>
      </c>
      <c r="F30">
        <f>IF(A30&gt;4000,1,0)</f>
        <v>1</v>
      </c>
      <c r="G30">
        <f t="shared" si="0"/>
        <v>0.71600431507132667</v>
      </c>
      <c r="H30">
        <f t="shared" si="1"/>
        <v>2.0462407210305522</v>
      </c>
      <c r="I30">
        <f t="shared" si="2"/>
        <v>0.67172653392221182</v>
      </c>
      <c r="J30">
        <f t="shared" si="3"/>
        <v>0.67172653392221182</v>
      </c>
      <c r="K30">
        <f t="shared" si="4"/>
        <v>1</v>
      </c>
      <c r="L30">
        <f t="shared" si="5"/>
        <v>1</v>
      </c>
    </row>
    <row r="31" spans="1:12" x14ac:dyDescent="0.2">
      <c r="A31">
        <v>2279</v>
      </c>
      <c r="B31">
        <v>1921</v>
      </c>
      <c r="C31">
        <v>2841</v>
      </c>
      <c r="D31">
        <v>55.94</v>
      </c>
      <c r="E31">
        <v>3129.2835999999998</v>
      </c>
      <c r="F31">
        <f>IF(A31&gt;4000,1,0)</f>
        <v>0</v>
      </c>
      <c r="G31">
        <f t="shared" si="0"/>
        <v>-4.9779211706866171</v>
      </c>
      <c r="H31">
        <f t="shared" si="1"/>
        <v>6.888367423778902E-3</v>
      </c>
      <c r="I31">
        <f t="shared" si="2"/>
        <v>6.8412424322702768E-3</v>
      </c>
      <c r="J31">
        <f t="shared" si="3"/>
        <v>0.99315875756772976</v>
      </c>
      <c r="K31">
        <f t="shared" si="4"/>
        <v>0</v>
      </c>
      <c r="L31">
        <f t="shared" si="5"/>
        <v>1</v>
      </c>
    </row>
    <row r="32" spans="1:12" x14ac:dyDescent="0.2">
      <c r="A32">
        <v>2273</v>
      </c>
      <c r="B32">
        <v>2436</v>
      </c>
      <c r="C32">
        <v>2085</v>
      </c>
      <c r="D32">
        <v>51.98</v>
      </c>
      <c r="E32">
        <v>2701.9203999999995</v>
      </c>
      <c r="F32">
        <f>IF(A32&gt;4000,1,0)</f>
        <v>0</v>
      </c>
      <c r="G32">
        <f t="shared" si="0"/>
        <v>-4.8567682702920836</v>
      </c>
      <c r="H32">
        <f t="shared" si="1"/>
        <v>7.7755718771381774E-3</v>
      </c>
      <c r="I32">
        <f t="shared" si="2"/>
        <v>7.7155788392994779E-3</v>
      </c>
      <c r="J32">
        <f t="shared" si="3"/>
        <v>0.99228442116070048</v>
      </c>
      <c r="K32">
        <f t="shared" si="4"/>
        <v>0</v>
      </c>
      <c r="L32">
        <f t="shared" si="5"/>
        <v>1</v>
      </c>
    </row>
    <row r="33" spans="1:12" x14ac:dyDescent="0.2">
      <c r="A33">
        <v>2528</v>
      </c>
      <c r="B33">
        <v>2838</v>
      </c>
      <c r="C33">
        <v>2380</v>
      </c>
      <c r="D33">
        <v>53.96</v>
      </c>
      <c r="E33">
        <v>2911.6815999999999</v>
      </c>
      <c r="F33">
        <f>IF(A33&gt;4000,1,0)</f>
        <v>0</v>
      </c>
      <c r="G33">
        <f t="shared" si="0"/>
        <v>-3.9577586863574283</v>
      </c>
      <c r="H33">
        <f t="shared" si="1"/>
        <v>1.9105888627187911E-2</v>
      </c>
      <c r="I33">
        <f t="shared" si="2"/>
        <v>1.8747697212234713E-2</v>
      </c>
      <c r="J33">
        <f t="shared" si="3"/>
        <v>0.98125230278776532</v>
      </c>
      <c r="K33">
        <f t="shared" si="4"/>
        <v>0</v>
      </c>
      <c r="L33">
        <f t="shared" si="5"/>
        <v>1</v>
      </c>
    </row>
    <row r="34" spans="1:12" x14ac:dyDescent="0.2">
      <c r="A34">
        <v>2630</v>
      </c>
      <c r="B34">
        <v>3187</v>
      </c>
      <c r="C34">
        <v>3497</v>
      </c>
      <c r="D34">
        <v>59</v>
      </c>
      <c r="E34">
        <v>3481</v>
      </c>
      <c r="F34">
        <f>IF(A34&gt;4000,1,0)</f>
        <v>0</v>
      </c>
      <c r="G34">
        <f t="shared" si="0"/>
        <v>-2.4762600794290148</v>
      </c>
      <c r="H34">
        <f t="shared" si="1"/>
        <v>8.405700499355169E-2</v>
      </c>
      <c r="I34">
        <f t="shared" si="2"/>
        <v>7.753928493276209E-2</v>
      </c>
      <c r="J34">
        <f t="shared" si="3"/>
        <v>0.92246071506723792</v>
      </c>
      <c r="K34">
        <f t="shared" si="4"/>
        <v>0</v>
      </c>
      <c r="L34">
        <f t="shared" si="5"/>
        <v>1</v>
      </c>
    </row>
    <row r="35" spans="1:12" x14ac:dyDescent="0.2">
      <c r="A35">
        <v>4767</v>
      </c>
      <c r="B35">
        <v>4366</v>
      </c>
      <c r="C35">
        <v>4115</v>
      </c>
      <c r="D35">
        <v>62.059999999999903</v>
      </c>
      <c r="E35">
        <v>3851.4435999999878</v>
      </c>
      <c r="F35">
        <f>IF(A35&gt;4000,1,0)</f>
        <v>1</v>
      </c>
      <c r="G35">
        <f t="shared" si="0"/>
        <v>-0.15213784243067741</v>
      </c>
      <c r="H35">
        <f t="shared" si="1"/>
        <v>0.85886988386882657</v>
      </c>
      <c r="I35">
        <f t="shared" si="2"/>
        <v>0.46203873187792943</v>
      </c>
      <c r="J35">
        <f t="shared" si="3"/>
        <v>0.46203873187792943</v>
      </c>
      <c r="K35">
        <f t="shared" si="4"/>
        <v>0</v>
      </c>
      <c r="L35">
        <f t="shared" si="5"/>
        <v>0</v>
      </c>
    </row>
    <row r="36" spans="1:12" x14ac:dyDescent="0.2">
      <c r="A36">
        <v>5263</v>
      </c>
      <c r="B36">
        <v>4247</v>
      </c>
      <c r="C36">
        <v>4227</v>
      </c>
      <c r="D36">
        <v>55.04</v>
      </c>
      <c r="E36">
        <v>3029.4015999999997</v>
      </c>
      <c r="F36">
        <f>IF(A36&gt;4000,1,0)</f>
        <v>1</v>
      </c>
      <c r="G36">
        <f t="shared" si="0"/>
        <v>-0.42975574570645625</v>
      </c>
      <c r="H36">
        <f t="shared" si="1"/>
        <v>0.65066800376901024</v>
      </c>
      <c r="I36">
        <f t="shared" si="2"/>
        <v>0.39418465874623138</v>
      </c>
      <c r="J36">
        <f t="shared" si="3"/>
        <v>0.39418465874623138</v>
      </c>
      <c r="K36">
        <f t="shared" si="4"/>
        <v>0</v>
      </c>
      <c r="L36">
        <f t="shared" si="5"/>
        <v>0</v>
      </c>
    </row>
    <row r="37" spans="1:12" x14ac:dyDescent="0.2">
      <c r="A37">
        <v>1928</v>
      </c>
      <c r="B37">
        <v>2308</v>
      </c>
      <c r="C37">
        <v>2756</v>
      </c>
      <c r="D37">
        <v>48.92</v>
      </c>
      <c r="E37">
        <v>2393.1664000000001</v>
      </c>
      <c r="F37">
        <f>IF(A37&gt;4000,1,0)</f>
        <v>0</v>
      </c>
      <c r="G37">
        <f t="shared" si="0"/>
        <v>-4.6923610766225998</v>
      </c>
      <c r="H37">
        <f t="shared" si="1"/>
        <v>9.1650212726117064E-3</v>
      </c>
      <c r="I37">
        <f t="shared" si="2"/>
        <v>9.0817865060900723E-3</v>
      </c>
      <c r="J37">
        <f t="shared" si="3"/>
        <v>0.99091821349390996</v>
      </c>
      <c r="K37">
        <f t="shared" si="4"/>
        <v>0</v>
      </c>
      <c r="L37">
        <f t="shared" si="5"/>
        <v>1</v>
      </c>
    </row>
    <row r="38" spans="1:12" x14ac:dyDescent="0.2">
      <c r="A38">
        <v>2708</v>
      </c>
      <c r="B38">
        <v>4320</v>
      </c>
      <c r="C38">
        <v>2772</v>
      </c>
      <c r="D38">
        <v>46.94</v>
      </c>
      <c r="E38">
        <v>2203.3635999999997</v>
      </c>
      <c r="F38">
        <f>IF(A38&gt;4000,1,0)</f>
        <v>0</v>
      </c>
      <c r="G38">
        <f t="shared" si="0"/>
        <v>-1.6682680868774422</v>
      </c>
      <c r="H38">
        <f t="shared" si="1"/>
        <v>0.18857337569077554</v>
      </c>
      <c r="I38">
        <f t="shared" si="2"/>
        <v>0.15865522444601318</v>
      </c>
      <c r="J38">
        <f t="shared" si="3"/>
        <v>0.84134477555398679</v>
      </c>
      <c r="K38">
        <f t="shared" si="4"/>
        <v>0</v>
      </c>
      <c r="L38">
        <f t="shared" si="5"/>
        <v>1</v>
      </c>
    </row>
    <row r="39" spans="1:12" x14ac:dyDescent="0.2">
      <c r="A39">
        <v>3399</v>
      </c>
      <c r="B39">
        <v>3214</v>
      </c>
      <c r="C39">
        <v>1706</v>
      </c>
      <c r="D39">
        <v>51.98</v>
      </c>
      <c r="E39">
        <v>2701.9203999999995</v>
      </c>
      <c r="F39">
        <f>IF(A39&gt;4000,1,0)</f>
        <v>0</v>
      </c>
      <c r="G39">
        <f t="shared" si="0"/>
        <v>-3.9302283327218328</v>
      </c>
      <c r="H39">
        <f t="shared" si="1"/>
        <v>1.9639187771875094E-2</v>
      </c>
      <c r="I39">
        <f t="shared" si="2"/>
        <v>1.9260918967611305E-2</v>
      </c>
      <c r="J39">
        <f t="shared" si="3"/>
        <v>0.98073908103238872</v>
      </c>
      <c r="K39">
        <f t="shared" si="4"/>
        <v>0</v>
      </c>
      <c r="L39">
        <f t="shared" si="5"/>
        <v>1</v>
      </c>
    </row>
    <row r="40" spans="1:12" x14ac:dyDescent="0.2">
      <c r="A40">
        <v>3573</v>
      </c>
      <c r="B40">
        <v>3040</v>
      </c>
      <c r="C40">
        <v>2616</v>
      </c>
      <c r="D40">
        <v>46.94</v>
      </c>
      <c r="E40">
        <v>2203.3635999999997</v>
      </c>
      <c r="F40">
        <f>IF(A40&gt;4000,1,0)</f>
        <v>0</v>
      </c>
      <c r="G40">
        <f t="shared" si="0"/>
        <v>-3.751298630785926</v>
      </c>
      <c r="H40">
        <f t="shared" si="1"/>
        <v>2.348722480929968E-2</v>
      </c>
      <c r="I40">
        <f t="shared" si="2"/>
        <v>2.2948234467387627E-2</v>
      </c>
      <c r="J40">
        <f t="shared" si="3"/>
        <v>0.97705176553261242</v>
      </c>
      <c r="K40">
        <f t="shared" si="4"/>
        <v>0</v>
      </c>
      <c r="L40">
        <f t="shared" si="5"/>
        <v>1</v>
      </c>
    </row>
    <row r="41" spans="1:12" x14ac:dyDescent="0.2">
      <c r="A41">
        <v>3985</v>
      </c>
      <c r="B41">
        <v>3646</v>
      </c>
      <c r="C41">
        <v>4172</v>
      </c>
      <c r="D41">
        <v>46.04</v>
      </c>
      <c r="E41">
        <v>2119.6815999999999</v>
      </c>
      <c r="F41">
        <f>IF(A41&gt;4000,1,0)</f>
        <v>0</v>
      </c>
      <c r="G41">
        <f t="shared" si="0"/>
        <v>-1.7442768983337784</v>
      </c>
      <c r="H41">
        <f t="shared" si="1"/>
        <v>0.17477132071917567</v>
      </c>
      <c r="I41">
        <f t="shared" si="2"/>
        <v>0.14877050336246167</v>
      </c>
      <c r="J41">
        <f t="shared" si="3"/>
        <v>0.85122949663753833</v>
      </c>
      <c r="K41">
        <f t="shared" si="4"/>
        <v>0</v>
      </c>
      <c r="L41">
        <f t="shared" si="5"/>
        <v>1</v>
      </c>
    </row>
    <row r="42" spans="1:12" x14ac:dyDescent="0.2">
      <c r="A42">
        <v>4355</v>
      </c>
      <c r="B42">
        <v>5899</v>
      </c>
      <c r="C42">
        <v>3415</v>
      </c>
      <c r="D42">
        <v>57.02</v>
      </c>
      <c r="E42">
        <v>3251.2804000000006</v>
      </c>
      <c r="F42">
        <f>IF(A42&gt;4000,1,0)</f>
        <v>1</v>
      </c>
      <c r="G42">
        <f t="shared" si="0"/>
        <v>1.5904187081374808</v>
      </c>
      <c r="H42">
        <f t="shared" si="1"/>
        <v>4.9058025978211361</v>
      </c>
      <c r="I42">
        <f t="shared" si="2"/>
        <v>0.83067500421213936</v>
      </c>
      <c r="J42">
        <f t="shared" si="3"/>
        <v>0.83067500421213936</v>
      </c>
      <c r="K42">
        <f t="shared" si="4"/>
        <v>1</v>
      </c>
      <c r="L42">
        <f t="shared" si="5"/>
        <v>1</v>
      </c>
    </row>
    <row r="43" spans="1:12" x14ac:dyDescent="0.2">
      <c r="A43">
        <v>2251</v>
      </c>
      <c r="B43">
        <v>4701</v>
      </c>
      <c r="C43">
        <v>2523</v>
      </c>
      <c r="D43">
        <v>42.08</v>
      </c>
      <c r="E43">
        <v>1770.7263999999998</v>
      </c>
      <c r="F43">
        <f>IF(A43&gt;4000,1,0)</f>
        <v>0</v>
      </c>
      <c r="G43">
        <f t="shared" si="0"/>
        <v>-1.4998061437174806</v>
      </c>
      <c r="H43">
        <f t="shared" si="1"/>
        <v>0.22317341952470962</v>
      </c>
      <c r="I43">
        <f t="shared" si="2"/>
        <v>0.1824544385631176</v>
      </c>
      <c r="J43">
        <f t="shared" si="3"/>
        <v>0.8175455614368824</v>
      </c>
      <c r="K43">
        <f t="shared" si="4"/>
        <v>0</v>
      </c>
      <c r="L43">
        <f t="shared" si="5"/>
        <v>1</v>
      </c>
    </row>
    <row r="44" spans="1:12" x14ac:dyDescent="0.2">
      <c r="A44">
        <v>1984</v>
      </c>
      <c r="B44">
        <v>3210</v>
      </c>
      <c r="C44">
        <v>2150</v>
      </c>
      <c r="D44">
        <v>28.94</v>
      </c>
      <c r="E44">
        <v>837.5236000000001</v>
      </c>
      <c r="F44">
        <f>IF(A44&gt;4000,1,0)</f>
        <v>0</v>
      </c>
      <c r="G44">
        <f t="shared" si="0"/>
        <v>-4.9179444326689925</v>
      </c>
      <c r="H44">
        <f t="shared" si="1"/>
        <v>7.3141501329905293E-3</v>
      </c>
      <c r="I44">
        <f t="shared" si="2"/>
        <v>7.2610417832658057E-3</v>
      </c>
      <c r="J44">
        <f t="shared" si="3"/>
        <v>0.99273895821673419</v>
      </c>
      <c r="K44">
        <f t="shared" si="4"/>
        <v>0</v>
      </c>
      <c r="L44">
        <f t="shared" si="5"/>
        <v>1</v>
      </c>
    </row>
    <row r="45" spans="1:12" x14ac:dyDescent="0.2">
      <c r="A45">
        <v>2417</v>
      </c>
      <c r="B45">
        <v>2579</v>
      </c>
      <c r="C45">
        <v>3379</v>
      </c>
      <c r="D45">
        <v>30.92</v>
      </c>
      <c r="E45">
        <v>956.04640000000006</v>
      </c>
      <c r="F45">
        <f>IF(A45&gt;4000,1,0)</f>
        <v>0</v>
      </c>
      <c r="G45">
        <f t="shared" si="0"/>
        <v>-4.8609207310324951</v>
      </c>
      <c r="H45">
        <f t="shared" si="1"/>
        <v>7.7433510643126766E-3</v>
      </c>
      <c r="I45">
        <f t="shared" si="2"/>
        <v>7.6838522984395323E-3</v>
      </c>
      <c r="J45">
        <f t="shared" si="3"/>
        <v>0.99231614770156051</v>
      </c>
      <c r="K45">
        <f t="shared" si="4"/>
        <v>0</v>
      </c>
      <c r="L45">
        <f t="shared" si="5"/>
        <v>1</v>
      </c>
    </row>
    <row r="46" spans="1:12" x14ac:dyDescent="0.2">
      <c r="A46">
        <v>3051</v>
      </c>
      <c r="B46">
        <v>3467</v>
      </c>
      <c r="C46">
        <v>3218</v>
      </c>
      <c r="D46">
        <v>35.96</v>
      </c>
      <c r="E46">
        <v>1293.1216000000002</v>
      </c>
      <c r="F46">
        <f>IF(A46&gt;4000,1,0)</f>
        <v>0</v>
      </c>
      <c r="G46">
        <f t="shared" si="0"/>
        <v>-3.2627518601151095</v>
      </c>
      <c r="H46">
        <f t="shared" si="1"/>
        <v>3.8282903735491536E-2</v>
      </c>
      <c r="I46">
        <f t="shared" si="2"/>
        <v>3.6871360972774263E-2</v>
      </c>
      <c r="J46">
        <f t="shared" si="3"/>
        <v>0.96312863902722579</v>
      </c>
      <c r="K46">
        <f t="shared" si="4"/>
        <v>0</v>
      </c>
      <c r="L46">
        <f t="shared" si="5"/>
        <v>1</v>
      </c>
    </row>
    <row r="47" spans="1:12" x14ac:dyDescent="0.2">
      <c r="A47">
        <v>4482</v>
      </c>
      <c r="B47">
        <v>5530</v>
      </c>
      <c r="C47">
        <v>5006</v>
      </c>
      <c r="D47">
        <v>33.08</v>
      </c>
      <c r="E47">
        <v>1094.2864</v>
      </c>
      <c r="F47">
        <f>IF(A47&gt;4000,1,0)</f>
        <v>1</v>
      </c>
      <c r="G47">
        <f t="shared" si="0"/>
        <v>1.0033668123112323</v>
      </c>
      <c r="H47">
        <f t="shared" si="1"/>
        <v>2.7274491969293471</v>
      </c>
      <c r="I47">
        <f t="shared" si="2"/>
        <v>0.7317200189277443</v>
      </c>
      <c r="J47">
        <f t="shared" si="3"/>
        <v>0.7317200189277443</v>
      </c>
      <c r="K47">
        <f t="shared" si="4"/>
        <v>1</v>
      </c>
      <c r="L47">
        <f t="shared" si="5"/>
        <v>1</v>
      </c>
    </row>
    <row r="48" spans="1:12" x14ac:dyDescent="0.2">
      <c r="A48">
        <v>4861</v>
      </c>
      <c r="B48">
        <v>5349</v>
      </c>
      <c r="C48">
        <v>4811</v>
      </c>
      <c r="D48">
        <v>28.94</v>
      </c>
      <c r="E48">
        <v>837.5236000000001</v>
      </c>
      <c r="F48">
        <f>IF(A48&gt;4000,1,0)</f>
        <v>1</v>
      </c>
      <c r="G48">
        <f t="shared" si="0"/>
        <v>0.28312522428394349</v>
      </c>
      <c r="H48">
        <f t="shared" si="1"/>
        <v>1.3272713580164464</v>
      </c>
      <c r="I48">
        <f t="shared" si="2"/>
        <v>0.57031224719221885</v>
      </c>
      <c r="J48">
        <f t="shared" si="3"/>
        <v>0.57031224719221885</v>
      </c>
      <c r="K48">
        <f t="shared" si="4"/>
        <v>1</v>
      </c>
      <c r="L48">
        <f t="shared" si="5"/>
        <v>1</v>
      </c>
    </row>
    <row r="49" spans="1:12" x14ac:dyDescent="0.2">
      <c r="A49">
        <v>2119</v>
      </c>
      <c r="B49">
        <v>1976</v>
      </c>
      <c r="C49">
        <v>2522</v>
      </c>
      <c r="D49">
        <v>44.96</v>
      </c>
      <c r="E49">
        <v>2021.4016000000001</v>
      </c>
      <c r="F49">
        <f>IF(A49&gt;4000,1,0)</f>
        <v>0</v>
      </c>
      <c r="G49">
        <f t="shared" si="0"/>
        <v>-5.5499972802381814</v>
      </c>
      <c r="H49">
        <f t="shared" si="1"/>
        <v>3.88746781644829E-3</v>
      </c>
      <c r="I49">
        <f t="shared" si="2"/>
        <v>3.8724139319160009E-3</v>
      </c>
      <c r="J49">
        <f t="shared" si="3"/>
        <v>0.99612758606808405</v>
      </c>
      <c r="K49">
        <f t="shared" si="4"/>
        <v>0</v>
      </c>
      <c r="L49">
        <f t="shared" si="5"/>
        <v>1</v>
      </c>
    </row>
    <row r="50" spans="1:12" x14ac:dyDescent="0.2">
      <c r="A50">
        <v>2262</v>
      </c>
      <c r="B50">
        <v>2873</v>
      </c>
      <c r="C50">
        <v>2677</v>
      </c>
      <c r="D50">
        <v>44.06</v>
      </c>
      <c r="E50">
        <v>1941.2836000000002</v>
      </c>
      <c r="F50">
        <f>IF(A50&gt;4000,1,0)</f>
        <v>0</v>
      </c>
      <c r="G50">
        <f t="shared" si="0"/>
        <v>-4.1019306510397398</v>
      </c>
      <c r="H50">
        <f t="shared" si="1"/>
        <v>1.6540710215504562E-2</v>
      </c>
      <c r="I50">
        <f t="shared" si="2"/>
        <v>1.627156694196533E-2</v>
      </c>
      <c r="J50">
        <f t="shared" si="3"/>
        <v>0.9837284330580347</v>
      </c>
      <c r="K50">
        <f t="shared" si="4"/>
        <v>0</v>
      </c>
      <c r="L50">
        <f t="shared" si="5"/>
        <v>1</v>
      </c>
    </row>
    <row r="51" spans="1:12" x14ac:dyDescent="0.2">
      <c r="A51">
        <v>2794</v>
      </c>
      <c r="B51">
        <v>3162</v>
      </c>
      <c r="C51">
        <v>2272</v>
      </c>
      <c r="D51">
        <v>42.98</v>
      </c>
      <c r="E51">
        <v>1847.2803999999996</v>
      </c>
      <c r="F51">
        <f>IF(A51&gt;4000,1,0)</f>
        <v>0</v>
      </c>
      <c r="G51">
        <f t="shared" si="0"/>
        <v>-4.0022606801163443</v>
      </c>
      <c r="H51">
        <f t="shared" si="1"/>
        <v>1.8274279855466726E-2</v>
      </c>
      <c r="I51">
        <f t="shared" si="2"/>
        <v>1.7946323713548543E-2</v>
      </c>
      <c r="J51">
        <f t="shared" si="3"/>
        <v>0.98205367628645146</v>
      </c>
      <c r="K51">
        <f t="shared" si="4"/>
        <v>0</v>
      </c>
      <c r="L51">
        <f t="shared" si="5"/>
        <v>1</v>
      </c>
    </row>
    <row r="52" spans="1:12" x14ac:dyDescent="0.2">
      <c r="A52">
        <v>3613</v>
      </c>
      <c r="B52">
        <v>3445</v>
      </c>
      <c r="C52">
        <v>3972</v>
      </c>
      <c r="D52">
        <v>42.98</v>
      </c>
      <c r="E52">
        <v>1847.2803999999996</v>
      </c>
      <c r="F52">
        <f>IF(A52&gt;4000,1,0)</f>
        <v>0</v>
      </c>
      <c r="G52">
        <f t="shared" si="0"/>
        <v>-2.3481640031295994</v>
      </c>
      <c r="H52">
        <f t="shared" si="1"/>
        <v>9.5544420536543231E-2</v>
      </c>
      <c r="I52">
        <f t="shared" si="2"/>
        <v>8.7211817928615182E-2</v>
      </c>
      <c r="J52">
        <f t="shared" si="3"/>
        <v>0.91278818207138479</v>
      </c>
      <c r="K52">
        <f t="shared" si="4"/>
        <v>0</v>
      </c>
      <c r="L52">
        <f t="shared" si="5"/>
        <v>1</v>
      </c>
    </row>
    <row r="53" spans="1:12" x14ac:dyDescent="0.2">
      <c r="A53">
        <v>4516</v>
      </c>
      <c r="B53">
        <v>5333</v>
      </c>
      <c r="C53">
        <v>4103</v>
      </c>
      <c r="D53">
        <v>57.92</v>
      </c>
      <c r="E53">
        <v>3354.7264</v>
      </c>
      <c r="F53">
        <f>IF(A53&gt;4000,1,0)</f>
        <v>1</v>
      </c>
      <c r="G53">
        <f t="shared" si="0"/>
        <v>1.2358844161955833</v>
      </c>
      <c r="H53">
        <f t="shared" si="1"/>
        <v>3.441420823488003</v>
      </c>
      <c r="I53">
        <f t="shared" si="2"/>
        <v>0.7748468249818613</v>
      </c>
      <c r="J53">
        <f t="shared" si="3"/>
        <v>0.7748468249818613</v>
      </c>
      <c r="K53">
        <f t="shared" si="4"/>
        <v>1</v>
      </c>
      <c r="L53">
        <f t="shared" si="5"/>
        <v>1</v>
      </c>
    </row>
    <row r="54" spans="1:12" x14ac:dyDescent="0.2">
      <c r="A54">
        <v>4740</v>
      </c>
      <c r="B54">
        <v>4743</v>
      </c>
      <c r="C54">
        <v>5376</v>
      </c>
      <c r="D54">
        <v>53.96</v>
      </c>
      <c r="E54">
        <v>2911.6815999999999</v>
      </c>
      <c r="F54">
        <f>IF(A54&gt;4000,1,0)</f>
        <v>1</v>
      </c>
      <c r="G54">
        <f t="shared" si="0"/>
        <v>1.1230148802039608</v>
      </c>
      <c r="H54">
        <f t="shared" si="1"/>
        <v>3.0741083145673747</v>
      </c>
      <c r="I54">
        <f t="shared" si="2"/>
        <v>0.75454751744709347</v>
      </c>
      <c r="J54">
        <f t="shared" si="3"/>
        <v>0.75454751744709347</v>
      </c>
      <c r="K54">
        <f t="shared" si="4"/>
        <v>1</v>
      </c>
      <c r="L54">
        <f t="shared" si="5"/>
        <v>1</v>
      </c>
    </row>
    <row r="55" spans="1:12" x14ac:dyDescent="0.2">
      <c r="A55">
        <v>2695</v>
      </c>
      <c r="B55">
        <v>2802</v>
      </c>
      <c r="C55">
        <v>2279</v>
      </c>
      <c r="D55">
        <v>41</v>
      </c>
      <c r="E55">
        <v>1681</v>
      </c>
      <c r="F55">
        <f>IF(A55&gt;4000,1,0)</f>
        <v>0</v>
      </c>
      <c r="G55">
        <f t="shared" si="0"/>
        <v>-4.6580694162106724</v>
      </c>
      <c r="H55">
        <f t="shared" si="1"/>
        <v>9.4847558534041157E-3</v>
      </c>
      <c r="I55">
        <f t="shared" si="2"/>
        <v>9.3956404972018008E-3</v>
      </c>
      <c r="J55">
        <f t="shared" si="3"/>
        <v>0.99060435950279824</v>
      </c>
      <c r="K55">
        <f t="shared" si="4"/>
        <v>0</v>
      </c>
      <c r="L55">
        <f t="shared" si="5"/>
        <v>1</v>
      </c>
    </row>
    <row r="56" spans="1:12" x14ac:dyDescent="0.2">
      <c r="A56">
        <v>2824</v>
      </c>
      <c r="B56">
        <v>3552</v>
      </c>
      <c r="C56">
        <v>2273</v>
      </c>
      <c r="D56">
        <v>44.96</v>
      </c>
      <c r="E56">
        <v>2021.4016000000001</v>
      </c>
      <c r="F56">
        <f>IF(A56&gt;4000,1,0)</f>
        <v>0</v>
      </c>
      <c r="G56">
        <f t="shared" si="0"/>
        <v>-3.3013528804061387</v>
      </c>
      <c r="H56">
        <f t="shared" si="1"/>
        <v>3.683330262489154E-2</v>
      </c>
      <c r="I56">
        <f t="shared" si="2"/>
        <v>3.5524806670120236E-2</v>
      </c>
      <c r="J56">
        <f t="shared" si="3"/>
        <v>0.96447519332987974</v>
      </c>
      <c r="K56">
        <f t="shared" si="4"/>
        <v>0</v>
      </c>
      <c r="L56">
        <f t="shared" si="5"/>
        <v>1</v>
      </c>
    </row>
    <row r="57" spans="1:12" x14ac:dyDescent="0.2">
      <c r="A57">
        <v>3162</v>
      </c>
      <c r="B57">
        <v>2961</v>
      </c>
      <c r="C57">
        <v>2528</v>
      </c>
      <c r="D57">
        <v>48.02</v>
      </c>
      <c r="E57">
        <v>2305.9204000000004</v>
      </c>
      <c r="F57">
        <f>IF(A57&gt;4000,1,0)</f>
        <v>0</v>
      </c>
      <c r="G57">
        <f t="shared" si="0"/>
        <v>-3.8883166808278067</v>
      </c>
      <c r="H57">
        <f t="shared" si="1"/>
        <v>2.0479791063758104E-2</v>
      </c>
      <c r="I57">
        <f t="shared" si="2"/>
        <v>2.006878650914759E-2</v>
      </c>
      <c r="J57">
        <f t="shared" si="3"/>
        <v>0.97993121349085244</v>
      </c>
      <c r="K57">
        <f t="shared" si="4"/>
        <v>0</v>
      </c>
      <c r="L57">
        <f t="shared" si="5"/>
        <v>1</v>
      </c>
    </row>
    <row r="58" spans="1:12" x14ac:dyDescent="0.2">
      <c r="A58">
        <v>3106</v>
      </c>
      <c r="B58">
        <v>3855</v>
      </c>
      <c r="C58">
        <v>2630</v>
      </c>
      <c r="D58">
        <v>60.08</v>
      </c>
      <c r="E58">
        <v>3609.6063999999997</v>
      </c>
      <c r="F58">
        <f>IF(A58&gt;4000,1,0)</f>
        <v>0</v>
      </c>
      <c r="G58">
        <f t="shared" si="0"/>
        <v>-2.043837932535514</v>
      </c>
      <c r="H58">
        <f t="shared" si="1"/>
        <v>0.12953062587809658</v>
      </c>
      <c r="I58">
        <f t="shared" si="2"/>
        <v>0.11467650625001825</v>
      </c>
      <c r="J58">
        <f t="shared" si="3"/>
        <v>0.88532349374998176</v>
      </c>
      <c r="K58">
        <f t="shared" si="4"/>
        <v>0</v>
      </c>
      <c r="L58">
        <f t="shared" si="5"/>
        <v>1</v>
      </c>
    </row>
    <row r="59" spans="1:12" x14ac:dyDescent="0.2">
      <c r="A59">
        <v>3908</v>
      </c>
      <c r="B59">
        <v>4848</v>
      </c>
      <c r="C59">
        <v>4767</v>
      </c>
      <c r="D59">
        <v>62.959999999999901</v>
      </c>
      <c r="E59">
        <v>3963.9615999999874</v>
      </c>
      <c r="F59">
        <f>IF(A59&gt;4000,1,0)</f>
        <v>0</v>
      </c>
      <c r="G59">
        <f t="shared" si="0"/>
        <v>1.0735710503577991</v>
      </c>
      <c r="H59">
        <f t="shared" si="1"/>
        <v>2.9258090781744754</v>
      </c>
      <c r="I59">
        <f t="shared" si="2"/>
        <v>0.74527543747364144</v>
      </c>
      <c r="J59">
        <f t="shared" si="3"/>
        <v>0.25472456252635856</v>
      </c>
      <c r="K59">
        <f t="shared" si="4"/>
        <v>1</v>
      </c>
      <c r="L59">
        <f t="shared" si="5"/>
        <v>0</v>
      </c>
    </row>
    <row r="60" spans="1:12" x14ac:dyDescent="0.2">
      <c r="A60">
        <v>5991</v>
      </c>
      <c r="B60">
        <v>5030</v>
      </c>
      <c r="C60">
        <v>5263</v>
      </c>
      <c r="D60">
        <v>57.92</v>
      </c>
      <c r="E60">
        <v>3354.7264</v>
      </c>
      <c r="F60">
        <f>IF(A60&gt;4000,1,0)</f>
        <v>1</v>
      </c>
      <c r="G60">
        <f t="shared" si="0"/>
        <v>1.6005449496642248</v>
      </c>
      <c r="H60">
        <f t="shared" si="1"/>
        <v>4.9557323133366538</v>
      </c>
      <c r="I60">
        <f t="shared" si="2"/>
        <v>0.83209453558537161</v>
      </c>
      <c r="J60">
        <f t="shared" si="3"/>
        <v>0.83209453558537161</v>
      </c>
      <c r="K60">
        <f t="shared" si="4"/>
        <v>1</v>
      </c>
      <c r="L60">
        <f t="shared" si="5"/>
        <v>1</v>
      </c>
    </row>
    <row r="61" spans="1:12" x14ac:dyDescent="0.2">
      <c r="A61">
        <v>21</v>
      </c>
      <c r="B61">
        <v>132</v>
      </c>
      <c r="C61">
        <v>0</v>
      </c>
      <c r="D61">
        <v>64.040000000000006</v>
      </c>
      <c r="E61">
        <v>4101.1216000000004</v>
      </c>
      <c r="F61">
        <f>IF(A61&gt;4000,1,0)</f>
        <v>0</v>
      </c>
      <c r="G61">
        <f t="shared" si="0"/>
        <v>-9.5878279463908136</v>
      </c>
      <c r="H61">
        <f t="shared" si="1"/>
        <v>6.8558172028556117E-5</v>
      </c>
      <c r="I61">
        <f t="shared" si="2"/>
        <v>6.8553472127820826E-5</v>
      </c>
      <c r="J61">
        <f t="shared" si="3"/>
        <v>0.99993144652787214</v>
      </c>
      <c r="K61">
        <f t="shared" si="4"/>
        <v>0</v>
      </c>
      <c r="L61">
        <f t="shared" si="5"/>
        <v>1</v>
      </c>
    </row>
    <row r="62" spans="1:12" x14ac:dyDescent="0.2">
      <c r="A62">
        <v>2610</v>
      </c>
      <c r="B62">
        <v>2739</v>
      </c>
      <c r="C62">
        <v>1928</v>
      </c>
      <c r="D62">
        <v>66.02</v>
      </c>
      <c r="E62">
        <v>4358.6403999999993</v>
      </c>
      <c r="F62">
        <f>IF(A62&gt;4000,1,0)</f>
        <v>0</v>
      </c>
      <c r="G62">
        <f t="shared" si="0"/>
        <v>-4.1644312881513521</v>
      </c>
      <c r="H62">
        <f t="shared" si="1"/>
        <v>1.5538549344863909E-2</v>
      </c>
      <c r="I62">
        <f t="shared" si="2"/>
        <v>1.5300797153281885E-2</v>
      </c>
      <c r="J62">
        <f t="shared" si="3"/>
        <v>0.98469920284671808</v>
      </c>
      <c r="K62">
        <f t="shared" si="4"/>
        <v>0</v>
      </c>
      <c r="L62">
        <f t="shared" si="5"/>
        <v>1</v>
      </c>
    </row>
    <row r="63" spans="1:12" x14ac:dyDescent="0.2">
      <c r="A63">
        <v>2235</v>
      </c>
      <c r="B63">
        <v>3018</v>
      </c>
      <c r="C63">
        <v>2708</v>
      </c>
      <c r="D63">
        <v>69.08</v>
      </c>
      <c r="E63">
        <v>4772.0464000000002</v>
      </c>
      <c r="F63">
        <f>IF(A63&gt;4000,1,0)</f>
        <v>0</v>
      </c>
      <c r="G63">
        <f t="shared" si="0"/>
        <v>-3.1476911669352718</v>
      </c>
      <c r="H63">
        <f t="shared" si="1"/>
        <v>4.2951179578530681E-2</v>
      </c>
      <c r="I63">
        <f t="shared" si="2"/>
        <v>4.1182349106587884E-2</v>
      </c>
      <c r="J63">
        <f t="shared" si="3"/>
        <v>0.95881765089341209</v>
      </c>
      <c r="K63">
        <f t="shared" si="4"/>
        <v>0</v>
      </c>
      <c r="L63">
        <f t="shared" si="5"/>
        <v>1</v>
      </c>
    </row>
    <row r="64" spans="1:12" x14ac:dyDescent="0.2">
      <c r="A64">
        <v>2994</v>
      </c>
      <c r="B64">
        <v>4080</v>
      </c>
      <c r="C64">
        <v>3399</v>
      </c>
      <c r="D64">
        <v>66.92</v>
      </c>
      <c r="E64">
        <v>4478.2864</v>
      </c>
      <c r="F64">
        <f>IF(A64&gt;4000,1,0)</f>
        <v>0</v>
      </c>
      <c r="G64">
        <f t="shared" si="0"/>
        <v>-1.0351325657062089</v>
      </c>
      <c r="H64">
        <f t="shared" si="1"/>
        <v>0.35517929321007718</v>
      </c>
      <c r="I64">
        <f t="shared" si="2"/>
        <v>0.26209025993065993</v>
      </c>
      <c r="J64">
        <f t="shared" si="3"/>
        <v>0.73790974006934007</v>
      </c>
      <c r="K64">
        <f t="shared" si="4"/>
        <v>0</v>
      </c>
      <c r="L64">
        <f t="shared" si="5"/>
        <v>1</v>
      </c>
    </row>
    <row r="65" spans="1:12" x14ac:dyDescent="0.2">
      <c r="A65">
        <v>2782</v>
      </c>
      <c r="B65">
        <v>3809</v>
      </c>
      <c r="C65">
        <v>3573</v>
      </c>
      <c r="D65">
        <v>55.94</v>
      </c>
      <c r="E65">
        <v>3129.2835999999998</v>
      </c>
      <c r="F65">
        <f>IF(A65&gt;4000,1,0)</f>
        <v>0</v>
      </c>
      <c r="G65">
        <f t="shared" si="0"/>
        <v>-1.5457752268008726</v>
      </c>
      <c r="H65">
        <f t="shared" si="1"/>
        <v>0.21314657022455949</v>
      </c>
      <c r="I65">
        <f t="shared" si="2"/>
        <v>0.17569729450342098</v>
      </c>
      <c r="J65">
        <f t="shared" si="3"/>
        <v>0.82430270549657902</v>
      </c>
      <c r="K65">
        <f t="shared" si="4"/>
        <v>0</v>
      </c>
      <c r="L65">
        <f t="shared" si="5"/>
        <v>1</v>
      </c>
    </row>
    <row r="66" spans="1:12" x14ac:dyDescent="0.2">
      <c r="A66">
        <v>4665</v>
      </c>
      <c r="B66">
        <v>5001</v>
      </c>
      <c r="C66">
        <v>3985</v>
      </c>
      <c r="D66">
        <v>53.96</v>
      </c>
      <c r="E66">
        <v>2911.6815999999999</v>
      </c>
      <c r="F66">
        <f>IF(A66&gt;4000,1,0)</f>
        <v>1</v>
      </c>
      <c r="G66">
        <f t="shared" si="0"/>
        <v>0.52351185877599438</v>
      </c>
      <c r="H66">
        <f t="shared" si="1"/>
        <v>1.6879450777660807</v>
      </c>
      <c r="I66">
        <f t="shared" si="2"/>
        <v>0.62796858898951602</v>
      </c>
      <c r="J66">
        <f t="shared" si="3"/>
        <v>0.62796858898951602</v>
      </c>
      <c r="K66">
        <f t="shared" si="4"/>
        <v>1</v>
      </c>
      <c r="L66">
        <f t="shared" si="5"/>
        <v>1</v>
      </c>
    </row>
    <row r="67" spans="1:12" x14ac:dyDescent="0.2">
      <c r="A67">
        <v>3828</v>
      </c>
      <c r="B67">
        <v>4251</v>
      </c>
      <c r="C67">
        <v>4355</v>
      </c>
      <c r="D67">
        <v>51.98</v>
      </c>
      <c r="E67">
        <v>2701.9203999999995</v>
      </c>
      <c r="F67">
        <f>IF(A67&gt;4000,1,0)</f>
        <v>0</v>
      </c>
      <c r="G67">
        <f t="shared" ref="G67:G130" si="6">$P$2+($P$3*B67)+($P$4*C67)+($P$5*D67)+($P$6*E67)</f>
        <v>-0.43486962861900746</v>
      </c>
      <c r="H67">
        <f t="shared" ref="H67:H130" si="7">EXP(G67)</f>
        <v>0.64734905736746906</v>
      </c>
      <c r="I67">
        <f t="shared" ref="I67:I130" si="8">H67/(1+H67)</f>
        <v>0.39296411071613396</v>
      </c>
      <c r="J67">
        <f t="shared" ref="J67:J130" si="9">IF(F67=1,I67,1-I67)</f>
        <v>0.60703588928386609</v>
      </c>
      <c r="K67">
        <f t="shared" ref="K67:K130" si="10">IF(I67&gt;=0.5,1,0)</f>
        <v>0</v>
      </c>
      <c r="L67">
        <f t="shared" ref="L67:L130" si="11">IF(F67=K67,1,0)</f>
        <v>1</v>
      </c>
    </row>
    <row r="68" spans="1:12" x14ac:dyDescent="0.2">
      <c r="A68">
        <v>2986</v>
      </c>
      <c r="B68">
        <v>2769</v>
      </c>
      <c r="C68">
        <v>2251</v>
      </c>
      <c r="D68">
        <v>50</v>
      </c>
      <c r="E68">
        <v>2500</v>
      </c>
      <c r="F68">
        <f>IF(A68&gt;4000,1,0)</f>
        <v>0</v>
      </c>
      <c r="G68">
        <f t="shared" si="6"/>
        <v>-4.3003259430282048</v>
      </c>
      <c r="H68">
        <f t="shared" si="7"/>
        <v>1.3564137155663921E-2</v>
      </c>
      <c r="I68">
        <f t="shared" si="8"/>
        <v>1.3382613549970871E-2</v>
      </c>
      <c r="J68">
        <f t="shared" si="9"/>
        <v>0.98661738645002917</v>
      </c>
      <c r="K68">
        <f t="shared" si="10"/>
        <v>0</v>
      </c>
      <c r="L68">
        <f t="shared" si="11"/>
        <v>1</v>
      </c>
    </row>
    <row r="69" spans="1:12" x14ac:dyDescent="0.2">
      <c r="A69">
        <v>3460</v>
      </c>
      <c r="B69">
        <v>2736</v>
      </c>
      <c r="C69">
        <v>1984</v>
      </c>
      <c r="D69">
        <v>57.92</v>
      </c>
      <c r="E69">
        <v>3354.7264</v>
      </c>
      <c r="F69">
        <f>IF(A69&gt;4000,1,0)</f>
        <v>0</v>
      </c>
      <c r="G69">
        <f t="shared" si="6"/>
        <v>-4.2821055966223085</v>
      </c>
      <c r="H69">
        <f t="shared" si="7"/>
        <v>1.3813545688398567E-2</v>
      </c>
      <c r="I69">
        <f t="shared" si="8"/>
        <v>1.3625331548533324E-2</v>
      </c>
      <c r="J69">
        <f t="shared" si="9"/>
        <v>0.98637466845146671</v>
      </c>
      <c r="K69">
        <f t="shared" si="10"/>
        <v>0</v>
      </c>
      <c r="L69">
        <f t="shared" si="11"/>
        <v>1</v>
      </c>
    </row>
    <row r="70" spans="1:12" x14ac:dyDescent="0.2">
      <c r="A70">
        <v>3518</v>
      </c>
      <c r="B70">
        <v>3854</v>
      </c>
      <c r="C70">
        <v>2417</v>
      </c>
      <c r="D70">
        <v>62.959999999999901</v>
      </c>
      <c r="E70">
        <v>3963.9615999999874</v>
      </c>
      <c r="F70">
        <f>IF(A70&gt;4000,1,0)</f>
        <v>0</v>
      </c>
      <c r="G70">
        <f t="shared" si="6"/>
        <v>-2.1412944783590495</v>
      </c>
      <c r="H70">
        <f t="shared" si="7"/>
        <v>0.11750263990672301</v>
      </c>
      <c r="I70">
        <f t="shared" si="8"/>
        <v>0.10514752780944737</v>
      </c>
      <c r="J70">
        <f t="shared" si="9"/>
        <v>0.89485247219055264</v>
      </c>
      <c r="K70">
        <f t="shared" si="10"/>
        <v>0</v>
      </c>
      <c r="L70">
        <f t="shared" si="11"/>
        <v>1</v>
      </c>
    </row>
    <row r="71" spans="1:12" x14ac:dyDescent="0.2">
      <c r="A71">
        <v>3411</v>
      </c>
      <c r="B71">
        <v>3627</v>
      </c>
      <c r="C71">
        <v>3051</v>
      </c>
      <c r="D71">
        <v>60.98</v>
      </c>
      <c r="E71">
        <v>3718.5603999999998</v>
      </c>
      <c r="F71">
        <f>IF(A71&gt;4000,1,0)</f>
        <v>0</v>
      </c>
      <c r="G71">
        <f t="shared" si="6"/>
        <v>-2.0739837453835759</v>
      </c>
      <c r="H71">
        <f t="shared" si="7"/>
        <v>0.12568408964989977</v>
      </c>
      <c r="I71">
        <f t="shared" si="8"/>
        <v>0.11165129791342161</v>
      </c>
      <c r="J71">
        <f t="shared" si="9"/>
        <v>0.88834870208657835</v>
      </c>
      <c r="K71">
        <f t="shared" si="10"/>
        <v>0</v>
      </c>
      <c r="L71">
        <f t="shared" si="11"/>
        <v>1</v>
      </c>
    </row>
    <row r="72" spans="1:12" x14ac:dyDescent="0.2">
      <c r="A72">
        <v>4534</v>
      </c>
      <c r="B72">
        <v>5075</v>
      </c>
      <c r="C72">
        <v>4482</v>
      </c>
      <c r="D72">
        <v>57.92</v>
      </c>
      <c r="E72">
        <v>3354.7264</v>
      </c>
      <c r="F72">
        <f>IF(A72&gt;4000,1,0)</f>
        <v>1</v>
      </c>
      <c r="G72">
        <f t="shared" si="6"/>
        <v>1.110159299906516</v>
      </c>
      <c r="H72">
        <f t="shared" si="7"/>
        <v>3.0348418059469271</v>
      </c>
      <c r="I72">
        <f t="shared" si="8"/>
        <v>0.75215880867346363</v>
      </c>
      <c r="J72">
        <f t="shared" si="9"/>
        <v>0.75215880867346363</v>
      </c>
      <c r="K72">
        <f t="shared" si="10"/>
        <v>1</v>
      </c>
      <c r="L72">
        <f t="shared" si="11"/>
        <v>1</v>
      </c>
    </row>
    <row r="73" spans="1:12" x14ac:dyDescent="0.2">
      <c r="A73">
        <v>4979</v>
      </c>
      <c r="B73">
        <v>6499</v>
      </c>
      <c r="C73">
        <v>4861</v>
      </c>
      <c r="D73">
        <v>60.98</v>
      </c>
      <c r="E73">
        <v>3718.5603999999998</v>
      </c>
      <c r="F73">
        <f>IF(A73&gt;4000,1,0)</f>
        <v>1</v>
      </c>
      <c r="G73">
        <f t="shared" si="6"/>
        <v>3.6460758698860105</v>
      </c>
      <c r="H73">
        <f t="shared" si="7"/>
        <v>38.323982298048215</v>
      </c>
      <c r="I73">
        <f t="shared" si="8"/>
        <v>0.97457022555801442</v>
      </c>
      <c r="J73">
        <f t="shared" si="9"/>
        <v>0.97457022555801442</v>
      </c>
      <c r="K73">
        <f t="shared" si="10"/>
        <v>1</v>
      </c>
      <c r="L73">
        <f t="shared" si="11"/>
        <v>1</v>
      </c>
    </row>
    <row r="74" spans="1:12" x14ac:dyDescent="0.2">
      <c r="A74">
        <v>2288</v>
      </c>
      <c r="B74">
        <v>2406</v>
      </c>
      <c r="C74">
        <v>2119</v>
      </c>
      <c r="D74">
        <v>42.98</v>
      </c>
      <c r="E74">
        <v>1847.2803999999996</v>
      </c>
      <c r="F74">
        <f>IF(A74&gt;4000,1,0)</f>
        <v>0</v>
      </c>
      <c r="G74">
        <f t="shared" si="6"/>
        <v>-5.2761664029500421</v>
      </c>
      <c r="H74">
        <f t="shared" si="7"/>
        <v>5.1119905885961383E-3</v>
      </c>
      <c r="I74">
        <f t="shared" si="8"/>
        <v>5.0859910502137617E-3</v>
      </c>
      <c r="J74">
        <f t="shared" si="9"/>
        <v>0.99491400894978621</v>
      </c>
      <c r="K74">
        <f t="shared" si="10"/>
        <v>0</v>
      </c>
      <c r="L74">
        <f t="shared" si="11"/>
        <v>1</v>
      </c>
    </row>
    <row r="75" spans="1:12" x14ac:dyDescent="0.2">
      <c r="A75">
        <v>3895</v>
      </c>
      <c r="B75">
        <v>3274</v>
      </c>
      <c r="C75">
        <v>2262</v>
      </c>
      <c r="D75">
        <v>51.98</v>
      </c>
      <c r="E75">
        <v>2701.9203999999995</v>
      </c>
      <c r="F75">
        <f>IF(A75&gt;4000,1,0)</f>
        <v>0</v>
      </c>
      <c r="G75">
        <f t="shared" si="6"/>
        <v>-3.4393811239863847</v>
      </c>
      <c r="H75">
        <f t="shared" si="7"/>
        <v>3.2084535534269043E-2</v>
      </c>
      <c r="I75">
        <f t="shared" si="8"/>
        <v>3.1087119736427554E-2</v>
      </c>
      <c r="J75">
        <f t="shared" si="9"/>
        <v>0.96891288026357247</v>
      </c>
      <c r="K75">
        <f t="shared" si="10"/>
        <v>0</v>
      </c>
      <c r="L75">
        <f t="shared" si="11"/>
        <v>1</v>
      </c>
    </row>
    <row r="76" spans="1:12" x14ac:dyDescent="0.2">
      <c r="A76">
        <v>3077</v>
      </c>
      <c r="B76">
        <v>2957</v>
      </c>
      <c r="C76">
        <v>2794</v>
      </c>
      <c r="D76">
        <v>55.94</v>
      </c>
      <c r="E76">
        <v>3129.2835999999998</v>
      </c>
      <c r="F76">
        <f>IF(A76&gt;4000,1,0)</f>
        <v>0</v>
      </c>
      <c r="G76">
        <f t="shared" si="6"/>
        <v>-3.4161331860794601</v>
      </c>
      <c r="H76">
        <f t="shared" si="7"/>
        <v>3.2839172715598268E-2</v>
      </c>
      <c r="I76">
        <f t="shared" si="8"/>
        <v>3.179504959059181E-2</v>
      </c>
      <c r="J76">
        <f t="shared" si="9"/>
        <v>0.96820495040940824</v>
      </c>
      <c r="K76">
        <f t="shared" si="10"/>
        <v>0</v>
      </c>
      <c r="L76">
        <f t="shared" si="11"/>
        <v>1</v>
      </c>
    </row>
    <row r="77" spans="1:12" x14ac:dyDescent="0.2">
      <c r="A77">
        <v>3641</v>
      </c>
      <c r="B77">
        <v>4593</v>
      </c>
      <c r="C77">
        <v>3613</v>
      </c>
      <c r="D77">
        <v>60.08</v>
      </c>
      <c r="E77">
        <v>3609.6063999999997</v>
      </c>
      <c r="F77">
        <f>IF(A77&gt;4000,1,0)</f>
        <v>0</v>
      </c>
      <c r="G77">
        <f t="shared" si="6"/>
        <v>-0.20285098924306366</v>
      </c>
      <c r="H77">
        <f t="shared" si="7"/>
        <v>0.81639988472709057</v>
      </c>
      <c r="I77">
        <f t="shared" si="8"/>
        <v>0.44946043632333338</v>
      </c>
      <c r="J77">
        <f t="shared" si="9"/>
        <v>0.55053956367666657</v>
      </c>
      <c r="K77">
        <f t="shared" si="10"/>
        <v>0</v>
      </c>
      <c r="L77">
        <f t="shared" si="11"/>
        <v>1</v>
      </c>
    </row>
    <row r="78" spans="1:12" x14ac:dyDescent="0.2">
      <c r="A78">
        <v>5780</v>
      </c>
      <c r="B78">
        <v>5252</v>
      </c>
      <c r="C78">
        <v>4516</v>
      </c>
      <c r="D78">
        <v>66.02</v>
      </c>
      <c r="E78">
        <v>4358.6403999999993</v>
      </c>
      <c r="F78">
        <f>IF(A78&gt;4000,1,0)</f>
        <v>1</v>
      </c>
      <c r="G78">
        <f t="shared" si="6"/>
        <v>1.5602951413185591</v>
      </c>
      <c r="H78">
        <f t="shared" si="7"/>
        <v>4.760225977201971</v>
      </c>
      <c r="I78">
        <f t="shared" si="8"/>
        <v>0.82639569975937821</v>
      </c>
      <c r="J78">
        <f t="shared" si="9"/>
        <v>0.82639569975937821</v>
      </c>
      <c r="K78">
        <f t="shared" si="10"/>
        <v>1</v>
      </c>
      <c r="L78">
        <f t="shared" si="11"/>
        <v>1</v>
      </c>
    </row>
    <row r="79" spans="1:12" x14ac:dyDescent="0.2">
      <c r="A79">
        <v>4443</v>
      </c>
      <c r="B79">
        <v>4590</v>
      </c>
      <c r="C79">
        <v>4740</v>
      </c>
      <c r="D79">
        <v>73.040000000000006</v>
      </c>
      <c r="E79">
        <v>5334.8416000000007</v>
      </c>
      <c r="F79">
        <f>IF(A79&gt;4000,1,0)</f>
        <v>1</v>
      </c>
      <c r="G79">
        <f t="shared" si="6"/>
        <v>0.74155751847237283</v>
      </c>
      <c r="H79">
        <f t="shared" si="7"/>
        <v>2.0992025163224985</v>
      </c>
      <c r="I79">
        <f t="shared" si="8"/>
        <v>0.67733634871121751</v>
      </c>
      <c r="J79">
        <f t="shared" si="9"/>
        <v>0.67733634871121751</v>
      </c>
      <c r="K79">
        <f t="shared" si="10"/>
        <v>1</v>
      </c>
      <c r="L79">
        <f t="shared" si="11"/>
        <v>1</v>
      </c>
    </row>
    <row r="80" spans="1:12" x14ac:dyDescent="0.2">
      <c r="A80">
        <v>3421</v>
      </c>
      <c r="B80">
        <v>3064</v>
      </c>
      <c r="C80">
        <v>2695</v>
      </c>
      <c r="D80">
        <v>69.08</v>
      </c>
      <c r="E80">
        <v>4772.0464000000002</v>
      </c>
      <c r="F80">
        <f>IF(A80&gt;4000,1,0)</f>
        <v>0</v>
      </c>
      <c r="G80">
        <f t="shared" si="6"/>
        <v>-3.0861660275515046</v>
      </c>
      <c r="H80">
        <f t="shared" si="7"/>
        <v>4.5676742496419905E-2</v>
      </c>
      <c r="I80">
        <f t="shared" si="8"/>
        <v>4.36815132632409E-2</v>
      </c>
      <c r="J80">
        <f t="shared" si="9"/>
        <v>0.95631848673675912</v>
      </c>
      <c r="K80">
        <f t="shared" si="10"/>
        <v>0</v>
      </c>
      <c r="L80">
        <f t="shared" si="11"/>
        <v>1</v>
      </c>
    </row>
    <row r="81" spans="1:12" x14ac:dyDescent="0.2">
      <c r="A81">
        <v>2865</v>
      </c>
      <c r="B81">
        <v>2604</v>
      </c>
      <c r="C81">
        <v>2824</v>
      </c>
      <c r="D81">
        <v>53.06</v>
      </c>
      <c r="E81">
        <v>2815.3636000000001</v>
      </c>
      <c r="F81">
        <f>IF(A81&gt;4000,1,0)</f>
        <v>0</v>
      </c>
      <c r="G81">
        <f t="shared" si="6"/>
        <v>-4.0302371002421502</v>
      </c>
      <c r="H81">
        <f t="shared" si="7"/>
        <v>1.7770116155289423E-2</v>
      </c>
      <c r="I81">
        <f t="shared" si="8"/>
        <v>1.7459852547466712E-2</v>
      </c>
      <c r="J81">
        <f t="shared" si="9"/>
        <v>0.98254014745253326</v>
      </c>
      <c r="K81">
        <f t="shared" si="10"/>
        <v>0</v>
      </c>
      <c r="L81">
        <f t="shared" si="11"/>
        <v>1</v>
      </c>
    </row>
    <row r="82" spans="1:12" x14ac:dyDescent="0.2">
      <c r="A82">
        <v>2752</v>
      </c>
      <c r="B82">
        <v>3254</v>
      </c>
      <c r="C82">
        <v>3074</v>
      </c>
      <c r="D82">
        <v>57.02</v>
      </c>
      <c r="E82">
        <v>3251.2804000000006</v>
      </c>
      <c r="F82">
        <f>IF(A82&gt;4000,1,0)</f>
        <v>0</v>
      </c>
      <c r="G82">
        <f t="shared" si="6"/>
        <v>-2.7273270316317904</v>
      </c>
      <c r="H82">
        <f t="shared" si="7"/>
        <v>6.5393851962218932E-2</v>
      </c>
      <c r="I82">
        <f t="shared" si="8"/>
        <v>6.1379978720337056E-2</v>
      </c>
      <c r="J82">
        <f t="shared" si="9"/>
        <v>0.93862002127966293</v>
      </c>
      <c r="K82">
        <f t="shared" si="10"/>
        <v>0</v>
      </c>
      <c r="L82">
        <f t="shared" si="11"/>
        <v>1</v>
      </c>
    </row>
    <row r="83" spans="1:12" x14ac:dyDescent="0.2">
      <c r="A83">
        <v>3623</v>
      </c>
      <c r="B83">
        <v>3065</v>
      </c>
      <c r="C83">
        <v>3106</v>
      </c>
      <c r="D83">
        <v>66.02</v>
      </c>
      <c r="E83">
        <v>4358.6403999999993</v>
      </c>
      <c r="F83">
        <f>IF(A83&gt;4000,1,0)</f>
        <v>0</v>
      </c>
      <c r="G83">
        <f t="shared" si="6"/>
        <v>-2.8181935119304939</v>
      </c>
      <c r="H83">
        <f t="shared" si="7"/>
        <v>5.9713717450898152E-2</v>
      </c>
      <c r="I83">
        <f t="shared" si="8"/>
        <v>5.6348914303513284E-2</v>
      </c>
      <c r="J83">
        <f t="shared" si="9"/>
        <v>0.9436510856964867</v>
      </c>
      <c r="K83">
        <f t="shared" si="10"/>
        <v>0</v>
      </c>
      <c r="L83">
        <f t="shared" si="11"/>
        <v>1</v>
      </c>
    </row>
    <row r="84" spans="1:12" x14ac:dyDescent="0.2">
      <c r="A84">
        <v>4171</v>
      </c>
      <c r="B84">
        <v>4901</v>
      </c>
      <c r="C84">
        <v>3908</v>
      </c>
      <c r="D84">
        <v>62.959999999999901</v>
      </c>
      <c r="E84">
        <v>3963.9615999999874</v>
      </c>
      <c r="F84">
        <f>IF(A84&gt;4000,1,0)</f>
        <v>1</v>
      </c>
      <c r="G84">
        <f t="shared" si="6"/>
        <v>0.53960859824239993</v>
      </c>
      <c r="H84">
        <f t="shared" si="7"/>
        <v>1.7153353455079221</v>
      </c>
      <c r="I84">
        <f t="shared" si="8"/>
        <v>0.63172136301531356</v>
      </c>
      <c r="J84">
        <f t="shared" si="9"/>
        <v>0.63172136301531356</v>
      </c>
      <c r="K84">
        <f t="shared" si="10"/>
        <v>1</v>
      </c>
      <c r="L84">
        <f t="shared" si="11"/>
        <v>1</v>
      </c>
    </row>
    <row r="85" spans="1:12" x14ac:dyDescent="0.2">
      <c r="A85">
        <v>4571</v>
      </c>
      <c r="B85">
        <v>5470</v>
      </c>
      <c r="C85">
        <v>5991</v>
      </c>
      <c r="D85">
        <v>55.04</v>
      </c>
      <c r="E85">
        <v>3029.4015999999997</v>
      </c>
      <c r="F85">
        <f>IF(A85&gt;4000,1,0)</f>
        <v>1</v>
      </c>
      <c r="G85">
        <f t="shared" si="6"/>
        <v>2.7178319536495255</v>
      </c>
      <c r="H85">
        <f t="shared" si="7"/>
        <v>15.147446253925473</v>
      </c>
      <c r="I85">
        <f t="shared" si="8"/>
        <v>0.93807070268111914</v>
      </c>
      <c r="J85">
        <f t="shared" si="9"/>
        <v>0.93807070268111914</v>
      </c>
      <c r="K85">
        <f t="shared" si="10"/>
        <v>1</v>
      </c>
      <c r="L85">
        <f t="shared" si="11"/>
        <v>1</v>
      </c>
    </row>
    <row r="86" spans="1:12" x14ac:dyDescent="0.2">
      <c r="A86">
        <v>2488</v>
      </c>
      <c r="B86">
        <v>2671</v>
      </c>
      <c r="C86">
        <v>2610</v>
      </c>
      <c r="D86">
        <v>62.059999999999903</v>
      </c>
      <c r="E86">
        <v>3851.4435999999878</v>
      </c>
      <c r="F86">
        <f>IF(A86&gt;4000,1,0)</f>
        <v>0</v>
      </c>
      <c r="G86">
        <f t="shared" si="6"/>
        <v>-3.8410121889528281</v>
      </c>
      <c r="H86">
        <f t="shared" si="7"/>
        <v>2.1471856765919829E-2</v>
      </c>
      <c r="I86">
        <f t="shared" si="8"/>
        <v>2.1020507440999731E-2</v>
      </c>
      <c r="J86">
        <f t="shared" si="9"/>
        <v>0.9789794925590003</v>
      </c>
      <c r="K86">
        <f t="shared" si="10"/>
        <v>0</v>
      </c>
      <c r="L86">
        <f t="shared" si="11"/>
        <v>1</v>
      </c>
    </row>
    <row r="87" spans="1:12" x14ac:dyDescent="0.2">
      <c r="A87">
        <v>3102</v>
      </c>
      <c r="B87">
        <v>2875</v>
      </c>
      <c r="C87">
        <v>2235</v>
      </c>
      <c r="D87">
        <v>68</v>
      </c>
      <c r="E87">
        <v>4624</v>
      </c>
      <c r="F87">
        <f>IF(A87&gt;4000,1,0)</f>
        <v>0</v>
      </c>
      <c r="G87">
        <f t="shared" si="6"/>
        <v>-3.7149348315321777</v>
      </c>
      <c r="H87">
        <f t="shared" si="7"/>
        <v>2.435702837352334E-2</v>
      </c>
      <c r="I87">
        <f t="shared" si="8"/>
        <v>2.3777870116435371E-2</v>
      </c>
      <c r="J87">
        <f t="shared" si="9"/>
        <v>0.9762221298835646</v>
      </c>
      <c r="K87">
        <f t="shared" si="10"/>
        <v>0</v>
      </c>
      <c r="L87">
        <f t="shared" si="11"/>
        <v>1</v>
      </c>
    </row>
    <row r="88" spans="1:12" x14ac:dyDescent="0.2">
      <c r="A88">
        <v>3064</v>
      </c>
      <c r="B88">
        <v>2407</v>
      </c>
      <c r="C88">
        <v>2994</v>
      </c>
      <c r="D88">
        <v>77</v>
      </c>
      <c r="E88">
        <v>5929</v>
      </c>
      <c r="F88">
        <f>IF(A88&gt;4000,1,0)</f>
        <v>0</v>
      </c>
      <c r="G88">
        <f t="shared" si="6"/>
        <v>-3.8867629340613643</v>
      </c>
      <c r="H88">
        <f t="shared" si="7"/>
        <v>2.0511636206137811E-2</v>
      </c>
      <c r="I88">
        <f t="shared" si="8"/>
        <v>2.0099365336383655E-2</v>
      </c>
      <c r="J88">
        <f t="shared" si="9"/>
        <v>0.97990063466361632</v>
      </c>
      <c r="K88">
        <f t="shared" si="10"/>
        <v>0</v>
      </c>
      <c r="L88">
        <f t="shared" si="11"/>
        <v>1</v>
      </c>
    </row>
    <row r="89" spans="1:12" x14ac:dyDescent="0.2">
      <c r="A89">
        <v>2725</v>
      </c>
      <c r="B89">
        <v>3582</v>
      </c>
      <c r="C89">
        <v>2782</v>
      </c>
      <c r="D89">
        <v>71.06</v>
      </c>
      <c r="E89">
        <v>5049.5236000000004</v>
      </c>
      <c r="F89">
        <f>IF(A89&gt;4000,1,0)</f>
        <v>0</v>
      </c>
      <c r="G89">
        <f t="shared" si="6"/>
        <v>-2.2165998777673623</v>
      </c>
      <c r="H89">
        <f t="shared" si="7"/>
        <v>0.10897902158847152</v>
      </c>
      <c r="I89">
        <f t="shared" si="8"/>
        <v>9.8269687223093635E-2</v>
      </c>
      <c r="J89">
        <f t="shared" si="9"/>
        <v>0.90173031277690641</v>
      </c>
      <c r="K89">
        <f t="shared" si="10"/>
        <v>0</v>
      </c>
      <c r="L89">
        <f t="shared" si="11"/>
        <v>1</v>
      </c>
    </row>
    <row r="90" spans="1:12" x14ac:dyDescent="0.2">
      <c r="A90">
        <v>4521</v>
      </c>
      <c r="B90">
        <v>5005</v>
      </c>
      <c r="C90">
        <v>4665</v>
      </c>
      <c r="D90">
        <v>48.02</v>
      </c>
      <c r="E90">
        <v>2305.9204000000004</v>
      </c>
      <c r="F90">
        <f>IF(A90&gt;4000,1,0)</f>
        <v>1</v>
      </c>
      <c r="G90">
        <f t="shared" si="6"/>
        <v>0.79093688483007174</v>
      </c>
      <c r="H90">
        <f t="shared" si="7"/>
        <v>2.2054617222635113</v>
      </c>
      <c r="I90">
        <f t="shared" si="8"/>
        <v>0.68803246251405614</v>
      </c>
      <c r="J90">
        <f t="shared" si="9"/>
        <v>0.68803246251405614</v>
      </c>
      <c r="K90">
        <f t="shared" si="10"/>
        <v>1</v>
      </c>
      <c r="L90">
        <f t="shared" si="11"/>
        <v>1</v>
      </c>
    </row>
    <row r="91" spans="1:12" x14ac:dyDescent="0.2">
      <c r="A91">
        <v>4642</v>
      </c>
      <c r="B91">
        <v>5089</v>
      </c>
      <c r="C91">
        <v>3828</v>
      </c>
      <c r="D91">
        <v>60.08</v>
      </c>
      <c r="E91">
        <v>3609.6063999999997</v>
      </c>
      <c r="F91">
        <f>IF(A91&gt;4000,1,0)</f>
        <v>1</v>
      </c>
      <c r="G91">
        <f t="shared" si="6"/>
        <v>0.71507829581413018</v>
      </c>
      <c r="H91">
        <f t="shared" si="7"/>
        <v>2.0443467397849138</v>
      </c>
      <c r="I91">
        <f t="shared" si="8"/>
        <v>0.67152230495575838</v>
      </c>
      <c r="J91">
        <f t="shared" si="9"/>
        <v>0.67152230495575838</v>
      </c>
      <c r="K91">
        <f t="shared" si="10"/>
        <v>1</v>
      </c>
      <c r="L91">
        <f t="shared" si="11"/>
        <v>1</v>
      </c>
    </row>
    <row r="92" spans="1:12" x14ac:dyDescent="0.2">
      <c r="A92">
        <v>2592</v>
      </c>
      <c r="B92">
        <v>2178</v>
      </c>
      <c r="C92">
        <v>2986</v>
      </c>
      <c r="D92">
        <v>77</v>
      </c>
      <c r="E92">
        <v>5929</v>
      </c>
      <c r="F92">
        <f>IF(A92&gt;4000,1,0)</f>
        <v>0</v>
      </c>
      <c r="G92">
        <f t="shared" si="6"/>
        <v>-4.2451624898822331</v>
      </c>
      <c r="H92">
        <f t="shared" si="7"/>
        <v>1.4333404456576927E-2</v>
      </c>
      <c r="I92">
        <f t="shared" si="8"/>
        <v>1.4130861108982174E-2</v>
      </c>
      <c r="J92">
        <f t="shared" si="9"/>
        <v>0.98586913889101779</v>
      </c>
      <c r="K92">
        <f t="shared" si="10"/>
        <v>0</v>
      </c>
      <c r="L92">
        <f t="shared" si="11"/>
        <v>1</v>
      </c>
    </row>
    <row r="93" spans="1:12" x14ac:dyDescent="0.2">
      <c r="A93">
        <v>3894</v>
      </c>
      <c r="B93">
        <v>2202</v>
      </c>
      <c r="C93">
        <v>3460</v>
      </c>
      <c r="D93">
        <v>71.959999999999994</v>
      </c>
      <c r="E93">
        <v>5178.2415999999994</v>
      </c>
      <c r="F93">
        <f>IF(A93&gt;4000,1,0)</f>
        <v>0</v>
      </c>
      <c r="G93">
        <f t="shared" si="6"/>
        <v>-3.8539132424765761</v>
      </c>
      <c r="H93">
        <f t="shared" si="7"/>
        <v>2.1196626390798928E-2</v>
      </c>
      <c r="I93">
        <f t="shared" si="8"/>
        <v>2.0756655322798967E-2</v>
      </c>
      <c r="J93">
        <f t="shared" si="9"/>
        <v>0.97924334467720109</v>
      </c>
      <c r="K93">
        <f t="shared" si="10"/>
        <v>0</v>
      </c>
      <c r="L93">
        <f t="shared" si="11"/>
        <v>1</v>
      </c>
    </row>
    <row r="94" spans="1:12" x14ac:dyDescent="0.2">
      <c r="A94">
        <v>3096</v>
      </c>
      <c r="B94">
        <v>2697</v>
      </c>
      <c r="C94">
        <v>3518</v>
      </c>
      <c r="D94">
        <v>59</v>
      </c>
      <c r="E94">
        <v>3481</v>
      </c>
      <c r="F94">
        <f>IF(A94&gt;4000,1,0)</f>
        <v>0</v>
      </c>
      <c r="G94">
        <f t="shared" si="6"/>
        <v>-3.215824845150062</v>
      </c>
      <c r="H94">
        <f t="shared" si="7"/>
        <v>4.0122225547748032E-2</v>
      </c>
      <c r="I94">
        <f t="shared" si="8"/>
        <v>3.8574529571867293E-2</v>
      </c>
      <c r="J94">
        <f t="shared" si="9"/>
        <v>0.96142547042813276</v>
      </c>
      <c r="K94">
        <f t="shared" si="10"/>
        <v>0</v>
      </c>
      <c r="L94">
        <f t="shared" si="11"/>
        <v>1</v>
      </c>
    </row>
    <row r="95" spans="1:12" x14ac:dyDescent="0.2">
      <c r="A95">
        <v>3967</v>
      </c>
      <c r="B95">
        <v>3563</v>
      </c>
      <c r="C95">
        <v>3411</v>
      </c>
      <c r="D95">
        <v>68</v>
      </c>
      <c r="E95">
        <v>4624</v>
      </c>
      <c r="F95">
        <f>IF(A95&gt;4000,1,0)</f>
        <v>0</v>
      </c>
      <c r="G95">
        <f t="shared" si="6"/>
        <v>-1.8126399946085812</v>
      </c>
      <c r="H95">
        <f t="shared" si="7"/>
        <v>0.16322266056194792</v>
      </c>
      <c r="I95">
        <f t="shared" si="8"/>
        <v>0.14031936111276902</v>
      </c>
      <c r="J95">
        <f t="shared" si="9"/>
        <v>0.85968063888723101</v>
      </c>
      <c r="K95">
        <f t="shared" si="10"/>
        <v>0</v>
      </c>
      <c r="L95">
        <f t="shared" si="11"/>
        <v>1</v>
      </c>
    </row>
    <row r="96" spans="1:12" x14ac:dyDescent="0.2">
      <c r="A96">
        <v>4857</v>
      </c>
      <c r="B96">
        <v>4991</v>
      </c>
      <c r="C96">
        <v>4534</v>
      </c>
      <c r="D96">
        <v>66.92</v>
      </c>
      <c r="E96">
        <v>4478.2864</v>
      </c>
      <c r="F96">
        <f>IF(A96&gt;4000,1,0)</f>
        <v>1</v>
      </c>
      <c r="G96">
        <f t="shared" si="6"/>
        <v>1.1812068548889529</v>
      </c>
      <c r="H96">
        <f t="shared" si="7"/>
        <v>3.2583041312565473</v>
      </c>
      <c r="I96">
        <f t="shared" si="8"/>
        <v>0.76516473009528352</v>
      </c>
      <c r="J96">
        <f t="shared" si="9"/>
        <v>0.76516473009528352</v>
      </c>
      <c r="K96">
        <f t="shared" si="10"/>
        <v>1</v>
      </c>
      <c r="L96">
        <f t="shared" si="11"/>
        <v>1</v>
      </c>
    </row>
    <row r="97" spans="1:12" x14ac:dyDescent="0.2">
      <c r="A97">
        <v>4896</v>
      </c>
      <c r="B97">
        <v>4837</v>
      </c>
      <c r="C97">
        <v>4979</v>
      </c>
      <c r="D97">
        <v>71.06</v>
      </c>
      <c r="E97">
        <v>5049.5236000000004</v>
      </c>
      <c r="F97">
        <f>IF(A97&gt;4000,1,0)</f>
        <v>1</v>
      </c>
      <c r="G97">
        <f t="shared" si="6"/>
        <v>1.2905689151214892</v>
      </c>
      <c r="H97">
        <f t="shared" si="7"/>
        <v>3.6348538909708927</v>
      </c>
      <c r="I97">
        <f t="shared" si="8"/>
        <v>0.78424346839754988</v>
      </c>
      <c r="J97">
        <f t="shared" si="9"/>
        <v>0.78424346839754988</v>
      </c>
      <c r="K97">
        <f t="shared" si="10"/>
        <v>1</v>
      </c>
      <c r="L97">
        <f t="shared" si="11"/>
        <v>1</v>
      </c>
    </row>
    <row r="98" spans="1:12" x14ac:dyDescent="0.2">
      <c r="A98">
        <v>3320</v>
      </c>
      <c r="B98">
        <v>3218</v>
      </c>
      <c r="C98">
        <v>2288</v>
      </c>
      <c r="D98">
        <v>75.92</v>
      </c>
      <c r="E98">
        <v>5763.8464000000004</v>
      </c>
      <c r="F98">
        <f>IF(A98&gt;4000,1,0)</f>
        <v>0</v>
      </c>
      <c r="G98">
        <f t="shared" si="6"/>
        <v>-3.1368815348315309</v>
      </c>
      <c r="H98">
        <f t="shared" si="7"/>
        <v>4.3417984477374931E-2</v>
      </c>
      <c r="I98">
        <f t="shared" si="8"/>
        <v>4.1611305462711606E-2</v>
      </c>
      <c r="J98">
        <f t="shared" si="9"/>
        <v>0.95838869453728837</v>
      </c>
      <c r="K98">
        <f t="shared" si="10"/>
        <v>0</v>
      </c>
      <c r="L98">
        <f t="shared" si="11"/>
        <v>1</v>
      </c>
    </row>
    <row r="99" spans="1:12" x14ac:dyDescent="0.2">
      <c r="A99">
        <v>3261</v>
      </c>
      <c r="B99">
        <v>3377</v>
      </c>
      <c r="C99">
        <v>3871</v>
      </c>
      <c r="D99">
        <v>68</v>
      </c>
      <c r="E99">
        <v>4624</v>
      </c>
      <c r="F99">
        <f>IF(A99&gt;4000,1,0)</f>
        <v>0</v>
      </c>
      <c r="G99">
        <f t="shared" si="6"/>
        <v>-1.7694361425591083</v>
      </c>
      <c r="H99">
        <f t="shared" si="7"/>
        <v>0.17042905943110553</v>
      </c>
      <c r="I99">
        <f t="shared" si="8"/>
        <v>0.14561246412827758</v>
      </c>
      <c r="J99">
        <f t="shared" si="9"/>
        <v>0.85438753587172245</v>
      </c>
      <c r="K99">
        <f t="shared" si="10"/>
        <v>0</v>
      </c>
      <c r="L99">
        <f t="shared" si="11"/>
        <v>1</v>
      </c>
    </row>
    <row r="100" spans="1:12" x14ac:dyDescent="0.2">
      <c r="A100">
        <v>4172</v>
      </c>
      <c r="B100">
        <v>3321</v>
      </c>
      <c r="C100">
        <v>3077</v>
      </c>
      <c r="D100">
        <v>75.02</v>
      </c>
      <c r="E100">
        <v>5628.000399999999</v>
      </c>
      <c r="F100">
        <f>IF(A100&gt;4000,1,0)</f>
        <v>1</v>
      </c>
      <c r="G100">
        <f t="shared" si="6"/>
        <v>-2.4086769465942961</v>
      </c>
      <c r="H100">
        <f t="shared" si="7"/>
        <v>8.9934203647798874E-2</v>
      </c>
      <c r="I100">
        <f t="shared" si="8"/>
        <v>8.251342452306433E-2</v>
      </c>
      <c r="J100">
        <f t="shared" si="9"/>
        <v>8.251342452306433E-2</v>
      </c>
      <c r="K100">
        <f t="shared" si="10"/>
        <v>0</v>
      </c>
      <c r="L100">
        <f t="shared" si="11"/>
        <v>0</v>
      </c>
    </row>
    <row r="101" spans="1:12" x14ac:dyDescent="0.2">
      <c r="A101">
        <v>4813</v>
      </c>
      <c r="B101">
        <v>5121</v>
      </c>
      <c r="C101">
        <v>3641</v>
      </c>
      <c r="D101">
        <v>78.98</v>
      </c>
      <c r="E101">
        <v>6237.840400000001</v>
      </c>
      <c r="F101">
        <f>IF(A101&gt;4000,1,0)</f>
        <v>1</v>
      </c>
      <c r="G101">
        <f t="shared" si="6"/>
        <v>0.73867853924049509</v>
      </c>
      <c r="H101">
        <f t="shared" si="7"/>
        <v>2.0931676471743175</v>
      </c>
      <c r="I101">
        <f t="shared" si="8"/>
        <v>0.67670682159322215</v>
      </c>
      <c r="J101">
        <f t="shared" si="9"/>
        <v>0.67670682159322215</v>
      </c>
      <c r="K101">
        <f t="shared" si="10"/>
        <v>1</v>
      </c>
      <c r="L101">
        <f t="shared" si="11"/>
        <v>1</v>
      </c>
    </row>
    <row r="102" spans="1:12" x14ac:dyDescent="0.2">
      <c r="A102">
        <v>7033</v>
      </c>
      <c r="B102">
        <v>6213</v>
      </c>
      <c r="C102">
        <v>5780</v>
      </c>
      <c r="D102">
        <v>84.02</v>
      </c>
      <c r="E102">
        <v>7059.3603999999996</v>
      </c>
      <c r="F102">
        <f>IF(A102&gt;4000,1,0)</f>
        <v>1</v>
      </c>
      <c r="G102">
        <f t="shared" si="6"/>
        <v>3.876968777942694</v>
      </c>
      <c r="H102">
        <f t="shared" si="7"/>
        <v>48.277652766180886</v>
      </c>
      <c r="I102">
        <f t="shared" si="8"/>
        <v>0.97970682563260603</v>
      </c>
      <c r="J102">
        <f t="shared" si="9"/>
        <v>0.97970682563260603</v>
      </c>
      <c r="K102">
        <f t="shared" si="10"/>
        <v>1</v>
      </c>
      <c r="L102">
        <f t="shared" si="11"/>
        <v>1</v>
      </c>
    </row>
    <row r="103" spans="1:12" x14ac:dyDescent="0.2">
      <c r="A103">
        <v>4669</v>
      </c>
      <c r="B103">
        <v>5339</v>
      </c>
      <c r="C103">
        <v>4443</v>
      </c>
      <c r="D103">
        <v>86</v>
      </c>
      <c r="E103">
        <v>7396</v>
      </c>
      <c r="F103">
        <f>IF(A103&gt;4000,1,0)</f>
        <v>1</v>
      </c>
      <c r="G103">
        <f t="shared" si="6"/>
        <v>1.5307643083560505</v>
      </c>
      <c r="H103">
        <f t="shared" si="7"/>
        <v>4.6217078826723634</v>
      </c>
      <c r="I103">
        <f t="shared" si="8"/>
        <v>0.8221181141264432</v>
      </c>
      <c r="J103">
        <f t="shared" si="9"/>
        <v>0.8221181141264432</v>
      </c>
      <c r="K103">
        <f t="shared" si="10"/>
        <v>1</v>
      </c>
      <c r="L103">
        <f t="shared" si="11"/>
        <v>1</v>
      </c>
    </row>
    <row r="104" spans="1:12" x14ac:dyDescent="0.2">
      <c r="A104">
        <v>3190</v>
      </c>
      <c r="B104">
        <v>3142</v>
      </c>
      <c r="C104">
        <v>3421</v>
      </c>
      <c r="D104">
        <v>66.02</v>
      </c>
      <c r="E104">
        <v>4358.6403999999993</v>
      </c>
      <c r="F104">
        <f>IF(A104&gt;4000,1,0)</f>
        <v>0</v>
      </c>
      <c r="G104">
        <f t="shared" si="6"/>
        <v>-2.4738733099474355</v>
      </c>
      <c r="H104">
        <f t="shared" si="7"/>
        <v>8.4257869300827765E-2</v>
      </c>
      <c r="I104">
        <f t="shared" si="8"/>
        <v>7.7710175490965594E-2</v>
      </c>
      <c r="J104">
        <f t="shared" si="9"/>
        <v>0.92228982450903441</v>
      </c>
      <c r="K104">
        <f t="shared" si="10"/>
        <v>0</v>
      </c>
      <c r="L104">
        <f t="shared" si="11"/>
        <v>1</v>
      </c>
    </row>
    <row r="105" spans="1:12" x14ac:dyDescent="0.2">
      <c r="A105">
        <v>2855</v>
      </c>
      <c r="B105">
        <v>2478</v>
      </c>
      <c r="C105">
        <v>2865</v>
      </c>
      <c r="D105">
        <v>66.02</v>
      </c>
      <c r="E105">
        <v>4358.6403999999993</v>
      </c>
      <c r="F105">
        <f>IF(A105&gt;4000,1,0)</f>
        <v>0</v>
      </c>
      <c r="G105">
        <f t="shared" si="6"/>
        <v>-3.8948977341710287</v>
      </c>
      <c r="H105">
        <f t="shared" si="7"/>
        <v>2.0345454987594928E-2</v>
      </c>
      <c r="I105">
        <f t="shared" si="8"/>
        <v>1.9939771268782963E-2</v>
      </c>
      <c r="J105">
        <f t="shared" si="9"/>
        <v>0.98006022873121701</v>
      </c>
      <c r="K105">
        <f t="shared" si="10"/>
        <v>0</v>
      </c>
      <c r="L105">
        <f t="shared" si="11"/>
        <v>1</v>
      </c>
    </row>
    <row r="106" spans="1:12" x14ac:dyDescent="0.2">
      <c r="A106">
        <v>3322</v>
      </c>
      <c r="B106">
        <v>3410</v>
      </c>
      <c r="C106">
        <v>2752</v>
      </c>
      <c r="D106">
        <v>59</v>
      </c>
      <c r="E106">
        <v>3481</v>
      </c>
      <c r="F106">
        <f>IF(A106&gt;4000,1,0)</f>
        <v>0</v>
      </c>
      <c r="G106">
        <f t="shared" si="6"/>
        <v>-2.6667220263432108</v>
      </c>
      <c r="H106">
        <f t="shared" si="7"/>
        <v>6.9479604747887461E-2</v>
      </c>
      <c r="I106">
        <f t="shared" si="8"/>
        <v>6.4965806210270052E-2</v>
      </c>
      <c r="J106">
        <f t="shared" si="9"/>
        <v>0.93503419378972996</v>
      </c>
      <c r="K106">
        <f t="shared" si="10"/>
        <v>0</v>
      </c>
      <c r="L106">
        <f t="shared" si="11"/>
        <v>1</v>
      </c>
    </row>
    <row r="107" spans="1:12" x14ac:dyDescent="0.2">
      <c r="A107">
        <v>3123</v>
      </c>
      <c r="B107">
        <v>3817</v>
      </c>
      <c r="C107">
        <v>3577</v>
      </c>
      <c r="D107">
        <v>69.08</v>
      </c>
      <c r="E107">
        <v>4772.0464000000002</v>
      </c>
      <c r="F107">
        <f>IF(A107&gt;4000,1,0)</f>
        <v>0</v>
      </c>
      <c r="G107">
        <f t="shared" si="6"/>
        <v>-1.2944581447748833</v>
      </c>
      <c r="H107">
        <f t="shared" si="7"/>
        <v>0.27404631753682213</v>
      </c>
      <c r="I107">
        <f t="shared" si="8"/>
        <v>0.21509917949188037</v>
      </c>
      <c r="J107">
        <f t="shared" si="9"/>
        <v>0.7849008205081196</v>
      </c>
      <c r="K107">
        <f t="shared" si="10"/>
        <v>0</v>
      </c>
      <c r="L107">
        <f t="shared" si="11"/>
        <v>1</v>
      </c>
    </row>
    <row r="108" spans="1:12" x14ac:dyDescent="0.2">
      <c r="A108">
        <v>4994</v>
      </c>
      <c r="B108">
        <v>4262</v>
      </c>
      <c r="C108">
        <v>4171</v>
      </c>
      <c r="D108">
        <v>75.02</v>
      </c>
      <c r="E108">
        <v>5628.000399999999</v>
      </c>
      <c r="F108">
        <f>IF(A108&gt;4000,1,0)</f>
        <v>1</v>
      </c>
      <c r="G108">
        <f t="shared" si="6"/>
        <v>-0.17551844330308342</v>
      </c>
      <c r="H108">
        <f t="shared" si="7"/>
        <v>0.83902192269515019</v>
      </c>
      <c r="I108">
        <f t="shared" si="8"/>
        <v>0.45623269213970791</v>
      </c>
      <c r="J108">
        <f t="shared" si="9"/>
        <v>0.45623269213970791</v>
      </c>
      <c r="K108">
        <f t="shared" si="10"/>
        <v>0</v>
      </c>
      <c r="L108">
        <f t="shared" si="11"/>
        <v>0</v>
      </c>
    </row>
    <row r="109" spans="1:12" x14ac:dyDescent="0.2">
      <c r="A109">
        <v>3868</v>
      </c>
      <c r="B109">
        <v>5135</v>
      </c>
      <c r="C109">
        <v>4571</v>
      </c>
      <c r="D109">
        <v>80.959999999999994</v>
      </c>
      <c r="E109">
        <v>6554.5215999999991</v>
      </c>
      <c r="F109">
        <f>IF(A109&gt;4000,1,0)</f>
        <v>0</v>
      </c>
      <c r="G109">
        <f t="shared" si="6"/>
        <v>1.4020141279420812</v>
      </c>
      <c r="H109">
        <f t="shared" si="7"/>
        <v>4.0633758893216338</v>
      </c>
      <c r="I109">
        <f t="shared" si="8"/>
        <v>0.80250330572752027</v>
      </c>
      <c r="J109">
        <f t="shared" si="9"/>
        <v>0.19749669427247973</v>
      </c>
      <c r="K109">
        <f t="shared" si="10"/>
        <v>1</v>
      </c>
      <c r="L109">
        <f t="shared" si="11"/>
        <v>0</v>
      </c>
    </row>
    <row r="110" spans="1:12" x14ac:dyDescent="0.2">
      <c r="A110">
        <v>2703</v>
      </c>
      <c r="B110">
        <v>3159</v>
      </c>
      <c r="C110">
        <v>2488</v>
      </c>
      <c r="D110">
        <v>87.08</v>
      </c>
      <c r="E110">
        <v>7582.9263999999994</v>
      </c>
      <c r="F110">
        <f>IF(A110&gt;4000,1,0)</f>
        <v>0</v>
      </c>
      <c r="G110">
        <f t="shared" si="6"/>
        <v>-3.2533441364017825</v>
      </c>
      <c r="H110">
        <f t="shared" si="7"/>
        <v>3.8644758161178357E-2</v>
      </c>
      <c r="I110">
        <f t="shared" si="8"/>
        <v>3.7206906266580714E-2</v>
      </c>
      <c r="J110">
        <f t="shared" si="9"/>
        <v>0.96279309373341926</v>
      </c>
      <c r="K110">
        <f t="shared" si="10"/>
        <v>0</v>
      </c>
      <c r="L110">
        <f t="shared" si="11"/>
        <v>1</v>
      </c>
    </row>
    <row r="111" spans="1:12" x14ac:dyDescent="0.2">
      <c r="A111">
        <v>3262</v>
      </c>
      <c r="B111">
        <v>3112</v>
      </c>
      <c r="C111">
        <v>3102</v>
      </c>
      <c r="D111">
        <v>84.02</v>
      </c>
      <c r="E111">
        <v>7059.3603999999996</v>
      </c>
      <c r="F111">
        <f>IF(A111&gt;4000,1,0)</f>
        <v>0</v>
      </c>
      <c r="G111">
        <f t="shared" si="6"/>
        <v>-2.8177909844883278</v>
      </c>
      <c r="H111">
        <f t="shared" si="7"/>
        <v>5.973775869915237E-2</v>
      </c>
      <c r="I111">
        <f t="shared" si="8"/>
        <v>5.637032200540025E-2</v>
      </c>
      <c r="J111">
        <f t="shared" si="9"/>
        <v>0.94362967799459974</v>
      </c>
      <c r="K111">
        <f t="shared" si="10"/>
        <v>0</v>
      </c>
      <c r="L111">
        <f t="shared" si="11"/>
        <v>1</v>
      </c>
    </row>
    <row r="112" spans="1:12" x14ac:dyDescent="0.2">
      <c r="A112">
        <v>3046</v>
      </c>
      <c r="B112">
        <v>2969</v>
      </c>
      <c r="C112">
        <v>3064</v>
      </c>
      <c r="D112">
        <v>87.08</v>
      </c>
      <c r="E112">
        <v>7582.9263999999994</v>
      </c>
      <c r="F112">
        <f>IF(A112&gt;4000,1,0)</f>
        <v>0</v>
      </c>
      <c r="G112">
        <f t="shared" si="6"/>
        <v>-3.1331714813906464</v>
      </c>
      <c r="H112">
        <f t="shared" si="7"/>
        <v>4.3579366703310758E-2</v>
      </c>
      <c r="I112">
        <f t="shared" si="8"/>
        <v>4.1759513549006713E-2</v>
      </c>
      <c r="J112">
        <f t="shared" si="9"/>
        <v>0.95824048645099325</v>
      </c>
      <c r="K112">
        <f t="shared" si="10"/>
        <v>0</v>
      </c>
      <c r="L112">
        <f t="shared" si="11"/>
        <v>1</v>
      </c>
    </row>
    <row r="113" spans="1:12" x14ac:dyDescent="0.2">
      <c r="A113">
        <v>3593</v>
      </c>
      <c r="B113">
        <v>3467</v>
      </c>
      <c r="C113">
        <v>2725</v>
      </c>
      <c r="D113">
        <v>87.08</v>
      </c>
      <c r="E113">
        <v>7582.9263999999994</v>
      </c>
      <c r="F113">
        <f>IF(A113&gt;4000,1,0)</f>
        <v>0</v>
      </c>
      <c r="G113">
        <f t="shared" si="6"/>
        <v>-2.60917438072698</v>
      </c>
      <c r="H113">
        <f t="shared" si="7"/>
        <v>7.3595280368826677E-2</v>
      </c>
      <c r="I113">
        <f t="shared" si="8"/>
        <v>6.8550301696132174E-2</v>
      </c>
      <c r="J113">
        <f t="shared" si="9"/>
        <v>0.93144969830386781</v>
      </c>
      <c r="K113">
        <f t="shared" si="10"/>
        <v>0</v>
      </c>
      <c r="L113">
        <f t="shared" si="11"/>
        <v>1</v>
      </c>
    </row>
    <row r="114" spans="1:12" x14ac:dyDescent="0.2">
      <c r="A114">
        <v>3333</v>
      </c>
      <c r="B114">
        <v>4978</v>
      </c>
      <c r="C114">
        <v>4521</v>
      </c>
      <c r="D114">
        <v>77</v>
      </c>
      <c r="E114">
        <v>5929</v>
      </c>
      <c r="F114">
        <f>IF(A114&gt;4000,1,0)</f>
        <v>0</v>
      </c>
      <c r="G114">
        <f t="shared" si="6"/>
        <v>1.1669422096998954</v>
      </c>
      <c r="H114">
        <f t="shared" si="7"/>
        <v>3.21215550829693</v>
      </c>
      <c r="I114">
        <f t="shared" si="8"/>
        <v>0.76259186109576405</v>
      </c>
      <c r="J114">
        <f t="shared" si="9"/>
        <v>0.23740813890423595</v>
      </c>
      <c r="K114">
        <f t="shared" si="10"/>
        <v>1</v>
      </c>
      <c r="L114">
        <f t="shared" si="11"/>
        <v>0</v>
      </c>
    </row>
    <row r="115" spans="1:12" x14ac:dyDescent="0.2">
      <c r="A115">
        <v>5281</v>
      </c>
      <c r="B115">
        <v>4921</v>
      </c>
      <c r="C115">
        <v>4642</v>
      </c>
      <c r="D115">
        <v>53.96</v>
      </c>
      <c r="E115">
        <v>2911.6815999999999</v>
      </c>
      <c r="F115">
        <f>IF(A115&gt;4000,1,0)</f>
        <v>1</v>
      </c>
      <c r="G115">
        <f t="shared" si="6"/>
        <v>0.87113456521929544</v>
      </c>
      <c r="H115">
        <f t="shared" si="7"/>
        <v>2.3896204964028644</v>
      </c>
      <c r="I115">
        <f t="shared" si="8"/>
        <v>0.70498172256710723</v>
      </c>
      <c r="J115">
        <f t="shared" si="9"/>
        <v>0.70498172256710723</v>
      </c>
      <c r="K115">
        <f t="shared" si="10"/>
        <v>1</v>
      </c>
      <c r="L115">
        <f t="shared" si="11"/>
        <v>1</v>
      </c>
    </row>
    <row r="116" spans="1:12" x14ac:dyDescent="0.2">
      <c r="A116">
        <v>2501</v>
      </c>
      <c r="B116">
        <v>2625</v>
      </c>
      <c r="C116">
        <v>2592</v>
      </c>
      <c r="D116">
        <v>69.98</v>
      </c>
      <c r="E116">
        <v>4897.2004000000006</v>
      </c>
      <c r="F116">
        <f>IF(A116&gt;4000,1,0)</f>
        <v>0</v>
      </c>
      <c r="G116">
        <f t="shared" si="6"/>
        <v>-3.830892767349626</v>
      </c>
      <c r="H116">
        <f t="shared" si="7"/>
        <v>2.1690242642913155E-2</v>
      </c>
      <c r="I116">
        <f t="shared" si="8"/>
        <v>2.122976391240141E-2</v>
      </c>
      <c r="J116">
        <f t="shared" si="9"/>
        <v>0.97877023608759861</v>
      </c>
      <c r="K116">
        <f t="shared" si="10"/>
        <v>0</v>
      </c>
      <c r="L116">
        <f t="shared" si="11"/>
        <v>1</v>
      </c>
    </row>
    <row r="117" spans="1:12" x14ac:dyDescent="0.2">
      <c r="A117">
        <v>2560</v>
      </c>
      <c r="B117">
        <v>2739</v>
      </c>
      <c r="C117">
        <v>3894</v>
      </c>
      <c r="D117">
        <v>77</v>
      </c>
      <c r="E117">
        <v>5929</v>
      </c>
      <c r="F117">
        <f>IF(A117&gt;4000,1,0)</f>
        <v>0</v>
      </c>
      <c r="G117">
        <f t="shared" si="6"/>
        <v>-2.7305077361195309</v>
      </c>
      <c r="H117">
        <f t="shared" si="7"/>
        <v>6.5186183884285195E-2</v>
      </c>
      <c r="I117">
        <f t="shared" si="8"/>
        <v>6.1196985907739296E-2</v>
      </c>
      <c r="J117">
        <f t="shared" si="9"/>
        <v>0.93880301409226075</v>
      </c>
      <c r="K117">
        <f t="shared" si="10"/>
        <v>0</v>
      </c>
      <c r="L117">
        <f t="shared" si="11"/>
        <v>1</v>
      </c>
    </row>
    <row r="118" spans="1:12" x14ac:dyDescent="0.2">
      <c r="A118">
        <v>3054</v>
      </c>
      <c r="B118">
        <v>2785</v>
      </c>
      <c r="C118">
        <v>3096</v>
      </c>
      <c r="D118">
        <v>82.94</v>
      </c>
      <c r="E118">
        <v>6879.0436</v>
      </c>
      <c r="F118">
        <f>IF(A118&gt;4000,1,0)</f>
        <v>0</v>
      </c>
      <c r="G118">
        <f t="shared" si="6"/>
        <v>-3.3056042533653152</v>
      </c>
      <c r="H118">
        <f t="shared" si="7"/>
        <v>3.6677042912627911E-2</v>
      </c>
      <c r="I118">
        <f t="shared" si="8"/>
        <v>3.537943003886803E-2</v>
      </c>
      <c r="J118">
        <f t="shared" si="9"/>
        <v>0.96462056996113199</v>
      </c>
      <c r="K118">
        <f t="shared" si="10"/>
        <v>0</v>
      </c>
      <c r="L118">
        <f t="shared" si="11"/>
        <v>1</v>
      </c>
    </row>
    <row r="119" spans="1:12" x14ac:dyDescent="0.2">
      <c r="A119">
        <v>3163</v>
      </c>
      <c r="B119">
        <v>2930</v>
      </c>
      <c r="C119">
        <v>3967</v>
      </c>
      <c r="D119">
        <v>82.04</v>
      </c>
      <c r="E119">
        <v>6730.5616000000009</v>
      </c>
      <c r="F119">
        <f>IF(A119&gt;4000,1,0)</f>
        <v>0</v>
      </c>
      <c r="G119">
        <f t="shared" si="6"/>
        <v>-2.4429401303608955</v>
      </c>
      <c r="H119">
        <f t="shared" si="7"/>
        <v>8.6904963552554546E-2</v>
      </c>
      <c r="I119">
        <f t="shared" si="8"/>
        <v>7.9956359080839257E-2</v>
      </c>
      <c r="J119">
        <f t="shared" si="9"/>
        <v>0.9200436409191608</v>
      </c>
      <c r="K119">
        <f t="shared" si="10"/>
        <v>0</v>
      </c>
      <c r="L119">
        <f t="shared" si="11"/>
        <v>1</v>
      </c>
    </row>
    <row r="120" spans="1:12" x14ac:dyDescent="0.2">
      <c r="A120">
        <v>3858</v>
      </c>
      <c r="B120">
        <v>4160</v>
      </c>
      <c r="C120">
        <v>4857</v>
      </c>
      <c r="D120">
        <v>82.04</v>
      </c>
      <c r="E120">
        <v>6730.5616000000009</v>
      </c>
      <c r="F120">
        <f>IF(A120&gt;4000,1,0)</f>
        <v>0</v>
      </c>
      <c r="G120">
        <f t="shared" si="6"/>
        <v>8.9094376847620893E-2</v>
      </c>
      <c r="H120">
        <f t="shared" si="7"/>
        <v>1.0931838227010517</v>
      </c>
      <c r="I120">
        <f t="shared" si="8"/>
        <v>0.52225887227162082</v>
      </c>
      <c r="J120">
        <f t="shared" si="9"/>
        <v>0.47774112772837918</v>
      </c>
      <c r="K120">
        <f t="shared" si="10"/>
        <v>1</v>
      </c>
      <c r="L120">
        <f t="shared" si="11"/>
        <v>0</v>
      </c>
    </row>
    <row r="121" spans="1:12" x14ac:dyDescent="0.2">
      <c r="A121">
        <v>4616</v>
      </c>
      <c r="B121">
        <v>4724</v>
      </c>
      <c r="C121">
        <v>4896</v>
      </c>
      <c r="D121">
        <v>77</v>
      </c>
      <c r="E121">
        <v>5929</v>
      </c>
      <c r="F121">
        <f>IF(A121&gt;4000,1,0)</f>
        <v>1</v>
      </c>
      <c r="G121">
        <f t="shared" si="6"/>
        <v>1.0445106930423549</v>
      </c>
      <c r="H121">
        <f t="shared" si="7"/>
        <v>2.8420075693003612</v>
      </c>
      <c r="I121">
        <f t="shared" si="8"/>
        <v>0.73971940919884693</v>
      </c>
      <c r="J121">
        <f t="shared" si="9"/>
        <v>0.73971940919884693</v>
      </c>
      <c r="K121">
        <f t="shared" si="10"/>
        <v>1</v>
      </c>
      <c r="L121">
        <f t="shared" si="11"/>
        <v>1</v>
      </c>
    </row>
    <row r="122" spans="1:12" x14ac:dyDescent="0.2">
      <c r="A122">
        <v>2482</v>
      </c>
      <c r="B122">
        <v>2929</v>
      </c>
      <c r="C122">
        <v>3320</v>
      </c>
      <c r="D122">
        <v>82.94</v>
      </c>
      <c r="E122">
        <v>6879.0436</v>
      </c>
      <c r="F122">
        <f>IF(A122&gt;4000,1,0)</f>
        <v>0</v>
      </c>
      <c r="G122">
        <f t="shared" si="6"/>
        <v>-2.9233153438241457</v>
      </c>
      <c r="H122">
        <f t="shared" si="7"/>
        <v>5.375517466214786E-2</v>
      </c>
      <c r="I122">
        <f t="shared" si="8"/>
        <v>5.1012963878808659E-2</v>
      </c>
      <c r="J122">
        <f t="shared" si="9"/>
        <v>0.9489870361211914</v>
      </c>
      <c r="K122">
        <f t="shared" si="10"/>
        <v>0</v>
      </c>
      <c r="L122">
        <f t="shared" si="11"/>
        <v>1</v>
      </c>
    </row>
    <row r="123" spans="1:12" x14ac:dyDescent="0.2">
      <c r="A123">
        <v>2609</v>
      </c>
      <c r="B123">
        <v>3858</v>
      </c>
      <c r="C123">
        <v>3261</v>
      </c>
      <c r="D123">
        <v>77</v>
      </c>
      <c r="E123">
        <v>5929</v>
      </c>
      <c r="F123">
        <f>IF(A123&gt;4000,1,0)</f>
        <v>0</v>
      </c>
      <c r="G123">
        <f t="shared" si="6"/>
        <v>-1.4608417422329598</v>
      </c>
      <c r="H123">
        <f t="shared" si="7"/>
        <v>0.23204087389939643</v>
      </c>
      <c r="I123">
        <f t="shared" si="8"/>
        <v>0.18833861669295882</v>
      </c>
      <c r="J123">
        <f t="shared" si="9"/>
        <v>0.81166138330704118</v>
      </c>
      <c r="K123">
        <f t="shared" si="10"/>
        <v>0</v>
      </c>
      <c r="L123">
        <f t="shared" si="11"/>
        <v>1</v>
      </c>
    </row>
    <row r="124" spans="1:12" x14ac:dyDescent="0.2">
      <c r="A124">
        <v>3107</v>
      </c>
      <c r="B124">
        <v>2356</v>
      </c>
      <c r="C124">
        <v>4172</v>
      </c>
      <c r="D124">
        <v>78.08</v>
      </c>
      <c r="E124">
        <v>6096.4863999999998</v>
      </c>
      <c r="F124">
        <f>IF(A124&gt;4000,1,0)</f>
        <v>0</v>
      </c>
      <c r="G124">
        <f t="shared" si="6"/>
        <v>-3.1300074750051321</v>
      </c>
      <c r="H124">
        <f t="shared" si="7"/>
        <v>4.371747046321349E-2</v>
      </c>
      <c r="I124">
        <f t="shared" si="8"/>
        <v>4.1886307071022956E-2</v>
      </c>
      <c r="J124">
        <f t="shared" si="9"/>
        <v>0.95811369292897708</v>
      </c>
      <c r="K124">
        <f t="shared" si="10"/>
        <v>0</v>
      </c>
      <c r="L124">
        <f t="shared" si="11"/>
        <v>1</v>
      </c>
    </row>
    <row r="125" spans="1:12" x14ac:dyDescent="0.2">
      <c r="A125">
        <v>2948</v>
      </c>
      <c r="B125">
        <v>3780</v>
      </c>
      <c r="C125">
        <v>4813</v>
      </c>
      <c r="D125">
        <v>86</v>
      </c>
      <c r="E125">
        <v>7396</v>
      </c>
      <c r="F125">
        <f>IF(A125&gt;4000,1,0)</f>
        <v>0</v>
      </c>
      <c r="G125">
        <f t="shared" si="6"/>
        <v>-0.6049875469896806</v>
      </c>
      <c r="H125">
        <f t="shared" si="7"/>
        <v>0.54608122695252159</v>
      </c>
      <c r="I125">
        <f t="shared" si="8"/>
        <v>0.35320345233665468</v>
      </c>
      <c r="J125">
        <f t="shared" si="9"/>
        <v>0.64679654766334527</v>
      </c>
      <c r="K125">
        <f t="shared" si="10"/>
        <v>0</v>
      </c>
      <c r="L125">
        <f t="shared" si="11"/>
        <v>1</v>
      </c>
    </row>
    <row r="126" spans="1:12" x14ac:dyDescent="0.2">
      <c r="A126">
        <v>3981</v>
      </c>
      <c r="B126">
        <v>5311</v>
      </c>
      <c r="C126">
        <v>7033</v>
      </c>
      <c r="D126">
        <v>89.06</v>
      </c>
      <c r="E126">
        <v>7931.6836000000003</v>
      </c>
      <c r="F126">
        <f>IF(A126&gt;4000,1,0)</f>
        <v>0</v>
      </c>
      <c r="G126">
        <f t="shared" si="6"/>
        <v>3.2652241318305366</v>
      </c>
      <c r="H126">
        <f t="shared" si="7"/>
        <v>26.185979444652066</v>
      </c>
      <c r="I126">
        <f t="shared" si="8"/>
        <v>0.96321633355031777</v>
      </c>
      <c r="J126">
        <f t="shared" si="9"/>
        <v>3.6783666449682229E-2</v>
      </c>
      <c r="K126">
        <f t="shared" si="10"/>
        <v>1</v>
      </c>
      <c r="L126">
        <f t="shared" si="11"/>
        <v>0</v>
      </c>
    </row>
    <row r="127" spans="1:12" x14ac:dyDescent="0.2">
      <c r="A127">
        <v>4149</v>
      </c>
      <c r="B127">
        <v>4941</v>
      </c>
      <c r="C127">
        <v>4669</v>
      </c>
      <c r="D127">
        <v>87.98</v>
      </c>
      <c r="E127">
        <v>7740.4804000000004</v>
      </c>
      <c r="F127">
        <f>IF(A127&gt;4000,1,0)</f>
        <v>1</v>
      </c>
      <c r="G127">
        <f t="shared" si="6"/>
        <v>1.0308690790592365</v>
      </c>
      <c r="H127">
        <f t="shared" si="7"/>
        <v>2.803501240486356</v>
      </c>
      <c r="I127">
        <f t="shared" si="8"/>
        <v>0.73708435024142926</v>
      </c>
      <c r="J127">
        <f t="shared" si="9"/>
        <v>0.73708435024142926</v>
      </c>
      <c r="K127">
        <f t="shared" si="10"/>
        <v>1</v>
      </c>
      <c r="L127">
        <f t="shared" si="11"/>
        <v>1</v>
      </c>
    </row>
    <row r="128" spans="1:12" x14ac:dyDescent="0.2">
      <c r="A128">
        <v>4242</v>
      </c>
      <c r="B128">
        <v>4573</v>
      </c>
      <c r="C128">
        <v>3190</v>
      </c>
      <c r="D128">
        <v>71.06</v>
      </c>
      <c r="E128">
        <v>5049.5236000000004</v>
      </c>
      <c r="F128">
        <f>IF(A128&gt;4000,1,0)</f>
        <v>1</v>
      </c>
      <c r="G128">
        <f t="shared" si="6"/>
        <v>-0.39804716523624517</v>
      </c>
      <c r="H128">
        <f t="shared" si="7"/>
        <v>0.67163034931086252</v>
      </c>
      <c r="I128">
        <f t="shared" si="8"/>
        <v>0.40178161971499582</v>
      </c>
      <c r="J128">
        <f t="shared" si="9"/>
        <v>0.40178161971499582</v>
      </c>
      <c r="K128">
        <f t="shared" si="10"/>
        <v>0</v>
      </c>
      <c r="L128">
        <f t="shared" si="11"/>
        <v>0</v>
      </c>
    </row>
    <row r="129" spans="1:12" x14ac:dyDescent="0.2">
      <c r="A129">
        <v>2572</v>
      </c>
      <c r="B129">
        <v>2836</v>
      </c>
      <c r="C129">
        <v>2855</v>
      </c>
      <c r="D129">
        <v>78.08</v>
      </c>
      <c r="E129">
        <v>6096.4863999999998</v>
      </c>
      <c r="F129">
        <f>IF(A129&gt;4000,1,0)</f>
        <v>0</v>
      </c>
      <c r="G129">
        <f t="shared" si="6"/>
        <v>-3.3345936528870608</v>
      </c>
      <c r="H129">
        <f t="shared" si="7"/>
        <v>3.5629061036359877E-2</v>
      </c>
      <c r="I129">
        <f t="shared" si="8"/>
        <v>3.4403303631423472E-2</v>
      </c>
      <c r="J129">
        <f t="shared" si="9"/>
        <v>0.96559669636857648</v>
      </c>
      <c r="K129">
        <f t="shared" si="10"/>
        <v>0</v>
      </c>
      <c r="L129">
        <f t="shared" si="11"/>
        <v>1</v>
      </c>
    </row>
    <row r="130" spans="1:12" x14ac:dyDescent="0.2">
      <c r="A130">
        <v>2879</v>
      </c>
      <c r="B130">
        <v>2813</v>
      </c>
      <c r="C130">
        <v>3322</v>
      </c>
      <c r="D130">
        <v>86</v>
      </c>
      <c r="E130">
        <v>7396</v>
      </c>
      <c r="F130">
        <f>IF(A130&gt;4000,1,0)</f>
        <v>0</v>
      </c>
      <c r="G130">
        <f t="shared" si="6"/>
        <v>-3.1626883433940254</v>
      </c>
      <c r="H130">
        <f t="shared" si="7"/>
        <v>4.2311839291900605E-2</v>
      </c>
      <c r="I130">
        <f t="shared" si="8"/>
        <v>4.0594223050028244E-2</v>
      </c>
      <c r="J130">
        <f t="shared" si="9"/>
        <v>0.95940577694997176</v>
      </c>
      <c r="K130">
        <f t="shared" si="10"/>
        <v>0</v>
      </c>
      <c r="L130">
        <f t="shared" si="11"/>
        <v>1</v>
      </c>
    </row>
    <row r="131" spans="1:12" x14ac:dyDescent="0.2">
      <c r="A131">
        <v>3490</v>
      </c>
      <c r="B131">
        <v>6148</v>
      </c>
      <c r="C131">
        <v>3123</v>
      </c>
      <c r="D131">
        <v>89.06</v>
      </c>
      <c r="E131">
        <v>7931.6836000000003</v>
      </c>
      <c r="F131">
        <f>IF(A131&gt;4000,1,0)</f>
        <v>0</v>
      </c>
      <c r="G131">
        <f t="shared" ref="G131:G194" si="12">$P$2+($P$3*B131)+($P$4*C131)+($P$5*D131)+($P$6*E131)</f>
        <v>1.7522101835769357</v>
      </c>
      <c r="H131">
        <f t="shared" ref="H131:H194" si="13">EXP(G131)</f>
        <v>5.7673354700549631</v>
      </c>
      <c r="I131">
        <f t="shared" ref="I131:I194" si="14">H131/(1+H131)</f>
        <v>0.85223135391692384</v>
      </c>
      <c r="J131">
        <f t="shared" ref="J131:J194" si="15">IF(F131=1,I131,1-I131)</f>
        <v>0.14776864608307616</v>
      </c>
      <c r="K131">
        <f t="shared" ref="K131:K194" si="16">IF(I131&gt;=0.5,1,0)</f>
        <v>1</v>
      </c>
      <c r="L131">
        <f t="shared" ref="L131:L194" si="17">IF(F131=K131,1,0)</f>
        <v>0</v>
      </c>
    </row>
    <row r="132" spans="1:12" x14ac:dyDescent="0.2">
      <c r="A132">
        <v>6076</v>
      </c>
      <c r="B132">
        <v>3484</v>
      </c>
      <c r="C132">
        <v>4994</v>
      </c>
      <c r="D132">
        <v>82.94</v>
      </c>
      <c r="E132">
        <v>6879.0436</v>
      </c>
      <c r="F132">
        <f>IF(A132&gt;4000,1,0)</f>
        <v>1</v>
      </c>
      <c r="G132">
        <f t="shared" si="12"/>
        <v>-0.86896325762637616</v>
      </c>
      <c r="H132">
        <f t="shared" si="13"/>
        <v>0.41938611930090935</v>
      </c>
      <c r="I132">
        <f t="shared" si="14"/>
        <v>0.29547007230666006</v>
      </c>
      <c r="J132">
        <f t="shared" si="15"/>
        <v>0.29547007230666006</v>
      </c>
      <c r="K132">
        <f t="shared" si="16"/>
        <v>0</v>
      </c>
      <c r="L132">
        <f t="shared" si="17"/>
        <v>0</v>
      </c>
    </row>
    <row r="133" spans="1:12" x14ac:dyDescent="0.2">
      <c r="A133">
        <v>3845</v>
      </c>
      <c r="B133">
        <v>4256</v>
      </c>
      <c r="C133">
        <v>3868</v>
      </c>
      <c r="D133">
        <v>82.94</v>
      </c>
      <c r="E133">
        <v>6879.0436</v>
      </c>
      <c r="F133">
        <f>IF(A133&gt;4000,1,0)</f>
        <v>0</v>
      </c>
      <c r="G133">
        <f t="shared" si="12"/>
        <v>-0.48698505122370062</v>
      </c>
      <c r="H133">
        <f t="shared" si="13"/>
        <v>0.6144762185435062</v>
      </c>
      <c r="I133">
        <f t="shared" si="14"/>
        <v>0.38060406928623186</v>
      </c>
      <c r="J133">
        <f t="shared" si="15"/>
        <v>0.61939593071376819</v>
      </c>
      <c r="K133">
        <f t="shared" si="16"/>
        <v>0</v>
      </c>
      <c r="L133">
        <f t="shared" si="17"/>
        <v>1</v>
      </c>
    </row>
    <row r="134" spans="1:12" x14ac:dyDescent="0.2">
      <c r="A134">
        <v>2598</v>
      </c>
      <c r="B134">
        <v>2117</v>
      </c>
      <c r="C134">
        <v>2703</v>
      </c>
      <c r="D134">
        <v>96.08</v>
      </c>
      <c r="E134">
        <v>9231.366399999999</v>
      </c>
      <c r="F134">
        <f>IF(A134&gt;4000,1,0)</f>
        <v>0</v>
      </c>
      <c r="G134">
        <f t="shared" si="12"/>
        <v>-4.9983709774248464</v>
      </c>
      <c r="H134">
        <f t="shared" si="13"/>
        <v>6.7489322120077863E-3</v>
      </c>
      <c r="I134">
        <f t="shared" si="14"/>
        <v>6.7036894662298504E-3</v>
      </c>
      <c r="J134">
        <f t="shared" si="15"/>
        <v>0.9932963105337701</v>
      </c>
      <c r="K134">
        <f t="shared" si="16"/>
        <v>0</v>
      </c>
      <c r="L134">
        <f t="shared" si="17"/>
        <v>1</v>
      </c>
    </row>
    <row r="135" spans="1:12" x14ac:dyDescent="0.2">
      <c r="A135">
        <v>2141</v>
      </c>
      <c r="B135">
        <v>2746</v>
      </c>
      <c r="C135">
        <v>3262</v>
      </c>
      <c r="D135">
        <v>96.08</v>
      </c>
      <c r="E135">
        <v>9231.366399999999</v>
      </c>
      <c r="F135">
        <f>IF(A135&gt;4000,1,0)</f>
        <v>0</v>
      </c>
      <c r="G135">
        <f t="shared" si="12"/>
        <v>-3.6290976650037408</v>
      </c>
      <c r="H135">
        <f t="shared" si="13"/>
        <v>2.654012168815182E-2</v>
      </c>
      <c r="I135">
        <f t="shared" si="14"/>
        <v>2.5853954587285316E-2</v>
      </c>
      <c r="J135">
        <f t="shared" si="15"/>
        <v>0.97414604541271466</v>
      </c>
      <c r="K135">
        <f t="shared" si="16"/>
        <v>0</v>
      </c>
      <c r="L135">
        <f t="shared" si="17"/>
        <v>1</v>
      </c>
    </row>
    <row r="136" spans="1:12" x14ac:dyDescent="0.2">
      <c r="A136">
        <v>3238</v>
      </c>
      <c r="B136">
        <v>3401</v>
      </c>
      <c r="C136">
        <v>3046</v>
      </c>
      <c r="D136">
        <v>93.919999999999902</v>
      </c>
      <c r="E136">
        <v>8820.9663999999811</v>
      </c>
      <c r="F136">
        <f>IF(A136&gt;4000,1,0)</f>
        <v>0</v>
      </c>
      <c r="G136">
        <f t="shared" si="12"/>
        <v>-2.6916377881051332</v>
      </c>
      <c r="H136">
        <f t="shared" si="13"/>
        <v>6.7769855767226606E-2</v>
      </c>
      <c r="I136">
        <f t="shared" si="14"/>
        <v>6.3468598032795948E-2</v>
      </c>
      <c r="J136">
        <f t="shared" si="15"/>
        <v>0.93653140196720408</v>
      </c>
      <c r="K136">
        <f t="shared" si="16"/>
        <v>0</v>
      </c>
      <c r="L136">
        <f t="shared" si="17"/>
        <v>1</v>
      </c>
    </row>
    <row r="137" spans="1:12" x14ac:dyDescent="0.2">
      <c r="A137">
        <v>2547</v>
      </c>
      <c r="B137">
        <v>3388</v>
      </c>
      <c r="C137">
        <v>3593</v>
      </c>
      <c r="D137">
        <v>93.02</v>
      </c>
      <c r="E137">
        <v>8652.7204000000002</v>
      </c>
      <c r="F137">
        <f>IF(A137&gt;4000,1,0)</f>
        <v>0</v>
      </c>
      <c r="G137">
        <f t="shared" si="12"/>
        <v>-2.2872575673041631</v>
      </c>
      <c r="H137">
        <f t="shared" si="13"/>
        <v>0.1015445594675612</v>
      </c>
      <c r="I137">
        <f t="shared" si="14"/>
        <v>9.2183796465431622E-2</v>
      </c>
      <c r="J137">
        <f t="shared" si="15"/>
        <v>0.90781620353456838</v>
      </c>
      <c r="K137">
        <f t="shared" si="16"/>
        <v>0</v>
      </c>
      <c r="L137">
        <f t="shared" si="17"/>
        <v>1</v>
      </c>
    </row>
    <row r="138" spans="1:12" x14ac:dyDescent="0.2">
      <c r="A138">
        <v>3629</v>
      </c>
      <c r="B138">
        <v>4920</v>
      </c>
      <c r="C138">
        <v>3333</v>
      </c>
      <c r="D138">
        <v>91.94</v>
      </c>
      <c r="E138">
        <v>8452.9635999999991</v>
      </c>
      <c r="F138">
        <f>IF(A138&gt;4000,1,0)</f>
        <v>0</v>
      </c>
      <c r="G138">
        <f t="shared" si="12"/>
        <v>-7.7235677881717812E-2</v>
      </c>
      <c r="H138">
        <f t="shared" si="13"/>
        <v>0.92567166755891606</v>
      </c>
      <c r="I138">
        <f t="shared" si="14"/>
        <v>0.48070067351219159</v>
      </c>
      <c r="J138">
        <f t="shared" si="15"/>
        <v>0.51929932648780841</v>
      </c>
      <c r="K138">
        <f t="shared" si="16"/>
        <v>0</v>
      </c>
      <c r="L138">
        <f t="shared" si="17"/>
        <v>1</v>
      </c>
    </row>
    <row r="139" spans="1:12" x14ac:dyDescent="0.2">
      <c r="A139">
        <v>4203</v>
      </c>
      <c r="B139">
        <v>4207</v>
      </c>
      <c r="C139">
        <v>5281</v>
      </c>
      <c r="D139">
        <v>96.08</v>
      </c>
      <c r="E139">
        <v>9231.366399999999</v>
      </c>
      <c r="F139">
        <f>IF(A139&gt;4000,1,0)</f>
        <v>1</v>
      </c>
      <c r="G139">
        <f t="shared" si="12"/>
        <v>6.775710955705172E-2</v>
      </c>
      <c r="H139">
        <f t="shared" si="13"/>
        <v>1.0701053585458367</v>
      </c>
      <c r="I139">
        <f t="shared" si="14"/>
        <v>0.51693279964143535</v>
      </c>
      <c r="J139">
        <f t="shared" si="15"/>
        <v>0.51693279964143535</v>
      </c>
      <c r="K139">
        <f t="shared" si="16"/>
        <v>1</v>
      </c>
      <c r="L139">
        <f t="shared" si="17"/>
        <v>1</v>
      </c>
    </row>
    <row r="140" spans="1:12" x14ac:dyDescent="0.2">
      <c r="A140">
        <v>2501</v>
      </c>
      <c r="B140">
        <v>2969</v>
      </c>
      <c r="C140">
        <v>2501</v>
      </c>
      <c r="D140">
        <v>86</v>
      </c>
      <c r="E140">
        <v>7396</v>
      </c>
      <c r="F140">
        <f>IF(A140&gt;4000,1,0)</f>
        <v>0</v>
      </c>
      <c r="G140">
        <f t="shared" si="12"/>
        <v>-3.5107959731615326</v>
      </c>
      <c r="H140">
        <f t="shared" si="13"/>
        <v>2.9873126763852492E-2</v>
      </c>
      <c r="I140">
        <f t="shared" si="14"/>
        <v>2.9006608666178282E-2</v>
      </c>
      <c r="J140">
        <f t="shared" si="15"/>
        <v>0.97099339133382168</v>
      </c>
      <c r="K140">
        <f t="shared" si="16"/>
        <v>0</v>
      </c>
      <c r="L140">
        <f t="shared" si="17"/>
        <v>1</v>
      </c>
    </row>
    <row r="141" spans="1:12" x14ac:dyDescent="0.2">
      <c r="A141">
        <v>2703</v>
      </c>
      <c r="B141">
        <v>3059</v>
      </c>
      <c r="C141">
        <v>2560</v>
      </c>
      <c r="D141">
        <v>87.08</v>
      </c>
      <c r="E141">
        <v>7582.9263999999994</v>
      </c>
      <c r="F141">
        <f>IF(A141&gt;4000,1,0)</f>
        <v>0</v>
      </c>
      <c r="G141">
        <f t="shared" si="12"/>
        <v>-3.3557497278382549</v>
      </c>
      <c r="H141">
        <f t="shared" si="13"/>
        <v>3.4883207436819261E-2</v>
      </c>
      <c r="I141">
        <f t="shared" si="14"/>
        <v>3.3707385708980034E-2</v>
      </c>
      <c r="J141">
        <f t="shared" si="15"/>
        <v>0.96629261429101998</v>
      </c>
      <c r="K141">
        <f t="shared" si="16"/>
        <v>0</v>
      </c>
      <c r="L141">
        <f t="shared" si="17"/>
        <v>1</v>
      </c>
    </row>
    <row r="142" spans="1:12" x14ac:dyDescent="0.2">
      <c r="A142">
        <v>2779</v>
      </c>
      <c r="B142">
        <v>2728</v>
      </c>
      <c r="C142">
        <v>3054</v>
      </c>
      <c r="D142">
        <v>98.96</v>
      </c>
      <c r="E142">
        <v>9793.0815999999995</v>
      </c>
      <c r="F142">
        <f>IF(A142&gt;4000,1,0)</f>
        <v>0</v>
      </c>
      <c r="G142">
        <f t="shared" si="12"/>
        <v>-3.9299071283219966</v>
      </c>
      <c r="H142">
        <f t="shared" si="13"/>
        <v>1.9645496978614865E-2</v>
      </c>
      <c r="I142">
        <f t="shared" si="14"/>
        <v>1.9266987435170219E-2</v>
      </c>
      <c r="J142">
        <f t="shared" si="15"/>
        <v>0.98073301256482981</v>
      </c>
      <c r="K142">
        <f t="shared" si="16"/>
        <v>0</v>
      </c>
      <c r="L142">
        <f t="shared" si="17"/>
        <v>1</v>
      </c>
    </row>
    <row r="143" spans="1:12" x14ac:dyDescent="0.2">
      <c r="A143">
        <v>3120</v>
      </c>
      <c r="B143">
        <v>3238</v>
      </c>
      <c r="C143">
        <v>3163</v>
      </c>
      <c r="D143">
        <v>98.06</v>
      </c>
      <c r="E143">
        <v>9615.7636000000002</v>
      </c>
      <c r="F143">
        <f>IF(A143&gt;4000,1,0)</f>
        <v>0</v>
      </c>
      <c r="G143">
        <f t="shared" si="12"/>
        <v>-3.0260672687126329</v>
      </c>
      <c r="H143">
        <f t="shared" si="13"/>
        <v>4.8506024671975748E-2</v>
      </c>
      <c r="I143">
        <f t="shared" si="14"/>
        <v>4.6262037156296565E-2</v>
      </c>
      <c r="J143">
        <f t="shared" si="15"/>
        <v>0.95373796284370349</v>
      </c>
      <c r="K143">
        <f t="shared" si="16"/>
        <v>0</v>
      </c>
      <c r="L143">
        <f t="shared" si="17"/>
        <v>1</v>
      </c>
    </row>
    <row r="144" spans="1:12" x14ac:dyDescent="0.2">
      <c r="A144">
        <v>4503</v>
      </c>
      <c r="B144">
        <v>4155</v>
      </c>
      <c r="C144">
        <v>3858</v>
      </c>
      <c r="D144">
        <v>96.08</v>
      </c>
      <c r="E144">
        <v>9231.366399999999</v>
      </c>
      <c r="F144">
        <f>IF(A144&gt;4000,1,0)</f>
        <v>1</v>
      </c>
      <c r="G144">
        <f t="shared" si="12"/>
        <v>-1.0320868626613233</v>
      </c>
      <c r="H144">
        <f t="shared" si="13"/>
        <v>0.35626271291472306</v>
      </c>
      <c r="I144">
        <f t="shared" si="14"/>
        <v>0.26267972238880211</v>
      </c>
      <c r="J144">
        <f t="shared" si="15"/>
        <v>0.26267972238880211</v>
      </c>
      <c r="K144">
        <f t="shared" si="16"/>
        <v>0</v>
      </c>
      <c r="L144">
        <f t="shared" si="17"/>
        <v>0</v>
      </c>
    </row>
    <row r="145" spans="1:12" x14ac:dyDescent="0.2">
      <c r="A145">
        <v>4574</v>
      </c>
      <c r="B145">
        <v>5533</v>
      </c>
      <c r="C145">
        <v>4616</v>
      </c>
      <c r="D145">
        <v>93.02</v>
      </c>
      <c r="E145">
        <v>8652.7204000000002</v>
      </c>
      <c r="F145">
        <f>IF(A145&gt;4000,1,0)</f>
        <v>1</v>
      </c>
      <c r="G145">
        <f t="shared" si="12"/>
        <v>1.7492146227381564</v>
      </c>
      <c r="H145">
        <f t="shared" si="13"/>
        <v>5.7500849162181762</v>
      </c>
      <c r="I145">
        <f t="shared" si="14"/>
        <v>0.85185371555884615</v>
      </c>
      <c r="J145">
        <f t="shared" si="15"/>
        <v>0.85185371555884615</v>
      </c>
      <c r="K145">
        <f t="shared" si="16"/>
        <v>1</v>
      </c>
      <c r="L145">
        <f t="shared" si="17"/>
        <v>1</v>
      </c>
    </row>
    <row r="146" spans="1:12" x14ac:dyDescent="0.2">
      <c r="A146">
        <v>2379</v>
      </c>
      <c r="B146">
        <v>1694</v>
      </c>
      <c r="C146">
        <v>2482</v>
      </c>
      <c r="D146">
        <v>84.02</v>
      </c>
      <c r="E146">
        <v>7059.3603999999996</v>
      </c>
      <c r="F146">
        <f>IF(A146&gt;4000,1,0)</f>
        <v>0</v>
      </c>
      <c r="G146">
        <f t="shared" si="12"/>
        <v>-5.44586112962289</v>
      </c>
      <c r="H146">
        <f t="shared" si="13"/>
        <v>4.3141233881708345E-3</v>
      </c>
      <c r="I146">
        <f t="shared" si="14"/>
        <v>4.2955916756568504E-3</v>
      </c>
      <c r="J146">
        <f t="shared" si="15"/>
        <v>0.99570440832434315</v>
      </c>
      <c r="K146">
        <f t="shared" si="16"/>
        <v>0</v>
      </c>
      <c r="L146">
        <f t="shared" si="17"/>
        <v>1</v>
      </c>
    </row>
    <row r="147" spans="1:12" x14ac:dyDescent="0.2">
      <c r="A147">
        <v>2718</v>
      </c>
      <c r="B147">
        <v>3118</v>
      </c>
      <c r="C147">
        <v>2609</v>
      </c>
      <c r="D147">
        <v>82.04</v>
      </c>
      <c r="E147">
        <v>6730.5616000000009</v>
      </c>
      <c r="F147">
        <f>IF(A147&gt;4000,1,0)</f>
        <v>0</v>
      </c>
      <c r="G147">
        <f t="shared" si="12"/>
        <v>-3.1265964033401223</v>
      </c>
      <c r="H147">
        <f t="shared" si="13"/>
        <v>4.3866848512752993E-2</v>
      </c>
      <c r="I147">
        <f t="shared" si="14"/>
        <v>4.2023413786204812E-2</v>
      </c>
      <c r="J147">
        <f t="shared" si="15"/>
        <v>0.95797658621379522</v>
      </c>
      <c r="K147">
        <f t="shared" si="16"/>
        <v>0</v>
      </c>
      <c r="L147">
        <f t="shared" si="17"/>
        <v>1</v>
      </c>
    </row>
    <row r="148" spans="1:12" x14ac:dyDescent="0.2">
      <c r="A148">
        <v>3279</v>
      </c>
      <c r="B148">
        <v>2697</v>
      </c>
      <c r="C148">
        <v>3107</v>
      </c>
      <c r="D148">
        <v>87.08</v>
      </c>
      <c r="E148">
        <v>7582.9263999999994</v>
      </c>
      <c r="F148">
        <f>IF(A148&gt;4000,1,0)</f>
        <v>0</v>
      </c>
      <c r="G148">
        <f t="shared" si="12"/>
        <v>-3.5212442044937768</v>
      </c>
      <c r="H148">
        <f t="shared" si="13"/>
        <v>2.9562630318770152E-2</v>
      </c>
      <c r="I148">
        <f t="shared" si="14"/>
        <v>2.8713775586063237E-2</v>
      </c>
      <c r="J148">
        <f t="shared" si="15"/>
        <v>0.97128622441393675</v>
      </c>
      <c r="K148">
        <f t="shared" si="16"/>
        <v>0</v>
      </c>
      <c r="L148">
        <f t="shared" si="17"/>
        <v>1</v>
      </c>
    </row>
    <row r="149" spans="1:12" x14ac:dyDescent="0.2">
      <c r="A149">
        <v>2644</v>
      </c>
      <c r="B149">
        <v>4216</v>
      </c>
      <c r="C149">
        <v>2948</v>
      </c>
      <c r="D149">
        <v>96.08</v>
      </c>
      <c r="E149">
        <v>9231.366399999999</v>
      </c>
      <c r="F149">
        <f>IF(A149&gt;4000,1,0)</f>
        <v>0</v>
      </c>
      <c r="G149">
        <f t="shared" si="12"/>
        <v>-1.5902771450806963</v>
      </c>
      <c r="H149">
        <f t="shared" si="13"/>
        <v>0.20386910258507138</v>
      </c>
      <c r="I149">
        <f t="shared" si="14"/>
        <v>0.16934490813602798</v>
      </c>
      <c r="J149">
        <f t="shared" si="15"/>
        <v>0.83065509186397202</v>
      </c>
      <c r="K149">
        <f t="shared" si="16"/>
        <v>0</v>
      </c>
      <c r="L149">
        <f t="shared" si="17"/>
        <v>1</v>
      </c>
    </row>
    <row r="150" spans="1:12" x14ac:dyDescent="0.2">
      <c r="A150">
        <v>4301</v>
      </c>
      <c r="B150">
        <v>5498</v>
      </c>
      <c r="C150">
        <v>3981</v>
      </c>
      <c r="D150">
        <v>93.02</v>
      </c>
      <c r="E150">
        <v>8652.7204000000002</v>
      </c>
      <c r="F150">
        <f>IF(A150&gt;4000,1,0)</f>
        <v>1</v>
      </c>
      <c r="G150">
        <f t="shared" si="12"/>
        <v>1.2402544675923224</v>
      </c>
      <c r="H150">
        <f t="shared" si="13"/>
        <v>3.4564929182925161</v>
      </c>
      <c r="I150">
        <f t="shared" si="14"/>
        <v>0.77560830493069755</v>
      </c>
      <c r="J150">
        <f t="shared" si="15"/>
        <v>0.77560830493069755</v>
      </c>
      <c r="K150">
        <f t="shared" si="16"/>
        <v>1</v>
      </c>
      <c r="L150">
        <f t="shared" si="17"/>
        <v>1</v>
      </c>
    </row>
    <row r="151" spans="1:12" x14ac:dyDescent="0.2">
      <c r="A151">
        <v>4441</v>
      </c>
      <c r="B151">
        <v>5351</v>
      </c>
      <c r="C151">
        <v>4149</v>
      </c>
      <c r="D151">
        <v>91.04</v>
      </c>
      <c r="E151">
        <v>8288.2816000000003</v>
      </c>
      <c r="F151">
        <f>IF(A151&gt;4000,1,0)</f>
        <v>1</v>
      </c>
      <c r="G151">
        <f t="shared" si="12"/>
        <v>1.200583553494539</v>
      </c>
      <c r="H151">
        <f t="shared" si="13"/>
        <v>3.3220549539865458</v>
      </c>
      <c r="I151">
        <f t="shared" si="14"/>
        <v>0.76862857815409602</v>
      </c>
      <c r="J151">
        <f t="shared" si="15"/>
        <v>0.76862857815409602</v>
      </c>
      <c r="K151">
        <f t="shared" si="16"/>
        <v>1</v>
      </c>
      <c r="L151">
        <f t="shared" si="17"/>
        <v>1</v>
      </c>
    </row>
    <row r="152" spans="1:12" x14ac:dyDescent="0.2">
      <c r="A152">
        <v>2188</v>
      </c>
      <c r="B152">
        <v>2412</v>
      </c>
      <c r="C152">
        <v>4242</v>
      </c>
      <c r="D152">
        <v>93.02</v>
      </c>
      <c r="E152">
        <v>8652.7204000000002</v>
      </c>
      <c r="F152">
        <f>IF(A152&gt;4000,1,0)</f>
        <v>0</v>
      </c>
      <c r="G152">
        <f t="shared" si="12"/>
        <v>-3.325233427825097</v>
      </c>
      <c r="H152">
        <f t="shared" si="13"/>
        <v>3.5964122746582713E-2</v>
      </c>
      <c r="I152">
        <f t="shared" si="14"/>
        <v>3.4715606416208147E-2</v>
      </c>
      <c r="J152">
        <f t="shared" si="15"/>
        <v>0.96528439358379181</v>
      </c>
      <c r="K152">
        <f t="shared" si="16"/>
        <v>0</v>
      </c>
      <c r="L152">
        <f t="shared" si="17"/>
        <v>1</v>
      </c>
    </row>
    <row r="153" spans="1:12" x14ac:dyDescent="0.2">
      <c r="A153">
        <v>2525</v>
      </c>
      <c r="B153">
        <v>2823</v>
      </c>
      <c r="C153">
        <v>2572</v>
      </c>
      <c r="D153">
        <v>100.04</v>
      </c>
      <c r="E153">
        <v>10008.001600000001</v>
      </c>
      <c r="F153">
        <f>IF(A153&gt;4000,1,0)</f>
        <v>0</v>
      </c>
      <c r="G153">
        <f t="shared" si="12"/>
        <v>-4.1792588129052621</v>
      </c>
      <c r="H153">
        <f t="shared" si="13"/>
        <v>1.5309850826322241E-2</v>
      </c>
      <c r="I153">
        <f t="shared" si="14"/>
        <v>1.5078993682433133E-2</v>
      </c>
      <c r="J153">
        <f t="shared" si="15"/>
        <v>0.98492100631756685</v>
      </c>
      <c r="K153">
        <f t="shared" si="16"/>
        <v>0</v>
      </c>
      <c r="L153">
        <f t="shared" si="17"/>
        <v>1</v>
      </c>
    </row>
    <row r="154" spans="1:12" x14ac:dyDescent="0.2">
      <c r="A154">
        <v>3243</v>
      </c>
      <c r="B154">
        <v>2874</v>
      </c>
      <c r="C154">
        <v>2879</v>
      </c>
      <c r="D154">
        <v>102.02</v>
      </c>
      <c r="E154">
        <v>10408.080399999999</v>
      </c>
      <c r="F154">
        <f>IF(A154&gt;4000,1,0)</f>
        <v>0</v>
      </c>
      <c r="G154">
        <f t="shared" si="12"/>
        <v>-3.9780994172297701</v>
      </c>
      <c r="H154">
        <f t="shared" si="13"/>
        <v>1.8721186711571525E-2</v>
      </c>
      <c r="I154">
        <f t="shared" si="14"/>
        <v>1.8377144753417222E-2</v>
      </c>
      <c r="J154">
        <f t="shared" si="15"/>
        <v>0.98162285524658277</v>
      </c>
      <c r="K154">
        <f t="shared" si="16"/>
        <v>0</v>
      </c>
      <c r="L154">
        <f t="shared" si="17"/>
        <v>1</v>
      </c>
    </row>
    <row r="155" spans="1:12" x14ac:dyDescent="0.2">
      <c r="A155">
        <v>2974</v>
      </c>
      <c r="B155">
        <v>4178</v>
      </c>
      <c r="C155">
        <v>3490</v>
      </c>
      <c r="D155">
        <v>100.04</v>
      </c>
      <c r="E155">
        <v>10008.001600000001</v>
      </c>
      <c r="F155">
        <f>IF(A155&gt;4000,1,0)</f>
        <v>0</v>
      </c>
      <c r="G155">
        <f t="shared" si="12"/>
        <v>-1.434655142240473</v>
      </c>
      <c r="H155">
        <f t="shared" si="13"/>
        <v>0.23819749410641586</v>
      </c>
      <c r="I155">
        <f t="shared" si="14"/>
        <v>0.19237439523193237</v>
      </c>
      <c r="J155">
        <f t="shared" si="15"/>
        <v>0.80762560476806766</v>
      </c>
      <c r="K155">
        <f t="shared" si="16"/>
        <v>0</v>
      </c>
      <c r="L155">
        <f t="shared" si="17"/>
        <v>1</v>
      </c>
    </row>
    <row r="156" spans="1:12" x14ac:dyDescent="0.2">
      <c r="A156">
        <v>4727</v>
      </c>
      <c r="B156">
        <v>4330</v>
      </c>
      <c r="C156">
        <v>6076</v>
      </c>
      <c r="D156">
        <v>93.02</v>
      </c>
      <c r="E156">
        <v>8652.7204000000002</v>
      </c>
      <c r="F156">
        <f>IF(A156&gt;4000,1,0)</f>
        <v>1</v>
      </c>
      <c r="G156">
        <f t="shared" si="12"/>
        <v>0.94283808236397881</v>
      </c>
      <c r="H156">
        <f t="shared" si="13"/>
        <v>2.5672571761610619</v>
      </c>
      <c r="I156">
        <f t="shared" si="14"/>
        <v>0.71967258018773972</v>
      </c>
      <c r="J156">
        <f t="shared" si="15"/>
        <v>0.71967258018773972</v>
      </c>
      <c r="K156">
        <f t="shared" si="16"/>
        <v>1</v>
      </c>
      <c r="L156">
        <f t="shared" si="17"/>
        <v>1</v>
      </c>
    </row>
    <row r="157" spans="1:12" x14ac:dyDescent="0.2">
      <c r="A157">
        <v>4029</v>
      </c>
      <c r="B157">
        <v>5697</v>
      </c>
      <c r="C157">
        <v>3845</v>
      </c>
      <c r="D157">
        <v>82.04</v>
      </c>
      <c r="E157">
        <v>6730.5616000000009</v>
      </c>
      <c r="F157">
        <f>IF(A157&gt;4000,1,0)</f>
        <v>1</v>
      </c>
      <c r="G157">
        <f t="shared" si="12"/>
        <v>1.7308900474174713</v>
      </c>
      <c r="H157">
        <f t="shared" si="13"/>
        <v>5.6456765927543993</v>
      </c>
      <c r="I157">
        <f t="shared" si="14"/>
        <v>0.84952623167214114</v>
      </c>
      <c r="J157">
        <f t="shared" si="15"/>
        <v>0.84952623167214114</v>
      </c>
      <c r="K157">
        <f t="shared" si="16"/>
        <v>1</v>
      </c>
      <c r="L157">
        <f t="shared" si="17"/>
        <v>1</v>
      </c>
    </row>
    <row r="158" spans="1:12" x14ac:dyDescent="0.2">
      <c r="A158">
        <v>20</v>
      </c>
      <c r="B158">
        <v>0</v>
      </c>
      <c r="C158">
        <v>0</v>
      </c>
      <c r="D158">
        <v>89.06</v>
      </c>
      <c r="E158">
        <v>7931.6836000000003</v>
      </c>
      <c r="F158">
        <f>IF(A158&gt;4000,1,0)</f>
        <v>0</v>
      </c>
      <c r="G158">
        <f t="shared" si="12"/>
        <v>-9.9539161504503433</v>
      </c>
      <c r="H158">
        <f t="shared" si="13"/>
        <v>4.7541090845477711E-5</v>
      </c>
      <c r="I158">
        <f t="shared" si="14"/>
        <v>4.7538830797604077E-5</v>
      </c>
      <c r="J158">
        <f t="shared" si="15"/>
        <v>0.99995246116920244</v>
      </c>
      <c r="K158">
        <f t="shared" si="16"/>
        <v>0</v>
      </c>
      <c r="L158">
        <f t="shared" si="17"/>
        <v>1</v>
      </c>
    </row>
    <row r="159" spans="1:12" x14ac:dyDescent="0.2">
      <c r="A159">
        <v>2852</v>
      </c>
      <c r="B159">
        <v>3741</v>
      </c>
      <c r="C159">
        <v>2598</v>
      </c>
      <c r="D159">
        <v>98.06</v>
      </c>
      <c r="E159">
        <v>9615.7636000000002</v>
      </c>
      <c r="F159">
        <f>IF(A159&gt;4000,1,0)</f>
        <v>0</v>
      </c>
      <c r="G159">
        <f t="shared" si="12"/>
        <v>-2.6563280879121924</v>
      </c>
      <c r="H159">
        <f t="shared" si="13"/>
        <v>7.0205537597080245E-2</v>
      </c>
      <c r="I159">
        <f t="shared" si="14"/>
        <v>6.5600050766614335E-2</v>
      </c>
      <c r="J159">
        <f t="shared" si="15"/>
        <v>0.93439994923338565</v>
      </c>
      <c r="K159">
        <f t="shared" si="16"/>
        <v>0</v>
      </c>
      <c r="L159">
        <f t="shared" si="17"/>
        <v>1</v>
      </c>
    </row>
    <row r="160" spans="1:12" x14ac:dyDescent="0.2">
      <c r="A160">
        <v>3476</v>
      </c>
      <c r="B160">
        <v>5100</v>
      </c>
      <c r="C160">
        <v>2141</v>
      </c>
      <c r="D160">
        <v>96.98</v>
      </c>
      <c r="E160">
        <v>9405.1204000000016</v>
      </c>
      <c r="F160">
        <f>IF(A160&gt;4000,1,0)</f>
        <v>0</v>
      </c>
      <c r="G160">
        <f t="shared" si="12"/>
        <v>-0.84441729481254946</v>
      </c>
      <c r="H160">
        <f t="shared" si="13"/>
        <v>0.42980773645294179</v>
      </c>
      <c r="I160">
        <f t="shared" si="14"/>
        <v>0.30060526705444057</v>
      </c>
      <c r="J160">
        <f t="shared" si="15"/>
        <v>0.69939473294555943</v>
      </c>
      <c r="K160">
        <f t="shared" si="16"/>
        <v>0</v>
      </c>
      <c r="L160">
        <f t="shared" si="17"/>
        <v>1</v>
      </c>
    </row>
    <row r="161" spans="1:12" x14ac:dyDescent="0.2">
      <c r="A161">
        <v>5576</v>
      </c>
      <c r="B161">
        <v>2932</v>
      </c>
      <c r="C161">
        <v>3238</v>
      </c>
      <c r="D161">
        <v>96.98</v>
      </c>
      <c r="E161">
        <v>9405.1204000000016</v>
      </c>
      <c r="F161">
        <f>IF(A161&gt;4000,1,0)</f>
        <v>1</v>
      </c>
      <c r="G161">
        <f t="shared" si="12"/>
        <v>-3.3970575198975945</v>
      </c>
      <c r="H161">
        <f t="shared" si="13"/>
        <v>3.3471614760988797E-2</v>
      </c>
      <c r="I161">
        <f t="shared" si="14"/>
        <v>3.2387551126626522E-2</v>
      </c>
      <c r="J161">
        <f t="shared" si="15"/>
        <v>3.2387551126626522E-2</v>
      </c>
      <c r="K161">
        <f t="shared" si="16"/>
        <v>0</v>
      </c>
      <c r="L161">
        <f t="shared" si="17"/>
        <v>0</v>
      </c>
    </row>
    <row r="162" spans="1:12" x14ac:dyDescent="0.2">
      <c r="A162">
        <v>3101</v>
      </c>
      <c r="B162">
        <v>3123</v>
      </c>
      <c r="C162">
        <v>2547</v>
      </c>
      <c r="D162">
        <v>100.04</v>
      </c>
      <c r="E162">
        <v>10008.001600000001</v>
      </c>
      <c r="F162">
        <f>IF(A162&gt;4000,1,0)</f>
        <v>0</v>
      </c>
      <c r="G162">
        <f t="shared" si="12"/>
        <v>-3.7351659770306718</v>
      </c>
      <c r="H162">
        <f t="shared" si="13"/>
        <v>2.3869208999515661E-2</v>
      </c>
      <c r="I162">
        <f t="shared" si="14"/>
        <v>2.3312752048515753E-2</v>
      </c>
      <c r="J162">
        <f t="shared" si="15"/>
        <v>0.97668724795148421</v>
      </c>
      <c r="K162">
        <f t="shared" si="16"/>
        <v>0</v>
      </c>
      <c r="L162">
        <f t="shared" si="17"/>
        <v>1</v>
      </c>
    </row>
    <row r="163" spans="1:12" x14ac:dyDescent="0.2">
      <c r="A163">
        <v>3844</v>
      </c>
      <c r="B163">
        <v>4089</v>
      </c>
      <c r="C163">
        <v>3629</v>
      </c>
      <c r="D163">
        <v>104</v>
      </c>
      <c r="E163">
        <v>10816</v>
      </c>
      <c r="F163">
        <f>IF(A163&gt;4000,1,0)</f>
        <v>0</v>
      </c>
      <c r="G163">
        <f t="shared" si="12"/>
        <v>-1.6737151975012399</v>
      </c>
      <c r="H163">
        <f t="shared" si="13"/>
        <v>0.18754898816166476</v>
      </c>
      <c r="I163">
        <f t="shared" si="14"/>
        <v>0.15792947493643364</v>
      </c>
      <c r="J163">
        <f t="shared" si="15"/>
        <v>0.84207052506356639</v>
      </c>
      <c r="K163">
        <f t="shared" si="16"/>
        <v>0</v>
      </c>
      <c r="L163">
        <f t="shared" si="17"/>
        <v>1</v>
      </c>
    </row>
    <row r="164" spans="1:12" x14ac:dyDescent="0.2">
      <c r="A164">
        <v>3069</v>
      </c>
      <c r="B164">
        <v>3434</v>
      </c>
      <c r="C164">
        <v>4203</v>
      </c>
      <c r="D164">
        <v>102.02</v>
      </c>
      <c r="E164">
        <v>10408.080399999999</v>
      </c>
      <c r="F164">
        <f>IF(A164&gt;4000,1,0)</f>
        <v>0</v>
      </c>
      <c r="G164">
        <f t="shared" si="12"/>
        <v>-2.166867196623401</v>
      </c>
      <c r="H164">
        <f t="shared" si="13"/>
        <v>0.11453587381583959</v>
      </c>
      <c r="I164">
        <f t="shared" si="14"/>
        <v>0.10276553362405716</v>
      </c>
      <c r="J164">
        <f t="shared" si="15"/>
        <v>0.89723446637594284</v>
      </c>
      <c r="K164">
        <f t="shared" si="16"/>
        <v>0</v>
      </c>
      <c r="L164">
        <f t="shared" si="17"/>
        <v>1</v>
      </c>
    </row>
    <row r="165" spans="1:12" x14ac:dyDescent="0.2">
      <c r="A165">
        <v>2236</v>
      </c>
      <c r="B165">
        <v>2327</v>
      </c>
      <c r="C165">
        <v>2501</v>
      </c>
      <c r="D165">
        <v>100.94</v>
      </c>
      <c r="E165">
        <v>10188.883599999999</v>
      </c>
      <c r="F165">
        <f>IF(A165&gt;4000,1,0)</f>
        <v>0</v>
      </c>
      <c r="G165">
        <f t="shared" si="12"/>
        <v>-5.0374131233472426</v>
      </c>
      <c r="H165">
        <f t="shared" si="13"/>
        <v>6.4905167862978948E-3</v>
      </c>
      <c r="I165">
        <f t="shared" si="14"/>
        <v>6.44866163967642E-3</v>
      </c>
      <c r="J165">
        <f t="shared" si="15"/>
        <v>0.99355133836032361</v>
      </c>
      <c r="K165">
        <f t="shared" si="16"/>
        <v>0</v>
      </c>
      <c r="L165">
        <f t="shared" si="17"/>
        <v>1</v>
      </c>
    </row>
    <row r="166" spans="1:12" x14ac:dyDescent="0.2">
      <c r="A166">
        <v>2614</v>
      </c>
      <c r="B166">
        <v>2575</v>
      </c>
      <c r="C166">
        <v>2703</v>
      </c>
      <c r="D166">
        <v>100.94</v>
      </c>
      <c r="E166">
        <v>10188.883599999999</v>
      </c>
      <c r="F166">
        <f>IF(A166&gt;4000,1,0)</f>
        <v>0</v>
      </c>
      <c r="G166">
        <f t="shared" si="12"/>
        <v>-4.5107270786306408</v>
      </c>
      <c r="H166">
        <f t="shared" si="13"/>
        <v>1.0990466336869988E-2</v>
      </c>
      <c r="I166">
        <f t="shared" si="14"/>
        <v>1.0870989097149286E-2</v>
      </c>
      <c r="J166">
        <f t="shared" si="15"/>
        <v>0.98912901090285077</v>
      </c>
      <c r="K166">
        <f t="shared" si="16"/>
        <v>0</v>
      </c>
      <c r="L166">
        <f t="shared" si="17"/>
        <v>1</v>
      </c>
    </row>
    <row r="167" spans="1:12" x14ac:dyDescent="0.2">
      <c r="A167">
        <v>2702</v>
      </c>
      <c r="B167">
        <v>3497</v>
      </c>
      <c r="C167">
        <v>2779</v>
      </c>
      <c r="D167">
        <v>100.94</v>
      </c>
      <c r="E167">
        <v>10188.883599999999</v>
      </c>
      <c r="F167">
        <f>IF(A167&gt;4000,1,0)</f>
        <v>0</v>
      </c>
      <c r="G167">
        <f t="shared" si="12"/>
        <v>-3.0363570261707675</v>
      </c>
      <c r="H167">
        <f t="shared" si="13"/>
        <v>4.8009468545133209E-2</v>
      </c>
      <c r="I167">
        <f t="shared" si="14"/>
        <v>4.5810147700078394E-2</v>
      </c>
      <c r="J167">
        <f t="shared" si="15"/>
        <v>0.95418985229992159</v>
      </c>
      <c r="K167">
        <f t="shared" si="16"/>
        <v>0</v>
      </c>
      <c r="L167">
        <f t="shared" si="17"/>
        <v>1</v>
      </c>
    </row>
    <row r="168" spans="1:12" x14ac:dyDescent="0.2">
      <c r="A168">
        <v>2953</v>
      </c>
      <c r="B168">
        <v>3521</v>
      </c>
      <c r="C168">
        <v>3120</v>
      </c>
      <c r="D168">
        <v>96.98</v>
      </c>
      <c r="E168">
        <v>9405.1204000000016</v>
      </c>
      <c r="F168">
        <f>IF(A168&gt;4000,1,0)</f>
        <v>0</v>
      </c>
      <c r="G168">
        <f t="shared" si="12"/>
        <v>-2.5745429061070872</v>
      </c>
      <c r="H168">
        <f t="shared" si="13"/>
        <v>7.6188640202738717E-2</v>
      </c>
      <c r="I168">
        <f t="shared" si="14"/>
        <v>7.0794874947189418E-2</v>
      </c>
      <c r="J168">
        <f t="shared" si="15"/>
        <v>0.92920512505281061</v>
      </c>
      <c r="K168">
        <f t="shared" si="16"/>
        <v>0</v>
      </c>
      <c r="L168">
        <f t="shared" si="17"/>
        <v>1</v>
      </c>
    </row>
    <row r="169" spans="1:12" x14ac:dyDescent="0.2">
      <c r="A169">
        <v>4090</v>
      </c>
      <c r="B169">
        <v>4122</v>
      </c>
      <c r="C169">
        <v>4503</v>
      </c>
      <c r="D169">
        <v>98.96</v>
      </c>
      <c r="E169">
        <v>9793.0815999999995</v>
      </c>
      <c r="F169">
        <f>IF(A169&gt;4000,1,0)</f>
        <v>1</v>
      </c>
      <c r="G169">
        <f t="shared" si="12"/>
        <v>-0.74471256233804795</v>
      </c>
      <c r="H169">
        <f t="shared" si="13"/>
        <v>0.47487077607038586</v>
      </c>
      <c r="I169">
        <f t="shared" si="14"/>
        <v>0.32197449686786894</v>
      </c>
      <c r="J169">
        <f t="shared" si="15"/>
        <v>0.32197449686786894</v>
      </c>
      <c r="K169">
        <f t="shared" si="16"/>
        <v>0</v>
      </c>
      <c r="L169">
        <f t="shared" si="17"/>
        <v>0</v>
      </c>
    </row>
    <row r="170" spans="1:12" x14ac:dyDescent="0.2">
      <c r="A170">
        <v>3442</v>
      </c>
      <c r="B170">
        <v>4312</v>
      </c>
      <c r="C170">
        <v>4574</v>
      </c>
      <c r="D170">
        <v>93.919999999999902</v>
      </c>
      <c r="E170">
        <v>8820.9663999999811</v>
      </c>
      <c r="F170">
        <f>IF(A170&gt;4000,1,0)</f>
        <v>0</v>
      </c>
      <c r="G170">
        <f t="shared" si="12"/>
        <v>-0.19366332983922518</v>
      </c>
      <c r="H170">
        <f t="shared" si="13"/>
        <v>0.82393525199236206</v>
      </c>
      <c r="I170">
        <f t="shared" si="14"/>
        <v>0.45173492375474539</v>
      </c>
      <c r="J170">
        <f t="shared" si="15"/>
        <v>0.54826507624525456</v>
      </c>
      <c r="K170">
        <f t="shared" si="16"/>
        <v>0</v>
      </c>
      <c r="L170">
        <f t="shared" si="17"/>
        <v>1</v>
      </c>
    </row>
    <row r="171" spans="1:12" x14ac:dyDescent="0.2">
      <c r="A171">
        <v>4457</v>
      </c>
      <c r="B171">
        <v>2970</v>
      </c>
      <c r="C171">
        <v>2379</v>
      </c>
      <c r="D171">
        <v>98.96</v>
      </c>
      <c r="E171">
        <v>9793.0815999999995</v>
      </c>
      <c r="F171">
        <f>IF(A171&gt;4000,1,0)</f>
        <v>1</v>
      </c>
      <c r="G171">
        <f t="shared" si="12"/>
        <v>-4.0409445320686359</v>
      </c>
      <c r="H171">
        <f t="shared" si="13"/>
        <v>1.758085888584086E-2</v>
      </c>
      <c r="I171">
        <f t="shared" si="14"/>
        <v>1.7277112410595374E-2</v>
      </c>
      <c r="J171">
        <f t="shared" si="15"/>
        <v>1.7277112410595374E-2</v>
      </c>
      <c r="K171">
        <f t="shared" si="16"/>
        <v>0</v>
      </c>
      <c r="L171">
        <f t="shared" si="17"/>
        <v>0</v>
      </c>
    </row>
    <row r="172" spans="1:12" x14ac:dyDescent="0.2">
      <c r="A172">
        <v>3338</v>
      </c>
      <c r="B172">
        <v>2867</v>
      </c>
      <c r="C172">
        <v>2718</v>
      </c>
      <c r="D172">
        <v>98.06</v>
      </c>
      <c r="E172">
        <v>9615.7636000000002</v>
      </c>
      <c r="F172">
        <f>IF(A172&gt;4000,1,0)</f>
        <v>0</v>
      </c>
      <c r="G172">
        <f t="shared" si="12"/>
        <v>-3.9163175677157209</v>
      </c>
      <c r="H172">
        <f t="shared" si="13"/>
        <v>1.9914292923164968E-2</v>
      </c>
      <c r="I172">
        <f t="shared" si="14"/>
        <v>1.9525457248068201E-2</v>
      </c>
      <c r="J172">
        <f t="shared" si="15"/>
        <v>0.9804745427519318</v>
      </c>
      <c r="K172">
        <f t="shared" si="16"/>
        <v>0</v>
      </c>
      <c r="L172">
        <f t="shared" si="17"/>
        <v>1</v>
      </c>
    </row>
    <row r="173" spans="1:12" x14ac:dyDescent="0.2">
      <c r="A173">
        <v>3072</v>
      </c>
      <c r="B173">
        <v>3362</v>
      </c>
      <c r="C173">
        <v>3279</v>
      </c>
      <c r="D173">
        <v>98.96</v>
      </c>
      <c r="E173">
        <v>9793.0815999999995</v>
      </c>
      <c r="F173">
        <f>IF(A173&gt;4000,1,0)</f>
        <v>0</v>
      </c>
      <c r="G173">
        <f t="shared" si="12"/>
        <v>-2.7922876239789778</v>
      </c>
      <c r="H173">
        <f t="shared" si="13"/>
        <v>6.1280865866217206E-2</v>
      </c>
      <c r="I173">
        <f t="shared" si="14"/>
        <v>5.7742363814502373E-2</v>
      </c>
      <c r="J173">
        <f t="shared" si="15"/>
        <v>0.94225763618549763</v>
      </c>
      <c r="K173">
        <f t="shared" si="16"/>
        <v>0</v>
      </c>
      <c r="L173">
        <f t="shared" si="17"/>
        <v>1</v>
      </c>
    </row>
    <row r="174" spans="1:12" x14ac:dyDescent="0.2">
      <c r="A174">
        <v>3378</v>
      </c>
      <c r="B174">
        <v>3803</v>
      </c>
      <c r="C174">
        <v>2644</v>
      </c>
      <c r="D174">
        <v>100.94</v>
      </c>
      <c r="E174">
        <v>10188.883599999999</v>
      </c>
      <c r="F174">
        <f>IF(A174&gt;4000,1,0)</f>
        <v>0</v>
      </c>
      <c r="G174">
        <f t="shared" si="12"/>
        <v>-2.6618531646854171</v>
      </c>
      <c r="H174">
        <f t="shared" si="13"/>
        <v>6.9818716204919376E-2</v>
      </c>
      <c r="I174">
        <f t="shared" si="14"/>
        <v>6.5262193629024051E-2</v>
      </c>
      <c r="J174">
        <f t="shared" si="15"/>
        <v>0.93473780637097592</v>
      </c>
      <c r="K174">
        <f t="shared" si="16"/>
        <v>0</v>
      </c>
      <c r="L174">
        <f t="shared" si="17"/>
        <v>1</v>
      </c>
    </row>
    <row r="175" spans="1:12" x14ac:dyDescent="0.2">
      <c r="A175">
        <v>3538</v>
      </c>
      <c r="B175">
        <v>3607</v>
      </c>
      <c r="C175">
        <v>4301</v>
      </c>
      <c r="D175">
        <v>96.98</v>
      </c>
      <c r="E175">
        <v>9405.1204000000016</v>
      </c>
      <c r="F175">
        <f>IF(A175&gt;4000,1,0)</f>
        <v>0</v>
      </c>
      <c r="G175">
        <f t="shared" si="12"/>
        <v>-1.5957620846937992</v>
      </c>
      <c r="H175">
        <f t="shared" si="13"/>
        <v>0.20275395392567155</v>
      </c>
      <c r="I175">
        <f t="shared" si="14"/>
        <v>0.16857475567958222</v>
      </c>
      <c r="J175">
        <f t="shared" si="15"/>
        <v>0.83142524432041776</v>
      </c>
      <c r="K175">
        <f t="shared" si="16"/>
        <v>0</v>
      </c>
      <c r="L175">
        <f t="shared" si="17"/>
        <v>1</v>
      </c>
    </row>
    <row r="176" spans="1:12" x14ac:dyDescent="0.2">
      <c r="A176">
        <v>3761</v>
      </c>
      <c r="B176">
        <v>4954</v>
      </c>
      <c r="C176">
        <v>4441</v>
      </c>
      <c r="D176">
        <v>102.02</v>
      </c>
      <c r="E176">
        <v>10408.080399999999</v>
      </c>
      <c r="F176">
        <f>IF(A176&gt;4000,1,0)</f>
        <v>0</v>
      </c>
      <c r="G176">
        <f t="shared" si="12"/>
        <v>0.34453373263212583</v>
      </c>
      <c r="H176">
        <f t="shared" si="13"/>
        <v>1.4113317083075148</v>
      </c>
      <c r="I176">
        <f t="shared" si="14"/>
        <v>0.58529139870935132</v>
      </c>
      <c r="J176">
        <f t="shared" si="15"/>
        <v>0.41470860129064868</v>
      </c>
      <c r="K176">
        <f t="shared" si="16"/>
        <v>1</v>
      </c>
      <c r="L176">
        <f t="shared" si="17"/>
        <v>0</v>
      </c>
    </row>
    <row r="177" spans="1:12" x14ac:dyDescent="0.2">
      <c r="A177">
        <v>2446</v>
      </c>
      <c r="B177">
        <v>2641</v>
      </c>
      <c r="C177">
        <v>2188</v>
      </c>
      <c r="D177">
        <v>96.98</v>
      </c>
      <c r="E177">
        <v>9405.1204000000016</v>
      </c>
      <c r="F177">
        <f>IF(A177&gt;4000,1,0)</f>
        <v>0</v>
      </c>
      <c r="G177">
        <f t="shared" si="12"/>
        <v>-4.5976658384257174</v>
      </c>
      <c r="H177">
        <f t="shared" si="13"/>
        <v>1.0075325757457289E-2</v>
      </c>
      <c r="I177">
        <f t="shared" si="14"/>
        <v>9.9748261347754278E-3</v>
      </c>
      <c r="J177">
        <f t="shared" si="15"/>
        <v>0.99002517386522459</v>
      </c>
      <c r="K177">
        <f t="shared" si="16"/>
        <v>0</v>
      </c>
      <c r="L177">
        <f t="shared" si="17"/>
        <v>1</v>
      </c>
    </row>
    <row r="178" spans="1:12" x14ac:dyDescent="0.2">
      <c r="A178">
        <v>1729</v>
      </c>
      <c r="B178">
        <v>3158</v>
      </c>
      <c r="C178">
        <v>2525</v>
      </c>
      <c r="D178">
        <v>100.94</v>
      </c>
      <c r="E178">
        <v>10188.883599999999</v>
      </c>
      <c r="F178">
        <f>IF(A178&gt;4000,1,0)</f>
        <v>0</v>
      </c>
      <c r="G178">
        <f t="shared" si="12"/>
        <v>-3.7404503515298417</v>
      </c>
      <c r="H178">
        <f t="shared" si="13"/>
        <v>2.3743407843120262E-2</v>
      </c>
      <c r="I178">
        <f t="shared" si="14"/>
        <v>2.319273331697852E-2</v>
      </c>
      <c r="J178">
        <f t="shared" si="15"/>
        <v>0.97680726668302142</v>
      </c>
      <c r="K178">
        <f t="shared" si="16"/>
        <v>0</v>
      </c>
      <c r="L178">
        <f t="shared" si="17"/>
        <v>1</v>
      </c>
    </row>
    <row r="179" spans="1:12" x14ac:dyDescent="0.2">
      <c r="A179">
        <v>2575</v>
      </c>
      <c r="B179">
        <v>3703</v>
      </c>
      <c r="C179">
        <v>3243</v>
      </c>
      <c r="D179">
        <v>100.04</v>
      </c>
      <c r="E179">
        <v>10008.001600000001</v>
      </c>
      <c r="F179">
        <f>IF(A179&gt;4000,1,0)</f>
        <v>0</v>
      </c>
      <c r="G179">
        <f t="shared" si="12"/>
        <v>-2.3431759437725503</v>
      </c>
      <c r="H179">
        <f t="shared" si="13"/>
        <v>9.602219236392226E-2</v>
      </c>
      <c r="I179">
        <f t="shared" si="14"/>
        <v>8.7609715417184861E-2</v>
      </c>
      <c r="J179">
        <f t="shared" si="15"/>
        <v>0.91239028458281513</v>
      </c>
      <c r="K179">
        <f t="shared" si="16"/>
        <v>0</v>
      </c>
      <c r="L179">
        <f t="shared" si="17"/>
        <v>1</v>
      </c>
    </row>
    <row r="180" spans="1:12" x14ac:dyDescent="0.2">
      <c r="A180">
        <v>2893</v>
      </c>
      <c r="B180">
        <v>4810</v>
      </c>
      <c r="C180">
        <v>2974</v>
      </c>
      <c r="D180">
        <v>98.96</v>
      </c>
      <c r="E180">
        <v>9793.0815999999995</v>
      </c>
      <c r="F180">
        <f>IF(A180&gt;4000,1,0)</f>
        <v>0</v>
      </c>
      <c r="G180">
        <f t="shared" si="12"/>
        <v>-0.78089807375889642</v>
      </c>
      <c r="H180">
        <f t="shared" si="13"/>
        <v>0.45799451370080746</v>
      </c>
      <c r="I180">
        <f t="shared" si="14"/>
        <v>0.31412636288890161</v>
      </c>
      <c r="J180">
        <f t="shared" si="15"/>
        <v>0.68587363711109839</v>
      </c>
      <c r="K180">
        <f t="shared" si="16"/>
        <v>0</v>
      </c>
      <c r="L180">
        <f t="shared" si="17"/>
        <v>1</v>
      </c>
    </row>
    <row r="181" spans="1:12" x14ac:dyDescent="0.2">
      <c r="A181">
        <v>3859</v>
      </c>
      <c r="B181">
        <v>3704</v>
      </c>
      <c r="C181">
        <v>4727</v>
      </c>
      <c r="D181">
        <v>100.94</v>
      </c>
      <c r="E181">
        <v>10188.883599999999</v>
      </c>
      <c r="F181">
        <f>IF(A181&gt;4000,1,0)</f>
        <v>0</v>
      </c>
      <c r="G181">
        <f t="shared" si="12"/>
        <v>-1.3215786239149256</v>
      </c>
      <c r="H181">
        <f t="shared" si="13"/>
        <v>0.26671392847229031</v>
      </c>
      <c r="I181">
        <f t="shared" si="14"/>
        <v>0.21055577149448287</v>
      </c>
      <c r="J181">
        <f t="shared" si="15"/>
        <v>0.7894442285055171</v>
      </c>
      <c r="K181">
        <f t="shared" si="16"/>
        <v>0</v>
      </c>
      <c r="L181">
        <f t="shared" si="17"/>
        <v>1</v>
      </c>
    </row>
    <row r="182" spans="1:12" x14ac:dyDescent="0.2">
      <c r="A182">
        <v>4135</v>
      </c>
      <c r="B182">
        <v>3941</v>
      </c>
      <c r="C182">
        <v>4029</v>
      </c>
      <c r="D182">
        <v>98.96</v>
      </c>
      <c r="E182">
        <v>9793.0815999999995</v>
      </c>
      <c r="F182">
        <f>IF(A182&gt;4000,1,0)</f>
        <v>1</v>
      </c>
      <c r="G182">
        <f t="shared" si="12"/>
        <v>-1.3631396751158897</v>
      </c>
      <c r="H182">
        <f t="shared" si="13"/>
        <v>0.25585620920052926</v>
      </c>
      <c r="I182">
        <f t="shared" si="14"/>
        <v>0.20373049663337323</v>
      </c>
      <c r="J182">
        <f t="shared" si="15"/>
        <v>0.20373049663337323</v>
      </c>
      <c r="K182">
        <f t="shared" si="16"/>
        <v>0</v>
      </c>
      <c r="L182">
        <f t="shared" si="17"/>
        <v>0</v>
      </c>
    </row>
    <row r="183" spans="1:12" x14ac:dyDescent="0.2">
      <c r="A183">
        <v>1956</v>
      </c>
      <c r="B183">
        <v>3119</v>
      </c>
      <c r="C183">
        <v>2852</v>
      </c>
      <c r="D183">
        <v>98.06</v>
      </c>
      <c r="E183">
        <v>9615.7636000000002</v>
      </c>
      <c r="F183">
        <f>IF(A183&gt;4000,1,0)</f>
        <v>0</v>
      </c>
      <c r="G183">
        <f t="shared" si="12"/>
        <v>-3.432202153420846</v>
      </c>
      <c r="H183">
        <f t="shared" si="13"/>
        <v>3.2315698232785739E-2</v>
      </c>
      <c r="I183">
        <f t="shared" si="14"/>
        <v>3.1304084872589621E-2</v>
      </c>
      <c r="J183">
        <f t="shared" si="15"/>
        <v>0.96869591512741038</v>
      </c>
      <c r="K183">
        <f t="shared" si="16"/>
        <v>0</v>
      </c>
      <c r="L183">
        <f t="shared" si="17"/>
        <v>1</v>
      </c>
    </row>
    <row r="184" spans="1:12" x14ac:dyDescent="0.2">
      <c r="A184">
        <v>3000</v>
      </c>
      <c r="B184">
        <v>3219</v>
      </c>
      <c r="C184">
        <v>3476</v>
      </c>
      <c r="D184">
        <v>100.04</v>
      </c>
      <c r="E184">
        <v>10008.001600000001</v>
      </c>
      <c r="F184">
        <f>IF(A184&gt;4000,1,0)</f>
        <v>0</v>
      </c>
      <c r="G184">
        <f t="shared" si="12"/>
        <v>-2.9215752764274212</v>
      </c>
      <c r="H184">
        <f t="shared" si="13"/>
        <v>5.3848793717093391E-2</v>
      </c>
      <c r="I184">
        <f t="shared" si="14"/>
        <v>5.1097267499979844E-2</v>
      </c>
      <c r="J184">
        <f t="shared" si="15"/>
        <v>0.94890273250002011</v>
      </c>
      <c r="K184">
        <f t="shared" si="16"/>
        <v>0</v>
      </c>
      <c r="L184">
        <f t="shared" si="17"/>
        <v>1</v>
      </c>
    </row>
    <row r="185" spans="1:12" x14ac:dyDescent="0.2">
      <c r="A185">
        <v>3045</v>
      </c>
      <c r="B185">
        <v>3174</v>
      </c>
      <c r="C185">
        <v>5576</v>
      </c>
      <c r="D185">
        <v>96.98</v>
      </c>
      <c r="E185">
        <v>9405.1204000000016</v>
      </c>
      <c r="F185">
        <f>IF(A185&gt;4000,1,0)</f>
        <v>0</v>
      </c>
      <c r="G185">
        <f t="shared" si="12"/>
        <v>-1.3488929681685189</v>
      </c>
      <c r="H185">
        <f t="shared" si="13"/>
        <v>0.25952740677705644</v>
      </c>
      <c r="I185">
        <f t="shared" si="14"/>
        <v>0.2060514168890922</v>
      </c>
      <c r="J185">
        <f t="shared" si="15"/>
        <v>0.79394858311090777</v>
      </c>
      <c r="K185">
        <f t="shared" si="16"/>
        <v>0</v>
      </c>
      <c r="L185">
        <f t="shared" si="17"/>
        <v>1</v>
      </c>
    </row>
    <row r="186" spans="1:12" x14ac:dyDescent="0.2">
      <c r="A186">
        <v>3705</v>
      </c>
      <c r="B186">
        <v>3551</v>
      </c>
      <c r="C186">
        <v>3101</v>
      </c>
      <c r="D186">
        <v>95</v>
      </c>
      <c r="E186">
        <v>9025</v>
      </c>
      <c r="F186">
        <f>IF(A186&gt;4000,1,0)</f>
        <v>0</v>
      </c>
      <c r="G186">
        <f t="shared" si="12"/>
        <v>-2.4619686820262343</v>
      </c>
      <c r="H186">
        <f t="shared" si="13"/>
        <v>8.5266922166848572E-2</v>
      </c>
      <c r="I186">
        <f t="shared" si="14"/>
        <v>7.8567696504196663E-2</v>
      </c>
      <c r="J186">
        <f t="shared" si="15"/>
        <v>0.9214323034958033</v>
      </c>
      <c r="K186">
        <f t="shared" si="16"/>
        <v>0</v>
      </c>
      <c r="L186">
        <f t="shared" si="17"/>
        <v>1</v>
      </c>
    </row>
    <row r="187" spans="1:12" x14ac:dyDescent="0.2">
      <c r="A187">
        <v>3187</v>
      </c>
      <c r="B187">
        <v>5297</v>
      </c>
      <c r="C187">
        <v>3844</v>
      </c>
      <c r="D187">
        <v>93.919999999999902</v>
      </c>
      <c r="E187">
        <v>8820.9663999999811</v>
      </c>
      <c r="F187">
        <f>IF(A187&gt;4000,1,0)</f>
        <v>0</v>
      </c>
      <c r="G187">
        <f t="shared" si="12"/>
        <v>0.80012587104273791</v>
      </c>
      <c r="H187">
        <f t="shared" si="13"/>
        <v>2.2258210772807332</v>
      </c>
      <c r="I187">
        <f t="shared" si="14"/>
        <v>0.69000140552030587</v>
      </c>
      <c r="J187">
        <f t="shared" si="15"/>
        <v>0.30999859447969413</v>
      </c>
      <c r="K187">
        <f t="shared" si="16"/>
        <v>1</v>
      </c>
      <c r="L187">
        <f t="shared" si="17"/>
        <v>0</v>
      </c>
    </row>
    <row r="188" spans="1:12" x14ac:dyDescent="0.2">
      <c r="A188">
        <v>4175</v>
      </c>
      <c r="B188">
        <v>5624</v>
      </c>
      <c r="C188">
        <v>3069</v>
      </c>
      <c r="D188">
        <v>96.98</v>
      </c>
      <c r="E188">
        <v>9405.1204000000016</v>
      </c>
      <c r="F188">
        <f>IF(A188&gt;4000,1,0)</f>
        <v>1</v>
      </c>
      <c r="G188">
        <f t="shared" si="12"/>
        <v>0.6275889762506317</v>
      </c>
      <c r="H188">
        <f t="shared" si="13"/>
        <v>1.8730890684909089</v>
      </c>
      <c r="I188">
        <f t="shared" si="14"/>
        <v>0.65194256907418102</v>
      </c>
      <c r="J188">
        <f t="shared" si="15"/>
        <v>0.65194256907418102</v>
      </c>
      <c r="K188">
        <f t="shared" si="16"/>
        <v>1</v>
      </c>
      <c r="L188">
        <f t="shared" si="17"/>
        <v>1</v>
      </c>
    </row>
    <row r="189" spans="1:12" x14ac:dyDescent="0.2">
      <c r="A189">
        <v>2837</v>
      </c>
      <c r="B189">
        <v>2515</v>
      </c>
      <c r="C189">
        <v>2236</v>
      </c>
      <c r="D189">
        <v>93.02</v>
      </c>
      <c r="E189">
        <v>8652.7204000000002</v>
      </c>
      <c r="F189">
        <f>IF(A189&gt;4000,1,0)</f>
        <v>0</v>
      </c>
      <c r="G189">
        <f t="shared" si="12"/>
        <v>-4.6041674528029155</v>
      </c>
      <c r="H189">
        <f t="shared" si="13"/>
        <v>1.0010032360901753E-2</v>
      </c>
      <c r="I189">
        <f t="shared" si="14"/>
        <v>9.9108246850808691E-3</v>
      </c>
      <c r="J189">
        <f t="shared" si="15"/>
        <v>0.99008917531491913</v>
      </c>
      <c r="K189">
        <f t="shared" si="16"/>
        <v>0</v>
      </c>
      <c r="L189">
        <f t="shared" si="17"/>
        <v>1</v>
      </c>
    </row>
    <row r="190" spans="1:12" x14ac:dyDescent="0.2">
      <c r="A190">
        <v>3399</v>
      </c>
      <c r="B190">
        <v>3764</v>
      </c>
      <c r="C190">
        <v>2614</v>
      </c>
      <c r="D190">
        <v>95</v>
      </c>
      <c r="E190">
        <v>9025</v>
      </c>
      <c r="F190">
        <f>IF(A190&gt;4000,1,0)</f>
        <v>0</v>
      </c>
      <c r="G190">
        <f t="shared" si="12"/>
        <v>-2.4829407365629015</v>
      </c>
      <c r="H190">
        <f t="shared" si="13"/>
        <v>8.3497320574953404E-2</v>
      </c>
      <c r="I190">
        <f t="shared" si="14"/>
        <v>7.7062784549061819E-2</v>
      </c>
      <c r="J190">
        <f t="shared" si="15"/>
        <v>0.92293721545093821</v>
      </c>
      <c r="K190">
        <f t="shared" si="16"/>
        <v>0</v>
      </c>
      <c r="L190">
        <f t="shared" si="17"/>
        <v>1</v>
      </c>
    </row>
    <row r="191" spans="1:12" x14ac:dyDescent="0.2">
      <c r="A191">
        <v>3020</v>
      </c>
      <c r="B191">
        <v>4068</v>
      </c>
      <c r="C191">
        <v>2702</v>
      </c>
      <c r="D191">
        <v>98.06</v>
      </c>
      <c r="E191">
        <v>9615.7636000000002</v>
      </c>
      <c r="F191">
        <f>IF(A191&gt;4000,1,0)</f>
        <v>0</v>
      </c>
      <c r="G191">
        <f t="shared" si="12"/>
        <v>-2.078209393769991</v>
      </c>
      <c r="H191">
        <f t="shared" si="13"/>
        <v>0.12515411341449362</v>
      </c>
      <c r="I191">
        <f t="shared" si="14"/>
        <v>0.11123286305614591</v>
      </c>
      <c r="J191">
        <f t="shared" si="15"/>
        <v>0.88876713694385412</v>
      </c>
      <c r="K191">
        <f t="shared" si="16"/>
        <v>0</v>
      </c>
      <c r="L191">
        <f t="shared" si="17"/>
        <v>1</v>
      </c>
    </row>
    <row r="192" spans="1:12" x14ac:dyDescent="0.2">
      <c r="A192">
        <v>2730</v>
      </c>
      <c r="B192">
        <v>3714</v>
      </c>
      <c r="C192">
        <v>2953</v>
      </c>
      <c r="D192">
        <v>100.04</v>
      </c>
      <c r="E192">
        <v>10008.001600000001</v>
      </c>
      <c r="F192">
        <f>IF(A192&gt;4000,1,0)</f>
        <v>0</v>
      </c>
      <c r="G192">
        <f t="shared" si="12"/>
        <v>-2.5340579226742435</v>
      </c>
      <c r="H192">
        <f t="shared" si="13"/>
        <v>7.9336425117070966E-2</v>
      </c>
      <c r="I192">
        <f t="shared" si="14"/>
        <v>7.3504815802418313E-2</v>
      </c>
      <c r="J192">
        <f t="shared" si="15"/>
        <v>0.9264951841975817</v>
      </c>
      <c r="K192">
        <f t="shared" si="16"/>
        <v>0</v>
      </c>
      <c r="L192">
        <f t="shared" si="17"/>
        <v>1</v>
      </c>
    </row>
    <row r="193" spans="1:12" x14ac:dyDescent="0.2">
      <c r="A193">
        <v>3672</v>
      </c>
      <c r="B193">
        <v>4507</v>
      </c>
      <c r="C193">
        <v>4090</v>
      </c>
      <c r="D193">
        <v>98.96</v>
      </c>
      <c r="E193">
        <v>9793.0815999999995</v>
      </c>
      <c r="F193">
        <f>IF(A193&gt;4000,1,0)</f>
        <v>0</v>
      </c>
      <c r="G193">
        <f t="shared" si="12"/>
        <v>-0.44776919845186569</v>
      </c>
      <c r="H193">
        <f t="shared" si="13"/>
        <v>0.63905216124043041</v>
      </c>
      <c r="I193">
        <f t="shared" si="14"/>
        <v>0.38989128982740701</v>
      </c>
      <c r="J193">
        <f t="shared" si="15"/>
        <v>0.61010871017259305</v>
      </c>
      <c r="K193">
        <f t="shared" si="16"/>
        <v>0</v>
      </c>
      <c r="L193">
        <f t="shared" si="17"/>
        <v>1</v>
      </c>
    </row>
    <row r="194" spans="1:12" x14ac:dyDescent="0.2">
      <c r="A194">
        <v>3722</v>
      </c>
      <c r="B194">
        <v>5433</v>
      </c>
      <c r="C194">
        <v>3442</v>
      </c>
      <c r="D194">
        <v>98.96</v>
      </c>
      <c r="E194">
        <v>9793.0815999999995</v>
      </c>
      <c r="F194">
        <f>IF(A194&gt;4000,1,0)</f>
        <v>0</v>
      </c>
      <c r="G194">
        <f t="shared" si="12"/>
        <v>0.51392186554046049</v>
      </c>
      <c r="H194">
        <f t="shared" si="13"/>
        <v>1.6718350668033246</v>
      </c>
      <c r="I194">
        <f t="shared" si="14"/>
        <v>0.62572540033452206</v>
      </c>
      <c r="J194">
        <f t="shared" si="15"/>
        <v>0.37427459966547794</v>
      </c>
      <c r="K194">
        <f t="shared" si="16"/>
        <v>1</v>
      </c>
      <c r="L194">
        <f t="shared" si="17"/>
        <v>0</v>
      </c>
    </row>
    <row r="195" spans="1:12" x14ac:dyDescent="0.2">
      <c r="A195">
        <v>2366</v>
      </c>
      <c r="B195">
        <v>2808</v>
      </c>
      <c r="C195">
        <v>4457</v>
      </c>
      <c r="D195">
        <v>96.98</v>
      </c>
      <c r="E195">
        <v>9405.1204000000016</v>
      </c>
      <c r="F195">
        <f>IF(A195&gt;4000,1,0)</f>
        <v>0</v>
      </c>
      <c r="G195">
        <f t="shared" ref="G195:G258" si="18">$P$2+($P$3*B195)+($P$4*C195)+($P$5*D195)+($P$6*E195)</f>
        <v>-2.7144507974075882</v>
      </c>
      <c r="H195">
        <f t="shared" ref="H195:H258" si="19">EXP(G195)</f>
        <v>6.6241322925207707E-2</v>
      </c>
      <c r="I195">
        <f t="shared" ref="I195:I258" si="20">H195/(1+H195)</f>
        <v>6.2126013596505728E-2</v>
      </c>
      <c r="J195">
        <f t="shared" ref="J195:J258" si="21">IF(F195=1,I195,1-I195)</f>
        <v>0.93787398640349429</v>
      </c>
      <c r="K195">
        <f t="shared" ref="K195:K258" si="22">IF(I195&gt;=0.5,1,0)</f>
        <v>0</v>
      </c>
      <c r="L195">
        <f t="shared" ref="L195:L258" si="23">IF(F195=K195,1,0)</f>
        <v>1</v>
      </c>
    </row>
    <row r="196" spans="1:12" x14ac:dyDescent="0.2">
      <c r="A196">
        <v>2184</v>
      </c>
      <c r="B196">
        <v>2892</v>
      </c>
      <c r="C196">
        <v>3338</v>
      </c>
      <c r="D196">
        <v>93.919999999999902</v>
      </c>
      <c r="E196">
        <v>8820.9663999999811</v>
      </c>
      <c r="F196">
        <f>IF(A196&gt;4000,1,0)</f>
        <v>0</v>
      </c>
      <c r="G196">
        <f t="shared" si="18"/>
        <v>-3.2662567462412575</v>
      </c>
      <c r="H196">
        <f t="shared" si="19"/>
        <v>3.8148961380785537E-2</v>
      </c>
      <c r="I196">
        <f t="shared" si="20"/>
        <v>3.6747097767208359E-2</v>
      </c>
      <c r="J196">
        <f t="shared" si="21"/>
        <v>0.96325290223279159</v>
      </c>
      <c r="K196">
        <f t="shared" si="22"/>
        <v>0</v>
      </c>
      <c r="L196">
        <f t="shared" si="23"/>
        <v>1</v>
      </c>
    </row>
    <row r="197" spans="1:12" x14ac:dyDescent="0.2">
      <c r="A197">
        <v>4653</v>
      </c>
      <c r="B197">
        <v>3642</v>
      </c>
      <c r="C197">
        <v>3072</v>
      </c>
      <c r="D197">
        <v>91.94</v>
      </c>
      <c r="E197">
        <v>8452.9635999999991</v>
      </c>
      <c r="F197">
        <f>IF(A197&gt;4000,1,0)</f>
        <v>1</v>
      </c>
      <c r="G197">
        <f t="shared" si="18"/>
        <v>-2.2324321672163885</v>
      </c>
      <c r="H197">
        <f t="shared" si="19"/>
        <v>0.10726722079435133</v>
      </c>
      <c r="I197">
        <f t="shared" si="20"/>
        <v>9.6875640116392187E-2</v>
      </c>
      <c r="J197">
        <f t="shared" si="21"/>
        <v>9.6875640116392187E-2</v>
      </c>
      <c r="K197">
        <f t="shared" si="22"/>
        <v>0</v>
      </c>
      <c r="L197">
        <f t="shared" si="23"/>
        <v>0</v>
      </c>
    </row>
    <row r="198" spans="1:12" x14ac:dyDescent="0.2">
      <c r="A198">
        <v>3980</v>
      </c>
      <c r="B198">
        <v>3721</v>
      </c>
      <c r="C198">
        <v>3378</v>
      </c>
      <c r="D198">
        <v>93.919999999999902</v>
      </c>
      <c r="E198">
        <v>8820.9663999999811</v>
      </c>
      <c r="F198">
        <f>IF(A198&gt;4000,1,0)</f>
        <v>0</v>
      </c>
      <c r="G198">
        <f t="shared" si="18"/>
        <v>-1.9609079739154716</v>
      </c>
      <c r="H198">
        <f t="shared" si="19"/>
        <v>0.14073058319451737</v>
      </c>
      <c r="I198">
        <f t="shared" si="20"/>
        <v>0.12336881755235626</v>
      </c>
      <c r="J198">
        <f t="shared" si="21"/>
        <v>0.87663118244764371</v>
      </c>
      <c r="K198">
        <f t="shared" si="22"/>
        <v>0</v>
      </c>
      <c r="L198">
        <f t="shared" si="23"/>
        <v>1</v>
      </c>
    </row>
    <row r="199" spans="1:12" x14ac:dyDescent="0.2">
      <c r="A199">
        <v>4103</v>
      </c>
      <c r="B199">
        <v>5929</v>
      </c>
      <c r="C199">
        <v>3538</v>
      </c>
      <c r="D199">
        <v>95</v>
      </c>
      <c r="E199">
        <v>9025</v>
      </c>
      <c r="F199">
        <f>IF(A199&gt;4000,1,0)</f>
        <v>1</v>
      </c>
      <c r="G199">
        <f t="shared" si="18"/>
        <v>1.5133857926650736</v>
      </c>
      <c r="H199">
        <f t="shared" si="19"/>
        <v>4.542083341839529</v>
      </c>
      <c r="I199">
        <f t="shared" si="20"/>
        <v>0.81956243919130967</v>
      </c>
      <c r="J199">
        <f t="shared" si="21"/>
        <v>0.81956243919130967</v>
      </c>
      <c r="K199">
        <f t="shared" si="22"/>
        <v>1</v>
      </c>
      <c r="L199">
        <f t="shared" si="23"/>
        <v>1</v>
      </c>
    </row>
    <row r="200" spans="1:12" x14ac:dyDescent="0.2">
      <c r="A200">
        <v>4711</v>
      </c>
      <c r="B200">
        <v>4530</v>
      </c>
      <c r="C200">
        <v>3761</v>
      </c>
      <c r="D200">
        <v>91.94</v>
      </c>
      <c r="E200">
        <v>8452.9635999999991</v>
      </c>
      <c r="F200">
        <f>IF(A200&gt;4000,1,0)</f>
        <v>1</v>
      </c>
      <c r="G200">
        <f t="shared" si="18"/>
        <v>-0.37112975536148785</v>
      </c>
      <c r="H200">
        <f t="shared" si="19"/>
        <v>0.68995441046640482</v>
      </c>
      <c r="I200">
        <f t="shared" si="20"/>
        <v>0.40826806107508345</v>
      </c>
      <c r="J200">
        <f t="shared" si="21"/>
        <v>0.40826806107508345</v>
      </c>
      <c r="K200">
        <f t="shared" si="22"/>
        <v>0</v>
      </c>
      <c r="L200">
        <f t="shared" si="23"/>
        <v>0</v>
      </c>
    </row>
    <row r="201" spans="1:12" x14ac:dyDescent="0.2">
      <c r="A201">
        <v>3187</v>
      </c>
      <c r="B201">
        <v>2349</v>
      </c>
      <c r="C201">
        <v>2446</v>
      </c>
      <c r="D201">
        <v>93.919999999999902</v>
      </c>
      <c r="E201">
        <v>8820.9663999999811</v>
      </c>
      <c r="F201">
        <f>IF(A201&gt;4000,1,0)</f>
        <v>0</v>
      </c>
      <c r="G201">
        <f t="shared" si="18"/>
        <v>-4.7417249294462973</v>
      </c>
      <c r="H201">
        <f t="shared" si="19"/>
        <v>8.7235856302790033E-3</v>
      </c>
      <c r="I201">
        <f t="shared" si="20"/>
        <v>8.6481428158817764E-3</v>
      </c>
      <c r="J201">
        <f t="shared" si="21"/>
        <v>0.99135185718411822</v>
      </c>
      <c r="K201">
        <f t="shared" si="22"/>
        <v>0</v>
      </c>
      <c r="L201">
        <f t="shared" si="23"/>
        <v>1</v>
      </c>
    </row>
    <row r="202" spans="1:12" x14ac:dyDescent="0.2">
      <c r="A202">
        <v>2637</v>
      </c>
      <c r="B202">
        <v>2674</v>
      </c>
      <c r="C202">
        <v>1729</v>
      </c>
      <c r="D202">
        <v>89.06</v>
      </c>
      <c r="E202">
        <v>7931.6836000000003</v>
      </c>
      <c r="F202">
        <f>IF(A202&gt;4000,1,0)</f>
        <v>0</v>
      </c>
      <c r="G202">
        <f t="shared" si="18"/>
        <v>-4.5968290948297357</v>
      </c>
      <c r="H202">
        <f t="shared" si="19"/>
        <v>1.0083759749814738E-2</v>
      </c>
      <c r="I202">
        <f t="shared" si="20"/>
        <v>9.9830926420521413E-3</v>
      </c>
      <c r="J202">
        <f t="shared" si="21"/>
        <v>0.9900169073579479</v>
      </c>
      <c r="K202">
        <f t="shared" si="22"/>
        <v>0</v>
      </c>
      <c r="L202">
        <f t="shared" si="23"/>
        <v>1</v>
      </c>
    </row>
    <row r="203" spans="1:12" x14ac:dyDescent="0.2">
      <c r="A203">
        <v>2317</v>
      </c>
      <c r="B203">
        <v>2120</v>
      </c>
      <c r="C203">
        <v>2575</v>
      </c>
      <c r="D203">
        <v>82.94</v>
      </c>
      <c r="E203">
        <v>6879.0436</v>
      </c>
      <c r="F203">
        <f>IF(A203&gt;4000,1,0)</f>
        <v>0</v>
      </c>
      <c r="G203">
        <f t="shared" si="18"/>
        <v>-4.7030867052809997</v>
      </c>
      <c r="H203">
        <f t="shared" si="19"/>
        <v>9.0672459460480904E-3</v>
      </c>
      <c r="I203">
        <f t="shared" si="20"/>
        <v>8.9857697616050544E-3</v>
      </c>
      <c r="J203">
        <f t="shared" si="21"/>
        <v>0.99101423023839497</v>
      </c>
      <c r="K203">
        <f t="shared" si="22"/>
        <v>0</v>
      </c>
      <c r="L203">
        <f t="shared" si="23"/>
        <v>1</v>
      </c>
    </row>
    <row r="204" spans="1:12" x14ac:dyDescent="0.2">
      <c r="A204">
        <v>6290</v>
      </c>
      <c r="B204">
        <v>3697</v>
      </c>
      <c r="C204">
        <v>2893</v>
      </c>
      <c r="D204">
        <v>87.98</v>
      </c>
      <c r="E204">
        <v>7740.4804000000004</v>
      </c>
      <c r="F204">
        <f>IF(A204&gt;4000,1,0)</f>
        <v>1</v>
      </c>
      <c r="G204">
        <f t="shared" si="18"/>
        <v>-2.1576587619834715</v>
      </c>
      <c r="H204">
        <f t="shared" si="19"/>
        <v>0.11559544091380494</v>
      </c>
      <c r="I204">
        <f t="shared" si="20"/>
        <v>0.10361770645021512</v>
      </c>
      <c r="J204">
        <f t="shared" si="21"/>
        <v>0.10361770645021512</v>
      </c>
      <c r="K204">
        <f t="shared" si="22"/>
        <v>0</v>
      </c>
      <c r="L204">
        <f t="shared" si="23"/>
        <v>0</v>
      </c>
    </row>
    <row r="205" spans="1:12" x14ac:dyDescent="0.2">
      <c r="A205">
        <v>4636</v>
      </c>
      <c r="B205">
        <v>5048</v>
      </c>
      <c r="C205">
        <v>3859</v>
      </c>
      <c r="D205">
        <v>93.919999999999902</v>
      </c>
      <c r="E205">
        <v>8820.9663999999811</v>
      </c>
      <c r="F205">
        <f>IF(A205&gt;4000,1,0)</f>
        <v>1</v>
      </c>
      <c r="G205">
        <f t="shared" si="18"/>
        <v>0.4274082028479782</v>
      </c>
      <c r="H205">
        <f t="shared" si="19"/>
        <v>1.5332784226154959</v>
      </c>
      <c r="I205">
        <f t="shared" si="20"/>
        <v>0.60525460167637435</v>
      </c>
      <c r="J205">
        <f t="shared" si="21"/>
        <v>0.60525460167637435</v>
      </c>
      <c r="K205">
        <f t="shared" si="22"/>
        <v>1</v>
      </c>
      <c r="L205">
        <f t="shared" si="23"/>
        <v>1</v>
      </c>
    </row>
    <row r="206" spans="1:12" x14ac:dyDescent="0.2">
      <c r="A206">
        <v>3968</v>
      </c>
      <c r="B206">
        <v>5389</v>
      </c>
      <c r="C206">
        <v>4135</v>
      </c>
      <c r="D206">
        <v>95</v>
      </c>
      <c r="E206">
        <v>9025</v>
      </c>
      <c r="F206">
        <f>IF(A206&gt;4000,1,0)</f>
        <v>0</v>
      </c>
      <c r="G206">
        <f t="shared" si="18"/>
        <v>1.1095976723000982</v>
      </c>
      <c r="H206">
        <f t="shared" si="19"/>
        <v>3.0331378335513555</v>
      </c>
      <c r="I206">
        <f t="shared" si="20"/>
        <v>0.75205409751160024</v>
      </c>
      <c r="J206">
        <f t="shared" si="21"/>
        <v>0.24794590248839976</v>
      </c>
      <c r="K206">
        <f t="shared" si="22"/>
        <v>1</v>
      </c>
      <c r="L206">
        <f t="shared" si="23"/>
        <v>0</v>
      </c>
    </row>
    <row r="207" spans="1:12" x14ac:dyDescent="0.2">
      <c r="A207">
        <v>2207</v>
      </c>
      <c r="B207">
        <v>1898</v>
      </c>
      <c r="C207">
        <v>1956</v>
      </c>
      <c r="D207">
        <v>82.94</v>
      </c>
      <c r="E207">
        <v>6879.0436</v>
      </c>
      <c r="F207">
        <f>IF(A207&gt;4000,1,0)</f>
        <v>0</v>
      </c>
      <c r="G207">
        <f t="shared" si="18"/>
        <v>-5.4885661328742552</v>
      </c>
      <c r="H207">
        <f t="shared" si="19"/>
        <v>4.1337671997180477E-3</v>
      </c>
      <c r="I207">
        <f t="shared" si="20"/>
        <v>4.1167495156010005E-3</v>
      </c>
      <c r="J207">
        <f t="shared" si="21"/>
        <v>0.99588325048439896</v>
      </c>
      <c r="K207">
        <f t="shared" si="22"/>
        <v>0</v>
      </c>
      <c r="L207">
        <f t="shared" si="23"/>
        <v>1</v>
      </c>
    </row>
    <row r="208" spans="1:12" x14ac:dyDescent="0.2">
      <c r="A208">
        <v>2778</v>
      </c>
      <c r="B208">
        <v>3463</v>
      </c>
      <c r="C208">
        <v>3000</v>
      </c>
      <c r="D208">
        <v>80.959999999999994</v>
      </c>
      <c r="E208">
        <v>6554.5215999999991</v>
      </c>
      <c r="F208">
        <f>IF(A208&gt;4000,1,0)</f>
        <v>0</v>
      </c>
      <c r="G208">
        <f t="shared" si="18"/>
        <v>-2.2987370502658182</v>
      </c>
      <c r="H208">
        <f t="shared" si="19"/>
        <v>0.10038554559503952</v>
      </c>
      <c r="I208">
        <f t="shared" si="20"/>
        <v>9.1227611991900062E-2</v>
      </c>
      <c r="J208">
        <f t="shared" si="21"/>
        <v>0.9087723880080999</v>
      </c>
      <c r="K208">
        <f t="shared" si="22"/>
        <v>0</v>
      </c>
      <c r="L208">
        <f t="shared" si="23"/>
        <v>1</v>
      </c>
    </row>
    <row r="209" spans="1:12" x14ac:dyDescent="0.2">
      <c r="A209">
        <v>2380</v>
      </c>
      <c r="B209">
        <v>2889</v>
      </c>
      <c r="C209">
        <v>3045</v>
      </c>
      <c r="D209">
        <v>89.96</v>
      </c>
      <c r="E209">
        <v>8092.8015999999989</v>
      </c>
      <c r="F209">
        <f>IF(A209&gt;4000,1,0)</f>
        <v>0</v>
      </c>
      <c r="G209">
        <f t="shared" si="18"/>
        <v>-3.3488310135042125</v>
      </c>
      <c r="H209">
        <f t="shared" si="19"/>
        <v>3.5125391218247169E-2</v>
      </c>
      <c r="I209">
        <f t="shared" si="20"/>
        <v>3.3933464985249587E-2</v>
      </c>
      <c r="J209">
        <f t="shared" si="21"/>
        <v>0.96606653501475037</v>
      </c>
      <c r="K209">
        <f t="shared" si="22"/>
        <v>0</v>
      </c>
      <c r="L209">
        <f t="shared" si="23"/>
        <v>1</v>
      </c>
    </row>
    <row r="210" spans="1:12" x14ac:dyDescent="0.2">
      <c r="A210">
        <v>2962</v>
      </c>
      <c r="B210">
        <v>3462</v>
      </c>
      <c r="C210">
        <v>3705</v>
      </c>
      <c r="D210">
        <v>91.04</v>
      </c>
      <c r="E210">
        <v>8288.2816000000003</v>
      </c>
      <c r="F210">
        <f>IF(A210&gt;4000,1,0)</f>
        <v>0</v>
      </c>
      <c r="G210">
        <f t="shared" si="18"/>
        <v>-2.0267133836540401</v>
      </c>
      <c r="H210">
        <f t="shared" si="19"/>
        <v>0.13176788072994866</v>
      </c>
      <c r="I210">
        <f t="shared" si="20"/>
        <v>0.11642659504081633</v>
      </c>
      <c r="J210">
        <f t="shared" si="21"/>
        <v>0.88357340495918368</v>
      </c>
      <c r="K210">
        <f t="shared" si="22"/>
        <v>0</v>
      </c>
      <c r="L210">
        <f t="shared" si="23"/>
        <v>1</v>
      </c>
    </row>
    <row r="211" spans="1:12" x14ac:dyDescent="0.2">
      <c r="A211">
        <v>4685</v>
      </c>
      <c r="B211">
        <v>4321</v>
      </c>
      <c r="C211">
        <v>3187</v>
      </c>
      <c r="D211">
        <v>91.04</v>
      </c>
      <c r="E211">
        <v>8288.2816000000003</v>
      </c>
      <c r="F211">
        <f>IF(A211&gt;4000,1,0)</f>
        <v>1</v>
      </c>
      <c r="G211">
        <f t="shared" si="18"/>
        <v>-1.0750425120311231</v>
      </c>
      <c r="H211">
        <f t="shared" si="19"/>
        <v>0.3412832463486028</v>
      </c>
      <c r="I211">
        <f t="shared" si="20"/>
        <v>0.25444532113383489</v>
      </c>
      <c r="J211">
        <f t="shared" si="21"/>
        <v>0.25444532113383489</v>
      </c>
      <c r="K211">
        <f t="shared" si="22"/>
        <v>0</v>
      </c>
      <c r="L211">
        <f t="shared" si="23"/>
        <v>0</v>
      </c>
    </row>
    <row r="212" spans="1:12" x14ac:dyDescent="0.2">
      <c r="A212">
        <v>3690</v>
      </c>
      <c r="B212">
        <v>4310</v>
      </c>
      <c r="C212">
        <v>4175</v>
      </c>
      <c r="D212">
        <v>89.06</v>
      </c>
      <c r="E212">
        <v>7931.6836000000003</v>
      </c>
      <c r="F212">
        <f>IF(A212&gt;4000,1,0)</f>
        <v>0</v>
      </c>
      <c r="G212">
        <f t="shared" si="18"/>
        <v>-0.32446892245124115</v>
      </c>
      <c r="H212">
        <f t="shared" si="19"/>
        <v>0.72291117360801782</v>
      </c>
      <c r="I212">
        <f t="shared" si="20"/>
        <v>0.41958702496202421</v>
      </c>
      <c r="J212">
        <f t="shared" si="21"/>
        <v>0.58041297503797584</v>
      </c>
      <c r="K212">
        <f t="shared" si="22"/>
        <v>0</v>
      </c>
      <c r="L212">
        <f t="shared" si="23"/>
        <v>1</v>
      </c>
    </row>
    <row r="213" spans="1:12" x14ac:dyDescent="0.2">
      <c r="A213">
        <v>1722</v>
      </c>
      <c r="B213">
        <v>4512</v>
      </c>
      <c r="C213">
        <v>2775</v>
      </c>
      <c r="D213">
        <v>91.94</v>
      </c>
      <c r="E213">
        <v>8452.9635999999991</v>
      </c>
      <c r="F213">
        <f>IF(A213&gt;4000,1,0)</f>
        <v>0</v>
      </c>
      <c r="G213">
        <f t="shared" si="18"/>
        <v>-1.1054460626637379</v>
      </c>
      <c r="H213">
        <f t="shared" si="19"/>
        <v>0.3310631743795196</v>
      </c>
      <c r="I213">
        <f t="shared" si="20"/>
        <v>0.24872085769621416</v>
      </c>
      <c r="J213">
        <f t="shared" si="21"/>
        <v>0.7512791423037859</v>
      </c>
      <c r="K213">
        <f t="shared" si="22"/>
        <v>0</v>
      </c>
      <c r="L213">
        <f t="shared" si="23"/>
        <v>1</v>
      </c>
    </row>
    <row r="214" spans="1:12" x14ac:dyDescent="0.2">
      <c r="A214">
        <v>2851</v>
      </c>
      <c r="B214">
        <v>2492</v>
      </c>
      <c r="C214">
        <v>3399</v>
      </c>
      <c r="D214">
        <v>89.06</v>
      </c>
      <c r="E214">
        <v>7931.6836000000003</v>
      </c>
      <c r="F214">
        <f>IF(A214&gt;4000,1,0)</f>
        <v>0</v>
      </c>
      <c r="G214">
        <f t="shared" si="18"/>
        <v>-3.6803445293261268</v>
      </c>
      <c r="H214">
        <f t="shared" si="19"/>
        <v>2.5214286277521734E-2</v>
      </c>
      <c r="I214">
        <f t="shared" si="20"/>
        <v>2.4594162035210188E-2</v>
      </c>
      <c r="J214">
        <f t="shared" si="21"/>
        <v>0.97540583796478986</v>
      </c>
      <c r="K214">
        <f t="shared" si="22"/>
        <v>0</v>
      </c>
      <c r="L214">
        <f t="shared" si="23"/>
        <v>1</v>
      </c>
    </row>
    <row r="215" spans="1:12" x14ac:dyDescent="0.2">
      <c r="A215">
        <v>2835</v>
      </c>
      <c r="B215">
        <v>2678</v>
      </c>
      <c r="C215">
        <v>3020</v>
      </c>
      <c r="D215">
        <v>91.04</v>
      </c>
      <c r="E215">
        <v>8288.2816000000003</v>
      </c>
      <c r="F215">
        <f>IF(A215&gt;4000,1,0)</f>
        <v>0</v>
      </c>
      <c r="G215">
        <f t="shared" si="18"/>
        <v>-3.7249863168743751</v>
      </c>
      <c r="H215">
        <f t="shared" si="19"/>
        <v>2.4113430371656544E-2</v>
      </c>
      <c r="I215">
        <f t="shared" si="20"/>
        <v>2.3545663650661863E-2</v>
      </c>
      <c r="J215">
        <f t="shared" si="21"/>
        <v>0.97645433634933809</v>
      </c>
      <c r="K215">
        <f t="shared" si="22"/>
        <v>0</v>
      </c>
      <c r="L215">
        <f t="shared" si="23"/>
        <v>1</v>
      </c>
    </row>
    <row r="216" spans="1:12" x14ac:dyDescent="0.2">
      <c r="A216">
        <v>2873</v>
      </c>
      <c r="B216">
        <v>3064</v>
      </c>
      <c r="C216">
        <v>2730</v>
      </c>
      <c r="D216">
        <v>91.04</v>
      </c>
      <c r="E216">
        <v>8288.2816000000003</v>
      </c>
      <c r="F216">
        <f>IF(A216&gt;4000,1,0)</f>
        <v>0</v>
      </c>
      <c r="G216">
        <f t="shared" si="18"/>
        <v>-3.3383576073521368</v>
      </c>
      <c r="H216">
        <f t="shared" si="19"/>
        <v>3.5495206941374667E-2</v>
      </c>
      <c r="I216">
        <f t="shared" si="20"/>
        <v>3.4278485021886011E-2</v>
      </c>
      <c r="J216">
        <f t="shared" si="21"/>
        <v>0.96572151497811398</v>
      </c>
      <c r="K216">
        <f t="shared" si="22"/>
        <v>0</v>
      </c>
      <c r="L216">
        <f t="shared" si="23"/>
        <v>1</v>
      </c>
    </row>
    <row r="217" spans="1:12" x14ac:dyDescent="0.2">
      <c r="A217">
        <v>4096</v>
      </c>
      <c r="B217">
        <v>4321</v>
      </c>
      <c r="C217">
        <v>3672</v>
      </c>
      <c r="D217">
        <v>91.94</v>
      </c>
      <c r="E217">
        <v>8452.9635999999991</v>
      </c>
      <c r="F217">
        <f>IF(A217&gt;4000,1,0)</f>
        <v>1</v>
      </c>
      <c r="G217">
        <f t="shared" si="18"/>
        <v>-0.75677565729422813</v>
      </c>
      <c r="H217">
        <f t="shared" si="19"/>
        <v>0.46917677747781489</v>
      </c>
      <c r="I217">
        <f t="shared" si="20"/>
        <v>0.31934671488836519</v>
      </c>
      <c r="J217">
        <f t="shared" si="21"/>
        <v>0.31934671488836519</v>
      </c>
      <c r="K217">
        <f t="shared" si="22"/>
        <v>0</v>
      </c>
      <c r="L217">
        <f t="shared" si="23"/>
        <v>0</v>
      </c>
    </row>
    <row r="218" spans="1:12" x14ac:dyDescent="0.2">
      <c r="A218">
        <v>6110</v>
      </c>
      <c r="B218">
        <v>7557</v>
      </c>
      <c r="C218">
        <v>3722</v>
      </c>
      <c r="D218">
        <v>93.02</v>
      </c>
      <c r="E218">
        <v>8652.7204000000002</v>
      </c>
      <c r="F218">
        <f>IF(A218&gt;4000,1,0)</f>
        <v>1</v>
      </c>
      <c r="G218">
        <f t="shared" si="18"/>
        <v>4.2255663481685684</v>
      </c>
      <c r="H218">
        <f t="shared" si="19"/>
        <v>68.413238291059514</v>
      </c>
      <c r="I218">
        <f t="shared" si="20"/>
        <v>0.98559352618290397</v>
      </c>
      <c r="J218">
        <f t="shared" si="21"/>
        <v>0.98559352618290397</v>
      </c>
      <c r="K218">
        <f t="shared" si="22"/>
        <v>1</v>
      </c>
      <c r="L218">
        <f t="shared" si="23"/>
        <v>1</v>
      </c>
    </row>
    <row r="219" spans="1:12" x14ac:dyDescent="0.2">
      <c r="A219">
        <v>1902</v>
      </c>
      <c r="B219">
        <v>2073</v>
      </c>
      <c r="C219">
        <v>2366</v>
      </c>
      <c r="D219">
        <v>96.08</v>
      </c>
      <c r="E219">
        <v>9231.366399999999</v>
      </c>
      <c r="F219">
        <f>IF(A219&gt;4000,1,0)</f>
        <v>0</v>
      </c>
      <c r="G219">
        <f t="shared" si="18"/>
        <v>-5.3076360679074064</v>
      </c>
      <c r="H219">
        <f t="shared" si="19"/>
        <v>4.9536229159094676E-3</v>
      </c>
      <c r="I219">
        <f t="shared" si="20"/>
        <v>4.9292054906338372E-3</v>
      </c>
      <c r="J219">
        <f t="shared" si="21"/>
        <v>0.9950707945093662</v>
      </c>
      <c r="K219">
        <f t="shared" si="22"/>
        <v>0</v>
      </c>
      <c r="L219">
        <f t="shared" si="23"/>
        <v>1</v>
      </c>
    </row>
    <row r="220" spans="1:12" x14ac:dyDescent="0.2">
      <c r="A220">
        <v>2523</v>
      </c>
      <c r="B220">
        <v>2143</v>
      </c>
      <c r="C220">
        <v>2184</v>
      </c>
      <c r="D220">
        <v>93.919999999999902</v>
      </c>
      <c r="E220">
        <v>8820.9663999999811</v>
      </c>
      <c r="F220">
        <f>IF(A220&gt;4000,1,0)</f>
        <v>0</v>
      </c>
      <c r="G220">
        <f t="shared" si="18"/>
        <v>-5.2467274927343386</v>
      </c>
      <c r="H220">
        <f t="shared" si="19"/>
        <v>5.2647190705798616E-3</v>
      </c>
      <c r="I220">
        <f t="shared" si="20"/>
        <v>5.2371469630878636E-3</v>
      </c>
      <c r="J220">
        <f t="shared" si="21"/>
        <v>0.99476285303691214</v>
      </c>
      <c r="K220">
        <f t="shared" si="22"/>
        <v>0</v>
      </c>
      <c r="L220">
        <f t="shared" si="23"/>
        <v>1</v>
      </c>
    </row>
    <row r="221" spans="1:12" x14ac:dyDescent="0.2">
      <c r="A221">
        <v>2825</v>
      </c>
      <c r="B221">
        <v>2099</v>
      </c>
      <c r="C221">
        <v>4653</v>
      </c>
      <c r="D221">
        <v>93.919999999999902</v>
      </c>
      <c r="E221">
        <v>8820.9663999999811</v>
      </c>
      <c r="F221">
        <f>IF(A221&gt;4000,1,0)</f>
        <v>0</v>
      </c>
      <c r="G221">
        <f t="shared" si="18"/>
        <v>-3.5451327468196663</v>
      </c>
      <c r="H221">
        <f t="shared" si="19"/>
        <v>2.8864790546204885E-2</v>
      </c>
      <c r="I221">
        <f t="shared" si="20"/>
        <v>2.8054989160316304E-2</v>
      </c>
      <c r="J221">
        <f t="shared" si="21"/>
        <v>0.97194501083968365</v>
      </c>
      <c r="K221">
        <f t="shared" si="22"/>
        <v>0</v>
      </c>
      <c r="L221">
        <f t="shared" si="23"/>
        <v>1</v>
      </c>
    </row>
    <row r="222" spans="1:12" x14ac:dyDescent="0.2">
      <c r="A222">
        <v>3191</v>
      </c>
      <c r="B222">
        <v>3081</v>
      </c>
      <c r="C222">
        <v>3980</v>
      </c>
      <c r="D222">
        <v>87.98</v>
      </c>
      <c r="E222">
        <v>7740.4804000000004</v>
      </c>
      <c r="F222">
        <f>IF(A222&gt;4000,1,0)</f>
        <v>0</v>
      </c>
      <c r="G222">
        <f t="shared" si="18"/>
        <v>-2.3273410371904921</v>
      </c>
      <c r="H222">
        <f t="shared" si="19"/>
        <v>9.7554797112129651E-2</v>
      </c>
      <c r="I222">
        <f t="shared" si="20"/>
        <v>8.8883759944209106E-2</v>
      </c>
      <c r="J222">
        <f t="shared" si="21"/>
        <v>0.91111624005579084</v>
      </c>
      <c r="K222">
        <f t="shared" si="22"/>
        <v>0</v>
      </c>
      <c r="L222">
        <f t="shared" si="23"/>
        <v>1</v>
      </c>
    </row>
    <row r="223" spans="1:12" x14ac:dyDescent="0.2">
      <c r="A223">
        <v>4088</v>
      </c>
      <c r="B223">
        <v>4540</v>
      </c>
      <c r="C223">
        <v>4103</v>
      </c>
      <c r="D223">
        <v>89.96</v>
      </c>
      <c r="E223">
        <v>8092.8015999999989</v>
      </c>
      <c r="F223">
        <f>IF(A223&gt;4000,1,0)</f>
        <v>1</v>
      </c>
      <c r="G223">
        <f t="shared" si="18"/>
        <v>-4.8050902868644663E-2</v>
      </c>
      <c r="H223">
        <f t="shared" si="19"/>
        <v>0.95308527106835284</v>
      </c>
      <c r="I223">
        <f t="shared" si="20"/>
        <v>0.48798958508709034</v>
      </c>
      <c r="J223">
        <f t="shared" si="21"/>
        <v>0.48798958508709034</v>
      </c>
      <c r="K223">
        <f t="shared" si="22"/>
        <v>0</v>
      </c>
      <c r="L223">
        <f t="shared" si="23"/>
        <v>0</v>
      </c>
    </row>
    <row r="224" spans="1:12" x14ac:dyDescent="0.2">
      <c r="A224">
        <v>5078</v>
      </c>
      <c r="B224">
        <v>6477</v>
      </c>
      <c r="C224">
        <v>4711</v>
      </c>
      <c r="D224">
        <v>93.919999999999902</v>
      </c>
      <c r="E224">
        <v>8820.9663999999811</v>
      </c>
      <c r="F224">
        <f>IF(A224&gt;4000,1,0)</f>
        <v>1</v>
      </c>
      <c r="G224">
        <f t="shared" si="18"/>
        <v>3.2386764954526761</v>
      </c>
      <c r="H224">
        <f t="shared" si="19"/>
        <v>25.499950103900357</v>
      </c>
      <c r="I224">
        <f t="shared" si="20"/>
        <v>0.96226407989150076</v>
      </c>
      <c r="J224">
        <f t="shared" si="21"/>
        <v>0.96226407989150076</v>
      </c>
      <c r="K224">
        <f t="shared" si="22"/>
        <v>1</v>
      </c>
      <c r="L224">
        <f t="shared" si="23"/>
        <v>1</v>
      </c>
    </row>
    <row r="225" spans="1:12" x14ac:dyDescent="0.2">
      <c r="A225">
        <v>2763</v>
      </c>
      <c r="B225">
        <v>2369</v>
      </c>
      <c r="C225">
        <v>3187</v>
      </c>
      <c r="D225">
        <v>91.94</v>
      </c>
      <c r="E225">
        <v>8452.9635999999991</v>
      </c>
      <c r="F225">
        <f>IF(A225&gt;4000,1,0)</f>
        <v>0</v>
      </c>
      <c r="G225">
        <f t="shared" si="18"/>
        <v>-4.1104761624758899</v>
      </c>
      <c r="H225">
        <f t="shared" si="19"/>
        <v>1.63999636195283E-2</v>
      </c>
      <c r="I225">
        <f t="shared" si="20"/>
        <v>1.613534455582423E-2</v>
      </c>
      <c r="J225">
        <f t="shared" si="21"/>
        <v>0.98386465544417578</v>
      </c>
      <c r="K225">
        <f t="shared" si="22"/>
        <v>0</v>
      </c>
      <c r="L225">
        <f t="shared" si="23"/>
        <v>1</v>
      </c>
    </row>
    <row r="226" spans="1:12" x14ac:dyDescent="0.2">
      <c r="A226">
        <v>2325</v>
      </c>
      <c r="B226">
        <v>1977</v>
      </c>
      <c r="C226">
        <v>2637</v>
      </c>
      <c r="D226">
        <v>89.96</v>
      </c>
      <c r="E226">
        <v>8092.8015999999989</v>
      </c>
      <c r="F226">
        <f>IF(A226&gt;4000,1,0)</f>
        <v>0</v>
      </c>
      <c r="G226">
        <f t="shared" si="18"/>
        <v>-5.0457214743406889</v>
      </c>
      <c r="H226">
        <f t="shared" si="19"/>
        <v>6.4368146915497124E-3</v>
      </c>
      <c r="I226">
        <f t="shared" si="20"/>
        <v>6.3956470963579086E-3</v>
      </c>
      <c r="J226">
        <f t="shared" si="21"/>
        <v>0.99360435290364213</v>
      </c>
      <c r="K226">
        <f t="shared" si="22"/>
        <v>0</v>
      </c>
      <c r="L226">
        <f t="shared" si="23"/>
        <v>1</v>
      </c>
    </row>
    <row r="227" spans="1:12" x14ac:dyDescent="0.2">
      <c r="A227">
        <v>3982</v>
      </c>
      <c r="B227">
        <v>3131</v>
      </c>
      <c r="C227">
        <v>2317</v>
      </c>
      <c r="D227">
        <v>89.06</v>
      </c>
      <c r="E227">
        <v>7931.6836000000003</v>
      </c>
      <c r="F227">
        <f>IF(A227&gt;4000,1,0)</f>
        <v>0</v>
      </c>
      <c r="G227">
        <f t="shared" si="18"/>
        <v>-3.4716584555895285</v>
      </c>
      <c r="H227">
        <f t="shared" si="19"/>
        <v>3.1065467217290931E-2</v>
      </c>
      <c r="I227">
        <f t="shared" si="20"/>
        <v>3.0129480818645308E-2</v>
      </c>
      <c r="J227">
        <f t="shared" si="21"/>
        <v>0.9698705191813547</v>
      </c>
      <c r="K227">
        <f t="shared" si="22"/>
        <v>0</v>
      </c>
      <c r="L227">
        <f t="shared" si="23"/>
        <v>1</v>
      </c>
    </row>
    <row r="228" spans="1:12" x14ac:dyDescent="0.2">
      <c r="A228">
        <v>3272</v>
      </c>
      <c r="B228">
        <v>2598</v>
      </c>
      <c r="C228">
        <v>6290</v>
      </c>
      <c r="D228">
        <v>86</v>
      </c>
      <c r="E228">
        <v>7396</v>
      </c>
      <c r="F228">
        <f>IF(A228&gt;4000,1,0)</f>
        <v>0</v>
      </c>
      <c r="G228">
        <f t="shared" si="18"/>
        <v>-1.3668408027042229</v>
      </c>
      <c r="H228">
        <f t="shared" si="19"/>
        <v>0.25491100296942004</v>
      </c>
      <c r="I228">
        <f t="shared" si="20"/>
        <v>0.20313074183447236</v>
      </c>
      <c r="J228">
        <f t="shared" si="21"/>
        <v>0.79686925816552767</v>
      </c>
      <c r="K228">
        <f t="shared" si="22"/>
        <v>0</v>
      </c>
      <c r="L228">
        <f t="shared" si="23"/>
        <v>1</v>
      </c>
    </row>
    <row r="229" spans="1:12" x14ac:dyDescent="0.2">
      <c r="A229">
        <v>3498</v>
      </c>
      <c r="B229">
        <v>4611</v>
      </c>
      <c r="C229">
        <v>4636</v>
      </c>
      <c r="D229">
        <v>84.92</v>
      </c>
      <c r="E229">
        <v>7211.4063999999998</v>
      </c>
      <c r="F229">
        <f>IF(A229&gt;4000,1,0)</f>
        <v>0</v>
      </c>
      <c r="G229">
        <f t="shared" si="18"/>
        <v>0.57173678406637052</v>
      </c>
      <c r="H229">
        <f t="shared" si="19"/>
        <v>1.771340817935448</v>
      </c>
      <c r="I229">
        <f t="shared" si="20"/>
        <v>0.63916383234850016</v>
      </c>
      <c r="J229">
        <f t="shared" si="21"/>
        <v>0.36083616765149984</v>
      </c>
      <c r="K229">
        <f t="shared" si="22"/>
        <v>1</v>
      </c>
      <c r="L229">
        <f t="shared" si="23"/>
        <v>0</v>
      </c>
    </row>
    <row r="230" spans="1:12" x14ac:dyDescent="0.2">
      <c r="A230">
        <v>5989</v>
      </c>
      <c r="B230">
        <v>4728</v>
      </c>
      <c r="C230">
        <v>3968</v>
      </c>
      <c r="D230">
        <v>87.98</v>
      </c>
      <c r="E230">
        <v>7740.4804000000004</v>
      </c>
      <c r="F230">
        <f>IF(A230&gt;4000,1,0)</f>
        <v>1</v>
      </c>
      <c r="G230">
        <f t="shared" si="18"/>
        <v>0.20048636323242697</v>
      </c>
      <c r="H230">
        <f t="shared" si="19"/>
        <v>1.2219969480380657</v>
      </c>
      <c r="I230">
        <f t="shared" si="20"/>
        <v>0.54995437735278618</v>
      </c>
      <c r="J230">
        <f t="shared" si="21"/>
        <v>0.54995437735278618</v>
      </c>
      <c r="K230">
        <f t="shared" si="22"/>
        <v>1</v>
      </c>
      <c r="L230">
        <f t="shared" si="23"/>
        <v>1</v>
      </c>
    </row>
    <row r="231" spans="1:12" x14ac:dyDescent="0.2">
      <c r="A231">
        <v>2182</v>
      </c>
      <c r="B231">
        <v>2241</v>
      </c>
      <c r="C231">
        <v>2207</v>
      </c>
      <c r="D231">
        <v>78.08</v>
      </c>
      <c r="E231">
        <v>6096.4863999999998</v>
      </c>
      <c r="F231">
        <f>IF(A231&gt;4000,1,0)</f>
        <v>0</v>
      </c>
      <c r="G231">
        <f t="shared" si="18"/>
        <v>-4.7152859411421977</v>
      </c>
      <c r="H231">
        <f t="shared" si="19"/>
        <v>8.9573044387966701E-3</v>
      </c>
      <c r="I231">
        <f t="shared" si="20"/>
        <v>8.8777834298735883E-3</v>
      </c>
      <c r="J231">
        <f t="shared" si="21"/>
        <v>0.99112221657012645</v>
      </c>
      <c r="K231">
        <f t="shared" si="22"/>
        <v>0</v>
      </c>
      <c r="L231">
        <f t="shared" si="23"/>
        <v>1</v>
      </c>
    </row>
    <row r="232" spans="1:12" x14ac:dyDescent="0.2">
      <c r="A232">
        <v>2461</v>
      </c>
      <c r="B232">
        <v>2832</v>
      </c>
      <c r="C232">
        <v>2778</v>
      </c>
      <c r="D232">
        <v>73.94</v>
      </c>
      <c r="E232">
        <v>5467.1235999999999</v>
      </c>
      <c r="F232">
        <f>IF(A232&gt;4000,1,0)</f>
        <v>0</v>
      </c>
      <c r="G232">
        <f t="shared" si="18"/>
        <v>-3.372892846325998</v>
      </c>
      <c r="H232">
        <f t="shared" si="19"/>
        <v>3.429029716464476E-2</v>
      </c>
      <c r="I232">
        <f t="shared" si="20"/>
        <v>3.3153455329366019E-2</v>
      </c>
      <c r="J232">
        <f t="shared" si="21"/>
        <v>0.96684654467063402</v>
      </c>
      <c r="K232">
        <f t="shared" si="22"/>
        <v>0</v>
      </c>
      <c r="L232">
        <f t="shared" si="23"/>
        <v>1</v>
      </c>
    </row>
    <row r="233" spans="1:12" x14ac:dyDescent="0.2">
      <c r="A233">
        <v>2597</v>
      </c>
      <c r="B233">
        <v>2808</v>
      </c>
      <c r="C233">
        <v>2380</v>
      </c>
      <c r="D233">
        <v>75.02</v>
      </c>
      <c r="E233">
        <v>5628.000399999999</v>
      </c>
      <c r="F233">
        <f>IF(A233&gt;4000,1,0)</f>
        <v>0</v>
      </c>
      <c r="G233">
        <f t="shared" si="18"/>
        <v>-3.6982016987819222</v>
      </c>
      <c r="H233">
        <f t="shared" si="19"/>
        <v>2.4768026818629024E-2</v>
      </c>
      <c r="I233">
        <f t="shared" si="20"/>
        <v>2.416939850818809E-2</v>
      </c>
      <c r="J233">
        <f t="shared" si="21"/>
        <v>0.97583060149181189</v>
      </c>
      <c r="K233">
        <f t="shared" si="22"/>
        <v>0</v>
      </c>
      <c r="L233">
        <f t="shared" si="23"/>
        <v>1</v>
      </c>
    </row>
    <row r="234" spans="1:12" x14ac:dyDescent="0.2">
      <c r="A234">
        <v>3474</v>
      </c>
      <c r="B234">
        <v>3174</v>
      </c>
      <c r="C234">
        <v>2962</v>
      </c>
      <c r="D234">
        <v>80.959999999999994</v>
      </c>
      <c r="E234">
        <v>6554.5215999999991</v>
      </c>
      <c r="F234">
        <f>IF(A234&gt;4000,1,0)</f>
        <v>0</v>
      </c>
      <c r="G234">
        <f t="shared" si="18"/>
        <v>-2.7710371740719788</v>
      </c>
      <c r="H234">
        <f t="shared" si="19"/>
        <v>6.2597047027588115E-2</v>
      </c>
      <c r="I234">
        <f t="shared" si="20"/>
        <v>5.8909487093617825E-2</v>
      </c>
      <c r="J234">
        <f t="shared" si="21"/>
        <v>0.94109051290638213</v>
      </c>
      <c r="K234">
        <f t="shared" si="22"/>
        <v>0</v>
      </c>
      <c r="L234">
        <f t="shared" si="23"/>
        <v>1</v>
      </c>
    </row>
    <row r="235" spans="1:12" x14ac:dyDescent="0.2">
      <c r="A235">
        <v>4100</v>
      </c>
      <c r="B235">
        <v>3749</v>
      </c>
      <c r="C235">
        <v>4685</v>
      </c>
      <c r="D235">
        <v>87.08</v>
      </c>
      <c r="E235">
        <v>7582.9263999999994</v>
      </c>
      <c r="F235">
        <f>IF(A235&gt;4000,1,0)</f>
        <v>1</v>
      </c>
      <c r="G235">
        <f t="shared" si="18"/>
        <v>-0.77029429765136737</v>
      </c>
      <c r="H235">
        <f t="shared" si="19"/>
        <v>0.46287682470174218</v>
      </c>
      <c r="I235">
        <f t="shared" si="20"/>
        <v>0.31641544721040721</v>
      </c>
      <c r="J235">
        <f t="shared" si="21"/>
        <v>0.31641544721040721</v>
      </c>
      <c r="K235">
        <f t="shared" si="22"/>
        <v>0</v>
      </c>
      <c r="L235">
        <f t="shared" si="23"/>
        <v>0</v>
      </c>
    </row>
    <row r="236" spans="1:12" x14ac:dyDescent="0.2">
      <c r="A236">
        <v>3425</v>
      </c>
      <c r="B236">
        <v>4043</v>
      </c>
      <c r="C236">
        <v>3646</v>
      </c>
      <c r="D236">
        <v>89.06</v>
      </c>
      <c r="E236">
        <v>7931.6836000000003</v>
      </c>
      <c r="F236">
        <f>IF(A236&gt;4000,1,0)</f>
        <v>0</v>
      </c>
      <c r="G236">
        <f t="shared" si="18"/>
        <v>-1.1147530591429851</v>
      </c>
      <c r="H236">
        <f t="shared" si="19"/>
        <v>0.32799626457851327</v>
      </c>
      <c r="I236">
        <f t="shared" si="20"/>
        <v>0.24698583371589117</v>
      </c>
      <c r="J236">
        <f t="shared" si="21"/>
        <v>0.75301416628410878</v>
      </c>
      <c r="K236">
        <f t="shared" si="22"/>
        <v>0</v>
      </c>
      <c r="L236">
        <f t="shared" si="23"/>
        <v>1</v>
      </c>
    </row>
    <row r="237" spans="1:12" x14ac:dyDescent="0.2">
      <c r="A237">
        <v>1792</v>
      </c>
      <c r="B237">
        <v>1950</v>
      </c>
      <c r="C237">
        <v>1722</v>
      </c>
      <c r="D237">
        <v>80.959999999999994</v>
      </c>
      <c r="E237">
        <v>6554.5215999999991</v>
      </c>
      <c r="F237">
        <f>IF(A237&gt;4000,1,0)</f>
        <v>0</v>
      </c>
      <c r="G237">
        <f t="shared" si="18"/>
        <v>-5.54465151836943</v>
      </c>
      <c r="H237">
        <f t="shared" si="19"/>
        <v>3.9083049391934266E-3</v>
      </c>
      <c r="I237">
        <f t="shared" si="20"/>
        <v>3.8930895580449967E-3</v>
      </c>
      <c r="J237">
        <f t="shared" si="21"/>
        <v>0.99610691044195498</v>
      </c>
      <c r="K237">
        <f t="shared" si="22"/>
        <v>0</v>
      </c>
      <c r="L237">
        <f t="shared" si="23"/>
        <v>1</v>
      </c>
    </row>
    <row r="238" spans="1:12" x14ac:dyDescent="0.2">
      <c r="A238">
        <v>2236</v>
      </c>
      <c r="B238">
        <v>2450</v>
      </c>
      <c r="C238">
        <v>2851</v>
      </c>
      <c r="D238">
        <v>80.06</v>
      </c>
      <c r="E238">
        <v>6409.6036000000004</v>
      </c>
      <c r="F238">
        <f>IF(A238&gt;4000,1,0)</f>
        <v>0</v>
      </c>
      <c r="G238">
        <f t="shared" si="18"/>
        <v>-3.9534938360494127</v>
      </c>
      <c r="H238">
        <f t="shared" si="19"/>
        <v>1.9187546387474178E-2</v>
      </c>
      <c r="I238">
        <f t="shared" si="20"/>
        <v>1.8826315583902815E-2</v>
      </c>
      <c r="J238">
        <f t="shared" si="21"/>
        <v>0.9811736844160972</v>
      </c>
      <c r="K238">
        <f t="shared" si="22"/>
        <v>0</v>
      </c>
      <c r="L238">
        <f t="shared" si="23"/>
        <v>1</v>
      </c>
    </row>
    <row r="239" spans="1:12" x14ac:dyDescent="0.2">
      <c r="A239">
        <v>3136</v>
      </c>
      <c r="B239">
        <v>3221</v>
      </c>
      <c r="C239">
        <v>2779</v>
      </c>
      <c r="D239">
        <v>75.02</v>
      </c>
      <c r="E239">
        <v>5628.000399999999</v>
      </c>
      <c r="F239">
        <f>IF(A239&gt;4000,1,0)</f>
        <v>0</v>
      </c>
      <c r="G239">
        <f t="shared" si="18"/>
        <v>-2.7762351180261273</v>
      </c>
      <c r="H239">
        <f t="shared" si="19"/>
        <v>6.227251526509963E-2</v>
      </c>
      <c r="I239">
        <f t="shared" si="20"/>
        <v>5.8621977289470745E-2</v>
      </c>
      <c r="J239">
        <f t="shared" si="21"/>
        <v>0.94137802271052928</v>
      </c>
      <c r="K239">
        <f t="shared" si="22"/>
        <v>0</v>
      </c>
      <c r="L239">
        <f t="shared" si="23"/>
        <v>1</v>
      </c>
    </row>
    <row r="240" spans="1:12" x14ac:dyDescent="0.2">
      <c r="A240">
        <v>2790</v>
      </c>
      <c r="B240">
        <v>2806</v>
      </c>
      <c r="C240">
        <v>2873</v>
      </c>
      <c r="D240">
        <v>71.959999999999994</v>
      </c>
      <c r="E240">
        <v>5178.2415999999994</v>
      </c>
      <c r="F240">
        <f>IF(A240&gt;4000,1,0)</f>
        <v>0</v>
      </c>
      <c r="G240">
        <f t="shared" si="18"/>
        <v>-3.3443970120080939</v>
      </c>
      <c r="H240">
        <f t="shared" si="19"/>
        <v>3.5281483055445283E-2</v>
      </c>
      <c r="I240">
        <f t="shared" si="20"/>
        <v>3.4079121121067861E-2</v>
      </c>
      <c r="J240">
        <f t="shared" si="21"/>
        <v>0.96592087887893219</v>
      </c>
      <c r="K240">
        <f t="shared" si="22"/>
        <v>0</v>
      </c>
      <c r="L240">
        <f t="shared" si="23"/>
        <v>1</v>
      </c>
    </row>
    <row r="241" spans="1:12" x14ac:dyDescent="0.2">
      <c r="A241">
        <v>5754</v>
      </c>
      <c r="B241">
        <v>7249</v>
      </c>
      <c r="C241">
        <v>4096</v>
      </c>
      <c r="D241">
        <v>64.040000000000006</v>
      </c>
      <c r="E241">
        <v>4101.1216000000004</v>
      </c>
      <c r="F241">
        <f>IF(A241&gt;4000,1,0)</f>
        <v>1</v>
      </c>
      <c r="G241">
        <f t="shared" si="18"/>
        <v>4.3078656290522375</v>
      </c>
      <c r="H241">
        <f t="shared" si="19"/>
        <v>74.28177476113288</v>
      </c>
      <c r="I241">
        <f t="shared" si="20"/>
        <v>0.98671657246162203</v>
      </c>
      <c r="J241">
        <f t="shared" si="21"/>
        <v>0.98671657246162203</v>
      </c>
      <c r="K241">
        <f t="shared" si="22"/>
        <v>1</v>
      </c>
      <c r="L241">
        <f t="shared" si="23"/>
        <v>1</v>
      </c>
    </row>
    <row r="242" spans="1:12" x14ac:dyDescent="0.2">
      <c r="A242">
        <v>4138</v>
      </c>
      <c r="B242">
        <v>6367</v>
      </c>
      <c r="C242">
        <v>6110</v>
      </c>
      <c r="D242">
        <v>57.92</v>
      </c>
      <c r="E242">
        <v>3354.7264</v>
      </c>
      <c r="F242">
        <f>IF(A242&gt;4000,1,0)</f>
        <v>1</v>
      </c>
      <c r="G242">
        <f t="shared" si="18"/>
        <v>4.2665474770693423</v>
      </c>
      <c r="H242">
        <f t="shared" si="19"/>
        <v>71.275131307958446</v>
      </c>
      <c r="I242">
        <f t="shared" si="20"/>
        <v>0.98616398224530255</v>
      </c>
      <c r="J242">
        <f t="shared" si="21"/>
        <v>0.98616398224530255</v>
      </c>
      <c r="K242">
        <f t="shared" si="22"/>
        <v>1</v>
      </c>
      <c r="L242">
        <f t="shared" si="23"/>
        <v>1</v>
      </c>
    </row>
    <row r="243" spans="1:12" x14ac:dyDescent="0.2">
      <c r="A243">
        <v>2734</v>
      </c>
      <c r="B243">
        <v>3009</v>
      </c>
      <c r="C243">
        <v>1902</v>
      </c>
      <c r="D243">
        <v>53.06</v>
      </c>
      <c r="E243">
        <v>2815.3636000000001</v>
      </c>
      <c r="F243">
        <f>IF(A243&gt;4000,1,0)</f>
        <v>0</v>
      </c>
      <c r="G243">
        <f t="shared" si="18"/>
        <v>-4.0672571209489554</v>
      </c>
      <c r="H243">
        <f t="shared" si="19"/>
        <v>1.7124294017331346E-2</v>
      </c>
      <c r="I243">
        <f t="shared" si="20"/>
        <v>1.6835989581662235E-2</v>
      </c>
      <c r="J243">
        <f t="shared" si="21"/>
        <v>0.98316401041833779</v>
      </c>
      <c r="K243">
        <f t="shared" si="22"/>
        <v>0</v>
      </c>
      <c r="L243">
        <f t="shared" si="23"/>
        <v>1</v>
      </c>
    </row>
    <row r="244" spans="1:12" x14ac:dyDescent="0.2">
      <c r="A244">
        <v>1981</v>
      </c>
      <c r="B244">
        <v>2123</v>
      </c>
      <c r="C244">
        <v>2523</v>
      </c>
      <c r="D244">
        <v>62.059999999999903</v>
      </c>
      <c r="E244">
        <v>3851.4435999999878</v>
      </c>
      <c r="F244">
        <f>IF(A244&gt;4000,1,0)</f>
        <v>0</v>
      </c>
      <c r="G244">
        <f t="shared" si="18"/>
        <v>-4.7472944960316372</v>
      </c>
      <c r="H244">
        <f t="shared" si="19"/>
        <v>8.6751340915313113E-3</v>
      </c>
      <c r="I244">
        <f t="shared" si="20"/>
        <v>8.6005233977980589E-3</v>
      </c>
      <c r="J244">
        <f t="shared" si="21"/>
        <v>0.99139947660220196</v>
      </c>
      <c r="K244">
        <f t="shared" si="22"/>
        <v>0</v>
      </c>
      <c r="L244">
        <f t="shared" si="23"/>
        <v>1</v>
      </c>
    </row>
    <row r="245" spans="1:12" x14ac:dyDescent="0.2">
      <c r="A245">
        <v>3178</v>
      </c>
      <c r="B245">
        <v>2958</v>
      </c>
      <c r="C245">
        <v>2825</v>
      </c>
      <c r="D245">
        <v>57.02</v>
      </c>
      <c r="E245">
        <v>3251.2804000000006</v>
      </c>
      <c r="F245">
        <f>IF(A245&gt;4000,1,0)</f>
        <v>0</v>
      </c>
      <c r="G245">
        <f t="shared" si="18"/>
        <v>-3.3616159884120096</v>
      </c>
      <c r="H245">
        <f t="shared" si="19"/>
        <v>3.4679172498524716E-2</v>
      </c>
      <c r="I245">
        <f t="shared" si="20"/>
        <v>3.3516836349167127E-2</v>
      </c>
      <c r="J245">
        <f t="shared" si="21"/>
        <v>0.96648316365083287</v>
      </c>
      <c r="K245">
        <f t="shared" si="22"/>
        <v>0</v>
      </c>
      <c r="L245">
        <f t="shared" si="23"/>
        <v>1</v>
      </c>
    </row>
    <row r="246" spans="1:12" x14ac:dyDescent="0.2">
      <c r="A246">
        <v>2924</v>
      </c>
      <c r="B246">
        <v>3931</v>
      </c>
      <c r="C246">
        <v>3191</v>
      </c>
      <c r="D246">
        <v>60.08</v>
      </c>
      <c r="E246">
        <v>3609.6063999999997</v>
      </c>
      <c r="F246">
        <f>IF(A246&gt;4000,1,0)</f>
        <v>0</v>
      </c>
      <c r="G246">
        <f t="shared" si="18"/>
        <v>-1.5247671247877341</v>
      </c>
      <c r="H246">
        <f t="shared" si="19"/>
        <v>0.217671741316391</v>
      </c>
      <c r="I246">
        <f t="shared" si="20"/>
        <v>0.17876060840590102</v>
      </c>
      <c r="J246">
        <f t="shared" si="21"/>
        <v>0.82123939159409898</v>
      </c>
      <c r="K246">
        <f t="shared" si="22"/>
        <v>0</v>
      </c>
      <c r="L246">
        <f t="shared" si="23"/>
        <v>1</v>
      </c>
    </row>
    <row r="247" spans="1:12" x14ac:dyDescent="0.2">
      <c r="A247">
        <v>3723</v>
      </c>
      <c r="B247">
        <v>4868</v>
      </c>
      <c r="C247">
        <v>4053</v>
      </c>
      <c r="D247">
        <v>60.98</v>
      </c>
      <c r="E247">
        <v>3718.5603999999998</v>
      </c>
      <c r="F247">
        <f>IF(A247&gt;4000,1,0)</f>
        <v>0</v>
      </c>
      <c r="G247">
        <f t="shared" si="18"/>
        <v>0.55525347794523228</v>
      </c>
      <c r="H247">
        <f t="shared" si="19"/>
        <v>1.7423825843611254</v>
      </c>
      <c r="I247">
        <f t="shared" si="20"/>
        <v>0.63535357695798544</v>
      </c>
      <c r="J247">
        <f t="shared" si="21"/>
        <v>0.36464642304201456</v>
      </c>
      <c r="K247">
        <f t="shared" si="22"/>
        <v>1</v>
      </c>
      <c r="L247">
        <f t="shared" si="23"/>
        <v>0</v>
      </c>
    </row>
    <row r="248" spans="1:12" x14ac:dyDescent="0.2">
      <c r="A248">
        <v>6735</v>
      </c>
      <c r="B248">
        <v>4441</v>
      </c>
      <c r="C248">
        <v>5078</v>
      </c>
      <c r="D248">
        <v>66.02</v>
      </c>
      <c r="E248">
        <v>4358.6403999999993</v>
      </c>
      <c r="F248">
        <f>IF(A248&gt;4000,1,0)</f>
        <v>1</v>
      </c>
      <c r="G248">
        <f t="shared" si="18"/>
        <v>0.71407729597551706</v>
      </c>
      <c r="H248">
        <f t="shared" si="19"/>
        <v>2.0423013729050665</v>
      </c>
      <c r="I248">
        <f t="shared" si="20"/>
        <v>0.67130146641418731</v>
      </c>
      <c r="J248">
        <f t="shared" si="21"/>
        <v>0.67130146641418731</v>
      </c>
      <c r="K248">
        <f t="shared" si="22"/>
        <v>1</v>
      </c>
      <c r="L248">
        <f t="shared" si="23"/>
        <v>1</v>
      </c>
    </row>
    <row r="249" spans="1:12" x14ac:dyDescent="0.2">
      <c r="A249">
        <v>2860</v>
      </c>
      <c r="B249">
        <v>2808</v>
      </c>
      <c r="C249">
        <v>2763</v>
      </c>
      <c r="D249">
        <v>53.06</v>
      </c>
      <c r="E249">
        <v>2815.3636000000001</v>
      </c>
      <c r="F249">
        <f>IF(A249&gt;4000,1,0)</f>
        <v>0</v>
      </c>
      <c r="G249">
        <f t="shared" si="18"/>
        <v>-3.7597856300090378</v>
      </c>
      <c r="H249">
        <f t="shared" si="19"/>
        <v>2.3288732245145209E-2</v>
      </c>
      <c r="I249">
        <f t="shared" si="20"/>
        <v>2.275871072482993E-2</v>
      </c>
      <c r="J249">
        <f t="shared" si="21"/>
        <v>0.97724128927517007</v>
      </c>
      <c r="K249">
        <f t="shared" si="22"/>
        <v>0</v>
      </c>
      <c r="L249">
        <f t="shared" si="23"/>
        <v>1</v>
      </c>
    </row>
    <row r="250" spans="1:12" x14ac:dyDescent="0.2">
      <c r="A250">
        <v>2373</v>
      </c>
      <c r="B250">
        <v>3757</v>
      </c>
      <c r="C250">
        <v>2325</v>
      </c>
      <c r="D250">
        <v>62.959999999999901</v>
      </c>
      <c r="E250">
        <v>3963.9615999999874</v>
      </c>
      <c r="F250">
        <f>IF(A250&gt;4000,1,0)</f>
        <v>0</v>
      </c>
      <c r="G250">
        <f t="shared" si="18"/>
        <v>-2.356607073799589</v>
      </c>
      <c r="H250">
        <f t="shared" si="19"/>
        <v>9.4741128140977682E-2</v>
      </c>
      <c r="I250">
        <f t="shared" si="20"/>
        <v>8.6542037844016373E-2</v>
      </c>
      <c r="J250">
        <f t="shared" si="21"/>
        <v>0.91345796215598363</v>
      </c>
      <c r="K250">
        <f t="shared" si="22"/>
        <v>0</v>
      </c>
      <c r="L250">
        <f t="shared" si="23"/>
        <v>1</v>
      </c>
    </row>
    <row r="251" spans="1:12" x14ac:dyDescent="0.2">
      <c r="A251">
        <v>2567</v>
      </c>
      <c r="B251">
        <v>3063</v>
      </c>
      <c r="C251">
        <v>3982</v>
      </c>
      <c r="D251">
        <v>64.94</v>
      </c>
      <c r="E251">
        <v>4217.2035999999998</v>
      </c>
      <c r="F251">
        <f>IF(A251&gt;4000,1,0)</f>
        <v>0</v>
      </c>
      <c r="G251">
        <f t="shared" si="18"/>
        <v>-2.2073227675714508</v>
      </c>
      <c r="H251">
        <f t="shared" si="19"/>
        <v>0.10999473614395999</v>
      </c>
      <c r="I251">
        <f t="shared" si="20"/>
        <v>9.9094826815191592E-2</v>
      </c>
      <c r="J251">
        <f t="shared" si="21"/>
        <v>0.90090517318480845</v>
      </c>
      <c r="K251">
        <f t="shared" si="22"/>
        <v>0</v>
      </c>
      <c r="L251">
        <f t="shared" si="23"/>
        <v>1</v>
      </c>
    </row>
    <row r="252" spans="1:12" x14ac:dyDescent="0.2">
      <c r="A252">
        <v>2393</v>
      </c>
      <c r="B252">
        <v>3367</v>
      </c>
      <c r="C252">
        <v>3272</v>
      </c>
      <c r="D252">
        <v>62.959999999999901</v>
      </c>
      <c r="E252">
        <v>3963.9615999999874</v>
      </c>
      <c r="F252">
        <f>IF(A252&gt;4000,1,0)</f>
        <v>0</v>
      </c>
      <c r="G252">
        <f t="shared" si="18"/>
        <v>-2.2785709106912764</v>
      </c>
      <c r="H252">
        <f t="shared" si="19"/>
        <v>0.10243048447890457</v>
      </c>
      <c r="I252">
        <f t="shared" si="20"/>
        <v>9.2913327344464058E-2</v>
      </c>
      <c r="J252">
        <f t="shared" si="21"/>
        <v>0.907086672655536</v>
      </c>
      <c r="K252">
        <f t="shared" si="22"/>
        <v>0</v>
      </c>
      <c r="L252">
        <f t="shared" si="23"/>
        <v>1</v>
      </c>
    </row>
    <row r="253" spans="1:12" x14ac:dyDescent="0.2">
      <c r="A253">
        <v>4356</v>
      </c>
      <c r="B253">
        <v>4186</v>
      </c>
      <c r="C253">
        <v>3498</v>
      </c>
      <c r="D253">
        <v>62.059999999999903</v>
      </c>
      <c r="E253">
        <v>3851.4435999999878</v>
      </c>
      <c r="F253">
        <f>IF(A253&gt;4000,1,0)</f>
        <v>1</v>
      </c>
      <c r="G253">
        <f t="shared" si="18"/>
        <v>-0.87150281573128874</v>
      </c>
      <c r="H253">
        <f t="shared" si="19"/>
        <v>0.4183224151235172</v>
      </c>
      <c r="I253">
        <f t="shared" si="20"/>
        <v>0.29494169355497835</v>
      </c>
      <c r="J253">
        <f t="shared" si="21"/>
        <v>0.29494169355497835</v>
      </c>
      <c r="K253">
        <f t="shared" si="22"/>
        <v>0</v>
      </c>
      <c r="L253">
        <f t="shared" si="23"/>
        <v>0</v>
      </c>
    </row>
    <row r="254" spans="1:12" x14ac:dyDescent="0.2">
      <c r="A254">
        <v>3366</v>
      </c>
      <c r="B254">
        <v>3961</v>
      </c>
      <c r="C254">
        <v>5989</v>
      </c>
      <c r="D254">
        <v>73.040000000000006</v>
      </c>
      <c r="E254">
        <v>5334.8416000000007</v>
      </c>
      <c r="F254">
        <f>IF(A254&gt;4000,1,0)</f>
        <v>0</v>
      </c>
      <c r="G254">
        <f t="shared" si="18"/>
        <v>0.66794870505561299</v>
      </c>
      <c r="H254">
        <f t="shared" si="19"/>
        <v>1.9502327122207044</v>
      </c>
      <c r="I254">
        <f t="shared" si="20"/>
        <v>0.66104368789020773</v>
      </c>
      <c r="J254">
        <f t="shared" si="21"/>
        <v>0.33895631210979227</v>
      </c>
      <c r="K254">
        <f t="shared" si="22"/>
        <v>1</v>
      </c>
      <c r="L254">
        <f t="shared" si="23"/>
        <v>0</v>
      </c>
    </row>
    <row r="255" spans="1:12" x14ac:dyDescent="0.2">
      <c r="A255">
        <v>2218</v>
      </c>
      <c r="B255">
        <v>2137</v>
      </c>
      <c r="C255">
        <v>2182</v>
      </c>
      <c r="D255">
        <v>66.92</v>
      </c>
      <c r="E255">
        <v>4478.2864</v>
      </c>
      <c r="F255">
        <f>IF(A255&gt;4000,1,0)</f>
        <v>0</v>
      </c>
      <c r="G255">
        <f t="shared" si="18"/>
        <v>-4.8995449455997564</v>
      </c>
      <c r="H255">
        <f t="shared" si="19"/>
        <v>7.4499724424332663E-3</v>
      </c>
      <c r="I255">
        <f t="shared" si="20"/>
        <v>7.394880784374596E-3</v>
      </c>
      <c r="J255">
        <f t="shared" si="21"/>
        <v>0.99260511921562544</v>
      </c>
      <c r="K255">
        <f t="shared" si="22"/>
        <v>0</v>
      </c>
      <c r="L255">
        <f t="shared" si="23"/>
        <v>1</v>
      </c>
    </row>
    <row r="256" spans="1:12" x14ac:dyDescent="0.2">
      <c r="A256">
        <v>2251</v>
      </c>
      <c r="B256">
        <v>2523</v>
      </c>
      <c r="C256">
        <v>2461</v>
      </c>
      <c r="D256">
        <v>69.98</v>
      </c>
      <c r="E256">
        <v>4897.2004000000006</v>
      </c>
      <c r="F256">
        <f>IF(A256&gt;4000,1,0)</f>
        <v>0</v>
      </c>
      <c r="G256">
        <f t="shared" si="18"/>
        <v>-4.081854020491182</v>
      </c>
      <c r="H256">
        <f t="shared" si="19"/>
        <v>1.6876147905774429E-2</v>
      </c>
      <c r="I256">
        <f t="shared" si="20"/>
        <v>1.6596070170915449E-2</v>
      </c>
      <c r="J256">
        <f t="shared" si="21"/>
        <v>0.98340392982908453</v>
      </c>
      <c r="K256">
        <f t="shared" si="22"/>
        <v>0</v>
      </c>
      <c r="L256">
        <f t="shared" si="23"/>
        <v>1</v>
      </c>
    </row>
    <row r="257" spans="1:12" x14ac:dyDescent="0.2">
      <c r="A257">
        <v>3043</v>
      </c>
      <c r="B257">
        <v>2725</v>
      </c>
      <c r="C257">
        <v>2597</v>
      </c>
      <c r="D257">
        <v>69.08</v>
      </c>
      <c r="E257">
        <v>4772.0464000000002</v>
      </c>
      <c r="F257">
        <f>IF(A257&gt;4000,1,0)</f>
        <v>0</v>
      </c>
      <c r="G257">
        <f t="shared" si="18"/>
        <v>-3.6784652921557797</v>
      </c>
      <c r="H257">
        <f t="shared" si="19"/>
        <v>2.5261714451954537E-2</v>
      </c>
      <c r="I257">
        <f t="shared" si="20"/>
        <v>2.4639283897826991E-2</v>
      </c>
      <c r="J257">
        <f t="shared" si="21"/>
        <v>0.97536071610217301</v>
      </c>
      <c r="K257">
        <f t="shared" si="22"/>
        <v>0</v>
      </c>
      <c r="L257">
        <f t="shared" si="23"/>
        <v>1</v>
      </c>
    </row>
    <row r="258" spans="1:12" x14ac:dyDescent="0.2">
      <c r="A258">
        <v>2641</v>
      </c>
      <c r="B258">
        <v>2524</v>
      </c>
      <c r="C258">
        <v>3474</v>
      </c>
      <c r="D258">
        <v>60.98</v>
      </c>
      <c r="E258">
        <v>3718.5603999999998</v>
      </c>
      <c r="F258">
        <f>IF(A258&gt;4000,1,0)</f>
        <v>0</v>
      </c>
      <c r="G258">
        <f t="shared" si="18"/>
        <v>-3.4695012880929572</v>
      </c>
      <c r="H258">
        <f t="shared" si="19"/>
        <v>3.113255296502054E-2</v>
      </c>
      <c r="I258">
        <f t="shared" si="20"/>
        <v>3.0192580842781966E-2</v>
      </c>
      <c r="J258">
        <f t="shared" si="21"/>
        <v>0.96980741915721802</v>
      </c>
      <c r="K258">
        <f t="shared" si="22"/>
        <v>0</v>
      </c>
      <c r="L258">
        <f t="shared" si="23"/>
        <v>1</v>
      </c>
    </row>
    <row r="259" spans="1:12" x14ac:dyDescent="0.2">
      <c r="A259">
        <v>4146</v>
      </c>
      <c r="B259">
        <v>5534</v>
      </c>
      <c r="C259">
        <v>4100</v>
      </c>
      <c r="D259">
        <v>66.02</v>
      </c>
      <c r="E259">
        <v>4358.6403999999993</v>
      </c>
      <c r="F259">
        <f>IF(A259&gt;4000,1,0)</f>
        <v>1</v>
      </c>
      <c r="G259">
        <f t="shared" ref="G259:G313" si="24">$P$2+($P$3*B259)+($P$4*C259)+($P$5*D259)+($P$6*E259)</f>
        <v>1.6964656836672236</v>
      </c>
      <c r="H259">
        <f t="shared" ref="H259:H313" si="25">EXP(G259)</f>
        <v>5.4546348784247991</v>
      </c>
      <c r="I259">
        <f t="shared" ref="I259:I313" si="26">H259/(1+H259)</f>
        <v>0.84507256896240712</v>
      </c>
      <c r="J259">
        <f t="shared" ref="J259:J313" si="27">IF(F259=1,I259,1-I259)</f>
        <v>0.84507256896240712</v>
      </c>
      <c r="K259">
        <f t="shared" ref="K259:K313" si="28">IF(I259&gt;=0.5,1,0)</f>
        <v>1</v>
      </c>
      <c r="L259">
        <f t="shared" ref="L259:L313" si="29">IF(F259=K259,1,0)</f>
        <v>1</v>
      </c>
    </row>
    <row r="260" spans="1:12" x14ac:dyDescent="0.2">
      <c r="A260">
        <v>4551</v>
      </c>
      <c r="B260">
        <v>5252</v>
      </c>
      <c r="C260">
        <v>3425</v>
      </c>
      <c r="D260">
        <v>75.02</v>
      </c>
      <c r="E260">
        <v>5628.000399999999</v>
      </c>
      <c r="F260">
        <f>IF(A260&gt;4000,1,0)</f>
        <v>1</v>
      </c>
      <c r="G260">
        <f t="shared" si="24"/>
        <v>0.81450484257788425</v>
      </c>
      <c r="H260">
        <f t="shared" si="25"/>
        <v>2.2580573016552994</v>
      </c>
      <c r="I260">
        <f t="shared" si="26"/>
        <v>0.69306862727922658</v>
      </c>
      <c r="J260">
        <f t="shared" si="27"/>
        <v>0.69306862727922658</v>
      </c>
      <c r="K260">
        <f t="shared" si="28"/>
        <v>1</v>
      </c>
      <c r="L260">
        <f t="shared" si="29"/>
        <v>1</v>
      </c>
    </row>
    <row r="261" spans="1:12" x14ac:dyDescent="0.2">
      <c r="A261">
        <v>2813</v>
      </c>
      <c r="B261">
        <v>2808</v>
      </c>
      <c r="C261">
        <v>1792</v>
      </c>
      <c r="D261">
        <v>68</v>
      </c>
      <c r="E261">
        <v>4624</v>
      </c>
      <c r="F261">
        <f>IF(A261&gt;4000,1,0)</f>
        <v>0</v>
      </c>
      <c r="G261">
        <f t="shared" si="24"/>
        <v>-4.1355832085971009</v>
      </c>
      <c r="H261">
        <f t="shared" si="25"/>
        <v>1.599333495892136E-2</v>
      </c>
      <c r="I261">
        <f t="shared" si="26"/>
        <v>1.5741574682247302E-2</v>
      </c>
      <c r="J261">
        <f t="shared" si="27"/>
        <v>0.98425842531775265</v>
      </c>
      <c r="K261">
        <f t="shared" si="28"/>
        <v>0</v>
      </c>
      <c r="L261">
        <f t="shared" si="29"/>
        <v>1</v>
      </c>
    </row>
    <row r="262" spans="1:12" x14ac:dyDescent="0.2">
      <c r="A262">
        <v>2966</v>
      </c>
      <c r="B262">
        <v>1855</v>
      </c>
      <c r="C262">
        <v>2236</v>
      </c>
      <c r="D262">
        <v>55.04</v>
      </c>
      <c r="E262">
        <v>3029.4015999999997</v>
      </c>
      <c r="F262">
        <f>IF(A262&gt;4000,1,0)</f>
        <v>0</v>
      </c>
      <c r="G262">
        <f t="shared" si="24"/>
        <v>-5.5403114554127626</v>
      </c>
      <c r="H262">
        <f t="shared" si="25"/>
        <v>3.9253040906940418E-3</v>
      </c>
      <c r="I262">
        <f t="shared" si="26"/>
        <v>3.9099563231443681E-3</v>
      </c>
      <c r="J262">
        <f t="shared" si="27"/>
        <v>0.99609004367685561</v>
      </c>
      <c r="K262">
        <f t="shared" si="28"/>
        <v>0</v>
      </c>
      <c r="L262">
        <f t="shared" si="29"/>
        <v>1</v>
      </c>
    </row>
    <row r="263" spans="1:12" x14ac:dyDescent="0.2">
      <c r="A263">
        <v>1539</v>
      </c>
      <c r="B263">
        <v>2528</v>
      </c>
      <c r="C263">
        <v>3136</v>
      </c>
      <c r="D263">
        <v>50</v>
      </c>
      <c r="E263">
        <v>2500</v>
      </c>
      <c r="F263">
        <f>IF(A263&gt;4000,1,0)</f>
        <v>0</v>
      </c>
      <c r="G263">
        <f t="shared" si="24"/>
        <v>-4.0372565059168695</v>
      </c>
      <c r="H263">
        <f t="shared" si="25"/>
        <v>1.7645817263652632E-2</v>
      </c>
      <c r="I263">
        <f t="shared" si="26"/>
        <v>1.733984158761686E-2</v>
      </c>
      <c r="J263">
        <f t="shared" si="27"/>
        <v>0.98266015841238319</v>
      </c>
      <c r="K263">
        <f t="shared" si="28"/>
        <v>0</v>
      </c>
      <c r="L263">
        <f t="shared" si="29"/>
        <v>1</v>
      </c>
    </row>
    <row r="264" spans="1:12" x14ac:dyDescent="0.2">
      <c r="A264">
        <v>2346</v>
      </c>
      <c r="B264">
        <v>2951</v>
      </c>
      <c r="C264">
        <v>2790</v>
      </c>
      <c r="D264">
        <v>46.94</v>
      </c>
      <c r="E264">
        <v>2203.3635999999997</v>
      </c>
      <c r="F264">
        <f>IF(A264&gt;4000,1,0)</f>
        <v>0</v>
      </c>
      <c r="G264">
        <f t="shared" si="24"/>
        <v>-3.7636677920479285</v>
      </c>
      <c r="H264">
        <f t="shared" si="25"/>
        <v>2.31984968803725E-2</v>
      </c>
      <c r="I264">
        <f t="shared" si="26"/>
        <v>2.2672528303259186E-2</v>
      </c>
      <c r="J264">
        <f t="shared" si="27"/>
        <v>0.97732747169674083</v>
      </c>
      <c r="K264">
        <f t="shared" si="28"/>
        <v>0</v>
      </c>
      <c r="L264">
        <f t="shared" si="29"/>
        <v>1</v>
      </c>
    </row>
    <row r="265" spans="1:12" x14ac:dyDescent="0.2">
      <c r="A265">
        <v>4080</v>
      </c>
      <c r="B265">
        <v>3732</v>
      </c>
      <c r="C265">
        <v>5754</v>
      </c>
      <c r="D265">
        <v>64.040000000000006</v>
      </c>
      <c r="E265">
        <v>4101.1216000000004</v>
      </c>
      <c r="F265">
        <f>IF(A265&gt;4000,1,0)</f>
        <v>1</v>
      </c>
      <c r="G265">
        <f t="shared" si="24"/>
        <v>7.9755595704035898E-2</v>
      </c>
      <c r="H265">
        <f t="shared" si="25"/>
        <v>1.0830223400134631</v>
      </c>
      <c r="I265">
        <f t="shared" si="26"/>
        <v>0.51992833644139558</v>
      </c>
      <c r="J265">
        <f t="shared" si="27"/>
        <v>0.51992833644139558</v>
      </c>
      <c r="K265">
        <f t="shared" si="28"/>
        <v>1</v>
      </c>
      <c r="L265">
        <f t="shared" si="29"/>
        <v>1</v>
      </c>
    </row>
    <row r="266" spans="1:12" x14ac:dyDescent="0.2">
      <c r="A266">
        <v>3456</v>
      </c>
      <c r="B266">
        <v>4881</v>
      </c>
      <c r="C266">
        <v>4138</v>
      </c>
      <c r="D266">
        <v>62.959999999999901</v>
      </c>
      <c r="E266">
        <v>3963.9615999999874</v>
      </c>
      <c r="F266">
        <f>IF(A266&gt;4000,1,0)</f>
        <v>0</v>
      </c>
      <c r="G266">
        <f t="shared" si="24"/>
        <v>0.67363260494699606</v>
      </c>
      <c r="H266">
        <f t="shared" si="25"/>
        <v>1.9613492023021575</v>
      </c>
      <c r="I266">
        <f t="shared" si="26"/>
        <v>0.66231608240507456</v>
      </c>
      <c r="J266">
        <f t="shared" si="27"/>
        <v>0.33768391759492544</v>
      </c>
      <c r="K266">
        <f t="shared" si="28"/>
        <v>1</v>
      </c>
      <c r="L266">
        <f t="shared" si="29"/>
        <v>0</v>
      </c>
    </row>
    <row r="267" spans="1:12" x14ac:dyDescent="0.2">
      <c r="A267">
        <v>2426</v>
      </c>
      <c r="B267">
        <v>2792</v>
      </c>
      <c r="C267">
        <v>2642</v>
      </c>
      <c r="D267">
        <v>57.02</v>
      </c>
      <c r="E267">
        <v>3251.2804000000006</v>
      </c>
      <c r="F267">
        <f>IF(A267&gt;4000,1,0)</f>
        <v>0</v>
      </c>
      <c r="G267">
        <f t="shared" si="24"/>
        <v>-3.7484037526295184</v>
      </c>
      <c r="H267">
        <f t="shared" si="25"/>
        <v>2.3555315973614731E-2</v>
      </c>
      <c r="I267">
        <f t="shared" si="26"/>
        <v>2.3013232021767877E-2</v>
      </c>
      <c r="J267">
        <f t="shared" si="27"/>
        <v>0.97698676797823214</v>
      </c>
      <c r="K267">
        <f t="shared" si="28"/>
        <v>0</v>
      </c>
      <c r="L267">
        <f t="shared" si="29"/>
        <v>1</v>
      </c>
    </row>
    <row r="268" spans="1:12" x14ac:dyDescent="0.2">
      <c r="A268">
        <v>1983</v>
      </c>
      <c r="B268">
        <v>2839</v>
      </c>
      <c r="C268">
        <v>1981</v>
      </c>
      <c r="D268">
        <v>51.98</v>
      </c>
      <c r="E268">
        <v>2701.9203999999995</v>
      </c>
      <c r="F268">
        <f>IF(A268&gt;4000,1,0)</f>
        <v>0</v>
      </c>
      <c r="G268">
        <f t="shared" si="24"/>
        <v>-4.3106661576356986</v>
      </c>
      <c r="H268">
        <f t="shared" si="25"/>
        <v>1.3424603712623065E-2</v>
      </c>
      <c r="I268">
        <f t="shared" si="26"/>
        <v>1.3246771060661836E-2</v>
      </c>
      <c r="J268">
        <f t="shared" si="27"/>
        <v>0.98675322893933815</v>
      </c>
      <c r="K268">
        <f t="shared" si="28"/>
        <v>0</v>
      </c>
      <c r="L268">
        <f t="shared" si="29"/>
        <v>1</v>
      </c>
    </row>
    <row r="269" spans="1:12" x14ac:dyDescent="0.2">
      <c r="A269">
        <v>2446</v>
      </c>
      <c r="B269">
        <v>2036</v>
      </c>
      <c r="C269">
        <v>3178</v>
      </c>
      <c r="D269">
        <v>51.98</v>
      </c>
      <c r="E269">
        <v>2701.9203999999995</v>
      </c>
      <c r="F269">
        <f>IF(A269&gt;4000,1,0)</f>
        <v>0</v>
      </c>
      <c r="G269">
        <f t="shared" si="24"/>
        <v>-4.6895046173994315</v>
      </c>
      <c r="H269">
        <f t="shared" si="25"/>
        <v>9.1912382081339155E-3</v>
      </c>
      <c r="I269">
        <f t="shared" si="26"/>
        <v>9.1075287419789611E-3</v>
      </c>
      <c r="J269">
        <f t="shared" si="27"/>
        <v>0.99089247125802105</v>
      </c>
      <c r="K269">
        <f t="shared" si="28"/>
        <v>0</v>
      </c>
      <c r="L269">
        <f t="shared" si="29"/>
        <v>1</v>
      </c>
    </row>
    <row r="270" spans="1:12" x14ac:dyDescent="0.2">
      <c r="A270">
        <v>2894</v>
      </c>
      <c r="B270">
        <v>3043</v>
      </c>
      <c r="C270">
        <v>2924</v>
      </c>
      <c r="D270">
        <v>46.94</v>
      </c>
      <c r="E270">
        <v>2203.3635999999997</v>
      </c>
      <c r="F270">
        <f>IF(A270&gt;4000,1,0)</f>
        <v>0</v>
      </c>
      <c r="G270">
        <f t="shared" si="24"/>
        <v>-3.5259569381472629</v>
      </c>
      <c r="H270">
        <f t="shared" si="25"/>
        <v>2.9423637291790435E-2</v>
      </c>
      <c r="I270">
        <f t="shared" si="26"/>
        <v>2.8582632286546474E-2</v>
      </c>
      <c r="J270">
        <f t="shared" si="27"/>
        <v>0.97141736771345355</v>
      </c>
      <c r="K270">
        <f t="shared" si="28"/>
        <v>0</v>
      </c>
      <c r="L270">
        <f t="shared" si="29"/>
        <v>1</v>
      </c>
    </row>
    <row r="271" spans="1:12" x14ac:dyDescent="0.2">
      <c r="A271">
        <v>3692</v>
      </c>
      <c r="B271">
        <v>4294</v>
      </c>
      <c r="C271">
        <v>3723</v>
      </c>
      <c r="D271">
        <v>46.94</v>
      </c>
      <c r="E271">
        <v>2203.3635999999997</v>
      </c>
      <c r="F271">
        <f>IF(A271&gt;4000,1,0)</f>
        <v>0</v>
      </c>
      <c r="G271">
        <f t="shared" si="24"/>
        <v>-1.0267950344939727</v>
      </c>
      <c r="H271">
        <f t="shared" si="25"/>
        <v>0.35815299107632209</v>
      </c>
      <c r="I271">
        <f t="shared" si="26"/>
        <v>0.26370592520102581</v>
      </c>
      <c r="J271">
        <f t="shared" si="27"/>
        <v>0.73629407479897413</v>
      </c>
      <c r="K271">
        <f t="shared" si="28"/>
        <v>0</v>
      </c>
      <c r="L271">
        <f t="shared" si="29"/>
        <v>1</v>
      </c>
    </row>
    <row r="272" spans="1:12" x14ac:dyDescent="0.2">
      <c r="A272">
        <v>3660</v>
      </c>
      <c r="B272">
        <v>3971</v>
      </c>
      <c r="C272">
        <v>6735</v>
      </c>
      <c r="D272">
        <v>51.98</v>
      </c>
      <c r="E272">
        <v>2701.9203999999995</v>
      </c>
      <c r="F272">
        <f>IF(A272&gt;4000,1,0)</f>
        <v>0</v>
      </c>
      <c r="G272">
        <f t="shared" si="24"/>
        <v>0.83949844579640232</v>
      </c>
      <c r="H272">
        <f t="shared" si="25"/>
        <v>2.3152054844868322</v>
      </c>
      <c r="I272">
        <f t="shared" si="26"/>
        <v>0.69835957237661483</v>
      </c>
      <c r="J272">
        <f t="shared" si="27"/>
        <v>0.30164042762338517</v>
      </c>
      <c r="K272">
        <f t="shared" si="28"/>
        <v>1</v>
      </c>
      <c r="L272">
        <f t="shared" si="29"/>
        <v>0</v>
      </c>
    </row>
    <row r="273" spans="1:12" x14ac:dyDescent="0.2">
      <c r="A273">
        <v>2279</v>
      </c>
      <c r="B273">
        <v>1876</v>
      </c>
      <c r="C273">
        <v>2839</v>
      </c>
      <c r="D273">
        <v>42.98</v>
      </c>
      <c r="E273">
        <v>1847.2803999999996</v>
      </c>
      <c r="F273">
        <f>IF(A273&gt;4000,1,0)</f>
        <v>0</v>
      </c>
      <c r="G273">
        <f t="shared" si="24"/>
        <v>-5.576408921156788</v>
      </c>
      <c r="H273">
        <f t="shared" si="25"/>
        <v>3.7861374533698028E-3</v>
      </c>
      <c r="I273">
        <f t="shared" si="26"/>
        <v>3.7718566855040724E-3</v>
      </c>
      <c r="J273">
        <f t="shared" si="27"/>
        <v>0.99622814331449594</v>
      </c>
      <c r="K273">
        <f t="shared" si="28"/>
        <v>0</v>
      </c>
      <c r="L273">
        <f t="shared" si="29"/>
        <v>1</v>
      </c>
    </row>
    <row r="274" spans="1:12" x14ac:dyDescent="0.2">
      <c r="A274">
        <v>1634</v>
      </c>
      <c r="B274">
        <v>2903</v>
      </c>
      <c r="C274">
        <v>2373</v>
      </c>
      <c r="D274">
        <v>44.96</v>
      </c>
      <c r="E274">
        <v>2021.4016000000001</v>
      </c>
      <c r="F274">
        <f>IF(A274&gt;4000,1,0)</f>
        <v>0</v>
      </c>
      <c r="G274">
        <f t="shared" si="24"/>
        <v>-4.2291685190469499</v>
      </c>
      <c r="H274">
        <f t="shared" si="25"/>
        <v>1.4564495615847573E-2</v>
      </c>
      <c r="I274">
        <f t="shared" si="26"/>
        <v>1.4355416219258517E-2</v>
      </c>
      <c r="J274">
        <f t="shared" si="27"/>
        <v>0.98564458378074149</v>
      </c>
      <c r="K274">
        <f t="shared" si="28"/>
        <v>0</v>
      </c>
      <c r="L274">
        <f t="shared" si="29"/>
        <v>1</v>
      </c>
    </row>
    <row r="275" spans="1:12" x14ac:dyDescent="0.2">
      <c r="A275">
        <v>3218</v>
      </c>
      <c r="B275">
        <v>2526</v>
      </c>
      <c r="C275">
        <v>2567</v>
      </c>
      <c r="D275">
        <v>53.06</v>
      </c>
      <c r="E275">
        <v>2815.3636000000001</v>
      </c>
      <c r="F275">
        <f>IF(A275&gt;4000,1,0)</f>
        <v>0</v>
      </c>
      <c r="G275">
        <f t="shared" si="24"/>
        <v>-4.3345328722419154</v>
      </c>
      <c r="H275">
        <f t="shared" si="25"/>
        <v>1.3107995751745777E-2</v>
      </c>
      <c r="I275">
        <f t="shared" si="26"/>
        <v>1.2938399269092129E-2</v>
      </c>
      <c r="J275">
        <f t="shared" si="27"/>
        <v>0.98706160073090787</v>
      </c>
      <c r="K275">
        <f t="shared" si="28"/>
        <v>0</v>
      </c>
      <c r="L275">
        <f t="shared" si="29"/>
        <v>1</v>
      </c>
    </row>
    <row r="276" spans="1:12" x14ac:dyDescent="0.2">
      <c r="A276">
        <v>2275</v>
      </c>
      <c r="B276">
        <v>2943</v>
      </c>
      <c r="C276">
        <v>2393</v>
      </c>
      <c r="D276">
        <v>53.06</v>
      </c>
      <c r="E276">
        <v>2815.3636000000001</v>
      </c>
      <c r="F276">
        <f>IF(A276&gt;4000,1,0)</f>
        <v>0</v>
      </c>
      <c r="G276">
        <f t="shared" si="24"/>
        <v>-3.8170343621717802</v>
      </c>
      <c r="H276">
        <f t="shared" si="25"/>
        <v>2.1992927333066292E-2</v>
      </c>
      <c r="I276">
        <f t="shared" si="26"/>
        <v>2.1519647293898367E-2</v>
      </c>
      <c r="J276">
        <f t="shared" si="27"/>
        <v>0.97848035270610167</v>
      </c>
      <c r="K276">
        <f t="shared" si="28"/>
        <v>0</v>
      </c>
      <c r="L276">
        <f t="shared" si="29"/>
        <v>1</v>
      </c>
    </row>
    <row r="277" spans="1:12" x14ac:dyDescent="0.2">
      <c r="A277">
        <v>2672</v>
      </c>
      <c r="B277">
        <v>4805</v>
      </c>
      <c r="C277">
        <v>4356</v>
      </c>
      <c r="D277">
        <v>55.94</v>
      </c>
      <c r="E277">
        <v>3129.2835999999998</v>
      </c>
      <c r="F277">
        <f>IF(A277&gt;4000,1,0)</f>
        <v>0</v>
      </c>
      <c r="G277">
        <f t="shared" si="24"/>
        <v>0.54921335121083281</v>
      </c>
      <c r="H277">
        <f t="shared" si="25"/>
        <v>1.7318900926216001</v>
      </c>
      <c r="I277">
        <f t="shared" si="26"/>
        <v>0.63395306322869993</v>
      </c>
      <c r="J277">
        <f t="shared" si="27"/>
        <v>0.36604693677130007</v>
      </c>
      <c r="K277">
        <f t="shared" si="28"/>
        <v>1</v>
      </c>
      <c r="L277">
        <f t="shared" si="29"/>
        <v>0</v>
      </c>
    </row>
    <row r="278" spans="1:12" x14ac:dyDescent="0.2">
      <c r="A278">
        <v>5286</v>
      </c>
      <c r="B278">
        <v>5903</v>
      </c>
      <c r="C278">
        <v>3366</v>
      </c>
      <c r="D278">
        <v>48.92</v>
      </c>
      <c r="E278">
        <v>2393.1664000000001</v>
      </c>
      <c r="F278">
        <f>IF(A278&gt;4000,1,0)</f>
        <v>1</v>
      </c>
      <c r="G278">
        <f t="shared" si="24"/>
        <v>1.2811848324298674</v>
      </c>
      <c r="H278">
        <f t="shared" si="25"/>
        <v>3.6009036664836023</v>
      </c>
      <c r="I278">
        <f t="shared" si="26"/>
        <v>0.78265139361974856</v>
      </c>
      <c r="J278">
        <f t="shared" si="27"/>
        <v>0.78265139361974856</v>
      </c>
      <c r="K278">
        <f t="shared" si="28"/>
        <v>1</v>
      </c>
      <c r="L278">
        <f t="shared" si="29"/>
        <v>1</v>
      </c>
    </row>
    <row r="279" spans="1:12" x14ac:dyDescent="0.2">
      <c r="A279">
        <v>2629</v>
      </c>
      <c r="B279">
        <v>2788</v>
      </c>
      <c r="C279">
        <v>2218</v>
      </c>
      <c r="D279">
        <v>46.94</v>
      </c>
      <c r="E279">
        <v>2203.3635999999997</v>
      </c>
      <c r="F279">
        <f>IF(A279&gt;4000,1,0)</f>
        <v>0</v>
      </c>
      <c r="G279">
        <f t="shared" si="24"/>
        <v>-4.4246039940504636</v>
      </c>
      <c r="H279">
        <f t="shared" si="25"/>
        <v>1.1978954098745866E-2</v>
      </c>
      <c r="I279">
        <f t="shared" si="26"/>
        <v>1.1837157334377723E-2</v>
      </c>
      <c r="J279">
        <f t="shared" si="27"/>
        <v>0.98816284266562227</v>
      </c>
      <c r="K279">
        <f t="shared" si="28"/>
        <v>0</v>
      </c>
      <c r="L279">
        <f t="shared" si="29"/>
        <v>1</v>
      </c>
    </row>
    <row r="280" spans="1:12" x14ac:dyDescent="0.2">
      <c r="A280">
        <v>2426</v>
      </c>
      <c r="B280">
        <v>3258</v>
      </c>
      <c r="C280">
        <v>2251</v>
      </c>
      <c r="D280">
        <v>50</v>
      </c>
      <c r="E280">
        <v>2500</v>
      </c>
      <c r="F280">
        <f>IF(A280&gt;4000,1,0)</f>
        <v>0</v>
      </c>
      <c r="G280">
        <f t="shared" si="24"/>
        <v>-3.547252005323398</v>
      </c>
      <c r="H280">
        <f t="shared" si="25"/>
        <v>2.8803683367206439E-2</v>
      </c>
      <c r="I280">
        <f t="shared" si="26"/>
        <v>2.7997259178674287E-2</v>
      </c>
      <c r="J280">
        <f t="shared" si="27"/>
        <v>0.97200274082132576</v>
      </c>
      <c r="K280">
        <f t="shared" si="28"/>
        <v>0</v>
      </c>
      <c r="L280">
        <f t="shared" si="29"/>
        <v>1</v>
      </c>
    </row>
    <row r="281" spans="1:12" x14ac:dyDescent="0.2">
      <c r="A281">
        <v>3603</v>
      </c>
      <c r="B281">
        <v>3160</v>
      </c>
      <c r="C281">
        <v>3043</v>
      </c>
      <c r="D281">
        <v>53.96</v>
      </c>
      <c r="E281">
        <v>2911.6815999999999</v>
      </c>
      <c r="F281">
        <f>IF(A281&gt;4000,1,0)</f>
        <v>0</v>
      </c>
      <c r="G281">
        <f t="shared" si="24"/>
        <v>-2.986744750356181</v>
      </c>
      <c r="H281">
        <f t="shared" si="25"/>
        <v>5.0451401612608346E-2</v>
      </c>
      <c r="I281">
        <f t="shared" si="26"/>
        <v>4.8028306245446004E-2</v>
      </c>
      <c r="J281">
        <f t="shared" si="27"/>
        <v>0.95197169375455404</v>
      </c>
      <c r="K281">
        <f t="shared" si="28"/>
        <v>0</v>
      </c>
      <c r="L281">
        <f t="shared" si="29"/>
        <v>1</v>
      </c>
    </row>
    <row r="282" spans="1:12" x14ac:dyDescent="0.2">
      <c r="A282">
        <v>50</v>
      </c>
      <c r="B282">
        <v>0</v>
      </c>
      <c r="C282">
        <v>133</v>
      </c>
      <c r="D282">
        <v>48.92</v>
      </c>
      <c r="E282">
        <v>2393.1664000000001</v>
      </c>
      <c r="F282">
        <f>IF(A282&gt;4000,1,0)</f>
        <v>0</v>
      </c>
      <c r="G282">
        <f t="shared" si="24"/>
        <v>-10.126463663897802</v>
      </c>
      <c r="H282">
        <f t="shared" si="25"/>
        <v>4.0006698158855492E-5</v>
      </c>
      <c r="I282">
        <f t="shared" si="26"/>
        <v>4.0005097686987508E-5</v>
      </c>
      <c r="J282">
        <f t="shared" si="27"/>
        <v>0.99995999490231302</v>
      </c>
      <c r="K282">
        <f t="shared" si="28"/>
        <v>0</v>
      </c>
      <c r="L282">
        <f t="shared" si="29"/>
        <v>1</v>
      </c>
    </row>
    <row r="283" spans="1:12" x14ac:dyDescent="0.2">
      <c r="A283">
        <v>2310</v>
      </c>
      <c r="B283">
        <v>1817</v>
      </c>
      <c r="C283">
        <v>4146</v>
      </c>
      <c r="D283">
        <v>55.94</v>
      </c>
      <c r="E283">
        <v>3129.2835999999998</v>
      </c>
      <c r="F283">
        <f>IF(A283&gt;4000,1,0)</f>
        <v>0</v>
      </c>
      <c r="G283">
        <f t="shared" si="24"/>
        <v>-4.2028838190132785</v>
      </c>
      <c r="H283">
        <f t="shared" si="25"/>
        <v>1.4952394585729304E-2</v>
      </c>
      <c r="I283">
        <f t="shared" si="26"/>
        <v>1.4732114201112248E-2</v>
      </c>
      <c r="J283">
        <f t="shared" si="27"/>
        <v>0.9852678857988878</v>
      </c>
      <c r="K283">
        <f t="shared" si="28"/>
        <v>0</v>
      </c>
      <c r="L283">
        <f t="shared" si="29"/>
        <v>1</v>
      </c>
    </row>
    <row r="284" spans="1:12" x14ac:dyDescent="0.2">
      <c r="A284">
        <v>2258</v>
      </c>
      <c r="B284">
        <v>3118</v>
      </c>
      <c r="C284">
        <v>4551</v>
      </c>
      <c r="D284">
        <v>51.98</v>
      </c>
      <c r="E284">
        <v>2701.9203999999995</v>
      </c>
      <c r="F284">
        <f>IF(A284&gt;4000,1,0)</f>
        <v>0</v>
      </c>
      <c r="G284">
        <f t="shared" si="24"/>
        <v>-2.0392627173724289</v>
      </c>
      <c r="H284">
        <f t="shared" si="25"/>
        <v>0.13012461413760121</v>
      </c>
      <c r="I284">
        <f t="shared" si="26"/>
        <v>0.11514182817520473</v>
      </c>
      <c r="J284">
        <f t="shared" si="27"/>
        <v>0.88485817182479531</v>
      </c>
      <c r="K284">
        <f t="shared" si="28"/>
        <v>0</v>
      </c>
      <c r="L284">
        <f t="shared" si="29"/>
        <v>1</v>
      </c>
    </row>
    <row r="285" spans="1:12" x14ac:dyDescent="0.2">
      <c r="A285">
        <v>1636</v>
      </c>
      <c r="B285">
        <v>1516</v>
      </c>
      <c r="C285">
        <v>2813</v>
      </c>
      <c r="D285">
        <v>42.98</v>
      </c>
      <c r="E285">
        <v>1847.2803999999996</v>
      </c>
      <c r="F285">
        <f>IF(A285&gt;4000,1,0)</f>
        <v>0</v>
      </c>
      <c r="G285">
        <f t="shared" si="24"/>
        <v>-6.1494515255028945</v>
      </c>
      <c r="H285">
        <f t="shared" si="25"/>
        <v>2.1346522513388429E-3</v>
      </c>
      <c r="I285">
        <f t="shared" si="26"/>
        <v>2.1301052174408442E-3</v>
      </c>
      <c r="J285">
        <f t="shared" si="27"/>
        <v>0.99786989478255916</v>
      </c>
      <c r="K285">
        <f t="shared" si="28"/>
        <v>0</v>
      </c>
      <c r="L285">
        <f t="shared" si="29"/>
        <v>1</v>
      </c>
    </row>
    <row r="286" spans="1:12" x14ac:dyDescent="0.2">
      <c r="A286">
        <v>2056</v>
      </c>
      <c r="B286">
        <v>2072</v>
      </c>
      <c r="C286">
        <v>2966</v>
      </c>
      <c r="D286">
        <v>48.92</v>
      </c>
      <c r="E286">
        <v>2393.1664000000001</v>
      </c>
      <c r="F286">
        <f>IF(A286&gt;4000,1,0)</f>
        <v>0</v>
      </c>
      <c r="G286">
        <f t="shared" si="24"/>
        <v>-4.9053157983418298</v>
      </c>
      <c r="H286">
        <f t="shared" si="25"/>
        <v>7.4071035625029947E-3</v>
      </c>
      <c r="I286">
        <f t="shared" si="26"/>
        <v>7.3526417833556929E-3</v>
      </c>
      <c r="J286">
        <f t="shared" si="27"/>
        <v>0.99264735821664429</v>
      </c>
      <c r="K286">
        <f t="shared" si="28"/>
        <v>0</v>
      </c>
      <c r="L286">
        <f t="shared" si="29"/>
        <v>1</v>
      </c>
    </row>
    <row r="287" spans="1:12" x14ac:dyDescent="0.2">
      <c r="A287">
        <v>1650</v>
      </c>
      <c r="B287">
        <v>2744</v>
      </c>
      <c r="C287">
        <v>1539</v>
      </c>
      <c r="D287">
        <v>46.94</v>
      </c>
      <c r="E287">
        <v>2203.3635999999997</v>
      </c>
      <c r="F287">
        <f>IF(A287&gt;4000,1,0)</f>
        <v>0</v>
      </c>
      <c r="G287">
        <f t="shared" si="24"/>
        <v>-4.9789560638800827</v>
      </c>
      <c r="H287">
        <f t="shared" si="25"/>
        <v>6.8812423866800526E-3</v>
      </c>
      <c r="I287">
        <f t="shared" si="26"/>
        <v>6.8342145001817388E-3</v>
      </c>
      <c r="J287">
        <f t="shared" si="27"/>
        <v>0.99316578549981827</v>
      </c>
      <c r="K287">
        <f t="shared" si="28"/>
        <v>0</v>
      </c>
      <c r="L287">
        <f t="shared" si="29"/>
        <v>1</v>
      </c>
    </row>
    <row r="288" spans="1:12" x14ac:dyDescent="0.2">
      <c r="A288">
        <v>2452</v>
      </c>
      <c r="B288">
        <v>2349</v>
      </c>
      <c r="C288">
        <v>2346</v>
      </c>
      <c r="D288">
        <v>42.08</v>
      </c>
      <c r="E288">
        <v>1770.7263999999998</v>
      </c>
      <c r="F288">
        <f>IF(A288&gt;4000,1,0)</f>
        <v>0</v>
      </c>
      <c r="G288">
        <f t="shared" si="24"/>
        <v>-5.2487964427533971</v>
      </c>
      <c r="H288">
        <f t="shared" si="25"/>
        <v>5.253837890149134E-3</v>
      </c>
      <c r="I288">
        <f t="shared" si="26"/>
        <v>5.226379340342549E-3</v>
      </c>
      <c r="J288">
        <f t="shared" si="27"/>
        <v>0.99477362065965746</v>
      </c>
      <c r="K288">
        <f t="shared" si="28"/>
        <v>0</v>
      </c>
      <c r="L288">
        <f t="shared" si="29"/>
        <v>1</v>
      </c>
    </row>
    <row r="289" spans="1:12" x14ac:dyDescent="0.2">
      <c r="A289">
        <v>2132</v>
      </c>
      <c r="B289">
        <v>3841</v>
      </c>
      <c r="C289">
        <v>4080</v>
      </c>
      <c r="D289">
        <v>44.96</v>
      </c>
      <c r="E289">
        <v>2021.4016000000001</v>
      </c>
      <c r="F289">
        <f>IF(A289&gt;4000,1,0)</f>
        <v>0</v>
      </c>
      <c r="G289">
        <f t="shared" si="24"/>
        <v>-1.5613367727843321</v>
      </c>
      <c r="H289">
        <f t="shared" si="25"/>
        <v>0.20985535468867628</v>
      </c>
      <c r="I289">
        <f t="shared" si="26"/>
        <v>0.17345491250288916</v>
      </c>
      <c r="J289">
        <f t="shared" si="27"/>
        <v>0.82654508749711086</v>
      </c>
      <c r="K289">
        <f t="shared" si="28"/>
        <v>0</v>
      </c>
      <c r="L289">
        <f t="shared" si="29"/>
        <v>1</v>
      </c>
    </row>
    <row r="290" spans="1:12" x14ac:dyDescent="0.2">
      <c r="A290">
        <v>2669</v>
      </c>
      <c r="B290">
        <v>3466</v>
      </c>
      <c r="C290">
        <v>3456</v>
      </c>
      <c r="D290">
        <v>42.08</v>
      </c>
      <c r="E290">
        <v>1770.7263999999998</v>
      </c>
      <c r="F290">
        <f>IF(A290&gt;4000,1,0)</f>
        <v>0</v>
      </c>
      <c r="G290">
        <f t="shared" si="24"/>
        <v>-2.7331268655152399</v>
      </c>
      <c r="H290">
        <f t="shared" si="25"/>
        <v>6.5015676222166044E-2</v>
      </c>
      <c r="I290">
        <f t="shared" si="26"/>
        <v>6.1046684733120811E-2</v>
      </c>
      <c r="J290">
        <f t="shared" si="27"/>
        <v>0.9389533152668792</v>
      </c>
      <c r="K290">
        <f t="shared" si="28"/>
        <v>0</v>
      </c>
      <c r="L290">
        <f t="shared" si="29"/>
        <v>1</v>
      </c>
    </row>
    <row r="291" spans="1:12" x14ac:dyDescent="0.2">
      <c r="A291">
        <v>1951</v>
      </c>
      <c r="B291">
        <v>2475</v>
      </c>
      <c r="C291">
        <v>2426</v>
      </c>
      <c r="D291">
        <v>35.06</v>
      </c>
      <c r="E291">
        <v>1229.2036000000001</v>
      </c>
      <c r="F291">
        <f>IF(A291&gt;4000,1,0)</f>
        <v>0</v>
      </c>
      <c r="G291">
        <f t="shared" si="24"/>
        <v>-5.4165678805092154</v>
      </c>
      <c r="H291">
        <f t="shared" si="25"/>
        <v>4.4423672486496113E-3</v>
      </c>
      <c r="I291">
        <f t="shared" si="26"/>
        <v>4.422719902604331E-3</v>
      </c>
      <c r="J291">
        <f t="shared" si="27"/>
        <v>0.99557728009739566</v>
      </c>
      <c r="K291">
        <f t="shared" si="28"/>
        <v>0</v>
      </c>
      <c r="L291">
        <f t="shared" si="29"/>
        <v>1</v>
      </c>
    </row>
    <row r="292" spans="1:12" x14ac:dyDescent="0.2">
      <c r="A292">
        <v>1666</v>
      </c>
      <c r="B292">
        <v>2941</v>
      </c>
      <c r="C292">
        <v>1983</v>
      </c>
      <c r="D292">
        <v>30.02</v>
      </c>
      <c r="E292">
        <v>901.20039999999995</v>
      </c>
      <c r="F292">
        <f>IF(A292&gt;4000,1,0)</f>
        <v>0</v>
      </c>
      <c r="G292">
        <f t="shared" si="24"/>
        <v>-5.3702898866649038</v>
      </c>
      <c r="H292">
        <f t="shared" si="25"/>
        <v>4.6527823352140989E-3</v>
      </c>
      <c r="I292">
        <f t="shared" si="26"/>
        <v>4.631234210489295E-3</v>
      </c>
      <c r="J292">
        <f t="shared" si="27"/>
        <v>0.99536876578951072</v>
      </c>
      <c r="K292">
        <f t="shared" si="28"/>
        <v>0</v>
      </c>
      <c r="L292">
        <f t="shared" si="29"/>
        <v>1</v>
      </c>
    </row>
    <row r="293" spans="1:12" x14ac:dyDescent="0.2">
      <c r="A293">
        <v>3398</v>
      </c>
      <c r="B293">
        <v>3281</v>
      </c>
      <c r="C293">
        <v>2446</v>
      </c>
      <c r="D293">
        <v>33.08</v>
      </c>
      <c r="E293">
        <v>1094.2864</v>
      </c>
      <c r="F293">
        <f>IF(A293&gt;4000,1,0)</f>
        <v>0</v>
      </c>
      <c r="G293">
        <f t="shared" si="24"/>
        <v>-4.2947264918599348</v>
      </c>
      <c r="H293">
        <f t="shared" si="25"/>
        <v>1.364030192074338E-2</v>
      </c>
      <c r="I293">
        <f t="shared" si="26"/>
        <v>1.3456747817639473E-2</v>
      </c>
      <c r="J293">
        <f t="shared" si="27"/>
        <v>0.9865432521823605</v>
      </c>
      <c r="K293">
        <f t="shared" si="28"/>
        <v>0</v>
      </c>
      <c r="L293">
        <f t="shared" si="29"/>
        <v>1</v>
      </c>
    </row>
    <row r="294" spans="1:12" x14ac:dyDescent="0.2">
      <c r="A294">
        <v>2911</v>
      </c>
      <c r="B294">
        <v>2652</v>
      </c>
      <c r="C294">
        <v>2894</v>
      </c>
      <c r="D294">
        <v>32</v>
      </c>
      <c r="E294">
        <v>1024</v>
      </c>
      <c r="F294">
        <f>IF(A294&gt;4000,1,0)</f>
        <v>0</v>
      </c>
      <c r="G294">
        <f t="shared" si="24"/>
        <v>-5.0181924140163412</v>
      </c>
      <c r="H294">
        <f t="shared" si="25"/>
        <v>6.6164757554339143E-3</v>
      </c>
      <c r="I294">
        <f t="shared" si="26"/>
        <v>6.572985754548134E-3</v>
      </c>
      <c r="J294">
        <f t="shared" si="27"/>
        <v>0.99342701424545188</v>
      </c>
      <c r="K294">
        <f t="shared" si="28"/>
        <v>0</v>
      </c>
      <c r="L294">
        <f t="shared" si="29"/>
        <v>1</v>
      </c>
    </row>
    <row r="295" spans="1:12" x14ac:dyDescent="0.2">
      <c r="A295">
        <v>3156</v>
      </c>
      <c r="B295">
        <v>4336</v>
      </c>
      <c r="C295">
        <v>3692</v>
      </c>
      <c r="D295">
        <v>39.92</v>
      </c>
      <c r="E295">
        <v>1593.6064000000001</v>
      </c>
      <c r="F295">
        <f>IF(A295&gt;4000,1,0)</f>
        <v>0</v>
      </c>
      <c r="G295">
        <f t="shared" si="24"/>
        <v>-1.3439947587522927</v>
      </c>
      <c r="H295">
        <f t="shared" si="25"/>
        <v>0.26080174480408846</v>
      </c>
      <c r="I295">
        <f t="shared" si="26"/>
        <v>0.20685388950236069</v>
      </c>
      <c r="J295">
        <f t="shared" si="27"/>
        <v>0.79314611049763928</v>
      </c>
      <c r="K295">
        <f t="shared" si="28"/>
        <v>0</v>
      </c>
      <c r="L295">
        <f t="shared" si="29"/>
        <v>1</v>
      </c>
    </row>
    <row r="296" spans="1:12" x14ac:dyDescent="0.2">
      <c r="A296">
        <v>3111</v>
      </c>
      <c r="B296">
        <v>5165</v>
      </c>
      <c r="C296">
        <v>3660</v>
      </c>
      <c r="D296">
        <v>39.92</v>
      </c>
      <c r="E296">
        <v>1593.6064000000001</v>
      </c>
      <c r="F296">
        <f>IF(A296&gt;4000,1,0)</f>
        <v>0</v>
      </c>
      <c r="G296">
        <f t="shared" si="24"/>
        <v>-9.024324523641547E-2</v>
      </c>
      <c r="H296">
        <f t="shared" si="25"/>
        <v>0.91370890289965945</v>
      </c>
      <c r="I296">
        <f t="shared" si="26"/>
        <v>0.4774544872081663</v>
      </c>
      <c r="J296">
        <f t="shared" si="27"/>
        <v>0.5225455127918337</v>
      </c>
      <c r="K296">
        <f t="shared" si="28"/>
        <v>0</v>
      </c>
      <c r="L296">
        <f t="shared" si="29"/>
        <v>1</v>
      </c>
    </row>
    <row r="297" spans="1:12" x14ac:dyDescent="0.2">
      <c r="A297">
        <v>1987</v>
      </c>
      <c r="B297">
        <v>2616</v>
      </c>
      <c r="C297">
        <v>2279</v>
      </c>
      <c r="D297">
        <v>44.96</v>
      </c>
      <c r="E297">
        <v>2021.4016000000001</v>
      </c>
      <c r="F297">
        <f>IF(A297&gt;4000,1,0)</f>
        <v>0</v>
      </c>
      <c r="G297">
        <f t="shared" si="24"/>
        <v>-4.7385197871447771</v>
      </c>
      <c r="H297">
        <f t="shared" si="25"/>
        <v>8.7515908199379371E-3</v>
      </c>
      <c r="I297">
        <f t="shared" si="26"/>
        <v>8.675664950202883E-3</v>
      </c>
      <c r="J297">
        <f t="shared" si="27"/>
        <v>0.99132433504979711</v>
      </c>
      <c r="K297">
        <f t="shared" si="28"/>
        <v>0</v>
      </c>
      <c r="L297">
        <f t="shared" si="29"/>
        <v>1</v>
      </c>
    </row>
    <row r="298" spans="1:12" x14ac:dyDescent="0.2">
      <c r="A298">
        <v>2570</v>
      </c>
      <c r="B298">
        <v>2422</v>
      </c>
      <c r="C298">
        <v>1634</v>
      </c>
      <c r="D298">
        <v>37.04</v>
      </c>
      <c r="E298">
        <v>1371.9615999999999</v>
      </c>
      <c r="F298">
        <f>IF(A298&gt;4000,1,0)</f>
        <v>0</v>
      </c>
      <c r="G298">
        <f t="shared" si="24"/>
        <v>-5.9388399020352747</v>
      </c>
      <c r="H298">
        <f t="shared" si="25"/>
        <v>2.6350848350681923E-3</v>
      </c>
      <c r="I298">
        <f t="shared" si="26"/>
        <v>2.628159412057338E-3</v>
      </c>
      <c r="J298">
        <f t="shared" si="27"/>
        <v>0.9973718405879427</v>
      </c>
      <c r="K298">
        <f t="shared" si="28"/>
        <v>0</v>
      </c>
      <c r="L298">
        <f t="shared" si="29"/>
        <v>1</v>
      </c>
    </row>
    <row r="299" spans="1:12" x14ac:dyDescent="0.2">
      <c r="A299">
        <v>2471</v>
      </c>
      <c r="B299">
        <v>3172</v>
      </c>
      <c r="C299">
        <v>3218</v>
      </c>
      <c r="D299">
        <v>39.92</v>
      </c>
      <c r="E299">
        <v>1593.6064000000001</v>
      </c>
      <c r="F299">
        <f>IF(A299&gt;4000,1,0)</f>
        <v>0</v>
      </c>
      <c r="G299">
        <f t="shared" si="24"/>
        <v>-3.4762698894520652</v>
      </c>
      <c r="H299">
        <f t="shared" si="25"/>
        <v>3.0922540671248229E-2</v>
      </c>
      <c r="I299">
        <f t="shared" si="26"/>
        <v>2.9995018491994679E-2</v>
      </c>
      <c r="J299">
        <f t="shared" si="27"/>
        <v>0.97000498150800529</v>
      </c>
      <c r="K299">
        <f t="shared" si="28"/>
        <v>0</v>
      </c>
      <c r="L299">
        <f t="shared" si="29"/>
        <v>1</v>
      </c>
    </row>
    <row r="300" spans="1:12" x14ac:dyDescent="0.2">
      <c r="A300">
        <v>2264</v>
      </c>
      <c r="B300">
        <v>2849</v>
      </c>
      <c r="C300">
        <v>2275</v>
      </c>
      <c r="D300">
        <v>39.020000000000003</v>
      </c>
      <c r="E300">
        <v>1522.5604000000003</v>
      </c>
      <c r="F300">
        <f>IF(A300&gt;4000,1,0)</f>
        <v>0</v>
      </c>
      <c r="G300">
        <f t="shared" si="24"/>
        <v>-4.7018042865573211</v>
      </c>
      <c r="H300">
        <f t="shared" si="25"/>
        <v>9.0788814111960464E-3</v>
      </c>
      <c r="I300">
        <f t="shared" si="26"/>
        <v>8.9971969272602745E-3</v>
      </c>
      <c r="J300">
        <f t="shared" si="27"/>
        <v>0.99100280307273969</v>
      </c>
      <c r="K300">
        <f t="shared" si="28"/>
        <v>0</v>
      </c>
      <c r="L300">
        <f t="shared" si="29"/>
        <v>1</v>
      </c>
    </row>
    <row r="301" spans="1:12" x14ac:dyDescent="0.2">
      <c r="A301">
        <v>3146</v>
      </c>
      <c r="B301">
        <v>5241</v>
      </c>
      <c r="C301">
        <v>2672</v>
      </c>
      <c r="D301">
        <v>41</v>
      </c>
      <c r="E301">
        <v>1681</v>
      </c>
      <c r="F301">
        <f>IF(A301&gt;4000,1,0)</f>
        <v>0</v>
      </c>
      <c r="G301">
        <f t="shared" si="24"/>
        <v>-0.62030486103068005</v>
      </c>
      <c r="H301">
        <f t="shared" si="25"/>
        <v>0.53778046429478532</v>
      </c>
      <c r="I301">
        <f t="shared" si="26"/>
        <v>0.34971211872001989</v>
      </c>
      <c r="J301">
        <f t="shared" si="27"/>
        <v>0.65028788127998016</v>
      </c>
      <c r="K301">
        <f t="shared" si="28"/>
        <v>0</v>
      </c>
      <c r="L301">
        <f t="shared" si="29"/>
        <v>1</v>
      </c>
    </row>
    <row r="302" spans="1:12" x14ac:dyDescent="0.2">
      <c r="A302">
        <v>3550</v>
      </c>
      <c r="B302">
        <v>5195</v>
      </c>
      <c r="C302">
        <v>5286</v>
      </c>
      <c r="D302">
        <v>57.02</v>
      </c>
      <c r="E302">
        <v>3251.2804000000006</v>
      </c>
      <c r="F302">
        <f>IF(A302&gt;4000,1,0)</f>
        <v>0</v>
      </c>
      <c r="G302">
        <f t="shared" si="24"/>
        <v>1.847050742865969</v>
      </c>
      <c r="H302">
        <f t="shared" si="25"/>
        <v>6.3410904115614892</v>
      </c>
      <c r="I302">
        <f t="shared" si="26"/>
        <v>0.86378045440972917</v>
      </c>
      <c r="J302">
        <f t="shared" si="27"/>
        <v>0.13621954559027083</v>
      </c>
      <c r="K302">
        <f t="shared" si="28"/>
        <v>1</v>
      </c>
      <c r="L302">
        <f t="shared" si="29"/>
        <v>0</v>
      </c>
    </row>
    <row r="303" spans="1:12" x14ac:dyDescent="0.2">
      <c r="A303">
        <v>1995</v>
      </c>
      <c r="B303">
        <v>2297</v>
      </c>
      <c r="C303">
        <v>2629</v>
      </c>
      <c r="D303">
        <v>50</v>
      </c>
      <c r="E303">
        <v>2500</v>
      </c>
      <c r="F303">
        <f>IF(A303&gt;4000,1,0)</f>
        <v>0</v>
      </c>
      <c r="G303">
        <f t="shared" si="24"/>
        <v>-4.7563337874391101</v>
      </c>
      <c r="H303">
        <f t="shared" si="25"/>
        <v>8.5970703783452094E-3</v>
      </c>
      <c r="I303">
        <f t="shared" si="26"/>
        <v>8.5237907493824813E-3</v>
      </c>
      <c r="J303">
        <f t="shared" si="27"/>
        <v>0.99147620925061752</v>
      </c>
      <c r="K303">
        <f t="shared" si="28"/>
        <v>0</v>
      </c>
      <c r="L303">
        <f t="shared" si="29"/>
        <v>1</v>
      </c>
    </row>
    <row r="304" spans="1:12" x14ac:dyDescent="0.2">
      <c r="A304">
        <v>2985</v>
      </c>
      <c r="B304">
        <v>2951</v>
      </c>
      <c r="C304">
        <v>2426</v>
      </c>
      <c r="D304">
        <v>50</v>
      </c>
      <c r="E304">
        <v>2500</v>
      </c>
      <c r="F304">
        <f>IF(A304&gt;4000,1,0)</f>
        <v>0</v>
      </c>
      <c r="G304">
        <f t="shared" si="24"/>
        <v>-3.8946307515279317</v>
      </c>
      <c r="H304">
        <f t="shared" si="25"/>
        <v>2.0350887596116349E-2</v>
      </c>
      <c r="I304">
        <f t="shared" si="26"/>
        <v>1.9944989359554324E-2</v>
      </c>
      <c r="J304">
        <f t="shared" si="27"/>
        <v>0.98005501064044565</v>
      </c>
      <c r="K304">
        <f t="shared" si="28"/>
        <v>0</v>
      </c>
      <c r="L304">
        <f t="shared" si="29"/>
        <v>1</v>
      </c>
    </row>
    <row r="305" spans="1:12" x14ac:dyDescent="0.2">
      <c r="A305">
        <v>3414</v>
      </c>
      <c r="B305">
        <v>3600</v>
      </c>
      <c r="C305">
        <v>3603</v>
      </c>
      <c r="D305">
        <v>51.08</v>
      </c>
      <c r="E305">
        <v>2609.1663999999996</v>
      </c>
      <c r="F305">
        <f>IF(A305&gt;4000,1,0)</f>
        <v>0</v>
      </c>
      <c r="G305">
        <f t="shared" si="24"/>
        <v>-2.0097344636124963</v>
      </c>
      <c r="H305">
        <f t="shared" si="25"/>
        <v>0.13402425826160319</v>
      </c>
      <c r="I305">
        <f t="shared" si="26"/>
        <v>0.11818464841929838</v>
      </c>
      <c r="J305">
        <f t="shared" si="27"/>
        <v>0.88181535158070168</v>
      </c>
      <c r="K305">
        <f t="shared" si="28"/>
        <v>0</v>
      </c>
      <c r="L305">
        <f t="shared" si="29"/>
        <v>1</v>
      </c>
    </row>
    <row r="306" spans="1:12" x14ac:dyDescent="0.2">
      <c r="A306">
        <v>3488</v>
      </c>
      <c r="B306">
        <v>3953</v>
      </c>
      <c r="C306">
        <v>50</v>
      </c>
      <c r="D306">
        <v>51.08</v>
      </c>
      <c r="E306">
        <v>2609.1663999999996</v>
      </c>
      <c r="F306">
        <f>IF(A306&gt;4000,1,0)</f>
        <v>0</v>
      </c>
      <c r="G306">
        <f t="shared" si="24"/>
        <v>-4.0122857987927905</v>
      </c>
      <c r="H306">
        <f t="shared" si="25"/>
        <v>1.809199328015753E-2</v>
      </c>
      <c r="I306">
        <f t="shared" si="26"/>
        <v>1.7770489699921441E-2</v>
      </c>
      <c r="J306">
        <f t="shared" si="27"/>
        <v>0.98222951030007855</v>
      </c>
      <c r="K306">
        <f t="shared" si="28"/>
        <v>0</v>
      </c>
      <c r="L306">
        <f t="shared" si="29"/>
        <v>1</v>
      </c>
    </row>
    <row r="307" spans="1:12" x14ac:dyDescent="0.2">
      <c r="A307">
        <v>4164</v>
      </c>
      <c r="B307">
        <v>3983</v>
      </c>
      <c r="C307">
        <v>2310</v>
      </c>
      <c r="D307">
        <v>53.06</v>
      </c>
      <c r="E307">
        <v>2815.3636000000001</v>
      </c>
      <c r="F307">
        <f>IF(A307&gt;4000,1,0)</f>
        <v>1</v>
      </c>
      <c r="G307">
        <f t="shared" si="24"/>
        <v>-2.2748848929597241</v>
      </c>
      <c r="H307">
        <f t="shared" si="25"/>
        <v>0.10280874176420256</v>
      </c>
      <c r="I307">
        <f t="shared" si="26"/>
        <v>9.3224453044991051E-2</v>
      </c>
      <c r="J307">
        <f t="shared" si="27"/>
        <v>9.3224453044991051E-2</v>
      </c>
      <c r="K307">
        <f t="shared" si="28"/>
        <v>0</v>
      </c>
      <c r="L307">
        <f t="shared" si="29"/>
        <v>0</v>
      </c>
    </row>
    <row r="308" spans="1:12" x14ac:dyDescent="0.2">
      <c r="A308">
        <v>2464</v>
      </c>
      <c r="B308">
        <v>5320</v>
      </c>
      <c r="C308">
        <v>2258</v>
      </c>
      <c r="D308">
        <v>46.94</v>
      </c>
      <c r="E308">
        <v>2203.3635999999997</v>
      </c>
      <c r="F308">
        <f>IF(A308&gt;4000,1,0)</f>
        <v>0</v>
      </c>
      <c r="G308">
        <f t="shared" si="24"/>
        <v>-0.49658668202880096</v>
      </c>
      <c r="H308">
        <f t="shared" si="25"/>
        <v>0.6086044790023788</v>
      </c>
      <c r="I308">
        <f t="shared" si="26"/>
        <v>0.37834314584267598</v>
      </c>
      <c r="J308">
        <f t="shared" si="27"/>
        <v>0.62165685415732397</v>
      </c>
      <c r="K308">
        <f t="shared" si="28"/>
        <v>0</v>
      </c>
      <c r="L308">
        <f t="shared" si="29"/>
        <v>1</v>
      </c>
    </row>
    <row r="309" spans="1:12" x14ac:dyDescent="0.2">
      <c r="A309">
        <v>238</v>
      </c>
      <c r="B309">
        <v>0</v>
      </c>
      <c r="C309">
        <v>787</v>
      </c>
      <c r="D309">
        <v>50</v>
      </c>
      <c r="E309">
        <v>2500</v>
      </c>
      <c r="F309">
        <f>IF(A309&gt;4000,1,0)</f>
        <v>0</v>
      </c>
      <c r="G309">
        <f t="shared" si="24"/>
        <v>-9.6138091288186303</v>
      </c>
      <c r="H309">
        <f t="shared" si="25"/>
        <v>6.6799889686774416E-5</v>
      </c>
      <c r="I309">
        <f t="shared" si="26"/>
        <v>6.6795427759568489E-5</v>
      </c>
      <c r="J309">
        <f t="shared" si="27"/>
        <v>0.99993320457224044</v>
      </c>
      <c r="K309">
        <f t="shared" si="28"/>
        <v>0</v>
      </c>
      <c r="L309">
        <f t="shared" si="29"/>
        <v>1</v>
      </c>
    </row>
    <row r="310" spans="1:12" x14ac:dyDescent="0.2">
      <c r="A310">
        <v>2788</v>
      </c>
      <c r="B310">
        <v>3376</v>
      </c>
      <c r="C310">
        <v>2432</v>
      </c>
      <c r="D310">
        <v>30.92</v>
      </c>
      <c r="E310">
        <v>956.04640000000006</v>
      </c>
      <c r="F310">
        <f>IF(A310&gt;4000,1,0)</f>
        <v>0</v>
      </c>
      <c r="G310">
        <f t="shared" si="24"/>
        <v>-4.3121652936380341</v>
      </c>
      <c r="H310">
        <f t="shared" si="25"/>
        <v>1.3404493483630858E-2</v>
      </c>
      <c r="I310">
        <f t="shared" si="26"/>
        <v>1.3227189705417836E-2</v>
      </c>
      <c r="J310">
        <f t="shared" si="27"/>
        <v>0.98677281029458219</v>
      </c>
      <c r="K310">
        <f t="shared" si="28"/>
        <v>0</v>
      </c>
      <c r="L310">
        <f t="shared" si="29"/>
        <v>1</v>
      </c>
    </row>
    <row r="311" spans="1:12" x14ac:dyDescent="0.2">
      <c r="A311">
        <v>3037</v>
      </c>
      <c r="B311">
        <v>3837</v>
      </c>
      <c r="C311">
        <v>2132</v>
      </c>
      <c r="D311">
        <v>30.92</v>
      </c>
      <c r="E311">
        <v>956.04640000000006</v>
      </c>
      <c r="F311">
        <f>IF(A311&gt;4000,1,0)</f>
        <v>0</v>
      </c>
      <c r="G311">
        <f t="shared" si="24"/>
        <v>-3.81720073237683</v>
      </c>
      <c r="H311">
        <f t="shared" si="25"/>
        <v>2.1989268669590979E-2</v>
      </c>
      <c r="I311">
        <f t="shared" si="26"/>
        <v>2.1516144389868447E-2</v>
      </c>
      <c r="J311">
        <f t="shared" si="27"/>
        <v>0.97848385561013151</v>
      </c>
      <c r="K311">
        <f t="shared" si="28"/>
        <v>0</v>
      </c>
      <c r="L311">
        <f t="shared" si="29"/>
        <v>1</v>
      </c>
    </row>
    <row r="312" spans="1:12" x14ac:dyDescent="0.2">
      <c r="A312">
        <v>2231</v>
      </c>
      <c r="B312">
        <v>4565</v>
      </c>
      <c r="C312">
        <v>2669</v>
      </c>
      <c r="D312">
        <v>28.94</v>
      </c>
      <c r="E312">
        <v>837.5236000000001</v>
      </c>
      <c r="F312">
        <f>IF(A312&gt;4000,1,0)</f>
        <v>0</v>
      </c>
      <c r="G312">
        <f t="shared" si="24"/>
        <v>-2.4592755712424386</v>
      </c>
      <c r="H312">
        <f t="shared" si="25"/>
        <v>8.5496864926121241E-2</v>
      </c>
      <c r="I312">
        <f t="shared" si="26"/>
        <v>7.8762885171428057E-2</v>
      </c>
      <c r="J312">
        <f t="shared" si="27"/>
        <v>0.92123711482857196</v>
      </c>
      <c r="K312">
        <f t="shared" si="28"/>
        <v>0</v>
      </c>
      <c r="L312">
        <f t="shared" si="29"/>
        <v>1</v>
      </c>
    </row>
    <row r="313" spans="1:12" x14ac:dyDescent="0.2">
      <c r="A313">
        <v>3252</v>
      </c>
      <c r="B313">
        <v>0</v>
      </c>
      <c r="C313">
        <v>1951</v>
      </c>
      <c r="D313">
        <v>28.94</v>
      </c>
      <c r="E313">
        <v>837.5236000000001</v>
      </c>
      <c r="F313">
        <f>IF(A313&gt;4000,1,0)</f>
        <v>0</v>
      </c>
      <c r="G313">
        <f t="shared" si="24"/>
        <v>-10.004045015899669</v>
      </c>
      <c r="H313">
        <f t="shared" si="25"/>
        <v>4.5216657244770173E-5</v>
      </c>
      <c r="I313">
        <f t="shared" si="26"/>
        <v>4.5214612791121148E-5</v>
      </c>
      <c r="J313">
        <f t="shared" si="27"/>
        <v>0.99995478538720883</v>
      </c>
      <c r="K313">
        <f t="shared" si="28"/>
        <v>0</v>
      </c>
      <c r="L313">
        <f t="shared" si="29"/>
        <v>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C9C339-5CF1-5A4A-B42B-D621002E1044}">
  <sheetPr codeName="Sheet6"/>
  <dimension ref="A1:T4611"/>
  <sheetViews>
    <sheetView workbookViewId="0"/>
  </sheetViews>
  <sheetFormatPr baseColWidth="10" defaultRowHeight="16" x14ac:dyDescent="0.2"/>
  <sheetData>
    <row r="1" spans="1:20" x14ac:dyDescent="0.2">
      <c r="A1" t="s">
        <v>0</v>
      </c>
      <c r="B1" t="s">
        <v>1</v>
      </c>
      <c r="C1" t="s">
        <v>2</v>
      </c>
      <c r="D1" t="s">
        <v>3</v>
      </c>
      <c r="E1" t="s">
        <v>4</v>
      </c>
      <c r="F1" t="s">
        <v>5</v>
      </c>
      <c r="G1" t="s">
        <v>44</v>
      </c>
      <c r="H1" t="s">
        <v>45</v>
      </c>
      <c r="I1" t="s">
        <v>6</v>
      </c>
      <c r="J1" t="s">
        <v>7</v>
      </c>
      <c r="K1" t="s">
        <v>8</v>
      </c>
      <c r="L1" t="s">
        <v>9</v>
      </c>
      <c r="M1" t="s">
        <v>10</v>
      </c>
      <c r="N1" t="s">
        <v>11</v>
      </c>
      <c r="O1" t="s">
        <v>12</v>
      </c>
      <c r="P1" t="s">
        <v>13</v>
      </c>
      <c r="Q1" t="s">
        <v>14</v>
      </c>
      <c r="R1" t="s">
        <v>15</v>
      </c>
      <c r="S1" t="s">
        <v>16</v>
      </c>
      <c r="T1" t="s">
        <v>17</v>
      </c>
    </row>
    <row r="2" spans="1:20" x14ac:dyDescent="0.2">
      <c r="A2" s="1">
        <v>43102</v>
      </c>
      <c r="B2" t="s">
        <v>18</v>
      </c>
      <c r="C2">
        <v>10</v>
      </c>
      <c r="D2">
        <v>4</v>
      </c>
      <c r="E2">
        <v>0</v>
      </c>
      <c r="F2">
        <v>32</v>
      </c>
      <c r="G2" s="5">
        <v>19.1428571428571</v>
      </c>
      <c r="H2" s="5">
        <v>43125.714285714203</v>
      </c>
      <c r="I2">
        <v>2</v>
      </c>
      <c r="J2">
        <v>4</v>
      </c>
      <c r="K2">
        <v>0</v>
      </c>
      <c r="L2">
        <v>7</v>
      </c>
      <c r="M2">
        <v>10</v>
      </c>
      <c r="N2">
        <v>4</v>
      </c>
      <c r="O2">
        <v>0</v>
      </c>
      <c r="P2">
        <v>33</v>
      </c>
      <c r="Q2">
        <v>0</v>
      </c>
      <c r="R2">
        <v>0</v>
      </c>
      <c r="S2">
        <v>0</v>
      </c>
      <c r="T2">
        <v>0</v>
      </c>
    </row>
    <row r="3" spans="1:20" x14ac:dyDescent="0.2">
      <c r="A3" s="1">
        <v>43102</v>
      </c>
      <c r="B3" t="s">
        <v>19</v>
      </c>
      <c r="C3">
        <v>28</v>
      </c>
      <c r="D3">
        <v>13</v>
      </c>
      <c r="E3">
        <v>0</v>
      </c>
      <c r="F3">
        <v>367</v>
      </c>
      <c r="G3" s="5">
        <v>2.7857142857142798</v>
      </c>
      <c r="H3" s="5">
        <v>57288.142857142797</v>
      </c>
      <c r="I3">
        <v>14</v>
      </c>
      <c r="J3">
        <v>15</v>
      </c>
      <c r="K3">
        <v>1</v>
      </c>
      <c r="L3">
        <v>190</v>
      </c>
      <c r="M3">
        <v>34</v>
      </c>
      <c r="N3">
        <v>15</v>
      </c>
      <c r="O3">
        <v>2</v>
      </c>
      <c r="P3">
        <v>457</v>
      </c>
      <c r="Q3">
        <v>0</v>
      </c>
      <c r="R3">
        <v>0</v>
      </c>
      <c r="S3">
        <v>0</v>
      </c>
      <c r="T3">
        <v>0</v>
      </c>
    </row>
    <row r="4" spans="1:20" x14ac:dyDescent="0.2">
      <c r="A4" s="1">
        <v>43102</v>
      </c>
      <c r="B4" t="s">
        <v>20</v>
      </c>
      <c r="C4">
        <v>13</v>
      </c>
      <c r="D4">
        <v>7</v>
      </c>
      <c r="E4">
        <v>0</v>
      </c>
      <c r="F4">
        <v>92</v>
      </c>
      <c r="G4" s="5">
        <v>1.3846153846153799</v>
      </c>
      <c r="H4" s="5">
        <v>84632.538461538395</v>
      </c>
      <c r="I4">
        <v>8</v>
      </c>
      <c r="J4">
        <v>7</v>
      </c>
      <c r="K4">
        <v>1</v>
      </c>
      <c r="L4">
        <v>46</v>
      </c>
      <c r="M4">
        <v>12</v>
      </c>
      <c r="N4">
        <v>14</v>
      </c>
      <c r="O4">
        <v>0</v>
      </c>
      <c r="P4">
        <v>172</v>
      </c>
      <c r="Q4">
        <v>0</v>
      </c>
      <c r="R4">
        <v>0</v>
      </c>
      <c r="S4">
        <v>0</v>
      </c>
      <c r="T4">
        <v>0</v>
      </c>
    </row>
    <row r="5" spans="1:20" x14ac:dyDescent="0.2">
      <c r="A5" s="1">
        <v>43102</v>
      </c>
      <c r="B5" t="s">
        <v>21</v>
      </c>
      <c r="C5">
        <v>8</v>
      </c>
      <c r="D5">
        <v>10</v>
      </c>
      <c r="E5">
        <v>0</v>
      </c>
      <c r="F5">
        <v>77</v>
      </c>
      <c r="G5" s="5">
        <v>2.875</v>
      </c>
      <c r="H5" s="5">
        <v>62518</v>
      </c>
      <c r="I5">
        <v>9</v>
      </c>
      <c r="J5">
        <v>10</v>
      </c>
      <c r="K5">
        <v>1</v>
      </c>
      <c r="L5">
        <v>85</v>
      </c>
      <c r="M5">
        <v>9</v>
      </c>
      <c r="N5">
        <v>10</v>
      </c>
      <c r="O5">
        <v>0</v>
      </c>
      <c r="P5">
        <v>90</v>
      </c>
      <c r="Q5">
        <v>0</v>
      </c>
      <c r="R5">
        <v>0</v>
      </c>
      <c r="S5">
        <v>0</v>
      </c>
      <c r="T5">
        <v>0</v>
      </c>
    </row>
    <row r="6" spans="1:20" x14ac:dyDescent="0.2">
      <c r="A6" s="1">
        <v>43102</v>
      </c>
      <c r="B6" t="s">
        <v>22</v>
      </c>
      <c r="C6">
        <v>18</v>
      </c>
      <c r="D6">
        <v>7</v>
      </c>
      <c r="E6">
        <v>1</v>
      </c>
      <c r="F6">
        <v>149</v>
      </c>
      <c r="G6" s="5">
        <v>1.7777777777777699</v>
      </c>
      <c r="H6" s="5">
        <v>72299.555555555504</v>
      </c>
      <c r="I6">
        <v>34</v>
      </c>
      <c r="J6">
        <v>7</v>
      </c>
      <c r="K6">
        <v>1</v>
      </c>
      <c r="L6">
        <v>269</v>
      </c>
      <c r="M6">
        <v>35</v>
      </c>
      <c r="N6">
        <v>7</v>
      </c>
      <c r="O6">
        <v>1</v>
      </c>
      <c r="P6">
        <v>275</v>
      </c>
      <c r="Q6">
        <v>0</v>
      </c>
      <c r="R6">
        <v>0</v>
      </c>
      <c r="S6">
        <v>0</v>
      </c>
      <c r="T6">
        <v>0</v>
      </c>
    </row>
    <row r="7" spans="1:20" x14ac:dyDescent="0.2">
      <c r="A7" s="1">
        <v>43102</v>
      </c>
      <c r="B7" t="s">
        <v>23</v>
      </c>
      <c r="C7">
        <v>31</v>
      </c>
      <c r="D7">
        <v>10</v>
      </c>
      <c r="E7">
        <v>0</v>
      </c>
      <c r="F7">
        <v>341</v>
      </c>
      <c r="G7" s="5">
        <v>7.1153846153846096</v>
      </c>
      <c r="H7" s="5">
        <v>53992.5769230769</v>
      </c>
      <c r="I7">
        <v>33</v>
      </c>
      <c r="J7">
        <v>10</v>
      </c>
      <c r="K7">
        <v>1</v>
      </c>
      <c r="L7">
        <v>344</v>
      </c>
      <c r="M7">
        <v>45</v>
      </c>
      <c r="N7">
        <v>10</v>
      </c>
      <c r="O7">
        <v>0</v>
      </c>
      <c r="P7">
        <v>488</v>
      </c>
      <c r="Q7">
        <v>0</v>
      </c>
      <c r="R7">
        <v>0</v>
      </c>
      <c r="S7">
        <v>0</v>
      </c>
      <c r="T7">
        <v>0</v>
      </c>
    </row>
    <row r="8" spans="1:20" x14ac:dyDescent="0.2">
      <c r="A8" s="1">
        <v>43102</v>
      </c>
      <c r="B8" t="s">
        <v>24</v>
      </c>
      <c r="C8">
        <v>12</v>
      </c>
      <c r="D8">
        <v>2</v>
      </c>
      <c r="E8">
        <v>0</v>
      </c>
      <c r="F8">
        <v>26</v>
      </c>
      <c r="G8" s="5">
        <v>7.0833333333333304</v>
      </c>
      <c r="H8" s="5">
        <v>41752.333333333299</v>
      </c>
      <c r="I8">
        <v>10</v>
      </c>
      <c r="J8">
        <v>1</v>
      </c>
      <c r="K8">
        <v>0</v>
      </c>
      <c r="L8">
        <v>12</v>
      </c>
      <c r="M8">
        <v>16</v>
      </c>
      <c r="N8">
        <v>2</v>
      </c>
      <c r="O8">
        <v>0</v>
      </c>
      <c r="P8">
        <v>50</v>
      </c>
      <c r="Q8">
        <v>0</v>
      </c>
      <c r="R8">
        <v>0</v>
      </c>
      <c r="S8">
        <v>0</v>
      </c>
      <c r="T8">
        <v>0</v>
      </c>
    </row>
    <row r="9" spans="1:20" x14ac:dyDescent="0.2">
      <c r="A9" s="1">
        <v>43102</v>
      </c>
      <c r="B9" t="s">
        <v>25</v>
      </c>
      <c r="C9">
        <v>10</v>
      </c>
      <c r="D9">
        <v>4</v>
      </c>
      <c r="E9">
        <v>0</v>
      </c>
      <c r="F9">
        <v>35</v>
      </c>
      <c r="G9" s="5">
        <v>23.1666666666666</v>
      </c>
      <c r="H9" s="5">
        <v>17080</v>
      </c>
      <c r="I9">
        <v>3</v>
      </c>
      <c r="J9">
        <v>4</v>
      </c>
      <c r="K9">
        <v>0</v>
      </c>
      <c r="L9">
        <v>10</v>
      </c>
      <c r="M9">
        <v>10</v>
      </c>
      <c r="N9">
        <v>4</v>
      </c>
      <c r="O9">
        <v>0</v>
      </c>
      <c r="P9">
        <v>35</v>
      </c>
      <c r="Q9">
        <v>0</v>
      </c>
      <c r="R9">
        <v>0</v>
      </c>
      <c r="S9">
        <v>0</v>
      </c>
      <c r="T9">
        <v>0</v>
      </c>
    </row>
    <row r="10" spans="1:20" x14ac:dyDescent="0.2">
      <c r="A10" s="1">
        <v>43102</v>
      </c>
      <c r="B10" t="s">
        <v>26</v>
      </c>
      <c r="C10">
        <v>28</v>
      </c>
      <c r="D10">
        <v>2</v>
      </c>
      <c r="E10">
        <v>0</v>
      </c>
      <c r="F10">
        <v>56</v>
      </c>
      <c r="G10" s="5">
        <v>3</v>
      </c>
      <c r="H10" s="5">
        <v>55644.388888888803</v>
      </c>
      <c r="I10">
        <v>14</v>
      </c>
      <c r="J10">
        <v>2</v>
      </c>
      <c r="K10">
        <v>0</v>
      </c>
      <c r="L10">
        <v>28</v>
      </c>
      <c r="M10">
        <v>40</v>
      </c>
      <c r="N10">
        <v>2</v>
      </c>
      <c r="O10">
        <v>0</v>
      </c>
      <c r="P10">
        <v>79</v>
      </c>
      <c r="Q10">
        <v>0</v>
      </c>
      <c r="R10">
        <v>0</v>
      </c>
      <c r="S10">
        <v>0</v>
      </c>
      <c r="T10">
        <v>0</v>
      </c>
    </row>
    <row r="11" spans="1:20" x14ac:dyDescent="0.2">
      <c r="A11" s="1">
        <v>43102</v>
      </c>
      <c r="B11" t="s">
        <v>27</v>
      </c>
      <c r="C11">
        <v>8</v>
      </c>
      <c r="D11">
        <v>8</v>
      </c>
      <c r="E11">
        <v>1</v>
      </c>
      <c r="F11">
        <v>75</v>
      </c>
      <c r="G11" s="5">
        <v>3.375</v>
      </c>
      <c r="H11" s="5">
        <v>37561.125</v>
      </c>
      <c r="I11">
        <v>7</v>
      </c>
      <c r="J11">
        <v>8</v>
      </c>
      <c r="K11">
        <v>1</v>
      </c>
      <c r="L11">
        <v>56</v>
      </c>
      <c r="M11">
        <v>12</v>
      </c>
      <c r="N11">
        <v>8</v>
      </c>
      <c r="O11">
        <v>0</v>
      </c>
      <c r="P11">
        <v>113</v>
      </c>
      <c r="Q11">
        <v>0</v>
      </c>
      <c r="R11">
        <v>0</v>
      </c>
      <c r="S11">
        <v>0</v>
      </c>
      <c r="T11">
        <v>0</v>
      </c>
    </row>
    <row r="12" spans="1:20" x14ac:dyDescent="0.2">
      <c r="A12" s="1">
        <v>43102</v>
      </c>
      <c r="B12" t="s">
        <v>28</v>
      </c>
      <c r="C12">
        <v>5</v>
      </c>
      <c r="D12">
        <v>11</v>
      </c>
      <c r="E12">
        <v>2</v>
      </c>
      <c r="F12">
        <v>47</v>
      </c>
      <c r="G12" s="5">
        <v>1.4</v>
      </c>
      <c r="H12" s="5">
        <v>80280.800000000003</v>
      </c>
      <c r="I12">
        <v>7</v>
      </c>
      <c r="J12">
        <v>5</v>
      </c>
      <c r="K12">
        <v>1</v>
      </c>
      <c r="L12">
        <v>31</v>
      </c>
      <c r="M12">
        <v>10</v>
      </c>
      <c r="N12">
        <v>14</v>
      </c>
      <c r="O12">
        <v>1</v>
      </c>
      <c r="P12">
        <v>124</v>
      </c>
      <c r="Q12">
        <v>0</v>
      </c>
      <c r="R12">
        <v>0</v>
      </c>
      <c r="S12">
        <v>0</v>
      </c>
      <c r="T12">
        <v>0</v>
      </c>
    </row>
    <row r="13" spans="1:20" x14ac:dyDescent="0.2">
      <c r="A13" s="1">
        <v>43102</v>
      </c>
      <c r="B13" t="s">
        <v>29</v>
      </c>
      <c r="C13">
        <v>13</v>
      </c>
      <c r="D13">
        <v>2</v>
      </c>
      <c r="E13">
        <v>0</v>
      </c>
      <c r="F13">
        <v>30</v>
      </c>
      <c r="G13" s="5">
        <v>3.4615384615384599</v>
      </c>
      <c r="H13" s="5">
        <v>61688.769230769198</v>
      </c>
      <c r="I13">
        <v>13</v>
      </c>
      <c r="J13">
        <v>2</v>
      </c>
      <c r="K13">
        <v>0</v>
      </c>
      <c r="L13">
        <v>21</v>
      </c>
      <c r="M13">
        <v>12</v>
      </c>
      <c r="N13">
        <v>2</v>
      </c>
      <c r="O13">
        <v>0</v>
      </c>
      <c r="P13">
        <v>36</v>
      </c>
      <c r="Q13">
        <v>0</v>
      </c>
      <c r="R13">
        <v>0</v>
      </c>
      <c r="S13">
        <v>0</v>
      </c>
      <c r="T13">
        <v>0</v>
      </c>
    </row>
    <row r="14" spans="1:20" x14ac:dyDescent="0.2">
      <c r="A14" s="1">
        <v>43102</v>
      </c>
      <c r="B14" t="s">
        <v>30</v>
      </c>
      <c r="C14">
        <v>8</v>
      </c>
      <c r="D14">
        <v>2</v>
      </c>
      <c r="E14">
        <v>0</v>
      </c>
      <c r="F14">
        <v>24</v>
      </c>
      <c r="G14" s="5">
        <v>2.5</v>
      </c>
      <c r="H14" s="5">
        <v>50076.25</v>
      </c>
      <c r="I14">
        <v>11</v>
      </c>
      <c r="J14">
        <v>2</v>
      </c>
      <c r="K14">
        <v>0</v>
      </c>
      <c r="L14">
        <v>20</v>
      </c>
      <c r="M14">
        <v>13</v>
      </c>
      <c r="N14">
        <v>2</v>
      </c>
      <c r="O14">
        <v>0</v>
      </c>
      <c r="P14">
        <v>36</v>
      </c>
      <c r="Q14">
        <v>0</v>
      </c>
      <c r="R14">
        <v>0</v>
      </c>
      <c r="S14">
        <v>0</v>
      </c>
      <c r="T14">
        <v>0</v>
      </c>
    </row>
    <row r="15" spans="1:20" x14ac:dyDescent="0.2">
      <c r="A15" s="1">
        <v>43102</v>
      </c>
      <c r="B15" t="s">
        <v>31</v>
      </c>
      <c r="C15">
        <v>67</v>
      </c>
      <c r="D15">
        <v>12</v>
      </c>
      <c r="E15">
        <v>0</v>
      </c>
      <c r="F15">
        <v>767</v>
      </c>
      <c r="G15" s="5">
        <v>3.7910447761194002</v>
      </c>
      <c r="H15" s="5">
        <v>52330.791044776102</v>
      </c>
      <c r="I15">
        <v>35</v>
      </c>
      <c r="J15">
        <v>10</v>
      </c>
      <c r="K15">
        <v>1</v>
      </c>
      <c r="L15">
        <v>327</v>
      </c>
      <c r="M15">
        <v>54</v>
      </c>
      <c r="N15">
        <v>17</v>
      </c>
      <c r="O15">
        <v>0</v>
      </c>
      <c r="P15">
        <v>883</v>
      </c>
      <c r="Q15">
        <v>0</v>
      </c>
      <c r="R15">
        <v>0</v>
      </c>
      <c r="S15">
        <v>0</v>
      </c>
      <c r="T15">
        <v>0</v>
      </c>
    </row>
    <row r="16" spans="1:20" x14ac:dyDescent="0.2">
      <c r="A16" s="1">
        <v>43102</v>
      </c>
      <c r="B16" t="s">
        <v>32</v>
      </c>
      <c r="C16">
        <v>22</v>
      </c>
      <c r="D16">
        <v>3</v>
      </c>
      <c r="E16">
        <v>0</v>
      </c>
      <c r="F16">
        <v>71</v>
      </c>
      <c r="G16" s="5">
        <v>3.15</v>
      </c>
      <c r="H16" s="5">
        <v>55104.5</v>
      </c>
      <c r="I16">
        <v>13</v>
      </c>
      <c r="J16">
        <v>3</v>
      </c>
      <c r="K16">
        <v>1</v>
      </c>
      <c r="L16">
        <v>42</v>
      </c>
      <c r="M16">
        <v>22</v>
      </c>
      <c r="N16">
        <v>3</v>
      </c>
      <c r="O16">
        <v>0</v>
      </c>
      <c r="P16">
        <v>70</v>
      </c>
      <c r="Q16">
        <v>0</v>
      </c>
      <c r="R16">
        <v>0</v>
      </c>
      <c r="S16">
        <v>0</v>
      </c>
      <c r="T16">
        <v>0</v>
      </c>
    </row>
    <row r="17" spans="1:20" x14ac:dyDescent="0.2">
      <c r="A17" s="1">
        <v>43103</v>
      </c>
      <c r="B17" t="s">
        <v>18</v>
      </c>
      <c r="C17">
        <v>4</v>
      </c>
      <c r="D17">
        <v>4</v>
      </c>
      <c r="E17">
        <v>0</v>
      </c>
      <c r="F17">
        <v>13</v>
      </c>
      <c r="G17" s="5">
        <v>7.6666666666666599</v>
      </c>
      <c r="H17" s="5">
        <v>66685.333333333299</v>
      </c>
      <c r="I17">
        <v>12</v>
      </c>
      <c r="J17">
        <v>4</v>
      </c>
      <c r="K17">
        <v>0</v>
      </c>
      <c r="L17">
        <v>42</v>
      </c>
      <c r="M17">
        <v>12</v>
      </c>
      <c r="N17">
        <v>4</v>
      </c>
      <c r="O17">
        <v>0</v>
      </c>
      <c r="P17">
        <v>42</v>
      </c>
      <c r="Q17">
        <v>5</v>
      </c>
      <c r="R17">
        <v>4</v>
      </c>
      <c r="S17">
        <v>0</v>
      </c>
      <c r="T17">
        <v>18</v>
      </c>
    </row>
    <row r="18" spans="1:20" x14ac:dyDescent="0.2">
      <c r="A18" s="1">
        <v>43103</v>
      </c>
      <c r="B18" t="s">
        <v>19</v>
      </c>
      <c r="C18">
        <v>23</v>
      </c>
      <c r="D18">
        <v>10</v>
      </c>
      <c r="E18">
        <v>1</v>
      </c>
      <c r="F18">
        <v>211</v>
      </c>
      <c r="G18" s="5">
        <v>4.4347826086956497</v>
      </c>
      <c r="H18" s="5">
        <v>43596.869565217297</v>
      </c>
      <c r="I18">
        <v>15</v>
      </c>
      <c r="J18">
        <v>16</v>
      </c>
      <c r="K18">
        <v>1</v>
      </c>
      <c r="L18">
        <v>216</v>
      </c>
      <c r="M18">
        <v>31</v>
      </c>
      <c r="N18">
        <v>13</v>
      </c>
      <c r="O18">
        <v>1</v>
      </c>
      <c r="P18">
        <v>363</v>
      </c>
      <c r="Q18">
        <v>26</v>
      </c>
      <c r="R18">
        <v>13</v>
      </c>
      <c r="S18">
        <v>1</v>
      </c>
      <c r="T18">
        <v>322</v>
      </c>
    </row>
    <row r="19" spans="1:20" x14ac:dyDescent="0.2">
      <c r="A19" s="1">
        <v>43103</v>
      </c>
      <c r="B19" t="s">
        <v>20</v>
      </c>
      <c r="C19">
        <v>10</v>
      </c>
      <c r="D19">
        <v>11</v>
      </c>
      <c r="E19">
        <v>0</v>
      </c>
      <c r="F19">
        <v>105</v>
      </c>
      <c r="G19" s="5">
        <v>4.5</v>
      </c>
      <c r="H19" s="5">
        <v>50085</v>
      </c>
      <c r="I19">
        <v>16</v>
      </c>
      <c r="J19">
        <v>6</v>
      </c>
      <c r="K19">
        <v>0</v>
      </c>
      <c r="L19">
        <v>101</v>
      </c>
      <c r="M19">
        <v>17</v>
      </c>
      <c r="N19">
        <v>13</v>
      </c>
      <c r="O19">
        <v>0</v>
      </c>
      <c r="P19">
        <v>212</v>
      </c>
      <c r="Q19">
        <v>18</v>
      </c>
      <c r="R19">
        <v>10</v>
      </c>
      <c r="S19">
        <v>2</v>
      </c>
      <c r="T19">
        <v>156</v>
      </c>
    </row>
    <row r="20" spans="1:20" x14ac:dyDescent="0.2">
      <c r="A20" s="1">
        <v>43103</v>
      </c>
      <c r="B20" t="s">
        <v>21</v>
      </c>
      <c r="C20">
        <v>5</v>
      </c>
      <c r="D20">
        <v>10</v>
      </c>
      <c r="E20">
        <v>0</v>
      </c>
      <c r="F20">
        <v>50</v>
      </c>
      <c r="G20" s="5">
        <v>1.4</v>
      </c>
      <c r="H20" s="5">
        <v>80120.600000000006</v>
      </c>
      <c r="I20">
        <v>6</v>
      </c>
      <c r="J20">
        <v>10</v>
      </c>
      <c r="K20">
        <v>0</v>
      </c>
      <c r="L20">
        <v>60</v>
      </c>
      <c r="M20">
        <v>12</v>
      </c>
      <c r="N20">
        <v>10</v>
      </c>
      <c r="O20">
        <v>2</v>
      </c>
      <c r="P20">
        <v>101</v>
      </c>
      <c r="Q20">
        <v>12</v>
      </c>
      <c r="R20">
        <v>10</v>
      </c>
      <c r="S20">
        <v>0</v>
      </c>
      <c r="T20">
        <v>120</v>
      </c>
    </row>
    <row r="21" spans="1:20" x14ac:dyDescent="0.2">
      <c r="A21" s="1">
        <v>43103</v>
      </c>
      <c r="B21" t="s">
        <v>22</v>
      </c>
      <c r="C21">
        <v>21</v>
      </c>
      <c r="D21">
        <v>7</v>
      </c>
      <c r="E21">
        <v>1</v>
      </c>
      <c r="F21">
        <v>156</v>
      </c>
      <c r="G21" s="5">
        <v>1.55</v>
      </c>
      <c r="H21" s="5">
        <v>70062.2</v>
      </c>
      <c r="I21">
        <v>20</v>
      </c>
      <c r="J21">
        <v>7</v>
      </c>
      <c r="K21">
        <v>1</v>
      </c>
      <c r="L21">
        <v>156</v>
      </c>
      <c r="M21">
        <v>29</v>
      </c>
      <c r="N21">
        <v>7</v>
      </c>
      <c r="O21">
        <v>0</v>
      </c>
      <c r="P21">
        <v>250</v>
      </c>
      <c r="Q21">
        <v>46</v>
      </c>
      <c r="R21">
        <v>7</v>
      </c>
      <c r="S21">
        <v>0</v>
      </c>
      <c r="T21">
        <v>406</v>
      </c>
    </row>
    <row r="22" spans="1:20" x14ac:dyDescent="0.2">
      <c r="A22" s="1">
        <v>43103</v>
      </c>
      <c r="B22" t="s">
        <v>23</v>
      </c>
      <c r="C22">
        <v>48</v>
      </c>
      <c r="D22">
        <v>10</v>
      </c>
      <c r="E22">
        <v>0</v>
      </c>
      <c r="F22">
        <v>540</v>
      </c>
      <c r="G22" s="5">
        <v>2.9555555555555499</v>
      </c>
      <c r="H22" s="5">
        <v>55620.244444444397</v>
      </c>
      <c r="I22">
        <v>45</v>
      </c>
      <c r="J22">
        <v>10</v>
      </c>
      <c r="K22">
        <v>1</v>
      </c>
      <c r="L22">
        <v>459</v>
      </c>
      <c r="M22">
        <v>39</v>
      </c>
      <c r="N22">
        <v>10</v>
      </c>
      <c r="O22">
        <v>1</v>
      </c>
      <c r="P22">
        <v>412</v>
      </c>
      <c r="Q22">
        <v>57</v>
      </c>
      <c r="R22">
        <v>10</v>
      </c>
      <c r="S22">
        <v>2</v>
      </c>
      <c r="T22">
        <v>558</v>
      </c>
    </row>
    <row r="23" spans="1:20" x14ac:dyDescent="0.2">
      <c r="A23" s="1">
        <v>43103</v>
      </c>
      <c r="B23" t="s">
        <v>24</v>
      </c>
      <c r="C23">
        <v>6</v>
      </c>
      <c r="D23">
        <v>2</v>
      </c>
      <c r="E23">
        <v>0</v>
      </c>
      <c r="F23">
        <v>14</v>
      </c>
      <c r="G23" s="5">
        <v>6.1666666666666599</v>
      </c>
      <c r="H23" s="5">
        <v>66685.5</v>
      </c>
      <c r="I23">
        <v>21</v>
      </c>
      <c r="J23">
        <v>2</v>
      </c>
      <c r="K23">
        <v>0</v>
      </c>
      <c r="L23">
        <v>44</v>
      </c>
      <c r="M23">
        <v>18</v>
      </c>
      <c r="N23">
        <v>2</v>
      </c>
      <c r="O23">
        <v>0</v>
      </c>
      <c r="P23">
        <v>48</v>
      </c>
      <c r="Q23">
        <v>12</v>
      </c>
      <c r="R23">
        <v>2</v>
      </c>
      <c r="S23">
        <v>2</v>
      </c>
      <c r="T23">
        <v>34</v>
      </c>
    </row>
    <row r="24" spans="1:20" x14ac:dyDescent="0.2">
      <c r="A24" s="1">
        <v>43103</v>
      </c>
      <c r="B24" t="s">
        <v>25</v>
      </c>
      <c r="C24">
        <v>8</v>
      </c>
      <c r="D24">
        <v>4</v>
      </c>
      <c r="E24">
        <v>0</v>
      </c>
      <c r="F24">
        <v>28</v>
      </c>
      <c r="G24" s="5">
        <v>1</v>
      </c>
      <c r="H24" s="5">
        <v>99999</v>
      </c>
      <c r="I24">
        <v>2</v>
      </c>
      <c r="J24">
        <v>4</v>
      </c>
      <c r="K24">
        <v>0</v>
      </c>
      <c r="L24">
        <v>7</v>
      </c>
      <c r="M24">
        <v>10</v>
      </c>
      <c r="N24">
        <v>4</v>
      </c>
      <c r="O24">
        <v>0</v>
      </c>
      <c r="P24">
        <v>35</v>
      </c>
      <c r="Q24">
        <v>14</v>
      </c>
      <c r="R24">
        <v>4</v>
      </c>
      <c r="S24">
        <v>0</v>
      </c>
      <c r="T24">
        <v>49</v>
      </c>
    </row>
    <row r="25" spans="1:20" x14ac:dyDescent="0.2">
      <c r="A25" s="1">
        <v>43103</v>
      </c>
      <c r="B25" t="s">
        <v>26</v>
      </c>
      <c r="C25">
        <v>33</v>
      </c>
      <c r="D25">
        <v>2</v>
      </c>
      <c r="E25">
        <v>0</v>
      </c>
      <c r="F25">
        <v>65</v>
      </c>
      <c r="G25" s="5">
        <v>6</v>
      </c>
      <c r="H25" s="5">
        <v>42930.0952380952</v>
      </c>
      <c r="I25">
        <v>30</v>
      </c>
      <c r="J25">
        <v>2</v>
      </c>
      <c r="K25">
        <v>0</v>
      </c>
      <c r="L25">
        <v>57</v>
      </c>
      <c r="M25">
        <v>58</v>
      </c>
      <c r="N25">
        <v>2</v>
      </c>
      <c r="O25">
        <v>0</v>
      </c>
      <c r="P25">
        <v>109</v>
      </c>
      <c r="Q25">
        <v>36</v>
      </c>
      <c r="R25">
        <v>2</v>
      </c>
      <c r="S25">
        <v>0</v>
      </c>
      <c r="T25">
        <v>66</v>
      </c>
    </row>
    <row r="26" spans="1:20" x14ac:dyDescent="0.2">
      <c r="A26" s="1">
        <v>43103</v>
      </c>
      <c r="B26" t="s">
        <v>27</v>
      </c>
      <c r="C26">
        <v>3</v>
      </c>
      <c r="D26">
        <v>8</v>
      </c>
      <c r="E26">
        <v>0</v>
      </c>
      <c r="F26">
        <v>28</v>
      </c>
      <c r="G26" s="5">
        <v>5.3333333333333304</v>
      </c>
      <c r="H26" s="5">
        <v>33393</v>
      </c>
      <c r="I26">
        <v>10</v>
      </c>
      <c r="J26">
        <v>8</v>
      </c>
      <c r="K26">
        <v>2</v>
      </c>
      <c r="L26">
        <v>73</v>
      </c>
      <c r="M26">
        <v>7</v>
      </c>
      <c r="N26">
        <v>8</v>
      </c>
      <c r="O26">
        <v>0</v>
      </c>
      <c r="P26">
        <v>65</v>
      </c>
      <c r="Q26">
        <v>10</v>
      </c>
      <c r="R26">
        <v>8</v>
      </c>
      <c r="S26">
        <v>0</v>
      </c>
      <c r="T26">
        <v>98</v>
      </c>
    </row>
    <row r="27" spans="1:20" x14ac:dyDescent="0.2">
      <c r="A27" s="1">
        <v>43103</v>
      </c>
      <c r="B27" t="s">
        <v>28</v>
      </c>
      <c r="C27">
        <v>9</v>
      </c>
      <c r="D27">
        <v>8</v>
      </c>
      <c r="E27">
        <v>0</v>
      </c>
      <c r="F27">
        <v>72</v>
      </c>
      <c r="G27" s="5">
        <v>1.7777777777777699</v>
      </c>
      <c r="H27" s="5">
        <v>88889.777777777694</v>
      </c>
      <c r="I27">
        <v>11</v>
      </c>
      <c r="J27">
        <v>8</v>
      </c>
      <c r="K27">
        <v>0</v>
      </c>
      <c r="L27">
        <v>83</v>
      </c>
      <c r="M27">
        <v>12</v>
      </c>
      <c r="N27">
        <v>12</v>
      </c>
      <c r="O27">
        <v>0</v>
      </c>
      <c r="P27">
        <v>142</v>
      </c>
      <c r="Q27">
        <v>12</v>
      </c>
      <c r="R27">
        <v>13</v>
      </c>
      <c r="S27">
        <v>3</v>
      </c>
      <c r="T27">
        <v>123</v>
      </c>
    </row>
    <row r="28" spans="1:20" x14ac:dyDescent="0.2">
      <c r="A28" s="1">
        <v>43103</v>
      </c>
      <c r="B28" t="s">
        <v>29</v>
      </c>
      <c r="C28">
        <v>14</v>
      </c>
      <c r="D28">
        <v>2</v>
      </c>
      <c r="E28">
        <v>0</v>
      </c>
      <c r="F28">
        <v>30</v>
      </c>
      <c r="G28" s="5">
        <v>3.4166666666666599</v>
      </c>
      <c r="H28" s="5">
        <v>58453.166666666599</v>
      </c>
      <c r="I28">
        <v>12</v>
      </c>
      <c r="J28">
        <v>2</v>
      </c>
      <c r="K28">
        <v>0</v>
      </c>
      <c r="L28">
        <v>26</v>
      </c>
      <c r="M28">
        <v>9</v>
      </c>
      <c r="N28">
        <v>2</v>
      </c>
      <c r="O28">
        <v>0</v>
      </c>
      <c r="P28">
        <v>20</v>
      </c>
      <c r="Q28">
        <v>11</v>
      </c>
      <c r="R28">
        <v>2</v>
      </c>
      <c r="S28">
        <v>0</v>
      </c>
      <c r="T28">
        <v>22</v>
      </c>
    </row>
    <row r="29" spans="1:20" x14ac:dyDescent="0.2">
      <c r="A29" s="1">
        <v>43103</v>
      </c>
      <c r="B29" t="s">
        <v>30</v>
      </c>
      <c r="C29">
        <v>8</v>
      </c>
      <c r="D29">
        <v>2</v>
      </c>
      <c r="E29">
        <v>0</v>
      </c>
      <c r="F29">
        <v>16</v>
      </c>
      <c r="G29" s="5">
        <v>1.5</v>
      </c>
      <c r="H29" s="5">
        <v>75023.5</v>
      </c>
      <c r="I29">
        <v>6</v>
      </c>
      <c r="J29">
        <v>2</v>
      </c>
      <c r="K29">
        <v>0</v>
      </c>
      <c r="L29">
        <v>12</v>
      </c>
      <c r="M29">
        <v>25</v>
      </c>
      <c r="N29">
        <v>2</v>
      </c>
      <c r="O29">
        <v>0</v>
      </c>
      <c r="P29">
        <v>64</v>
      </c>
      <c r="Q29">
        <v>9</v>
      </c>
      <c r="R29">
        <v>2</v>
      </c>
      <c r="S29">
        <v>0</v>
      </c>
      <c r="T29">
        <v>30</v>
      </c>
    </row>
    <row r="30" spans="1:20" x14ac:dyDescent="0.2">
      <c r="A30" s="1">
        <v>43103</v>
      </c>
      <c r="B30" t="s">
        <v>31</v>
      </c>
      <c r="C30">
        <v>73</v>
      </c>
      <c r="D30">
        <v>12</v>
      </c>
      <c r="E30">
        <v>1</v>
      </c>
      <c r="F30">
        <v>840</v>
      </c>
      <c r="G30" s="5">
        <v>4.5833333333333304</v>
      </c>
      <c r="H30" s="5">
        <v>52859.513888888803</v>
      </c>
      <c r="I30">
        <v>83</v>
      </c>
      <c r="J30">
        <v>11</v>
      </c>
      <c r="K30">
        <v>0</v>
      </c>
      <c r="L30">
        <v>886</v>
      </c>
      <c r="M30">
        <v>89</v>
      </c>
      <c r="N30">
        <v>15</v>
      </c>
      <c r="O30">
        <v>1</v>
      </c>
      <c r="P30">
        <v>1259</v>
      </c>
      <c r="Q30">
        <v>66</v>
      </c>
      <c r="R30">
        <v>14</v>
      </c>
      <c r="S30">
        <v>3</v>
      </c>
      <c r="T30">
        <v>759</v>
      </c>
    </row>
    <row r="31" spans="1:20" x14ac:dyDescent="0.2">
      <c r="A31" s="1">
        <v>43103</v>
      </c>
      <c r="B31" t="s">
        <v>32</v>
      </c>
      <c r="C31">
        <v>26</v>
      </c>
      <c r="D31">
        <v>3</v>
      </c>
      <c r="E31">
        <v>0</v>
      </c>
      <c r="F31">
        <v>85</v>
      </c>
      <c r="G31" s="5">
        <v>2</v>
      </c>
      <c r="H31" s="5">
        <v>69685.304347825993</v>
      </c>
      <c r="I31">
        <v>17</v>
      </c>
      <c r="J31">
        <v>3</v>
      </c>
      <c r="K31">
        <v>0</v>
      </c>
      <c r="L31">
        <v>70</v>
      </c>
      <c r="M31">
        <v>40</v>
      </c>
      <c r="N31">
        <v>3</v>
      </c>
      <c r="O31">
        <v>0</v>
      </c>
      <c r="P31">
        <v>159</v>
      </c>
      <c r="Q31">
        <v>43</v>
      </c>
      <c r="R31">
        <v>3</v>
      </c>
      <c r="S31">
        <v>1</v>
      </c>
      <c r="T31">
        <v>137</v>
      </c>
    </row>
    <row r="32" spans="1:20" x14ac:dyDescent="0.2">
      <c r="A32" s="1">
        <v>43104</v>
      </c>
      <c r="B32" t="s">
        <v>18</v>
      </c>
      <c r="C32">
        <v>6</v>
      </c>
      <c r="D32">
        <v>4</v>
      </c>
      <c r="E32">
        <v>0</v>
      </c>
      <c r="F32">
        <v>21</v>
      </c>
      <c r="G32" s="5">
        <v>2.2000000000000002</v>
      </c>
      <c r="H32" s="5">
        <v>60111.4</v>
      </c>
      <c r="I32">
        <v>6</v>
      </c>
      <c r="J32">
        <v>4</v>
      </c>
      <c r="K32">
        <v>0</v>
      </c>
      <c r="L32">
        <v>21</v>
      </c>
      <c r="M32">
        <v>2</v>
      </c>
      <c r="N32">
        <v>4</v>
      </c>
      <c r="O32">
        <v>0</v>
      </c>
      <c r="P32">
        <v>7</v>
      </c>
      <c r="Q32">
        <v>6</v>
      </c>
      <c r="R32">
        <v>4</v>
      </c>
      <c r="S32">
        <v>0</v>
      </c>
      <c r="T32">
        <v>21</v>
      </c>
    </row>
    <row r="33" spans="1:20" x14ac:dyDescent="0.2">
      <c r="A33" s="1">
        <v>43104</v>
      </c>
      <c r="B33" t="s">
        <v>19</v>
      </c>
      <c r="C33">
        <v>29</v>
      </c>
      <c r="D33">
        <v>13</v>
      </c>
      <c r="E33">
        <v>0</v>
      </c>
      <c r="F33">
        <v>358</v>
      </c>
      <c r="G33" s="5">
        <v>3.0689655172413701</v>
      </c>
      <c r="H33" s="5">
        <v>62113.620689655101</v>
      </c>
      <c r="I33">
        <v>16</v>
      </c>
      <c r="J33">
        <v>23</v>
      </c>
      <c r="K33">
        <v>0</v>
      </c>
      <c r="L33">
        <v>373</v>
      </c>
      <c r="M33">
        <v>28</v>
      </c>
      <c r="N33">
        <v>13</v>
      </c>
      <c r="O33">
        <v>2</v>
      </c>
      <c r="P33">
        <v>311</v>
      </c>
      <c r="Q33">
        <v>29</v>
      </c>
      <c r="R33">
        <v>15</v>
      </c>
      <c r="S33">
        <v>1</v>
      </c>
      <c r="T33">
        <v>416</v>
      </c>
    </row>
    <row r="34" spans="1:20" x14ac:dyDescent="0.2">
      <c r="A34" s="1">
        <v>43104</v>
      </c>
      <c r="B34" t="s">
        <v>20</v>
      </c>
      <c r="C34">
        <v>14</v>
      </c>
      <c r="D34">
        <v>15</v>
      </c>
      <c r="E34">
        <v>0</v>
      </c>
      <c r="F34">
        <v>207</v>
      </c>
      <c r="G34" s="5">
        <v>5.2857142857142803</v>
      </c>
      <c r="H34" s="5">
        <v>21559.071428571398</v>
      </c>
      <c r="I34">
        <v>9</v>
      </c>
      <c r="J34">
        <v>10</v>
      </c>
      <c r="K34">
        <v>0</v>
      </c>
      <c r="L34">
        <v>91</v>
      </c>
      <c r="M34">
        <v>17</v>
      </c>
      <c r="N34">
        <v>11</v>
      </c>
      <c r="O34">
        <v>0</v>
      </c>
      <c r="P34">
        <v>176</v>
      </c>
      <c r="Q34">
        <v>18</v>
      </c>
      <c r="R34">
        <v>8</v>
      </c>
      <c r="S34">
        <v>0</v>
      </c>
      <c r="T34">
        <v>147</v>
      </c>
    </row>
    <row r="35" spans="1:20" x14ac:dyDescent="0.2">
      <c r="A35" s="1">
        <v>43104</v>
      </c>
      <c r="B35" t="s">
        <v>21</v>
      </c>
      <c r="C35">
        <v>15</v>
      </c>
      <c r="D35">
        <v>10</v>
      </c>
      <c r="E35">
        <v>0</v>
      </c>
      <c r="F35">
        <v>147</v>
      </c>
      <c r="G35" s="5">
        <v>1.71428571428571</v>
      </c>
      <c r="H35" s="5">
        <v>71579.071428571406</v>
      </c>
      <c r="I35">
        <v>7</v>
      </c>
      <c r="J35">
        <v>10</v>
      </c>
      <c r="K35">
        <v>0</v>
      </c>
      <c r="L35">
        <v>70</v>
      </c>
      <c r="M35">
        <v>9</v>
      </c>
      <c r="N35">
        <v>10</v>
      </c>
      <c r="O35">
        <v>0</v>
      </c>
      <c r="P35">
        <v>90</v>
      </c>
      <c r="Q35">
        <v>8</v>
      </c>
      <c r="R35">
        <v>10</v>
      </c>
      <c r="S35">
        <v>0</v>
      </c>
      <c r="T35">
        <v>80</v>
      </c>
    </row>
    <row r="36" spans="1:20" x14ac:dyDescent="0.2">
      <c r="A36" s="1">
        <v>43104</v>
      </c>
      <c r="B36" t="s">
        <v>22</v>
      </c>
      <c r="C36">
        <v>30</v>
      </c>
      <c r="D36">
        <v>7</v>
      </c>
      <c r="E36">
        <v>0</v>
      </c>
      <c r="F36">
        <v>258</v>
      </c>
      <c r="G36" s="5">
        <v>2</v>
      </c>
      <c r="H36" s="5">
        <v>62185.344827586203</v>
      </c>
      <c r="I36">
        <v>24</v>
      </c>
      <c r="J36">
        <v>7</v>
      </c>
      <c r="K36">
        <v>0</v>
      </c>
      <c r="L36">
        <v>210</v>
      </c>
      <c r="M36">
        <v>31</v>
      </c>
      <c r="N36">
        <v>7</v>
      </c>
      <c r="O36">
        <v>1</v>
      </c>
      <c r="P36">
        <v>229</v>
      </c>
      <c r="Q36">
        <v>31</v>
      </c>
      <c r="R36">
        <v>7</v>
      </c>
      <c r="S36">
        <v>0</v>
      </c>
      <c r="T36">
        <v>272</v>
      </c>
    </row>
    <row r="37" spans="1:20" x14ac:dyDescent="0.2">
      <c r="A37" s="1">
        <v>43104</v>
      </c>
      <c r="B37" t="s">
        <v>23</v>
      </c>
      <c r="C37">
        <v>37</v>
      </c>
      <c r="D37">
        <v>10</v>
      </c>
      <c r="E37">
        <v>0</v>
      </c>
      <c r="F37">
        <v>414</v>
      </c>
      <c r="G37" s="5">
        <v>3.19354838709677</v>
      </c>
      <c r="H37" s="5">
        <v>42106.451612903198</v>
      </c>
      <c r="I37">
        <v>42</v>
      </c>
      <c r="J37">
        <v>10</v>
      </c>
      <c r="K37">
        <v>1</v>
      </c>
      <c r="L37">
        <v>444</v>
      </c>
      <c r="M37">
        <v>56</v>
      </c>
      <c r="N37">
        <v>10</v>
      </c>
      <c r="O37">
        <v>1</v>
      </c>
      <c r="P37">
        <v>580</v>
      </c>
      <c r="Q37">
        <v>42</v>
      </c>
      <c r="R37">
        <v>10</v>
      </c>
      <c r="S37">
        <v>0</v>
      </c>
      <c r="T37">
        <v>468</v>
      </c>
    </row>
    <row r="38" spans="1:20" x14ac:dyDescent="0.2">
      <c r="A38" s="1">
        <v>43104</v>
      </c>
      <c r="B38" t="s">
        <v>24</v>
      </c>
      <c r="C38">
        <v>14</v>
      </c>
      <c r="D38">
        <v>2</v>
      </c>
      <c r="E38">
        <v>0</v>
      </c>
      <c r="F38">
        <v>40</v>
      </c>
      <c r="G38" s="5">
        <v>3.6923076923076898</v>
      </c>
      <c r="H38" s="5">
        <v>69246.923076923005</v>
      </c>
      <c r="I38">
        <v>10</v>
      </c>
      <c r="J38">
        <v>2</v>
      </c>
      <c r="K38">
        <v>0</v>
      </c>
      <c r="L38">
        <v>48</v>
      </c>
      <c r="M38">
        <v>13</v>
      </c>
      <c r="N38">
        <v>2</v>
      </c>
      <c r="O38">
        <v>0</v>
      </c>
      <c r="P38">
        <v>37</v>
      </c>
      <c r="Q38">
        <v>16</v>
      </c>
      <c r="R38">
        <v>2</v>
      </c>
      <c r="S38">
        <v>0</v>
      </c>
      <c r="T38">
        <v>38</v>
      </c>
    </row>
    <row r="39" spans="1:20" x14ac:dyDescent="0.2">
      <c r="A39" s="1">
        <v>43104</v>
      </c>
      <c r="B39" t="s">
        <v>25</v>
      </c>
      <c r="C39">
        <v>7</v>
      </c>
      <c r="D39">
        <v>4</v>
      </c>
      <c r="E39">
        <v>0</v>
      </c>
      <c r="F39">
        <v>24</v>
      </c>
      <c r="G39" s="5">
        <v>2.4</v>
      </c>
      <c r="H39" s="5">
        <v>40186.199999999997</v>
      </c>
      <c r="I39">
        <v>5</v>
      </c>
      <c r="J39">
        <v>4</v>
      </c>
      <c r="K39">
        <v>0</v>
      </c>
      <c r="L39">
        <v>18</v>
      </c>
      <c r="M39">
        <v>6</v>
      </c>
      <c r="N39">
        <v>4</v>
      </c>
      <c r="O39">
        <v>1</v>
      </c>
      <c r="P39">
        <v>18</v>
      </c>
      <c r="Q39">
        <v>4</v>
      </c>
      <c r="R39">
        <v>4</v>
      </c>
      <c r="S39">
        <v>0</v>
      </c>
      <c r="T39">
        <v>14</v>
      </c>
    </row>
    <row r="40" spans="1:20" x14ac:dyDescent="0.2">
      <c r="A40" s="1">
        <v>43104</v>
      </c>
      <c r="B40" t="s">
        <v>26</v>
      </c>
      <c r="C40">
        <v>22</v>
      </c>
      <c r="D40">
        <v>2</v>
      </c>
      <c r="E40">
        <v>0</v>
      </c>
      <c r="F40">
        <v>43</v>
      </c>
      <c r="G40" s="5">
        <v>5.7692307692307603</v>
      </c>
      <c r="H40" s="5">
        <v>30808.384615384599</v>
      </c>
      <c r="I40">
        <v>41</v>
      </c>
      <c r="J40">
        <v>2</v>
      </c>
      <c r="K40">
        <v>0</v>
      </c>
      <c r="L40">
        <v>79</v>
      </c>
      <c r="M40">
        <v>43</v>
      </c>
      <c r="N40">
        <v>2</v>
      </c>
      <c r="O40">
        <v>0</v>
      </c>
      <c r="P40">
        <v>78</v>
      </c>
      <c r="Q40">
        <v>50</v>
      </c>
      <c r="R40">
        <v>2</v>
      </c>
      <c r="S40">
        <v>0</v>
      </c>
      <c r="T40">
        <v>98</v>
      </c>
    </row>
    <row r="41" spans="1:20" x14ac:dyDescent="0.2">
      <c r="A41" s="1">
        <v>43104</v>
      </c>
      <c r="B41" t="s">
        <v>27</v>
      </c>
      <c r="C41">
        <v>12</v>
      </c>
      <c r="D41">
        <v>8</v>
      </c>
      <c r="E41">
        <v>1</v>
      </c>
      <c r="F41">
        <v>104</v>
      </c>
      <c r="G41" s="5">
        <v>2.2727272727272698</v>
      </c>
      <c r="H41" s="5">
        <v>72767.818181818104</v>
      </c>
      <c r="I41">
        <v>9</v>
      </c>
      <c r="J41">
        <v>8</v>
      </c>
      <c r="K41">
        <v>0</v>
      </c>
      <c r="L41">
        <v>83</v>
      </c>
      <c r="M41">
        <v>7</v>
      </c>
      <c r="N41">
        <v>8</v>
      </c>
      <c r="O41">
        <v>1</v>
      </c>
      <c r="P41">
        <v>56</v>
      </c>
      <c r="Q41">
        <v>12</v>
      </c>
      <c r="R41">
        <v>8</v>
      </c>
      <c r="S41">
        <v>1</v>
      </c>
      <c r="T41">
        <v>108</v>
      </c>
    </row>
    <row r="42" spans="1:20" x14ac:dyDescent="0.2">
      <c r="A42" s="1">
        <v>43104</v>
      </c>
      <c r="B42" t="s">
        <v>28</v>
      </c>
      <c r="C42">
        <v>13</v>
      </c>
      <c r="D42">
        <v>9</v>
      </c>
      <c r="E42">
        <v>0</v>
      </c>
      <c r="F42">
        <v>112</v>
      </c>
      <c r="G42" s="5">
        <v>4.6153846153846096</v>
      </c>
      <c r="H42" s="5">
        <v>38531.0769230769</v>
      </c>
      <c r="I42">
        <v>11</v>
      </c>
      <c r="J42">
        <v>6</v>
      </c>
      <c r="K42">
        <v>1</v>
      </c>
      <c r="L42">
        <v>53</v>
      </c>
      <c r="M42">
        <v>11</v>
      </c>
      <c r="N42">
        <v>9</v>
      </c>
      <c r="O42">
        <v>0</v>
      </c>
      <c r="P42">
        <v>97</v>
      </c>
      <c r="Q42">
        <v>9</v>
      </c>
      <c r="R42">
        <v>18</v>
      </c>
      <c r="S42">
        <v>1</v>
      </c>
      <c r="T42">
        <v>158</v>
      </c>
    </row>
    <row r="43" spans="1:20" x14ac:dyDescent="0.2">
      <c r="A43" s="1">
        <v>43104</v>
      </c>
      <c r="B43" t="s">
        <v>29</v>
      </c>
      <c r="C43">
        <v>18</v>
      </c>
      <c r="D43">
        <v>2</v>
      </c>
      <c r="E43">
        <v>0</v>
      </c>
      <c r="F43">
        <v>48</v>
      </c>
      <c r="G43" s="5">
        <v>4.2941176470588198</v>
      </c>
      <c r="H43" s="5">
        <v>53001.058823529398</v>
      </c>
      <c r="I43">
        <v>17</v>
      </c>
      <c r="J43">
        <v>2</v>
      </c>
      <c r="K43">
        <v>0</v>
      </c>
      <c r="L43">
        <v>56</v>
      </c>
      <c r="M43">
        <v>14</v>
      </c>
      <c r="N43">
        <v>2</v>
      </c>
      <c r="O43">
        <v>0</v>
      </c>
      <c r="P43">
        <v>28</v>
      </c>
      <c r="Q43">
        <v>17</v>
      </c>
      <c r="R43">
        <v>2</v>
      </c>
      <c r="S43">
        <v>0</v>
      </c>
      <c r="T43">
        <v>52</v>
      </c>
    </row>
    <row r="44" spans="1:20" x14ac:dyDescent="0.2">
      <c r="A44" s="1">
        <v>43104</v>
      </c>
      <c r="B44" t="s">
        <v>30</v>
      </c>
      <c r="C44">
        <v>10</v>
      </c>
      <c r="D44">
        <v>2</v>
      </c>
      <c r="E44">
        <v>0</v>
      </c>
      <c r="F44">
        <v>28</v>
      </c>
      <c r="G44" s="5">
        <v>4.5999999999999996</v>
      </c>
      <c r="H44" s="5">
        <v>20127.599999999999</v>
      </c>
      <c r="I44">
        <v>7</v>
      </c>
      <c r="J44">
        <v>2</v>
      </c>
      <c r="K44">
        <v>0</v>
      </c>
      <c r="L44">
        <v>20</v>
      </c>
      <c r="M44">
        <v>13</v>
      </c>
      <c r="N44">
        <v>2</v>
      </c>
      <c r="O44">
        <v>0</v>
      </c>
      <c r="P44">
        <v>30</v>
      </c>
      <c r="Q44">
        <v>20</v>
      </c>
      <c r="R44">
        <v>2</v>
      </c>
      <c r="S44">
        <v>0</v>
      </c>
      <c r="T44">
        <v>52</v>
      </c>
    </row>
    <row r="45" spans="1:20" x14ac:dyDescent="0.2">
      <c r="A45" s="1">
        <v>43104</v>
      </c>
      <c r="B45" t="s">
        <v>31</v>
      </c>
      <c r="C45">
        <v>75</v>
      </c>
      <c r="D45">
        <v>13</v>
      </c>
      <c r="E45">
        <v>0</v>
      </c>
      <c r="F45">
        <v>968</v>
      </c>
      <c r="G45" s="5">
        <v>3.4054054054053999</v>
      </c>
      <c r="H45" s="5">
        <v>44732.310810810799</v>
      </c>
      <c r="I45">
        <v>51</v>
      </c>
      <c r="J45">
        <v>15</v>
      </c>
      <c r="K45">
        <v>0</v>
      </c>
      <c r="L45">
        <v>751</v>
      </c>
      <c r="M45">
        <v>75</v>
      </c>
      <c r="N45">
        <v>11</v>
      </c>
      <c r="O45">
        <v>1</v>
      </c>
      <c r="P45">
        <v>815</v>
      </c>
      <c r="Q45">
        <v>100</v>
      </c>
      <c r="R45">
        <v>13</v>
      </c>
      <c r="S45">
        <v>0</v>
      </c>
      <c r="T45">
        <v>1310</v>
      </c>
    </row>
    <row r="46" spans="1:20" x14ac:dyDescent="0.2">
      <c r="A46" s="1">
        <v>43104</v>
      </c>
      <c r="B46" t="s">
        <v>32</v>
      </c>
      <c r="C46">
        <v>24</v>
      </c>
      <c r="D46">
        <v>3</v>
      </c>
      <c r="E46">
        <v>0</v>
      </c>
      <c r="F46">
        <v>92</v>
      </c>
      <c r="G46" s="5">
        <v>2.625</v>
      </c>
      <c r="H46" s="5">
        <v>50126.333333333299</v>
      </c>
      <c r="I46">
        <v>21</v>
      </c>
      <c r="J46">
        <v>3</v>
      </c>
      <c r="K46">
        <v>0</v>
      </c>
      <c r="L46">
        <v>63</v>
      </c>
      <c r="M46">
        <v>31</v>
      </c>
      <c r="N46">
        <v>3</v>
      </c>
      <c r="O46">
        <v>0</v>
      </c>
      <c r="P46">
        <v>100</v>
      </c>
      <c r="Q46">
        <v>39</v>
      </c>
      <c r="R46">
        <v>3</v>
      </c>
      <c r="S46">
        <v>0</v>
      </c>
      <c r="T46">
        <v>156</v>
      </c>
    </row>
    <row r="47" spans="1:20" x14ac:dyDescent="0.2">
      <c r="A47" s="1">
        <v>43105</v>
      </c>
      <c r="B47" t="s">
        <v>18</v>
      </c>
      <c r="C47">
        <v>10</v>
      </c>
      <c r="D47">
        <v>4</v>
      </c>
      <c r="E47">
        <v>0</v>
      </c>
      <c r="F47">
        <v>35</v>
      </c>
      <c r="G47" s="5">
        <v>2.8571428571428501</v>
      </c>
      <c r="H47" s="5">
        <v>71450.142857142797</v>
      </c>
      <c r="I47">
        <v>8</v>
      </c>
      <c r="J47">
        <v>4</v>
      </c>
      <c r="K47">
        <v>1</v>
      </c>
      <c r="L47">
        <v>23</v>
      </c>
      <c r="M47">
        <v>7</v>
      </c>
      <c r="N47">
        <v>4</v>
      </c>
      <c r="O47">
        <v>0</v>
      </c>
      <c r="P47">
        <v>24</v>
      </c>
      <c r="Q47">
        <v>11</v>
      </c>
      <c r="R47">
        <v>4</v>
      </c>
      <c r="S47">
        <v>0</v>
      </c>
      <c r="T47">
        <v>35</v>
      </c>
    </row>
    <row r="48" spans="1:20" x14ac:dyDescent="0.2">
      <c r="A48" s="1">
        <v>43105</v>
      </c>
      <c r="B48" t="s">
        <v>19</v>
      </c>
      <c r="C48">
        <v>33</v>
      </c>
      <c r="D48">
        <v>13</v>
      </c>
      <c r="E48">
        <v>1</v>
      </c>
      <c r="F48">
        <v>388</v>
      </c>
      <c r="G48" s="5">
        <v>3.2121212121212102</v>
      </c>
      <c r="H48" s="5">
        <v>48560.7878787878</v>
      </c>
      <c r="I48">
        <v>19</v>
      </c>
      <c r="J48">
        <v>13</v>
      </c>
      <c r="K48">
        <v>3</v>
      </c>
      <c r="L48">
        <v>202</v>
      </c>
      <c r="M48">
        <v>51</v>
      </c>
      <c r="N48">
        <v>11</v>
      </c>
      <c r="O48">
        <v>1</v>
      </c>
      <c r="P48">
        <v>533</v>
      </c>
      <c r="Q48">
        <v>35</v>
      </c>
      <c r="R48">
        <v>12</v>
      </c>
      <c r="S48">
        <v>0</v>
      </c>
      <c r="T48">
        <v>416</v>
      </c>
    </row>
    <row r="49" spans="1:20" x14ac:dyDescent="0.2">
      <c r="A49" s="1">
        <v>43105</v>
      </c>
      <c r="B49" t="s">
        <v>20</v>
      </c>
      <c r="C49">
        <v>25</v>
      </c>
      <c r="D49">
        <v>9</v>
      </c>
      <c r="E49">
        <v>0</v>
      </c>
      <c r="F49">
        <v>214</v>
      </c>
      <c r="G49" s="5">
        <v>2.2400000000000002</v>
      </c>
      <c r="H49" s="5">
        <v>64098.92</v>
      </c>
      <c r="I49">
        <v>15</v>
      </c>
      <c r="J49">
        <v>22</v>
      </c>
      <c r="K49">
        <v>0</v>
      </c>
      <c r="L49">
        <v>335</v>
      </c>
      <c r="M49">
        <v>28</v>
      </c>
      <c r="N49">
        <v>9</v>
      </c>
      <c r="O49">
        <v>0</v>
      </c>
      <c r="P49">
        <v>263</v>
      </c>
      <c r="Q49">
        <v>25</v>
      </c>
      <c r="R49">
        <v>9</v>
      </c>
      <c r="S49">
        <v>0</v>
      </c>
      <c r="T49">
        <v>227</v>
      </c>
    </row>
    <row r="50" spans="1:20" x14ac:dyDescent="0.2">
      <c r="A50" s="1">
        <v>43105</v>
      </c>
      <c r="B50" t="s">
        <v>21</v>
      </c>
      <c r="C50">
        <v>25</v>
      </c>
      <c r="D50">
        <v>10</v>
      </c>
      <c r="E50">
        <v>0</v>
      </c>
      <c r="F50">
        <v>240</v>
      </c>
      <c r="G50" s="5">
        <v>3.2083333333333299</v>
      </c>
      <c r="H50" s="5">
        <v>50102.083333333299</v>
      </c>
      <c r="I50">
        <v>7</v>
      </c>
      <c r="J50">
        <v>10</v>
      </c>
      <c r="K50">
        <v>0</v>
      </c>
      <c r="L50">
        <v>72</v>
      </c>
      <c r="M50">
        <v>24</v>
      </c>
      <c r="N50">
        <v>10</v>
      </c>
      <c r="O50">
        <v>0</v>
      </c>
      <c r="P50">
        <v>230</v>
      </c>
      <c r="Q50">
        <v>15</v>
      </c>
      <c r="R50">
        <v>10</v>
      </c>
      <c r="S50">
        <v>0</v>
      </c>
      <c r="T50">
        <v>150</v>
      </c>
    </row>
    <row r="51" spans="1:20" x14ac:dyDescent="0.2">
      <c r="A51" s="1">
        <v>43105</v>
      </c>
      <c r="B51" t="s">
        <v>22</v>
      </c>
      <c r="C51">
        <v>40</v>
      </c>
      <c r="D51">
        <v>7</v>
      </c>
      <c r="E51">
        <v>1</v>
      </c>
      <c r="F51">
        <v>322</v>
      </c>
      <c r="G51" s="5">
        <v>1.7222222222222201</v>
      </c>
      <c r="H51" s="5">
        <v>61229.944444444402</v>
      </c>
      <c r="I51">
        <v>27</v>
      </c>
      <c r="J51">
        <v>7</v>
      </c>
      <c r="K51">
        <v>0</v>
      </c>
      <c r="L51">
        <v>232</v>
      </c>
      <c r="M51">
        <v>40</v>
      </c>
      <c r="N51">
        <v>7</v>
      </c>
      <c r="O51">
        <v>0</v>
      </c>
      <c r="P51">
        <v>344</v>
      </c>
      <c r="Q51">
        <v>38</v>
      </c>
      <c r="R51">
        <v>7</v>
      </c>
      <c r="S51">
        <v>0</v>
      </c>
      <c r="T51">
        <v>336</v>
      </c>
    </row>
    <row r="52" spans="1:20" x14ac:dyDescent="0.2">
      <c r="A52" s="1">
        <v>43105</v>
      </c>
      <c r="B52" t="s">
        <v>23</v>
      </c>
      <c r="C52">
        <v>69</v>
      </c>
      <c r="D52">
        <v>10</v>
      </c>
      <c r="E52">
        <v>1</v>
      </c>
      <c r="F52">
        <v>740</v>
      </c>
      <c r="G52" s="5">
        <v>3.2878787878787801</v>
      </c>
      <c r="H52" s="5">
        <v>53084.8939393939</v>
      </c>
      <c r="I52">
        <v>67</v>
      </c>
      <c r="J52">
        <v>9</v>
      </c>
      <c r="K52">
        <v>1</v>
      </c>
      <c r="L52">
        <v>661</v>
      </c>
      <c r="M52">
        <v>68</v>
      </c>
      <c r="N52">
        <v>9</v>
      </c>
      <c r="O52">
        <v>0</v>
      </c>
      <c r="P52">
        <v>722</v>
      </c>
      <c r="Q52">
        <v>28</v>
      </c>
      <c r="R52">
        <v>10</v>
      </c>
      <c r="S52">
        <v>0</v>
      </c>
      <c r="T52">
        <v>309</v>
      </c>
    </row>
    <row r="53" spans="1:20" x14ac:dyDescent="0.2">
      <c r="A53" s="1">
        <v>43105</v>
      </c>
      <c r="B53" t="s">
        <v>24</v>
      </c>
      <c r="C53">
        <v>18</v>
      </c>
      <c r="D53">
        <v>2</v>
      </c>
      <c r="E53">
        <v>0</v>
      </c>
      <c r="F53">
        <v>64</v>
      </c>
      <c r="G53" s="5">
        <v>4.3571428571428497</v>
      </c>
      <c r="H53" s="5">
        <v>42971.9285714285</v>
      </c>
      <c r="I53">
        <v>22</v>
      </c>
      <c r="J53">
        <v>2</v>
      </c>
      <c r="K53">
        <v>1</v>
      </c>
      <c r="L53">
        <v>65</v>
      </c>
      <c r="M53">
        <v>11</v>
      </c>
      <c r="N53">
        <v>2</v>
      </c>
      <c r="O53">
        <v>0</v>
      </c>
      <c r="P53">
        <v>32</v>
      </c>
      <c r="Q53">
        <v>16</v>
      </c>
      <c r="R53">
        <v>2</v>
      </c>
      <c r="S53">
        <v>0</v>
      </c>
      <c r="T53">
        <v>50</v>
      </c>
    </row>
    <row r="54" spans="1:20" x14ac:dyDescent="0.2">
      <c r="A54" s="1">
        <v>43105</v>
      </c>
      <c r="B54" t="s">
        <v>25</v>
      </c>
      <c r="C54">
        <v>11</v>
      </c>
      <c r="D54">
        <v>4</v>
      </c>
      <c r="E54">
        <v>0</v>
      </c>
      <c r="F54">
        <v>38</v>
      </c>
      <c r="G54" s="5">
        <v>6.8888888888888804</v>
      </c>
      <c r="H54" s="5">
        <v>11218.4444444444</v>
      </c>
      <c r="I54">
        <v>11</v>
      </c>
      <c r="J54">
        <v>4</v>
      </c>
      <c r="K54">
        <v>1</v>
      </c>
      <c r="L54">
        <v>31</v>
      </c>
      <c r="M54">
        <v>13</v>
      </c>
      <c r="N54">
        <v>4</v>
      </c>
      <c r="O54">
        <v>0</v>
      </c>
      <c r="P54">
        <v>46</v>
      </c>
      <c r="Q54">
        <v>16</v>
      </c>
      <c r="R54">
        <v>4</v>
      </c>
      <c r="S54">
        <v>1</v>
      </c>
      <c r="T54">
        <v>49</v>
      </c>
    </row>
    <row r="55" spans="1:20" x14ac:dyDescent="0.2">
      <c r="A55" s="1">
        <v>43105</v>
      </c>
      <c r="B55" t="s">
        <v>26</v>
      </c>
      <c r="C55">
        <v>58</v>
      </c>
      <c r="D55">
        <v>2</v>
      </c>
      <c r="E55">
        <v>0</v>
      </c>
      <c r="F55">
        <v>108</v>
      </c>
      <c r="G55" s="5">
        <v>2.4523809523809499</v>
      </c>
      <c r="H55" s="5">
        <v>62007.452380952302</v>
      </c>
      <c r="I55">
        <v>40</v>
      </c>
      <c r="J55">
        <v>2</v>
      </c>
      <c r="K55">
        <v>0</v>
      </c>
      <c r="L55">
        <v>80</v>
      </c>
      <c r="M55">
        <v>34</v>
      </c>
      <c r="N55">
        <v>2</v>
      </c>
      <c r="O55">
        <v>0</v>
      </c>
      <c r="P55">
        <v>68</v>
      </c>
      <c r="Q55">
        <v>70</v>
      </c>
      <c r="R55">
        <v>2</v>
      </c>
      <c r="S55">
        <v>0</v>
      </c>
      <c r="T55">
        <v>137</v>
      </c>
    </row>
    <row r="56" spans="1:20" x14ac:dyDescent="0.2">
      <c r="A56" s="1">
        <v>43105</v>
      </c>
      <c r="B56" t="s">
        <v>27</v>
      </c>
      <c r="C56">
        <v>17</v>
      </c>
      <c r="D56">
        <v>8</v>
      </c>
      <c r="E56">
        <v>1</v>
      </c>
      <c r="F56">
        <v>153</v>
      </c>
      <c r="G56" s="5">
        <v>5.6875</v>
      </c>
      <c r="H56" s="5">
        <v>31427.6875</v>
      </c>
      <c r="I56">
        <v>11</v>
      </c>
      <c r="J56">
        <v>8</v>
      </c>
      <c r="K56">
        <v>2</v>
      </c>
      <c r="L56">
        <v>78</v>
      </c>
      <c r="M56">
        <v>4</v>
      </c>
      <c r="N56">
        <v>8</v>
      </c>
      <c r="O56">
        <v>0</v>
      </c>
      <c r="P56">
        <v>39</v>
      </c>
      <c r="Q56">
        <v>11</v>
      </c>
      <c r="R56">
        <v>8</v>
      </c>
      <c r="S56">
        <v>2</v>
      </c>
      <c r="T56">
        <v>79</v>
      </c>
    </row>
    <row r="57" spans="1:20" x14ac:dyDescent="0.2">
      <c r="A57" s="1">
        <v>43105</v>
      </c>
      <c r="B57" t="s">
        <v>28</v>
      </c>
      <c r="C57">
        <v>16</v>
      </c>
      <c r="D57">
        <v>13</v>
      </c>
      <c r="E57">
        <v>0</v>
      </c>
      <c r="F57">
        <v>210</v>
      </c>
      <c r="G57" s="5">
        <v>3</v>
      </c>
      <c r="H57" s="5">
        <v>62566.375</v>
      </c>
      <c r="I57">
        <v>16</v>
      </c>
      <c r="J57">
        <v>10</v>
      </c>
      <c r="K57">
        <v>2</v>
      </c>
      <c r="L57">
        <v>134</v>
      </c>
      <c r="M57">
        <v>21</v>
      </c>
      <c r="N57">
        <v>9</v>
      </c>
      <c r="O57">
        <v>0</v>
      </c>
      <c r="P57">
        <v>179</v>
      </c>
      <c r="Q57">
        <v>20</v>
      </c>
      <c r="R57">
        <v>10</v>
      </c>
      <c r="S57">
        <v>0</v>
      </c>
      <c r="T57">
        <v>193</v>
      </c>
    </row>
    <row r="58" spans="1:20" x14ac:dyDescent="0.2">
      <c r="A58" s="1">
        <v>43105</v>
      </c>
      <c r="B58" t="s">
        <v>29</v>
      </c>
      <c r="C58">
        <v>33</v>
      </c>
      <c r="D58">
        <v>2</v>
      </c>
      <c r="E58">
        <v>0</v>
      </c>
      <c r="F58">
        <v>78</v>
      </c>
      <c r="G58" s="5">
        <v>2.4193548387096699</v>
      </c>
      <c r="H58" s="5">
        <v>71044</v>
      </c>
      <c r="I58">
        <v>14</v>
      </c>
      <c r="J58">
        <v>2</v>
      </c>
      <c r="K58">
        <v>1</v>
      </c>
      <c r="L58">
        <v>41</v>
      </c>
      <c r="M58">
        <v>26</v>
      </c>
      <c r="N58">
        <v>2</v>
      </c>
      <c r="O58">
        <v>0</v>
      </c>
      <c r="P58">
        <v>68</v>
      </c>
      <c r="Q58">
        <v>23</v>
      </c>
      <c r="R58">
        <v>2</v>
      </c>
      <c r="S58">
        <v>0</v>
      </c>
      <c r="T58">
        <v>62</v>
      </c>
    </row>
    <row r="59" spans="1:20" x14ac:dyDescent="0.2">
      <c r="A59" s="1">
        <v>43105</v>
      </c>
      <c r="B59" t="s">
        <v>30</v>
      </c>
      <c r="C59">
        <v>23</v>
      </c>
      <c r="D59">
        <v>2</v>
      </c>
      <c r="E59">
        <v>0</v>
      </c>
      <c r="F59">
        <v>52</v>
      </c>
      <c r="G59" s="5">
        <v>2.09523809523809</v>
      </c>
      <c r="H59" s="5">
        <v>57265.714285714203</v>
      </c>
      <c r="I59">
        <v>20</v>
      </c>
      <c r="J59">
        <v>2</v>
      </c>
      <c r="K59">
        <v>0</v>
      </c>
      <c r="L59">
        <v>54</v>
      </c>
      <c r="M59">
        <v>25</v>
      </c>
      <c r="N59">
        <v>2</v>
      </c>
      <c r="O59">
        <v>0</v>
      </c>
      <c r="P59">
        <v>66</v>
      </c>
      <c r="Q59">
        <v>18</v>
      </c>
      <c r="R59">
        <v>2</v>
      </c>
      <c r="S59">
        <v>0</v>
      </c>
      <c r="T59">
        <v>60</v>
      </c>
    </row>
    <row r="60" spans="1:20" x14ac:dyDescent="0.2">
      <c r="A60" s="1">
        <v>43105</v>
      </c>
      <c r="B60" t="s">
        <v>31</v>
      </c>
      <c r="C60">
        <v>102</v>
      </c>
      <c r="D60">
        <v>12</v>
      </c>
      <c r="E60">
        <v>1</v>
      </c>
      <c r="F60">
        <v>1185</v>
      </c>
      <c r="G60" s="5">
        <v>3.9215686274509798</v>
      </c>
      <c r="H60" s="5">
        <v>48151.392156862697</v>
      </c>
      <c r="I60">
        <v>89</v>
      </c>
      <c r="J60">
        <v>13</v>
      </c>
      <c r="K60">
        <v>2</v>
      </c>
      <c r="L60">
        <v>1004</v>
      </c>
      <c r="M60">
        <v>126</v>
      </c>
      <c r="N60">
        <v>13</v>
      </c>
      <c r="O60">
        <v>0</v>
      </c>
      <c r="P60">
        <v>1537</v>
      </c>
      <c r="Q60">
        <v>117</v>
      </c>
      <c r="R60">
        <v>13</v>
      </c>
      <c r="S60">
        <v>0</v>
      </c>
      <c r="T60">
        <v>1529</v>
      </c>
    </row>
    <row r="61" spans="1:20" x14ac:dyDescent="0.2">
      <c r="A61" s="1">
        <v>43105</v>
      </c>
      <c r="B61" t="s">
        <v>32</v>
      </c>
      <c r="C61">
        <v>43</v>
      </c>
      <c r="D61">
        <v>3</v>
      </c>
      <c r="E61">
        <v>0</v>
      </c>
      <c r="F61">
        <v>157</v>
      </c>
      <c r="G61" s="5">
        <v>2</v>
      </c>
      <c r="H61" s="5">
        <v>65092.25</v>
      </c>
      <c r="I61">
        <v>35</v>
      </c>
      <c r="J61">
        <v>3</v>
      </c>
      <c r="K61">
        <v>0</v>
      </c>
      <c r="L61">
        <v>168</v>
      </c>
      <c r="M61">
        <v>50</v>
      </c>
      <c r="N61">
        <v>3</v>
      </c>
      <c r="O61">
        <v>0</v>
      </c>
      <c r="P61">
        <v>185</v>
      </c>
      <c r="Q61">
        <v>49</v>
      </c>
      <c r="R61">
        <v>3</v>
      </c>
      <c r="S61">
        <v>0</v>
      </c>
      <c r="T61">
        <v>205</v>
      </c>
    </row>
    <row r="62" spans="1:20" x14ac:dyDescent="0.2">
      <c r="A62" s="1">
        <v>43106</v>
      </c>
      <c r="B62" t="s">
        <v>18</v>
      </c>
      <c r="C62">
        <v>10</v>
      </c>
      <c r="D62">
        <v>4</v>
      </c>
      <c r="E62">
        <v>0</v>
      </c>
      <c r="F62">
        <v>35</v>
      </c>
      <c r="G62" s="5">
        <v>1.125</v>
      </c>
      <c r="H62" s="5">
        <v>87541.625</v>
      </c>
      <c r="I62">
        <v>18</v>
      </c>
      <c r="J62">
        <v>4</v>
      </c>
      <c r="K62">
        <v>0</v>
      </c>
      <c r="L62">
        <v>61</v>
      </c>
      <c r="M62">
        <v>6</v>
      </c>
      <c r="N62">
        <v>4</v>
      </c>
      <c r="O62">
        <v>0</v>
      </c>
      <c r="P62">
        <v>21</v>
      </c>
      <c r="Q62">
        <v>9</v>
      </c>
      <c r="R62">
        <v>4</v>
      </c>
      <c r="S62">
        <v>2</v>
      </c>
      <c r="T62">
        <v>18</v>
      </c>
    </row>
    <row r="63" spans="1:20" x14ac:dyDescent="0.2">
      <c r="A63" s="1">
        <v>43106</v>
      </c>
      <c r="B63" t="s">
        <v>19</v>
      </c>
      <c r="C63">
        <v>38</v>
      </c>
      <c r="D63">
        <v>12</v>
      </c>
      <c r="E63">
        <v>1</v>
      </c>
      <c r="F63">
        <v>426</v>
      </c>
      <c r="G63" s="5">
        <v>2.5882352941176401</v>
      </c>
      <c r="H63" s="5">
        <v>47125.5</v>
      </c>
      <c r="I63">
        <v>30</v>
      </c>
      <c r="J63">
        <v>15</v>
      </c>
      <c r="K63">
        <v>0</v>
      </c>
      <c r="L63">
        <v>456</v>
      </c>
      <c r="M63">
        <v>50</v>
      </c>
      <c r="N63">
        <v>12</v>
      </c>
      <c r="O63">
        <v>1</v>
      </c>
      <c r="P63">
        <v>558</v>
      </c>
      <c r="Q63">
        <v>31</v>
      </c>
      <c r="R63">
        <v>15</v>
      </c>
      <c r="S63">
        <v>0</v>
      </c>
      <c r="T63">
        <v>471</v>
      </c>
    </row>
    <row r="64" spans="1:20" x14ac:dyDescent="0.2">
      <c r="A64" s="1">
        <v>43106</v>
      </c>
      <c r="B64" t="s">
        <v>20</v>
      </c>
      <c r="C64">
        <v>25</v>
      </c>
      <c r="D64">
        <v>8</v>
      </c>
      <c r="E64">
        <v>0</v>
      </c>
      <c r="F64">
        <v>233</v>
      </c>
      <c r="G64" s="5">
        <v>2.5</v>
      </c>
      <c r="H64" s="5">
        <v>62575.875</v>
      </c>
      <c r="I64">
        <v>17</v>
      </c>
      <c r="J64">
        <v>15</v>
      </c>
      <c r="K64">
        <v>0</v>
      </c>
      <c r="L64">
        <v>262</v>
      </c>
      <c r="M64">
        <v>24</v>
      </c>
      <c r="N64">
        <v>13</v>
      </c>
      <c r="O64">
        <v>0</v>
      </c>
      <c r="P64">
        <v>315</v>
      </c>
      <c r="Q64">
        <v>26</v>
      </c>
      <c r="R64">
        <v>16</v>
      </c>
      <c r="S64">
        <v>0</v>
      </c>
      <c r="T64">
        <v>419</v>
      </c>
    </row>
    <row r="65" spans="1:20" x14ac:dyDescent="0.2">
      <c r="A65" s="1">
        <v>43106</v>
      </c>
      <c r="B65" t="s">
        <v>21</v>
      </c>
      <c r="C65">
        <v>24</v>
      </c>
      <c r="D65">
        <v>10</v>
      </c>
      <c r="E65">
        <v>0</v>
      </c>
      <c r="F65">
        <v>237</v>
      </c>
      <c r="G65" s="5">
        <v>2</v>
      </c>
      <c r="H65" s="5">
        <v>63681.9545454545</v>
      </c>
      <c r="I65">
        <v>14</v>
      </c>
      <c r="J65">
        <v>10</v>
      </c>
      <c r="K65">
        <v>1</v>
      </c>
      <c r="L65">
        <v>127</v>
      </c>
      <c r="M65">
        <v>19</v>
      </c>
      <c r="N65">
        <v>10</v>
      </c>
      <c r="O65">
        <v>0</v>
      </c>
      <c r="P65">
        <v>190</v>
      </c>
      <c r="Q65">
        <v>15</v>
      </c>
      <c r="R65">
        <v>10</v>
      </c>
      <c r="S65">
        <v>0</v>
      </c>
      <c r="T65">
        <v>150</v>
      </c>
    </row>
    <row r="66" spans="1:20" x14ac:dyDescent="0.2">
      <c r="A66" s="1">
        <v>43106</v>
      </c>
      <c r="B66" t="s">
        <v>22</v>
      </c>
      <c r="C66">
        <v>47</v>
      </c>
      <c r="D66">
        <v>7</v>
      </c>
      <c r="E66">
        <v>0</v>
      </c>
      <c r="F66">
        <v>403</v>
      </c>
      <c r="G66" s="5">
        <v>2.5476190476190399</v>
      </c>
      <c r="H66" s="5">
        <v>66780.190476190401</v>
      </c>
      <c r="I66">
        <v>59</v>
      </c>
      <c r="J66">
        <v>7</v>
      </c>
      <c r="K66">
        <v>0</v>
      </c>
      <c r="L66">
        <v>494</v>
      </c>
      <c r="M66">
        <v>66</v>
      </c>
      <c r="N66">
        <v>7</v>
      </c>
      <c r="O66">
        <v>0</v>
      </c>
      <c r="P66">
        <v>544</v>
      </c>
      <c r="Q66">
        <v>49</v>
      </c>
      <c r="R66">
        <v>7</v>
      </c>
      <c r="S66">
        <v>0</v>
      </c>
      <c r="T66">
        <v>417</v>
      </c>
    </row>
    <row r="67" spans="1:20" x14ac:dyDescent="0.2">
      <c r="A67" s="1">
        <v>43106</v>
      </c>
      <c r="B67" t="s">
        <v>23</v>
      </c>
      <c r="C67">
        <v>81</v>
      </c>
      <c r="D67">
        <v>10</v>
      </c>
      <c r="E67">
        <v>0</v>
      </c>
      <c r="F67">
        <v>876</v>
      </c>
      <c r="G67" s="5">
        <v>8.3698630136986303</v>
      </c>
      <c r="H67" s="5">
        <v>53542.972602739697</v>
      </c>
      <c r="I67">
        <v>62</v>
      </c>
      <c r="J67">
        <v>9</v>
      </c>
      <c r="K67">
        <v>1</v>
      </c>
      <c r="L67">
        <v>651</v>
      </c>
      <c r="M67">
        <v>77</v>
      </c>
      <c r="N67">
        <v>10</v>
      </c>
      <c r="O67">
        <v>0</v>
      </c>
      <c r="P67">
        <v>863</v>
      </c>
      <c r="Q67">
        <v>41</v>
      </c>
      <c r="R67">
        <v>10</v>
      </c>
      <c r="S67">
        <v>0</v>
      </c>
      <c r="T67">
        <v>460</v>
      </c>
    </row>
    <row r="68" spans="1:20" x14ac:dyDescent="0.2">
      <c r="A68" s="1">
        <v>43106</v>
      </c>
      <c r="B68" t="s">
        <v>24</v>
      </c>
      <c r="C68">
        <v>21</v>
      </c>
      <c r="D68">
        <v>2</v>
      </c>
      <c r="E68">
        <v>0</v>
      </c>
      <c r="F68">
        <v>45</v>
      </c>
      <c r="G68" s="5">
        <v>1.5714285714285701</v>
      </c>
      <c r="H68" s="5">
        <v>66722.857142857101</v>
      </c>
      <c r="I68">
        <v>14</v>
      </c>
      <c r="J68">
        <v>2</v>
      </c>
      <c r="K68">
        <v>0</v>
      </c>
      <c r="L68">
        <v>46</v>
      </c>
      <c r="M68">
        <v>27</v>
      </c>
      <c r="N68">
        <v>2</v>
      </c>
      <c r="O68">
        <v>0</v>
      </c>
      <c r="P68">
        <v>68</v>
      </c>
      <c r="Q68">
        <v>24</v>
      </c>
      <c r="R68">
        <v>2</v>
      </c>
      <c r="S68">
        <v>0</v>
      </c>
      <c r="T68">
        <v>68</v>
      </c>
    </row>
    <row r="69" spans="1:20" x14ac:dyDescent="0.2">
      <c r="A69" s="1">
        <v>43106</v>
      </c>
      <c r="B69" t="s">
        <v>25</v>
      </c>
      <c r="C69">
        <v>11</v>
      </c>
      <c r="D69">
        <v>4</v>
      </c>
      <c r="E69">
        <v>0</v>
      </c>
      <c r="F69">
        <v>38</v>
      </c>
      <c r="G69" s="5">
        <v>3.4444444444444402</v>
      </c>
      <c r="H69" s="5">
        <v>33578.666666666599</v>
      </c>
      <c r="I69">
        <v>12</v>
      </c>
      <c r="J69">
        <v>4</v>
      </c>
      <c r="K69">
        <v>0</v>
      </c>
      <c r="L69">
        <v>42</v>
      </c>
      <c r="M69">
        <v>12</v>
      </c>
      <c r="N69">
        <v>4</v>
      </c>
      <c r="O69">
        <v>0</v>
      </c>
      <c r="P69">
        <v>40</v>
      </c>
      <c r="Q69">
        <v>12</v>
      </c>
      <c r="R69">
        <v>4</v>
      </c>
      <c r="S69">
        <v>0</v>
      </c>
      <c r="T69">
        <v>42</v>
      </c>
    </row>
    <row r="70" spans="1:20" x14ac:dyDescent="0.2">
      <c r="A70" s="1">
        <v>43106</v>
      </c>
      <c r="B70" t="s">
        <v>26</v>
      </c>
      <c r="C70">
        <v>40</v>
      </c>
      <c r="D70">
        <v>2</v>
      </c>
      <c r="E70">
        <v>0</v>
      </c>
      <c r="F70">
        <v>79</v>
      </c>
      <c r="G70" s="5">
        <v>2.5384615384615299</v>
      </c>
      <c r="H70" s="5">
        <v>50106.769230769198</v>
      </c>
      <c r="I70">
        <v>33</v>
      </c>
      <c r="J70">
        <v>2</v>
      </c>
      <c r="K70">
        <v>0</v>
      </c>
      <c r="L70">
        <v>66</v>
      </c>
      <c r="M70">
        <v>54</v>
      </c>
      <c r="N70">
        <v>2</v>
      </c>
      <c r="O70">
        <v>0</v>
      </c>
      <c r="P70">
        <v>105</v>
      </c>
      <c r="Q70">
        <v>35</v>
      </c>
      <c r="R70">
        <v>2</v>
      </c>
      <c r="S70">
        <v>0</v>
      </c>
      <c r="T70">
        <v>70</v>
      </c>
    </row>
    <row r="71" spans="1:20" x14ac:dyDescent="0.2">
      <c r="A71" s="1">
        <v>43106</v>
      </c>
      <c r="B71" t="s">
        <v>27</v>
      </c>
      <c r="C71">
        <v>14</v>
      </c>
      <c r="D71">
        <v>8</v>
      </c>
      <c r="E71">
        <v>0</v>
      </c>
      <c r="F71">
        <v>130</v>
      </c>
      <c r="G71" s="5">
        <v>5.71428571428571</v>
      </c>
      <c r="H71" s="5">
        <v>42975.571428571398</v>
      </c>
      <c r="I71">
        <v>11</v>
      </c>
      <c r="J71">
        <v>8</v>
      </c>
      <c r="K71">
        <v>0</v>
      </c>
      <c r="L71">
        <v>103</v>
      </c>
      <c r="M71">
        <v>17</v>
      </c>
      <c r="N71">
        <v>8</v>
      </c>
      <c r="O71">
        <v>1</v>
      </c>
      <c r="P71">
        <v>150</v>
      </c>
      <c r="Q71">
        <v>6</v>
      </c>
      <c r="R71">
        <v>8</v>
      </c>
      <c r="S71">
        <v>0</v>
      </c>
      <c r="T71">
        <v>60</v>
      </c>
    </row>
    <row r="72" spans="1:20" x14ac:dyDescent="0.2">
      <c r="A72" s="1">
        <v>43106</v>
      </c>
      <c r="B72" t="s">
        <v>28</v>
      </c>
      <c r="C72">
        <v>15</v>
      </c>
      <c r="D72">
        <v>9</v>
      </c>
      <c r="E72">
        <v>1</v>
      </c>
      <c r="F72">
        <v>123</v>
      </c>
      <c r="G72" s="5">
        <v>3.2</v>
      </c>
      <c r="H72" s="5">
        <v>53449.333333333299</v>
      </c>
      <c r="I72">
        <v>16</v>
      </c>
      <c r="J72">
        <v>12</v>
      </c>
      <c r="K72">
        <v>0</v>
      </c>
      <c r="L72">
        <v>194</v>
      </c>
      <c r="M72">
        <v>19</v>
      </c>
      <c r="N72">
        <v>11</v>
      </c>
      <c r="O72">
        <v>0</v>
      </c>
      <c r="P72">
        <v>209</v>
      </c>
      <c r="Q72">
        <v>11</v>
      </c>
      <c r="R72">
        <v>18</v>
      </c>
      <c r="S72">
        <v>4</v>
      </c>
      <c r="T72">
        <v>155</v>
      </c>
    </row>
    <row r="73" spans="1:20" x14ac:dyDescent="0.2">
      <c r="A73" s="1">
        <v>43106</v>
      </c>
      <c r="B73" t="s">
        <v>29</v>
      </c>
      <c r="C73">
        <v>11</v>
      </c>
      <c r="D73">
        <v>2</v>
      </c>
      <c r="E73">
        <v>0</v>
      </c>
      <c r="F73">
        <v>22</v>
      </c>
      <c r="G73" s="5">
        <v>3.3636363636363602</v>
      </c>
      <c r="H73" s="5">
        <v>63698.909090909001</v>
      </c>
      <c r="I73">
        <v>17</v>
      </c>
      <c r="J73">
        <v>2</v>
      </c>
      <c r="K73">
        <v>0</v>
      </c>
      <c r="L73">
        <v>58</v>
      </c>
      <c r="M73">
        <v>23</v>
      </c>
      <c r="N73">
        <v>2</v>
      </c>
      <c r="O73">
        <v>0</v>
      </c>
      <c r="P73">
        <v>54</v>
      </c>
      <c r="Q73">
        <v>22</v>
      </c>
      <c r="R73">
        <v>2</v>
      </c>
      <c r="S73">
        <v>0</v>
      </c>
      <c r="T73">
        <v>58</v>
      </c>
    </row>
    <row r="74" spans="1:20" x14ac:dyDescent="0.2">
      <c r="A74" s="1">
        <v>43106</v>
      </c>
      <c r="B74" t="s">
        <v>30</v>
      </c>
      <c r="C74">
        <v>35</v>
      </c>
      <c r="D74">
        <v>2</v>
      </c>
      <c r="E74">
        <v>0</v>
      </c>
      <c r="F74">
        <v>82</v>
      </c>
      <c r="G74" s="5">
        <v>2.0476190476190399</v>
      </c>
      <c r="H74" s="5">
        <v>57287.0952380952</v>
      </c>
      <c r="I74">
        <v>16</v>
      </c>
      <c r="J74">
        <v>2</v>
      </c>
      <c r="K74">
        <v>0</v>
      </c>
      <c r="L74">
        <v>34</v>
      </c>
      <c r="M74">
        <v>17</v>
      </c>
      <c r="N74">
        <v>2</v>
      </c>
      <c r="O74">
        <v>0</v>
      </c>
      <c r="P74">
        <v>40</v>
      </c>
      <c r="Q74">
        <v>18</v>
      </c>
      <c r="R74">
        <v>2</v>
      </c>
      <c r="S74">
        <v>0</v>
      </c>
      <c r="T74">
        <v>56</v>
      </c>
    </row>
    <row r="75" spans="1:20" x14ac:dyDescent="0.2">
      <c r="A75" s="1">
        <v>43106</v>
      </c>
      <c r="B75" t="s">
        <v>31</v>
      </c>
      <c r="C75">
        <v>123</v>
      </c>
      <c r="D75">
        <v>12</v>
      </c>
      <c r="E75">
        <v>0</v>
      </c>
      <c r="F75">
        <v>1571</v>
      </c>
      <c r="G75" s="5">
        <v>4.9230769230769198</v>
      </c>
      <c r="H75" s="5">
        <v>54887.0288461538</v>
      </c>
      <c r="I75">
        <v>64</v>
      </c>
      <c r="J75">
        <v>15</v>
      </c>
      <c r="K75">
        <v>0</v>
      </c>
      <c r="L75">
        <v>980</v>
      </c>
      <c r="M75">
        <v>116</v>
      </c>
      <c r="N75">
        <v>15</v>
      </c>
      <c r="O75">
        <v>0</v>
      </c>
      <c r="P75">
        <v>1705</v>
      </c>
      <c r="Q75">
        <v>111</v>
      </c>
      <c r="R75">
        <v>18</v>
      </c>
      <c r="S75">
        <v>1</v>
      </c>
      <c r="T75">
        <v>1879</v>
      </c>
    </row>
    <row r="76" spans="1:20" x14ac:dyDescent="0.2">
      <c r="A76" s="1">
        <v>43106</v>
      </c>
      <c r="B76" t="s">
        <v>32</v>
      </c>
      <c r="C76">
        <v>37</v>
      </c>
      <c r="D76">
        <v>3</v>
      </c>
      <c r="E76">
        <v>1</v>
      </c>
      <c r="F76">
        <v>137</v>
      </c>
      <c r="G76" s="5">
        <v>1.6060606060606</v>
      </c>
      <c r="H76" s="5">
        <v>72803.878787878697</v>
      </c>
      <c r="I76">
        <v>30</v>
      </c>
      <c r="J76">
        <v>3</v>
      </c>
      <c r="K76">
        <v>0</v>
      </c>
      <c r="L76">
        <v>109</v>
      </c>
      <c r="M76">
        <v>64</v>
      </c>
      <c r="N76">
        <v>3</v>
      </c>
      <c r="O76">
        <v>0</v>
      </c>
      <c r="P76">
        <v>303</v>
      </c>
      <c r="Q76">
        <v>51</v>
      </c>
      <c r="R76">
        <v>3</v>
      </c>
      <c r="S76">
        <v>0</v>
      </c>
      <c r="T76">
        <v>242</v>
      </c>
    </row>
    <row r="77" spans="1:20" x14ac:dyDescent="0.2">
      <c r="A77" s="1">
        <v>43108</v>
      </c>
      <c r="B77" t="s">
        <v>18</v>
      </c>
      <c r="C77">
        <v>7</v>
      </c>
      <c r="D77">
        <v>4</v>
      </c>
      <c r="E77">
        <v>0</v>
      </c>
      <c r="F77">
        <v>24</v>
      </c>
      <c r="G77" s="5">
        <v>1</v>
      </c>
      <c r="H77" s="5">
        <v>99999</v>
      </c>
      <c r="I77">
        <v>7</v>
      </c>
      <c r="J77">
        <v>4</v>
      </c>
      <c r="K77">
        <v>0</v>
      </c>
      <c r="L77">
        <v>24</v>
      </c>
      <c r="M77">
        <v>12</v>
      </c>
      <c r="N77">
        <v>4</v>
      </c>
      <c r="O77">
        <v>0</v>
      </c>
      <c r="P77">
        <v>42</v>
      </c>
      <c r="Q77">
        <v>0</v>
      </c>
      <c r="R77">
        <v>0</v>
      </c>
      <c r="S77">
        <v>0</v>
      </c>
      <c r="T77">
        <v>0</v>
      </c>
    </row>
    <row r="78" spans="1:20" x14ac:dyDescent="0.2">
      <c r="A78" s="1">
        <v>43108</v>
      </c>
      <c r="B78" t="s">
        <v>19</v>
      </c>
      <c r="C78">
        <v>20</v>
      </c>
      <c r="D78">
        <v>17</v>
      </c>
      <c r="E78">
        <v>0</v>
      </c>
      <c r="F78">
        <v>336</v>
      </c>
      <c r="G78" s="5">
        <v>5.0999999999999996</v>
      </c>
      <c r="H78" s="5">
        <v>40162.15</v>
      </c>
      <c r="I78">
        <v>12</v>
      </c>
      <c r="J78">
        <v>22</v>
      </c>
      <c r="K78">
        <v>0</v>
      </c>
      <c r="L78">
        <v>265</v>
      </c>
      <c r="M78">
        <v>23</v>
      </c>
      <c r="N78">
        <v>12</v>
      </c>
      <c r="O78">
        <v>1</v>
      </c>
      <c r="P78">
        <v>256</v>
      </c>
      <c r="Q78">
        <v>0</v>
      </c>
      <c r="R78">
        <v>0</v>
      </c>
      <c r="S78">
        <v>0</v>
      </c>
      <c r="T78">
        <v>0</v>
      </c>
    </row>
    <row r="79" spans="1:20" x14ac:dyDescent="0.2">
      <c r="A79" s="1">
        <v>43108</v>
      </c>
      <c r="B79" t="s">
        <v>20</v>
      </c>
      <c r="C79">
        <v>18</v>
      </c>
      <c r="D79">
        <v>10</v>
      </c>
      <c r="E79">
        <v>0</v>
      </c>
      <c r="F79">
        <v>168</v>
      </c>
      <c r="G79" s="5">
        <v>1.5</v>
      </c>
      <c r="H79" s="5">
        <v>68807.75</v>
      </c>
      <c r="I79">
        <v>6</v>
      </c>
      <c r="J79">
        <v>6</v>
      </c>
      <c r="K79">
        <v>0</v>
      </c>
      <c r="L79">
        <v>31</v>
      </c>
      <c r="M79">
        <v>10</v>
      </c>
      <c r="N79">
        <v>9</v>
      </c>
      <c r="O79">
        <v>0</v>
      </c>
      <c r="P79">
        <v>87</v>
      </c>
      <c r="Q79">
        <v>0</v>
      </c>
      <c r="R79">
        <v>0</v>
      </c>
      <c r="S79">
        <v>0</v>
      </c>
      <c r="T79">
        <v>0</v>
      </c>
    </row>
    <row r="80" spans="1:20" x14ac:dyDescent="0.2">
      <c r="A80" s="1">
        <v>43108</v>
      </c>
      <c r="B80" t="s">
        <v>21</v>
      </c>
      <c r="C80">
        <v>6</v>
      </c>
      <c r="D80">
        <v>10</v>
      </c>
      <c r="E80">
        <v>0</v>
      </c>
      <c r="F80">
        <v>61</v>
      </c>
      <c r="G80" s="5">
        <v>1.3333333333333299</v>
      </c>
      <c r="H80" s="5">
        <v>66738.666666666599</v>
      </c>
      <c r="I80">
        <v>11</v>
      </c>
      <c r="J80">
        <v>10</v>
      </c>
      <c r="K80">
        <v>0</v>
      </c>
      <c r="L80">
        <v>108</v>
      </c>
      <c r="M80">
        <v>7</v>
      </c>
      <c r="N80">
        <v>10</v>
      </c>
      <c r="O80">
        <v>0</v>
      </c>
      <c r="P80">
        <v>67</v>
      </c>
      <c r="Q80">
        <v>0</v>
      </c>
      <c r="R80">
        <v>0</v>
      </c>
      <c r="S80">
        <v>0</v>
      </c>
      <c r="T80">
        <v>0</v>
      </c>
    </row>
    <row r="81" spans="1:20" x14ac:dyDescent="0.2">
      <c r="A81" s="1">
        <v>43108</v>
      </c>
      <c r="B81" t="s">
        <v>22</v>
      </c>
      <c r="C81">
        <v>43</v>
      </c>
      <c r="D81">
        <v>7</v>
      </c>
      <c r="E81">
        <v>0</v>
      </c>
      <c r="F81">
        <v>367</v>
      </c>
      <c r="G81" s="5">
        <v>1.87179487179487</v>
      </c>
      <c r="H81" s="5">
        <v>69303.794871794802</v>
      </c>
      <c r="I81">
        <v>20</v>
      </c>
      <c r="J81">
        <v>7</v>
      </c>
      <c r="K81">
        <v>0</v>
      </c>
      <c r="L81">
        <v>165</v>
      </c>
      <c r="M81">
        <v>23</v>
      </c>
      <c r="N81">
        <v>7</v>
      </c>
      <c r="O81">
        <v>1</v>
      </c>
      <c r="P81">
        <v>185</v>
      </c>
      <c r="Q81">
        <v>0</v>
      </c>
      <c r="R81">
        <v>0</v>
      </c>
      <c r="S81">
        <v>0</v>
      </c>
      <c r="T81">
        <v>0</v>
      </c>
    </row>
    <row r="82" spans="1:20" x14ac:dyDescent="0.2">
      <c r="A82" s="1">
        <v>43108</v>
      </c>
      <c r="B82" t="s">
        <v>23</v>
      </c>
      <c r="C82">
        <v>47</v>
      </c>
      <c r="D82">
        <v>10</v>
      </c>
      <c r="E82">
        <v>1</v>
      </c>
      <c r="F82">
        <v>506</v>
      </c>
      <c r="G82" s="5">
        <v>3.2558139534883699</v>
      </c>
      <c r="H82" s="5">
        <v>60497.720930232499</v>
      </c>
      <c r="I82">
        <v>37</v>
      </c>
      <c r="J82">
        <v>10</v>
      </c>
      <c r="K82">
        <v>2</v>
      </c>
      <c r="L82">
        <v>360</v>
      </c>
      <c r="M82">
        <v>43</v>
      </c>
      <c r="N82">
        <v>10</v>
      </c>
      <c r="O82">
        <v>1</v>
      </c>
      <c r="P82">
        <v>467</v>
      </c>
      <c r="Q82">
        <v>0</v>
      </c>
      <c r="R82">
        <v>0</v>
      </c>
      <c r="S82">
        <v>0</v>
      </c>
      <c r="T82">
        <v>0</v>
      </c>
    </row>
    <row r="83" spans="1:20" x14ac:dyDescent="0.2">
      <c r="A83" s="1">
        <v>43108</v>
      </c>
      <c r="B83" t="s">
        <v>24</v>
      </c>
      <c r="C83">
        <v>16</v>
      </c>
      <c r="D83">
        <v>2</v>
      </c>
      <c r="E83">
        <v>0</v>
      </c>
      <c r="F83">
        <v>47</v>
      </c>
      <c r="G83" s="5">
        <v>2.3571428571428501</v>
      </c>
      <c r="H83" s="5">
        <v>64307</v>
      </c>
      <c r="I83">
        <v>10</v>
      </c>
      <c r="J83">
        <v>2</v>
      </c>
      <c r="K83">
        <v>0</v>
      </c>
      <c r="L83">
        <v>19</v>
      </c>
      <c r="M83">
        <v>8</v>
      </c>
      <c r="N83">
        <v>2</v>
      </c>
      <c r="O83">
        <v>0</v>
      </c>
      <c r="P83">
        <v>20</v>
      </c>
      <c r="Q83">
        <v>0</v>
      </c>
      <c r="R83">
        <v>0</v>
      </c>
      <c r="S83">
        <v>0</v>
      </c>
      <c r="T83">
        <v>0</v>
      </c>
    </row>
    <row r="84" spans="1:20" x14ac:dyDescent="0.2">
      <c r="A84" s="1">
        <v>43108</v>
      </c>
      <c r="B84" t="s">
        <v>25</v>
      </c>
      <c r="C84">
        <v>9</v>
      </c>
      <c r="D84">
        <v>4</v>
      </c>
      <c r="E84">
        <v>0</v>
      </c>
      <c r="F84">
        <v>32</v>
      </c>
      <c r="G84" s="5">
        <v>5.25</v>
      </c>
      <c r="H84" s="5">
        <v>25120</v>
      </c>
      <c r="I84">
        <v>15</v>
      </c>
      <c r="J84">
        <v>4</v>
      </c>
      <c r="K84">
        <v>0</v>
      </c>
      <c r="L84">
        <v>52</v>
      </c>
      <c r="M84">
        <v>11</v>
      </c>
      <c r="N84">
        <v>4</v>
      </c>
      <c r="O84">
        <v>0</v>
      </c>
      <c r="P84">
        <v>38</v>
      </c>
      <c r="Q84">
        <v>0</v>
      </c>
      <c r="R84">
        <v>0</v>
      </c>
      <c r="S84">
        <v>0</v>
      </c>
      <c r="T84">
        <v>0</v>
      </c>
    </row>
    <row r="85" spans="1:20" x14ac:dyDescent="0.2">
      <c r="A85" s="1">
        <v>43108</v>
      </c>
      <c r="B85" t="s">
        <v>26</v>
      </c>
      <c r="C85">
        <v>19</v>
      </c>
      <c r="D85">
        <v>2</v>
      </c>
      <c r="E85">
        <v>0</v>
      </c>
      <c r="F85">
        <v>38</v>
      </c>
      <c r="G85" s="5">
        <v>2.5</v>
      </c>
      <c r="H85" s="5">
        <v>50066.9375</v>
      </c>
      <c r="I85">
        <v>31</v>
      </c>
      <c r="J85">
        <v>2</v>
      </c>
      <c r="K85">
        <v>0</v>
      </c>
      <c r="L85">
        <v>61</v>
      </c>
      <c r="M85">
        <v>19</v>
      </c>
      <c r="N85">
        <v>2</v>
      </c>
      <c r="O85">
        <v>0</v>
      </c>
      <c r="P85">
        <v>38</v>
      </c>
      <c r="Q85">
        <v>0</v>
      </c>
      <c r="R85">
        <v>0</v>
      </c>
      <c r="S85">
        <v>0</v>
      </c>
      <c r="T85">
        <v>0</v>
      </c>
    </row>
    <row r="86" spans="1:20" x14ac:dyDescent="0.2">
      <c r="A86" s="1">
        <v>43108</v>
      </c>
      <c r="B86" t="s">
        <v>27</v>
      </c>
      <c r="C86">
        <v>6</v>
      </c>
      <c r="D86">
        <v>8</v>
      </c>
      <c r="E86">
        <v>0</v>
      </c>
      <c r="F86">
        <v>57</v>
      </c>
      <c r="G86" s="5">
        <v>10.6</v>
      </c>
      <c r="H86" s="5">
        <v>40011</v>
      </c>
      <c r="I86">
        <v>7</v>
      </c>
      <c r="J86">
        <v>8</v>
      </c>
      <c r="K86">
        <v>0</v>
      </c>
      <c r="L86">
        <v>59</v>
      </c>
      <c r="M86">
        <v>4</v>
      </c>
      <c r="N86">
        <v>8</v>
      </c>
      <c r="O86">
        <v>0</v>
      </c>
      <c r="P86">
        <v>39</v>
      </c>
      <c r="Q86">
        <v>0</v>
      </c>
      <c r="R86">
        <v>0</v>
      </c>
      <c r="S86">
        <v>0</v>
      </c>
      <c r="T86">
        <v>0</v>
      </c>
    </row>
    <row r="87" spans="1:20" x14ac:dyDescent="0.2">
      <c r="A87" s="1">
        <v>43108</v>
      </c>
      <c r="B87" t="s">
        <v>28</v>
      </c>
      <c r="C87">
        <v>5</v>
      </c>
      <c r="D87">
        <v>26</v>
      </c>
      <c r="E87">
        <v>0</v>
      </c>
      <c r="F87">
        <v>132</v>
      </c>
      <c r="G87" s="5">
        <v>2.2000000000000002</v>
      </c>
      <c r="H87" s="5">
        <v>60275.199999999997</v>
      </c>
      <c r="I87">
        <v>13</v>
      </c>
      <c r="J87">
        <v>8</v>
      </c>
      <c r="K87">
        <v>0</v>
      </c>
      <c r="L87">
        <v>103</v>
      </c>
      <c r="M87">
        <v>12</v>
      </c>
      <c r="N87">
        <v>12</v>
      </c>
      <c r="O87">
        <v>0</v>
      </c>
      <c r="P87">
        <v>149</v>
      </c>
      <c r="Q87">
        <v>0</v>
      </c>
      <c r="R87">
        <v>0</v>
      </c>
      <c r="S87">
        <v>0</v>
      </c>
      <c r="T87">
        <v>0</v>
      </c>
    </row>
    <row r="88" spans="1:20" x14ac:dyDescent="0.2">
      <c r="A88" s="1">
        <v>43108</v>
      </c>
      <c r="B88" t="s">
        <v>29</v>
      </c>
      <c r="C88">
        <v>12</v>
      </c>
      <c r="D88">
        <v>2</v>
      </c>
      <c r="E88">
        <v>0</v>
      </c>
      <c r="F88">
        <v>42</v>
      </c>
      <c r="G88" s="5">
        <v>2.9090909090908998</v>
      </c>
      <c r="H88" s="5">
        <v>63758.818181818096</v>
      </c>
      <c r="I88">
        <v>8</v>
      </c>
      <c r="J88">
        <v>2</v>
      </c>
      <c r="K88">
        <v>0</v>
      </c>
      <c r="L88">
        <v>18</v>
      </c>
      <c r="M88">
        <v>16</v>
      </c>
      <c r="N88">
        <v>2</v>
      </c>
      <c r="O88">
        <v>0</v>
      </c>
      <c r="P88">
        <v>38</v>
      </c>
      <c r="Q88">
        <v>0</v>
      </c>
      <c r="R88">
        <v>0</v>
      </c>
      <c r="S88">
        <v>0</v>
      </c>
      <c r="T88">
        <v>0</v>
      </c>
    </row>
    <row r="89" spans="1:20" x14ac:dyDescent="0.2">
      <c r="A89" s="1">
        <v>43108</v>
      </c>
      <c r="B89" t="s">
        <v>30</v>
      </c>
      <c r="C89">
        <v>17</v>
      </c>
      <c r="D89">
        <v>2</v>
      </c>
      <c r="E89">
        <v>0</v>
      </c>
      <c r="F89">
        <v>55</v>
      </c>
      <c r="G89" s="5">
        <v>2.6875</v>
      </c>
      <c r="H89" s="5">
        <v>68866.625</v>
      </c>
      <c r="I89">
        <v>9</v>
      </c>
      <c r="J89">
        <v>2</v>
      </c>
      <c r="K89">
        <v>0</v>
      </c>
      <c r="L89">
        <v>18</v>
      </c>
      <c r="M89">
        <v>10</v>
      </c>
      <c r="N89">
        <v>2</v>
      </c>
      <c r="O89">
        <v>0</v>
      </c>
      <c r="P89">
        <v>19</v>
      </c>
      <c r="Q89">
        <v>0</v>
      </c>
      <c r="R89">
        <v>0</v>
      </c>
      <c r="S89">
        <v>0</v>
      </c>
      <c r="T89">
        <v>0</v>
      </c>
    </row>
    <row r="90" spans="1:20" x14ac:dyDescent="0.2">
      <c r="A90" s="1">
        <v>43108</v>
      </c>
      <c r="B90" t="s">
        <v>31</v>
      </c>
      <c r="C90">
        <v>61</v>
      </c>
      <c r="D90">
        <v>14</v>
      </c>
      <c r="E90">
        <v>0</v>
      </c>
      <c r="F90">
        <v>842</v>
      </c>
      <c r="G90" s="5">
        <v>4.55</v>
      </c>
      <c r="H90" s="5">
        <v>56742.6</v>
      </c>
      <c r="I90">
        <v>69</v>
      </c>
      <c r="J90">
        <v>12</v>
      </c>
      <c r="K90">
        <v>0</v>
      </c>
      <c r="L90">
        <v>833</v>
      </c>
      <c r="M90">
        <v>72</v>
      </c>
      <c r="N90">
        <v>15</v>
      </c>
      <c r="O90">
        <v>0</v>
      </c>
      <c r="P90">
        <v>1062</v>
      </c>
      <c r="Q90">
        <v>0</v>
      </c>
      <c r="R90">
        <v>0</v>
      </c>
      <c r="S90">
        <v>0</v>
      </c>
      <c r="T90">
        <v>0</v>
      </c>
    </row>
    <row r="91" spans="1:20" x14ac:dyDescent="0.2">
      <c r="A91" s="1">
        <v>43108</v>
      </c>
      <c r="B91" t="s">
        <v>32</v>
      </c>
      <c r="C91">
        <v>26</v>
      </c>
      <c r="D91">
        <v>3</v>
      </c>
      <c r="E91">
        <v>0</v>
      </c>
      <c r="F91">
        <v>134</v>
      </c>
      <c r="G91" s="5">
        <v>2.3333333333333299</v>
      </c>
      <c r="H91" s="5">
        <v>62556.208333333299</v>
      </c>
      <c r="I91">
        <v>27</v>
      </c>
      <c r="J91">
        <v>3</v>
      </c>
      <c r="K91">
        <v>0</v>
      </c>
      <c r="L91">
        <v>90</v>
      </c>
      <c r="M91">
        <v>30</v>
      </c>
      <c r="N91">
        <v>3</v>
      </c>
      <c r="O91">
        <v>0</v>
      </c>
      <c r="P91">
        <v>109</v>
      </c>
      <c r="Q91">
        <v>0</v>
      </c>
      <c r="R91">
        <v>0</v>
      </c>
      <c r="S91">
        <v>0</v>
      </c>
      <c r="T91">
        <v>0</v>
      </c>
    </row>
    <row r="92" spans="1:20" x14ac:dyDescent="0.2">
      <c r="A92" s="1">
        <v>43109</v>
      </c>
      <c r="B92" t="s">
        <v>18</v>
      </c>
      <c r="C92">
        <v>6</v>
      </c>
      <c r="D92">
        <v>4</v>
      </c>
      <c r="E92">
        <v>0</v>
      </c>
      <c r="F92">
        <v>21</v>
      </c>
      <c r="G92" s="5">
        <v>1</v>
      </c>
      <c r="H92" s="5">
        <v>99999</v>
      </c>
      <c r="I92">
        <v>4</v>
      </c>
      <c r="J92">
        <v>4</v>
      </c>
      <c r="K92">
        <v>0</v>
      </c>
      <c r="L92">
        <v>14</v>
      </c>
      <c r="M92">
        <v>8</v>
      </c>
      <c r="N92">
        <v>4</v>
      </c>
      <c r="O92">
        <v>0</v>
      </c>
      <c r="P92">
        <v>28</v>
      </c>
      <c r="Q92">
        <v>10</v>
      </c>
      <c r="R92">
        <v>4</v>
      </c>
      <c r="S92">
        <v>0</v>
      </c>
      <c r="T92">
        <v>32</v>
      </c>
    </row>
    <row r="93" spans="1:20" x14ac:dyDescent="0.2">
      <c r="A93" s="1">
        <v>43109</v>
      </c>
      <c r="B93" t="s">
        <v>19</v>
      </c>
      <c r="C93">
        <v>24</v>
      </c>
      <c r="D93">
        <v>15</v>
      </c>
      <c r="E93">
        <v>2</v>
      </c>
      <c r="F93">
        <v>309</v>
      </c>
      <c r="G93" s="5">
        <v>2.125</v>
      </c>
      <c r="H93" s="5">
        <v>75076</v>
      </c>
      <c r="I93">
        <v>19</v>
      </c>
      <c r="J93">
        <v>14</v>
      </c>
      <c r="K93">
        <v>0</v>
      </c>
      <c r="L93">
        <v>254</v>
      </c>
      <c r="M93">
        <v>16</v>
      </c>
      <c r="N93">
        <v>17</v>
      </c>
      <c r="O93">
        <v>1</v>
      </c>
      <c r="P93">
        <v>254</v>
      </c>
      <c r="Q93">
        <v>28</v>
      </c>
      <c r="R93">
        <v>13</v>
      </c>
      <c r="S93">
        <v>0</v>
      </c>
      <c r="T93">
        <v>367</v>
      </c>
    </row>
    <row r="94" spans="1:20" x14ac:dyDescent="0.2">
      <c r="A94" s="1">
        <v>43109</v>
      </c>
      <c r="B94" t="s">
        <v>20</v>
      </c>
      <c r="C94">
        <v>11</v>
      </c>
      <c r="D94">
        <v>6</v>
      </c>
      <c r="E94">
        <v>1</v>
      </c>
      <c r="F94">
        <v>62</v>
      </c>
      <c r="G94" s="5">
        <v>1.8181818181818099</v>
      </c>
      <c r="H94" s="5">
        <v>72742.272727272706</v>
      </c>
      <c r="I94">
        <v>13</v>
      </c>
      <c r="J94">
        <v>8</v>
      </c>
      <c r="K94">
        <v>0</v>
      </c>
      <c r="L94">
        <v>102</v>
      </c>
      <c r="M94">
        <v>13</v>
      </c>
      <c r="N94">
        <v>6</v>
      </c>
      <c r="O94">
        <v>0</v>
      </c>
      <c r="P94">
        <v>84</v>
      </c>
      <c r="Q94">
        <v>13</v>
      </c>
      <c r="R94">
        <v>7</v>
      </c>
      <c r="S94">
        <v>0</v>
      </c>
      <c r="T94">
        <v>92</v>
      </c>
    </row>
    <row r="95" spans="1:20" x14ac:dyDescent="0.2">
      <c r="A95" s="1">
        <v>43109</v>
      </c>
      <c r="B95" t="s">
        <v>21</v>
      </c>
      <c r="C95">
        <v>9</v>
      </c>
      <c r="D95">
        <v>10</v>
      </c>
      <c r="E95">
        <v>0</v>
      </c>
      <c r="F95">
        <v>92</v>
      </c>
      <c r="G95" s="5">
        <v>1.44444444444444</v>
      </c>
      <c r="H95" s="5">
        <v>88890.666666666599</v>
      </c>
      <c r="I95">
        <v>6</v>
      </c>
      <c r="J95">
        <v>10</v>
      </c>
      <c r="K95">
        <v>4</v>
      </c>
      <c r="L95">
        <v>39</v>
      </c>
      <c r="M95">
        <v>5</v>
      </c>
      <c r="N95">
        <v>10</v>
      </c>
      <c r="O95">
        <v>0</v>
      </c>
      <c r="P95">
        <v>50</v>
      </c>
      <c r="Q95">
        <v>8</v>
      </c>
      <c r="R95">
        <v>10</v>
      </c>
      <c r="S95">
        <v>0</v>
      </c>
      <c r="T95">
        <v>77</v>
      </c>
    </row>
    <row r="96" spans="1:20" x14ac:dyDescent="0.2">
      <c r="A96" s="1">
        <v>43109</v>
      </c>
      <c r="B96" t="s">
        <v>22</v>
      </c>
      <c r="C96">
        <v>20</v>
      </c>
      <c r="D96">
        <v>7</v>
      </c>
      <c r="E96">
        <v>1</v>
      </c>
      <c r="F96">
        <v>142</v>
      </c>
      <c r="G96" s="5">
        <v>1.35</v>
      </c>
      <c r="H96" s="5">
        <v>80072.350000000006</v>
      </c>
      <c r="I96">
        <v>22</v>
      </c>
      <c r="J96">
        <v>7</v>
      </c>
      <c r="K96">
        <v>0</v>
      </c>
      <c r="L96">
        <v>188</v>
      </c>
      <c r="M96">
        <v>32</v>
      </c>
      <c r="N96">
        <v>7</v>
      </c>
      <c r="O96">
        <v>0</v>
      </c>
      <c r="P96">
        <v>270</v>
      </c>
      <c r="Q96">
        <v>18</v>
      </c>
      <c r="R96">
        <v>7</v>
      </c>
      <c r="S96">
        <v>1</v>
      </c>
      <c r="T96">
        <v>149</v>
      </c>
    </row>
    <row r="97" spans="1:20" x14ac:dyDescent="0.2">
      <c r="A97" s="1">
        <v>43109</v>
      </c>
      <c r="B97" t="s">
        <v>23</v>
      </c>
      <c r="C97">
        <v>25</v>
      </c>
      <c r="D97">
        <v>10</v>
      </c>
      <c r="E97">
        <v>1</v>
      </c>
      <c r="F97">
        <v>261</v>
      </c>
      <c r="G97" s="5">
        <v>4.8333333333333304</v>
      </c>
      <c r="H97" s="5">
        <v>54200.791666666599</v>
      </c>
      <c r="I97">
        <v>41</v>
      </c>
      <c r="J97">
        <v>10</v>
      </c>
      <c r="K97">
        <v>1</v>
      </c>
      <c r="L97">
        <v>439</v>
      </c>
      <c r="M97">
        <v>46</v>
      </c>
      <c r="N97">
        <v>10</v>
      </c>
      <c r="O97">
        <v>0</v>
      </c>
      <c r="P97">
        <v>509</v>
      </c>
      <c r="Q97">
        <v>31</v>
      </c>
      <c r="R97">
        <v>10</v>
      </c>
      <c r="S97">
        <v>0</v>
      </c>
      <c r="T97">
        <v>341</v>
      </c>
    </row>
    <row r="98" spans="1:20" x14ac:dyDescent="0.2">
      <c r="A98" s="1">
        <v>43109</v>
      </c>
      <c r="B98" t="s">
        <v>24</v>
      </c>
      <c r="C98">
        <v>16</v>
      </c>
      <c r="D98">
        <v>2</v>
      </c>
      <c r="E98">
        <v>0</v>
      </c>
      <c r="F98">
        <v>32</v>
      </c>
      <c r="G98" s="5">
        <v>2.5384615384615299</v>
      </c>
      <c r="H98" s="5">
        <v>76943.615384615303</v>
      </c>
      <c r="I98">
        <v>14</v>
      </c>
      <c r="J98">
        <v>2</v>
      </c>
      <c r="K98">
        <v>0</v>
      </c>
      <c r="L98">
        <v>26</v>
      </c>
      <c r="M98">
        <v>11</v>
      </c>
      <c r="N98">
        <v>2</v>
      </c>
      <c r="O98">
        <v>0</v>
      </c>
      <c r="P98">
        <v>32</v>
      </c>
      <c r="Q98">
        <v>12</v>
      </c>
      <c r="R98">
        <v>2</v>
      </c>
      <c r="S98">
        <v>0</v>
      </c>
      <c r="T98">
        <v>26</v>
      </c>
    </row>
    <row r="99" spans="1:20" x14ac:dyDescent="0.2">
      <c r="A99" s="1">
        <v>43109</v>
      </c>
      <c r="B99" t="s">
        <v>26</v>
      </c>
      <c r="C99">
        <v>31</v>
      </c>
      <c r="D99">
        <v>2</v>
      </c>
      <c r="E99">
        <v>0</v>
      </c>
      <c r="F99">
        <v>58</v>
      </c>
      <c r="G99" s="5">
        <v>2.9629629629629601</v>
      </c>
      <c r="H99" s="5">
        <v>63020.296296296299</v>
      </c>
      <c r="I99">
        <v>16</v>
      </c>
      <c r="J99">
        <v>2</v>
      </c>
      <c r="K99">
        <v>0</v>
      </c>
      <c r="L99">
        <v>31</v>
      </c>
      <c r="M99">
        <v>37</v>
      </c>
      <c r="N99">
        <v>2</v>
      </c>
      <c r="O99">
        <v>0</v>
      </c>
      <c r="P99">
        <v>74</v>
      </c>
      <c r="Q99">
        <v>28</v>
      </c>
      <c r="R99">
        <v>2</v>
      </c>
      <c r="S99">
        <v>0</v>
      </c>
      <c r="T99">
        <v>56</v>
      </c>
    </row>
    <row r="100" spans="1:20" x14ac:dyDescent="0.2">
      <c r="A100" s="1">
        <v>43109</v>
      </c>
      <c r="B100" t="s">
        <v>27</v>
      </c>
      <c r="C100">
        <v>6</v>
      </c>
      <c r="D100">
        <v>8</v>
      </c>
      <c r="E100">
        <v>1</v>
      </c>
      <c r="F100">
        <v>48</v>
      </c>
      <c r="G100" s="5">
        <v>8.1666666666666607</v>
      </c>
      <c r="H100" s="5">
        <v>66670.333333333299</v>
      </c>
      <c r="I100">
        <v>11</v>
      </c>
      <c r="J100">
        <v>8</v>
      </c>
      <c r="K100">
        <v>3</v>
      </c>
      <c r="L100">
        <v>69</v>
      </c>
      <c r="M100">
        <v>13</v>
      </c>
      <c r="N100">
        <v>8</v>
      </c>
      <c r="O100">
        <v>2</v>
      </c>
      <c r="P100">
        <v>95</v>
      </c>
      <c r="Q100">
        <v>8</v>
      </c>
      <c r="R100">
        <v>8</v>
      </c>
      <c r="S100">
        <v>1</v>
      </c>
      <c r="T100">
        <v>75</v>
      </c>
    </row>
    <row r="101" spans="1:20" x14ac:dyDescent="0.2">
      <c r="A101" s="1">
        <v>43109</v>
      </c>
      <c r="B101" t="s">
        <v>28</v>
      </c>
      <c r="C101">
        <v>13</v>
      </c>
      <c r="D101">
        <v>8</v>
      </c>
      <c r="E101">
        <v>0</v>
      </c>
      <c r="F101">
        <v>103</v>
      </c>
      <c r="G101" s="5">
        <v>1.7692307692307601</v>
      </c>
      <c r="H101" s="5">
        <v>53916.923076922998</v>
      </c>
      <c r="I101">
        <v>13</v>
      </c>
      <c r="J101">
        <v>10</v>
      </c>
      <c r="K101">
        <v>2</v>
      </c>
      <c r="L101">
        <v>109</v>
      </c>
      <c r="M101">
        <v>11</v>
      </c>
      <c r="N101">
        <v>8</v>
      </c>
      <c r="O101">
        <v>0</v>
      </c>
      <c r="P101">
        <v>87</v>
      </c>
      <c r="Q101">
        <v>5</v>
      </c>
      <c r="R101">
        <v>11</v>
      </c>
      <c r="S101">
        <v>2</v>
      </c>
      <c r="T101">
        <v>47</v>
      </c>
    </row>
    <row r="102" spans="1:20" x14ac:dyDescent="0.2">
      <c r="A102" s="1">
        <v>43109</v>
      </c>
      <c r="B102" t="s">
        <v>29</v>
      </c>
      <c r="C102">
        <v>17</v>
      </c>
      <c r="D102">
        <v>2</v>
      </c>
      <c r="E102">
        <v>0</v>
      </c>
      <c r="F102">
        <v>36</v>
      </c>
      <c r="G102" s="5">
        <v>4.23529411764705</v>
      </c>
      <c r="H102" s="5">
        <v>41286.588235294097</v>
      </c>
      <c r="I102">
        <v>27</v>
      </c>
      <c r="J102">
        <v>2</v>
      </c>
      <c r="K102">
        <v>0</v>
      </c>
      <c r="L102">
        <v>57</v>
      </c>
      <c r="M102">
        <v>15</v>
      </c>
      <c r="N102">
        <v>2</v>
      </c>
      <c r="O102">
        <v>0</v>
      </c>
      <c r="P102">
        <v>38</v>
      </c>
      <c r="Q102">
        <v>13</v>
      </c>
      <c r="R102">
        <v>2</v>
      </c>
      <c r="S102">
        <v>0</v>
      </c>
      <c r="T102">
        <v>30</v>
      </c>
    </row>
    <row r="103" spans="1:20" x14ac:dyDescent="0.2">
      <c r="A103" s="1">
        <v>43109</v>
      </c>
      <c r="B103" t="s">
        <v>30</v>
      </c>
      <c r="C103">
        <v>8</v>
      </c>
      <c r="D103">
        <v>2</v>
      </c>
      <c r="E103">
        <v>0</v>
      </c>
      <c r="F103">
        <v>16</v>
      </c>
      <c r="G103" s="5">
        <v>2.875</v>
      </c>
      <c r="H103" s="5">
        <v>75020.875</v>
      </c>
      <c r="I103">
        <v>16</v>
      </c>
      <c r="J103">
        <v>2</v>
      </c>
      <c r="K103">
        <v>0</v>
      </c>
      <c r="L103">
        <v>39</v>
      </c>
      <c r="M103">
        <v>11</v>
      </c>
      <c r="N103">
        <v>2</v>
      </c>
      <c r="O103">
        <v>0</v>
      </c>
      <c r="P103">
        <v>22</v>
      </c>
      <c r="Q103">
        <v>8</v>
      </c>
      <c r="R103">
        <v>2</v>
      </c>
      <c r="S103">
        <v>0</v>
      </c>
      <c r="T103">
        <v>24</v>
      </c>
    </row>
    <row r="104" spans="1:20" x14ac:dyDescent="0.2">
      <c r="A104" s="1">
        <v>43109</v>
      </c>
      <c r="B104" t="s">
        <v>31</v>
      </c>
      <c r="C104">
        <v>72</v>
      </c>
      <c r="D104">
        <v>12</v>
      </c>
      <c r="E104">
        <v>1</v>
      </c>
      <c r="F104">
        <v>836</v>
      </c>
      <c r="G104" s="5">
        <v>8.0714285714285694</v>
      </c>
      <c r="H104" s="5">
        <v>52923.057142857098</v>
      </c>
      <c r="I104">
        <v>58</v>
      </c>
      <c r="J104">
        <v>12</v>
      </c>
      <c r="K104">
        <v>0</v>
      </c>
      <c r="L104">
        <v>653</v>
      </c>
      <c r="M104">
        <v>68</v>
      </c>
      <c r="N104">
        <v>12</v>
      </c>
      <c r="O104">
        <v>0</v>
      </c>
      <c r="P104">
        <v>763</v>
      </c>
      <c r="Q104">
        <v>67</v>
      </c>
      <c r="R104">
        <v>12</v>
      </c>
      <c r="S104">
        <v>0</v>
      </c>
      <c r="T104">
        <v>767</v>
      </c>
    </row>
    <row r="105" spans="1:20" x14ac:dyDescent="0.2">
      <c r="A105" s="1">
        <v>43109</v>
      </c>
      <c r="B105" t="s">
        <v>32</v>
      </c>
      <c r="C105">
        <v>21</v>
      </c>
      <c r="D105">
        <v>3</v>
      </c>
      <c r="E105">
        <v>0</v>
      </c>
      <c r="F105">
        <v>69</v>
      </c>
      <c r="G105" s="5">
        <v>1.9523809523809501</v>
      </c>
      <c r="H105" s="5">
        <v>71495.285714285696</v>
      </c>
      <c r="I105">
        <v>15</v>
      </c>
      <c r="J105">
        <v>3</v>
      </c>
      <c r="K105">
        <v>0</v>
      </c>
      <c r="L105">
        <v>50</v>
      </c>
      <c r="M105">
        <v>25</v>
      </c>
      <c r="N105">
        <v>3</v>
      </c>
      <c r="O105">
        <v>0</v>
      </c>
      <c r="P105">
        <v>98</v>
      </c>
      <c r="Q105">
        <v>22</v>
      </c>
      <c r="R105">
        <v>3</v>
      </c>
      <c r="S105">
        <v>0</v>
      </c>
      <c r="T105">
        <v>71</v>
      </c>
    </row>
    <row r="106" spans="1:20" x14ac:dyDescent="0.2">
      <c r="A106" s="1">
        <v>43110</v>
      </c>
      <c r="B106" t="s">
        <v>18</v>
      </c>
      <c r="C106">
        <v>1</v>
      </c>
      <c r="D106">
        <v>4</v>
      </c>
      <c r="E106">
        <v>0</v>
      </c>
      <c r="F106">
        <v>4</v>
      </c>
      <c r="G106" s="5">
        <v>2</v>
      </c>
      <c r="H106" s="5">
        <v>442</v>
      </c>
      <c r="I106">
        <v>4</v>
      </c>
      <c r="J106">
        <v>4</v>
      </c>
      <c r="K106">
        <v>0</v>
      </c>
      <c r="L106">
        <v>14</v>
      </c>
      <c r="M106">
        <v>3</v>
      </c>
      <c r="N106">
        <v>4</v>
      </c>
      <c r="O106">
        <v>0</v>
      </c>
      <c r="P106">
        <v>10</v>
      </c>
      <c r="Q106">
        <v>4</v>
      </c>
      <c r="R106">
        <v>4</v>
      </c>
      <c r="S106">
        <v>0</v>
      </c>
      <c r="T106">
        <v>13</v>
      </c>
    </row>
    <row r="107" spans="1:20" x14ac:dyDescent="0.2">
      <c r="A107" s="1">
        <v>43110</v>
      </c>
      <c r="B107" t="s">
        <v>19</v>
      </c>
      <c r="C107">
        <v>24</v>
      </c>
      <c r="D107">
        <v>10</v>
      </c>
      <c r="E107">
        <v>1</v>
      </c>
      <c r="F107">
        <v>217</v>
      </c>
      <c r="G107" s="5">
        <v>3.75</v>
      </c>
      <c r="H107" s="5">
        <v>41771.333333333299</v>
      </c>
      <c r="I107">
        <v>21</v>
      </c>
      <c r="J107">
        <v>12</v>
      </c>
      <c r="K107">
        <v>1</v>
      </c>
      <c r="L107">
        <v>222</v>
      </c>
      <c r="M107">
        <v>21</v>
      </c>
      <c r="N107">
        <v>16</v>
      </c>
      <c r="O107">
        <v>2</v>
      </c>
      <c r="P107">
        <v>292</v>
      </c>
      <c r="Q107">
        <v>23</v>
      </c>
      <c r="R107">
        <v>10</v>
      </c>
      <c r="S107">
        <v>1</v>
      </c>
      <c r="T107">
        <v>211</v>
      </c>
    </row>
    <row r="108" spans="1:20" x14ac:dyDescent="0.2">
      <c r="A108" s="1">
        <v>43110</v>
      </c>
      <c r="B108" t="s">
        <v>20</v>
      </c>
      <c r="C108">
        <v>31</v>
      </c>
      <c r="D108">
        <v>7</v>
      </c>
      <c r="E108">
        <v>2</v>
      </c>
      <c r="F108">
        <v>188</v>
      </c>
      <c r="G108" s="5">
        <v>3.3571428571428501</v>
      </c>
      <c r="H108" s="5">
        <v>43016.571428571398</v>
      </c>
      <c r="I108">
        <v>13</v>
      </c>
      <c r="J108">
        <v>19</v>
      </c>
      <c r="K108">
        <v>1</v>
      </c>
      <c r="L108">
        <v>230</v>
      </c>
      <c r="M108">
        <v>31</v>
      </c>
      <c r="N108">
        <v>12</v>
      </c>
      <c r="O108">
        <v>1</v>
      </c>
      <c r="P108">
        <v>296</v>
      </c>
      <c r="Q108">
        <v>10</v>
      </c>
      <c r="R108">
        <v>11</v>
      </c>
      <c r="S108">
        <v>0</v>
      </c>
      <c r="T108">
        <v>105</v>
      </c>
    </row>
    <row r="109" spans="1:20" x14ac:dyDescent="0.2">
      <c r="A109" s="1">
        <v>43110</v>
      </c>
      <c r="B109" t="s">
        <v>21</v>
      </c>
      <c r="C109">
        <v>11</v>
      </c>
      <c r="D109">
        <v>10</v>
      </c>
      <c r="E109">
        <v>0</v>
      </c>
      <c r="F109">
        <v>110</v>
      </c>
      <c r="G109" s="5">
        <v>5.3</v>
      </c>
      <c r="H109" s="5">
        <v>30076.400000000001</v>
      </c>
      <c r="I109">
        <v>11</v>
      </c>
      <c r="J109">
        <v>10</v>
      </c>
      <c r="K109">
        <v>0</v>
      </c>
      <c r="L109">
        <v>108</v>
      </c>
      <c r="M109">
        <v>7</v>
      </c>
      <c r="N109">
        <v>10</v>
      </c>
      <c r="O109">
        <v>0</v>
      </c>
      <c r="P109">
        <v>70</v>
      </c>
      <c r="Q109">
        <v>5</v>
      </c>
      <c r="R109">
        <v>10</v>
      </c>
      <c r="S109">
        <v>0</v>
      </c>
      <c r="T109">
        <v>50</v>
      </c>
    </row>
    <row r="110" spans="1:20" x14ac:dyDescent="0.2">
      <c r="A110" s="1">
        <v>43110</v>
      </c>
      <c r="B110" t="s">
        <v>22</v>
      </c>
      <c r="C110">
        <v>20</v>
      </c>
      <c r="D110">
        <v>7</v>
      </c>
      <c r="E110">
        <v>0</v>
      </c>
      <c r="F110">
        <v>169</v>
      </c>
      <c r="G110" s="5">
        <v>2.7222222222222201</v>
      </c>
      <c r="H110" s="5">
        <v>83344.888888888803</v>
      </c>
      <c r="I110">
        <v>28</v>
      </c>
      <c r="J110">
        <v>7</v>
      </c>
      <c r="K110">
        <v>0</v>
      </c>
      <c r="L110">
        <v>242</v>
      </c>
      <c r="M110">
        <v>31</v>
      </c>
      <c r="N110">
        <v>7</v>
      </c>
      <c r="O110">
        <v>0</v>
      </c>
      <c r="P110">
        <v>265</v>
      </c>
      <c r="Q110">
        <v>21</v>
      </c>
      <c r="R110">
        <v>7</v>
      </c>
      <c r="S110">
        <v>1</v>
      </c>
      <c r="T110">
        <v>156</v>
      </c>
    </row>
    <row r="111" spans="1:20" x14ac:dyDescent="0.2">
      <c r="A111" s="1">
        <v>43110</v>
      </c>
      <c r="B111" t="s">
        <v>23</v>
      </c>
      <c r="C111">
        <v>41</v>
      </c>
      <c r="D111">
        <v>10</v>
      </c>
      <c r="E111">
        <v>1</v>
      </c>
      <c r="F111">
        <v>439</v>
      </c>
      <c r="G111" s="5">
        <v>3.3846153846153801</v>
      </c>
      <c r="H111" s="5">
        <v>51419.769230769198</v>
      </c>
      <c r="I111">
        <v>49</v>
      </c>
      <c r="J111">
        <v>10</v>
      </c>
      <c r="K111">
        <v>0</v>
      </c>
      <c r="L111">
        <v>541</v>
      </c>
      <c r="M111">
        <v>47</v>
      </c>
      <c r="N111">
        <v>10</v>
      </c>
      <c r="O111">
        <v>1</v>
      </c>
      <c r="P111">
        <v>482</v>
      </c>
      <c r="Q111">
        <v>48</v>
      </c>
      <c r="R111">
        <v>10</v>
      </c>
      <c r="S111">
        <v>0</v>
      </c>
      <c r="T111">
        <v>540</v>
      </c>
    </row>
    <row r="112" spans="1:20" x14ac:dyDescent="0.2">
      <c r="A112" s="1">
        <v>43110</v>
      </c>
      <c r="B112" t="s">
        <v>24</v>
      </c>
      <c r="C112">
        <v>13</v>
      </c>
      <c r="D112">
        <v>2</v>
      </c>
      <c r="E112">
        <v>1</v>
      </c>
      <c r="F112">
        <v>42</v>
      </c>
      <c r="G112" s="5">
        <v>6.6363636363636296</v>
      </c>
      <c r="H112" s="5">
        <v>63662.363636363603</v>
      </c>
      <c r="I112">
        <v>18</v>
      </c>
      <c r="J112">
        <v>2</v>
      </c>
      <c r="K112">
        <v>0</v>
      </c>
      <c r="L112">
        <v>54</v>
      </c>
      <c r="M112">
        <v>9</v>
      </c>
      <c r="N112">
        <v>2</v>
      </c>
      <c r="O112">
        <v>1</v>
      </c>
      <c r="P112">
        <v>32</v>
      </c>
      <c r="Q112">
        <v>6</v>
      </c>
      <c r="R112">
        <v>2</v>
      </c>
      <c r="S112">
        <v>0</v>
      </c>
      <c r="T112">
        <v>14</v>
      </c>
    </row>
    <row r="113" spans="1:20" x14ac:dyDescent="0.2">
      <c r="A113" s="1">
        <v>43110</v>
      </c>
      <c r="B113" t="s">
        <v>25</v>
      </c>
      <c r="C113">
        <v>6</v>
      </c>
      <c r="D113">
        <v>4</v>
      </c>
      <c r="E113">
        <v>1</v>
      </c>
      <c r="F113">
        <v>18</v>
      </c>
      <c r="G113" s="5">
        <v>1.8</v>
      </c>
      <c r="H113" s="5">
        <v>60032.800000000003</v>
      </c>
      <c r="I113">
        <v>8</v>
      </c>
      <c r="J113">
        <v>4</v>
      </c>
      <c r="K113">
        <v>0</v>
      </c>
      <c r="L113">
        <v>28</v>
      </c>
      <c r="M113">
        <v>13</v>
      </c>
      <c r="N113">
        <v>4</v>
      </c>
      <c r="O113">
        <v>0</v>
      </c>
      <c r="P113">
        <v>45</v>
      </c>
      <c r="Q113">
        <v>8</v>
      </c>
      <c r="R113">
        <v>4</v>
      </c>
      <c r="S113">
        <v>0</v>
      </c>
      <c r="T113">
        <v>28</v>
      </c>
    </row>
    <row r="114" spans="1:20" x14ac:dyDescent="0.2">
      <c r="A114" s="1">
        <v>43110</v>
      </c>
      <c r="B114" t="s">
        <v>26</v>
      </c>
      <c r="C114">
        <v>21</v>
      </c>
      <c r="D114">
        <v>2</v>
      </c>
      <c r="E114">
        <v>0</v>
      </c>
      <c r="F114">
        <v>40</v>
      </c>
      <c r="G114" s="5">
        <v>3.8235294117646998</v>
      </c>
      <c r="H114" s="5">
        <v>29534.176470588201</v>
      </c>
      <c r="I114">
        <v>29</v>
      </c>
      <c r="J114">
        <v>2</v>
      </c>
      <c r="K114">
        <v>0</v>
      </c>
      <c r="L114">
        <v>56</v>
      </c>
      <c r="M114">
        <v>41</v>
      </c>
      <c r="N114">
        <v>2</v>
      </c>
      <c r="O114">
        <v>1</v>
      </c>
      <c r="P114">
        <v>67</v>
      </c>
      <c r="Q114">
        <v>33</v>
      </c>
      <c r="R114">
        <v>2</v>
      </c>
      <c r="S114">
        <v>0</v>
      </c>
      <c r="T114">
        <v>65</v>
      </c>
    </row>
    <row r="115" spans="1:20" x14ac:dyDescent="0.2">
      <c r="A115" s="1">
        <v>43110</v>
      </c>
      <c r="B115" t="s">
        <v>27</v>
      </c>
      <c r="C115">
        <v>5</v>
      </c>
      <c r="D115">
        <v>8</v>
      </c>
      <c r="E115">
        <v>2</v>
      </c>
      <c r="F115">
        <v>39</v>
      </c>
      <c r="G115" s="5">
        <v>3.6</v>
      </c>
      <c r="H115" s="5">
        <v>40062.6</v>
      </c>
      <c r="I115">
        <v>13</v>
      </c>
      <c r="J115">
        <v>8</v>
      </c>
      <c r="K115">
        <v>1</v>
      </c>
      <c r="L115">
        <v>111</v>
      </c>
      <c r="M115">
        <v>15</v>
      </c>
      <c r="N115">
        <v>8</v>
      </c>
      <c r="O115">
        <v>2</v>
      </c>
      <c r="P115">
        <v>121</v>
      </c>
      <c r="Q115">
        <v>3</v>
      </c>
      <c r="R115">
        <v>8</v>
      </c>
      <c r="S115">
        <v>0</v>
      </c>
      <c r="T115">
        <v>28</v>
      </c>
    </row>
    <row r="116" spans="1:20" x14ac:dyDescent="0.2">
      <c r="A116" s="1">
        <v>43110</v>
      </c>
      <c r="B116" t="s">
        <v>28</v>
      </c>
      <c r="C116">
        <v>10</v>
      </c>
      <c r="D116">
        <v>7</v>
      </c>
      <c r="E116">
        <v>0</v>
      </c>
      <c r="F116">
        <v>74</v>
      </c>
      <c r="G116" s="5">
        <v>4.5</v>
      </c>
      <c r="H116" s="5">
        <v>30270.799999999999</v>
      </c>
      <c r="I116">
        <v>12</v>
      </c>
      <c r="J116">
        <v>9</v>
      </c>
      <c r="K116">
        <v>2</v>
      </c>
      <c r="L116">
        <v>85</v>
      </c>
      <c r="M116">
        <v>15</v>
      </c>
      <c r="N116">
        <v>8</v>
      </c>
      <c r="O116">
        <v>2</v>
      </c>
      <c r="P116">
        <v>91</v>
      </c>
      <c r="Q116">
        <v>9</v>
      </c>
      <c r="R116">
        <v>8</v>
      </c>
      <c r="S116">
        <v>0</v>
      </c>
      <c r="T116">
        <v>72</v>
      </c>
    </row>
    <row r="117" spans="1:20" x14ac:dyDescent="0.2">
      <c r="A117" s="1">
        <v>43110</v>
      </c>
      <c r="B117" t="s">
        <v>29</v>
      </c>
      <c r="C117">
        <v>15</v>
      </c>
      <c r="D117">
        <v>2</v>
      </c>
      <c r="E117">
        <v>0</v>
      </c>
      <c r="F117">
        <v>32</v>
      </c>
      <c r="G117" s="5">
        <v>3.0833333333333299</v>
      </c>
      <c r="H117" s="5">
        <v>25215.25</v>
      </c>
      <c r="I117">
        <v>12</v>
      </c>
      <c r="J117">
        <v>2</v>
      </c>
      <c r="K117">
        <v>0</v>
      </c>
      <c r="L117">
        <v>36</v>
      </c>
      <c r="M117">
        <v>10</v>
      </c>
      <c r="N117">
        <v>2</v>
      </c>
      <c r="O117">
        <v>0</v>
      </c>
      <c r="P117">
        <v>38</v>
      </c>
      <c r="Q117">
        <v>14</v>
      </c>
      <c r="R117">
        <v>2</v>
      </c>
      <c r="S117">
        <v>0</v>
      </c>
      <c r="T117">
        <v>30</v>
      </c>
    </row>
    <row r="118" spans="1:20" x14ac:dyDescent="0.2">
      <c r="A118" s="1">
        <v>43110</v>
      </c>
      <c r="B118" t="s">
        <v>30</v>
      </c>
      <c r="C118">
        <v>7</v>
      </c>
      <c r="D118">
        <v>2</v>
      </c>
      <c r="E118">
        <v>0</v>
      </c>
      <c r="F118">
        <v>14</v>
      </c>
      <c r="G118" s="5">
        <v>2.71428571428571</v>
      </c>
      <c r="H118" s="5">
        <v>28772.4285714285</v>
      </c>
      <c r="I118">
        <v>17</v>
      </c>
      <c r="J118">
        <v>2</v>
      </c>
      <c r="K118">
        <v>0</v>
      </c>
      <c r="L118">
        <v>50</v>
      </c>
      <c r="M118">
        <v>13</v>
      </c>
      <c r="N118">
        <v>2</v>
      </c>
      <c r="O118">
        <v>0</v>
      </c>
      <c r="P118">
        <v>61</v>
      </c>
      <c r="Q118">
        <v>8</v>
      </c>
      <c r="R118">
        <v>2</v>
      </c>
      <c r="S118">
        <v>0</v>
      </c>
      <c r="T118">
        <v>16</v>
      </c>
    </row>
    <row r="119" spans="1:20" x14ac:dyDescent="0.2">
      <c r="A119" s="1">
        <v>43110</v>
      </c>
      <c r="B119" t="s">
        <v>31</v>
      </c>
      <c r="C119">
        <v>83</v>
      </c>
      <c r="D119">
        <v>12</v>
      </c>
      <c r="E119">
        <v>1</v>
      </c>
      <c r="F119">
        <v>866</v>
      </c>
      <c r="G119" s="5">
        <v>4.4461538461538401</v>
      </c>
      <c r="H119" s="5">
        <v>44726.630769230702</v>
      </c>
      <c r="I119">
        <v>92</v>
      </c>
      <c r="J119">
        <v>14</v>
      </c>
      <c r="K119">
        <v>1</v>
      </c>
      <c r="L119">
        <v>1299</v>
      </c>
      <c r="M119">
        <v>72</v>
      </c>
      <c r="N119">
        <v>18</v>
      </c>
      <c r="O119">
        <v>1</v>
      </c>
      <c r="P119">
        <v>1151</v>
      </c>
      <c r="Q119">
        <v>73</v>
      </c>
      <c r="R119">
        <v>12</v>
      </c>
      <c r="S119">
        <v>1</v>
      </c>
      <c r="T119">
        <v>840</v>
      </c>
    </row>
    <row r="120" spans="1:20" x14ac:dyDescent="0.2">
      <c r="A120" s="1">
        <v>43110</v>
      </c>
      <c r="B120" t="s">
        <v>32</v>
      </c>
      <c r="C120">
        <v>32</v>
      </c>
      <c r="D120">
        <v>3</v>
      </c>
      <c r="E120">
        <v>0</v>
      </c>
      <c r="F120">
        <v>128</v>
      </c>
      <c r="G120" s="5">
        <v>3.5185185185185102</v>
      </c>
      <c r="H120" s="5">
        <v>48224.407407407401</v>
      </c>
      <c r="I120">
        <v>35</v>
      </c>
      <c r="J120">
        <v>3</v>
      </c>
      <c r="K120">
        <v>0</v>
      </c>
      <c r="L120">
        <v>156</v>
      </c>
      <c r="M120">
        <v>32</v>
      </c>
      <c r="N120">
        <v>3</v>
      </c>
      <c r="O120">
        <v>1</v>
      </c>
      <c r="P120">
        <v>151</v>
      </c>
      <c r="Q120">
        <v>26</v>
      </c>
      <c r="R120">
        <v>3</v>
      </c>
      <c r="S120">
        <v>0</v>
      </c>
      <c r="T120">
        <v>85</v>
      </c>
    </row>
    <row r="121" spans="1:20" x14ac:dyDescent="0.2">
      <c r="A121" s="1">
        <v>43111</v>
      </c>
      <c r="B121" t="s">
        <v>18</v>
      </c>
      <c r="C121">
        <v>13</v>
      </c>
      <c r="D121">
        <v>4</v>
      </c>
      <c r="E121">
        <v>0</v>
      </c>
      <c r="F121">
        <v>42</v>
      </c>
      <c r="G121" s="5">
        <v>3.72727272727272</v>
      </c>
      <c r="H121" s="5">
        <v>54631.818181818096</v>
      </c>
      <c r="I121">
        <v>8</v>
      </c>
      <c r="J121">
        <v>4</v>
      </c>
      <c r="K121">
        <v>0</v>
      </c>
      <c r="L121">
        <v>28</v>
      </c>
      <c r="M121">
        <v>4</v>
      </c>
      <c r="N121">
        <v>4</v>
      </c>
      <c r="O121">
        <v>0</v>
      </c>
      <c r="P121">
        <v>14</v>
      </c>
      <c r="Q121">
        <v>6</v>
      </c>
      <c r="R121">
        <v>4</v>
      </c>
      <c r="S121">
        <v>0</v>
      </c>
      <c r="T121">
        <v>21</v>
      </c>
    </row>
    <row r="122" spans="1:20" x14ac:dyDescent="0.2">
      <c r="A122" s="1">
        <v>43111</v>
      </c>
      <c r="B122" t="s">
        <v>19</v>
      </c>
      <c r="C122">
        <v>33</v>
      </c>
      <c r="D122">
        <v>13</v>
      </c>
      <c r="E122">
        <v>1</v>
      </c>
      <c r="F122">
        <v>387</v>
      </c>
      <c r="G122" s="5">
        <v>2.39393939393939</v>
      </c>
      <c r="H122" s="5">
        <v>54615.666666666599</v>
      </c>
      <c r="I122">
        <v>35</v>
      </c>
      <c r="J122">
        <v>11</v>
      </c>
      <c r="K122">
        <v>0</v>
      </c>
      <c r="L122">
        <v>392</v>
      </c>
      <c r="M122">
        <v>28</v>
      </c>
      <c r="N122">
        <v>17</v>
      </c>
      <c r="O122">
        <v>0</v>
      </c>
      <c r="P122">
        <v>487</v>
      </c>
      <c r="Q122">
        <v>29</v>
      </c>
      <c r="R122">
        <v>13</v>
      </c>
      <c r="S122">
        <v>0</v>
      </c>
      <c r="T122">
        <v>358</v>
      </c>
    </row>
    <row r="123" spans="1:20" x14ac:dyDescent="0.2">
      <c r="A123" s="1">
        <v>43111</v>
      </c>
      <c r="B123" t="s">
        <v>20</v>
      </c>
      <c r="C123">
        <v>17</v>
      </c>
      <c r="D123">
        <v>21</v>
      </c>
      <c r="E123">
        <v>0</v>
      </c>
      <c r="F123">
        <v>350</v>
      </c>
      <c r="G123" s="5">
        <v>3.6470588235294099</v>
      </c>
      <c r="H123" s="5">
        <v>41227.117647058803</v>
      </c>
      <c r="I123">
        <v>22</v>
      </c>
      <c r="J123">
        <v>18</v>
      </c>
      <c r="K123">
        <v>12</v>
      </c>
      <c r="L123">
        <v>145</v>
      </c>
      <c r="M123">
        <v>20</v>
      </c>
      <c r="N123">
        <v>12</v>
      </c>
      <c r="O123">
        <v>0</v>
      </c>
      <c r="P123">
        <v>191</v>
      </c>
      <c r="Q123">
        <v>14</v>
      </c>
      <c r="R123">
        <v>15</v>
      </c>
      <c r="S123">
        <v>0</v>
      </c>
      <c r="T123">
        <v>207</v>
      </c>
    </row>
    <row r="124" spans="1:20" x14ac:dyDescent="0.2">
      <c r="A124" s="1">
        <v>43111</v>
      </c>
      <c r="B124" t="s">
        <v>21</v>
      </c>
      <c r="C124">
        <v>15</v>
      </c>
      <c r="D124">
        <v>10</v>
      </c>
      <c r="E124">
        <v>0</v>
      </c>
      <c r="F124">
        <v>150</v>
      </c>
      <c r="G124" s="5">
        <v>2.2857142857142798</v>
      </c>
      <c r="H124" s="5">
        <v>64315.785714285703</v>
      </c>
      <c r="I124">
        <v>8</v>
      </c>
      <c r="J124">
        <v>10</v>
      </c>
      <c r="K124">
        <v>0</v>
      </c>
      <c r="L124">
        <v>82</v>
      </c>
      <c r="M124">
        <v>9</v>
      </c>
      <c r="N124">
        <v>10</v>
      </c>
      <c r="O124">
        <v>0</v>
      </c>
      <c r="P124">
        <v>87</v>
      </c>
      <c r="Q124">
        <v>15</v>
      </c>
      <c r="R124">
        <v>10</v>
      </c>
      <c r="S124">
        <v>0</v>
      </c>
      <c r="T124">
        <v>147</v>
      </c>
    </row>
    <row r="125" spans="1:20" x14ac:dyDescent="0.2">
      <c r="A125" s="1">
        <v>43111</v>
      </c>
      <c r="B125" t="s">
        <v>22</v>
      </c>
      <c r="C125">
        <v>21</v>
      </c>
      <c r="D125">
        <v>7</v>
      </c>
      <c r="E125">
        <v>1</v>
      </c>
      <c r="F125">
        <v>164</v>
      </c>
      <c r="G125" s="5">
        <v>2.0499999999999998</v>
      </c>
      <c r="H125" s="5">
        <v>60136.2</v>
      </c>
      <c r="I125">
        <v>34</v>
      </c>
      <c r="J125">
        <v>7</v>
      </c>
      <c r="K125">
        <v>1</v>
      </c>
      <c r="L125">
        <v>276</v>
      </c>
      <c r="M125">
        <v>27</v>
      </c>
      <c r="N125">
        <v>7</v>
      </c>
      <c r="O125">
        <v>0</v>
      </c>
      <c r="P125">
        <v>230</v>
      </c>
      <c r="Q125">
        <v>30</v>
      </c>
      <c r="R125">
        <v>7</v>
      </c>
      <c r="S125">
        <v>0</v>
      </c>
      <c r="T125">
        <v>258</v>
      </c>
    </row>
    <row r="126" spans="1:20" x14ac:dyDescent="0.2">
      <c r="A126" s="1">
        <v>43111</v>
      </c>
      <c r="B126" t="s">
        <v>23</v>
      </c>
      <c r="C126">
        <v>50</v>
      </c>
      <c r="D126">
        <v>10</v>
      </c>
      <c r="E126">
        <v>1</v>
      </c>
      <c r="F126">
        <v>523</v>
      </c>
      <c r="G126" s="5">
        <v>8.4186046511627897</v>
      </c>
      <c r="H126" s="5">
        <v>30343.534883720899</v>
      </c>
      <c r="I126">
        <v>55</v>
      </c>
      <c r="J126">
        <v>10</v>
      </c>
      <c r="K126">
        <v>1</v>
      </c>
      <c r="L126">
        <v>587</v>
      </c>
      <c r="M126">
        <v>43</v>
      </c>
      <c r="N126">
        <v>10</v>
      </c>
      <c r="O126">
        <v>0</v>
      </c>
      <c r="P126">
        <v>479</v>
      </c>
      <c r="Q126">
        <v>37</v>
      </c>
      <c r="R126">
        <v>10</v>
      </c>
      <c r="S126">
        <v>0</v>
      </c>
      <c r="T126">
        <v>414</v>
      </c>
    </row>
    <row r="127" spans="1:20" x14ac:dyDescent="0.2">
      <c r="A127" s="1">
        <v>43111</v>
      </c>
      <c r="B127" t="s">
        <v>24</v>
      </c>
      <c r="C127">
        <v>19</v>
      </c>
      <c r="D127">
        <v>2</v>
      </c>
      <c r="E127">
        <v>0</v>
      </c>
      <c r="F127">
        <v>56</v>
      </c>
      <c r="G127" s="5">
        <v>2.4444444444444402</v>
      </c>
      <c r="H127" s="5">
        <v>50053.111111111102</v>
      </c>
      <c r="I127">
        <v>16</v>
      </c>
      <c r="J127">
        <v>2</v>
      </c>
      <c r="K127">
        <v>1</v>
      </c>
      <c r="L127">
        <v>43</v>
      </c>
      <c r="M127">
        <v>9</v>
      </c>
      <c r="N127">
        <v>2</v>
      </c>
      <c r="O127">
        <v>0</v>
      </c>
      <c r="P127">
        <v>34</v>
      </c>
      <c r="Q127">
        <v>14</v>
      </c>
      <c r="R127">
        <v>2</v>
      </c>
      <c r="S127">
        <v>0</v>
      </c>
      <c r="T127">
        <v>40</v>
      </c>
    </row>
    <row r="128" spans="1:20" x14ac:dyDescent="0.2">
      <c r="A128" s="1">
        <v>43111</v>
      </c>
      <c r="B128" t="s">
        <v>25</v>
      </c>
      <c r="C128">
        <v>6</v>
      </c>
      <c r="D128">
        <v>4</v>
      </c>
      <c r="E128">
        <v>0</v>
      </c>
      <c r="F128">
        <v>19</v>
      </c>
      <c r="G128" s="5">
        <v>1.8</v>
      </c>
      <c r="H128" s="5">
        <v>40181.199999999997</v>
      </c>
      <c r="I128">
        <v>14</v>
      </c>
      <c r="J128">
        <v>4</v>
      </c>
      <c r="K128">
        <v>0</v>
      </c>
      <c r="L128">
        <v>45</v>
      </c>
      <c r="M128">
        <v>2</v>
      </c>
      <c r="N128">
        <v>4</v>
      </c>
      <c r="O128">
        <v>0</v>
      </c>
      <c r="P128">
        <v>7</v>
      </c>
      <c r="Q128">
        <v>7</v>
      </c>
      <c r="R128">
        <v>4</v>
      </c>
      <c r="S128">
        <v>0</v>
      </c>
      <c r="T128">
        <v>24</v>
      </c>
    </row>
    <row r="129" spans="1:20" x14ac:dyDescent="0.2">
      <c r="A129" s="1">
        <v>43111</v>
      </c>
      <c r="B129" t="s">
        <v>26</v>
      </c>
      <c r="C129">
        <v>43</v>
      </c>
      <c r="D129">
        <v>2</v>
      </c>
      <c r="E129">
        <v>0</v>
      </c>
      <c r="F129">
        <v>84</v>
      </c>
      <c r="G129" s="5">
        <v>3.17241379310344</v>
      </c>
      <c r="H129" s="5">
        <v>41452.827586206899</v>
      </c>
      <c r="I129">
        <v>48</v>
      </c>
      <c r="J129">
        <v>2</v>
      </c>
      <c r="K129">
        <v>0</v>
      </c>
      <c r="L129">
        <v>94</v>
      </c>
      <c r="M129">
        <v>36</v>
      </c>
      <c r="N129">
        <v>2</v>
      </c>
      <c r="O129">
        <v>0</v>
      </c>
      <c r="P129">
        <v>72</v>
      </c>
      <c r="Q129">
        <v>22</v>
      </c>
      <c r="R129">
        <v>2</v>
      </c>
      <c r="S129">
        <v>0</v>
      </c>
      <c r="T129">
        <v>43</v>
      </c>
    </row>
    <row r="130" spans="1:20" x14ac:dyDescent="0.2">
      <c r="A130" s="1">
        <v>43111</v>
      </c>
      <c r="B130" t="s">
        <v>27</v>
      </c>
      <c r="C130">
        <v>8</v>
      </c>
      <c r="D130">
        <v>8</v>
      </c>
      <c r="E130">
        <v>0</v>
      </c>
      <c r="F130">
        <v>78</v>
      </c>
      <c r="G130" s="5">
        <v>7</v>
      </c>
      <c r="H130" s="5">
        <v>37574.625</v>
      </c>
      <c r="I130">
        <v>15</v>
      </c>
      <c r="J130">
        <v>8</v>
      </c>
      <c r="K130">
        <v>2</v>
      </c>
      <c r="L130">
        <v>120</v>
      </c>
      <c r="M130">
        <v>8</v>
      </c>
      <c r="N130">
        <v>8</v>
      </c>
      <c r="O130">
        <v>0</v>
      </c>
      <c r="P130">
        <v>74</v>
      </c>
      <c r="Q130">
        <v>12</v>
      </c>
      <c r="R130">
        <v>8</v>
      </c>
      <c r="S130">
        <v>1</v>
      </c>
      <c r="T130">
        <v>104</v>
      </c>
    </row>
    <row r="131" spans="1:20" x14ac:dyDescent="0.2">
      <c r="A131" s="1">
        <v>43111</v>
      </c>
      <c r="B131" t="s">
        <v>28</v>
      </c>
      <c r="C131">
        <v>15</v>
      </c>
      <c r="D131">
        <v>12</v>
      </c>
      <c r="E131">
        <v>0</v>
      </c>
      <c r="F131">
        <v>176</v>
      </c>
      <c r="G131" s="5">
        <v>2.6</v>
      </c>
      <c r="H131" s="5">
        <v>53381.8</v>
      </c>
      <c r="I131">
        <v>13</v>
      </c>
      <c r="J131">
        <v>11</v>
      </c>
      <c r="K131">
        <v>0</v>
      </c>
      <c r="L131">
        <v>146</v>
      </c>
      <c r="M131">
        <v>12</v>
      </c>
      <c r="N131">
        <v>11</v>
      </c>
      <c r="O131">
        <v>0</v>
      </c>
      <c r="P131">
        <v>121</v>
      </c>
      <c r="Q131">
        <v>13</v>
      </c>
      <c r="R131">
        <v>9</v>
      </c>
      <c r="S131">
        <v>0</v>
      </c>
      <c r="T131">
        <v>112</v>
      </c>
    </row>
    <row r="132" spans="1:20" x14ac:dyDescent="0.2">
      <c r="A132" s="1">
        <v>43111</v>
      </c>
      <c r="B132" t="s">
        <v>29</v>
      </c>
      <c r="C132">
        <v>13</v>
      </c>
      <c r="D132">
        <v>2</v>
      </c>
      <c r="E132">
        <v>0</v>
      </c>
      <c r="F132">
        <v>36</v>
      </c>
      <c r="G132" s="5">
        <v>1.7692307692307601</v>
      </c>
      <c r="H132" s="5">
        <v>46251.538461538403</v>
      </c>
      <c r="I132">
        <v>23</v>
      </c>
      <c r="J132">
        <v>2</v>
      </c>
      <c r="K132">
        <v>0</v>
      </c>
      <c r="L132">
        <v>53</v>
      </c>
      <c r="M132">
        <v>17</v>
      </c>
      <c r="N132">
        <v>2</v>
      </c>
      <c r="O132">
        <v>0</v>
      </c>
      <c r="P132">
        <v>50</v>
      </c>
      <c r="Q132">
        <v>18</v>
      </c>
      <c r="R132">
        <v>2</v>
      </c>
      <c r="S132">
        <v>0</v>
      </c>
      <c r="T132">
        <v>48</v>
      </c>
    </row>
    <row r="133" spans="1:20" x14ac:dyDescent="0.2">
      <c r="A133" s="1">
        <v>43111</v>
      </c>
      <c r="B133" t="s">
        <v>30</v>
      </c>
      <c r="C133">
        <v>17</v>
      </c>
      <c r="D133">
        <v>2</v>
      </c>
      <c r="E133">
        <v>0</v>
      </c>
      <c r="F133">
        <v>48</v>
      </c>
      <c r="G133" s="5">
        <v>2</v>
      </c>
      <c r="H133" s="5">
        <v>64750.647058823502</v>
      </c>
      <c r="I133">
        <v>19</v>
      </c>
      <c r="J133">
        <v>2</v>
      </c>
      <c r="K133">
        <v>1</v>
      </c>
      <c r="L133">
        <v>41</v>
      </c>
      <c r="M133">
        <v>13</v>
      </c>
      <c r="N133">
        <v>2</v>
      </c>
      <c r="O133">
        <v>0</v>
      </c>
      <c r="P133">
        <v>44</v>
      </c>
      <c r="Q133">
        <v>10</v>
      </c>
      <c r="R133">
        <v>2</v>
      </c>
      <c r="S133">
        <v>0</v>
      </c>
      <c r="T133">
        <v>28</v>
      </c>
    </row>
    <row r="134" spans="1:20" x14ac:dyDescent="0.2">
      <c r="A134" s="1">
        <v>43111</v>
      </c>
      <c r="B134" t="s">
        <v>31</v>
      </c>
      <c r="C134">
        <v>91</v>
      </c>
      <c r="D134">
        <v>14</v>
      </c>
      <c r="E134">
        <v>0</v>
      </c>
      <c r="F134">
        <v>1221</v>
      </c>
      <c r="G134" s="5">
        <v>3.74444444444444</v>
      </c>
      <c r="H134" s="5">
        <v>45644.611111111102</v>
      </c>
      <c r="I134">
        <v>86</v>
      </c>
      <c r="J134">
        <v>12</v>
      </c>
      <c r="K134">
        <v>1</v>
      </c>
      <c r="L134">
        <v>960</v>
      </c>
      <c r="M134">
        <v>68</v>
      </c>
      <c r="N134">
        <v>13</v>
      </c>
      <c r="O134">
        <v>0</v>
      </c>
      <c r="P134">
        <v>852</v>
      </c>
      <c r="Q134">
        <v>75</v>
      </c>
      <c r="R134">
        <v>13</v>
      </c>
      <c r="S134">
        <v>0</v>
      </c>
      <c r="T134">
        <v>968</v>
      </c>
    </row>
    <row r="135" spans="1:20" x14ac:dyDescent="0.2">
      <c r="A135" s="1">
        <v>43111</v>
      </c>
      <c r="B135" t="s">
        <v>32</v>
      </c>
      <c r="C135">
        <v>37</v>
      </c>
      <c r="D135">
        <v>3</v>
      </c>
      <c r="E135">
        <v>0</v>
      </c>
      <c r="F135">
        <v>163</v>
      </c>
      <c r="G135" s="5">
        <v>3.3428571428571399</v>
      </c>
      <c r="H135" s="5">
        <v>45829.771428571403</v>
      </c>
      <c r="I135">
        <v>34</v>
      </c>
      <c r="J135">
        <v>3</v>
      </c>
      <c r="K135">
        <v>0</v>
      </c>
      <c r="L135">
        <v>127</v>
      </c>
      <c r="M135">
        <v>23</v>
      </c>
      <c r="N135">
        <v>3</v>
      </c>
      <c r="O135">
        <v>0</v>
      </c>
      <c r="P135">
        <v>107</v>
      </c>
      <c r="Q135">
        <v>24</v>
      </c>
      <c r="R135">
        <v>3</v>
      </c>
      <c r="S135">
        <v>0</v>
      </c>
      <c r="T135">
        <v>92</v>
      </c>
    </row>
    <row r="136" spans="1:20" x14ac:dyDescent="0.2">
      <c r="A136" s="1">
        <v>43112</v>
      </c>
      <c r="B136" t="s">
        <v>18</v>
      </c>
      <c r="C136">
        <v>7</v>
      </c>
      <c r="D136">
        <v>4</v>
      </c>
      <c r="E136">
        <v>0</v>
      </c>
      <c r="F136">
        <v>24</v>
      </c>
      <c r="G136" s="5">
        <v>1.75</v>
      </c>
      <c r="H136" s="5">
        <v>50090.25</v>
      </c>
      <c r="I136">
        <v>12</v>
      </c>
      <c r="J136">
        <v>4</v>
      </c>
      <c r="K136">
        <v>0</v>
      </c>
      <c r="L136">
        <v>38</v>
      </c>
      <c r="M136">
        <v>20</v>
      </c>
      <c r="N136">
        <v>4</v>
      </c>
      <c r="O136">
        <v>0</v>
      </c>
      <c r="P136">
        <v>70</v>
      </c>
      <c r="Q136">
        <v>10</v>
      </c>
      <c r="R136">
        <v>4</v>
      </c>
      <c r="S136">
        <v>0</v>
      </c>
      <c r="T136">
        <v>35</v>
      </c>
    </row>
    <row r="137" spans="1:20" x14ac:dyDescent="0.2">
      <c r="A137" s="1">
        <v>43112</v>
      </c>
      <c r="B137" t="s">
        <v>19</v>
      </c>
      <c r="C137">
        <v>41</v>
      </c>
      <c r="D137">
        <v>11</v>
      </c>
      <c r="E137">
        <v>1</v>
      </c>
      <c r="F137">
        <v>427</v>
      </c>
      <c r="G137" s="5">
        <v>5.7560975609755998</v>
      </c>
      <c r="H137" s="5">
        <v>70864.097560975599</v>
      </c>
      <c r="I137">
        <v>33</v>
      </c>
      <c r="J137">
        <v>12</v>
      </c>
      <c r="K137">
        <v>1</v>
      </c>
      <c r="L137">
        <v>365</v>
      </c>
      <c r="M137">
        <v>40</v>
      </c>
      <c r="N137">
        <v>12</v>
      </c>
      <c r="O137">
        <v>0</v>
      </c>
      <c r="P137">
        <v>463</v>
      </c>
      <c r="Q137">
        <v>33</v>
      </c>
      <c r="R137">
        <v>13</v>
      </c>
      <c r="S137">
        <v>1</v>
      </c>
      <c r="T137">
        <v>388</v>
      </c>
    </row>
    <row r="138" spans="1:20" x14ac:dyDescent="0.2">
      <c r="A138" s="1">
        <v>43112</v>
      </c>
      <c r="B138" t="s">
        <v>20</v>
      </c>
      <c r="C138">
        <v>22</v>
      </c>
      <c r="D138">
        <v>8</v>
      </c>
      <c r="E138">
        <v>0</v>
      </c>
      <c r="F138">
        <v>177</v>
      </c>
      <c r="G138" s="5">
        <v>1.63636363636363</v>
      </c>
      <c r="H138" s="5">
        <v>72826.681818181794</v>
      </c>
      <c r="I138">
        <v>25</v>
      </c>
      <c r="J138">
        <v>6</v>
      </c>
      <c r="K138">
        <v>0</v>
      </c>
      <c r="L138">
        <v>155</v>
      </c>
      <c r="M138">
        <v>39</v>
      </c>
      <c r="N138">
        <v>8</v>
      </c>
      <c r="O138">
        <v>0</v>
      </c>
      <c r="P138">
        <v>441</v>
      </c>
      <c r="Q138">
        <v>25</v>
      </c>
      <c r="R138">
        <v>9</v>
      </c>
      <c r="S138">
        <v>0</v>
      </c>
      <c r="T138">
        <v>214</v>
      </c>
    </row>
    <row r="139" spans="1:20" x14ac:dyDescent="0.2">
      <c r="A139" s="1">
        <v>43112</v>
      </c>
      <c r="B139" t="s">
        <v>21</v>
      </c>
      <c r="C139">
        <v>24</v>
      </c>
      <c r="D139">
        <v>10</v>
      </c>
      <c r="E139">
        <v>0</v>
      </c>
      <c r="F139">
        <v>240</v>
      </c>
      <c r="G139" s="5">
        <v>2.4583333333333299</v>
      </c>
      <c r="H139" s="5">
        <v>41824.75</v>
      </c>
      <c r="I139">
        <v>17</v>
      </c>
      <c r="J139">
        <v>10</v>
      </c>
      <c r="K139">
        <v>1</v>
      </c>
      <c r="L139">
        <v>162</v>
      </c>
      <c r="M139">
        <v>21</v>
      </c>
      <c r="N139">
        <v>10</v>
      </c>
      <c r="O139">
        <v>0</v>
      </c>
      <c r="P139">
        <v>207</v>
      </c>
      <c r="Q139">
        <v>25</v>
      </c>
      <c r="R139">
        <v>10</v>
      </c>
      <c r="S139">
        <v>0</v>
      </c>
      <c r="T139">
        <v>240</v>
      </c>
    </row>
    <row r="140" spans="1:20" x14ac:dyDescent="0.2">
      <c r="A140" s="1">
        <v>43112</v>
      </c>
      <c r="B140" t="s">
        <v>22</v>
      </c>
      <c r="C140">
        <v>33</v>
      </c>
      <c r="D140">
        <v>7</v>
      </c>
      <c r="E140">
        <v>0</v>
      </c>
      <c r="F140">
        <v>289</v>
      </c>
      <c r="G140" s="5">
        <v>3.1290322580645098</v>
      </c>
      <c r="H140" s="5">
        <v>61328.129032258003</v>
      </c>
      <c r="I140">
        <v>57</v>
      </c>
      <c r="J140">
        <v>7</v>
      </c>
      <c r="K140">
        <v>0</v>
      </c>
      <c r="L140">
        <v>478</v>
      </c>
      <c r="M140">
        <v>38</v>
      </c>
      <c r="N140">
        <v>7</v>
      </c>
      <c r="O140">
        <v>0</v>
      </c>
      <c r="P140">
        <v>328</v>
      </c>
      <c r="Q140">
        <v>40</v>
      </c>
      <c r="R140">
        <v>7</v>
      </c>
      <c r="S140">
        <v>1</v>
      </c>
      <c r="T140">
        <v>322</v>
      </c>
    </row>
    <row r="141" spans="1:20" x14ac:dyDescent="0.2">
      <c r="A141" s="1">
        <v>43112</v>
      </c>
      <c r="B141" t="s">
        <v>23</v>
      </c>
      <c r="C141">
        <v>68</v>
      </c>
      <c r="D141">
        <v>10</v>
      </c>
      <c r="E141">
        <v>0</v>
      </c>
      <c r="F141">
        <v>774</v>
      </c>
      <c r="G141" s="5">
        <v>4.3620689655172402</v>
      </c>
      <c r="H141" s="5">
        <v>50053.172413793101</v>
      </c>
      <c r="I141">
        <v>76</v>
      </c>
      <c r="J141">
        <v>10</v>
      </c>
      <c r="K141">
        <v>0</v>
      </c>
      <c r="L141">
        <v>832</v>
      </c>
      <c r="M141">
        <v>62</v>
      </c>
      <c r="N141">
        <v>10</v>
      </c>
      <c r="O141">
        <v>0</v>
      </c>
      <c r="P141">
        <v>690</v>
      </c>
      <c r="Q141">
        <v>69</v>
      </c>
      <c r="R141">
        <v>10</v>
      </c>
      <c r="S141">
        <v>1</v>
      </c>
      <c r="T141">
        <v>740</v>
      </c>
    </row>
    <row r="142" spans="1:20" x14ac:dyDescent="0.2">
      <c r="A142" s="1">
        <v>43112</v>
      </c>
      <c r="B142" t="s">
        <v>24</v>
      </c>
      <c r="C142">
        <v>18</v>
      </c>
      <c r="D142">
        <v>2</v>
      </c>
      <c r="E142">
        <v>0</v>
      </c>
      <c r="F142">
        <v>46</v>
      </c>
      <c r="G142" s="5">
        <v>2.7647058823529398</v>
      </c>
      <c r="H142" s="5">
        <v>58994.470588235199</v>
      </c>
      <c r="I142">
        <v>23</v>
      </c>
      <c r="J142">
        <v>2</v>
      </c>
      <c r="K142">
        <v>0</v>
      </c>
      <c r="L142">
        <v>44</v>
      </c>
      <c r="M142">
        <v>17</v>
      </c>
      <c r="N142">
        <v>2</v>
      </c>
      <c r="O142">
        <v>0</v>
      </c>
      <c r="P142">
        <v>47</v>
      </c>
      <c r="Q142">
        <v>18</v>
      </c>
      <c r="R142">
        <v>2</v>
      </c>
      <c r="S142">
        <v>0</v>
      </c>
      <c r="T142">
        <v>64</v>
      </c>
    </row>
    <row r="143" spans="1:20" x14ac:dyDescent="0.2">
      <c r="A143" s="1">
        <v>43112</v>
      </c>
      <c r="B143" t="s">
        <v>25</v>
      </c>
      <c r="C143">
        <v>21</v>
      </c>
      <c r="D143">
        <v>4</v>
      </c>
      <c r="E143">
        <v>0</v>
      </c>
      <c r="F143">
        <v>66</v>
      </c>
      <c r="G143" s="5">
        <v>2.4444444444444402</v>
      </c>
      <c r="H143" s="5">
        <v>66705.055555555504</v>
      </c>
      <c r="I143">
        <v>7</v>
      </c>
      <c r="J143">
        <v>4</v>
      </c>
      <c r="K143">
        <v>0</v>
      </c>
      <c r="L143">
        <v>24</v>
      </c>
      <c r="M143">
        <v>8</v>
      </c>
      <c r="N143">
        <v>4</v>
      </c>
      <c r="O143">
        <v>0</v>
      </c>
      <c r="P143">
        <v>28</v>
      </c>
      <c r="Q143">
        <v>11</v>
      </c>
      <c r="R143">
        <v>4</v>
      </c>
      <c r="S143">
        <v>0</v>
      </c>
      <c r="T143">
        <v>38</v>
      </c>
    </row>
    <row r="144" spans="1:20" x14ac:dyDescent="0.2">
      <c r="A144" s="1">
        <v>43112</v>
      </c>
      <c r="B144" t="s">
        <v>26</v>
      </c>
      <c r="C144">
        <v>41</v>
      </c>
      <c r="D144">
        <v>2</v>
      </c>
      <c r="E144">
        <v>0</v>
      </c>
      <c r="F144">
        <v>77</v>
      </c>
      <c r="G144" s="5">
        <v>11.037037037037001</v>
      </c>
      <c r="H144" s="5">
        <v>48272.629629629599</v>
      </c>
      <c r="I144">
        <v>60</v>
      </c>
      <c r="J144">
        <v>2</v>
      </c>
      <c r="K144">
        <v>0</v>
      </c>
      <c r="L144">
        <v>117</v>
      </c>
      <c r="M144">
        <v>42</v>
      </c>
      <c r="N144">
        <v>2</v>
      </c>
      <c r="O144">
        <v>0</v>
      </c>
      <c r="P144">
        <v>83</v>
      </c>
      <c r="Q144">
        <v>58</v>
      </c>
      <c r="R144">
        <v>2</v>
      </c>
      <c r="S144">
        <v>0</v>
      </c>
      <c r="T144">
        <v>108</v>
      </c>
    </row>
    <row r="145" spans="1:20" x14ac:dyDescent="0.2">
      <c r="A145" s="1">
        <v>43112</v>
      </c>
      <c r="B145" t="s">
        <v>27</v>
      </c>
      <c r="C145">
        <v>10</v>
      </c>
      <c r="D145">
        <v>8</v>
      </c>
      <c r="E145">
        <v>0</v>
      </c>
      <c r="F145">
        <v>92</v>
      </c>
      <c r="G145" s="5">
        <v>6.2</v>
      </c>
      <c r="H145" s="5">
        <v>20172.3</v>
      </c>
      <c r="I145">
        <v>19</v>
      </c>
      <c r="J145">
        <v>8</v>
      </c>
      <c r="K145">
        <v>1</v>
      </c>
      <c r="L145">
        <v>158</v>
      </c>
      <c r="M145">
        <v>17</v>
      </c>
      <c r="N145">
        <v>8</v>
      </c>
      <c r="O145">
        <v>0</v>
      </c>
      <c r="P145">
        <v>161</v>
      </c>
      <c r="Q145">
        <v>17</v>
      </c>
      <c r="R145">
        <v>8</v>
      </c>
      <c r="S145">
        <v>1</v>
      </c>
      <c r="T145">
        <v>153</v>
      </c>
    </row>
    <row r="146" spans="1:20" x14ac:dyDescent="0.2">
      <c r="A146" s="1">
        <v>43112</v>
      </c>
      <c r="B146" t="s">
        <v>28</v>
      </c>
      <c r="C146">
        <v>23</v>
      </c>
      <c r="D146">
        <v>13</v>
      </c>
      <c r="E146">
        <v>0</v>
      </c>
      <c r="F146">
        <v>288</v>
      </c>
      <c r="G146" s="5">
        <v>6.1739130434782599</v>
      </c>
      <c r="H146" s="5">
        <v>30671.913043478198</v>
      </c>
      <c r="I146">
        <v>18</v>
      </c>
      <c r="J146">
        <v>7</v>
      </c>
      <c r="K146">
        <v>0</v>
      </c>
      <c r="L146">
        <v>129</v>
      </c>
      <c r="M146">
        <v>38</v>
      </c>
      <c r="N146">
        <v>10</v>
      </c>
      <c r="O146">
        <v>0</v>
      </c>
      <c r="P146">
        <v>522</v>
      </c>
      <c r="Q146">
        <v>16</v>
      </c>
      <c r="R146">
        <v>13</v>
      </c>
      <c r="S146">
        <v>0</v>
      </c>
      <c r="T146">
        <v>210</v>
      </c>
    </row>
    <row r="147" spans="1:20" x14ac:dyDescent="0.2">
      <c r="A147" s="1">
        <v>43112</v>
      </c>
      <c r="B147" t="s">
        <v>29</v>
      </c>
      <c r="C147">
        <v>24</v>
      </c>
      <c r="D147">
        <v>2</v>
      </c>
      <c r="E147">
        <v>0</v>
      </c>
      <c r="F147">
        <v>68</v>
      </c>
      <c r="G147" s="5">
        <v>2.9047619047619002</v>
      </c>
      <c r="H147" s="5">
        <v>28795.904761904701</v>
      </c>
      <c r="I147">
        <v>24</v>
      </c>
      <c r="J147">
        <v>2</v>
      </c>
      <c r="K147">
        <v>0</v>
      </c>
      <c r="L147">
        <v>50</v>
      </c>
      <c r="M147">
        <v>28</v>
      </c>
      <c r="N147">
        <v>2</v>
      </c>
      <c r="O147">
        <v>0</v>
      </c>
      <c r="P147">
        <v>76</v>
      </c>
      <c r="Q147">
        <v>33</v>
      </c>
      <c r="R147">
        <v>2</v>
      </c>
      <c r="S147">
        <v>0</v>
      </c>
      <c r="T147">
        <v>78</v>
      </c>
    </row>
    <row r="148" spans="1:20" x14ac:dyDescent="0.2">
      <c r="A148" s="1">
        <v>43112</v>
      </c>
      <c r="B148" t="s">
        <v>30</v>
      </c>
      <c r="C148">
        <v>29</v>
      </c>
      <c r="D148">
        <v>2</v>
      </c>
      <c r="E148">
        <v>0</v>
      </c>
      <c r="F148">
        <v>72</v>
      </c>
      <c r="G148" s="5">
        <v>2.56</v>
      </c>
      <c r="H148" s="5">
        <v>52118.559999999998</v>
      </c>
      <c r="I148">
        <v>26</v>
      </c>
      <c r="J148">
        <v>2</v>
      </c>
      <c r="K148">
        <v>0</v>
      </c>
      <c r="L148">
        <v>55</v>
      </c>
      <c r="M148">
        <v>20</v>
      </c>
      <c r="N148">
        <v>2</v>
      </c>
      <c r="O148">
        <v>0</v>
      </c>
      <c r="P148">
        <v>54</v>
      </c>
      <c r="Q148">
        <v>23</v>
      </c>
      <c r="R148">
        <v>2</v>
      </c>
      <c r="S148">
        <v>0</v>
      </c>
      <c r="T148">
        <v>52</v>
      </c>
    </row>
    <row r="149" spans="1:20" x14ac:dyDescent="0.2">
      <c r="A149" s="1">
        <v>43112</v>
      </c>
      <c r="B149" t="s">
        <v>31</v>
      </c>
      <c r="C149">
        <v>113</v>
      </c>
      <c r="D149">
        <v>12</v>
      </c>
      <c r="E149">
        <v>1</v>
      </c>
      <c r="F149">
        <v>1319</v>
      </c>
      <c r="G149" s="5">
        <v>5.9724770642201799</v>
      </c>
      <c r="H149" s="5">
        <v>47809.954128440302</v>
      </c>
      <c r="I149">
        <v>145</v>
      </c>
      <c r="J149">
        <v>12</v>
      </c>
      <c r="K149">
        <v>1</v>
      </c>
      <c r="L149">
        <v>1595</v>
      </c>
      <c r="M149">
        <v>141</v>
      </c>
      <c r="N149">
        <v>12</v>
      </c>
      <c r="O149">
        <v>0</v>
      </c>
      <c r="P149">
        <v>1949</v>
      </c>
      <c r="Q149">
        <v>102</v>
      </c>
      <c r="R149">
        <v>12</v>
      </c>
      <c r="S149">
        <v>1</v>
      </c>
      <c r="T149">
        <v>1185</v>
      </c>
    </row>
    <row r="150" spans="1:20" x14ac:dyDescent="0.2">
      <c r="A150" s="1">
        <v>43112</v>
      </c>
      <c r="B150" t="s">
        <v>32</v>
      </c>
      <c r="C150">
        <v>43</v>
      </c>
      <c r="D150">
        <v>3</v>
      </c>
      <c r="E150">
        <v>0</v>
      </c>
      <c r="F150">
        <v>156</v>
      </c>
      <c r="G150" s="5">
        <v>8.2093023255813904</v>
      </c>
      <c r="H150" s="5">
        <v>62909.790697674398</v>
      </c>
      <c r="I150">
        <v>44</v>
      </c>
      <c r="J150">
        <v>3</v>
      </c>
      <c r="K150">
        <v>0</v>
      </c>
      <c r="L150">
        <v>167</v>
      </c>
      <c r="M150">
        <v>28</v>
      </c>
      <c r="N150">
        <v>3</v>
      </c>
      <c r="O150">
        <v>0</v>
      </c>
      <c r="P150">
        <v>122</v>
      </c>
      <c r="Q150">
        <v>43</v>
      </c>
      <c r="R150">
        <v>3</v>
      </c>
      <c r="S150">
        <v>0</v>
      </c>
      <c r="T150">
        <v>157</v>
      </c>
    </row>
    <row r="151" spans="1:20" x14ac:dyDescent="0.2">
      <c r="A151" s="1">
        <v>43113</v>
      </c>
      <c r="B151" t="s">
        <v>18</v>
      </c>
      <c r="C151">
        <v>7</v>
      </c>
      <c r="D151">
        <v>4</v>
      </c>
      <c r="E151">
        <v>0</v>
      </c>
      <c r="F151">
        <v>24</v>
      </c>
      <c r="G151" s="5">
        <v>3.6</v>
      </c>
      <c r="H151" s="5">
        <v>40243.800000000003</v>
      </c>
      <c r="I151">
        <v>13</v>
      </c>
      <c r="J151">
        <v>4</v>
      </c>
      <c r="K151">
        <v>0</v>
      </c>
      <c r="L151">
        <v>46</v>
      </c>
      <c r="M151">
        <v>15</v>
      </c>
      <c r="N151">
        <v>4</v>
      </c>
      <c r="O151">
        <v>0</v>
      </c>
      <c r="P151">
        <v>52</v>
      </c>
      <c r="Q151">
        <v>10</v>
      </c>
      <c r="R151">
        <v>4</v>
      </c>
      <c r="S151">
        <v>0</v>
      </c>
      <c r="T151">
        <v>35</v>
      </c>
    </row>
    <row r="152" spans="1:20" x14ac:dyDescent="0.2">
      <c r="A152" s="1">
        <v>43113</v>
      </c>
      <c r="B152" t="s">
        <v>19</v>
      </c>
      <c r="C152">
        <v>26</v>
      </c>
      <c r="D152">
        <v>15</v>
      </c>
      <c r="E152">
        <v>0</v>
      </c>
      <c r="F152">
        <v>386</v>
      </c>
      <c r="G152" s="5">
        <v>4.7307692307692299</v>
      </c>
      <c r="H152" s="5">
        <v>50137.038461538403</v>
      </c>
      <c r="I152">
        <v>29</v>
      </c>
      <c r="J152">
        <v>14</v>
      </c>
      <c r="K152">
        <v>1</v>
      </c>
      <c r="L152">
        <v>360</v>
      </c>
      <c r="M152">
        <v>40</v>
      </c>
      <c r="N152">
        <v>13</v>
      </c>
      <c r="O152">
        <v>0</v>
      </c>
      <c r="P152">
        <v>519</v>
      </c>
      <c r="Q152">
        <v>38</v>
      </c>
      <c r="R152">
        <v>12</v>
      </c>
      <c r="S152">
        <v>1</v>
      </c>
      <c r="T152">
        <v>426</v>
      </c>
    </row>
    <row r="153" spans="1:20" x14ac:dyDescent="0.2">
      <c r="A153" s="1">
        <v>43113</v>
      </c>
      <c r="B153" t="s">
        <v>20</v>
      </c>
      <c r="C153">
        <v>17</v>
      </c>
      <c r="D153">
        <v>9</v>
      </c>
      <c r="E153">
        <v>0</v>
      </c>
      <c r="F153">
        <v>148</v>
      </c>
      <c r="G153" s="5">
        <v>2.52941176470588</v>
      </c>
      <c r="H153" s="5">
        <v>64771.352941176403</v>
      </c>
      <c r="I153">
        <v>27</v>
      </c>
      <c r="J153">
        <v>8</v>
      </c>
      <c r="K153">
        <v>0</v>
      </c>
      <c r="L153">
        <v>211</v>
      </c>
      <c r="M153">
        <v>17</v>
      </c>
      <c r="N153">
        <v>24</v>
      </c>
      <c r="O153">
        <v>0</v>
      </c>
      <c r="P153">
        <v>407</v>
      </c>
      <c r="Q153">
        <v>25</v>
      </c>
      <c r="R153">
        <v>8</v>
      </c>
      <c r="S153">
        <v>0</v>
      </c>
      <c r="T153">
        <v>233</v>
      </c>
    </row>
    <row r="154" spans="1:20" x14ac:dyDescent="0.2">
      <c r="A154" s="1">
        <v>43113</v>
      </c>
      <c r="B154" t="s">
        <v>21</v>
      </c>
      <c r="C154">
        <v>20</v>
      </c>
      <c r="D154">
        <v>10</v>
      </c>
      <c r="E154">
        <v>0</v>
      </c>
      <c r="F154">
        <v>200</v>
      </c>
      <c r="G154" s="5">
        <v>2</v>
      </c>
      <c r="H154" s="5">
        <v>70038.7</v>
      </c>
      <c r="I154">
        <v>18</v>
      </c>
      <c r="J154">
        <v>10</v>
      </c>
      <c r="K154">
        <v>1</v>
      </c>
      <c r="L154">
        <v>168</v>
      </c>
      <c r="M154">
        <v>20</v>
      </c>
      <c r="N154">
        <v>10</v>
      </c>
      <c r="O154">
        <v>1</v>
      </c>
      <c r="P154">
        <v>191</v>
      </c>
      <c r="Q154">
        <v>24</v>
      </c>
      <c r="R154">
        <v>10</v>
      </c>
      <c r="S154">
        <v>0</v>
      </c>
      <c r="T154">
        <v>237</v>
      </c>
    </row>
    <row r="155" spans="1:20" x14ac:dyDescent="0.2">
      <c r="A155" s="1">
        <v>43113</v>
      </c>
      <c r="B155" t="s">
        <v>22</v>
      </c>
      <c r="C155">
        <v>52</v>
      </c>
      <c r="D155">
        <v>7</v>
      </c>
      <c r="E155">
        <v>0</v>
      </c>
      <c r="F155">
        <v>431</v>
      </c>
      <c r="G155" s="5">
        <v>2.2884615384615299</v>
      </c>
      <c r="H155" s="5">
        <v>73146.519230769205</v>
      </c>
      <c r="I155">
        <v>32</v>
      </c>
      <c r="J155">
        <v>7</v>
      </c>
      <c r="K155">
        <v>0</v>
      </c>
      <c r="L155">
        <v>273</v>
      </c>
      <c r="M155">
        <v>53</v>
      </c>
      <c r="N155">
        <v>7</v>
      </c>
      <c r="O155">
        <v>0</v>
      </c>
      <c r="P155">
        <v>462</v>
      </c>
      <c r="Q155">
        <v>47</v>
      </c>
      <c r="R155">
        <v>7</v>
      </c>
      <c r="S155">
        <v>0</v>
      </c>
      <c r="T155">
        <v>403</v>
      </c>
    </row>
    <row r="156" spans="1:20" x14ac:dyDescent="0.2">
      <c r="A156" s="1">
        <v>43113</v>
      </c>
      <c r="B156" t="s">
        <v>23</v>
      </c>
      <c r="C156">
        <v>69</v>
      </c>
      <c r="D156">
        <v>10</v>
      </c>
      <c r="E156">
        <v>1</v>
      </c>
      <c r="F156">
        <v>717</v>
      </c>
      <c r="G156" s="5">
        <v>2.265625</v>
      </c>
      <c r="H156" s="5">
        <v>68819.65625</v>
      </c>
      <c r="I156">
        <v>64</v>
      </c>
      <c r="J156">
        <v>10</v>
      </c>
      <c r="K156">
        <v>0</v>
      </c>
      <c r="L156">
        <v>705</v>
      </c>
      <c r="M156">
        <v>51</v>
      </c>
      <c r="N156">
        <v>10</v>
      </c>
      <c r="O156">
        <v>0</v>
      </c>
      <c r="P156">
        <v>552</v>
      </c>
      <c r="Q156">
        <v>81</v>
      </c>
      <c r="R156">
        <v>10</v>
      </c>
      <c r="S156">
        <v>0</v>
      </c>
      <c r="T156">
        <v>876</v>
      </c>
    </row>
    <row r="157" spans="1:20" x14ac:dyDescent="0.2">
      <c r="A157" s="1">
        <v>43113</v>
      </c>
      <c r="B157" t="s">
        <v>24</v>
      </c>
      <c r="C157">
        <v>18</v>
      </c>
      <c r="D157">
        <v>2</v>
      </c>
      <c r="E157">
        <v>0</v>
      </c>
      <c r="F157">
        <v>52</v>
      </c>
      <c r="G157" s="5">
        <v>4.0588235294117601</v>
      </c>
      <c r="H157" s="5">
        <v>70700.764705882306</v>
      </c>
      <c r="I157">
        <v>21</v>
      </c>
      <c r="J157">
        <v>2</v>
      </c>
      <c r="K157">
        <v>0</v>
      </c>
      <c r="L157">
        <v>56</v>
      </c>
      <c r="M157">
        <v>22</v>
      </c>
      <c r="N157">
        <v>2</v>
      </c>
      <c r="O157">
        <v>0</v>
      </c>
      <c r="P157">
        <v>60</v>
      </c>
      <c r="Q157">
        <v>21</v>
      </c>
      <c r="R157">
        <v>2</v>
      </c>
      <c r="S157">
        <v>0</v>
      </c>
      <c r="T157">
        <v>45</v>
      </c>
    </row>
    <row r="158" spans="1:20" x14ac:dyDescent="0.2">
      <c r="A158" s="1">
        <v>43113</v>
      </c>
      <c r="B158" t="s">
        <v>25</v>
      </c>
      <c r="C158">
        <v>6</v>
      </c>
      <c r="D158">
        <v>4</v>
      </c>
      <c r="E158">
        <v>0</v>
      </c>
      <c r="F158">
        <v>21</v>
      </c>
      <c r="G158" s="5">
        <v>2.2000000000000002</v>
      </c>
      <c r="H158" s="5">
        <v>80124.2</v>
      </c>
      <c r="I158">
        <v>12</v>
      </c>
      <c r="J158">
        <v>4</v>
      </c>
      <c r="K158">
        <v>0</v>
      </c>
      <c r="L158">
        <v>38</v>
      </c>
      <c r="M158">
        <v>11</v>
      </c>
      <c r="N158">
        <v>4</v>
      </c>
      <c r="O158">
        <v>0</v>
      </c>
      <c r="P158">
        <v>38</v>
      </c>
      <c r="Q158">
        <v>11</v>
      </c>
      <c r="R158">
        <v>4</v>
      </c>
      <c r="S158">
        <v>0</v>
      </c>
      <c r="T158">
        <v>38</v>
      </c>
    </row>
    <row r="159" spans="1:20" x14ac:dyDescent="0.2">
      <c r="A159" s="1">
        <v>43113</v>
      </c>
      <c r="B159" t="s">
        <v>26</v>
      </c>
      <c r="C159">
        <v>52</v>
      </c>
      <c r="D159">
        <v>2</v>
      </c>
      <c r="E159">
        <v>0</v>
      </c>
      <c r="F159">
        <v>103</v>
      </c>
      <c r="G159" s="5">
        <v>3.1428571428571401</v>
      </c>
      <c r="H159" s="5">
        <v>57231.714285714203</v>
      </c>
      <c r="I159">
        <v>57</v>
      </c>
      <c r="J159">
        <v>2</v>
      </c>
      <c r="K159">
        <v>0</v>
      </c>
      <c r="L159">
        <v>113</v>
      </c>
      <c r="M159">
        <v>58</v>
      </c>
      <c r="N159">
        <v>2</v>
      </c>
      <c r="O159">
        <v>0</v>
      </c>
      <c r="P159">
        <v>115</v>
      </c>
      <c r="Q159">
        <v>40</v>
      </c>
      <c r="R159">
        <v>2</v>
      </c>
      <c r="S159">
        <v>0</v>
      </c>
      <c r="T159">
        <v>79</v>
      </c>
    </row>
    <row r="160" spans="1:20" x14ac:dyDescent="0.2">
      <c r="A160" s="1">
        <v>43113</v>
      </c>
      <c r="B160" t="s">
        <v>27</v>
      </c>
      <c r="C160">
        <v>13</v>
      </c>
      <c r="D160">
        <v>8</v>
      </c>
      <c r="E160">
        <v>0</v>
      </c>
      <c r="F160">
        <v>119</v>
      </c>
      <c r="G160" s="5">
        <v>2.2307692307692299</v>
      </c>
      <c r="H160" s="5">
        <v>53916.0769230769</v>
      </c>
      <c r="I160">
        <v>6</v>
      </c>
      <c r="J160">
        <v>8</v>
      </c>
      <c r="K160">
        <v>0</v>
      </c>
      <c r="L160">
        <v>55</v>
      </c>
      <c r="M160">
        <v>17</v>
      </c>
      <c r="N160">
        <v>8</v>
      </c>
      <c r="O160">
        <v>0</v>
      </c>
      <c r="P160">
        <v>162</v>
      </c>
      <c r="Q160">
        <v>14</v>
      </c>
      <c r="R160">
        <v>8</v>
      </c>
      <c r="S160">
        <v>0</v>
      </c>
      <c r="T160">
        <v>130</v>
      </c>
    </row>
    <row r="161" spans="1:20" x14ac:dyDescent="0.2">
      <c r="A161" s="1">
        <v>43113</v>
      </c>
      <c r="B161" t="s">
        <v>28</v>
      </c>
      <c r="C161">
        <v>29</v>
      </c>
      <c r="D161">
        <v>9</v>
      </c>
      <c r="E161">
        <v>0</v>
      </c>
      <c r="F161">
        <v>263</v>
      </c>
      <c r="G161" s="5">
        <v>5.2413793103448203</v>
      </c>
      <c r="H161" s="5">
        <v>48456.413793103398</v>
      </c>
      <c r="I161">
        <v>19</v>
      </c>
      <c r="J161">
        <v>10</v>
      </c>
      <c r="K161">
        <v>0</v>
      </c>
      <c r="L161">
        <v>174</v>
      </c>
      <c r="M161">
        <v>16</v>
      </c>
      <c r="N161">
        <v>14</v>
      </c>
      <c r="O161">
        <v>0</v>
      </c>
      <c r="P161">
        <v>229</v>
      </c>
      <c r="Q161">
        <v>15</v>
      </c>
      <c r="R161">
        <v>9</v>
      </c>
      <c r="S161">
        <v>1</v>
      </c>
      <c r="T161">
        <v>123</v>
      </c>
    </row>
    <row r="162" spans="1:20" x14ac:dyDescent="0.2">
      <c r="A162" s="1">
        <v>43113</v>
      </c>
      <c r="B162" t="s">
        <v>29</v>
      </c>
      <c r="C162">
        <v>16</v>
      </c>
      <c r="D162">
        <v>2</v>
      </c>
      <c r="E162">
        <v>0</v>
      </c>
      <c r="F162">
        <v>38</v>
      </c>
      <c r="G162" s="5">
        <v>6.3125</v>
      </c>
      <c r="H162" s="5">
        <v>31440.75</v>
      </c>
      <c r="I162">
        <v>23</v>
      </c>
      <c r="J162">
        <v>2</v>
      </c>
      <c r="K162">
        <v>0</v>
      </c>
      <c r="L162">
        <v>55</v>
      </c>
      <c r="M162">
        <v>36</v>
      </c>
      <c r="N162">
        <v>2</v>
      </c>
      <c r="O162">
        <v>0</v>
      </c>
      <c r="P162">
        <v>112</v>
      </c>
      <c r="Q162">
        <v>11</v>
      </c>
      <c r="R162">
        <v>2</v>
      </c>
      <c r="S162">
        <v>0</v>
      </c>
      <c r="T162">
        <v>22</v>
      </c>
    </row>
    <row r="163" spans="1:20" x14ac:dyDescent="0.2">
      <c r="A163" s="1">
        <v>43113</v>
      </c>
      <c r="B163" t="s">
        <v>30</v>
      </c>
      <c r="C163">
        <v>23</v>
      </c>
      <c r="D163">
        <v>2</v>
      </c>
      <c r="E163">
        <v>0</v>
      </c>
      <c r="F163">
        <v>64</v>
      </c>
      <c r="G163" s="5">
        <v>3.1739130434782599</v>
      </c>
      <c r="H163" s="5">
        <v>56651</v>
      </c>
      <c r="I163">
        <v>22</v>
      </c>
      <c r="J163">
        <v>2</v>
      </c>
      <c r="K163">
        <v>0</v>
      </c>
      <c r="L163">
        <v>54</v>
      </c>
      <c r="M163">
        <v>21</v>
      </c>
      <c r="N163">
        <v>2</v>
      </c>
      <c r="O163">
        <v>0</v>
      </c>
      <c r="P163">
        <v>62</v>
      </c>
      <c r="Q163">
        <v>35</v>
      </c>
      <c r="R163">
        <v>2</v>
      </c>
      <c r="S163">
        <v>0</v>
      </c>
      <c r="T163">
        <v>82</v>
      </c>
    </row>
    <row r="164" spans="1:20" x14ac:dyDescent="0.2">
      <c r="A164" s="1">
        <v>43113</v>
      </c>
      <c r="B164" t="s">
        <v>31</v>
      </c>
      <c r="C164">
        <v>110</v>
      </c>
      <c r="D164">
        <v>13</v>
      </c>
      <c r="E164">
        <v>0</v>
      </c>
      <c r="F164">
        <v>1428</v>
      </c>
      <c r="G164" s="5">
        <v>5.0747663551401798</v>
      </c>
      <c r="H164" s="5">
        <v>55239.579439252302</v>
      </c>
      <c r="I164">
        <v>103</v>
      </c>
      <c r="J164">
        <v>13</v>
      </c>
      <c r="K164">
        <v>1</v>
      </c>
      <c r="L164">
        <v>1238</v>
      </c>
      <c r="M164">
        <v>120</v>
      </c>
      <c r="N164">
        <v>17</v>
      </c>
      <c r="O164">
        <v>0</v>
      </c>
      <c r="P164">
        <v>2043</v>
      </c>
      <c r="Q164">
        <v>123</v>
      </c>
      <c r="R164">
        <v>12</v>
      </c>
      <c r="S164">
        <v>0</v>
      </c>
      <c r="T164">
        <v>1571</v>
      </c>
    </row>
    <row r="165" spans="1:20" x14ac:dyDescent="0.2">
      <c r="A165" s="1">
        <v>43113</v>
      </c>
      <c r="B165" t="s">
        <v>32</v>
      </c>
      <c r="C165">
        <v>58</v>
      </c>
      <c r="D165">
        <v>3</v>
      </c>
      <c r="E165">
        <v>0</v>
      </c>
      <c r="F165">
        <v>233</v>
      </c>
      <c r="G165" s="5">
        <v>3.05555555555555</v>
      </c>
      <c r="H165" s="5">
        <v>64930.870370370299</v>
      </c>
      <c r="I165">
        <v>45</v>
      </c>
      <c r="J165">
        <v>3</v>
      </c>
      <c r="K165">
        <v>0</v>
      </c>
      <c r="L165">
        <v>177</v>
      </c>
      <c r="M165">
        <v>44</v>
      </c>
      <c r="N165">
        <v>3</v>
      </c>
      <c r="O165">
        <v>0</v>
      </c>
      <c r="P165">
        <v>191</v>
      </c>
      <c r="Q165">
        <v>37</v>
      </c>
      <c r="R165">
        <v>3</v>
      </c>
      <c r="S165">
        <v>1</v>
      </c>
      <c r="T165">
        <v>137</v>
      </c>
    </row>
    <row r="166" spans="1:20" x14ac:dyDescent="0.2">
      <c r="A166" s="1">
        <v>43115</v>
      </c>
      <c r="B166" t="s">
        <v>18</v>
      </c>
      <c r="C166">
        <v>4</v>
      </c>
      <c r="D166">
        <v>4</v>
      </c>
      <c r="E166">
        <v>0</v>
      </c>
      <c r="F166">
        <v>14</v>
      </c>
      <c r="G166" s="5">
        <v>2.3333333333333299</v>
      </c>
      <c r="H166" s="5">
        <v>33366.666666666599</v>
      </c>
      <c r="I166">
        <v>9</v>
      </c>
      <c r="J166">
        <v>4</v>
      </c>
      <c r="K166">
        <v>0</v>
      </c>
      <c r="L166">
        <v>28</v>
      </c>
      <c r="M166">
        <v>1</v>
      </c>
      <c r="N166">
        <v>4</v>
      </c>
      <c r="O166">
        <v>0</v>
      </c>
      <c r="P166">
        <v>4</v>
      </c>
      <c r="Q166">
        <v>7</v>
      </c>
      <c r="R166">
        <v>4</v>
      </c>
      <c r="S166">
        <v>0</v>
      </c>
      <c r="T166">
        <v>24</v>
      </c>
    </row>
    <row r="167" spans="1:20" x14ac:dyDescent="0.2">
      <c r="A167" s="1">
        <v>43115</v>
      </c>
      <c r="B167" t="s">
        <v>19</v>
      </c>
      <c r="C167">
        <v>23</v>
      </c>
      <c r="D167">
        <v>13</v>
      </c>
      <c r="E167">
        <v>1</v>
      </c>
      <c r="F167">
        <v>285</v>
      </c>
      <c r="G167" s="5">
        <v>2.4347826086956501</v>
      </c>
      <c r="H167" s="5">
        <v>56582.956521739099</v>
      </c>
      <c r="I167">
        <v>30</v>
      </c>
      <c r="J167">
        <v>15</v>
      </c>
      <c r="K167">
        <v>0</v>
      </c>
      <c r="L167">
        <v>433</v>
      </c>
      <c r="M167">
        <v>25</v>
      </c>
      <c r="N167">
        <v>15</v>
      </c>
      <c r="O167">
        <v>2</v>
      </c>
      <c r="P167">
        <v>345</v>
      </c>
      <c r="Q167">
        <v>20</v>
      </c>
      <c r="R167">
        <v>17</v>
      </c>
      <c r="S167">
        <v>0</v>
      </c>
      <c r="T167">
        <v>336</v>
      </c>
    </row>
    <row r="168" spans="1:20" x14ac:dyDescent="0.2">
      <c r="A168" s="1">
        <v>43115</v>
      </c>
      <c r="B168" t="s">
        <v>20</v>
      </c>
      <c r="C168">
        <v>18</v>
      </c>
      <c r="D168">
        <v>9</v>
      </c>
      <c r="E168">
        <v>0</v>
      </c>
      <c r="F168">
        <v>197</v>
      </c>
      <c r="G168" s="5">
        <v>1.3076923076922999</v>
      </c>
      <c r="H168" s="5">
        <v>76956.230769230693</v>
      </c>
      <c r="I168">
        <v>15</v>
      </c>
      <c r="J168">
        <v>12</v>
      </c>
      <c r="K168">
        <v>0</v>
      </c>
      <c r="L168">
        <v>174</v>
      </c>
      <c r="M168">
        <v>13</v>
      </c>
      <c r="N168">
        <v>9</v>
      </c>
      <c r="O168">
        <v>0</v>
      </c>
      <c r="P168">
        <v>112</v>
      </c>
      <c r="Q168">
        <v>18</v>
      </c>
      <c r="R168">
        <v>10</v>
      </c>
      <c r="S168">
        <v>0</v>
      </c>
      <c r="T168">
        <v>168</v>
      </c>
    </row>
    <row r="169" spans="1:20" x14ac:dyDescent="0.2">
      <c r="A169" s="1">
        <v>43115</v>
      </c>
      <c r="B169" t="s">
        <v>21</v>
      </c>
      <c r="C169">
        <v>15</v>
      </c>
      <c r="D169">
        <v>10</v>
      </c>
      <c r="E169">
        <v>0</v>
      </c>
      <c r="F169">
        <v>150</v>
      </c>
      <c r="G169" s="5">
        <v>4.9285714285714199</v>
      </c>
      <c r="H169" s="5">
        <v>35838.714285714203</v>
      </c>
      <c r="I169">
        <v>10</v>
      </c>
      <c r="J169">
        <v>10</v>
      </c>
      <c r="K169">
        <v>0</v>
      </c>
      <c r="L169">
        <v>98</v>
      </c>
      <c r="M169">
        <v>10</v>
      </c>
      <c r="N169">
        <v>10</v>
      </c>
      <c r="O169">
        <v>0</v>
      </c>
      <c r="P169">
        <v>100</v>
      </c>
      <c r="Q169">
        <v>6</v>
      </c>
      <c r="R169">
        <v>10</v>
      </c>
      <c r="S169">
        <v>0</v>
      </c>
      <c r="T169">
        <v>61</v>
      </c>
    </row>
    <row r="170" spans="1:20" x14ac:dyDescent="0.2">
      <c r="A170" s="1">
        <v>43115</v>
      </c>
      <c r="B170" t="s">
        <v>22</v>
      </c>
      <c r="C170">
        <v>35</v>
      </c>
      <c r="D170">
        <v>7</v>
      </c>
      <c r="E170">
        <v>0</v>
      </c>
      <c r="F170">
        <v>290</v>
      </c>
      <c r="G170" s="5">
        <v>2.03125</v>
      </c>
      <c r="H170" s="5">
        <v>68787.28125</v>
      </c>
      <c r="I170">
        <v>26</v>
      </c>
      <c r="J170">
        <v>7</v>
      </c>
      <c r="K170">
        <v>0</v>
      </c>
      <c r="L170">
        <v>219</v>
      </c>
      <c r="M170">
        <v>18</v>
      </c>
      <c r="N170">
        <v>7</v>
      </c>
      <c r="O170">
        <v>0</v>
      </c>
      <c r="P170">
        <v>156</v>
      </c>
      <c r="Q170">
        <v>43</v>
      </c>
      <c r="R170">
        <v>7</v>
      </c>
      <c r="S170">
        <v>0</v>
      </c>
      <c r="T170">
        <v>367</v>
      </c>
    </row>
    <row r="171" spans="1:20" x14ac:dyDescent="0.2">
      <c r="A171" s="1">
        <v>43115</v>
      </c>
      <c r="B171" t="s">
        <v>23</v>
      </c>
      <c r="C171">
        <v>42</v>
      </c>
      <c r="D171">
        <v>10</v>
      </c>
      <c r="E171">
        <v>0</v>
      </c>
      <c r="F171">
        <v>465</v>
      </c>
      <c r="G171" s="5">
        <v>9.4499999999999993</v>
      </c>
      <c r="H171" s="5">
        <v>57561.574999999997</v>
      </c>
      <c r="I171">
        <v>45</v>
      </c>
      <c r="J171">
        <v>10</v>
      </c>
      <c r="K171">
        <v>0</v>
      </c>
      <c r="L171">
        <v>487</v>
      </c>
      <c r="M171">
        <v>26</v>
      </c>
      <c r="N171">
        <v>10</v>
      </c>
      <c r="O171">
        <v>0</v>
      </c>
      <c r="P171">
        <v>280</v>
      </c>
      <c r="Q171">
        <v>47</v>
      </c>
      <c r="R171">
        <v>10</v>
      </c>
      <c r="S171">
        <v>1</v>
      </c>
      <c r="T171">
        <v>506</v>
      </c>
    </row>
    <row r="172" spans="1:20" x14ac:dyDescent="0.2">
      <c r="A172" s="1">
        <v>43115</v>
      </c>
      <c r="B172" t="s">
        <v>24</v>
      </c>
      <c r="C172">
        <v>16</v>
      </c>
      <c r="D172">
        <v>2</v>
      </c>
      <c r="E172">
        <v>0</v>
      </c>
      <c r="F172">
        <v>48</v>
      </c>
      <c r="G172" s="5">
        <v>2.3333333333333299</v>
      </c>
      <c r="H172" s="5">
        <v>73379</v>
      </c>
      <c r="I172">
        <v>10</v>
      </c>
      <c r="J172">
        <v>2</v>
      </c>
      <c r="K172">
        <v>0</v>
      </c>
      <c r="L172">
        <v>27</v>
      </c>
      <c r="M172">
        <v>15</v>
      </c>
      <c r="N172">
        <v>2</v>
      </c>
      <c r="O172">
        <v>0</v>
      </c>
      <c r="P172">
        <v>34</v>
      </c>
      <c r="Q172">
        <v>16</v>
      </c>
      <c r="R172">
        <v>2</v>
      </c>
      <c r="S172">
        <v>0</v>
      </c>
      <c r="T172">
        <v>47</v>
      </c>
    </row>
    <row r="173" spans="1:20" x14ac:dyDescent="0.2">
      <c r="A173" s="1">
        <v>43115</v>
      </c>
      <c r="B173" t="s">
        <v>25</v>
      </c>
      <c r="C173">
        <v>9</v>
      </c>
      <c r="D173">
        <v>4</v>
      </c>
      <c r="E173">
        <v>0</v>
      </c>
      <c r="F173">
        <v>32</v>
      </c>
      <c r="G173" s="5">
        <v>2</v>
      </c>
      <c r="H173" s="5">
        <v>50024.833333333299</v>
      </c>
      <c r="I173">
        <v>13</v>
      </c>
      <c r="J173">
        <v>4</v>
      </c>
      <c r="K173">
        <v>0</v>
      </c>
      <c r="L173">
        <v>42</v>
      </c>
      <c r="M173">
        <v>5</v>
      </c>
      <c r="N173">
        <v>4</v>
      </c>
      <c r="O173">
        <v>0</v>
      </c>
      <c r="P173">
        <v>18</v>
      </c>
      <c r="Q173">
        <v>9</v>
      </c>
      <c r="R173">
        <v>4</v>
      </c>
      <c r="S173">
        <v>0</v>
      </c>
      <c r="T173">
        <v>32</v>
      </c>
    </row>
    <row r="174" spans="1:20" x14ac:dyDescent="0.2">
      <c r="A174" s="1">
        <v>43115</v>
      </c>
      <c r="B174" t="s">
        <v>26</v>
      </c>
      <c r="C174">
        <v>22</v>
      </c>
      <c r="D174">
        <v>2</v>
      </c>
      <c r="E174">
        <v>0</v>
      </c>
      <c r="F174">
        <v>44</v>
      </c>
      <c r="G174" s="5">
        <v>3.55</v>
      </c>
      <c r="H174" s="5">
        <v>60078.15</v>
      </c>
      <c r="I174">
        <v>41</v>
      </c>
      <c r="J174">
        <v>2</v>
      </c>
      <c r="K174">
        <v>0</v>
      </c>
      <c r="L174">
        <v>81</v>
      </c>
      <c r="M174">
        <v>33</v>
      </c>
      <c r="N174">
        <v>2</v>
      </c>
      <c r="O174">
        <v>0</v>
      </c>
      <c r="P174">
        <v>60</v>
      </c>
      <c r="Q174">
        <v>19</v>
      </c>
      <c r="R174">
        <v>2</v>
      </c>
      <c r="S174">
        <v>0</v>
      </c>
      <c r="T174">
        <v>38</v>
      </c>
    </row>
    <row r="175" spans="1:20" x14ac:dyDescent="0.2">
      <c r="A175" s="1">
        <v>43115</v>
      </c>
      <c r="B175" t="s">
        <v>27</v>
      </c>
      <c r="C175">
        <v>12</v>
      </c>
      <c r="D175">
        <v>8</v>
      </c>
      <c r="E175">
        <v>0</v>
      </c>
      <c r="F175">
        <v>113</v>
      </c>
      <c r="G175" s="5">
        <v>3.4166666666666599</v>
      </c>
      <c r="H175" s="5">
        <v>50071.416666666599</v>
      </c>
      <c r="I175">
        <v>9</v>
      </c>
      <c r="J175">
        <v>8</v>
      </c>
      <c r="K175">
        <v>1</v>
      </c>
      <c r="L175">
        <v>75</v>
      </c>
      <c r="M175">
        <v>5</v>
      </c>
      <c r="N175">
        <v>8</v>
      </c>
      <c r="O175">
        <v>0</v>
      </c>
      <c r="P175">
        <v>45</v>
      </c>
      <c r="Q175">
        <v>6</v>
      </c>
      <c r="R175">
        <v>8</v>
      </c>
      <c r="S175">
        <v>0</v>
      </c>
      <c r="T175">
        <v>57</v>
      </c>
    </row>
    <row r="176" spans="1:20" x14ac:dyDescent="0.2">
      <c r="A176" s="1">
        <v>43115</v>
      </c>
      <c r="B176" t="s">
        <v>28</v>
      </c>
      <c r="C176">
        <v>16</v>
      </c>
      <c r="D176">
        <v>10</v>
      </c>
      <c r="E176">
        <v>1</v>
      </c>
      <c r="F176">
        <v>195</v>
      </c>
      <c r="G176" s="5">
        <v>2.1</v>
      </c>
      <c r="H176" s="5">
        <v>60063.8</v>
      </c>
      <c r="I176">
        <v>17</v>
      </c>
      <c r="J176">
        <v>9</v>
      </c>
      <c r="K176">
        <v>0</v>
      </c>
      <c r="L176">
        <v>151</v>
      </c>
      <c r="M176">
        <v>15</v>
      </c>
      <c r="N176">
        <v>9</v>
      </c>
      <c r="O176">
        <v>0</v>
      </c>
      <c r="P176">
        <v>131</v>
      </c>
      <c r="Q176">
        <v>5</v>
      </c>
      <c r="R176">
        <v>26</v>
      </c>
      <c r="S176">
        <v>0</v>
      </c>
      <c r="T176">
        <v>132</v>
      </c>
    </row>
    <row r="177" spans="1:20" x14ac:dyDescent="0.2">
      <c r="A177" s="1">
        <v>43115</v>
      </c>
      <c r="B177" t="s">
        <v>29</v>
      </c>
      <c r="C177">
        <v>10</v>
      </c>
      <c r="D177">
        <v>2</v>
      </c>
      <c r="E177">
        <v>0</v>
      </c>
      <c r="F177">
        <v>36</v>
      </c>
      <c r="G177" s="5">
        <v>4.55555555555555</v>
      </c>
      <c r="H177" s="5">
        <v>55574.777777777701</v>
      </c>
      <c r="I177">
        <v>16</v>
      </c>
      <c r="J177">
        <v>2</v>
      </c>
      <c r="K177">
        <v>0</v>
      </c>
      <c r="L177">
        <v>38</v>
      </c>
      <c r="M177">
        <v>18</v>
      </c>
      <c r="N177">
        <v>2</v>
      </c>
      <c r="O177">
        <v>0</v>
      </c>
      <c r="P177">
        <v>44</v>
      </c>
      <c r="Q177">
        <v>12</v>
      </c>
      <c r="R177">
        <v>2</v>
      </c>
      <c r="S177">
        <v>0</v>
      </c>
      <c r="T177">
        <v>42</v>
      </c>
    </row>
    <row r="178" spans="1:20" x14ac:dyDescent="0.2">
      <c r="A178" s="1">
        <v>43115</v>
      </c>
      <c r="B178" t="s">
        <v>30</v>
      </c>
      <c r="C178">
        <v>13</v>
      </c>
      <c r="D178">
        <v>2</v>
      </c>
      <c r="E178">
        <v>0</v>
      </c>
      <c r="F178">
        <v>46</v>
      </c>
      <c r="G178" s="5">
        <v>2.8333333333333299</v>
      </c>
      <c r="H178" s="5">
        <v>58389.333333333299</v>
      </c>
      <c r="I178">
        <v>21</v>
      </c>
      <c r="J178">
        <v>2</v>
      </c>
      <c r="K178">
        <v>0</v>
      </c>
      <c r="L178">
        <v>60</v>
      </c>
      <c r="M178">
        <v>13</v>
      </c>
      <c r="N178">
        <v>2</v>
      </c>
      <c r="O178">
        <v>0</v>
      </c>
      <c r="P178">
        <v>34</v>
      </c>
      <c r="Q178">
        <v>17</v>
      </c>
      <c r="R178">
        <v>2</v>
      </c>
      <c r="S178">
        <v>0</v>
      </c>
      <c r="T178">
        <v>55</v>
      </c>
    </row>
    <row r="179" spans="1:20" x14ac:dyDescent="0.2">
      <c r="A179" s="1">
        <v>43115</v>
      </c>
      <c r="B179" t="s">
        <v>31</v>
      </c>
      <c r="C179">
        <v>62</v>
      </c>
      <c r="D179">
        <v>13</v>
      </c>
      <c r="E179">
        <v>2</v>
      </c>
      <c r="F179">
        <v>752</v>
      </c>
      <c r="G179" s="5">
        <v>3.5660377358490498</v>
      </c>
      <c r="H179" s="5">
        <v>54794.358490566003</v>
      </c>
      <c r="I179">
        <v>93</v>
      </c>
      <c r="J179">
        <v>13</v>
      </c>
      <c r="K179">
        <v>0</v>
      </c>
      <c r="L179">
        <v>1194</v>
      </c>
      <c r="M179">
        <v>63</v>
      </c>
      <c r="N179">
        <v>14</v>
      </c>
      <c r="O179">
        <v>0</v>
      </c>
      <c r="P179">
        <v>841</v>
      </c>
      <c r="Q179">
        <v>61</v>
      </c>
      <c r="R179">
        <v>14</v>
      </c>
      <c r="S179">
        <v>0</v>
      </c>
      <c r="T179">
        <v>842</v>
      </c>
    </row>
    <row r="180" spans="1:20" x14ac:dyDescent="0.2">
      <c r="A180" s="1">
        <v>43115</v>
      </c>
      <c r="B180" t="s">
        <v>32</v>
      </c>
      <c r="C180">
        <v>19</v>
      </c>
      <c r="D180">
        <v>3</v>
      </c>
      <c r="E180">
        <v>0</v>
      </c>
      <c r="F180">
        <v>89</v>
      </c>
      <c r="G180" s="5">
        <v>1.9375</v>
      </c>
      <c r="H180" s="5">
        <v>56273.8125</v>
      </c>
      <c r="I180">
        <v>33</v>
      </c>
      <c r="J180">
        <v>3</v>
      </c>
      <c r="K180">
        <v>0</v>
      </c>
      <c r="L180">
        <v>149</v>
      </c>
      <c r="M180">
        <v>27</v>
      </c>
      <c r="N180">
        <v>3</v>
      </c>
      <c r="O180">
        <v>0</v>
      </c>
      <c r="P180">
        <v>93</v>
      </c>
      <c r="Q180">
        <v>26</v>
      </c>
      <c r="R180">
        <v>3</v>
      </c>
      <c r="S180">
        <v>0</v>
      </c>
      <c r="T180">
        <v>134</v>
      </c>
    </row>
    <row r="181" spans="1:20" x14ac:dyDescent="0.2">
      <c r="A181" s="1">
        <v>43116</v>
      </c>
      <c r="B181" t="s">
        <v>18</v>
      </c>
      <c r="C181">
        <v>7</v>
      </c>
      <c r="D181">
        <v>4</v>
      </c>
      <c r="E181">
        <v>0</v>
      </c>
      <c r="F181">
        <v>24</v>
      </c>
      <c r="G181" s="5">
        <v>1.5</v>
      </c>
      <c r="H181" s="5">
        <v>50002</v>
      </c>
      <c r="I181">
        <v>9</v>
      </c>
      <c r="J181">
        <v>4</v>
      </c>
      <c r="K181">
        <v>0</v>
      </c>
      <c r="L181">
        <v>32</v>
      </c>
      <c r="M181">
        <v>6</v>
      </c>
      <c r="N181">
        <v>4</v>
      </c>
      <c r="O181">
        <v>0</v>
      </c>
      <c r="P181">
        <v>21</v>
      </c>
      <c r="Q181">
        <v>6</v>
      </c>
      <c r="R181">
        <v>4</v>
      </c>
      <c r="S181">
        <v>0</v>
      </c>
      <c r="T181">
        <v>21</v>
      </c>
    </row>
    <row r="182" spans="1:20" x14ac:dyDescent="0.2">
      <c r="A182" s="1">
        <v>43116</v>
      </c>
      <c r="B182" t="s">
        <v>19</v>
      </c>
      <c r="C182">
        <v>30</v>
      </c>
      <c r="D182">
        <v>10</v>
      </c>
      <c r="E182">
        <v>1</v>
      </c>
      <c r="F182">
        <v>256</v>
      </c>
      <c r="G182" s="5">
        <v>2.4</v>
      </c>
      <c r="H182" s="5">
        <v>53369.1</v>
      </c>
      <c r="I182">
        <v>24</v>
      </c>
      <c r="J182">
        <v>12</v>
      </c>
      <c r="K182">
        <v>1</v>
      </c>
      <c r="L182">
        <v>263</v>
      </c>
      <c r="M182">
        <v>17</v>
      </c>
      <c r="N182">
        <v>12</v>
      </c>
      <c r="O182">
        <v>0</v>
      </c>
      <c r="P182">
        <v>210</v>
      </c>
      <c r="Q182">
        <v>24</v>
      </c>
      <c r="R182">
        <v>15</v>
      </c>
      <c r="S182">
        <v>2</v>
      </c>
      <c r="T182">
        <v>309</v>
      </c>
    </row>
    <row r="183" spans="1:20" x14ac:dyDescent="0.2">
      <c r="A183" s="1">
        <v>43116</v>
      </c>
      <c r="B183" t="s">
        <v>20</v>
      </c>
      <c r="C183">
        <v>9</v>
      </c>
      <c r="D183">
        <v>5</v>
      </c>
      <c r="E183">
        <v>0</v>
      </c>
      <c r="F183">
        <v>42</v>
      </c>
      <c r="G183" s="5">
        <v>9</v>
      </c>
      <c r="H183" s="5">
        <v>44489.111111111102</v>
      </c>
      <c r="I183">
        <v>14</v>
      </c>
      <c r="J183">
        <v>18</v>
      </c>
      <c r="K183">
        <v>0</v>
      </c>
      <c r="L183">
        <v>246</v>
      </c>
      <c r="M183">
        <v>17</v>
      </c>
      <c r="N183">
        <v>12</v>
      </c>
      <c r="O183">
        <v>0</v>
      </c>
      <c r="P183">
        <v>198</v>
      </c>
      <c r="Q183">
        <v>11</v>
      </c>
      <c r="R183">
        <v>6</v>
      </c>
      <c r="S183">
        <v>1</v>
      </c>
      <c r="T183">
        <v>62</v>
      </c>
    </row>
    <row r="184" spans="1:20" x14ac:dyDescent="0.2">
      <c r="A184" s="1">
        <v>43116</v>
      </c>
      <c r="B184" t="s">
        <v>21</v>
      </c>
      <c r="C184">
        <v>14</v>
      </c>
      <c r="D184">
        <v>10</v>
      </c>
      <c r="E184">
        <v>0</v>
      </c>
      <c r="F184">
        <v>140</v>
      </c>
      <c r="G184" s="5">
        <v>1.72727272727272</v>
      </c>
      <c r="H184" s="5">
        <v>63646.272727272699</v>
      </c>
      <c r="I184">
        <v>8</v>
      </c>
      <c r="J184">
        <v>10</v>
      </c>
      <c r="K184">
        <v>0</v>
      </c>
      <c r="L184">
        <v>80</v>
      </c>
      <c r="M184">
        <v>13</v>
      </c>
      <c r="N184">
        <v>10</v>
      </c>
      <c r="O184">
        <v>0</v>
      </c>
      <c r="P184">
        <v>130</v>
      </c>
      <c r="Q184">
        <v>9</v>
      </c>
      <c r="R184">
        <v>10</v>
      </c>
      <c r="S184">
        <v>0</v>
      </c>
      <c r="T184">
        <v>92</v>
      </c>
    </row>
    <row r="185" spans="1:20" x14ac:dyDescent="0.2">
      <c r="A185" s="1">
        <v>43116</v>
      </c>
      <c r="B185" t="s">
        <v>22</v>
      </c>
      <c r="C185">
        <v>37</v>
      </c>
      <c r="D185">
        <v>7</v>
      </c>
      <c r="E185">
        <v>1</v>
      </c>
      <c r="F185">
        <v>280</v>
      </c>
      <c r="G185" s="5">
        <v>1.79411764705882</v>
      </c>
      <c r="H185" s="5">
        <v>61830.411764705801</v>
      </c>
      <c r="I185">
        <v>22</v>
      </c>
      <c r="J185">
        <v>7</v>
      </c>
      <c r="K185">
        <v>1</v>
      </c>
      <c r="L185">
        <v>169</v>
      </c>
      <c r="M185">
        <v>32</v>
      </c>
      <c r="N185">
        <v>7</v>
      </c>
      <c r="O185">
        <v>0</v>
      </c>
      <c r="P185">
        <v>280</v>
      </c>
      <c r="Q185">
        <v>20</v>
      </c>
      <c r="R185">
        <v>7</v>
      </c>
      <c r="S185">
        <v>1</v>
      </c>
      <c r="T185">
        <v>142</v>
      </c>
    </row>
    <row r="186" spans="1:20" x14ac:dyDescent="0.2">
      <c r="A186" s="1">
        <v>43116</v>
      </c>
      <c r="B186" t="s">
        <v>23</v>
      </c>
      <c r="C186">
        <v>47</v>
      </c>
      <c r="D186">
        <v>10</v>
      </c>
      <c r="E186">
        <v>1</v>
      </c>
      <c r="F186">
        <v>505</v>
      </c>
      <c r="G186" s="5">
        <v>9.8048780487804805</v>
      </c>
      <c r="H186" s="5">
        <v>43981.5365853658</v>
      </c>
      <c r="I186">
        <v>34</v>
      </c>
      <c r="J186">
        <v>10</v>
      </c>
      <c r="K186">
        <v>1</v>
      </c>
      <c r="L186">
        <v>351</v>
      </c>
      <c r="M186">
        <v>41</v>
      </c>
      <c r="N186">
        <v>10</v>
      </c>
      <c r="O186">
        <v>0</v>
      </c>
      <c r="P186">
        <v>448</v>
      </c>
      <c r="Q186">
        <v>25</v>
      </c>
      <c r="R186">
        <v>10</v>
      </c>
      <c r="S186">
        <v>1</v>
      </c>
      <c r="T186">
        <v>261</v>
      </c>
    </row>
    <row r="187" spans="1:20" x14ac:dyDescent="0.2">
      <c r="A187" s="1">
        <v>43116</v>
      </c>
      <c r="B187" t="s">
        <v>24</v>
      </c>
      <c r="C187">
        <v>11</v>
      </c>
      <c r="D187">
        <v>2</v>
      </c>
      <c r="E187">
        <v>0</v>
      </c>
      <c r="F187">
        <v>23</v>
      </c>
      <c r="G187" s="5">
        <v>6.3333333333333304</v>
      </c>
      <c r="H187" s="5">
        <v>66711.777777777694</v>
      </c>
      <c r="I187">
        <v>8</v>
      </c>
      <c r="J187">
        <v>2</v>
      </c>
      <c r="K187">
        <v>0</v>
      </c>
      <c r="L187">
        <v>19</v>
      </c>
      <c r="M187">
        <v>9</v>
      </c>
      <c r="N187">
        <v>2</v>
      </c>
      <c r="O187">
        <v>0</v>
      </c>
      <c r="P187">
        <v>22</v>
      </c>
      <c r="Q187">
        <v>16</v>
      </c>
      <c r="R187">
        <v>2</v>
      </c>
      <c r="S187">
        <v>0</v>
      </c>
      <c r="T187">
        <v>32</v>
      </c>
    </row>
    <row r="188" spans="1:20" x14ac:dyDescent="0.2">
      <c r="A188" s="1">
        <v>43116</v>
      </c>
      <c r="B188" t="s">
        <v>25</v>
      </c>
      <c r="C188">
        <v>18</v>
      </c>
      <c r="D188">
        <v>4</v>
      </c>
      <c r="E188">
        <v>0</v>
      </c>
      <c r="F188">
        <v>62</v>
      </c>
      <c r="G188" s="5">
        <v>2.0714285714285698</v>
      </c>
      <c r="H188" s="5">
        <v>57215.357142857101</v>
      </c>
      <c r="I188">
        <v>6</v>
      </c>
      <c r="J188">
        <v>4</v>
      </c>
      <c r="K188">
        <v>0</v>
      </c>
      <c r="L188">
        <v>21</v>
      </c>
      <c r="M188">
        <v>7</v>
      </c>
      <c r="N188">
        <v>4</v>
      </c>
      <c r="O188">
        <v>0</v>
      </c>
      <c r="P188">
        <v>24</v>
      </c>
      <c r="Q188">
        <v>0</v>
      </c>
      <c r="R188">
        <v>0</v>
      </c>
      <c r="S188">
        <v>0</v>
      </c>
      <c r="T188">
        <v>0</v>
      </c>
    </row>
    <row r="189" spans="1:20" x14ac:dyDescent="0.2">
      <c r="A189" s="1">
        <v>43116</v>
      </c>
      <c r="B189" t="s">
        <v>26</v>
      </c>
      <c r="C189">
        <v>32</v>
      </c>
      <c r="D189">
        <v>2</v>
      </c>
      <c r="E189">
        <v>0</v>
      </c>
      <c r="F189">
        <v>63</v>
      </c>
      <c r="G189" s="5">
        <v>6.6153846153846096</v>
      </c>
      <c r="H189" s="5">
        <v>34678.5769230769</v>
      </c>
      <c r="I189">
        <v>22</v>
      </c>
      <c r="J189">
        <v>2</v>
      </c>
      <c r="K189">
        <v>0</v>
      </c>
      <c r="L189">
        <v>42</v>
      </c>
      <c r="M189">
        <v>34</v>
      </c>
      <c r="N189">
        <v>2</v>
      </c>
      <c r="O189">
        <v>0</v>
      </c>
      <c r="P189">
        <v>68</v>
      </c>
      <c r="Q189">
        <v>31</v>
      </c>
      <c r="R189">
        <v>2</v>
      </c>
      <c r="S189">
        <v>0</v>
      </c>
      <c r="T189">
        <v>58</v>
      </c>
    </row>
    <row r="190" spans="1:20" x14ac:dyDescent="0.2">
      <c r="A190" s="1">
        <v>43116</v>
      </c>
      <c r="B190" t="s">
        <v>27</v>
      </c>
      <c r="C190">
        <v>14</v>
      </c>
      <c r="D190">
        <v>8</v>
      </c>
      <c r="E190">
        <v>1</v>
      </c>
      <c r="F190">
        <v>124</v>
      </c>
      <c r="G190" s="5">
        <v>2.5714285714285698</v>
      </c>
      <c r="H190" s="5">
        <v>57150.214285714203</v>
      </c>
      <c r="I190">
        <v>11</v>
      </c>
      <c r="J190">
        <v>8</v>
      </c>
      <c r="K190">
        <v>4</v>
      </c>
      <c r="L190">
        <v>58</v>
      </c>
      <c r="M190">
        <v>5</v>
      </c>
      <c r="N190">
        <v>8</v>
      </c>
      <c r="O190">
        <v>0</v>
      </c>
      <c r="P190">
        <v>48</v>
      </c>
      <c r="Q190">
        <v>6</v>
      </c>
      <c r="R190">
        <v>8</v>
      </c>
      <c r="S190">
        <v>1</v>
      </c>
      <c r="T190">
        <v>48</v>
      </c>
    </row>
    <row r="191" spans="1:20" x14ac:dyDescent="0.2">
      <c r="A191" s="1">
        <v>43116</v>
      </c>
      <c r="B191" t="s">
        <v>28</v>
      </c>
      <c r="C191">
        <v>14</v>
      </c>
      <c r="D191">
        <v>7</v>
      </c>
      <c r="E191">
        <v>1</v>
      </c>
      <c r="F191">
        <v>89</v>
      </c>
      <c r="G191" s="5">
        <v>3.7857142857142798</v>
      </c>
      <c r="H191" s="5">
        <v>28736.785714285699</v>
      </c>
      <c r="I191">
        <v>11</v>
      </c>
      <c r="J191">
        <v>7</v>
      </c>
      <c r="K191">
        <v>3</v>
      </c>
      <c r="L191">
        <v>43</v>
      </c>
      <c r="M191">
        <v>17</v>
      </c>
      <c r="N191">
        <v>12</v>
      </c>
      <c r="O191">
        <v>0</v>
      </c>
      <c r="P191">
        <v>212</v>
      </c>
      <c r="Q191">
        <v>13</v>
      </c>
      <c r="R191">
        <v>8</v>
      </c>
      <c r="S191">
        <v>0</v>
      </c>
      <c r="T191">
        <v>103</v>
      </c>
    </row>
    <row r="192" spans="1:20" x14ac:dyDescent="0.2">
      <c r="A192" s="1">
        <v>43116</v>
      </c>
      <c r="B192" t="s">
        <v>29</v>
      </c>
      <c r="C192">
        <v>14</v>
      </c>
      <c r="D192">
        <v>2</v>
      </c>
      <c r="E192">
        <v>0</v>
      </c>
      <c r="F192">
        <v>29</v>
      </c>
      <c r="G192" s="5">
        <v>6.2857142857142803</v>
      </c>
      <c r="H192" s="5">
        <v>42904.642857142797</v>
      </c>
      <c r="I192">
        <v>12</v>
      </c>
      <c r="J192">
        <v>2</v>
      </c>
      <c r="K192">
        <v>0</v>
      </c>
      <c r="L192">
        <v>24</v>
      </c>
      <c r="M192">
        <v>11</v>
      </c>
      <c r="N192">
        <v>2</v>
      </c>
      <c r="O192">
        <v>0</v>
      </c>
      <c r="P192">
        <v>30</v>
      </c>
      <c r="Q192">
        <v>17</v>
      </c>
      <c r="R192">
        <v>2</v>
      </c>
      <c r="S192">
        <v>0</v>
      </c>
      <c r="T192">
        <v>36</v>
      </c>
    </row>
    <row r="193" spans="1:20" x14ac:dyDescent="0.2">
      <c r="A193" s="1">
        <v>43116</v>
      </c>
      <c r="B193" t="s">
        <v>30</v>
      </c>
      <c r="C193">
        <v>12</v>
      </c>
      <c r="D193">
        <v>2</v>
      </c>
      <c r="E193">
        <v>0</v>
      </c>
      <c r="F193">
        <v>23</v>
      </c>
      <c r="G193" s="5">
        <v>4.4545454545454497</v>
      </c>
      <c r="H193" s="5">
        <v>63768</v>
      </c>
      <c r="I193">
        <v>8</v>
      </c>
      <c r="J193">
        <v>2</v>
      </c>
      <c r="K193">
        <v>0</v>
      </c>
      <c r="L193">
        <v>16</v>
      </c>
      <c r="M193">
        <v>17</v>
      </c>
      <c r="N193">
        <v>2</v>
      </c>
      <c r="O193">
        <v>0</v>
      </c>
      <c r="P193">
        <v>56</v>
      </c>
      <c r="Q193">
        <v>8</v>
      </c>
      <c r="R193">
        <v>2</v>
      </c>
      <c r="S193">
        <v>0</v>
      </c>
      <c r="T193">
        <v>16</v>
      </c>
    </row>
    <row r="194" spans="1:20" x14ac:dyDescent="0.2">
      <c r="A194" s="1">
        <v>43116</v>
      </c>
      <c r="B194" t="s">
        <v>31</v>
      </c>
      <c r="C194">
        <v>94</v>
      </c>
      <c r="D194">
        <v>11</v>
      </c>
      <c r="E194">
        <v>0</v>
      </c>
      <c r="F194">
        <v>976</v>
      </c>
      <c r="G194" s="5">
        <v>6.9361702127659504</v>
      </c>
      <c r="H194" s="5">
        <v>47947.382978723399</v>
      </c>
      <c r="I194">
        <v>84</v>
      </c>
      <c r="J194">
        <v>11</v>
      </c>
      <c r="K194">
        <v>0</v>
      </c>
      <c r="L194">
        <v>997</v>
      </c>
      <c r="M194">
        <v>83</v>
      </c>
      <c r="N194">
        <v>13</v>
      </c>
      <c r="O194">
        <v>0</v>
      </c>
      <c r="P194">
        <v>1088</v>
      </c>
      <c r="Q194">
        <v>72</v>
      </c>
      <c r="R194">
        <v>12</v>
      </c>
      <c r="S194">
        <v>1</v>
      </c>
      <c r="T194">
        <v>836</v>
      </c>
    </row>
    <row r="195" spans="1:20" x14ac:dyDescent="0.2">
      <c r="A195" s="1">
        <v>43116</v>
      </c>
      <c r="B195" t="s">
        <v>32</v>
      </c>
      <c r="C195">
        <v>39</v>
      </c>
      <c r="D195">
        <v>3</v>
      </c>
      <c r="E195">
        <v>0</v>
      </c>
      <c r="F195">
        <v>136</v>
      </c>
      <c r="G195" s="5">
        <v>2.1818181818181799</v>
      </c>
      <c r="H195" s="5">
        <v>51566.727272727199</v>
      </c>
      <c r="I195">
        <v>25</v>
      </c>
      <c r="J195">
        <v>3</v>
      </c>
      <c r="K195">
        <v>0</v>
      </c>
      <c r="L195">
        <v>94</v>
      </c>
      <c r="M195">
        <v>31</v>
      </c>
      <c r="N195">
        <v>3</v>
      </c>
      <c r="O195">
        <v>0</v>
      </c>
      <c r="P195">
        <v>116</v>
      </c>
      <c r="Q195">
        <v>21</v>
      </c>
      <c r="R195">
        <v>3</v>
      </c>
      <c r="S195">
        <v>0</v>
      </c>
      <c r="T195">
        <v>69</v>
      </c>
    </row>
    <row r="196" spans="1:20" x14ac:dyDescent="0.2">
      <c r="A196" s="1">
        <v>43117</v>
      </c>
      <c r="B196" t="s">
        <v>18</v>
      </c>
      <c r="C196">
        <v>3</v>
      </c>
      <c r="D196">
        <v>4</v>
      </c>
      <c r="E196">
        <v>0</v>
      </c>
      <c r="F196">
        <v>10</v>
      </c>
      <c r="G196" s="5">
        <v>1.6666666666666601</v>
      </c>
      <c r="H196" s="5">
        <v>66712</v>
      </c>
      <c r="I196">
        <v>8</v>
      </c>
      <c r="J196">
        <v>4</v>
      </c>
      <c r="K196">
        <v>0</v>
      </c>
      <c r="L196">
        <v>28</v>
      </c>
      <c r="M196">
        <v>5</v>
      </c>
      <c r="N196">
        <v>4</v>
      </c>
      <c r="O196">
        <v>0</v>
      </c>
      <c r="P196">
        <v>18</v>
      </c>
      <c r="Q196">
        <v>1</v>
      </c>
      <c r="R196">
        <v>4</v>
      </c>
      <c r="S196">
        <v>0</v>
      </c>
      <c r="T196">
        <v>4</v>
      </c>
    </row>
    <row r="197" spans="1:20" x14ac:dyDescent="0.2">
      <c r="A197" s="1">
        <v>43117</v>
      </c>
      <c r="B197" t="s">
        <v>19</v>
      </c>
      <c r="C197">
        <v>19</v>
      </c>
      <c r="D197">
        <v>14</v>
      </c>
      <c r="E197">
        <v>2</v>
      </c>
      <c r="F197">
        <v>220</v>
      </c>
      <c r="G197" s="5">
        <v>13.684210526315701</v>
      </c>
      <c r="H197" s="5">
        <v>52707.8947368421</v>
      </c>
      <c r="I197">
        <v>20</v>
      </c>
      <c r="J197">
        <v>15</v>
      </c>
      <c r="K197">
        <v>1</v>
      </c>
      <c r="L197">
        <v>277</v>
      </c>
      <c r="M197">
        <v>32</v>
      </c>
      <c r="N197">
        <v>14</v>
      </c>
      <c r="O197">
        <v>0</v>
      </c>
      <c r="P197">
        <v>442</v>
      </c>
      <c r="Q197">
        <v>24</v>
      </c>
      <c r="R197">
        <v>10</v>
      </c>
      <c r="S197">
        <v>1</v>
      </c>
      <c r="T197">
        <v>217</v>
      </c>
    </row>
    <row r="198" spans="1:20" x14ac:dyDescent="0.2">
      <c r="A198" s="1">
        <v>43117</v>
      </c>
      <c r="B198" t="s">
        <v>20</v>
      </c>
      <c r="C198">
        <v>7</v>
      </c>
      <c r="D198">
        <v>7</v>
      </c>
      <c r="E198">
        <v>1</v>
      </c>
      <c r="F198">
        <v>41</v>
      </c>
      <c r="G198" s="5">
        <v>32.857142857142797</v>
      </c>
      <c r="H198" s="5">
        <v>28795.714285714199</v>
      </c>
      <c r="I198">
        <v>11</v>
      </c>
      <c r="J198">
        <v>13</v>
      </c>
      <c r="K198">
        <v>0</v>
      </c>
      <c r="L198">
        <v>148</v>
      </c>
      <c r="M198">
        <v>19</v>
      </c>
      <c r="N198">
        <v>9</v>
      </c>
      <c r="O198">
        <v>0</v>
      </c>
      <c r="P198">
        <v>153</v>
      </c>
      <c r="Q198">
        <v>31</v>
      </c>
      <c r="R198">
        <v>7</v>
      </c>
      <c r="S198">
        <v>2</v>
      </c>
      <c r="T198">
        <v>188</v>
      </c>
    </row>
    <row r="199" spans="1:20" x14ac:dyDescent="0.2">
      <c r="A199" s="1">
        <v>43117</v>
      </c>
      <c r="B199" t="s">
        <v>21</v>
      </c>
      <c r="C199">
        <v>11</v>
      </c>
      <c r="D199">
        <v>10</v>
      </c>
      <c r="E199">
        <v>0</v>
      </c>
      <c r="F199">
        <v>110</v>
      </c>
      <c r="G199" s="5">
        <v>21.636363636363601</v>
      </c>
      <c r="H199" s="5">
        <v>72736.272727272706</v>
      </c>
      <c r="I199">
        <v>9</v>
      </c>
      <c r="J199">
        <v>10</v>
      </c>
      <c r="K199">
        <v>0</v>
      </c>
      <c r="L199">
        <v>89</v>
      </c>
      <c r="M199">
        <v>14</v>
      </c>
      <c r="N199">
        <v>10</v>
      </c>
      <c r="O199">
        <v>0</v>
      </c>
      <c r="P199">
        <v>140</v>
      </c>
      <c r="Q199">
        <v>11</v>
      </c>
      <c r="R199">
        <v>10</v>
      </c>
      <c r="S199">
        <v>0</v>
      </c>
      <c r="T199">
        <v>110</v>
      </c>
    </row>
    <row r="200" spans="1:20" x14ac:dyDescent="0.2">
      <c r="A200" s="1">
        <v>43117</v>
      </c>
      <c r="B200" t="s">
        <v>22</v>
      </c>
      <c r="C200">
        <v>13</v>
      </c>
      <c r="D200">
        <v>7</v>
      </c>
      <c r="E200">
        <v>0</v>
      </c>
      <c r="F200">
        <v>111</v>
      </c>
      <c r="G200" s="5">
        <v>1.5384615384615301</v>
      </c>
      <c r="H200" s="5">
        <v>69283.1538461538</v>
      </c>
      <c r="I200">
        <v>26</v>
      </c>
      <c r="J200">
        <v>7</v>
      </c>
      <c r="K200">
        <v>0</v>
      </c>
      <c r="L200">
        <v>218</v>
      </c>
      <c r="M200">
        <v>38</v>
      </c>
      <c r="N200">
        <v>7</v>
      </c>
      <c r="O200">
        <v>0</v>
      </c>
      <c r="P200">
        <v>334</v>
      </c>
      <c r="Q200">
        <v>20</v>
      </c>
      <c r="R200">
        <v>7</v>
      </c>
      <c r="S200">
        <v>0</v>
      </c>
      <c r="T200">
        <v>169</v>
      </c>
    </row>
    <row r="201" spans="1:20" x14ac:dyDescent="0.2">
      <c r="A201" s="1">
        <v>43117</v>
      </c>
      <c r="B201" t="s">
        <v>23</v>
      </c>
      <c r="C201">
        <v>33</v>
      </c>
      <c r="D201">
        <v>10</v>
      </c>
      <c r="E201">
        <v>0</v>
      </c>
      <c r="F201">
        <v>369</v>
      </c>
      <c r="G201" s="5">
        <v>2.8125</v>
      </c>
      <c r="H201" s="5">
        <v>75048</v>
      </c>
      <c r="I201">
        <v>59</v>
      </c>
      <c r="J201">
        <v>10</v>
      </c>
      <c r="K201">
        <v>1</v>
      </c>
      <c r="L201">
        <v>613</v>
      </c>
      <c r="M201">
        <v>50</v>
      </c>
      <c r="N201">
        <v>10</v>
      </c>
      <c r="O201">
        <v>0</v>
      </c>
      <c r="P201">
        <v>559</v>
      </c>
      <c r="Q201">
        <v>41</v>
      </c>
      <c r="R201">
        <v>10</v>
      </c>
      <c r="S201">
        <v>1</v>
      </c>
      <c r="T201">
        <v>439</v>
      </c>
    </row>
    <row r="202" spans="1:20" x14ac:dyDescent="0.2">
      <c r="A202" s="1">
        <v>43117</v>
      </c>
      <c r="B202" t="s">
        <v>24</v>
      </c>
      <c r="C202">
        <v>5</v>
      </c>
      <c r="D202">
        <v>2</v>
      </c>
      <c r="E202">
        <v>0</v>
      </c>
      <c r="F202">
        <v>8</v>
      </c>
      <c r="G202" s="5">
        <v>6.4</v>
      </c>
      <c r="H202" s="5">
        <v>60262.2</v>
      </c>
      <c r="I202">
        <v>16</v>
      </c>
      <c r="J202">
        <v>2</v>
      </c>
      <c r="K202">
        <v>0</v>
      </c>
      <c r="L202">
        <v>54</v>
      </c>
      <c r="M202">
        <v>22</v>
      </c>
      <c r="N202">
        <v>2</v>
      </c>
      <c r="O202">
        <v>0</v>
      </c>
      <c r="P202">
        <v>54</v>
      </c>
      <c r="Q202">
        <v>13</v>
      </c>
      <c r="R202">
        <v>2</v>
      </c>
      <c r="S202">
        <v>1</v>
      </c>
      <c r="T202">
        <v>42</v>
      </c>
    </row>
    <row r="203" spans="1:20" x14ac:dyDescent="0.2">
      <c r="A203" s="1">
        <v>43117</v>
      </c>
      <c r="B203" t="s">
        <v>25</v>
      </c>
      <c r="C203">
        <v>5</v>
      </c>
      <c r="D203">
        <v>4</v>
      </c>
      <c r="E203">
        <v>0</v>
      </c>
      <c r="F203">
        <v>18</v>
      </c>
      <c r="G203" s="5">
        <v>4</v>
      </c>
      <c r="H203" s="5">
        <v>20320</v>
      </c>
      <c r="I203">
        <v>15</v>
      </c>
      <c r="J203">
        <v>4</v>
      </c>
      <c r="K203">
        <v>0</v>
      </c>
      <c r="L203">
        <v>52</v>
      </c>
      <c r="M203">
        <v>0</v>
      </c>
      <c r="N203">
        <v>0</v>
      </c>
      <c r="O203">
        <v>0</v>
      </c>
      <c r="P203">
        <v>0</v>
      </c>
      <c r="Q203">
        <v>6</v>
      </c>
      <c r="R203">
        <v>4</v>
      </c>
      <c r="S203">
        <v>1</v>
      </c>
      <c r="T203">
        <v>18</v>
      </c>
    </row>
    <row r="204" spans="1:20" x14ac:dyDescent="0.2">
      <c r="A204" s="1">
        <v>43117</v>
      </c>
      <c r="B204" t="s">
        <v>26</v>
      </c>
      <c r="C204">
        <v>16</v>
      </c>
      <c r="D204">
        <v>2</v>
      </c>
      <c r="E204">
        <v>0</v>
      </c>
      <c r="F204">
        <v>27</v>
      </c>
      <c r="G204" s="5">
        <v>4.5714285714285703</v>
      </c>
      <c r="H204" s="5">
        <v>50116.571428571398</v>
      </c>
      <c r="I204">
        <v>45</v>
      </c>
      <c r="J204">
        <v>2</v>
      </c>
      <c r="K204">
        <v>0</v>
      </c>
      <c r="L204">
        <v>88</v>
      </c>
      <c r="M204">
        <v>40</v>
      </c>
      <c r="N204">
        <v>2</v>
      </c>
      <c r="O204">
        <v>0</v>
      </c>
      <c r="P204">
        <v>79</v>
      </c>
      <c r="Q204">
        <v>21</v>
      </c>
      <c r="R204">
        <v>2</v>
      </c>
      <c r="S204">
        <v>0</v>
      </c>
      <c r="T204">
        <v>40</v>
      </c>
    </row>
    <row r="205" spans="1:20" x14ac:dyDescent="0.2">
      <c r="A205" s="1">
        <v>43117</v>
      </c>
      <c r="B205" t="s">
        <v>27</v>
      </c>
      <c r="C205">
        <v>4</v>
      </c>
      <c r="D205">
        <v>8</v>
      </c>
      <c r="E205">
        <v>5</v>
      </c>
      <c r="F205">
        <v>19</v>
      </c>
      <c r="G205" s="5">
        <v>1</v>
      </c>
      <c r="H205" s="5">
        <v>99999</v>
      </c>
      <c r="I205">
        <v>4</v>
      </c>
      <c r="J205">
        <v>8</v>
      </c>
      <c r="K205">
        <v>1</v>
      </c>
      <c r="L205">
        <v>36</v>
      </c>
      <c r="M205">
        <v>10</v>
      </c>
      <c r="N205">
        <v>8</v>
      </c>
      <c r="O205">
        <v>0</v>
      </c>
      <c r="P205">
        <v>90</v>
      </c>
      <c r="Q205">
        <v>5</v>
      </c>
      <c r="R205">
        <v>8</v>
      </c>
      <c r="S205">
        <v>2</v>
      </c>
      <c r="T205">
        <v>39</v>
      </c>
    </row>
    <row r="206" spans="1:20" x14ac:dyDescent="0.2">
      <c r="A206" s="1">
        <v>43117</v>
      </c>
      <c r="B206" t="s">
        <v>28</v>
      </c>
      <c r="C206">
        <v>10</v>
      </c>
      <c r="D206">
        <v>8</v>
      </c>
      <c r="E206">
        <v>0</v>
      </c>
      <c r="F206">
        <v>83</v>
      </c>
      <c r="G206" s="5">
        <v>3.5</v>
      </c>
      <c r="H206" s="5">
        <v>70138.3</v>
      </c>
      <c r="I206">
        <v>23</v>
      </c>
      <c r="J206">
        <v>10</v>
      </c>
      <c r="K206">
        <v>0</v>
      </c>
      <c r="L206">
        <v>227</v>
      </c>
      <c r="M206">
        <v>18</v>
      </c>
      <c r="N206">
        <v>8</v>
      </c>
      <c r="O206">
        <v>0</v>
      </c>
      <c r="P206">
        <v>134</v>
      </c>
      <c r="Q206">
        <v>10</v>
      </c>
      <c r="R206">
        <v>7</v>
      </c>
      <c r="S206">
        <v>0</v>
      </c>
      <c r="T206">
        <v>74</v>
      </c>
    </row>
    <row r="207" spans="1:20" x14ac:dyDescent="0.2">
      <c r="A207" s="1">
        <v>43117</v>
      </c>
      <c r="B207" t="s">
        <v>29</v>
      </c>
      <c r="C207">
        <v>6</v>
      </c>
      <c r="D207">
        <v>2</v>
      </c>
      <c r="E207">
        <v>0</v>
      </c>
      <c r="F207">
        <v>14</v>
      </c>
      <c r="G207" s="5">
        <v>2.1666666666666599</v>
      </c>
      <c r="H207" s="5">
        <v>33448.333333333299</v>
      </c>
      <c r="I207">
        <v>18</v>
      </c>
      <c r="J207">
        <v>2</v>
      </c>
      <c r="K207">
        <v>0</v>
      </c>
      <c r="L207">
        <v>58</v>
      </c>
      <c r="M207">
        <v>17</v>
      </c>
      <c r="N207">
        <v>2</v>
      </c>
      <c r="O207">
        <v>0</v>
      </c>
      <c r="P207">
        <v>37</v>
      </c>
      <c r="Q207">
        <v>15</v>
      </c>
      <c r="R207">
        <v>2</v>
      </c>
      <c r="S207">
        <v>0</v>
      </c>
      <c r="T207">
        <v>32</v>
      </c>
    </row>
    <row r="208" spans="1:20" x14ac:dyDescent="0.2">
      <c r="A208" s="1">
        <v>43117</v>
      </c>
      <c r="B208" t="s">
        <v>30</v>
      </c>
      <c r="C208">
        <v>5</v>
      </c>
      <c r="D208">
        <v>2</v>
      </c>
      <c r="E208">
        <v>0</v>
      </c>
      <c r="F208">
        <v>12</v>
      </c>
      <c r="G208" s="5">
        <v>1.6</v>
      </c>
      <c r="H208" s="5">
        <v>80005.600000000006</v>
      </c>
      <c r="I208">
        <v>17</v>
      </c>
      <c r="J208">
        <v>2</v>
      </c>
      <c r="K208">
        <v>0</v>
      </c>
      <c r="L208">
        <v>64</v>
      </c>
      <c r="M208">
        <v>16</v>
      </c>
      <c r="N208">
        <v>2</v>
      </c>
      <c r="O208">
        <v>0</v>
      </c>
      <c r="P208">
        <v>42</v>
      </c>
      <c r="Q208">
        <v>7</v>
      </c>
      <c r="R208">
        <v>2</v>
      </c>
      <c r="S208">
        <v>0</v>
      </c>
      <c r="T208">
        <v>14</v>
      </c>
    </row>
    <row r="209" spans="1:20" x14ac:dyDescent="0.2">
      <c r="A209" s="1">
        <v>43117</v>
      </c>
      <c r="B209" t="s">
        <v>31</v>
      </c>
      <c r="C209">
        <v>51</v>
      </c>
      <c r="D209">
        <v>12</v>
      </c>
      <c r="E209">
        <v>1</v>
      </c>
      <c r="F209">
        <v>573</v>
      </c>
      <c r="G209" s="5">
        <v>8.0204081632652997</v>
      </c>
      <c r="H209" s="5">
        <v>42952.755102040799</v>
      </c>
      <c r="I209">
        <v>89</v>
      </c>
      <c r="J209">
        <v>13</v>
      </c>
      <c r="K209">
        <v>0</v>
      </c>
      <c r="L209">
        <v>1173</v>
      </c>
      <c r="M209">
        <v>110</v>
      </c>
      <c r="N209">
        <v>13</v>
      </c>
      <c r="O209">
        <v>0</v>
      </c>
      <c r="P209">
        <v>1396</v>
      </c>
      <c r="Q209">
        <v>83</v>
      </c>
      <c r="R209">
        <v>12</v>
      </c>
      <c r="S209">
        <v>1</v>
      </c>
      <c r="T209">
        <v>866</v>
      </c>
    </row>
    <row r="210" spans="1:20" x14ac:dyDescent="0.2">
      <c r="A210" s="1">
        <v>43117</v>
      </c>
      <c r="B210" t="s">
        <v>32</v>
      </c>
      <c r="C210">
        <v>24</v>
      </c>
      <c r="D210">
        <v>3</v>
      </c>
      <c r="E210">
        <v>0</v>
      </c>
      <c r="F210">
        <v>91</v>
      </c>
      <c r="G210" s="5">
        <v>1.9130434782608601</v>
      </c>
      <c r="H210" s="5">
        <v>47965.0869565217</v>
      </c>
      <c r="I210">
        <v>32</v>
      </c>
      <c r="J210">
        <v>3</v>
      </c>
      <c r="K210">
        <v>0</v>
      </c>
      <c r="L210">
        <v>127</v>
      </c>
      <c r="M210">
        <v>28</v>
      </c>
      <c r="N210">
        <v>3</v>
      </c>
      <c r="O210">
        <v>0</v>
      </c>
      <c r="P210">
        <v>122</v>
      </c>
      <c r="Q210">
        <v>32</v>
      </c>
      <c r="R210">
        <v>3</v>
      </c>
      <c r="S210">
        <v>0</v>
      </c>
      <c r="T210">
        <v>128</v>
      </c>
    </row>
    <row r="211" spans="1:20" x14ac:dyDescent="0.2">
      <c r="A211" s="1">
        <v>43118</v>
      </c>
      <c r="B211" t="s">
        <v>18</v>
      </c>
      <c r="C211">
        <v>8</v>
      </c>
      <c r="D211">
        <v>4</v>
      </c>
      <c r="E211">
        <v>0</v>
      </c>
      <c r="F211">
        <v>27</v>
      </c>
      <c r="G211" s="5">
        <v>5</v>
      </c>
      <c r="H211" s="5">
        <v>66682.666666666599</v>
      </c>
      <c r="I211">
        <v>8</v>
      </c>
      <c r="J211">
        <v>4</v>
      </c>
      <c r="K211">
        <v>0</v>
      </c>
      <c r="L211">
        <v>27</v>
      </c>
      <c r="M211">
        <v>19</v>
      </c>
      <c r="N211">
        <v>4</v>
      </c>
      <c r="O211">
        <v>0</v>
      </c>
      <c r="P211">
        <v>66</v>
      </c>
      <c r="Q211">
        <v>13</v>
      </c>
      <c r="R211">
        <v>4</v>
      </c>
      <c r="S211">
        <v>0</v>
      </c>
      <c r="T211">
        <v>42</v>
      </c>
    </row>
    <row r="212" spans="1:20" x14ac:dyDescent="0.2">
      <c r="A212" s="1">
        <v>43118</v>
      </c>
      <c r="B212" t="s">
        <v>19</v>
      </c>
      <c r="C212">
        <v>21</v>
      </c>
      <c r="D212">
        <v>13</v>
      </c>
      <c r="E212">
        <v>0</v>
      </c>
      <c r="F212">
        <v>261</v>
      </c>
      <c r="G212" s="5">
        <v>3.2857142857142798</v>
      </c>
      <c r="H212" s="5">
        <v>43012.285714285703</v>
      </c>
      <c r="I212">
        <v>13</v>
      </c>
      <c r="J212">
        <v>12</v>
      </c>
      <c r="K212">
        <v>1</v>
      </c>
      <c r="L212">
        <v>142</v>
      </c>
      <c r="M212">
        <v>30</v>
      </c>
      <c r="N212">
        <v>16</v>
      </c>
      <c r="O212">
        <v>1</v>
      </c>
      <c r="P212">
        <v>447</v>
      </c>
      <c r="Q212">
        <v>33</v>
      </c>
      <c r="R212">
        <v>13</v>
      </c>
      <c r="S212">
        <v>1</v>
      </c>
      <c r="T212">
        <v>387</v>
      </c>
    </row>
    <row r="213" spans="1:20" x14ac:dyDescent="0.2">
      <c r="A213" s="1">
        <v>43118</v>
      </c>
      <c r="B213" t="s">
        <v>20</v>
      </c>
      <c r="C213">
        <v>20</v>
      </c>
      <c r="D213">
        <v>7</v>
      </c>
      <c r="E213">
        <v>0</v>
      </c>
      <c r="F213">
        <v>131</v>
      </c>
      <c r="G213" s="5">
        <v>3.05</v>
      </c>
      <c r="H213" s="5">
        <v>45076.2</v>
      </c>
      <c r="I213">
        <v>9</v>
      </c>
      <c r="J213">
        <v>6</v>
      </c>
      <c r="K213">
        <v>0</v>
      </c>
      <c r="L213">
        <v>58</v>
      </c>
      <c r="M213">
        <v>33</v>
      </c>
      <c r="N213">
        <v>10</v>
      </c>
      <c r="O213">
        <v>3</v>
      </c>
      <c r="P213">
        <v>266</v>
      </c>
      <c r="Q213">
        <v>17</v>
      </c>
      <c r="R213">
        <v>21</v>
      </c>
      <c r="S213">
        <v>0</v>
      </c>
      <c r="T213">
        <v>350</v>
      </c>
    </row>
    <row r="214" spans="1:20" x14ac:dyDescent="0.2">
      <c r="A214" s="1">
        <v>43118</v>
      </c>
      <c r="B214" t="s">
        <v>21</v>
      </c>
      <c r="C214">
        <v>8</v>
      </c>
      <c r="D214">
        <v>10</v>
      </c>
      <c r="E214">
        <v>0</v>
      </c>
      <c r="F214">
        <v>80</v>
      </c>
      <c r="G214" s="5">
        <v>1.625</v>
      </c>
      <c r="H214" s="5">
        <v>75044.5</v>
      </c>
      <c r="I214">
        <v>11</v>
      </c>
      <c r="J214">
        <v>10</v>
      </c>
      <c r="K214">
        <v>0</v>
      </c>
      <c r="L214">
        <v>110</v>
      </c>
      <c r="M214">
        <v>17</v>
      </c>
      <c r="N214">
        <v>10</v>
      </c>
      <c r="O214">
        <v>0</v>
      </c>
      <c r="P214">
        <v>170</v>
      </c>
      <c r="Q214">
        <v>15</v>
      </c>
      <c r="R214">
        <v>10</v>
      </c>
      <c r="S214">
        <v>0</v>
      </c>
      <c r="T214">
        <v>150</v>
      </c>
    </row>
    <row r="215" spans="1:20" x14ac:dyDescent="0.2">
      <c r="A215" s="1">
        <v>43118</v>
      </c>
      <c r="B215" t="s">
        <v>22</v>
      </c>
      <c r="C215">
        <v>30</v>
      </c>
      <c r="D215">
        <v>7</v>
      </c>
      <c r="E215">
        <v>0</v>
      </c>
      <c r="F215">
        <v>249</v>
      </c>
      <c r="G215" s="5">
        <v>2.3846153846153801</v>
      </c>
      <c r="H215" s="5">
        <v>61611.461538461503</v>
      </c>
      <c r="I215">
        <v>30</v>
      </c>
      <c r="J215">
        <v>7</v>
      </c>
      <c r="K215">
        <v>0</v>
      </c>
      <c r="L215">
        <v>258</v>
      </c>
      <c r="M215">
        <v>48</v>
      </c>
      <c r="N215">
        <v>7</v>
      </c>
      <c r="O215">
        <v>0</v>
      </c>
      <c r="P215">
        <v>398</v>
      </c>
      <c r="Q215">
        <v>21</v>
      </c>
      <c r="R215">
        <v>7</v>
      </c>
      <c r="S215">
        <v>1</v>
      </c>
      <c r="T215">
        <v>164</v>
      </c>
    </row>
    <row r="216" spans="1:20" x14ac:dyDescent="0.2">
      <c r="A216" s="1">
        <v>43118</v>
      </c>
      <c r="B216" t="s">
        <v>23</v>
      </c>
      <c r="C216">
        <v>44</v>
      </c>
      <c r="D216">
        <v>10</v>
      </c>
      <c r="E216">
        <v>1</v>
      </c>
      <c r="F216">
        <v>449</v>
      </c>
      <c r="G216" s="5">
        <v>3.2558139534883699</v>
      </c>
      <c r="H216" s="5">
        <v>62842</v>
      </c>
      <c r="I216">
        <v>43</v>
      </c>
      <c r="J216">
        <v>10</v>
      </c>
      <c r="K216">
        <v>0</v>
      </c>
      <c r="L216">
        <v>466</v>
      </c>
      <c r="M216">
        <v>42</v>
      </c>
      <c r="N216">
        <v>10</v>
      </c>
      <c r="O216">
        <v>0</v>
      </c>
      <c r="P216">
        <v>468</v>
      </c>
      <c r="Q216">
        <v>50</v>
      </c>
      <c r="R216">
        <v>10</v>
      </c>
      <c r="S216">
        <v>1</v>
      </c>
      <c r="T216">
        <v>523</v>
      </c>
    </row>
    <row r="217" spans="1:20" x14ac:dyDescent="0.2">
      <c r="A217" s="1">
        <v>43118</v>
      </c>
      <c r="B217" t="s">
        <v>24</v>
      </c>
      <c r="C217">
        <v>16</v>
      </c>
      <c r="D217">
        <v>2</v>
      </c>
      <c r="E217">
        <v>0</v>
      </c>
      <c r="F217">
        <v>44</v>
      </c>
      <c r="G217" s="5">
        <v>1.86666666666666</v>
      </c>
      <c r="H217" s="5">
        <v>66754.533333333296</v>
      </c>
      <c r="I217">
        <v>12</v>
      </c>
      <c r="J217">
        <v>2</v>
      </c>
      <c r="K217">
        <v>0</v>
      </c>
      <c r="L217">
        <v>40</v>
      </c>
      <c r="M217">
        <v>17</v>
      </c>
      <c r="N217">
        <v>2</v>
      </c>
      <c r="O217">
        <v>0</v>
      </c>
      <c r="P217">
        <v>42</v>
      </c>
      <c r="Q217">
        <v>19</v>
      </c>
      <c r="R217">
        <v>2</v>
      </c>
      <c r="S217">
        <v>0</v>
      </c>
      <c r="T217">
        <v>56</v>
      </c>
    </row>
    <row r="218" spans="1:20" x14ac:dyDescent="0.2">
      <c r="A218" s="1">
        <v>43118</v>
      </c>
      <c r="B218" t="s">
        <v>25</v>
      </c>
      <c r="C218">
        <v>6</v>
      </c>
      <c r="D218">
        <v>4</v>
      </c>
      <c r="E218">
        <v>0</v>
      </c>
      <c r="F218">
        <v>21</v>
      </c>
      <c r="G218" s="5">
        <v>1.4</v>
      </c>
      <c r="H218" s="5">
        <v>60268</v>
      </c>
      <c r="I218">
        <v>13</v>
      </c>
      <c r="J218">
        <v>4</v>
      </c>
      <c r="K218">
        <v>0</v>
      </c>
      <c r="L218">
        <v>43</v>
      </c>
      <c r="M218">
        <v>6</v>
      </c>
      <c r="N218">
        <v>4</v>
      </c>
      <c r="O218">
        <v>1</v>
      </c>
      <c r="P218">
        <v>18</v>
      </c>
      <c r="Q218">
        <v>6</v>
      </c>
      <c r="R218">
        <v>4</v>
      </c>
      <c r="S218">
        <v>0</v>
      </c>
      <c r="T218">
        <v>19</v>
      </c>
    </row>
    <row r="219" spans="1:20" x14ac:dyDescent="0.2">
      <c r="A219" s="1">
        <v>43118</v>
      </c>
      <c r="B219" t="s">
        <v>26</v>
      </c>
      <c r="C219">
        <v>39</v>
      </c>
      <c r="D219">
        <v>2</v>
      </c>
      <c r="E219">
        <v>0</v>
      </c>
      <c r="F219">
        <v>77</v>
      </c>
      <c r="G219" s="5">
        <v>6.6666666666666599</v>
      </c>
      <c r="H219" s="5">
        <v>52007.074074074</v>
      </c>
      <c r="I219">
        <v>34</v>
      </c>
      <c r="J219">
        <v>2</v>
      </c>
      <c r="K219">
        <v>0</v>
      </c>
      <c r="L219">
        <v>62</v>
      </c>
      <c r="M219">
        <v>49</v>
      </c>
      <c r="N219">
        <v>2</v>
      </c>
      <c r="O219">
        <v>0</v>
      </c>
      <c r="P219">
        <v>96</v>
      </c>
      <c r="Q219">
        <v>43</v>
      </c>
      <c r="R219">
        <v>2</v>
      </c>
      <c r="S219">
        <v>0</v>
      </c>
      <c r="T219">
        <v>84</v>
      </c>
    </row>
    <row r="220" spans="1:20" x14ac:dyDescent="0.2">
      <c r="A220" s="1">
        <v>43118</v>
      </c>
      <c r="B220" t="s">
        <v>27</v>
      </c>
      <c r="C220">
        <v>11</v>
      </c>
      <c r="D220">
        <v>8</v>
      </c>
      <c r="E220">
        <v>1</v>
      </c>
      <c r="F220">
        <v>94</v>
      </c>
      <c r="G220" s="5">
        <v>26.181818181818102</v>
      </c>
      <c r="H220" s="5">
        <v>54570.181818181802</v>
      </c>
      <c r="I220">
        <v>14</v>
      </c>
      <c r="J220">
        <v>8</v>
      </c>
      <c r="K220">
        <v>1</v>
      </c>
      <c r="L220">
        <v>110</v>
      </c>
      <c r="M220">
        <v>17</v>
      </c>
      <c r="N220">
        <v>8</v>
      </c>
      <c r="O220">
        <v>1</v>
      </c>
      <c r="P220">
        <v>147</v>
      </c>
      <c r="Q220">
        <v>8</v>
      </c>
      <c r="R220">
        <v>8</v>
      </c>
      <c r="S220">
        <v>0</v>
      </c>
      <c r="T220">
        <v>78</v>
      </c>
    </row>
    <row r="221" spans="1:20" x14ac:dyDescent="0.2">
      <c r="A221" s="1">
        <v>43118</v>
      </c>
      <c r="B221" t="s">
        <v>28</v>
      </c>
      <c r="C221">
        <v>20</v>
      </c>
      <c r="D221">
        <v>10</v>
      </c>
      <c r="E221">
        <v>0</v>
      </c>
      <c r="F221">
        <v>193</v>
      </c>
      <c r="G221" s="5">
        <v>5.05</v>
      </c>
      <c r="H221" s="5">
        <v>70080.25</v>
      </c>
      <c r="I221">
        <v>12</v>
      </c>
      <c r="J221">
        <v>12</v>
      </c>
      <c r="K221">
        <v>1</v>
      </c>
      <c r="L221">
        <v>136</v>
      </c>
      <c r="M221">
        <v>30</v>
      </c>
      <c r="N221">
        <v>10</v>
      </c>
      <c r="O221">
        <v>4</v>
      </c>
      <c r="P221">
        <v>231</v>
      </c>
      <c r="Q221">
        <v>15</v>
      </c>
      <c r="R221">
        <v>12</v>
      </c>
      <c r="S221">
        <v>0</v>
      </c>
      <c r="T221">
        <v>176</v>
      </c>
    </row>
    <row r="222" spans="1:20" x14ac:dyDescent="0.2">
      <c r="A222" s="1">
        <v>43118</v>
      </c>
      <c r="B222" t="s">
        <v>29</v>
      </c>
      <c r="C222">
        <v>12</v>
      </c>
      <c r="D222">
        <v>2</v>
      </c>
      <c r="E222">
        <v>0</v>
      </c>
      <c r="F222">
        <v>30</v>
      </c>
      <c r="G222" s="5">
        <v>2.5</v>
      </c>
      <c r="H222" s="5">
        <v>58438.5</v>
      </c>
      <c r="I222">
        <v>16</v>
      </c>
      <c r="J222">
        <v>2</v>
      </c>
      <c r="K222">
        <v>0</v>
      </c>
      <c r="L222">
        <v>36</v>
      </c>
      <c r="M222">
        <v>16</v>
      </c>
      <c r="N222">
        <v>2</v>
      </c>
      <c r="O222">
        <v>0</v>
      </c>
      <c r="P222">
        <v>40</v>
      </c>
      <c r="Q222">
        <v>13</v>
      </c>
      <c r="R222">
        <v>2</v>
      </c>
      <c r="S222">
        <v>0</v>
      </c>
      <c r="T222">
        <v>36</v>
      </c>
    </row>
    <row r="223" spans="1:20" x14ac:dyDescent="0.2">
      <c r="A223" s="1">
        <v>43118</v>
      </c>
      <c r="B223" t="s">
        <v>30</v>
      </c>
      <c r="C223">
        <v>11</v>
      </c>
      <c r="D223">
        <v>2</v>
      </c>
      <c r="E223">
        <v>0</v>
      </c>
      <c r="F223">
        <v>23</v>
      </c>
      <c r="G223" s="5">
        <v>4.0909090909090899</v>
      </c>
      <c r="H223" s="5">
        <v>54665.545454545398</v>
      </c>
      <c r="I223">
        <v>16</v>
      </c>
      <c r="J223">
        <v>2</v>
      </c>
      <c r="K223">
        <v>0</v>
      </c>
      <c r="L223">
        <v>44</v>
      </c>
      <c r="M223">
        <v>19</v>
      </c>
      <c r="N223">
        <v>2</v>
      </c>
      <c r="O223">
        <v>0</v>
      </c>
      <c r="P223">
        <v>66</v>
      </c>
      <c r="Q223">
        <v>17</v>
      </c>
      <c r="R223">
        <v>2</v>
      </c>
      <c r="S223">
        <v>0</v>
      </c>
      <c r="T223">
        <v>48</v>
      </c>
    </row>
    <row r="224" spans="1:20" x14ac:dyDescent="0.2">
      <c r="A224" s="1">
        <v>43118</v>
      </c>
      <c r="B224" t="s">
        <v>31</v>
      </c>
      <c r="C224">
        <v>76</v>
      </c>
      <c r="D224">
        <v>11</v>
      </c>
      <c r="E224">
        <v>0</v>
      </c>
      <c r="F224">
        <v>834</v>
      </c>
      <c r="G224" s="5">
        <v>5.1973684210526301</v>
      </c>
      <c r="H224" s="5">
        <v>47473.552631578903</v>
      </c>
      <c r="I224">
        <v>55</v>
      </c>
      <c r="J224">
        <v>15</v>
      </c>
      <c r="K224">
        <v>1</v>
      </c>
      <c r="L224">
        <v>775</v>
      </c>
      <c r="M224">
        <v>95</v>
      </c>
      <c r="N224">
        <v>18</v>
      </c>
      <c r="O224">
        <v>5</v>
      </c>
      <c r="P224">
        <v>1293</v>
      </c>
      <c r="Q224">
        <v>91</v>
      </c>
      <c r="R224">
        <v>14</v>
      </c>
      <c r="S224">
        <v>0</v>
      </c>
      <c r="T224">
        <v>1221</v>
      </c>
    </row>
    <row r="225" spans="1:20" x14ac:dyDescent="0.2">
      <c r="A225" s="1">
        <v>43118</v>
      </c>
      <c r="B225" t="s">
        <v>32</v>
      </c>
      <c r="C225">
        <v>28</v>
      </c>
      <c r="D225">
        <v>3</v>
      </c>
      <c r="E225">
        <v>0</v>
      </c>
      <c r="F225">
        <v>103</v>
      </c>
      <c r="G225" s="5">
        <v>4.4444444444444402</v>
      </c>
      <c r="H225" s="5">
        <v>40838.555555555497</v>
      </c>
      <c r="I225">
        <v>26</v>
      </c>
      <c r="J225">
        <v>3</v>
      </c>
      <c r="K225">
        <v>0</v>
      </c>
      <c r="L225">
        <v>103</v>
      </c>
      <c r="M225">
        <v>46</v>
      </c>
      <c r="N225">
        <v>3</v>
      </c>
      <c r="O225">
        <v>0</v>
      </c>
      <c r="P225">
        <v>205</v>
      </c>
      <c r="Q225">
        <v>37</v>
      </c>
      <c r="R225">
        <v>3</v>
      </c>
      <c r="S225">
        <v>0</v>
      </c>
      <c r="T225">
        <v>163</v>
      </c>
    </row>
    <row r="226" spans="1:20" x14ac:dyDescent="0.2">
      <c r="A226" s="1">
        <v>43119</v>
      </c>
      <c r="B226" t="s">
        <v>18</v>
      </c>
      <c r="C226">
        <v>10</v>
      </c>
      <c r="D226">
        <v>4</v>
      </c>
      <c r="E226">
        <v>0</v>
      </c>
      <c r="F226">
        <v>35</v>
      </c>
      <c r="G226" s="5">
        <v>2.55555555555555</v>
      </c>
      <c r="H226" s="5">
        <v>44653</v>
      </c>
      <c r="I226">
        <v>14</v>
      </c>
      <c r="J226">
        <v>4</v>
      </c>
      <c r="K226">
        <v>0</v>
      </c>
      <c r="L226">
        <v>46</v>
      </c>
      <c r="M226">
        <v>4</v>
      </c>
      <c r="N226">
        <v>4</v>
      </c>
      <c r="O226">
        <v>0</v>
      </c>
      <c r="P226">
        <v>14</v>
      </c>
      <c r="Q226">
        <v>7</v>
      </c>
      <c r="R226">
        <v>4</v>
      </c>
      <c r="S226">
        <v>0</v>
      </c>
      <c r="T226">
        <v>24</v>
      </c>
    </row>
    <row r="227" spans="1:20" x14ac:dyDescent="0.2">
      <c r="A227" s="1">
        <v>43119</v>
      </c>
      <c r="B227" t="s">
        <v>19</v>
      </c>
      <c r="C227">
        <v>31</v>
      </c>
      <c r="D227">
        <v>16</v>
      </c>
      <c r="E227">
        <v>1</v>
      </c>
      <c r="F227">
        <v>478</v>
      </c>
      <c r="G227" s="5">
        <v>3</v>
      </c>
      <c r="H227" s="5">
        <v>61426</v>
      </c>
      <c r="I227">
        <v>23</v>
      </c>
      <c r="J227">
        <v>12</v>
      </c>
      <c r="K227">
        <v>1</v>
      </c>
      <c r="L227">
        <v>245</v>
      </c>
      <c r="M227">
        <v>26</v>
      </c>
      <c r="N227">
        <v>22</v>
      </c>
      <c r="O227">
        <v>1</v>
      </c>
      <c r="P227">
        <v>547</v>
      </c>
      <c r="Q227">
        <v>41</v>
      </c>
      <c r="R227">
        <v>11</v>
      </c>
      <c r="S227">
        <v>1</v>
      </c>
      <c r="T227">
        <v>427</v>
      </c>
    </row>
    <row r="228" spans="1:20" x14ac:dyDescent="0.2">
      <c r="A228" s="1">
        <v>43119</v>
      </c>
      <c r="B228" t="s">
        <v>20</v>
      </c>
      <c r="C228">
        <v>19</v>
      </c>
      <c r="D228">
        <v>7</v>
      </c>
      <c r="E228">
        <v>0</v>
      </c>
      <c r="F228">
        <v>133</v>
      </c>
      <c r="G228" s="5">
        <v>2.6111111111111098</v>
      </c>
      <c r="H228" s="5">
        <v>55666.944444444402</v>
      </c>
      <c r="I228">
        <v>21</v>
      </c>
      <c r="J228">
        <v>11</v>
      </c>
      <c r="K228">
        <v>0</v>
      </c>
      <c r="L228">
        <v>226</v>
      </c>
      <c r="M228">
        <v>25</v>
      </c>
      <c r="N228">
        <v>9</v>
      </c>
      <c r="O228">
        <v>0</v>
      </c>
      <c r="P228">
        <v>229</v>
      </c>
      <c r="Q228">
        <v>22</v>
      </c>
      <c r="R228">
        <v>8</v>
      </c>
      <c r="S228">
        <v>0</v>
      </c>
      <c r="T228">
        <v>177</v>
      </c>
    </row>
    <row r="229" spans="1:20" x14ac:dyDescent="0.2">
      <c r="A229" s="1">
        <v>43119</v>
      </c>
      <c r="B229" t="s">
        <v>21</v>
      </c>
      <c r="C229">
        <v>15</v>
      </c>
      <c r="D229">
        <v>10</v>
      </c>
      <c r="E229">
        <v>1</v>
      </c>
      <c r="F229">
        <v>140</v>
      </c>
      <c r="G229" s="5">
        <v>3.5714285714285698</v>
      </c>
      <c r="H229" s="5">
        <v>57197.071428571398</v>
      </c>
      <c r="I229">
        <v>20</v>
      </c>
      <c r="J229">
        <v>10</v>
      </c>
      <c r="K229">
        <v>0</v>
      </c>
      <c r="L229">
        <v>197</v>
      </c>
      <c r="M229">
        <v>19</v>
      </c>
      <c r="N229">
        <v>10</v>
      </c>
      <c r="O229">
        <v>0</v>
      </c>
      <c r="P229">
        <v>190</v>
      </c>
      <c r="Q229">
        <v>24</v>
      </c>
      <c r="R229">
        <v>10</v>
      </c>
      <c r="S229">
        <v>0</v>
      </c>
      <c r="T229">
        <v>240</v>
      </c>
    </row>
    <row r="230" spans="1:20" x14ac:dyDescent="0.2">
      <c r="A230" s="1">
        <v>43119</v>
      </c>
      <c r="B230" t="s">
        <v>22</v>
      </c>
      <c r="C230">
        <v>38</v>
      </c>
      <c r="D230">
        <v>7</v>
      </c>
      <c r="E230">
        <v>1</v>
      </c>
      <c r="F230">
        <v>314</v>
      </c>
      <c r="G230" s="5">
        <v>1.72727272727272</v>
      </c>
      <c r="H230" s="5">
        <v>69784.181818181794</v>
      </c>
      <c r="I230">
        <v>42</v>
      </c>
      <c r="J230">
        <v>7</v>
      </c>
      <c r="K230">
        <v>0</v>
      </c>
      <c r="L230">
        <v>355</v>
      </c>
      <c r="M230">
        <v>31</v>
      </c>
      <c r="N230">
        <v>7</v>
      </c>
      <c r="O230">
        <v>0</v>
      </c>
      <c r="P230">
        <v>265</v>
      </c>
      <c r="Q230">
        <v>33</v>
      </c>
      <c r="R230">
        <v>7</v>
      </c>
      <c r="S230">
        <v>0</v>
      </c>
      <c r="T230">
        <v>289</v>
      </c>
    </row>
    <row r="231" spans="1:20" x14ac:dyDescent="0.2">
      <c r="A231" s="1">
        <v>43119</v>
      </c>
      <c r="B231" t="s">
        <v>23</v>
      </c>
      <c r="C231">
        <v>62</v>
      </c>
      <c r="D231">
        <v>10</v>
      </c>
      <c r="E231">
        <v>1</v>
      </c>
      <c r="F231">
        <v>640</v>
      </c>
      <c r="G231" s="5">
        <v>2.8039215686274499</v>
      </c>
      <c r="H231" s="5">
        <v>47152.098039215598</v>
      </c>
      <c r="I231">
        <v>98</v>
      </c>
      <c r="J231">
        <v>10</v>
      </c>
      <c r="K231">
        <v>0</v>
      </c>
      <c r="L231">
        <v>1074</v>
      </c>
      <c r="M231">
        <v>49</v>
      </c>
      <c r="N231">
        <v>10</v>
      </c>
      <c r="O231">
        <v>0</v>
      </c>
      <c r="P231">
        <v>529</v>
      </c>
      <c r="Q231">
        <v>68</v>
      </c>
      <c r="R231">
        <v>10</v>
      </c>
      <c r="S231">
        <v>0</v>
      </c>
      <c r="T231">
        <v>774</v>
      </c>
    </row>
    <row r="232" spans="1:20" x14ac:dyDescent="0.2">
      <c r="A232" s="1">
        <v>43119</v>
      </c>
      <c r="B232" t="s">
        <v>24</v>
      </c>
      <c r="C232">
        <v>17</v>
      </c>
      <c r="D232">
        <v>2</v>
      </c>
      <c r="E232">
        <v>0</v>
      </c>
      <c r="F232">
        <v>36</v>
      </c>
      <c r="G232" s="5">
        <v>3.4117647058823501</v>
      </c>
      <c r="H232" s="5">
        <v>47225.529411764699</v>
      </c>
      <c r="I232">
        <v>20</v>
      </c>
      <c r="J232">
        <v>2</v>
      </c>
      <c r="K232">
        <v>0</v>
      </c>
      <c r="L232">
        <v>58</v>
      </c>
      <c r="M232">
        <v>15</v>
      </c>
      <c r="N232">
        <v>2</v>
      </c>
      <c r="O232">
        <v>0</v>
      </c>
      <c r="P232">
        <v>60</v>
      </c>
      <c r="Q232">
        <v>18</v>
      </c>
      <c r="R232">
        <v>2</v>
      </c>
      <c r="S232">
        <v>0</v>
      </c>
      <c r="T232">
        <v>46</v>
      </c>
    </row>
    <row r="233" spans="1:20" x14ac:dyDescent="0.2">
      <c r="A233" s="1">
        <v>43119</v>
      </c>
      <c r="B233" t="s">
        <v>25</v>
      </c>
      <c r="C233">
        <v>17</v>
      </c>
      <c r="D233">
        <v>4</v>
      </c>
      <c r="E233">
        <v>0</v>
      </c>
      <c r="F233">
        <v>60</v>
      </c>
      <c r="G233" s="5">
        <v>3.6666666666666599</v>
      </c>
      <c r="H233" s="5">
        <v>58428.833333333299</v>
      </c>
      <c r="I233">
        <v>7</v>
      </c>
      <c r="J233">
        <v>4</v>
      </c>
      <c r="K233">
        <v>0</v>
      </c>
      <c r="L233">
        <v>24</v>
      </c>
      <c r="M233">
        <v>15</v>
      </c>
      <c r="N233">
        <v>4</v>
      </c>
      <c r="O233">
        <v>0</v>
      </c>
      <c r="P233">
        <v>52</v>
      </c>
      <c r="Q233">
        <v>21</v>
      </c>
      <c r="R233">
        <v>4</v>
      </c>
      <c r="S233">
        <v>0</v>
      </c>
      <c r="T233">
        <v>66</v>
      </c>
    </row>
    <row r="234" spans="1:20" x14ac:dyDescent="0.2">
      <c r="A234" s="1">
        <v>43119</v>
      </c>
      <c r="B234" t="s">
        <v>26</v>
      </c>
      <c r="C234">
        <v>37</v>
      </c>
      <c r="D234">
        <v>2</v>
      </c>
      <c r="E234">
        <v>0</v>
      </c>
      <c r="F234">
        <v>70</v>
      </c>
      <c r="G234" s="5">
        <v>2.6666666666666599</v>
      </c>
      <c r="H234" s="5">
        <v>58436.125</v>
      </c>
      <c r="I234">
        <v>47</v>
      </c>
      <c r="J234">
        <v>2</v>
      </c>
      <c r="K234">
        <v>0</v>
      </c>
      <c r="L234">
        <v>93</v>
      </c>
      <c r="M234">
        <v>35</v>
      </c>
      <c r="N234">
        <v>2</v>
      </c>
      <c r="O234">
        <v>0</v>
      </c>
      <c r="P234">
        <v>64</v>
      </c>
      <c r="Q234">
        <v>41</v>
      </c>
      <c r="R234">
        <v>2</v>
      </c>
      <c r="S234">
        <v>0</v>
      </c>
      <c r="T234">
        <v>77</v>
      </c>
    </row>
    <row r="235" spans="1:20" x14ac:dyDescent="0.2">
      <c r="A235" s="1">
        <v>43119</v>
      </c>
      <c r="B235" t="s">
        <v>27</v>
      </c>
      <c r="C235">
        <v>16</v>
      </c>
      <c r="D235">
        <v>8</v>
      </c>
      <c r="E235">
        <v>0</v>
      </c>
      <c r="F235">
        <v>149</v>
      </c>
      <c r="G235" s="5">
        <v>2.6428571428571401</v>
      </c>
      <c r="H235" s="5">
        <v>35879.714285714203</v>
      </c>
      <c r="I235">
        <v>15</v>
      </c>
      <c r="J235">
        <v>8</v>
      </c>
      <c r="K235">
        <v>1</v>
      </c>
      <c r="L235">
        <v>123</v>
      </c>
      <c r="M235">
        <v>7</v>
      </c>
      <c r="N235">
        <v>8</v>
      </c>
      <c r="O235">
        <v>1</v>
      </c>
      <c r="P235">
        <v>54</v>
      </c>
      <c r="Q235">
        <v>10</v>
      </c>
      <c r="R235">
        <v>8</v>
      </c>
      <c r="S235">
        <v>0</v>
      </c>
      <c r="T235">
        <v>92</v>
      </c>
    </row>
    <row r="236" spans="1:20" x14ac:dyDescent="0.2">
      <c r="A236" s="1">
        <v>43119</v>
      </c>
      <c r="B236" t="s">
        <v>28</v>
      </c>
      <c r="C236">
        <v>24</v>
      </c>
      <c r="D236">
        <v>12</v>
      </c>
      <c r="E236">
        <v>0</v>
      </c>
      <c r="F236">
        <v>284</v>
      </c>
      <c r="G236" s="5">
        <v>2.6666666666666599</v>
      </c>
      <c r="H236" s="5">
        <v>62622.125</v>
      </c>
      <c r="I236">
        <v>23</v>
      </c>
      <c r="J236">
        <v>9</v>
      </c>
      <c r="K236">
        <v>0</v>
      </c>
      <c r="L236">
        <v>205</v>
      </c>
      <c r="M236">
        <v>17</v>
      </c>
      <c r="N236">
        <v>16</v>
      </c>
      <c r="O236">
        <v>0</v>
      </c>
      <c r="P236">
        <v>252</v>
      </c>
      <c r="Q236">
        <v>23</v>
      </c>
      <c r="R236">
        <v>13</v>
      </c>
      <c r="S236">
        <v>0</v>
      </c>
      <c r="T236">
        <v>288</v>
      </c>
    </row>
    <row r="237" spans="1:20" x14ac:dyDescent="0.2">
      <c r="A237" s="1">
        <v>43119</v>
      </c>
      <c r="B237" t="s">
        <v>29</v>
      </c>
      <c r="C237">
        <v>27</v>
      </c>
      <c r="D237">
        <v>2</v>
      </c>
      <c r="E237">
        <v>0</v>
      </c>
      <c r="F237">
        <v>76</v>
      </c>
      <c r="G237" s="5">
        <v>2.68</v>
      </c>
      <c r="H237" s="5">
        <v>60128.4</v>
      </c>
      <c r="I237">
        <v>24</v>
      </c>
      <c r="J237">
        <v>2</v>
      </c>
      <c r="K237">
        <v>0</v>
      </c>
      <c r="L237">
        <v>67</v>
      </c>
      <c r="M237">
        <v>27</v>
      </c>
      <c r="N237">
        <v>2</v>
      </c>
      <c r="O237">
        <v>0</v>
      </c>
      <c r="P237">
        <v>72</v>
      </c>
      <c r="Q237">
        <v>24</v>
      </c>
      <c r="R237">
        <v>2</v>
      </c>
      <c r="S237">
        <v>0</v>
      </c>
      <c r="T237">
        <v>68</v>
      </c>
    </row>
    <row r="238" spans="1:20" x14ac:dyDescent="0.2">
      <c r="A238" s="1">
        <v>43119</v>
      </c>
      <c r="B238" t="s">
        <v>30</v>
      </c>
      <c r="C238">
        <v>18</v>
      </c>
      <c r="D238">
        <v>2</v>
      </c>
      <c r="E238">
        <v>0</v>
      </c>
      <c r="F238">
        <v>45</v>
      </c>
      <c r="G238" s="5">
        <v>1.94117647058823</v>
      </c>
      <c r="H238" s="5">
        <v>82408.235294117607</v>
      </c>
      <c r="I238">
        <v>21</v>
      </c>
      <c r="J238">
        <v>2</v>
      </c>
      <c r="K238">
        <v>0</v>
      </c>
      <c r="L238">
        <v>64</v>
      </c>
      <c r="M238">
        <v>21</v>
      </c>
      <c r="N238">
        <v>2</v>
      </c>
      <c r="O238">
        <v>0</v>
      </c>
      <c r="P238">
        <v>48</v>
      </c>
      <c r="Q238">
        <v>29</v>
      </c>
      <c r="R238">
        <v>2</v>
      </c>
      <c r="S238">
        <v>0</v>
      </c>
      <c r="T238">
        <v>72</v>
      </c>
    </row>
    <row r="239" spans="1:20" x14ac:dyDescent="0.2">
      <c r="A239" s="1">
        <v>43119</v>
      </c>
      <c r="B239" t="s">
        <v>31</v>
      </c>
      <c r="C239">
        <v>116</v>
      </c>
      <c r="D239">
        <v>14</v>
      </c>
      <c r="E239">
        <v>0</v>
      </c>
      <c r="F239">
        <v>1511</v>
      </c>
      <c r="G239" s="5">
        <v>3.2831858407079602</v>
      </c>
      <c r="H239" s="5">
        <v>49702.389380530898</v>
      </c>
      <c r="I239">
        <v>115</v>
      </c>
      <c r="J239">
        <v>14</v>
      </c>
      <c r="K239">
        <v>1</v>
      </c>
      <c r="L239">
        <v>1527</v>
      </c>
      <c r="M239">
        <v>100</v>
      </c>
      <c r="N239">
        <v>15</v>
      </c>
      <c r="O239">
        <v>0</v>
      </c>
      <c r="P239">
        <v>1449</v>
      </c>
      <c r="Q239">
        <v>113</v>
      </c>
      <c r="R239">
        <v>12</v>
      </c>
      <c r="S239">
        <v>1</v>
      </c>
      <c r="T239">
        <v>1319</v>
      </c>
    </row>
    <row r="240" spans="1:20" x14ac:dyDescent="0.2">
      <c r="A240" s="1">
        <v>43119</v>
      </c>
      <c r="B240" t="s">
        <v>32</v>
      </c>
      <c r="C240">
        <v>44</v>
      </c>
      <c r="D240">
        <v>3</v>
      </c>
      <c r="E240">
        <v>0</v>
      </c>
      <c r="F240">
        <v>201</v>
      </c>
      <c r="G240" s="5">
        <v>2.9444444444444402</v>
      </c>
      <c r="H240" s="5">
        <v>63964.666666666599</v>
      </c>
      <c r="I240">
        <v>58</v>
      </c>
      <c r="J240">
        <v>3</v>
      </c>
      <c r="K240">
        <v>0</v>
      </c>
      <c r="L240">
        <v>209</v>
      </c>
      <c r="M240">
        <v>39</v>
      </c>
      <c r="N240">
        <v>3</v>
      </c>
      <c r="O240">
        <v>0</v>
      </c>
      <c r="P240">
        <v>158</v>
      </c>
      <c r="Q240">
        <v>43</v>
      </c>
      <c r="R240">
        <v>3</v>
      </c>
      <c r="S240">
        <v>0</v>
      </c>
      <c r="T240">
        <v>156</v>
      </c>
    </row>
    <row r="241" spans="1:20" x14ac:dyDescent="0.2">
      <c r="A241" s="1">
        <v>43120</v>
      </c>
      <c r="B241" t="s">
        <v>18</v>
      </c>
      <c r="C241">
        <v>8</v>
      </c>
      <c r="D241">
        <v>4</v>
      </c>
      <c r="E241">
        <v>0</v>
      </c>
      <c r="F241">
        <v>27</v>
      </c>
      <c r="G241" s="5">
        <v>2.6666666666666599</v>
      </c>
      <c r="H241" s="5">
        <v>50113.5</v>
      </c>
      <c r="I241">
        <v>15</v>
      </c>
      <c r="J241">
        <v>4</v>
      </c>
      <c r="K241">
        <v>0</v>
      </c>
      <c r="L241">
        <v>48</v>
      </c>
      <c r="M241">
        <v>11</v>
      </c>
      <c r="N241">
        <v>4</v>
      </c>
      <c r="O241">
        <v>0</v>
      </c>
      <c r="P241">
        <v>38</v>
      </c>
      <c r="Q241">
        <v>7</v>
      </c>
      <c r="R241">
        <v>4</v>
      </c>
      <c r="S241">
        <v>0</v>
      </c>
      <c r="T241">
        <v>24</v>
      </c>
    </row>
    <row r="242" spans="1:20" x14ac:dyDescent="0.2">
      <c r="A242" s="1">
        <v>43120</v>
      </c>
      <c r="B242" t="s">
        <v>19</v>
      </c>
      <c r="C242">
        <v>33</v>
      </c>
      <c r="D242">
        <v>14</v>
      </c>
      <c r="E242">
        <v>0</v>
      </c>
      <c r="F242">
        <v>448</v>
      </c>
      <c r="G242" s="5">
        <v>3.39393939393939</v>
      </c>
      <c r="H242" s="5">
        <v>48566.333333333299</v>
      </c>
      <c r="I242">
        <v>20</v>
      </c>
      <c r="J242">
        <v>13</v>
      </c>
      <c r="K242">
        <v>0</v>
      </c>
      <c r="L242">
        <v>259</v>
      </c>
      <c r="M242">
        <v>24</v>
      </c>
      <c r="N242">
        <v>18</v>
      </c>
      <c r="O242">
        <v>0</v>
      </c>
      <c r="P242">
        <v>431</v>
      </c>
      <c r="Q242">
        <v>26</v>
      </c>
      <c r="R242">
        <v>15</v>
      </c>
      <c r="S242">
        <v>0</v>
      </c>
      <c r="T242">
        <v>386</v>
      </c>
    </row>
    <row r="243" spans="1:20" x14ac:dyDescent="0.2">
      <c r="A243" s="1">
        <v>43120</v>
      </c>
      <c r="B243" t="s">
        <v>20</v>
      </c>
      <c r="C243">
        <v>16</v>
      </c>
      <c r="D243">
        <v>9</v>
      </c>
      <c r="E243">
        <v>2</v>
      </c>
      <c r="F243">
        <v>108</v>
      </c>
      <c r="G243" s="5">
        <v>2.4375</v>
      </c>
      <c r="H243" s="5">
        <v>62590.6875</v>
      </c>
      <c r="I243">
        <v>28</v>
      </c>
      <c r="J243">
        <v>7</v>
      </c>
      <c r="K243">
        <v>1</v>
      </c>
      <c r="L243">
        <v>184</v>
      </c>
      <c r="M243">
        <v>17</v>
      </c>
      <c r="N243">
        <v>17</v>
      </c>
      <c r="O243">
        <v>0</v>
      </c>
      <c r="P243">
        <v>284</v>
      </c>
      <c r="Q243">
        <v>17</v>
      </c>
      <c r="R243">
        <v>9</v>
      </c>
      <c r="S243">
        <v>0</v>
      </c>
      <c r="T243">
        <v>148</v>
      </c>
    </row>
    <row r="244" spans="1:20" x14ac:dyDescent="0.2">
      <c r="A244" s="1">
        <v>43120</v>
      </c>
      <c r="B244" t="s">
        <v>21</v>
      </c>
      <c r="C244">
        <v>18</v>
      </c>
      <c r="D244">
        <v>10</v>
      </c>
      <c r="E244">
        <v>0</v>
      </c>
      <c r="F244">
        <v>180</v>
      </c>
      <c r="G244" s="5">
        <v>16.705882352941099</v>
      </c>
      <c r="H244" s="5">
        <v>47120.117647058803</v>
      </c>
      <c r="I244">
        <v>16</v>
      </c>
      <c r="J244">
        <v>10</v>
      </c>
      <c r="K244">
        <v>0</v>
      </c>
      <c r="L244">
        <v>161</v>
      </c>
      <c r="M244">
        <v>18</v>
      </c>
      <c r="N244">
        <v>10</v>
      </c>
      <c r="O244">
        <v>0</v>
      </c>
      <c r="P244">
        <v>180</v>
      </c>
      <c r="Q244">
        <v>20</v>
      </c>
      <c r="R244">
        <v>10</v>
      </c>
      <c r="S244">
        <v>0</v>
      </c>
      <c r="T244">
        <v>200</v>
      </c>
    </row>
    <row r="245" spans="1:20" x14ac:dyDescent="0.2">
      <c r="A245" s="1">
        <v>43120</v>
      </c>
      <c r="B245" t="s">
        <v>22</v>
      </c>
      <c r="C245">
        <v>39</v>
      </c>
      <c r="D245">
        <v>7</v>
      </c>
      <c r="E245">
        <v>0</v>
      </c>
      <c r="F245">
        <v>339</v>
      </c>
      <c r="G245" s="5">
        <v>2.7297297297297298</v>
      </c>
      <c r="H245" s="5">
        <v>54154.135135135097</v>
      </c>
      <c r="I245">
        <v>60</v>
      </c>
      <c r="J245">
        <v>7</v>
      </c>
      <c r="K245">
        <v>0</v>
      </c>
      <c r="L245">
        <v>502</v>
      </c>
      <c r="M245">
        <v>31</v>
      </c>
      <c r="N245">
        <v>7</v>
      </c>
      <c r="O245">
        <v>0</v>
      </c>
      <c r="P245">
        <v>268</v>
      </c>
      <c r="Q245">
        <v>52</v>
      </c>
      <c r="R245">
        <v>7</v>
      </c>
      <c r="S245">
        <v>0</v>
      </c>
      <c r="T245">
        <v>431</v>
      </c>
    </row>
    <row r="246" spans="1:20" x14ac:dyDescent="0.2">
      <c r="A246" s="1">
        <v>43120</v>
      </c>
      <c r="B246" t="s">
        <v>23</v>
      </c>
      <c r="C246">
        <v>65</v>
      </c>
      <c r="D246">
        <v>10</v>
      </c>
      <c r="E246">
        <v>0</v>
      </c>
      <c r="F246">
        <v>711</v>
      </c>
      <c r="G246" s="5">
        <v>3.7704918032786798</v>
      </c>
      <c r="H246" s="5">
        <v>59084.688524590099</v>
      </c>
      <c r="I246">
        <v>58</v>
      </c>
      <c r="J246">
        <v>10</v>
      </c>
      <c r="K246">
        <v>0</v>
      </c>
      <c r="L246">
        <v>629</v>
      </c>
      <c r="M246">
        <v>49</v>
      </c>
      <c r="N246">
        <v>10</v>
      </c>
      <c r="O246">
        <v>0</v>
      </c>
      <c r="P246">
        <v>545</v>
      </c>
      <c r="Q246">
        <v>69</v>
      </c>
      <c r="R246">
        <v>10</v>
      </c>
      <c r="S246">
        <v>1</v>
      </c>
      <c r="T246">
        <v>717</v>
      </c>
    </row>
    <row r="247" spans="1:20" x14ac:dyDescent="0.2">
      <c r="A247" s="1">
        <v>43120</v>
      </c>
      <c r="B247" t="s">
        <v>24</v>
      </c>
      <c r="C247">
        <v>12</v>
      </c>
      <c r="D247">
        <v>2</v>
      </c>
      <c r="E247">
        <v>0</v>
      </c>
      <c r="F247">
        <v>26</v>
      </c>
      <c r="G247" s="5">
        <v>1.9166666666666601</v>
      </c>
      <c r="H247" s="5">
        <v>66759.5</v>
      </c>
      <c r="I247">
        <v>34</v>
      </c>
      <c r="J247">
        <v>2</v>
      </c>
      <c r="K247">
        <v>0</v>
      </c>
      <c r="L247">
        <v>91</v>
      </c>
      <c r="M247">
        <v>11</v>
      </c>
      <c r="N247">
        <v>2</v>
      </c>
      <c r="O247">
        <v>0</v>
      </c>
      <c r="P247">
        <v>46</v>
      </c>
      <c r="Q247">
        <v>18</v>
      </c>
      <c r="R247">
        <v>2</v>
      </c>
      <c r="S247">
        <v>0</v>
      </c>
      <c r="T247">
        <v>52</v>
      </c>
    </row>
    <row r="248" spans="1:20" x14ac:dyDescent="0.2">
      <c r="A248" s="1">
        <v>43120</v>
      </c>
      <c r="B248" t="s">
        <v>26</v>
      </c>
      <c r="C248">
        <v>40</v>
      </c>
      <c r="D248">
        <v>2</v>
      </c>
      <c r="E248">
        <v>0</v>
      </c>
      <c r="F248">
        <v>79</v>
      </c>
      <c r="G248" s="5">
        <v>3.0384615384615299</v>
      </c>
      <c r="H248" s="5">
        <v>46262</v>
      </c>
      <c r="I248">
        <v>48</v>
      </c>
      <c r="J248">
        <v>2</v>
      </c>
      <c r="K248">
        <v>0</v>
      </c>
      <c r="L248">
        <v>91</v>
      </c>
      <c r="M248">
        <v>49</v>
      </c>
      <c r="N248">
        <v>2</v>
      </c>
      <c r="O248">
        <v>0</v>
      </c>
      <c r="P248">
        <v>97</v>
      </c>
      <c r="Q248">
        <v>52</v>
      </c>
      <c r="R248">
        <v>2</v>
      </c>
      <c r="S248">
        <v>0</v>
      </c>
      <c r="T248">
        <v>103</v>
      </c>
    </row>
    <row r="249" spans="1:20" x14ac:dyDescent="0.2">
      <c r="A249" s="1">
        <v>43120</v>
      </c>
      <c r="B249" t="s">
        <v>27</v>
      </c>
      <c r="C249">
        <v>9</v>
      </c>
      <c r="D249">
        <v>8</v>
      </c>
      <c r="E249">
        <v>1</v>
      </c>
      <c r="F249">
        <v>74</v>
      </c>
      <c r="G249" s="5">
        <v>5.3333333333333304</v>
      </c>
      <c r="H249" s="5">
        <v>44538</v>
      </c>
      <c r="I249">
        <v>16</v>
      </c>
      <c r="J249">
        <v>8</v>
      </c>
      <c r="K249">
        <v>1</v>
      </c>
      <c r="L249">
        <v>139</v>
      </c>
      <c r="M249">
        <v>9</v>
      </c>
      <c r="N249">
        <v>8</v>
      </c>
      <c r="O249">
        <v>0</v>
      </c>
      <c r="P249">
        <v>82</v>
      </c>
      <c r="Q249">
        <v>13</v>
      </c>
      <c r="R249">
        <v>8</v>
      </c>
      <c r="S249">
        <v>0</v>
      </c>
      <c r="T249">
        <v>119</v>
      </c>
    </row>
    <row r="250" spans="1:20" x14ac:dyDescent="0.2">
      <c r="A250" s="1">
        <v>43120</v>
      </c>
      <c r="B250" t="s">
        <v>28</v>
      </c>
      <c r="C250">
        <v>10</v>
      </c>
      <c r="D250">
        <v>10</v>
      </c>
      <c r="E250">
        <v>0</v>
      </c>
      <c r="F250">
        <v>96</v>
      </c>
      <c r="G250" s="5">
        <v>5.8</v>
      </c>
      <c r="H250" s="5">
        <v>40047.800000000003</v>
      </c>
      <c r="I250">
        <v>23</v>
      </c>
      <c r="J250">
        <v>7</v>
      </c>
      <c r="K250">
        <v>0</v>
      </c>
      <c r="L250">
        <v>163</v>
      </c>
      <c r="M250">
        <v>15</v>
      </c>
      <c r="N250">
        <v>25</v>
      </c>
      <c r="O250">
        <v>0</v>
      </c>
      <c r="P250">
        <v>371</v>
      </c>
      <c r="Q250">
        <v>29</v>
      </c>
      <c r="R250">
        <v>9</v>
      </c>
      <c r="S250">
        <v>0</v>
      </c>
      <c r="T250">
        <v>263</v>
      </c>
    </row>
    <row r="251" spans="1:20" x14ac:dyDescent="0.2">
      <c r="A251" s="1">
        <v>43120</v>
      </c>
      <c r="B251" t="s">
        <v>29</v>
      </c>
      <c r="C251">
        <v>15</v>
      </c>
      <c r="D251">
        <v>2</v>
      </c>
      <c r="E251">
        <v>0</v>
      </c>
      <c r="F251">
        <v>34</v>
      </c>
      <c r="G251" s="5">
        <v>2.6153846153846101</v>
      </c>
      <c r="H251" s="5">
        <v>46238.615384615303</v>
      </c>
      <c r="I251">
        <v>22</v>
      </c>
      <c r="J251">
        <v>2</v>
      </c>
      <c r="K251">
        <v>0</v>
      </c>
      <c r="L251">
        <v>51</v>
      </c>
      <c r="M251">
        <v>8</v>
      </c>
      <c r="N251">
        <v>2</v>
      </c>
      <c r="O251">
        <v>0</v>
      </c>
      <c r="P251">
        <v>22</v>
      </c>
      <c r="Q251">
        <v>16</v>
      </c>
      <c r="R251">
        <v>2</v>
      </c>
      <c r="S251">
        <v>0</v>
      </c>
      <c r="T251">
        <v>38</v>
      </c>
    </row>
    <row r="252" spans="1:20" x14ac:dyDescent="0.2">
      <c r="A252" s="1">
        <v>43120</v>
      </c>
      <c r="B252" t="s">
        <v>30</v>
      </c>
      <c r="C252">
        <v>12</v>
      </c>
      <c r="D252">
        <v>2</v>
      </c>
      <c r="E252">
        <v>0</v>
      </c>
      <c r="F252">
        <v>26</v>
      </c>
      <c r="G252" s="5">
        <v>1.8181818181818099</v>
      </c>
      <c r="H252" s="5">
        <v>45566.4545454545</v>
      </c>
      <c r="I252">
        <v>16</v>
      </c>
      <c r="J252">
        <v>2</v>
      </c>
      <c r="K252">
        <v>0</v>
      </c>
      <c r="L252">
        <v>40</v>
      </c>
      <c r="M252">
        <v>11</v>
      </c>
      <c r="N252">
        <v>2</v>
      </c>
      <c r="O252">
        <v>0</v>
      </c>
      <c r="P252">
        <v>40</v>
      </c>
      <c r="Q252">
        <v>23</v>
      </c>
      <c r="R252">
        <v>2</v>
      </c>
      <c r="S252">
        <v>0</v>
      </c>
      <c r="T252">
        <v>64</v>
      </c>
    </row>
    <row r="253" spans="1:20" x14ac:dyDescent="0.2">
      <c r="A253" s="1">
        <v>43120</v>
      </c>
      <c r="B253" t="s">
        <v>31</v>
      </c>
      <c r="C253">
        <v>87</v>
      </c>
      <c r="D253">
        <v>15</v>
      </c>
      <c r="E253">
        <v>2</v>
      </c>
      <c r="F253">
        <v>1120</v>
      </c>
      <c r="G253" s="5">
        <v>3.4117647058823501</v>
      </c>
      <c r="H253" s="5">
        <v>51850.9294117647</v>
      </c>
      <c r="I253">
        <v>99</v>
      </c>
      <c r="J253">
        <v>12</v>
      </c>
      <c r="K253">
        <v>0</v>
      </c>
      <c r="L253">
        <v>1163</v>
      </c>
      <c r="M253">
        <v>99</v>
      </c>
      <c r="N253">
        <v>27</v>
      </c>
      <c r="O253">
        <v>0</v>
      </c>
      <c r="P253">
        <v>2672</v>
      </c>
      <c r="Q253">
        <v>110</v>
      </c>
      <c r="R253">
        <v>13</v>
      </c>
      <c r="S253">
        <v>0</v>
      </c>
      <c r="T253">
        <v>1428</v>
      </c>
    </row>
    <row r="254" spans="1:20" x14ac:dyDescent="0.2">
      <c r="A254" s="1">
        <v>43120</v>
      </c>
      <c r="B254" t="s">
        <v>32</v>
      </c>
      <c r="C254">
        <v>35</v>
      </c>
      <c r="D254">
        <v>3</v>
      </c>
      <c r="E254">
        <v>0</v>
      </c>
      <c r="F254">
        <v>147</v>
      </c>
      <c r="G254" s="5">
        <v>2.23529411764705</v>
      </c>
      <c r="H254" s="5">
        <v>50099.058823529398</v>
      </c>
      <c r="I254">
        <v>40</v>
      </c>
      <c r="J254">
        <v>3</v>
      </c>
      <c r="K254">
        <v>0</v>
      </c>
      <c r="L254">
        <v>141</v>
      </c>
      <c r="M254">
        <v>51</v>
      </c>
      <c r="N254">
        <v>3</v>
      </c>
      <c r="O254">
        <v>0</v>
      </c>
      <c r="P254">
        <v>226</v>
      </c>
      <c r="Q254">
        <v>58</v>
      </c>
      <c r="R254">
        <v>3</v>
      </c>
      <c r="S254">
        <v>0</v>
      </c>
      <c r="T254">
        <v>233</v>
      </c>
    </row>
    <row r="255" spans="1:20" x14ac:dyDescent="0.2">
      <c r="A255" s="1">
        <v>43122</v>
      </c>
      <c r="B255" t="s">
        <v>18</v>
      </c>
      <c r="C255">
        <v>3</v>
      </c>
      <c r="D255">
        <v>4</v>
      </c>
      <c r="E255">
        <v>0</v>
      </c>
      <c r="F255">
        <v>10</v>
      </c>
      <c r="G255" s="5">
        <v>1.6666666666666601</v>
      </c>
      <c r="H255" s="5">
        <v>33361.666666666599</v>
      </c>
      <c r="I255">
        <v>9</v>
      </c>
      <c r="J255">
        <v>4</v>
      </c>
      <c r="K255">
        <v>0</v>
      </c>
      <c r="L255">
        <v>32</v>
      </c>
      <c r="M255">
        <v>0</v>
      </c>
      <c r="N255">
        <v>0</v>
      </c>
      <c r="O255">
        <v>0</v>
      </c>
      <c r="P255">
        <v>0</v>
      </c>
      <c r="Q255">
        <v>4</v>
      </c>
      <c r="R255">
        <v>4</v>
      </c>
      <c r="S255">
        <v>0</v>
      </c>
      <c r="T255">
        <v>14</v>
      </c>
    </row>
    <row r="256" spans="1:20" x14ac:dyDescent="0.2">
      <c r="A256" s="1">
        <v>43122</v>
      </c>
      <c r="B256" t="s">
        <v>19</v>
      </c>
      <c r="C256">
        <v>20</v>
      </c>
      <c r="D256">
        <v>17</v>
      </c>
      <c r="E256">
        <v>1</v>
      </c>
      <c r="F256">
        <v>319</v>
      </c>
      <c r="G256" s="5">
        <v>4.95</v>
      </c>
      <c r="H256" s="5">
        <v>50102.7</v>
      </c>
      <c r="I256">
        <v>23</v>
      </c>
      <c r="J256">
        <v>16</v>
      </c>
      <c r="K256">
        <v>0</v>
      </c>
      <c r="L256">
        <v>373</v>
      </c>
      <c r="M256">
        <v>0</v>
      </c>
      <c r="N256">
        <v>0</v>
      </c>
      <c r="O256">
        <v>0</v>
      </c>
      <c r="P256">
        <v>0</v>
      </c>
      <c r="Q256">
        <v>23</v>
      </c>
      <c r="R256">
        <v>13</v>
      </c>
      <c r="S256">
        <v>1</v>
      </c>
      <c r="T256">
        <v>285</v>
      </c>
    </row>
    <row r="257" spans="1:20" x14ac:dyDescent="0.2">
      <c r="A257" s="1">
        <v>43122</v>
      </c>
      <c r="B257" t="s">
        <v>20</v>
      </c>
      <c r="C257">
        <v>13</v>
      </c>
      <c r="D257">
        <v>10</v>
      </c>
      <c r="E257">
        <v>0</v>
      </c>
      <c r="F257">
        <v>123</v>
      </c>
      <c r="G257" s="5">
        <v>4.75</v>
      </c>
      <c r="H257" s="5">
        <v>16858.916666666599</v>
      </c>
      <c r="I257">
        <v>15</v>
      </c>
      <c r="J257">
        <v>9</v>
      </c>
      <c r="K257">
        <v>1</v>
      </c>
      <c r="L257">
        <v>131</v>
      </c>
      <c r="M257">
        <v>0</v>
      </c>
      <c r="N257">
        <v>0</v>
      </c>
      <c r="O257">
        <v>0</v>
      </c>
      <c r="P257">
        <v>0</v>
      </c>
      <c r="Q257">
        <v>18</v>
      </c>
      <c r="R257">
        <v>9</v>
      </c>
      <c r="S257">
        <v>0</v>
      </c>
      <c r="T257">
        <v>197</v>
      </c>
    </row>
    <row r="258" spans="1:20" x14ac:dyDescent="0.2">
      <c r="A258" s="1">
        <v>43122</v>
      </c>
      <c r="B258" t="s">
        <v>21</v>
      </c>
      <c r="C258">
        <v>10</v>
      </c>
      <c r="D258">
        <v>10</v>
      </c>
      <c r="E258">
        <v>0</v>
      </c>
      <c r="F258">
        <v>100</v>
      </c>
      <c r="G258" s="5">
        <v>2.9</v>
      </c>
      <c r="H258" s="5">
        <v>80077.3</v>
      </c>
      <c r="I258">
        <v>4</v>
      </c>
      <c r="J258">
        <v>10</v>
      </c>
      <c r="K258">
        <v>0</v>
      </c>
      <c r="L258">
        <v>40</v>
      </c>
      <c r="M258">
        <v>0</v>
      </c>
      <c r="N258">
        <v>0</v>
      </c>
      <c r="O258">
        <v>0</v>
      </c>
      <c r="P258">
        <v>0</v>
      </c>
      <c r="Q258">
        <v>15</v>
      </c>
      <c r="R258">
        <v>10</v>
      </c>
      <c r="S258">
        <v>0</v>
      </c>
      <c r="T258">
        <v>150</v>
      </c>
    </row>
    <row r="259" spans="1:20" x14ac:dyDescent="0.2">
      <c r="A259" s="1">
        <v>43122</v>
      </c>
      <c r="B259" t="s">
        <v>22</v>
      </c>
      <c r="C259">
        <v>44</v>
      </c>
      <c r="D259">
        <v>6</v>
      </c>
      <c r="E259">
        <v>1</v>
      </c>
      <c r="F259">
        <v>289</v>
      </c>
      <c r="G259" s="5">
        <v>2.4249999999999998</v>
      </c>
      <c r="H259" s="5">
        <v>62607.5</v>
      </c>
      <c r="I259">
        <v>18</v>
      </c>
      <c r="J259">
        <v>7</v>
      </c>
      <c r="K259">
        <v>0</v>
      </c>
      <c r="L259">
        <v>156</v>
      </c>
      <c r="M259">
        <v>0</v>
      </c>
      <c r="N259">
        <v>0</v>
      </c>
      <c r="O259">
        <v>0</v>
      </c>
      <c r="P259">
        <v>0</v>
      </c>
      <c r="Q259">
        <v>35</v>
      </c>
      <c r="R259">
        <v>7</v>
      </c>
      <c r="S259">
        <v>0</v>
      </c>
      <c r="T259">
        <v>290</v>
      </c>
    </row>
    <row r="260" spans="1:20" x14ac:dyDescent="0.2">
      <c r="A260" s="1">
        <v>43122</v>
      </c>
      <c r="B260" t="s">
        <v>23</v>
      </c>
      <c r="C260">
        <v>34</v>
      </c>
      <c r="D260">
        <v>10</v>
      </c>
      <c r="E260">
        <v>2</v>
      </c>
      <c r="F260">
        <v>334</v>
      </c>
      <c r="G260" s="5">
        <v>3.3333333333333299</v>
      </c>
      <c r="H260" s="5">
        <v>44530.962962962898</v>
      </c>
      <c r="I260">
        <v>51</v>
      </c>
      <c r="J260">
        <v>10</v>
      </c>
      <c r="K260">
        <v>1</v>
      </c>
      <c r="L260">
        <v>543</v>
      </c>
      <c r="M260">
        <v>0</v>
      </c>
      <c r="N260">
        <v>0</v>
      </c>
      <c r="O260">
        <v>0</v>
      </c>
      <c r="P260">
        <v>0</v>
      </c>
      <c r="Q260">
        <v>42</v>
      </c>
      <c r="R260">
        <v>10</v>
      </c>
      <c r="S260">
        <v>0</v>
      </c>
      <c r="T260">
        <v>465</v>
      </c>
    </row>
    <row r="261" spans="1:20" x14ac:dyDescent="0.2">
      <c r="A261" s="1">
        <v>43122</v>
      </c>
      <c r="B261" t="s">
        <v>24</v>
      </c>
      <c r="C261">
        <v>9</v>
      </c>
      <c r="D261">
        <v>2</v>
      </c>
      <c r="E261">
        <v>0</v>
      </c>
      <c r="F261">
        <v>22</v>
      </c>
      <c r="G261" s="5">
        <v>6</v>
      </c>
      <c r="H261" s="5">
        <v>22454.222222222201</v>
      </c>
      <c r="I261">
        <v>12</v>
      </c>
      <c r="J261">
        <v>2</v>
      </c>
      <c r="K261">
        <v>0</v>
      </c>
      <c r="L261">
        <v>48</v>
      </c>
      <c r="M261">
        <v>0</v>
      </c>
      <c r="N261">
        <v>0</v>
      </c>
      <c r="O261">
        <v>0</v>
      </c>
      <c r="P261">
        <v>0</v>
      </c>
      <c r="Q261">
        <v>16</v>
      </c>
      <c r="R261">
        <v>2</v>
      </c>
      <c r="S261">
        <v>0</v>
      </c>
      <c r="T261">
        <v>48</v>
      </c>
    </row>
    <row r="262" spans="1:20" x14ac:dyDescent="0.2">
      <c r="A262" s="1">
        <v>43122</v>
      </c>
      <c r="B262" t="s">
        <v>25</v>
      </c>
      <c r="C262">
        <v>6</v>
      </c>
      <c r="D262">
        <v>4</v>
      </c>
      <c r="E262">
        <v>0</v>
      </c>
      <c r="F262">
        <v>21</v>
      </c>
      <c r="G262" s="5">
        <v>3.1666666666666599</v>
      </c>
      <c r="H262" s="5">
        <v>66747.833333333299</v>
      </c>
      <c r="I262">
        <v>9</v>
      </c>
      <c r="J262">
        <v>4</v>
      </c>
      <c r="K262">
        <v>0</v>
      </c>
      <c r="L262">
        <v>32</v>
      </c>
      <c r="M262">
        <v>0</v>
      </c>
      <c r="N262">
        <v>0</v>
      </c>
      <c r="O262">
        <v>0</v>
      </c>
      <c r="P262">
        <v>0</v>
      </c>
      <c r="Q262">
        <v>9</v>
      </c>
      <c r="R262">
        <v>4</v>
      </c>
      <c r="S262">
        <v>0</v>
      </c>
      <c r="T262">
        <v>32</v>
      </c>
    </row>
    <row r="263" spans="1:20" x14ac:dyDescent="0.2">
      <c r="A263" s="1">
        <v>43122</v>
      </c>
      <c r="B263" t="s">
        <v>26</v>
      </c>
      <c r="C263">
        <v>24</v>
      </c>
      <c r="D263">
        <v>2</v>
      </c>
      <c r="E263">
        <v>0</v>
      </c>
      <c r="F263">
        <v>48</v>
      </c>
      <c r="G263" s="5">
        <v>5.35</v>
      </c>
      <c r="H263" s="5">
        <v>45222.3</v>
      </c>
      <c r="I263">
        <v>35</v>
      </c>
      <c r="J263">
        <v>2</v>
      </c>
      <c r="K263">
        <v>0</v>
      </c>
      <c r="L263">
        <v>66</v>
      </c>
      <c r="M263">
        <v>0</v>
      </c>
      <c r="N263">
        <v>0</v>
      </c>
      <c r="O263">
        <v>0</v>
      </c>
      <c r="P263">
        <v>0</v>
      </c>
      <c r="Q263">
        <v>22</v>
      </c>
      <c r="R263">
        <v>2</v>
      </c>
      <c r="S263">
        <v>0</v>
      </c>
      <c r="T263">
        <v>44</v>
      </c>
    </row>
    <row r="264" spans="1:20" x14ac:dyDescent="0.2">
      <c r="A264" s="1">
        <v>43122</v>
      </c>
      <c r="B264" t="s">
        <v>27</v>
      </c>
      <c r="C264">
        <v>9</v>
      </c>
      <c r="D264">
        <v>8</v>
      </c>
      <c r="E264">
        <v>2</v>
      </c>
      <c r="F264">
        <v>63</v>
      </c>
      <c r="G264" s="5">
        <v>1.55555555555555</v>
      </c>
      <c r="H264" s="5">
        <v>77787.777777777694</v>
      </c>
      <c r="I264">
        <v>10</v>
      </c>
      <c r="J264">
        <v>8</v>
      </c>
      <c r="K264">
        <v>2</v>
      </c>
      <c r="L264">
        <v>84</v>
      </c>
      <c r="M264">
        <v>0</v>
      </c>
      <c r="N264">
        <v>0</v>
      </c>
      <c r="O264">
        <v>0</v>
      </c>
      <c r="P264">
        <v>0</v>
      </c>
      <c r="Q264">
        <v>12</v>
      </c>
      <c r="R264">
        <v>8</v>
      </c>
      <c r="S264">
        <v>0</v>
      </c>
      <c r="T264">
        <v>113</v>
      </c>
    </row>
    <row r="265" spans="1:20" x14ac:dyDescent="0.2">
      <c r="A265" s="1">
        <v>43122</v>
      </c>
      <c r="B265" t="s">
        <v>28</v>
      </c>
      <c r="C265">
        <v>16</v>
      </c>
      <c r="D265">
        <v>11</v>
      </c>
      <c r="E265">
        <v>1</v>
      </c>
      <c r="F265">
        <v>170</v>
      </c>
      <c r="G265" s="5">
        <v>3.25</v>
      </c>
      <c r="H265" s="5">
        <v>56311.6875</v>
      </c>
      <c r="I265">
        <v>18</v>
      </c>
      <c r="J265">
        <v>10</v>
      </c>
      <c r="K265">
        <v>1</v>
      </c>
      <c r="L265">
        <v>167</v>
      </c>
      <c r="M265">
        <v>0</v>
      </c>
      <c r="N265">
        <v>0</v>
      </c>
      <c r="O265">
        <v>0</v>
      </c>
      <c r="P265">
        <v>0</v>
      </c>
      <c r="Q265">
        <v>16</v>
      </c>
      <c r="R265">
        <v>10</v>
      </c>
      <c r="S265">
        <v>1</v>
      </c>
      <c r="T265">
        <v>195</v>
      </c>
    </row>
    <row r="266" spans="1:20" x14ac:dyDescent="0.2">
      <c r="A266" s="1">
        <v>43122</v>
      </c>
      <c r="B266" t="s">
        <v>29</v>
      </c>
      <c r="C266">
        <v>11</v>
      </c>
      <c r="D266">
        <v>2</v>
      </c>
      <c r="E266">
        <v>0</v>
      </c>
      <c r="F266">
        <v>32</v>
      </c>
      <c r="G266" s="5">
        <v>8.5454545454545396</v>
      </c>
      <c r="H266" s="5">
        <v>36495.909090909001</v>
      </c>
      <c r="I266">
        <v>19</v>
      </c>
      <c r="J266">
        <v>2</v>
      </c>
      <c r="K266">
        <v>0</v>
      </c>
      <c r="L266">
        <v>57</v>
      </c>
      <c r="M266">
        <v>0</v>
      </c>
      <c r="N266">
        <v>0</v>
      </c>
      <c r="O266">
        <v>0</v>
      </c>
      <c r="P266">
        <v>0</v>
      </c>
      <c r="Q266">
        <v>10</v>
      </c>
      <c r="R266">
        <v>2</v>
      </c>
      <c r="S266">
        <v>0</v>
      </c>
      <c r="T266">
        <v>36</v>
      </c>
    </row>
    <row r="267" spans="1:20" x14ac:dyDescent="0.2">
      <c r="A267" s="1">
        <v>43122</v>
      </c>
      <c r="B267" t="s">
        <v>30</v>
      </c>
      <c r="C267">
        <v>16</v>
      </c>
      <c r="D267">
        <v>2</v>
      </c>
      <c r="E267">
        <v>0</v>
      </c>
      <c r="F267">
        <v>42</v>
      </c>
      <c r="G267" s="5">
        <v>5.1875</v>
      </c>
      <c r="H267" s="5">
        <v>31430</v>
      </c>
      <c r="I267">
        <v>12</v>
      </c>
      <c r="J267">
        <v>2</v>
      </c>
      <c r="K267">
        <v>0</v>
      </c>
      <c r="L267">
        <v>32</v>
      </c>
      <c r="M267">
        <v>0</v>
      </c>
      <c r="N267">
        <v>0</v>
      </c>
      <c r="O267">
        <v>0</v>
      </c>
      <c r="P267">
        <v>0</v>
      </c>
      <c r="Q267">
        <v>13</v>
      </c>
      <c r="R267">
        <v>2</v>
      </c>
      <c r="S267">
        <v>0</v>
      </c>
      <c r="T267">
        <v>46</v>
      </c>
    </row>
    <row r="268" spans="1:20" x14ac:dyDescent="0.2">
      <c r="A268" s="1">
        <v>43122</v>
      </c>
      <c r="B268" t="s">
        <v>31</v>
      </c>
      <c r="C268">
        <v>51</v>
      </c>
      <c r="D268">
        <v>17</v>
      </c>
      <c r="E268">
        <v>0</v>
      </c>
      <c r="F268">
        <v>857</v>
      </c>
      <c r="G268" s="5">
        <v>5.08</v>
      </c>
      <c r="H268" s="5">
        <v>34182.339999999997</v>
      </c>
      <c r="I268">
        <v>55</v>
      </c>
      <c r="J268">
        <v>15</v>
      </c>
      <c r="K268">
        <v>0</v>
      </c>
      <c r="L268">
        <v>830</v>
      </c>
      <c r="M268">
        <v>0</v>
      </c>
      <c r="N268">
        <v>0</v>
      </c>
      <c r="O268">
        <v>0</v>
      </c>
      <c r="P268">
        <v>0</v>
      </c>
      <c r="Q268">
        <v>62</v>
      </c>
      <c r="R268">
        <v>13</v>
      </c>
      <c r="S268">
        <v>2</v>
      </c>
      <c r="T268">
        <v>752</v>
      </c>
    </row>
    <row r="269" spans="1:20" x14ac:dyDescent="0.2">
      <c r="A269" s="1">
        <v>43122</v>
      </c>
      <c r="B269" t="s">
        <v>32</v>
      </c>
      <c r="C269">
        <v>23</v>
      </c>
      <c r="D269">
        <v>3</v>
      </c>
      <c r="E269">
        <v>0</v>
      </c>
      <c r="F269">
        <v>93</v>
      </c>
      <c r="G269" s="5">
        <v>4.7272727272727204</v>
      </c>
      <c r="H269" s="5">
        <v>32058</v>
      </c>
      <c r="I269">
        <v>17</v>
      </c>
      <c r="J269">
        <v>3</v>
      </c>
      <c r="K269">
        <v>0</v>
      </c>
      <c r="L269">
        <v>77</v>
      </c>
      <c r="M269">
        <v>0</v>
      </c>
      <c r="N269">
        <v>0</v>
      </c>
      <c r="O269">
        <v>0</v>
      </c>
      <c r="P269">
        <v>0</v>
      </c>
      <c r="Q269">
        <v>19</v>
      </c>
      <c r="R269">
        <v>3</v>
      </c>
      <c r="S269">
        <v>0</v>
      </c>
      <c r="T269">
        <v>89</v>
      </c>
    </row>
    <row r="270" spans="1:20" x14ac:dyDescent="0.2">
      <c r="A270" s="1">
        <v>43123</v>
      </c>
      <c r="B270" t="s">
        <v>18</v>
      </c>
      <c r="C270">
        <v>6</v>
      </c>
      <c r="D270">
        <v>4</v>
      </c>
      <c r="E270">
        <v>0</v>
      </c>
      <c r="F270">
        <v>21</v>
      </c>
      <c r="G270" s="5">
        <v>4.8</v>
      </c>
      <c r="H270" s="5">
        <v>60134.8</v>
      </c>
      <c r="I270">
        <v>12</v>
      </c>
      <c r="J270">
        <v>4</v>
      </c>
      <c r="K270">
        <v>0</v>
      </c>
      <c r="L270">
        <v>41</v>
      </c>
      <c r="M270">
        <v>0</v>
      </c>
      <c r="N270">
        <v>0</v>
      </c>
      <c r="O270">
        <v>0</v>
      </c>
      <c r="P270">
        <v>0</v>
      </c>
      <c r="Q270">
        <v>7</v>
      </c>
      <c r="R270">
        <v>4</v>
      </c>
      <c r="S270">
        <v>0</v>
      </c>
      <c r="T270">
        <v>24</v>
      </c>
    </row>
    <row r="271" spans="1:20" x14ac:dyDescent="0.2">
      <c r="A271" s="1">
        <v>43123</v>
      </c>
      <c r="B271" t="s">
        <v>19</v>
      </c>
      <c r="C271">
        <v>28</v>
      </c>
      <c r="D271">
        <v>11</v>
      </c>
      <c r="E271">
        <v>1</v>
      </c>
      <c r="F271">
        <v>258</v>
      </c>
      <c r="G271" s="5">
        <v>5</v>
      </c>
      <c r="H271" s="5">
        <v>50118.714285714203</v>
      </c>
      <c r="I271">
        <v>20</v>
      </c>
      <c r="J271">
        <v>14</v>
      </c>
      <c r="K271">
        <v>1</v>
      </c>
      <c r="L271">
        <v>266</v>
      </c>
      <c r="M271">
        <v>0</v>
      </c>
      <c r="N271">
        <v>0</v>
      </c>
      <c r="O271">
        <v>0</v>
      </c>
      <c r="P271">
        <v>0</v>
      </c>
      <c r="Q271">
        <v>30</v>
      </c>
      <c r="R271">
        <v>10</v>
      </c>
      <c r="S271">
        <v>1</v>
      </c>
      <c r="T271">
        <v>256</v>
      </c>
    </row>
    <row r="272" spans="1:20" x14ac:dyDescent="0.2">
      <c r="A272" s="1">
        <v>43123</v>
      </c>
      <c r="B272" t="s">
        <v>20</v>
      </c>
      <c r="C272">
        <v>11</v>
      </c>
      <c r="D272">
        <v>7</v>
      </c>
      <c r="E272">
        <v>0</v>
      </c>
      <c r="F272">
        <v>72</v>
      </c>
      <c r="G272" s="5">
        <v>1.9090909090909001</v>
      </c>
      <c r="H272" s="5">
        <v>63641.090909090897</v>
      </c>
      <c r="I272">
        <v>18</v>
      </c>
      <c r="J272">
        <v>6</v>
      </c>
      <c r="K272">
        <v>1</v>
      </c>
      <c r="L272">
        <v>89</v>
      </c>
      <c r="M272">
        <v>0</v>
      </c>
      <c r="N272">
        <v>0</v>
      </c>
      <c r="O272">
        <v>0</v>
      </c>
      <c r="P272">
        <v>0</v>
      </c>
      <c r="Q272">
        <v>9</v>
      </c>
      <c r="R272">
        <v>5</v>
      </c>
      <c r="S272">
        <v>0</v>
      </c>
      <c r="T272">
        <v>42</v>
      </c>
    </row>
    <row r="273" spans="1:20" x14ac:dyDescent="0.2">
      <c r="A273" s="1">
        <v>43123</v>
      </c>
      <c r="B273" t="s">
        <v>21</v>
      </c>
      <c r="C273">
        <v>4</v>
      </c>
      <c r="D273">
        <v>10</v>
      </c>
      <c r="E273">
        <v>0</v>
      </c>
      <c r="F273">
        <v>40</v>
      </c>
      <c r="G273" s="5">
        <v>2.25</v>
      </c>
      <c r="H273" s="5">
        <v>25320.5</v>
      </c>
      <c r="I273">
        <v>9</v>
      </c>
      <c r="J273">
        <v>10</v>
      </c>
      <c r="K273">
        <v>2</v>
      </c>
      <c r="L273">
        <v>72</v>
      </c>
      <c r="M273">
        <v>0</v>
      </c>
      <c r="N273">
        <v>0</v>
      </c>
      <c r="O273">
        <v>0</v>
      </c>
      <c r="P273">
        <v>0</v>
      </c>
      <c r="Q273">
        <v>14</v>
      </c>
      <c r="R273">
        <v>10</v>
      </c>
      <c r="S273">
        <v>0</v>
      </c>
      <c r="T273">
        <v>140</v>
      </c>
    </row>
    <row r="274" spans="1:20" x14ac:dyDescent="0.2">
      <c r="A274" s="1">
        <v>43123</v>
      </c>
      <c r="B274" t="s">
        <v>22</v>
      </c>
      <c r="C274">
        <v>13</v>
      </c>
      <c r="D274">
        <v>7</v>
      </c>
      <c r="E274">
        <v>0</v>
      </c>
      <c r="F274">
        <v>109</v>
      </c>
      <c r="G274" s="5">
        <v>4</v>
      </c>
      <c r="H274" s="5">
        <v>53940</v>
      </c>
      <c r="I274">
        <v>39</v>
      </c>
      <c r="J274">
        <v>7</v>
      </c>
      <c r="K274">
        <v>1</v>
      </c>
      <c r="L274">
        <v>310</v>
      </c>
      <c r="M274">
        <v>0</v>
      </c>
      <c r="N274">
        <v>0</v>
      </c>
      <c r="O274">
        <v>0</v>
      </c>
      <c r="P274">
        <v>0</v>
      </c>
      <c r="Q274">
        <v>37</v>
      </c>
      <c r="R274">
        <v>7</v>
      </c>
      <c r="S274">
        <v>1</v>
      </c>
      <c r="T274">
        <v>280</v>
      </c>
    </row>
    <row r="275" spans="1:20" x14ac:dyDescent="0.2">
      <c r="A275" s="1">
        <v>43123</v>
      </c>
      <c r="B275" t="s">
        <v>23</v>
      </c>
      <c r="C275">
        <v>33</v>
      </c>
      <c r="D275">
        <v>10</v>
      </c>
      <c r="E275">
        <v>0</v>
      </c>
      <c r="F275">
        <v>371</v>
      </c>
      <c r="G275" s="5">
        <v>6.9629629629629601</v>
      </c>
      <c r="H275" s="5">
        <v>44474.185185185102</v>
      </c>
      <c r="I275">
        <v>52</v>
      </c>
      <c r="J275">
        <v>10</v>
      </c>
      <c r="K275">
        <v>1</v>
      </c>
      <c r="L275">
        <v>528</v>
      </c>
      <c r="M275">
        <v>0</v>
      </c>
      <c r="N275">
        <v>0</v>
      </c>
      <c r="O275">
        <v>0</v>
      </c>
      <c r="P275">
        <v>0</v>
      </c>
      <c r="Q275">
        <v>47</v>
      </c>
      <c r="R275">
        <v>10</v>
      </c>
      <c r="S275">
        <v>1</v>
      </c>
      <c r="T275">
        <v>505</v>
      </c>
    </row>
    <row r="276" spans="1:20" x14ac:dyDescent="0.2">
      <c r="A276" s="1">
        <v>43123</v>
      </c>
      <c r="B276" t="s">
        <v>24</v>
      </c>
      <c r="C276">
        <v>17</v>
      </c>
      <c r="D276">
        <v>2</v>
      </c>
      <c r="E276">
        <v>0</v>
      </c>
      <c r="F276">
        <v>42</v>
      </c>
      <c r="G276" s="5">
        <v>1.625</v>
      </c>
      <c r="H276" s="5">
        <v>68871</v>
      </c>
      <c r="I276">
        <v>11</v>
      </c>
      <c r="J276">
        <v>2</v>
      </c>
      <c r="K276">
        <v>0</v>
      </c>
      <c r="L276">
        <v>46</v>
      </c>
      <c r="M276">
        <v>0</v>
      </c>
      <c r="N276">
        <v>0</v>
      </c>
      <c r="O276">
        <v>0</v>
      </c>
      <c r="P276">
        <v>0</v>
      </c>
      <c r="Q276">
        <v>11</v>
      </c>
      <c r="R276">
        <v>2</v>
      </c>
      <c r="S276">
        <v>0</v>
      </c>
      <c r="T276">
        <v>23</v>
      </c>
    </row>
    <row r="277" spans="1:20" x14ac:dyDescent="0.2">
      <c r="A277" s="1">
        <v>43123</v>
      </c>
      <c r="B277" t="s">
        <v>25</v>
      </c>
      <c r="C277">
        <v>9</v>
      </c>
      <c r="D277">
        <v>4</v>
      </c>
      <c r="E277">
        <v>0</v>
      </c>
      <c r="F277">
        <v>32</v>
      </c>
      <c r="G277" s="5">
        <v>5.25</v>
      </c>
      <c r="H277" s="5">
        <v>25047.625</v>
      </c>
      <c r="I277">
        <v>5</v>
      </c>
      <c r="J277">
        <v>4</v>
      </c>
      <c r="K277">
        <v>0</v>
      </c>
      <c r="L277">
        <v>18</v>
      </c>
      <c r="M277">
        <v>0</v>
      </c>
      <c r="N277">
        <v>0</v>
      </c>
      <c r="O277">
        <v>0</v>
      </c>
      <c r="P277">
        <v>0</v>
      </c>
      <c r="Q277">
        <v>18</v>
      </c>
      <c r="R277">
        <v>4</v>
      </c>
      <c r="S277">
        <v>0</v>
      </c>
      <c r="T277">
        <v>62</v>
      </c>
    </row>
    <row r="278" spans="1:20" x14ac:dyDescent="0.2">
      <c r="A278" s="1">
        <v>43123</v>
      </c>
      <c r="B278" t="s">
        <v>26</v>
      </c>
      <c r="C278">
        <v>32</v>
      </c>
      <c r="D278">
        <v>2</v>
      </c>
      <c r="E278">
        <v>0</v>
      </c>
      <c r="F278">
        <v>60</v>
      </c>
      <c r="G278" s="5">
        <v>6.6538461538461497</v>
      </c>
      <c r="H278" s="5">
        <v>30905</v>
      </c>
      <c r="I278">
        <v>39</v>
      </c>
      <c r="J278">
        <v>2</v>
      </c>
      <c r="K278">
        <v>0</v>
      </c>
      <c r="L278">
        <v>76</v>
      </c>
      <c r="M278">
        <v>0</v>
      </c>
      <c r="N278">
        <v>0</v>
      </c>
      <c r="O278">
        <v>0</v>
      </c>
      <c r="P278">
        <v>0</v>
      </c>
      <c r="Q278">
        <v>32</v>
      </c>
      <c r="R278">
        <v>2</v>
      </c>
      <c r="S278">
        <v>0</v>
      </c>
      <c r="T278">
        <v>63</v>
      </c>
    </row>
    <row r="279" spans="1:20" x14ac:dyDescent="0.2">
      <c r="A279" s="1">
        <v>43123</v>
      </c>
      <c r="B279" t="s">
        <v>27</v>
      </c>
      <c r="C279">
        <v>7</v>
      </c>
      <c r="D279">
        <v>8</v>
      </c>
      <c r="E279">
        <v>0</v>
      </c>
      <c r="F279">
        <v>66</v>
      </c>
      <c r="G279" s="5">
        <v>5.71428571428571</v>
      </c>
      <c r="H279" s="5">
        <v>85714.142857142797</v>
      </c>
      <c r="I279">
        <v>13</v>
      </c>
      <c r="J279">
        <v>8</v>
      </c>
      <c r="K279">
        <v>1</v>
      </c>
      <c r="L279">
        <v>105</v>
      </c>
      <c r="M279">
        <v>0</v>
      </c>
      <c r="N279">
        <v>0</v>
      </c>
      <c r="O279">
        <v>0</v>
      </c>
      <c r="P279">
        <v>0</v>
      </c>
      <c r="Q279">
        <v>14</v>
      </c>
      <c r="R279">
        <v>8</v>
      </c>
      <c r="S279">
        <v>1</v>
      </c>
      <c r="T279">
        <v>124</v>
      </c>
    </row>
    <row r="280" spans="1:20" x14ac:dyDescent="0.2">
      <c r="A280" s="1">
        <v>43123</v>
      </c>
      <c r="B280" t="s">
        <v>28</v>
      </c>
      <c r="C280">
        <v>17</v>
      </c>
      <c r="D280">
        <v>11</v>
      </c>
      <c r="E280">
        <v>3</v>
      </c>
      <c r="F280">
        <v>122</v>
      </c>
      <c r="G280" s="5">
        <v>2.52941176470588</v>
      </c>
      <c r="H280" s="5">
        <v>64750.529411764699</v>
      </c>
      <c r="I280">
        <v>15</v>
      </c>
      <c r="J280">
        <v>9</v>
      </c>
      <c r="K280">
        <v>3</v>
      </c>
      <c r="L280">
        <v>93</v>
      </c>
      <c r="M280">
        <v>0</v>
      </c>
      <c r="N280">
        <v>0</v>
      </c>
      <c r="O280">
        <v>0</v>
      </c>
      <c r="P280">
        <v>0</v>
      </c>
      <c r="Q280">
        <v>14</v>
      </c>
      <c r="R280">
        <v>7</v>
      </c>
      <c r="S280">
        <v>1</v>
      </c>
      <c r="T280">
        <v>89</v>
      </c>
    </row>
    <row r="281" spans="1:20" x14ac:dyDescent="0.2">
      <c r="A281" s="1">
        <v>43123</v>
      </c>
      <c r="B281" t="s">
        <v>29</v>
      </c>
      <c r="C281">
        <v>12</v>
      </c>
      <c r="D281">
        <v>2</v>
      </c>
      <c r="E281">
        <v>0</v>
      </c>
      <c r="F281">
        <v>27</v>
      </c>
      <c r="G281" s="5">
        <v>2.5833333333333299</v>
      </c>
      <c r="H281" s="5">
        <v>41874.666666666599</v>
      </c>
      <c r="I281">
        <v>14</v>
      </c>
      <c r="J281">
        <v>2</v>
      </c>
      <c r="K281">
        <v>0</v>
      </c>
      <c r="L281">
        <v>54</v>
      </c>
      <c r="M281">
        <v>0</v>
      </c>
      <c r="N281">
        <v>0</v>
      </c>
      <c r="O281">
        <v>0</v>
      </c>
      <c r="P281">
        <v>0</v>
      </c>
      <c r="Q281">
        <v>14</v>
      </c>
      <c r="R281">
        <v>2</v>
      </c>
      <c r="S281">
        <v>0</v>
      </c>
      <c r="T281">
        <v>29</v>
      </c>
    </row>
    <row r="282" spans="1:20" x14ac:dyDescent="0.2">
      <c r="A282" s="1">
        <v>43123</v>
      </c>
      <c r="B282" t="s">
        <v>30</v>
      </c>
      <c r="C282">
        <v>11</v>
      </c>
      <c r="D282">
        <v>2</v>
      </c>
      <c r="E282">
        <v>0</v>
      </c>
      <c r="F282">
        <v>24</v>
      </c>
      <c r="G282" s="5">
        <v>1.2</v>
      </c>
      <c r="H282" s="5">
        <v>80115.3</v>
      </c>
      <c r="I282">
        <v>12</v>
      </c>
      <c r="J282">
        <v>2</v>
      </c>
      <c r="K282">
        <v>0</v>
      </c>
      <c r="L282">
        <v>29</v>
      </c>
      <c r="M282">
        <v>0</v>
      </c>
      <c r="N282">
        <v>0</v>
      </c>
      <c r="O282">
        <v>0</v>
      </c>
      <c r="P282">
        <v>0</v>
      </c>
      <c r="Q282">
        <v>12</v>
      </c>
      <c r="R282">
        <v>2</v>
      </c>
      <c r="S282">
        <v>0</v>
      </c>
      <c r="T282">
        <v>23</v>
      </c>
    </row>
    <row r="283" spans="1:20" x14ac:dyDescent="0.2">
      <c r="A283" s="1">
        <v>43123</v>
      </c>
      <c r="B283" t="s">
        <v>31</v>
      </c>
      <c r="C283">
        <v>90</v>
      </c>
      <c r="D283">
        <v>11</v>
      </c>
      <c r="E283">
        <v>1</v>
      </c>
      <c r="F283">
        <v>845</v>
      </c>
      <c r="G283" s="5">
        <v>4.98850574712643</v>
      </c>
      <c r="H283" s="5">
        <v>50658.517241379297</v>
      </c>
      <c r="I283">
        <v>65</v>
      </c>
      <c r="J283">
        <v>14</v>
      </c>
      <c r="K283">
        <v>1</v>
      </c>
      <c r="L283">
        <v>830</v>
      </c>
      <c r="M283">
        <v>0</v>
      </c>
      <c r="N283">
        <v>0</v>
      </c>
      <c r="O283">
        <v>0</v>
      </c>
      <c r="P283">
        <v>0</v>
      </c>
      <c r="Q283">
        <v>94</v>
      </c>
      <c r="R283">
        <v>11</v>
      </c>
      <c r="S283">
        <v>0</v>
      </c>
      <c r="T283">
        <v>976</v>
      </c>
    </row>
    <row r="284" spans="1:20" x14ac:dyDescent="0.2">
      <c r="A284" s="1">
        <v>43123</v>
      </c>
      <c r="B284" t="s">
        <v>32</v>
      </c>
      <c r="C284">
        <v>18</v>
      </c>
      <c r="D284">
        <v>3</v>
      </c>
      <c r="E284">
        <v>1</v>
      </c>
      <c r="F284">
        <v>61</v>
      </c>
      <c r="G284" s="5">
        <v>2.52941176470588</v>
      </c>
      <c r="H284" s="5">
        <v>53027.882352941102</v>
      </c>
      <c r="I284">
        <v>28</v>
      </c>
      <c r="J284">
        <v>3</v>
      </c>
      <c r="K284">
        <v>1</v>
      </c>
      <c r="L284">
        <v>81</v>
      </c>
      <c r="M284">
        <v>0</v>
      </c>
      <c r="N284">
        <v>0</v>
      </c>
      <c r="O284">
        <v>0</v>
      </c>
      <c r="P284">
        <v>0</v>
      </c>
      <c r="Q284">
        <v>39</v>
      </c>
      <c r="R284">
        <v>3</v>
      </c>
      <c r="S284">
        <v>0</v>
      </c>
      <c r="T284">
        <v>136</v>
      </c>
    </row>
    <row r="285" spans="1:20" x14ac:dyDescent="0.2">
      <c r="A285" s="1">
        <v>43124</v>
      </c>
      <c r="B285" t="s">
        <v>18</v>
      </c>
      <c r="C285">
        <v>10</v>
      </c>
      <c r="D285">
        <v>4</v>
      </c>
      <c r="E285">
        <v>0</v>
      </c>
      <c r="F285">
        <v>35</v>
      </c>
      <c r="G285" s="5">
        <v>8</v>
      </c>
      <c r="H285" s="5">
        <v>29.4</v>
      </c>
      <c r="I285">
        <v>5</v>
      </c>
      <c r="J285">
        <v>4</v>
      </c>
      <c r="K285">
        <v>0</v>
      </c>
      <c r="L285">
        <v>18</v>
      </c>
      <c r="M285">
        <v>5</v>
      </c>
      <c r="N285">
        <v>4</v>
      </c>
      <c r="O285">
        <v>0</v>
      </c>
      <c r="P285">
        <v>18</v>
      </c>
      <c r="Q285">
        <v>3</v>
      </c>
      <c r="R285">
        <v>4</v>
      </c>
      <c r="S285">
        <v>0</v>
      </c>
      <c r="T285">
        <v>10</v>
      </c>
    </row>
    <row r="286" spans="1:20" x14ac:dyDescent="0.2">
      <c r="A286" s="1">
        <v>43124</v>
      </c>
      <c r="B286" t="s">
        <v>19</v>
      </c>
      <c r="C286">
        <v>31</v>
      </c>
      <c r="D286">
        <v>12</v>
      </c>
      <c r="E286">
        <v>0</v>
      </c>
      <c r="F286">
        <v>365</v>
      </c>
      <c r="G286" s="5">
        <v>4.1612903225806397</v>
      </c>
      <c r="H286" s="5">
        <v>25861.354838709602</v>
      </c>
      <c r="I286">
        <v>22</v>
      </c>
      <c r="J286">
        <v>16</v>
      </c>
      <c r="K286">
        <v>1</v>
      </c>
      <c r="L286">
        <v>346</v>
      </c>
      <c r="M286">
        <v>26</v>
      </c>
      <c r="N286">
        <v>13</v>
      </c>
      <c r="O286">
        <v>1</v>
      </c>
      <c r="P286">
        <v>322</v>
      </c>
      <c r="Q286">
        <v>19</v>
      </c>
      <c r="R286">
        <v>14</v>
      </c>
      <c r="S286">
        <v>2</v>
      </c>
      <c r="T286">
        <v>220</v>
      </c>
    </row>
    <row r="287" spans="1:20" x14ac:dyDescent="0.2">
      <c r="A287" s="1">
        <v>43124</v>
      </c>
      <c r="B287" t="s">
        <v>20</v>
      </c>
      <c r="C287">
        <v>26</v>
      </c>
      <c r="D287">
        <v>9</v>
      </c>
      <c r="E287">
        <v>0</v>
      </c>
      <c r="F287">
        <v>272</v>
      </c>
      <c r="G287" s="5">
        <v>2</v>
      </c>
      <c r="H287" s="5">
        <v>65099.95</v>
      </c>
      <c r="I287">
        <v>13</v>
      </c>
      <c r="J287">
        <v>9</v>
      </c>
      <c r="K287">
        <v>2</v>
      </c>
      <c r="L287">
        <v>85</v>
      </c>
      <c r="M287">
        <v>18</v>
      </c>
      <c r="N287">
        <v>10</v>
      </c>
      <c r="O287">
        <v>2</v>
      </c>
      <c r="P287">
        <v>156</v>
      </c>
      <c r="Q287">
        <v>7</v>
      </c>
      <c r="R287">
        <v>7</v>
      </c>
      <c r="S287">
        <v>1</v>
      </c>
      <c r="T287">
        <v>41</v>
      </c>
    </row>
    <row r="288" spans="1:20" x14ac:dyDescent="0.2">
      <c r="A288" s="1">
        <v>43124</v>
      </c>
      <c r="B288" t="s">
        <v>21</v>
      </c>
      <c r="C288">
        <v>11</v>
      </c>
      <c r="D288">
        <v>10</v>
      </c>
      <c r="E288">
        <v>0</v>
      </c>
      <c r="F288">
        <v>107</v>
      </c>
      <c r="G288" s="5">
        <v>4.5</v>
      </c>
      <c r="H288" s="5">
        <v>70069.7</v>
      </c>
      <c r="I288">
        <v>6</v>
      </c>
      <c r="J288">
        <v>10</v>
      </c>
      <c r="K288">
        <v>0</v>
      </c>
      <c r="L288">
        <v>60</v>
      </c>
      <c r="M288">
        <v>12</v>
      </c>
      <c r="N288">
        <v>10</v>
      </c>
      <c r="O288">
        <v>0</v>
      </c>
      <c r="P288">
        <v>120</v>
      </c>
      <c r="Q288">
        <v>11</v>
      </c>
      <c r="R288">
        <v>10</v>
      </c>
      <c r="S288">
        <v>0</v>
      </c>
      <c r="T288">
        <v>110</v>
      </c>
    </row>
    <row r="289" spans="1:20" x14ac:dyDescent="0.2">
      <c r="A289" s="1">
        <v>43124</v>
      </c>
      <c r="B289" t="s">
        <v>22</v>
      </c>
      <c r="C289">
        <v>33</v>
      </c>
      <c r="D289">
        <v>7</v>
      </c>
      <c r="E289">
        <v>0</v>
      </c>
      <c r="F289">
        <v>272</v>
      </c>
      <c r="G289" s="5">
        <v>1.54838709677419</v>
      </c>
      <c r="H289" s="5">
        <v>71035.290322580593</v>
      </c>
      <c r="I289">
        <v>25</v>
      </c>
      <c r="J289">
        <v>7</v>
      </c>
      <c r="K289">
        <v>1</v>
      </c>
      <c r="L289">
        <v>194</v>
      </c>
      <c r="M289">
        <v>46</v>
      </c>
      <c r="N289">
        <v>7</v>
      </c>
      <c r="O289">
        <v>0</v>
      </c>
      <c r="P289">
        <v>406</v>
      </c>
      <c r="Q289">
        <v>13</v>
      </c>
      <c r="R289">
        <v>7</v>
      </c>
      <c r="S289">
        <v>0</v>
      </c>
      <c r="T289">
        <v>111</v>
      </c>
    </row>
    <row r="290" spans="1:20" x14ac:dyDescent="0.2">
      <c r="A290" s="1">
        <v>43124</v>
      </c>
      <c r="B290" t="s">
        <v>23</v>
      </c>
      <c r="C290">
        <v>36</v>
      </c>
      <c r="D290">
        <v>10</v>
      </c>
      <c r="E290">
        <v>0</v>
      </c>
      <c r="F290">
        <v>388</v>
      </c>
      <c r="G290" s="5">
        <v>6.1714285714285699</v>
      </c>
      <c r="H290" s="5">
        <v>48630.8</v>
      </c>
      <c r="I290">
        <v>42</v>
      </c>
      <c r="J290">
        <v>10</v>
      </c>
      <c r="K290">
        <v>1</v>
      </c>
      <c r="L290">
        <v>446</v>
      </c>
      <c r="M290">
        <v>57</v>
      </c>
      <c r="N290">
        <v>10</v>
      </c>
      <c r="O290">
        <v>2</v>
      </c>
      <c r="P290">
        <v>558</v>
      </c>
      <c r="Q290">
        <v>33</v>
      </c>
      <c r="R290">
        <v>10</v>
      </c>
      <c r="S290">
        <v>0</v>
      </c>
      <c r="T290">
        <v>369</v>
      </c>
    </row>
    <row r="291" spans="1:20" x14ac:dyDescent="0.2">
      <c r="A291" s="1">
        <v>43124</v>
      </c>
      <c r="B291" t="s">
        <v>24</v>
      </c>
      <c r="C291">
        <v>16</v>
      </c>
      <c r="D291">
        <v>2</v>
      </c>
      <c r="E291">
        <v>0</v>
      </c>
      <c r="F291">
        <v>58</v>
      </c>
      <c r="G291" s="5">
        <v>21.5</v>
      </c>
      <c r="H291" s="5">
        <v>58352.833333333299</v>
      </c>
      <c r="I291">
        <v>11</v>
      </c>
      <c r="J291">
        <v>2</v>
      </c>
      <c r="K291">
        <v>1</v>
      </c>
      <c r="L291">
        <v>22</v>
      </c>
      <c r="M291">
        <v>12</v>
      </c>
      <c r="N291">
        <v>2</v>
      </c>
      <c r="O291">
        <v>2</v>
      </c>
      <c r="P291">
        <v>34</v>
      </c>
      <c r="Q291">
        <v>5</v>
      </c>
      <c r="R291">
        <v>2</v>
      </c>
      <c r="S291">
        <v>0</v>
      </c>
      <c r="T291">
        <v>8</v>
      </c>
    </row>
    <row r="292" spans="1:20" x14ac:dyDescent="0.2">
      <c r="A292" s="1">
        <v>43124</v>
      </c>
      <c r="B292" t="s">
        <v>25</v>
      </c>
      <c r="C292">
        <v>10</v>
      </c>
      <c r="D292">
        <v>4</v>
      </c>
      <c r="E292">
        <v>0</v>
      </c>
      <c r="F292">
        <v>35</v>
      </c>
      <c r="G292" s="5">
        <v>2.2857142857142798</v>
      </c>
      <c r="H292" s="5">
        <v>42975.571428571398</v>
      </c>
      <c r="I292">
        <v>0</v>
      </c>
      <c r="J292">
        <v>0</v>
      </c>
      <c r="K292">
        <v>0</v>
      </c>
      <c r="L292">
        <v>0</v>
      </c>
      <c r="M292">
        <v>14</v>
      </c>
      <c r="N292">
        <v>4</v>
      </c>
      <c r="O292">
        <v>0</v>
      </c>
      <c r="P292">
        <v>49</v>
      </c>
      <c r="Q292">
        <v>5</v>
      </c>
      <c r="R292">
        <v>4</v>
      </c>
      <c r="S292">
        <v>0</v>
      </c>
      <c r="T292">
        <v>18</v>
      </c>
    </row>
    <row r="293" spans="1:20" x14ac:dyDescent="0.2">
      <c r="A293" s="1">
        <v>43124</v>
      </c>
      <c r="B293" t="s">
        <v>26</v>
      </c>
      <c r="C293">
        <v>46</v>
      </c>
      <c r="D293">
        <v>2</v>
      </c>
      <c r="E293">
        <v>0</v>
      </c>
      <c r="F293">
        <v>89</v>
      </c>
      <c r="G293" s="5">
        <v>4.4838709677419297</v>
      </c>
      <c r="H293" s="5">
        <v>48473.5483870967</v>
      </c>
      <c r="I293">
        <v>29</v>
      </c>
      <c r="J293">
        <v>2</v>
      </c>
      <c r="K293">
        <v>0</v>
      </c>
      <c r="L293">
        <v>56</v>
      </c>
      <c r="M293">
        <v>36</v>
      </c>
      <c r="N293">
        <v>2</v>
      </c>
      <c r="O293">
        <v>0</v>
      </c>
      <c r="P293">
        <v>66</v>
      </c>
      <c r="Q293">
        <v>16</v>
      </c>
      <c r="R293">
        <v>2</v>
      </c>
      <c r="S293">
        <v>0</v>
      </c>
      <c r="T293">
        <v>27</v>
      </c>
    </row>
    <row r="294" spans="1:20" x14ac:dyDescent="0.2">
      <c r="A294" s="1">
        <v>43124</v>
      </c>
      <c r="B294" t="s">
        <v>27</v>
      </c>
      <c r="C294">
        <v>5</v>
      </c>
      <c r="D294">
        <v>8</v>
      </c>
      <c r="E294">
        <v>0</v>
      </c>
      <c r="F294">
        <v>48</v>
      </c>
      <c r="G294" s="5">
        <v>1.8</v>
      </c>
      <c r="H294" s="5">
        <v>60183.8</v>
      </c>
      <c r="I294">
        <v>11</v>
      </c>
      <c r="J294">
        <v>8</v>
      </c>
      <c r="K294">
        <v>2</v>
      </c>
      <c r="L294">
        <v>83</v>
      </c>
      <c r="M294">
        <v>10</v>
      </c>
      <c r="N294">
        <v>8</v>
      </c>
      <c r="O294">
        <v>0</v>
      </c>
      <c r="P294">
        <v>98</v>
      </c>
      <c r="Q294">
        <v>4</v>
      </c>
      <c r="R294">
        <v>8</v>
      </c>
      <c r="S294">
        <v>5</v>
      </c>
      <c r="T294">
        <v>19</v>
      </c>
    </row>
    <row r="295" spans="1:20" x14ac:dyDescent="0.2">
      <c r="A295" s="1">
        <v>43124</v>
      </c>
      <c r="B295" t="s">
        <v>28</v>
      </c>
      <c r="C295">
        <v>22</v>
      </c>
      <c r="D295">
        <v>7</v>
      </c>
      <c r="E295">
        <v>0</v>
      </c>
      <c r="F295">
        <v>150</v>
      </c>
      <c r="G295" s="5">
        <v>4.0454545454545396</v>
      </c>
      <c r="H295" s="5">
        <v>59127.727272727199</v>
      </c>
      <c r="I295">
        <v>14</v>
      </c>
      <c r="J295">
        <v>10</v>
      </c>
      <c r="K295">
        <v>2</v>
      </c>
      <c r="L295">
        <v>113</v>
      </c>
      <c r="M295">
        <v>12</v>
      </c>
      <c r="N295">
        <v>13</v>
      </c>
      <c r="O295">
        <v>3</v>
      </c>
      <c r="P295">
        <v>123</v>
      </c>
      <c r="Q295">
        <v>10</v>
      </c>
      <c r="R295">
        <v>8</v>
      </c>
      <c r="S295">
        <v>0</v>
      </c>
      <c r="T295">
        <v>83</v>
      </c>
    </row>
    <row r="296" spans="1:20" x14ac:dyDescent="0.2">
      <c r="A296" s="1">
        <v>43124</v>
      </c>
      <c r="B296" t="s">
        <v>29</v>
      </c>
      <c r="C296">
        <v>23</v>
      </c>
      <c r="D296">
        <v>2</v>
      </c>
      <c r="E296">
        <v>0</v>
      </c>
      <c r="F296">
        <v>86</v>
      </c>
      <c r="G296" s="5">
        <v>14.4761904761904</v>
      </c>
      <c r="H296" s="5">
        <v>38222.285714285703</v>
      </c>
      <c r="I296">
        <v>13</v>
      </c>
      <c r="J296">
        <v>2</v>
      </c>
      <c r="K296">
        <v>1</v>
      </c>
      <c r="L296">
        <v>28</v>
      </c>
      <c r="M296">
        <v>11</v>
      </c>
      <c r="N296">
        <v>2</v>
      </c>
      <c r="O296">
        <v>0</v>
      </c>
      <c r="P296">
        <v>22</v>
      </c>
      <c r="Q296">
        <v>6</v>
      </c>
      <c r="R296">
        <v>2</v>
      </c>
      <c r="S296">
        <v>0</v>
      </c>
      <c r="T296">
        <v>14</v>
      </c>
    </row>
    <row r="297" spans="1:20" x14ac:dyDescent="0.2">
      <c r="A297" s="1">
        <v>43124</v>
      </c>
      <c r="B297" t="s">
        <v>30</v>
      </c>
      <c r="C297">
        <v>14</v>
      </c>
      <c r="D297">
        <v>2</v>
      </c>
      <c r="E297">
        <v>0</v>
      </c>
      <c r="F297">
        <v>32</v>
      </c>
      <c r="G297" s="5">
        <v>2.6666666666666599</v>
      </c>
      <c r="H297" s="5">
        <v>58465</v>
      </c>
      <c r="I297">
        <v>15</v>
      </c>
      <c r="J297">
        <v>2</v>
      </c>
      <c r="K297">
        <v>0</v>
      </c>
      <c r="L297">
        <v>32</v>
      </c>
      <c r="M297">
        <v>9</v>
      </c>
      <c r="N297">
        <v>2</v>
      </c>
      <c r="O297">
        <v>0</v>
      </c>
      <c r="P297">
        <v>30</v>
      </c>
      <c r="Q297">
        <v>5</v>
      </c>
      <c r="R297">
        <v>2</v>
      </c>
      <c r="S297">
        <v>0</v>
      </c>
      <c r="T297">
        <v>12</v>
      </c>
    </row>
    <row r="298" spans="1:20" x14ac:dyDescent="0.2">
      <c r="A298" s="1">
        <v>43124</v>
      </c>
      <c r="B298" t="s">
        <v>31</v>
      </c>
      <c r="C298">
        <v>100</v>
      </c>
      <c r="D298">
        <v>12</v>
      </c>
      <c r="E298">
        <v>0</v>
      </c>
      <c r="F298">
        <v>1274</v>
      </c>
      <c r="G298" s="5">
        <v>9.0752688172043001</v>
      </c>
      <c r="H298" s="5">
        <v>50605.204301075202</v>
      </c>
      <c r="I298">
        <v>69</v>
      </c>
      <c r="J298">
        <v>12</v>
      </c>
      <c r="K298">
        <v>1</v>
      </c>
      <c r="L298">
        <v>765</v>
      </c>
      <c r="M298">
        <v>66</v>
      </c>
      <c r="N298">
        <v>14</v>
      </c>
      <c r="O298">
        <v>3</v>
      </c>
      <c r="P298">
        <v>759</v>
      </c>
      <c r="Q298">
        <v>51</v>
      </c>
      <c r="R298">
        <v>12</v>
      </c>
      <c r="S298">
        <v>1</v>
      </c>
      <c r="T298">
        <v>573</v>
      </c>
    </row>
    <row r="299" spans="1:20" x14ac:dyDescent="0.2">
      <c r="A299" s="1">
        <v>43124</v>
      </c>
      <c r="B299" t="s">
        <v>32</v>
      </c>
      <c r="C299">
        <v>34</v>
      </c>
      <c r="D299">
        <v>3</v>
      </c>
      <c r="E299">
        <v>0</v>
      </c>
      <c r="F299">
        <v>168</v>
      </c>
      <c r="G299" s="5">
        <v>3.5862068965517202</v>
      </c>
      <c r="H299" s="5">
        <v>58647.758620689601</v>
      </c>
      <c r="I299">
        <v>19</v>
      </c>
      <c r="J299">
        <v>3</v>
      </c>
      <c r="K299">
        <v>0</v>
      </c>
      <c r="L299">
        <v>60</v>
      </c>
      <c r="M299">
        <v>43</v>
      </c>
      <c r="N299">
        <v>3</v>
      </c>
      <c r="O299">
        <v>1</v>
      </c>
      <c r="P299">
        <v>137</v>
      </c>
      <c r="Q299">
        <v>24</v>
      </c>
      <c r="R299">
        <v>3</v>
      </c>
      <c r="S299">
        <v>0</v>
      </c>
      <c r="T299">
        <v>91</v>
      </c>
    </row>
    <row r="300" spans="1:20" x14ac:dyDescent="0.2">
      <c r="A300" s="1">
        <v>43125</v>
      </c>
      <c r="B300" t="s">
        <v>18</v>
      </c>
      <c r="C300">
        <v>6</v>
      </c>
      <c r="D300">
        <v>4</v>
      </c>
      <c r="E300">
        <v>0</v>
      </c>
      <c r="F300">
        <v>21</v>
      </c>
      <c r="G300" s="5">
        <v>2.5</v>
      </c>
      <c r="H300" s="5">
        <v>25232.5</v>
      </c>
      <c r="I300">
        <v>11</v>
      </c>
      <c r="J300">
        <v>4</v>
      </c>
      <c r="K300">
        <v>0</v>
      </c>
      <c r="L300">
        <v>38</v>
      </c>
      <c r="M300">
        <v>6</v>
      </c>
      <c r="N300">
        <v>4</v>
      </c>
      <c r="O300">
        <v>0</v>
      </c>
      <c r="P300">
        <v>21</v>
      </c>
      <c r="Q300">
        <v>8</v>
      </c>
      <c r="R300">
        <v>4</v>
      </c>
      <c r="S300">
        <v>0</v>
      </c>
      <c r="T300">
        <v>27</v>
      </c>
    </row>
    <row r="301" spans="1:20" x14ac:dyDescent="0.2">
      <c r="A301" s="1">
        <v>43125</v>
      </c>
      <c r="B301" t="s">
        <v>19</v>
      </c>
      <c r="C301">
        <v>16</v>
      </c>
      <c r="D301">
        <v>17</v>
      </c>
      <c r="E301">
        <v>0</v>
      </c>
      <c r="F301">
        <v>267</v>
      </c>
      <c r="G301" s="5">
        <v>1.8125</v>
      </c>
      <c r="H301" s="5">
        <v>75029.1875</v>
      </c>
      <c r="I301">
        <v>17</v>
      </c>
      <c r="J301">
        <v>18</v>
      </c>
      <c r="K301">
        <v>3</v>
      </c>
      <c r="L301">
        <v>255</v>
      </c>
      <c r="M301">
        <v>29</v>
      </c>
      <c r="N301">
        <v>15</v>
      </c>
      <c r="O301">
        <v>1</v>
      </c>
      <c r="P301">
        <v>416</v>
      </c>
      <c r="Q301">
        <v>21</v>
      </c>
      <c r="R301">
        <v>13</v>
      </c>
      <c r="S301">
        <v>0</v>
      </c>
      <c r="T301">
        <v>261</v>
      </c>
    </row>
    <row r="302" spans="1:20" x14ac:dyDescent="0.2">
      <c r="A302" s="1">
        <v>43125</v>
      </c>
      <c r="B302" t="s">
        <v>20</v>
      </c>
      <c r="C302">
        <v>24</v>
      </c>
      <c r="D302">
        <v>9</v>
      </c>
      <c r="E302">
        <v>0</v>
      </c>
      <c r="F302">
        <v>220</v>
      </c>
      <c r="G302" s="5">
        <v>1.9583333333333299</v>
      </c>
      <c r="H302" s="5">
        <v>58412.5</v>
      </c>
      <c r="I302">
        <v>18</v>
      </c>
      <c r="J302">
        <v>8</v>
      </c>
      <c r="K302">
        <v>1</v>
      </c>
      <c r="L302">
        <v>120</v>
      </c>
      <c r="M302">
        <v>18</v>
      </c>
      <c r="N302">
        <v>8</v>
      </c>
      <c r="O302">
        <v>0</v>
      </c>
      <c r="P302">
        <v>147</v>
      </c>
      <c r="Q302">
        <v>20</v>
      </c>
      <c r="R302">
        <v>7</v>
      </c>
      <c r="S302">
        <v>0</v>
      </c>
      <c r="T302">
        <v>131</v>
      </c>
    </row>
    <row r="303" spans="1:20" x14ac:dyDescent="0.2">
      <c r="A303" s="1">
        <v>43125</v>
      </c>
      <c r="B303" t="s">
        <v>21</v>
      </c>
      <c r="C303">
        <v>11</v>
      </c>
      <c r="D303">
        <v>10</v>
      </c>
      <c r="E303">
        <v>0</v>
      </c>
      <c r="F303">
        <v>110</v>
      </c>
      <c r="G303" s="5">
        <v>2.2727272727272698</v>
      </c>
      <c r="H303" s="5">
        <v>36495.363636363603</v>
      </c>
      <c r="I303">
        <v>13</v>
      </c>
      <c r="J303">
        <v>10</v>
      </c>
      <c r="K303">
        <v>0</v>
      </c>
      <c r="L303">
        <v>127</v>
      </c>
      <c r="M303">
        <v>8</v>
      </c>
      <c r="N303">
        <v>10</v>
      </c>
      <c r="O303">
        <v>0</v>
      </c>
      <c r="P303">
        <v>80</v>
      </c>
      <c r="Q303">
        <v>8</v>
      </c>
      <c r="R303">
        <v>10</v>
      </c>
      <c r="S303">
        <v>0</v>
      </c>
      <c r="T303">
        <v>80</v>
      </c>
    </row>
    <row r="304" spans="1:20" x14ac:dyDescent="0.2">
      <c r="A304" s="1">
        <v>43125</v>
      </c>
      <c r="B304" t="s">
        <v>22</v>
      </c>
      <c r="C304">
        <v>29</v>
      </c>
      <c r="D304">
        <v>7</v>
      </c>
      <c r="E304">
        <v>0</v>
      </c>
      <c r="F304">
        <v>244</v>
      </c>
      <c r="G304" s="5">
        <v>2</v>
      </c>
      <c r="H304" s="5">
        <v>71461.821428571406</v>
      </c>
      <c r="I304">
        <v>24</v>
      </c>
      <c r="J304">
        <v>7</v>
      </c>
      <c r="K304">
        <v>0</v>
      </c>
      <c r="L304">
        <v>208</v>
      </c>
      <c r="M304">
        <v>31</v>
      </c>
      <c r="N304">
        <v>7</v>
      </c>
      <c r="O304">
        <v>0</v>
      </c>
      <c r="P304">
        <v>272</v>
      </c>
      <c r="Q304">
        <v>30</v>
      </c>
      <c r="R304">
        <v>7</v>
      </c>
      <c r="S304">
        <v>0</v>
      </c>
      <c r="T304">
        <v>249</v>
      </c>
    </row>
    <row r="305" spans="1:20" x14ac:dyDescent="0.2">
      <c r="A305" s="1">
        <v>43125</v>
      </c>
      <c r="B305" t="s">
        <v>23</v>
      </c>
      <c r="C305">
        <v>42</v>
      </c>
      <c r="D305">
        <v>10</v>
      </c>
      <c r="E305">
        <v>0</v>
      </c>
      <c r="F305">
        <v>453</v>
      </c>
      <c r="G305" s="5">
        <v>4.5750000000000002</v>
      </c>
      <c r="H305" s="5">
        <v>47583.824999999997</v>
      </c>
      <c r="I305">
        <v>35</v>
      </c>
      <c r="J305">
        <v>10</v>
      </c>
      <c r="K305">
        <v>0</v>
      </c>
      <c r="L305">
        <v>385</v>
      </c>
      <c r="M305">
        <v>42</v>
      </c>
      <c r="N305">
        <v>10</v>
      </c>
      <c r="O305">
        <v>0</v>
      </c>
      <c r="P305">
        <v>468</v>
      </c>
      <c r="Q305">
        <v>44</v>
      </c>
      <c r="R305">
        <v>10</v>
      </c>
      <c r="S305">
        <v>1</v>
      </c>
      <c r="T305">
        <v>449</v>
      </c>
    </row>
    <row r="306" spans="1:20" x14ac:dyDescent="0.2">
      <c r="A306" s="1">
        <v>43125</v>
      </c>
      <c r="B306" t="s">
        <v>24</v>
      </c>
      <c r="C306">
        <v>16</v>
      </c>
      <c r="D306">
        <v>2</v>
      </c>
      <c r="E306">
        <v>0</v>
      </c>
      <c r="F306">
        <v>55</v>
      </c>
      <c r="G306" s="5">
        <v>4.6428571428571397</v>
      </c>
      <c r="H306" s="5">
        <v>71453.642857142797</v>
      </c>
      <c r="I306">
        <v>13</v>
      </c>
      <c r="J306">
        <v>2</v>
      </c>
      <c r="K306">
        <v>0</v>
      </c>
      <c r="L306">
        <v>26</v>
      </c>
      <c r="M306">
        <v>16</v>
      </c>
      <c r="N306">
        <v>2</v>
      </c>
      <c r="O306">
        <v>0</v>
      </c>
      <c r="P306">
        <v>38</v>
      </c>
      <c r="Q306">
        <v>16</v>
      </c>
      <c r="R306">
        <v>2</v>
      </c>
      <c r="S306">
        <v>0</v>
      </c>
      <c r="T306">
        <v>44</v>
      </c>
    </row>
    <row r="307" spans="1:20" x14ac:dyDescent="0.2">
      <c r="A307" s="1">
        <v>43125</v>
      </c>
      <c r="B307" t="s">
        <v>25</v>
      </c>
      <c r="C307">
        <v>4</v>
      </c>
      <c r="D307">
        <v>4</v>
      </c>
      <c r="E307">
        <v>0</v>
      </c>
      <c r="F307">
        <v>14</v>
      </c>
      <c r="G307" s="5">
        <v>2.5</v>
      </c>
      <c r="H307" s="5">
        <v>50039</v>
      </c>
      <c r="I307">
        <v>13</v>
      </c>
      <c r="J307">
        <v>4</v>
      </c>
      <c r="K307">
        <v>0</v>
      </c>
      <c r="L307">
        <v>42</v>
      </c>
      <c r="M307">
        <v>4</v>
      </c>
      <c r="N307">
        <v>4</v>
      </c>
      <c r="O307">
        <v>0</v>
      </c>
      <c r="P307">
        <v>14</v>
      </c>
      <c r="Q307">
        <v>6</v>
      </c>
      <c r="R307">
        <v>4</v>
      </c>
      <c r="S307">
        <v>0</v>
      </c>
      <c r="T307">
        <v>21</v>
      </c>
    </row>
    <row r="308" spans="1:20" x14ac:dyDescent="0.2">
      <c r="A308" s="1">
        <v>43125</v>
      </c>
      <c r="B308" t="s">
        <v>26</v>
      </c>
      <c r="C308">
        <v>38</v>
      </c>
      <c r="D308">
        <v>2</v>
      </c>
      <c r="E308">
        <v>0</v>
      </c>
      <c r="F308">
        <v>75</v>
      </c>
      <c r="G308" s="5">
        <v>3.0909090909090899</v>
      </c>
      <c r="H308" s="5">
        <v>41038.090909090897</v>
      </c>
      <c r="I308">
        <v>49</v>
      </c>
      <c r="J308">
        <v>2</v>
      </c>
      <c r="K308">
        <v>0</v>
      </c>
      <c r="L308">
        <v>97</v>
      </c>
      <c r="M308">
        <v>50</v>
      </c>
      <c r="N308">
        <v>2</v>
      </c>
      <c r="O308">
        <v>0</v>
      </c>
      <c r="P308">
        <v>98</v>
      </c>
      <c r="Q308">
        <v>39</v>
      </c>
      <c r="R308">
        <v>2</v>
      </c>
      <c r="S308">
        <v>0</v>
      </c>
      <c r="T308">
        <v>77</v>
      </c>
    </row>
    <row r="309" spans="1:20" x14ac:dyDescent="0.2">
      <c r="A309" s="1">
        <v>43125</v>
      </c>
      <c r="B309" t="s">
        <v>27</v>
      </c>
      <c r="C309">
        <v>12</v>
      </c>
      <c r="D309">
        <v>8</v>
      </c>
      <c r="E309">
        <v>0</v>
      </c>
      <c r="F309">
        <v>108</v>
      </c>
      <c r="G309" s="5">
        <v>3.6666666666666599</v>
      </c>
      <c r="H309" s="5">
        <v>41862.333333333299</v>
      </c>
      <c r="I309">
        <v>16</v>
      </c>
      <c r="J309">
        <v>8</v>
      </c>
      <c r="K309">
        <v>1</v>
      </c>
      <c r="L309">
        <v>139</v>
      </c>
      <c r="M309">
        <v>12</v>
      </c>
      <c r="N309">
        <v>8</v>
      </c>
      <c r="O309">
        <v>1</v>
      </c>
      <c r="P309">
        <v>108</v>
      </c>
      <c r="Q309">
        <v>11</v>
      </c>
      <c r="R309">
        <v>8</v>
      </c>
      <c r="S309">
        <v>1</v>
      </c>
      <c r="T309">
        <v>94</v>
      </c>
    </row>
    <row r="310" spans="1:20" x14ac:dyDescent="0.2">
      <c r="A310" s="1">
        <v>43125</v>
      </c>
      <c r="B310" t="s">
        <v>28</v>
      </c>
      <c r="C310">
        <v>15</v>
      </c>
      <c r="D310">
        <v>8</v>
      </c>
      <c r="E310">
        <v>1</v>
      </c>
      <c r="F310">
        <v>114</v>
      </c>
      <c r="G310" s="5">
        <v>2.5</v>
      </c>
      <c r="H310" s="5">
        <v>57215.357142857101</v>
      </c>
      <c r="I310">
        <v>19</v>
      </c>
      <c r="J310">
        <v>8</v>
      </c>
      <c r="K310">
        <v>2</v>
      </c>
      <c r="L310">
        <v>128</v>
      </c>
      <c r="M310">
        <v>9</v>
      </c>
      <c r="N310">
        <v>18</v>
      </c>
      <c r="O310">
        <v>1</v>
      </c>
      <c r="P310">
        <v>158</v>
      </c>
      <c r="Q310">
        <v>20</v>
      </c>
      <c r="R310">
        <v>10</v>
      </c>
      <c r="S310">
        <v>0</v>
      </c>
      <c r="T310">
        <v>193</v>
      </c>
    </row>
    <row r="311" spans="1:20" x14ac:dyDescent="0.2">
      <c r="A311" s="1">
        <v>43125</v>
      </c>
      <c r="B311" t="s">
        <v>29</v>
      </c>
      <c r="C311">
        <v>12</v>
      </c>
      <c r="D311">
        <v>2</v>
      </c>
      <c r="E311">
        <v>0</v>
      </c>
      <c r="F311">
        <v>32</v>
      </c>
      <c r="G311" s="5">
        <v>3.3333333333333299</v>
      </c>
      <c r="H311" s="5">
        <v>41781.75</v>
      </c>
      <c r="I311">
        <v>24</v>
      </c>
      <c r="J311">
        <v>2</v>
      </c>
      <c r="K311">
        <v>0</v>
      </c>
      <c r="L311">
        <v>68</v>
      </c>
      <c r="M311">
        <v>17</v>
      </c>
      <c r="N311">
        <v>2</v>
      </c>
      <c r="O311">
        <v>0</v>
      </c>
      <c r="P311">
        <v>52</v>
      </c>
      <c r="Q311">
        <v>12</v>
      </c>
      <c r="R311">
        <v>2</v>
      </c>
      <c r="S311">
        <v>0</v>
      </c>
      <c r="T311">
        <v>30</v>
      </c>
    </row>
    <row r="312" spans="1:20" x14ac:dyDescent="0.2">
      <c r="A312" s="1">
        <v>43125</v>
      </c>
      <c r="B312" t="s">
        <v>30</v>
      </c>
      <c r="C312">
        <v>17</v>
      </c>
      <c r="D312">
        <v>2</v>
      </c>
      <c r="E312">
        <v>0</v>
      </c>
      <c r="F312">
        <v>47</v>
      </c>
      <c r="G312" s="5">
        <v>5.6428571428571397</v>
      </c>
      <c r="H312" s="5">
        <v>42948.071428571398</v>
      </c>
      <c r="I312">
        <v>21</v>
      </c>
      <c r="J312">
        <v>2</v>
      </c>
      <c r="K312">
        <v>0</v>
      </c>
      <c r="L312">
        <v>63</v>
      </c>
      <c r="M312">
        <v>20</v>
      </c>
      <c r="N312">
        <v>2</v>
      </c>
      <c r="O312">
        <v>0</v>
      </c>
      <c r="P312">
        <v>52</v>
      </c>
      <c r="Q312">
        <v>11</v>
      </c>
      <c r="R312">
        <v>2</v>
      </c>
      <c r="S312">
        <v>0</v>
      </c>
      <c r="T312">
        <v>23</v>
      </c>
    </row>
    <row r="313" spans="1:20" x14ac:dyDescent="0.2">
      <c r="A313" s="1">
        <v>43125</v>
      </c>
      <c r="B313" t="s">
        <v>31</v>
      </c>
      <c r="C313">
        <v>109</v>
      </c>
      <c r="D313">
        <v>13</v>
      </c>
      <c r="E313">
        <v>2</v>
      </c>
      <c r="F313">
        <v>1325</v>
      </c>
      <c r="G313" s="5">
        <v>4.6021505376344001</v>
      </c>
      <c r="H313" s="5">
        <v>52769.645161290297</v>
      </c>
      <c r="I313">
        <v>91</v>
      </c>
      <c r="J313">
        <v>13</v>
      </c>
      <c r="K313">
        <v>1</v>
      </c>
      <c r="L313">
        <v>1098</v>
      </c>
      <c r="M313">
        <v>100</v>
      </c>
      <c r="N313">
        <v>13</v>
      </c>
      <c r="O313">
        <v>0</v>
      </c>
      <c r="P313">
        <v>1310</v>
      </c>
      <c r="Q313">
        <v>76</v>
      </c>
      <c r="R313">
        <v>11</v>
      </c>
      <c r="S313">
        <v>0</v>
      </c>
      <c r="T313">
        <v>834</v>
      </c>
    </row>
    <row r="314" spans="1:20" x14ac:dyDescent="0.2">
      <c r="A314" s="1">
        <v>43125</v>
      </c>
      <c r="B314" t="s">
        <v>32</v>
      </c>
      <c r="C314">
        <v>32</v>
      </c>
      <c r="D314">
        <v>3</v>
      </c>
      <c r="E314">
        <v>0</v>
      </c>
      <c r="F314">
        <v>133</v>
      </c>
      <c r="G314" s="5">
        <v>2.57692307692307</v>
      </c>
      <c r="H314" s="5">
        <v>65415.307692307601</v>
      </c>
      <c r="I314">
        <v>32</v>
      </c>
      <c r="J314">
        <v>3</v>
      </c>
      <c r="K314">
        <v>1</v>
      </c>
      <c r="L314">
        <v>114</v>
      </c>
      <c r="M314">
        <v>39</v>
      </c>
      <c r="N314">
        <v>3</v>
      </c>
      <c r="O314">
        <v>0</v>
      </c>
      <c r="P314">
        <v>156</v>
      </c>
      <c r="Q314">
        <v>28</v>
      </c>
      <c r="R314">
        <v>3</v>
      </c>
      <c r="S314">
        <v>0</v>
      </c>
      <c r="T314">
        <v>103</v>
      </c>
    </row>
    <row r="315" spans="1:20" x14ac:dyDescent="0.2">
      <c r="A315" s="1">
        <v>43126</v>
      </c>
      <c r="B315" t="s">
        <v>18</v>
      </c>
      <c r="C315">
        <v>12</v>
      </c>
      <c r="D315">
        <v>4</v>
      </c>
      <c r="E315">
        <v>0</v>
      </c>
      <c r="F315">
        <v>41</v>
      </c>
      <c r="G315" s="5">
        <v>3.8</v>
      </c>
      <c r="H315" s="5">
        <v>60041.7</v>
      </c>
      <c r="I315">
        <v>21</v>
      </c>
      <c r="J315">
        <v>4</v>
      </c>
      <c r="K315">
        <v>1</v>
      </c>
      <c r="L315">
        <v>66</v>
      </c>
      <c r="M315">
        <v>11</v>
      </c>
      <c r="N315">
        <v>4</v>
      </c>
      <c r="O315">
        <v>0</v>
      </c>
      <c r="P315">
        <v>35</v>
      </c>
      <c r="Q315">
        <v>10</v>
      </c>
      <c r="R315">
        <v>4</v>
      </c>
      <c r="S315">
        <v>0</v>
      </c>
      <c r="T315">
        <v>35</v>
      </c>
    </row>
    <row r="316" spans="1:20" x14ac:dyDescent="0.2">
      <c r="A316" s="1">
        <v>43126</v>
      </c>
      <c r="B316" t="s">
        <v>19</v>
      </c>
      <c r="C316">
        <v>42</v>
      </c>
      <c r="D316">
        <v>15</v>
      </c>
      <c r="E316">
        <v>4</v>
      </c>
      <c r="F316">
        <v>463</v>
      </c>
      <c r="G316" s="5">
        <v>3.4047619047619002</v>
      </c>
      <c r="H316" s="5">
        <v>54911.904761904698</v>
      </c>
      <c r="I316">
        <v>26</v>
      </c>
      <c r="J316">
        <v>21</v>
      </c>
      <c r="K316">
        <v>0</v>
      </c>
      <c r="L316">
        <v>532</v>
      </c>
      <c r="M316">
        <v>35</v>
      </c>
      <c r="N316">
        <v>12</v>
      </c>
      <c r="O316">
        <v>0</v>
      </c>
      <c r="P316">
        <v>416</v>
      </c>
      <c r="Q316">
        <v>31</v>
      </c>
      <c r="R316">
        <v>16</v>
      </c>
      <c r="S316">
        <v>1</v>
      </c>
      <c r="T316">
        <v>478</v>
      </c>
    </row>
    <row r="317" spans="1:20" x14ac:dyDescent="0.2">
      <c r="A317" s="1">
        <v>43126</v>
      </c>
      <c r="B317" t="s">
        <v>20</v>
      </c>
      <c r="C317">
        <v>24</v>
      </c>
      <c r="D317">
        <v>21</v>
      </c>
      <c r="E317">
        <v>8</v>
      </c>
      <c r="F317">
        <v>302</v>
      </c>
      <c r="G317" s="5">
        <v>2.125</v>
      </c>
      <c r="H317" s="5">
        <v>66699.833333333299</v>
      </c>
      <c r="I317">
        <v>38</v>
      </c>
      <c r="J317">
        <v>9</v>
      </c>
      <c r="K317">
        <v>0</v>
      </c>
      <c r="L317">
        <v>358</v>
      </c>
      <c r="M317">
        <v>25</v>
      </c>
      <c r="N317">
        <v>9</v>
      </c>
      <c r="O317">
        <v>0</v>
      </c>
      <c r="P317">
        <v>227</v>
      </c>
      <c r="Q317">
        <v>19</v>
      </c>
      <c r="R317">
        <v>7</v>
      </c>
      <c r="S317">
        <v>0</v>
      </c>
      <c r="T317">
        <v>133</v>
      </c>
    </row>
    <row r="318" spans="1:20" x14ac:dyDescent="0.2">
      <c r="A318" s="1">
        <v>43126</v>
      </c>
      <c r="B318" t="s">
        <v>21</v>
      </c>
      <c r="C318">
        <v>24</v>
      </c>
      <c r="D318">
        <v>10</v>
      </c>
      <c r="E318">
        <v>0</v>
      </c>
      <c r="F318">
        <v>240</v>
      </c>
      <c r="G318" s="5">
        <v>3.9473684210526301</v>
      </c>
      <c r="H318" s="5">
        <v>57982.526315789401</v>
      </c>
      <c r="I318">
        <v>30</v>
      </c>
      <c r="J318">
        <v>10</v>
      </c>
      <c r="K318">
        <v>0</v>
      </c>
      <c r="L318">
        <v>286</v>
      </c>
      <c r="M318">
        <v>15</v>
      </c>
      <c r="N318">
        <v>10</v>
      </c>
      <c r="O318">
        <v>0</v>
      </c>
      <c r="P318">
        <v>150</v>
      </c>
      <c r="Q318">
        <v>15</v>
      </c>
      <c r="R318">
        <v>10</v>
      </c>
      <c r="S318">
        <v>1</v>
      </c>
      <c r="T318">
        <v>140</v>
      </c>
    </row>
    <row r="319" spans="1:20" x14ac:dyDescent="0.2">
      <c r="A319" s="1">
        <v>43126</v>
      </c>
      <c r="B319" t="s">
        <v>22</v>
      </c>
      <c r="C319">
        <v>44</v>
      </c>
      <c r="D319">
        <v>7</v>
      </c>
      <c r="E319">
        <v>0</v>
      </c>
      <c r="F319">
        <v>373</v>
      </c>
      <c r="G319" s="5">
        <v>2.34146341463414</v>
      </c>
      <c r="H319" s="5">
        <v>58647.048780487799</v>
      </c>
      <c r="I319">
        <v>58</v>
      </c>
      <c r="J319">
        <v>7</v>
      </c>
      <c r="K319">
        <v>0</v>
      </c>
      <c r="L319">
        <v>497</v>
      </c>
      <c r="M319">
        <v>38</v>
      </c>
      <c r="N319">
        <v>7</v>
      </c>
      <c r="O319">
        <v>0</v>
      </c>
      <c r="P319">
        <v>336</v>
      </c>
      <c r="Q319">
        <v>38</v>
      </c>
      <c r="R319">
        <v>7</v>
      </c>
      <c r="S319">
        <v>1</v>
      </c>
      <c r="T319">
        <v>314</v>
      </c>
    </row>
    <row r="320" spans="1:20" x14ac:dyDescent="0.2">
      <c r="A320" s="1">
        <v>43126</v>
      </c>
      <c r="B320" t="s">
        <v>23</v>
      </c>
      <c r="C320">
        <v>58</v>
      </c>
      <c r="D320">
        <v>10</v>
      </c>
      <c r="E320">
        <v>0</v>
      </c>
      <c r="F320">
        <v>638</v>
      </c>
      <c r="G320" s="5">
        <v>3.40350877192982</v>
      </c>
      <c r="H320" s="5">
        <v>64954.649122807001</v>
      </c>
      <c r="I320">
        <v>74</v>
      </c>
      <c r="J320">
        <v>10</v>
      </c>
      <c r="K320">
        <v>0</v>
      </c>
      <c r="L320">
        <v>797</v>
      </c>
      <c r="M320">
        <v>28</v>
      </c>
      <c r="N320">
        <v>10</v>
      </c>
      <c r="O320">
        <v>0</v>
      </c>
      <c r="P320">
        <v>309</v>
      </c>
      <c r="Q320">
        <v>62</v>
      </c>
      <c r="R320">
        <v>10</v>
      </c>
      <c r="S320">
        <v>1</v>
      </c>
      <c r="T320">
        <v>640</v>
      </c>
    </row>
    <row r="321" spans="1:20" x14ac:dyDescent="0.2">
      <c r="A321" s="1">
        <v>43126</v>
      </c>
      <c r="B321" t="s">
        <v>24</v>
      </c>
      <c r="C321">
        <v>34</v>
      </c>
      <c r="D321">
        <v>2</v>
      </c>
      <c r="E321">
        <v>0</v>
      </c>
      <c r="F321">
        <v>79</v>
      </c>
      <c r="G321" s="5">
        <v>4.125</v>
      </c>
      <c r="H321" s="5">
        <v>50195.46875</v>
      </c>
      <c r="I321">
        <v>30</v>
      </c>
      <c r="J321">
        <v>2</v>
      </c>
      <c r="K321">
        <v>0</v>
      </c>
      <c r="L321">
        <v>104</v>
      </c>
      <c r="M321">
        <v>16</v>
      </c>
      <c r="N321">
        <v>2</v>
      </c>
      <c r="O321">
        <v>0</v>
      </c>
      <c r="P321">
        <v>50</v>
      </c>
      <c r="Q321">
        <v>17</v>
      </c>
      <c r="R321">
        <v>2</v>
      </c>
      <c r="S321">
        <v>0</v>
      </c>
      <c r="T321">
        <v>36</v>
      </c>
    </row>
    <row r="322" spans="1:20" x14ac:dyDescent="0.2">
      <c r="A322" s="1">
        <v>43126</v>
      </c>
      <c r="B322" t="s">
        <v>25</v>
      </c>
      <c r="C322">
        <v>18</v>
      </c>
      <c r="D322">
        <v>4</v>
      </c>
      <c r="E322">
        <v>0</v>
      </c>
      <c r="F322">
        <v>63</v>
      </c>
      <c r="G322" s="5">
        <v>2</v>
      </c>
      <c r="H322" s="5">
        <v>69281.846153846098</v>
      </c>
      <c r="I322">
        <v>14</v>
      </c>
      <c r="J322">
        <v>4</v>
      </c>
      <c r="K322">
        <v>1</v>
      </c>
      <c r="L322">
        <v>38</v>
      </c>
      <c r="M322">
        <v>16</v>
      </c>
      <c r="N322">
        <v>4</v>
      </c>
      <c r="O322">
        <v>1</v>
      </c>
      <c r="P322">
        <v>49</v>
      </c>
      <c r="Q322">
        <v>17</v>
      </c>
      <c r="R322">
        <v>4</v>
      </c>
      <c r="S322">
        <v>0</v>
      </c>
      <c r="T322">
        <v>60</v>
      </c>
    </row>
    <row r="323" spans="1:20" x14ac:dyDescent="0.2">
      <c r="A323" s="1">
        <v>43126</v>
      </c>
      <c r="B323" t="s">
        <v>26</v>
      </c>
      <c r="C323">
        <v>51</v>
      </c>
      <c r="D323">
        <v>2</v>
      </c>
      <c r="E323">
        <v>0</v>
      </c>
      <c r="F323">
        <v>100</v>
      </c>
      <c r="G323" s="5">
        <v>2.8974358974358898</v>
      </c>
      <c r="H323" s="5">
        <v>53954.358974358896</v>
      </c>
      <c r="I323">
        <v>49</v>
      </c>
      <c r="J323">
        <v>2</v>
      </c>
      <c r="K323">
        <v>0</v>
      </c>
      <c r="L323">
        <v>97</v>
      </c>
      <c r="M323">
        <v>70</v>
      </c>
      <c r="N323">
        <v>2</v>
      </c>
      <c r="O323">
        <v>0</v>
      </c>
      <c r="P323">
        <v>137</v>
      </c>
      <c r="Q323">
        <v>37</v>
      </c>
      <c r="R323">
        <v>2</v>
      </c>
      <c r="S323">
        <v>0</v>
      </c>
      <c r="T323">
        <v>70</v>
      </c>
    </row>
    <row r="324" spans="1:20" x14ac:dyDescent="0.2">
      <c r="A324" s="1">
        <v>43126</v>
      </c>
      <c r="B324" t="s">
        <v>27</v>
      </c>
      <c r="C324">
        <v>15</v>
      </c>
      <c r="D324">
        <v>8</v>
      </c>
      <c r="E324">
        <v>0</v>
      </c>
      <c r="F324">
        <v>146</v>
      </c>
      <c r="G324" s="5">
        <v>2.9230769230769198</v>
      </c>
      <c r="H324" s="5">
        <v>46273.769230769198</v>
      </c>
      <c r="I324">
        <v>15</v>
      </c>
      <c r="J324">
        <v>8</v>
      </c>
      <c r="K324">
        <v>0</v>
      </c>
      <c r="L324">
        <v>146</v>
      </c>
      <c r="M324">
        <v>11</v>
      </c>
      <c r="N324">
        <v>8</v>
      </c>
      <c r="O324">
        <v>2</v>
      </c>
      <c r="P324">
        <v>79</v>
      </c>
      <c r="Q324">
        <v>16</v>
      </c>
      <c r="R324">
        <v>8</v>
      </c>
      <c r="S324">
        <v>0</v>
      </c>
      <c r="T324">
        <v>149</v>
      </c>
    </row>
    <row r="325" spans="1:20" x14ac:dyDescent="0.2">
      <c r="A325" s="1">
        <v>43126</v>
      </c>
      <c r="B325" t="s">
        <v>28</v>
      </c>
      <c r="C325">
        <v>36</v>
      </c>
      <c r="D325">
        <v>17</v>
      </c>
      <c r="E325">
        <v>8</v>
      </c>
      <c r="F325">
        <v>327</v>
      </c>
      <c r="G325" s="5">
        <v>2.3333333333333299</v>
      </c>
      <c r="H325" s="5">
        <v>61232.527777777701</v>
      </c>
      <c r="I325">
        <v>29</v>
      </c>
      <c r="J325">
        <v>10</v>
      </c>
      <c r="K325">
        <v>1</v>
      </c>
      <c r="L325">
        <v>270</v>
      </c>
      <c r="M325">
        <v>20</v>
      </c>
      <c r="N325">
        <v>10</v>
      </c>
      <c r="O325">
        <v>0</v>
      </c>
      <c r="P325">
        <v>193</v>
      </c>
      <c r="Q325">
        <v>24</v>
      </c>
      <c r="R325">
        <v>12</v>
      </c>
      <c r="S325">
        <v>0</v>
      </c>
      <c r="T325">
        <v>284</v>
      </c>
    </row>
    <row r="326" spans="1:20" x14ac:dyDescent="0.2">
      <c r="A326" s="1">
        <v>43126</v>
      </c>
      <c r="B326" t="s">
        <v>29</v>
      </c>
      <c r="C326">
        <v>33</v>
      </c>
      <c r="D326">
        <v>2</v>
      </c>
      <c r="E326">
        <v>1</v>
      </c>
      <c r="F326">
        <v>75</v>
      </c>
      <c r="G326" s="5">
        <v>2.59375</v>
      </c>
      <c r="H326" s="5">
        <v>68907.34375</v>
      </c>
      <c r="I326">
        <v>38</v>
      </c>
      <c r="J326">
        <v>2</v>
      </c>
      <c r="K326">
        <v>0</v>
      </c>
      <c r="L326">
        <v>111</v>
      </c>
      <c r="M326">
        <v>23</v>
      </c>
      <c r="N326">
        <v>2</v>
      </c>
      <c r="O326">
        <v>0</v>
      </c>
      <c r="P326">
        <v>62</v>
      </c>
      <c r="Q326">
        <v>27</v>
      </c>
      <c r="R326">
        <v>2</v>
      </c>
      <c r="S326">
        <v>0</v>
      </c>
      <c r="T326">
        <v>76</v>
      </c>
    </row>
    <row r="327" spans="1:20" x14ac:dyDescent="0.2">
      <c r="A327" s="1">
        <v>43126</v>
      </c>
      <c r="B327" t="s">
        <v>30</v>
      </c>
      <c r="C327">
        <v>27</v>
      </c>
      <c r="D327">
        <v>2</v>
      </c>
      <c r="E327">
        <v>0</v>
      </c>
      <c r="F327">
        <v>59</v>
      </c>
      <c r="G327" s="5">
        <v>2.7037037037037002</v>
      </c>
      <c r="H327" s="5">
        <v>59365.444444444402</v>
      </c>
      <c r="I327">
        <v>34</v>
      </c>
      <c r="J327">
        <v>2</v>
      </c>
      <c r="K327">
        <v>0</v>
      </c>
      <c r="L327">
        <v>88</v>
      </c>
      <c r="M327">
        <v>18</v>
      </c>
      <c r="N327">
        <v>2</v>
      </c>
      <c r="O327">
        <v>0</v>
      </c>
      <c r="P327">
        <v>60</v>
      </c>
      <c r="Q327">
        <v>18</v>
      </c>
      <c r="R327">
        <v>2</v>
      </c>
      <c r="S327">
        <v>0</v>
      </c>
      <c r="T327">
        <v>45</v>
      </c>
    </row>
    <row r="328" spans="1:20" x14ac:dyDescent="0.2">
      <c r="A328" s="1">
        <v>43126</v>
      </c>
      <c r="B328" t="s">
        <v>31</v>
      </c>
      <c r="C328">
        <v>143</v>
      </c>
      <c r="D328">
        <v>17</v>
      </c>
      <c r="E328">
        <v>4</v>
      </c>
      <c r="F328">
        <v>1873</v>
      </c>
      <c r="G328" s="5">
        <v>3.23943661971831</v>
      </c>
      <c r="H328" s="5">
        <v>55057.7887323943</v>
      </c>
      <c r="I328">
        <v>137</v>
      </c>
      <c r="J328">
        <v>16</v>
      </c>
      <c r="K328">
        <v>0</v>
      </c>
      <c r="L328">
        <v>2077</v>
      </c>
      <c r="M328">
        <v>117</v>
      </c>
      <c r="N328">
        <v>13</v>
      </c>
      <c r="O328">
        <v>0</v>
      </c>
      <c r="P328">
        <v>1529</v>
      </c>
      <c r="Q328">
        <v>116</v>
      </c>
      <c r="R328">
        <v>14</v>
      </c>
      <c r="S328">
        <v>0</v>
      </c>
      <c r="T328">
        <v>1511</v>
      </c>
    </row>
    <row r="329" spans="1:20" x14ac:dyDescent="0.2">
      <c r="A329" s="1">
        <v>43126</v>
      </c>
      <c r="B329" t="s">
        <v>32</v>
      </c>
      <c r="C329">
        <v>65</v>
      </c>
      <c r="D329">
        <v>3</v>
      </c>
      <c r="E329">
        <v>0</v>
      </c>
      <c r="F329">
        <v>227</v>
      </c>
      <c r="G329" s="5">
        <v>2.7666666666666599</v>
      </c>
      <c r="H329" s="5">
        <v>56756.283333333296</v>
      </c>
      <c r="I329">
        <v>43</v>
      </c>
      <c r="J329">
        <v>3</v>
      </c>
      <c r="K329">
        <v>0</v>
      </c>
      <c r="L329">
        <v>173</v>
      </c>
      <c r="M329">
        <v>49</v>
      </c>
      <c r="N329">
        <v>3</v>
      </c>
      <c r="O329">
        <v>0</v>
      </c>
      <c r="P329">
        <v>205</v>
      </c>
      <c r="Q329">
        <v>44</v>
      </c>
      <c r="R329">
        <v>3</v>
      </c>
      <c r="S329">
        <v>0</v>
      </c>
      <c r="T329">
        <v>201</v>
      </c>
    </row>
    <row r="330" spans="1:20" x14ac:dyDescent="0.2">
      <c r="A330" s="1">
        <v>43127</v>
      </c>
      <c r="B330" t="s">
        <v>18</v>
      </c>
      <c r="C330">
        <v>14</v>
      </c>
      <c r="D330">
        <v>4</v>
      </c>
      <c r="E330">
        <v>0</v>
      </c>
      <c r="F330">
        <v>49</v>
      </c>
      <c r="G330" s="5">
        <v>3.4</v>
      </c>
      <c r="H330" s="5">
        <v>50118.1</v>
      </c>
      <c r="I330">
        <v>21</v>
      </c>
      <c r="J330">
        <v>4</v>
      </c>
      <c r="K330">
        <v>0</v>
      </c>
      <c r="L330">
        <v>74</v>
      </c>
      <c r="M330">
        <v>9</v>
      </c>
      <c r="N330">
        <v>4</v>
      </c>
      <c r="O330">
        <v>2</v>
      </c>
      <c r="P330">
        <v>18</v>
      </c>
      <c r="Q330">
        <v>8</v>
      </c>
      <c r="R330">
        <v>4</v>
      </c>
      <c r="S330">
        <v>0</v>
      </c>
      <c r="T330">
        <v>27</v>
      </c>
    </row>
    <row r="331" spans="1:20" x14ac:dyDescent="0.2">
      <c r="A331" s="1">
        <v>43127</v>
      </c>
      <c r="B331" t="s">
        <v>19</v>
      </c>
      <c r="C331">
        <v>39</v>
      </c>
      <c r="D331">
        <v>14</v>
      </c>
      <c r="E331">
        <v>0</v>
      </c>
      <c r="F331">
        <v>538</v>
      </c>
      <c r="G331" s="5">
        <v>2.07692307692307</v>
      </c>
      <c r="H331" s="5">
        <v>59030.820512820501</v>
      </c>
      <c r="I331">
        <v>27</v>
      </c>
      <c r="J331">
        <v>14</v>
      </c>
      <c r="K331">
        <v>1</v>
      </c>
      <c r="L331">
        <v>350</v>
      </c>
      <c r="M331">
        <v>31</v>
      </c>
      <c r="N331">
        <v>15</v>
      </c>
      <c r="O331">
        <v>0</v>
      </c>
      <c r="P331">
        <v>471</v>
      </c>
      <c r="Q331">
        <v>33</v>
      </c>
      <c r="R331">
        <v>14</v>
      </c>
      <c r="S331">
        <v>0</v>
      </c>
      <c r="T331">
        <v>448</v>
      </c>
    </row>
    <row r="332" spans="1:20" x14ac:dyDescent="0.2">
      <c r="A332" s="1">
        <v>43127</v>
      </c>
      <c r="B332" t="s">
        <v>20</v>
      </c>
      <c r="C332">
        <v>26</v>
      </c>
      <c r="D332">
        <v>9</v>
      </c>
      <c r="E332">
        <v>0</v>
      </c>
      <c r="F332">
        <v>236</v>
      </c>
      <c r="G332" s="5">
        <v>1.92307692307692</v>
      </c>
      <c r="H332" s="5">
        <v>61573.038461538403</v>
      </c>
      <c r="I332">
        <v>37</v>
      </c>
      <c r="J332">
        <v>8</v>
      </c>
      <c r="K332">
        <v>1</v>
      </c>
      <c r="L332">
        <v>327</v>
      </c>
      <c r="M332">
        <v>26</v>
      </c>
      <c r="N332">
        <v>16</v>
      </c>
      <c r="O332">
        <v>0</v>
      </c>
      <c r="P332">
        <v>419</v>
      </c>
      <c r="Q332">
        <v>16</v>
      </c>
      <c r="R332">
        <v>9</v>
      </c>
      <c r="S332">
        <v>2</v>
      </c>
      <c r="T332">
        <v>108</v>
      </c>
    </row>
    <row r="333" spans="1:20" x14ac:dyDescent="0.2">
      <c r="A333" s="1">
        <v>43127</v>
      </c>
      <c r="B333" t="s">
        <v>21</v>
      </c>
      <c r="C333">
        <v>35</v>
      </c>
      <c r="D333">
        <v>10</v>
      </c>
      <c r="E333">
        <v>0</v>
      </c>
      <c r="F333">
        <v>347</v>
      </c>
      <c r="G333" s="5">
        <v>1.84375</v>
      </c>
      <c r="H333" s="5">
        <v>59513.28125</v>
      </c>
      <c r="I333">
        <v>24</v>
      </c>
      <c r="J333">
        <v>10</v>
      </c>
      <c r="K333">
        <v>0</v>
      </c>
      <c r="L333">
        <v>241</v>
      </c>
      <c r="M333">
        <v>15</v>
      </c>
      <c r="N333">
        <v>10</v>
      </c>
      <c r="O333">
        <v>0</v>
      </c>
      <c r="P333">
        <v>150</v>
      </c>
      <c r="Q333">
        <v>18</v>
      </c>
      <c r="R333">
        <v>10</v>
      </c>
      <c r="S333">
        <v>0</v>
      </c>
      <c r="T333">
        <v>180</v>
      </c>
    </row>
    <row r="334" spans="1:20" x14ac:dyDescent="0.2">
      <c r="A334" s="1">
        <v>43127</v>
      </c>
      <c r="B334" t="s">
        <v>22</v>
      </c>
      <c r="C334">
        <v>39</v>
      </c>
      <c r="D334">
        <v>7</v>
      </c>
      <c r="E334">
        <v>0</v>
      </c>
      <c r="F334">
        <v>336</v>
      </c>
      <c r="G334" s="5">
        <v>1.5945945945945901</v>
      </c>
      <c r="H334" s="5">
        <v>70299.567567567501</v>
      </c>
      <c r="I334">
        <v>73</v>
      </c>
      <c r="J334">
        <v>7</v>
      </c>
      <c r="K334">
        <v>0</v>
      </c>
      <c r="L334">
        <v>593</v>
      </c>
      <c r="M334">
        <v>49</v>
      </c>
      <c r="N334">
        <v>7</v>
      </c>
      <c r="O334">
        <v>0</v>
      </c>
      <c r="P334">
        <v>417</v>
      </c>
      <c r="Q334">
        <v>39</v>
      </c>
      <c r="R334">
        <v>7</v>
      </c>
      <c r="S334">
        <v>0</v>
      </c>
      <c r="T334">
        <v>339</v>
      </c>
    </row>
    <row r="335" spans="1:20" x14ac:dyDescent="0.2">
      <c r="A335" s="1">
        <v>43127</v>
      </c>
      <c r="B335" t="s">
        <v>23</v>
      </c>
      <c r="C335">
        <v>74</v>
      </c>
      <c r="D335">
        <v>10</v>
      </c>
      <c r="E335">
        <v>0</v>
      </c>
      <c r="F335">
        <v>827</v>
      </c>
      <c r="G335" s="5">
        <v>6.2794117647058796</v>
      </c>
      <c r="H335" s="5">
        <v>44233.720588235199</v>
      </c>
      <c r="I335">
        <v>83</v>
      </c>
      <c r="J335">
        <v>10</v>
      </c>
      <c r="K335">
        <v>1</v>
      </c>
      <c r="L335">
        <v>855</v>
      </c>
      <c r="M335">
        <v>41</v>
      </c>
      <c r="N335">
        <v>10</v>
      </c>
      <c r="O335">
        <v>0</v>
      </c>
      <c r="P335">
        <v>460</v>
      </c>
      <c r="Q335">
        <v>65</v>
      </c>
      <c r="R335">
        <v>10</v>
      </c>
      <c r="S335">
        <v>0</v>
      </c>
      <c r="T335">
        <v>711</v>
      </c>
    </row>
    <row r="336" spans="1:20" x14ac:dyDescent="0.2">
      <c r="A336" s="1">
        <v>43127</v>
      </c>
      <c r="B336" t="s">
        <v>24</v>
      </c>
      <c r="C336">
        <v>23</v>
      </c>
      <c r="D336">
        <v>2</v>
      </c>
      <c r="E336">
        <v>0</v>
      </c>
      <c r="F336">
        <v>65</v>
      </c>
      <c r="G336" s="5">
        <v>1.7826086956521701</v>
      </c>
      <c r="H336" s="5">
        <v>78283.043478260806</v>
      </c>
      <c r="I336">
        <v>22</v>
      </c>
      <c r="J336">
        <v>2</v>
      </c>
      <c r="K336">
        <v>1</v>
      </c>
      <c r="L336">
        <v>61</v>
      </c>
      <c r="M336">
        <v>24</v>
      </c>
      <c r="N336">
        <v>2</v>
      </c>
      <c r="O336">
        <v>0</v>
      </c>
      <c r="P336">
        <v>68</v>
      </c>
      <c r="Q336">
        <v>12</v>
      </c>
      <c r="R336">
        <v>2</v>
      </c>
      <c r="S336">
        <v>0</v>
      </c>
      <c r="T336">
        <v>26</v>
      </c>
    </row>
    <row r="337" spans="1:20" x14ac:dyDescent="0.2">
      <c r="A337" s="1">
        <v>43127</v>
      </c>
      <c r="B337" t="s">
        <v>25</v>
      </c>
      <c r="C337">
        <v>15</v>
      </c>
      <c r="D337">
        <v>4</v>
      </c>
      <c r="E337">
        <v>0</v>
      </c>
      <c r="F337">
        <v>52</v>
      </c>
      <c r="G337" s="5">
        <v>20.5</v>
      </c>
      <c r="H337" s="5">
        <v>50068.642857142797</v>
      </c>
      <c r="I337">
        <v>18</v>
      </c>
      <c r="J337">
        <v>4</v>
      </c>
      <c r="K337">
        <v>0</v>
      </c>
      <c r="L337">
        <v>63</v>
      </c>
      <c r="M337">
        <v>12</v>
      </c>
      <c r="N337">
        <v>4</v>
      </c>
      <c r="O337">
        <v>0</v>
      </c>
      <c r="P337">
        <v>42</v>
      </c>
      <c r="Q337">
        <v>0</v>
      </c>
      <c r="R337">
        <v>0</v>
      </c>
      <c r="S337">
        <v>0</v>
      </c>
      <c r="T337">
        <v>0</v>
      </c>
    </row>
    <row r="338" spans="1:20" x14ac:dyDescent="0.2">
      <c r="A338" s="1">
        <v>43127</v>
      </c>
      <c r="B338" t="s">
        <v>26</v>
      </c>
      <c r="C338">
        <v>68</v>
      </c>
      <c r="D338">
        <v>2</v>
      </c>
      <c r="E338">
        <v>0</v>
      </c>
      <c r="F338">
        <v>135</v>
      </c>
      <c r="G338" s="5">
        <v>2.9767441860465098</v>
      </c>
      <c r="H338" s="5">
        <v>51258.465116279003</v>
      </c>
      <c r="I338">
        <v>64</v>
      </c>
      <c r="J338">
        <v>2</v>
      </c>
      <c r="K338">
        <v>0</v>
      </c>
      <c r="L338">
        <v>127</v>
      </c>
      <c r="M338">
        <v>35</v>
      </c>
      <c r="N338">
        <v>2</v>
      </c>
      <c r="O338">
        <v>0</v>
      </c>
      <c r="P338">
        <v>70</v>
      </c>
      <c r="Q338">
        <v>40</v>
      </c>
      <c r="R338">
        <v>2</v>
      </c>
      <c r="S338">
        <v>0</v>
      </c>
      <c r="T338">
        <v>79</v>
      </c>
    </row>
    <row r="339" spans="1:20" x14ac:dyDescent="0.2">
      <c r="A339" s="1">
        <v>43127</v>
      </c>
      <c r="B339" t="s">
        <v>27</v>
      </c>
      <c r="C339">
        <v>10</v>
      </c>
      <c r="D339">
        <v>8</v>
      </c>
      <c r="E339">
        <v>0</v>
      </c>
      <c r="F339">
        <v>92</v>
      </c>
      <c r="G339" s="5">
        <v>2.1</v>
      </c>
      <c r="H339" s="5">
        <v>60212.1</v>
      </c>
      <c r="I339">
        <v>14</v>
      </c>
      <c r="J339">
        <v>8</v>
      </c>
      <c r="K339">
        <v>2</v>
      </c>
      <c r="L339">
        <v>110</v>
      </c>
      <c r="M339">
        <v>6</v>
      </c>
      <c r="N339">
        <v>8</v>
      </c>
      <c r="O339">
        <v>0</v>
      </c>
      <c r="P339">
        <v>60</v>
      </c>
      <c r="Q339">
        <v>9</v>
      </c>
      <c r="R339">
        <v>8</v>
      </c>
      <c r="S339">
        <v>1</v>
      </c>
      <c r="T339">
        <v>74</v>
      </c>
    </row>
    <row r="340" spans="1:20" x14ac:dyDescent="0.2">
      <c r="A340" s="1">
        <v>43127</v>
      </c>
      <c r="B340" t="s">
        <v>28</v>
      </c>
      <c r="C340">
        <v>21</v>
      </c>
      <c r="D340">
        <v>9</v>
      </c>
      <c r="E340">
        <v>0</v>
      </c>
      <c r="F340">
        <v>198</v>
      </c>
      <c r="G340" s="5">
        <v>2.9047619047619002</v>
      </c>
      <c r="H340" s="5">
        <v>52453.904761904698</v>
      </c>
      <c r="I340">
        <v>25</v>
      </c>
      <c r="J340">
        <v>10</v>
      </c>
      <c r="K340">
        <v>1</v>
      </c>
      <c r="L340">
        <v>230</v>
      </c>
      <c r="M340">
        <v>11</v>
      </c>
      <c r="N340">
        <v>18</v>
      </c>
      <c r="O340">
        <v>4</v>
      </c>
      <c r="P340">
        <v>155</v>
      </c>
      <c r="Q340">
        <v>10</v>
      </c>
      <c r="R340">
        <v>10</v>
      </c>
      <c r="S340">
        <v>0</v>
      </c>
      <c r="T340">
        <v>96</v>
      </c>
    </row>
    <row r="341" spans="1:20" x14ac:dyDescent="0.2">
      <c r="A341" s="1">
        <v>43127</v>
      </c>
      <c r="B341" t="s">
        <v>29</v>
      </c>
      <c r="C341">
        <v>26</v>
      </c>
      <c r="D341">
        <v>2</v>
      </c>
      <c r="E341">
        <v>0</v>
      </c>
      <c r="F341">
        <v>59</v>
      </c>
      <c r="G341" s="5">
        <v>2.2083333333333299</v>
      </c>
      <c r="H341" s="5">
        <v>50098.125</v>
      </c>
      <c r="I341">
        <v>27</v>
      </c>
      <c r="J341">
        <v>2</v>
      </c>
      <c r="K341">
        <v>0</v>
      </c>
      <c r="L341">
        <v>79</v>
      </c>
      <c r="M341">
        <v>22</v>
      </c>
      <c r="N341">
        <v>2</v>
      </c>
      <c r="O341">
        <v>0</v>
      </c>
      <c r="P341">
        <v>58</v>
      </c>
      <c r="Q341">
        <v>15</v>
      </c>
      <c r="R341">
        <v>2</v>
      </c>
      <c r="S341">
        <v>0</v>
      </c>
      <c r="T341">
        <v>34</v>
      </c>
    </row>
    <row r="342" spans="1:20" x14ac:dyDescent="0.2">
      <c r="A342" s="1">
        <v>43127</v>
      </c>
      <c r="B342" t="s">
        <v>30</v>
      </c>
      <c r="C342">
        <v>26</v>
      </c>
      <c r="D342">
        <v>2</v>
      </c>
      <c r="E342">
        <v>0</v>
      </c>
      <c r="F342">
        <v>58</v>
      </c>
      <c r="G342" s="5">
        <v>2.44</v>
      </c>
      <c r="H342" s="5">
        <v>64070.64</v>
      </c>
      <c r="I342">
        <v>24</v>
      </c>
      <c r="J342">
        <v>2</v>
      </c>
      <c r="K342">
        <v>0</v>
      </c>
      <c r="L342">
        <v>55</v>
      </c>
      <c r="M342">
        <v>18</v>
      </c>
      <c r="N342">
        <v>2</v>
      </c>
      <c r="O342">
        <v>0</v>
      </c>
      <c r="P342">
        <v>56</v>
      </c>
      <c r="Q342">
        <v>12</v>
      </c>
      <c r="R342">
        <v>2</v>
      </c>
      <c r="S342">
        <v>0</v>
      </c>
      <c r="T342">
        <v>26</v>
      </c>
    </row>
    <row r="343" spans="1:20" x14ac:dyDescent="0.2">
      <c r="A343" s="1">
        <v>43127</v>
      </c>
      <c r="B343" t="s">
        <v>31</v>
      </c>
      <c r="C343">
        <v>120</v>
      </c>
      <c r="D343">
        <v>13</v>
      </c>
      <c r="E343">
        <v>0</v>
      </c>
      <c r="F343">
        <v>1535</v>
      </c>
      <c r="G343" s="5">
        <v>4.7833333333333297</v>
      </c>
      <c r="H343" s="5">
        <v>57573.9416666666</v>
      </c>
      <c r="I343">
        <v>128</v>
      </c>
      <c r="J343">
        <v>13</v>
      </c>
      <c r="K343">
        <v>1</v>
      </c>
      <c r="L343">
        <v>1578</v>
      </c>
      <c r="M343">
        <v>111</v>
      </c>
      <c r="N343">
        <v>18</v>
      </c>
      <c r="O343">
        <v>1</v>
      </c>
      <c r="P343">
        <v>1879</v>
      </c>
      <c r="Q343">
        <v>87</v>
      </c>
      <c r="R343">
        <v>15</v>
      </c>
      <c r="S343">
        <v>2</v>
      </c>
      <c r="T343">
        <v>1120</v>
      </c>
    </row>
    <row r="344" spans="1:20" x14ac:dyDescent="0.2">
      <c r="A344" s="1">
        <v>43127</v>
      </c>
      <c r="B344" t="s">
        <v>32</v>
      </c>
      <c r="C344">
        <v>63</v>
      </c>
      <c r="D344">
        <v>3</v>
      </c>
      <c r="E344">
        <v>0</v>
      </c>
      <c r="F344">
        <v>284</v>
      </c>
      <c r="G344" s="5">
        <v>2.0333333333333301</v>
      </c>
      <c r="H344" s="5">
        <v>66737.033333333296</v>
      </c>
      <c r="I344">
        <v>61</v>
      </c>
      <c r="J344">
        <v>3</v>
      </c>
      <c r="K344">
        <v>0</v>
      </c>
      <c r="L344">
        <v>226</v>
      </c>
      <c r="M344">
        <v>51</v>
      </c>
      <c r="N344">
        <v>3</v>
      </c>
      <c r="O344">
        <v>0</v>
      </c>
      <c r="P344">
        <v>242</v>
      </c>
      <c r="Q344">
        <v>35</v>
      </c>
      <c r="R344">
        <v>3</v>
      </c>
      <c r="S344">
        <v>0</v>
      </c>
      <c r="T344">
        <v>147</v>
      </c>
    </row>
    <row r="345" spans="1:20" x14ac:dyDescent="0.2">
      <c r="A345" s="1">
        <v>43129</v>
      </c>
      <c r="B345" t="s">
        <v>18</v>
      </c>
      <c r="C345">
        <v>10</v>
      </c>
      <c r="D345">
        <v>4</v>
      </c>
      <c r="E345">
        <v>0</v>
      </c>
      <c r="F345">
        <v>35</v>
      </c>
      <c r="G345" s="5">
        <v>3.125</v>
      </c>
      <c r="H345" s="5">
        <v>50183.5</v>
      </c>
      <c r="I345">
        <v>3</v>
      </c>
      <c r="J345">
        <v>4</v>
      </c>
      <c r="K345">
        <v>0</v>
      </c>
      <c r="L345">
        <v>10</v>
      </c>
      <c r="M345">
        <v>0</v>
      </c>
      <c r="N345">
        <v>0</v>
      </c>
      <c r="O345">
        <v>0</v>
      </c>
      <c r="P345">
        <v>0</v>
      </c>
      <c r="Q345">
        <v>3</v>
      </c>
      <c r="R345">
        <v>4</v>
      </c>
      <c r="S345">
        <v>0</v>
      </c>
      <c r="T345">
        <v>10</v>
      </c>
    </row>
    <row r="346" spans="1:20" x14ac:dyDescent="0.2">
      <c r="A346" s="1">
        <v>43129</v>
      </c>
      <c r="B346" t="s">
        <v>19</v>
      </c>
      <c r="C346">
        <v>22</v>
      </c>
      <c r="D346">
        <v>16</v>
      </c>
      <c r="E346">
        <v>0</v>
      </c>
      <c r="F346">
        <v>336</v>
      </c>
      <c r="G346" s="5">
        <v>2.8636363636363602</v>
      </c>
      <c r="H346" s="5">
        <v>63758.636363636302</v>
      </c>
      <c r="I346">
        <v>19</v>
      </c>
      <c r="J346">
        <v>15</v>
      </c>
      <c r="K346">
        <v>2</v>
      </c>
      <c r="L346">
        <v>241</v>
      </c>
      <c r="M346">
        <v>0</v>
      </c>
      <c r="N346">
        <v>0</v>
      </c>
      <c r="O346">
        <v>0</v>
      </c>
      <c r="P346">
        <v>0</v>
      </c>
      <c r="Q346">
        <v>20</v>
      </c>
      <c r="R346">
        <v>17</v>
      </c>
      <c r="S346">
        <v>1</v>
      </c>
      <c r="T346">
        <v>319</v>
      </c>
    </row>
    <row r="347" spans="1:20" x14ac:dyDescent="0.2">
      <c r="A347" s="1">
        <v>43129</v>
      </c>
      <c r="B347" t="s">
        <v>20</v>
      </c>
      <c r="C347">
        <v>18</v>
      </c>
      <c r="D347">
        <v>9</v>
      </c>
      <c r="E347">
        <v>0</v>
      </c>
      <c r="F347">
        <v>152</v>
      </c>
      <c r="G347" s="5">
        <v>17.857142857142801</v>
      </c>
      <c r="H347" s="5">
        <v>57234.571428571398</v>
      </c>
      <c r="I347">
        <v>20</v>
      </c>
      <c r="J347">
        <v>8</v>
      </c>
      <c r="K347">
        <v>0</v>
      </c>
      <c r="L347">
        <v>158</v>
      </c>
      <c r="M347">
        <v>0</v>
      </c>
      <c r="N347">
        <v>0</v>
      </c>
      <c r="O347">
        <v>0</v>
      </c>
      <c r="P347">
        <v>0</v>
      </c>
      <c r="Q347">
        <v>13</v>
      </c>
      <c r="R347">
        <v>10</v>
      </c>
      <c r="S347">
        <v>0</v>
      </c>
      <c r="T347">
        <v>123</v>
      </c>
    </row>
    <row r="348" spans="1:20" x14ac:dyDescent="0.2">
      <c r="A348" s="1">
        <v>43129</v>
      </c>
      <c r="B348" t="s">
        <v>21</v>
      </c>
      <c r="C348">
        <v>7</v>
      </c>
      <c r="D348">
        <v>10</v>
      </c>
      <c r="E348">
        <v>0</v>
      </c>
      <c r="F348">
        <v>71</v>
      </c>
      <c r="G348" s="5">
        <v>2</v>
      </c>
      <c r="H348" s="5">
        <v>66761.833333333299</v>
      </c>
      <c r="I348">
        <v>11</v>
      </c>
      <c r="J348">
        <v>10</v>
      </c>
      <c r="K348">
        <v>1</v>
      </c>
      <c r="L348">
        <v>98</v>
      </c>
      <c r="M348">
        <v>0</v>
      </c>
      <c r="N348">
        <v>0</v>
      </c>
      <c r="O348">
        <v>0</v>
      </c>
      <c r="P348">
        <v>0</v>
      </c>
      <c r="Q348">
        <v>10</v>
      </c>
      <c r="R348">
        <v>10</v>
      </c>
      <c r="S348">
        <v>0</v>
      </c>
      <c r="T348">
        <v>100</v>
      </c>
    </row>
    <row r="349" spans="1:20" x14ac:dyDescent="0.2">
      <c r="A349" s="1">
        <v>43129</v>
      </c>
      <c r="B349" t="s">
        <v>22</v>
      </c>
      <c r="C349">
        <v>17</v>
      </c>
      <c r="D349">
        <v>7</v>
      </c>
      <c r="E349">
        <v>0</v>
      </c>
      <c r="F349">
        <v>145</v>
      </c>
      <c r="G349" s="5">
        <v>3.1764705882352899</v>
      </c>
      <c r="H349" s="5">
        <v>35485</v>
      </c>
      <c r="I349">
        <v>34</v>
      </c>
      <c r="J349">
        <v>7</v>
      </c>
      <c r="K349">
        <v>0</v>
      </c>
      <c r="L349">
        <v>284</v>
      </c>
      <c r="M349">
        <v>0</v>
      </c>
      <c r="N349">
        <v>0</v>
      </c>
      <c r="O349">
        <v>0</v>
      </c>
      <c r="P349">
        <v>0</v>
      </c>
      <c r="Q349">
        <v>44</v>
      </c>
      <c r="R349">
        <v>6</v>
      </c>
      <c r="S349">
        <v>1</v>
      </c>
      <c r="T349">
        <v>289</v>
      </c>
    </row>
    <row r="350" spans="1:20" x14ac:dyDescent="0.2">
      <c r="A350" s="1">
        <v>43129</v>
      </c>
      <c r="B350" t="s">
        <v>23</v>
      </c>
      <c r="C350">
        <v>47</v>
      </c>
      <c r="D350">
        <v>10</v>
      </c>
      <c r="E350">
        <v>0</v>
      </c>
      <c r="F350">
        <v>520</v>
      </c>
      <c r="G350" s="5">
        <v>4.07317073170731</v>
      </c>
      <c r="H350" s="5">
        <v>34261.414634146298</v>
      </c>
      <c r="I350">
        <v>30</v>
      </c>
      <c r="J350">
        <v>10</v>
      </c>
      <c r="K350">
        <v>0</v>
      </c>
      <c r="L350">
        <v>332</v>
      </c>
      <c r="M350">
        <v>0</v>
      </c>
      <c r="N350">
        <v>0</v>
      </c>
      <c r="O350">
        <v>0</v>
      </c>
      <c r="P350">
        <v>0</v>
      </c>
      <c r="Q350">
        <v>34</v>
      </c>
      <c r="R350">
        <v>10</v>
      </c>
      <c r="S350">
        <v>2</v>
      </c>
      <c r="T350">
        <v>334</v>
      </c>
    </row>
    <row r="351" spans="1:20" x14ac:dyDescent="0.2">
      <c r="A351" s="1">
        <v>43129</v>
      </c>
      <c r="B351" t="s">
        <v>24</v>
      </c>
      <c r="C351">
        <v>13</v>
      </c>
      <c r="D351">
        <v>2</v>
      </c>
      <c r="E351">
        <v>0</v>
      </c>
      <c r="F351">
        <v>44</v>
      </c>
      <c r="G351" s="5">
        <v>3.4545454545454501</v>
      </c>
      <c r="H351" s="5">
        <v>54676.727272727199</v>
      </c>
      <c r="I351">
        <v>13</v>
      </c>
      <c r="J351">
        <v>2</v>
      </c>
      <c r="K351">
        <v>0</v>
      </c>
      <c r="L351">
        <v>34</v>
      </c>
      <c r="M351">
        <v>0</v>
      </c>
      <c r="N351">
        <v>0</v>
      </c>
      <c r="O351">
        <v>0</v>
      </c>
      <c r="P351">
        <v>0</v>
      </c>
      <c r="Q351">
        <v>9</v>
      </c>
      <c r="R351">
        <v>2</v>
      </c>
      <c r="S351">
        <v>0</v>
      </c>
      <c r="T351">
        <v>22</v>
      </c>
    </row>
    <row r="352" spans="1:20" x14ac:dyDescent="0.2">
      <c r="A352" s="1">
        <v>43129</v>
      </c>
      <c r="B352" t="s">
        <v>25</v>
      </c>
      <c r="C352">
        <v>10</v>
      </c>
      <c r="D352">
        <v>4</v>
      </c>
      <c r="E352">
        <v>0</v>
      </c>
      <c r="F352">
        <v>35</v>
      </c>
      <c r="G352" s="5">
        <v>4.5</v>
      </c>
      <c r="H352" s="5">
        <v>50043.125</v>
      </c>
      <c r="I352">
        <v>15</v>
      </c>
      <c r="J352">
        <v>4</v>
      </c>
      <c r="K352">
        <v>0</v>
      </c>
      <c r="L352">
        <v>52</v>
      </c>
      <c r="M352">
        <v>0</v>
      </c>
      <c r="N352">
        <v>0</v>
      </c>
      <c r="O352">
        <v>0</v>
      </c>
      <c r="P352">
        <v>0</v>
      </c>
      <c r="Q352">
        <v>6</v>
      </c>
      <c r="R352">
        <v>4</v>
      </c>
      <c r="S352">
        <v>0</v>
      </c>
      <c r="T352">
        <v>21</v>
      </c>
    </row>
    <row r="353" spans="1:20" x14ac:dyDescent="0.2">
      <c r="A353" s="1">
        <v>43129</v>
      </c>
      <c r="B353" t="s">
        <v>26</v>
      </c>
      <c r="C353">
        <v>30</v>
      </c>
      <c r="D353">
        <v>2</v>
      </c>
      <c r="E353">
        <v>0</v>
      </c>
      <c r="F353">
        <v>60</v>
      </c>
      <c r="G353" s="5">
        <v>5.9473684210526301</v>
      </c>
      <c r="H353" s="5">
        <v>31647.473684210501</v>
      </c>
      <c r="I353">
        <v>37</v>
      </c>
      <c r="J353">
        <v>2</v>
      </c>
      <c r="K353">
        <v>0</v>
      </c>
      <c r="L353">
        <v>68</v>
      </c>
      <c r="M353">
        <v>0</v>
      </c>
      <c r="N353">
        <v>0</v>
      </c>
      <c r="O353">
        <v>0</v>
      </c>
      <c r="P353">
        <v>0</v>
      </c>
      <c r="Q353">
        <v>24</v>
      </c>
      <c r="R353">
        <v>2</v>
      </c>
      <c r="S353">
        <v>0</v>
      </c>
      <c r="T353">
        <v>48</v>
      </c>
    </row>
    <row r="354" spans="1:20" x14ac:dyDescent="0.2">
      <c r="A354" s="1">
        <v>43129</v>
      </c>
      <c r="B354" t="s">
        <v>27</v>
      </c>
      <c r="C354">
        <v>10</v>
      </c>
      <c r="D354">
        <v>8</v>
      </c>
      <c r="E354">
        <v>0</v>
      </c>
      <c r="F354">
        <v>97</v>
      </c>
      <c r="G354" s="5">
        <v>3.7</v>
      </c>
      <c r="H354" s="5">
        <v>30129.4</v>
      </c>
      <c r="I354">
        <v>8</v>
      </c>
      <c r="J354">
        <v>8</v>
      </c>
      <c r="K354">
        <v>1</v>
      </c>
      <c r="L354">
        <v>67</v>
      </c>
      <c r="M354">
        <v>0</v>
      </c>
      <c r="N354">
        <v>0</v>
      </c>
      <c r="O354">
        <v>0</v>
      </c>
      <c r="P354">
        <v>0</v>
      </c>
      <c r="Q354">
        <v>9</v>
      </c>
      <c r="R354">
        <v>8</v>
      </c>
      <c r="S354">
        <v>2</v>
      </c>
      <c r="T354">
        <v>63</v>
      </c>
    </row>
    <row r="355" spans="1:20" x14ac:dyDescent="0.2">
      <c r="A355" s="1">
        <v>43129</v>
      </c>
      <c r="B355" t="s">
        <v>28</v>
      </c>
      <c r="C355">
        <v>15</v>
      </c>
      <c r="D355">
        <v>11</v>
      </c>
      <c r="E355">
        <v>0</v>
      </c>
      <c r="F355">
        <v>161</v>
      </c>
      <c r="G355" s="5">
        <v>4.4000000000000004</v>
      </c>
      <c r="H355" s="5">
        <v>33505.333333333299</v>
      </c>
      <c r="I355">
        <v>14</v>
      </c>
      <c r="J355">
        <v>11</v>
      </c>
      <c r="K355">
        <v>2</v>
      </c>
      <c r="L355">
        <v>126</v>
      </c>
      <c r="M355">
        <v>0</v>
      </c>
      <c r="N355">
        <v>0</v>
      </c>
      <c r="O355">
        <v>0</v>
      </c>
      <c r="P355">
        <v>0</v>
      </c>
      <c r="Q355">
        <v>16</v>
      </c>
      <c r="R355">
        <v>11</v>
      </c>
      <c r="S355">
        <v>1</v>
      </c>
      <c r="T355">
        <v>170</v>
      </c>
    </row>
    <row r="356" spans="1:20" x14ac:dyDescent="0.2">
      <c r="A356" s="1">
        <v>43129</v>
      </c>
      <c r="B356" t="s">
        <v>29</v>
      </c>
      <c r="C356">
        <v>16</v>
      </c>
      <c r="D356">
        <v>2</v>
      </c>
      <c r="E356">
        <v>0</v>
      </c>
      <c r="F356">
        <v>52</v>
      </c>
      <c r="G356" s="5">
        <v>3.86666666666666</v>
      </c>
      <c r="H356" s="5">
        <v>60114.2</v>
      </c>
      <c r="I356">
        <v>17</v>
      </c>
      <c r="J356">
        <v>2</v>
      </c>
      <c r="K356">
        <v>0</v>
      </c>
      <c r="L356">
        <v>42</v>
      </c>
      <c r="M356">
        <v>0</v>
      </c>
      <c r="N356">
        <v>0</v>
      </c>
      <c r="O356">
        <v>0</v>
      </c>
      <c r="P356">
        <v>0</v>
      </c>
      <c r="Q356">
        <v>11</v>
      </c>
      <c r="R356">
        <v>2</v>
      </c>
      <c r="S356">
        <v>0</v>
      </c>
      <c r="T356">
        <v>32</v>
      </c>
    </row>
    <row r="357" spans="1:20" x14ac:dyDescent="0.2">
      <c r="A357" s="1">
        <v>43129</v>
      </c>
      <c r="B357" t="s">
        <v>30</v>
      </c>
      <c r="C357">
        <v>5</v>
      </c>
      <c r="D357">
        <v>2</v>
      </c>
      <c r="E357">
        <v>0</v>
      </c>
      <c r="F357">
        <v>16</v>
      </c>
      <c r="G357" s="5">
        <v>2.4</v>
      </c>
      <c r="H357" s="5">
        <v>60194.400000000001</v>
      </c>
      <c r="I357">
        <v>17</v>
      </c>
      <c r="J357">
        <v>2</v>
      </c>
      <c r="K357">
        <v>0</v>
      </c>
      <c r="L357">
        <v>42</v>
      </c>
      <c r="M357">
        <v>0</v>
      </c>
      <c r="N357">
        <v>0</v>
      </c>
      <c r="O357">
        <v>0</v>
      </c>
      <c r="P357">
        <v>0</v>
      </c>
      <c r="Q357">
        <v>16</v>
      </c>
      <c r="R357">
        <v>2</v>
      </c>
      <c r="S357">
        <v>0</v>
      </c>
      <c r="T357">
        <v>42</v>
      </c>
    </row>
    <row r="358" spans="1:20" x14ac:dyDescent="0.2">
      <c r="A358" s="1">
        <v>43129</v>
      </c>
      <c r="B358" t="s">
        <v>31</v>
      </c>
      <c r="C358">
        <v>66</v>
      </c>
      <c r="D358">
        <v>11</v>
      </c>
      <c r="E358">
        <v>0</v>
      </c>
      <c r="F358">
        <v>727</v>
      </c>
      <c r="G358" s="5">
        <v>5.8852459016393404</v>
      </c>
      <c r="H358" s="5">
        <v>44405.327868852401</v>
      </c>
      <c r="I358">
        <v>72</v>
      </c>
      <c r="J358">
        <v>13</v>
      </c>
      <c r="K358">
        <v>1</v>
      </c>
      <c r="L358">
        <v>885</v>
      </c>
      <c r="M358">
        <v>0</v>
      </c>
      <c r="N358">
        <v>0</v>
      </c>
      <c r="O358">
        <v>0</v>
      </c>
      <c r="P358">
        <v>0</v>
      </c>
      <c r="Q358">
        <v>51</v>
      </c>
      <c r="R358">
        <v>17</v>
      </c>
      <c r="S358">
        <v>0</v>
      </c>
      <c r="T358">
        <v>857</v>
      </c>
    </row>
    <row r="359" spans="1:20" x14ac:dyDescent="0.2">
      <c r="A359" s="1">
        <v>43129</v>
      </c>
      <c r="B359" t="s">
        <v>32</v>
      </c>
      <c r="C359">
        <v>17</v>
      </c>
      <c r="D359">
        <v>3</v>
      </c>
      <c r="E359">
        <v>0</v>
      </c>
      <c r="F359">
        <v>71</v>
      </c>
      <c r="G359" s="5">
        <v>17.933333333333302</v>
      </c>
      <c r="H359" s="5">
        <v>40066.466666666602</v>
      </c>
      <c r="I359">
        <v>23</v>
      </c>
      <c r="J359">
        <v>3</v>
      </c>
      <c r="K359">
        <v>1</v>
      </c>
      <c r="L359">
        <v>88</v>
      </c>
      <c r="M359">
        <v>0</v>
      </c>
      <c r="N359">
        <v>0</v>
      </c>
      <c r="O359">
        <v>0</v>
      </c>
      <c r="P359">
        <v>0</v>
      </c>
      <c r="Q359">
        <v>23</v>
      </c>
      <c r="R359">
        <v>3</v>
      </c>
      <c r="S359">
        <v>0</v>
      </c>
      <c r="T359">
        <v>93</v>
      </c>
    </row>
    <row r="360" spans="1:20" x14ac:dyDescent="0.2">
      <c r="A360" s="1">
        <v>43130</v>
      </c>
      <c r="B360" t="s">
        <v>18</v>
      </c>
      <c r="C360">
        <v>8</v>
      </c>
      <c r="D360">
        <v>4</v>
      </c>
      <c r="E360">
        <v>0</v>
      </c>
      <c r="F360">
        <v>28</v>
      </c>
      <c r="G360" s="5">
        <v>1.4</v>
      </c>
      <c r="H360" s="5">
        <v>60030.8</v>
      </c>
      <c r="I360">
        <v>14</v>
      </c>
      <c r="J360">
        <v>4</v>
      </c>
      <c r="K360">
        <v>1</v>
      </c>
      <c r="L360">
        <v>44</v>
      </c>
      <c r="M360">
        <v>10</v>
      </c>
      <c r="N360">
        <v>4</v>
      </c>
      <c r="O360">
        <v>0</v>
      </c>
      <c r="P360">
        <v>32</v>
      </c>
      <c r="Q360">
        <v>6</v>
      </c>
      <c r="R360">
        <v>4</v>
      </c>
      <c r="S360">
        <v>0</v>
      </c>
      <c r="T360">
        <v>21</v>
      </c>
    </row>
    <row r="361" spans="1:20" x14ac:dyDescent="0.2">
      <c r="A361" s="1">
        <v>43130</v>
      </c>
      <c r="B361" t="s">
        <v>19</v>
      </c>
      <c r="C361">
        <v>23</v>
      </c>
      <c r="D361">
        <v>13</v>
      </c>
      <c r="E361">
        <v>1</v>
      </c>
      <c r="F361">
        <v>269</v>
      </c>
      <c r="G361" s="5">
        <v>1.8181818181818099</v>
      </c>
      <c r="H361" s="5">
        <v>72776.318181818104</v>
      </c>
      <c r="I361">
        <v>21</v>
      </c>
      <c r="J361">
        <v>12</v>
      </c>
      <c r="K361">
        <v>1</v>
      </c>
      <c r="L361">
        <v>245</v>
      </c>
      <c r="M361">
        <v>28</v>
      </c>
      <c r="N361">
        <v>13</v>
      </c>
      <c r="O361">
        <v>0</v>
      </c>
      <c r="P361">
        <v>367</v>
      </c>
      <c r="Q361">
        <v>28</v>
      </c>
      <c r="R361">
        <v>11</v>
      </c>
      <c r="S361">
        <v>1</v>
      </c>
      <c r="T361">
        <v>258</v>
      </c>
    </row>
    <row r="362" spans="1:20" x14ac:dyDescent="0.2">
      <c r="A362" s="1">
        <v>43130</v>
      </c>
      <c r="B362" t="s">
        <v>20</v>
      </c>
      <c r="C362">
        <v>17</v>
      </c>
      <c r="D362">
        <v>7</v>
      </c>
      <c r="E362">
        <v>1</v>
      </c>
      <c r="F362">
        <v>106</v>
      </c>
      <c r="G362" s="5">
        <v>8.2352941176470509</v>
      </c>
      <c r="H362" s="5">
        <v>47096.470588235199</v>
      </c>
      <c r="I362">
        <v>16</v>
      </c>
      <c r="J362">
        <v>6</v>
      </c>
      <c r="K362">
        <v>0</v>
      </c>
      <c r="L362">
        <v>93</v>
      </c>
      <c r="M362">
        <v>13</v>
      </c>
      <c r="N362">
        <v>7</v>
      </c>
      <c r="O362">
        <v>0</v>
      </c>
      <c r="P362">
        <v>92</v>
      </c>
      <c r="Q362">
        <v>11</v>
      </c>
      <c r="R362">
        <v>7</v>
      </c>
      <c r="S362">
        <v>0</v>
      </c>
      <c r="T362">
        <v>72</v>
      </c>
    </row>
    <row r="363" spans="1:20" x14ac:dyDescent="0.2">
      <c r="A363" s="1">
        <v>43130</v>
      </c>
      <c r="B363" t="s">
        <v>21</v>
      </c>
      <c r="C363">
        <v>8</v>
      </c>
      <c r="D363">
        <v>10</v>
      </c>
      <c r="E363">
        <v>2</v>
      </c>
      <c r="F363">
        <v>60</v>
      </c>
      <c r="G363" s="5">
        <v>2.25</v>
      </c>
      <c r="H363" s="5">
        <v>50138.25</v>
      </c>
      <c r="I363">
        <v>3</v>
      </c>
      <c r="J363">
        <v>10</v>
      </c>
      <c r="K363">
        <v>0</v>
      </c>
      <c r="L363">
        <v>30</v>
      </c>
      <c r="M363">
        <v>8</v>
      </c>
      <c r="N363">
        <v>10</v>
      </c>
      <c r="O363">
        <v>0</v>
      </c>
      <c r="P363">
        <v>77</v>
      </c>
      <c r="Q363">
        <v>4</v>
      </c>
      <c r="R363">
        <v>10</v>
      </c>
      <c r="S363">
        <v>0</v>
      </c>
      <c r="T363">
        <v>40</v>
      </c>
    </row>
    <row r="364" spans="1:20" x14ac:dyDescent="0.2">
      <c r="A364" s="1">
        <v>43130</v>
      </c>
      <c r="B364" t="s">
        <v>22</v>
      </c>
      <c r="C364">
        <v>31</v>
      </c>
      <c r="D364">
        <v>7</v>
      </c>
      <c r="E364">
        <v>3</v>
      </c>
      <c r="F364">
        <v>173</v>
      </c>
      <c r="G364" s="5">
        <v>8.7931034482758594</v>
      </c>
      <c r="H364" s="5">
        <v>82804.172413793101</v>
      </c>
      <c r="I364">
        <v>27</v>
      </c>
      <c r="J364">
        <v>7</v>
      </c>
      <c r="K364">
        <v>0</v>
      </c>
      <c r="L364">
        <v>224</v>
      </c>
      <c r="M364">
        <v>18</v>
      </c>
      <c r="N364">
        <v>7</v>
      </c>
      <c r="O364">
        <v>1</v>
      </c>
      <c r="P364">
        <v>149</v>
      </c>
      <c r="Q364">
        <v>13</v>
      </c>
      <c r="R364">
        <v>7</v>
      </c>
      <c r="S364">
        <v>0</v>
      </c>
      <c r="T364">
        <v>109</v>
      </c>
    </row>
    <row r="365" spans="1:20" x14ac:dyDescent="0.2">
      <c r="A365" s="1">
        <v>43130</v>
      </c>
      <c r="B365" t="s">
        <v>23</v>
      </c>
      <c r="C365">
        <v>46</v>
      </c>
      <c r="D365">
        <v>10</v>
      </c>
      <c r="E365">
        <v>2</v>
      </c>
      <c r="F365">
        <v>440</v>
      </c>
      <c r="G365" s="5">
        <v>2.86046511627907</v>
      </c>
      <c r="H365" s="5">
        <v>60547.976744186002</v>
      </c>
      <c r="I365">
        <v>38</v>
      </c>
      <c r="J365">
        <v>10</v>
      </c>
      <c r="K365">
        <v>0</v>
      </c>
      <c r="L365">
        <v>424</v>
      </c>
      <c r="M365">
        <v>31</v>
      </c>
      <c r="N365">
        <v>10</v>
      </c>
      <c r="O365">
        <v>0</v>
      </c>
      <c r="P365">
        <v>341</v>
      </c>
      <c r="Q365">
        <v>33</v>
      </c>
      <c r="R365">
        <v>10</v>
      </c>
      <c r="S365">
        <v>0</v>
      </c>
      <c r="T365">
        <v>371</v>
      </c>
    </row>
    <row r="366" spans="1:20" x14ac:dyDescent="0.2">
      <c r="A366" s="1">
        <v>43130</v>
      </c>
      <c r="B366" t="s">
        <v>24</v>
      </c>
      <c r="C366">
        <v>17</v>
      </c>
      <c r="D366">
        <v>2</v>
      </c>
      <c r="E366">
        <v>0</v>
      </c>
      <c r="F366">
        <v>40</v>
      </c>
      <c r="G366" s="5">
        <v>2.1764705882352899</v>
      </c>
      <c r="H366" s="5">
        <v>70595.764705882306</v>
      </c>
      <c r="I366">
        <v>12</v>
      </c>
      <c r="J366">
        <v>2</v>
      </c>
      <c r="K366">
        <v>0</v>
      </c>
      <c r="L366">
        <v>28</v>
      </c>
      <c r="M366">
        <v>12</v>
      </c>
      <c r="N366">
        <v>2</v>
      </c>
      <c r="O366">
        <v>0</v>
      </c>
      <c r="P366">
        <v>26</v>
      </c>
      <c r="Q366">
        <v>17</v>
      </c>
      <c r="R366">
        <v>2</v>
      </c>
      <c r="S366">
        <v>0</v>
      </c>
      <c r="T366">
        <v>42</v>
      </c>
    </row>
    <row r="367" spans="1:20" x14ac:dyDescent="0.2">
      <c r="A367" s="1">
        <v>43130</v>
      </c>
      <c r="B367" t="s">
        <v>25</v>
      </c>
      <c r="C367">
        <v>5</v>
      </c>
      <c r="D367">
        <v>4</v>
      </c>
      <c r="E367">
        <v>0</v>
      </c>
      <c r="F367">
        <v>18</v>
      </c>
      <c r="G367" s="5">
        <v>3.5</v>
      </c>
      <c r="H367" s="5">
        <v>96.75</v>
      </c>
      <c r="I367">
        <v>15</v>
      </c>
      <c r="J367">
        <v>4</v>
      </c>
      <c r="K367">
        <v>0</v>
      </c>
      <c r="L367">
        <v>51</v>
      </c>
      <c r="M367">
        <v>10</v>
      </c>
      <c r="N367">
        <v>4</v>
      </c>
      <c r="O367">
        <v>0</v>
      </c>
      <c r="P367">
        <v>35</v>
      </c>
      <c r="Q367">
        <v>9</v>
      </c>
      <c r="R367">
        <v>4</v>
      </c>
      <c r="S367">
        <v>0</v>
      </c>
      <c r="T367">
        <v>32</v>
      </c>
    </row>
    <row r="368" spans="1:20" x14ac:dyDescent="0.2">
      <c r="A368" s="1">
        <v>43130</v>
      </c>
      <c r="B368" t="s">
        <v>26</v>
      </c>
      <c r="C368">
        <v>45</v>
      </c>
      <c r="D368">
        <v>2</v>
      </c>
      <c r="E368">
        <v>0</v>
      </c>
      <c r="F368">
        <v>90</v>
      </c>
      <c r="G368" s="5">
        <v>2.5714285714285698</v>
      </c>
      <c r="H368" s="5">
        <v>46507.321428571398</v>
      </c>
      <c r="I368">
        <v>42</v>
      </c>
      <c r="J368">
        <v>2</v>
      </c>
      <c r="K368">
        <v>0</v>
      </c>
      <c r="L368">
        <v>80</v>
      </c>
      <c r="M368">
        <v>28</v>
      </c>
      <c r="N368">
        <v>2</v>
      </c>
      <c r="O368">
        <v>0</v>
      </c>
      <c r="P368">
        <v>56</v>
      </c>
      <c r="Q368">
        <v>32</v>
      </c>
      <c r="R368">
        <v>2</v>
      </c>
      <c r="S368">
        <v>0</v>
      </c>
      <c r="T368">
        <v>60</v>
      </c>
    </row>
    <row r="369" spans="1:20" x14ac:dyDescent="0.2">
      <c r="A369" s="1">
        <v>43130</v>
      </c>
      <c r="B369" t="s">
        <v>27</v>
      </c>
      <c r="C369">
        <v>9</v>
      </c>
      <c r="D369">
        <v>8</v>
      </c>
      <c r="E369">
        <v>0</v>
      </c>
      <c r="F369">
        <v>83</v>
      </c>
      <c r="G369" s="5">
        <v>2</v>
      </c>
      <c r="H369" s="5">
        <v>66697.222222222204</v>
      </c>
      <c r="I369">
        <v>7</v>
      </c>
      <c r="J369">
        <v>8</v>
      </c>
      <c r="K369">
        <v>2</v>
      </c>
      <c r="L369">
        <v>53</v>
      </c>
      <c r="M369">
        <v>8</v>
      </c>
      <c r="N369">
        <v>8</v>
      </c>
      <c r="O369">
        <v>1</v>
      </c>
      <c r="P369">
        <v>75</v>
      </c>
      <c r="Q369">
        <v>7</v>
      </c>
      <c r="R369">
        <v>8</v>
      </c>
      <c r="S369">
        <v>0</v>
      </c>
      <c r="T369">
        <v>66</v>
      </c>
    </row>
    <row r="370" spans="1:20" x14ac:dyDescent="0.2">
      <c r="A370" s="1">
        <v>43130</v>
      </c>
      <c r="B370" t="s">
        <v>28</v>
      </c>
      <c r="C370">
        <v>14</v>
      </c>
      <c r="D370">
        <v>8</v>
      </c>
      <c r="E370">
        <v>0</v>
      </c>
      <c r="F370">
        <v>104</v>
      </c>
      <c r="G370" s="5">
        <v>2.8571428571428501</v>
      </c>
      <c r="H370" s="5">
        <v>57171.071428571398</v>
      </c>
      <c r="I370">
        <v>15</v>
      </c>
      <c r="J370">
        <v>7</v>
      </c>
      <c r="K370">
        <v>1</v>
      </c>
      <c r="L370">
        <v>86</v>
      </c>
      <c r="M370">
        <v>5</v>
      </c>
      <c r="N370">
        <v>11</v>
      </c>
      <c r="O370">
        <v>2</v>
      </c>
      <c r="P370">
        <v>47</v>
      </c>
      <c r="Q370">
        <v>17</v>
      </c>
      <c r="R370">
        <v>11</v>
      </c>
      <c r="S370">
        <v>3</v>
      </c>
      <c r="T370">
        <v>122</v>
      </c>
    </row>
    <row r="371" spans="1:20" x14ac:dyDescent="0.2">
      <c r="A371" s="1">
        <v>43130</v>
      </c>
      <c r="B371" t="s">
        <v>29</v>
      </c>
      <c r="C371">
        <v>17</v>
      </c>
      <c r="D371">
        <v>2</v>
      </c>
      <c r="E371">
        <v>0</v>
      </c>
      <c r="F371">
        <v>36</v>
      </c>
      <c r="G371" s="5">
        <v>1.625</v>
      </c>
      <c r="H371" s="5">
        <v>81297.6875</v>
      </c>
      <c r="I371">
        <v>10</v>
      </c>
      <c r="J371">
        <v>2</v>
      </c>
      <c r="K371">
        <v>0</v>
      </c>
      <c r="L371">
        <v>24</v>
      </c>
      <c r="M371">
        <v>13</v>
      </c>
      <c r="N371">
        <v>2</v>
      </c>
      <c r="O371">
        <v>0</v>
      </c>
      <c r="P371">
        <v>30</v>
      </c>
      <c r="Q371">
        <v>12</v>
      </c>
      <c r="R371">
        <v>2</v>
      </c>
      <c r="S371">
        <v>0</v>
      </c>
      <c r="T371">
        <v>27</v>
      </c>
    </row>
    <row r="372" spans="1:20" x14ac:dyDescent="0.2">
      <c r="A372" s="1">
        <v>43130</v>
      </c>
      <c r="B372" t="s">
        <v>30</v>
      </c>
      <c r="C372">
        <v>17</v>
      </c>
      <c r="D372">
        <v>2</v>
      </c>
      <c r="E372">
        <v>0</v>
      </c>
      <c r="F372">
        <v>34</v>
      </c>
      <c r="G372" s="5">
        <v>1.29411764705882</v>
      </c>
      <c r="H372" s="5">
        <v>82378.647058823495</v>
      </c>
      <c r="I372">
        <v>18</v>
      </c>
      <c r="J372">
        <v>2</v>
      </c>
      <c r="K372">
        <v>0</v>
      </c>
      <c r="L372">
        <v>39</v>
      </c>
      <c r="M372">
        <v>8</v>
      </c>
      <c r="N372">
        <v>2</v>
      </c>
      <c r="O372">
        <v>0</v>
      </c>
      <c r="P372">
        <v>24</v>
      </c>
      <c r="Q372">
        <v>11</v>
      </c>
      <c r="R372">
        <v>2</v>
      </c>
      <c r="S372">
        <v>0</v>
      </c>
      <c r="T372">
        <v>24</v>
      </c>
    </row>
    <row r="373" spans="1:20" x14ac:dyDescent="0.2">
      <c r="A373" s="1">
        <v>43130</v>
      </c>
      <c r="B373" t="s">
        <v>31</v>
      </c>
      <c r="C373">
        <v>96</v>
      </c>
      <c r="D373">
        <v>12</v>
      </c>
      <c r="E373">
        <v>1</v>
      </c>
      <c r="F373">
        <v>1068</v>
      </c>
      <c r="G373" s="5">
        <v>3.6489361702127598</v>
      </c>
      <c r="H373" s="5">
        <v>49033.3723404255</v>
      </c>
      <c r="I373">
        <v>80</v>
      </c>
      <c r="J373">
        <v>12</v>
      </c>
      <c r="K373">
        <v>0</v>
      </c>
      <c r="L373">
        <v>912</v>
      </c>
      <c r="M373">
        <v>67</v>
      </c>
      <c r="N373">
        <v>12</v>
      </c>
      <c r="O373">
        <v>0</v>
      </c>
      <c r="P373">
        <v>767</v>
      </c>
      <c r="Q373">
        <v>90</v>
      </c>
      <c r="R373">
        <v>11</v>
      </c>
      <c r="S373">
        <v>1</v>
      </c>
      <c r="T373">
        <v>845</v>
      </c>
    </row>
    <row r="374" spans="1:20" x14ac:dyDescent="0.2">
      <c r="A374" s="1">
        <v>43130</v>
      </c>
      <c r="B374" t="s">
        <v>32</v>
      </c>
      <c r="C374">
        <v>35</v>
      </c>
      <c r="D374">
        <v>3</v>
      </c>
      <c r="E374">
        <v>0</v>
      </c>
      <c r="F374">
        <v>128</v>
      </c>
      <c r="G374" s="5">
        <v>2.9666666666666601</v>
      </c>
      <c r="H374" s="5">
        <v>63428.533333333296</v>
      </c>
      <c r="I374">
        <v>26</v>
      </c>
      <c r="J374">
        <v>3</v>
      </c>
      <c r="K374">
        <v>0</v>
      </c>
      <c r="L374">
        <v>95</v>
      </c>
      <c r="M374">
        <v>22</v>
      </c>
      <c r="N374">
        <v>3</v>
      </c>
      <c r="O374">
        <v>0</v>
      </c>
      <c r="P374">
        <v>71</v>
      </c>
      <c r="Q374">
        <v>18</v>
      </c>
      <c r="R374">
        <v>3</v>
      </c>
      <c r="S374">
        <v>1</v>
      </c>
      <c r="T374">
        <v>61</v>
      </c>
    </row>
    <row r="375" spans="1:20" x14ac:dyDescent="0.2">
      <c r="A375" s="1">
        <v>43131</v>
      </c>
      <c r="B375" t="s">
        <v>18</v>
      </c>
      <c r="C375">
        <v>7</v>
      </c>
      <c r="D375">
        <v>4</v>
      </c>
      <c r="E375">
        <v>0</v>
      </c>
      <c r="F375">
        <v>24</v>
      </c>
      <c r="G375" s="5">
        <v>3.71428571428571</v>
      </c>
      <c r="H375" s="5">
        <v>71480</v>
      </c>
      <c r="I375">
        <v>8</v>
      </c>
      <c r="J375">
        <v>4</v>
      </c>
      <c r="K375">
        <v>1</v>
      </c>
      <c r="L375">
        <v>24</v>
      </c>
      <c r="M375">
        <v>4</v>
      </c>
      <c r="N375">
        <v>4</v>
      </c>
      <c r="O375">
        <v>0</v>
      </c>
      <c r="P375">
        <v>13</v>
      </c>
      <c r="Q375">
        <v>10</v>
      </c>
      <c r="R375">
        <v>4</v>
      </c>
      <c r="S375">
        <v>0</v>
      </c>
      <c r="T375">
        <v>35</v>
      </c>
    </row>
    <row r="376" spans="1:20" x14ac:dyDescent="0.2">
      <c r="A376" s="1">
        <v>43131</v>
      </c>
      <c r="B376" t="s">
        <v>19</v>
      </c>
      <c r="C376">
        <v>26</v>
      </c>
      <c r="D376">
        <v>14</v>
      </c>
      <c r="E376">
        <v>1</v>
      </c>
      <c r="F376">
        <v>358</v>
      </c>
      <c r="G376" s="5">
        <v>2</v>
      </c>
      <c r="H376" s="5">
        <v>61582.538461538403</v>
      </c>
      <c r="I376">
        <v>26</v>
      </c>
      <c r="J376">
        <v>14</v>
      </c>
      <c r="K376">
        <v>1</v>
      </c>
      <c r="L376">
        <v>335</v>
      </c>
      <c r="M376">
        <v>23</v>
      </c>
      <c r="N376">
        <v>10</v>
      </c>
      <c r="O376">
        <v>1</v>
      </c>
      <c r="P376">
        <v>211</v>
      </c>
      <c r="Q376">
        <v>31</v>
      </c>
      <c r="R376">
        <v>12</v>
      </c>
      <c r="S376">
        <v>0</v>
      </c>
      <c r="T376">
        <v>365</v>
      </c>
    </row>
    <row r="377" spans="1:20" x14ac:dyDescent="0.2">
      <c r="A377" s="1">
        <v>43131</v>
      </c>
      <c r="B377" t="s">
        <v>20</v>
      </c>
      <c r="C377">
        <v>12</v>
      </c>
      <c r="D377">
        <v>8</v>
      </c>
      <c r="E377">
        <v>0</v>
      </c>
      <c r="F377">
        <v>100</v>
      </c>
      <c r="G377" s="5">
        <v>5.8333333333333304</v>
      </c>
      <c r="H377" s="5">
        <v>58441.5</v>
      </c>
      <c r="I377">
        <v>21</v>
      </c>
      <c r="J377">
        <v>7</v>
      </c>
      <c r="K377">
        <v>0</v>
      </c>
      <c r="L377">
        <v>146</v>
      </c>
      <c r="M377">
        <v>10</v>
      </c>
      <c r="N377">
        <v>11</v>
      </c>
      <c r="O377">
        <v>0</v>
      </c>
      <c r="P377">
        <v>105</v>
      </c>
      <c r="Q377">
        <v>26</v>
      </c>
      <c r="R377">
        <v>9</v>
      </c>
      <c r="S377">
        <v>0</v>
      </c>
      <c r="T377">
        <v>272</v>
      </c>
    </row>
    <row r="378" spans="1:20" x14ac:dyDescent="0.2">
      <c r="A378" s="1">
        <v>43131</v>
      </c>
      <c r="B378" t="s">
        <v>21</v>
      </c>
      <c r="C378">
        <v>13</v>
      </c>
      <c r="D378">
        <v>10</v>
      </c>
      <c r="E378">
        <v>0</v>
      </c>
      <c r="F378">
        <v>125</v>
      </c>
      <c r="G378" s="5">
        <v>1.5833333333333299</v>
      </c>
      <c r="H378" s="5">
        <v>75023.166666666599</v>
      </c>
      <c r="I378">
        <v>19</v>
      </c>
      <c r="J378">
        <v>10</v>
      </c>
      <c r="K378">
        <v>0</v>
      </c>
      <c r="L378">
        <v>185</v>
      </c>
      <c r="M378">
        <v>5</v>
      </c>
      <c r="N378">
        <v>10</v>
      </c>
      <c r="O378">
        <v>0</v>
      </c>
      <c r="P378">
        <v>50</v>
      </c>
      <c r="Q378">
        <v>11</v>
      </c>
      <c r="R378">
        <v>10</v>
      </c>
      <c r="S378">
        <v>0</v>
      </c>
      <c r="T378">
        <v>107</v>
      </c>
    </row>
    <row r="379" spans="1:20" x14ac:dyDescent="0.2">
      <c r="A379" s="1">
        <v>43131</v>
      </c>
      <c r="B379" t="s">
        <v>22</v>
      </c>
      <c r="C379">
        <v>34</v>
      </c>
      <c r="D379">
        <v>7</v>
      </c>
      <c r="E379">
        <v>0</v>
      </c>
      <c r="F379">
        <v>288</v>
      </c>
      <c r="G379" s="5">
        <v>2.15151515151515</v>
      </c>
      <c r="H379" s="5">
        <v>72793.090909090897</v>
      </c>
      <c r="I379">
        <v>27</v>
      </c>
      <c r="J379">
        <v>7</v>
      </c>
      <c r="K379">
        <v>1</v>
      </c>
      <c r="L379">
        <v>217</v>
      </c>
      <c r="M379">
        <v>21</v>
      </c>
      <c r="N379">
        <v>7</v>
      </c>
      <c r="O379">
        <v>1</v>
      </c>
      <c r="P379">
        <v>156</v>
      </c>
      <c r="Q379">
        <v>33</v>
      </c>
      <c r="R379">
        <v>7</v>
      </c>
      <c r="S379">
        <v>0</v>
      </c>
      <c r="T379">
        <v>272</v>
      </c>
    </row>
    <row r="380" spans="1:20" x14ac:dyDescent="0.2">
      <c r="A380" s="1">
        <v>43131</v>
      </c>
      <c r="B380" t="s">
        <v>23</v>
      </c>
      <c r="C380">
        <v>32</v>
      </c>
      <c r="D380">
        <v>10</v>
      </c>
      <c r="E380">
        <v>0</v>
      </c>
      <c r="F380">
        <v>361</v>
      </c>
      <c r="G380" s="5">
        <v>2.8</v>
      </c>
      <c r="H380" s="5">
        <v>53489.1</v>
      </c>
      <c r="I380">
        <v>36</v>
      </c>
      <c r="J380">
        <v>10</v>
      </c>
      <c r="K380">
        <v>1</v>
      </c>
      <c r="L380">
        <v>371</v>
      </c>
      <c r="M380">
        <v>48</v>
      </c>
      <c r="N380">
        <v>10</v>
      </c>
      <c r="O380">
        <v>0</v>
      </c>
      <c r="P380">
        <v>540</v>
      </c>
      <c r="Q380">
        <v>36</v>
      </c>
      <c r="R380">
        <v>10</v>
      </c>
      <c r="S380">
        <v>0</v>
      </c>
      <c r="T380">
        <v>388</v>
      </c>
    </row>
    <row r="381" spans="1:20" x14ac:dyDescent="0.2">
      <c r="A381" s="1">
        <v>43131</v>
      </c>
      <c r="B381" t="s">
        <v>24</v>
      </c>
      <c r="C381">
        <v>10</v>
      </c>
      <c r="D381">
        <v>2</v>
      </c>
      <c r="E381">
        <v>0</v>
      </c>
      <c r="F381">
        <v>30</v>
      </c>
      <c r="G381" s="5">
        <v>3.1</v>
      </c>
      <c r="H381" s="5">
        <v>60047.199999999997</v>
      </c>
      <c r="I381">
        <v>21</v>
      </c>
      <c r="J381">
        <v>2</v>
      </c>
      <c r="K381">
        <v>0</v>
      </c>
      <c r="L381">
        <v>52</v>
      </c>
      <c r="M381">
        <v>6</v>
      </c>
      <c r="N381">
        <v>2</v>
      </c>
      <c r="O381">
        <v>0</v>
      </c>
      <c r="P381">
        <v>14</v>
      </c>
      <c r="Q381">
        <v>16</v>
      </c>
      <c r="R381">
        <v>2</v>
      </c>
      <c r="S381">
        <v>0</v>
      </c>
      <c r="T381">
        <v>58</v>
      </c>
    </row>
    <row r="382" spans="1:20" x14ac:dyDescent="0.2">
      <c r="A382" s="1">
        <v>43131</v>
      </c>
      <c r="B382" t="s">
        <v>25</v>
      </c>
      <c r="C382">
        <v>6</v>
      </c>
      <c r="D382">
        <v>4</v>
      </c>
      <c r="E382">
        <v>1</v>
      </c>
      <c r="F382">
        <v>18</v>
      </c>
      <c r="G382" s="5">
        <v>4.4000000000000004</v>
      </c>
      <c r="H382" s="5">
        <v>40202.6</v>
      </c>
      <c r="I382">
        <v>14</v>
      </c>
      <c r="J382">
        <v>4</v>
      </c>
      <c r="K382">
        <v>0</v>
      </c>
      <c r="L382">
        <v>49</v>
      </c>
      <c r="M382">
        <v>8</v>
      </c>
      <c r="N382">
        <v>4</v>
      </c>
      <c r="O382">
        <v>0</v>
      </c>
      <c r="P382">
        <v>28</v>
      </c>
      <c r="Q382">
        <v>10</v>
      </c>
      <c r="R382">
        <v>4</v>
      </c>
      <c r="S382">
        <v>0</v>
      </c>
      <c r="T382">
        <v>35</v>
      </c>
    </row>
    <row r="383" spans="1:20" x14ac:dyDescent="0.2">
      <c r="A383" s="1">
        <v>43131</v>
      </c>
      <c r="B383" t="s">
        <v>26</v>
      </c>
      <c r="C383">
        <v>18</v>
      </c>
      <c r="D383">
        <v>2</v>
      </c>
      <c r="E383">
        <v>0</v>
      </c>
      <c r="F383">
        <v>35</v>
      </c>
      <c r="G383" s="5">
        <v>3.6923076923076898</v>
      </c>
      <c r="H383" s="5">
        <v>53886.923076922998</v>
      </c>
      <c r="I383">
        <v>49</v>
      </c>
      <c r="J383">
        <v>2</v>
      </c>
      <c r="K383">
        <v>0</v>
      </c>
      <c r="L383">
        <v>97</v>
      </c>
      <c r="M383">
        <v>33</v>
      </c>
      <c r="N383">
        <v>2</v>
      </c>
      <c r="O383">
        <v>0</v>
      </c>
      <c r="P383">
        <v>65</v>
      </c>
      <c r="Q383">
        <v>46</v>
      </c>
      <c r="R383">
        <v>2</v>
      </c>
      <c r="S383">
        <v>0</v>
      </c>
      <c r="T383">
        <v>89</v>
      </c>
    </row>
    <row r="384" spans="1:20" x14ac:dyDescent="0.2">
      <c r="A384" s="1">
        <v>43131</v>
      </c>
      <c r="B384" t="s">
        <v>27</v>
      </c>
      <c r="C384">
        <v>7</v>
      </c>
      <c r="D384">
        <v>8</v>
      </c>
      <c r="E384">
        <v>0</v>
      </c>
      <c r="F384">
        <v>61</v>
      </c>
      <c r="G384" s="5">
        <v>1.28571428571428</v>
      </c>
      <c r="H384" s="5">
        <v>85944</v>
      </c>
      <c r="I384">
        <v>17</v>
      </c>
      <c r="J384">
        <v>8</v>
      </c>
      <c r="K384">
        <v>2</v>
      </c>
      <c r="L384">
        <v>129</v>
      </c>
      <c r="M384">
        <v>3</v>
      </c>
      <c r="N384">
        <v>8</v>
      </c>
      <c r="O384">
        <v>0</v>
      </c>
      <c r="P384">
        <v>28</v>
      </c>
      <c r="Q384">
        <v>5</v>
      </c>
      <c r="R384">
        <v>8</v>
      </c>
      <c r="S384">
        <v>0</v>
      </c>
      <c r="T384">
        <v>48</v>
      </c>
    </row>
    <row r="385" spans="1:20" x14ac:dyDescent="0.2">
      <c r="A385" s="1">
        <v>43131</v>
      </c>
      <c r="B385" t="s">
        <v>28</v>
      </c>
      <c r="C385">
        <v>5</v>
      </c>
      <c r="D385">
        <v>10</v>
      </c>
      <c r="E385">
        <v>0</v>
      </c>
      <c r="F385">
        <v>48</v>
      </c>
      <c r="G385" s="5">
        <v>2.4</v>
      </c>
      <c r="H385" s="5">
        <v>40064.800000000003</v>
      </c>
      <c r="I385">
        <v>16</v>
      </c>
      <c r="J385">
        <v>7</v>
      </c>
      <c r="K385">
        <v>1</v>
      </c>
      <c r="L385">
        <v>107</v>
      </c>
      <c r="M385">
        <v>9</v>
      </c>
      <c r="N385">
        <v>8</v>
      </c>
      <c r="O385">
        <v>0</v>
      </c>
      <c r="P385">
        <v>72</v>
      </c>
      <c r="Q385">
        <v>22</v>
      </c>
      <c r="R385">
        <v>7</v>
      </c>
      <c r="S385">
        <v>0</v>
      </c>
      <c r="T385">
        <v>150</v>
      </c>
    </row>
    <row r="386" spans="1:20" x14ac:dyDescent="0.2">
      <c r="A386" s="1">
        <v>43131</v>
      </c>
      <c r="B386" t="s">
        <v>29</v>
      </c>
      <c r="C386">
        <v>10</v>
      </c>
      <c r="D386">
        <v>2</v>
      </c>
      <c r="E386">
        <v>0</v>
      </c>
      <c r="F386">
        <v>22</v>
      </c>
      <c r="G386" s="5">
        <v>5.55555555555555</v>
      </c>
      <c r="H386" s="5">
        <v>55683.666666666599</v>
      </c>
      <c r="I386">
        <v>24</v>
      </c>
      <c r="J386">
        <v>2</v>
      </c>
      <c r="K386">
        <v>0</v>
      </c>
      <c r="L386">
        <v>59</v>
      </c>
      <c r="M386">
        <v>14</v>
      </c>
      <c r="N386">
        <v>2</v>
      </c>
      <c r="O386">
        <v>0</v>
      </c>
      <c r="P386">
        <v>30</v>
      </c>
      <c r="Q386">
        <v>23</v>
      </c>
      <c r="R386">
        <v>2</v>
      </c>
      <c r="S386">
        <v>0</v>
      </c>
      <c r="T386">
        <v>86</v>
      </c>
    </row>
    <row r="387" spans="1:20" x14ac:dyDescent="0.2">
      <c r="A387" s="1">
        <v>43131</v>
      </c>
      <c r="B387" t="s">
        <v>30</v>
      </c>
      <c r="C387">
        <v>8</v>
      </c>
      <c r="D387">
        <v>2</v>
      </c>
      <c r="E387">
        <v>0</v>
      </c>
      <c r="F387">
        <v>34</v>
      </c>
      <c r="G387" s="5">
        <v>2.71428571428571</v>
      </c>
      <c r="H387" s="5">
        <v>28629.1428571428</v>
      </c>
      <c r="I387">
        <v>13</v>
      </c>
      <c r="J387">
        <v>2</v>
      </c>
      <c r="K387">
        <v>0</v>
      </c>
      <c r="L387">
        <v>26</v>
      </c>
      <c r="M387">
        <v>8</v>
      </c>
      <c r="N387">
        <v>2</v>
      </c>
      <c r="O387">
        <v>0</v>
      </c>
      <c r="P387">
        <v>16</v>
      </c>
      <c r="Q387">
        <v>14</v>
      </c>
      <c r="R387">
        <v>2</v>
      </c>
      <c r="S387">
        <v>0</v>
      </c>
      <c r="T387">
        <v>32</v>
      </c>
    </row>
    <row r="388" spans="1:20" x14ac:dyDescent="0.2">
      <c r="A388" s="1">
        <v>43131</v>
      </c>
      <c r="B388" t="s">
        <v>31</v>
      </c>
      <c r="C388">
        <v>51</v>
      </c>
      <c r="D388">
        <v>14</v>
      </c>
      <c r="E388">
        <v>1</v>
      </c>
      <c r="F388">
        <v>676</v>
      </c>
      <c r="G388" s="5">
        <v>3.9375</v>
      </c>
      <c r="H388" s="5">
        <v>56315.916666666599</v>
      </c>
      <c r="I388">
        <v>85</v>
      </c>
      <c r="J388">
        <v>12</v>
      </c>
      <c r="K388">
        <v>0</v>
      </c>
      <c r="L388">
        <v>1017</v>
      </c>
      <c r="M388">
        <v>73</v>
      </c>
      <c r="N388">
        <v>12</v>
      </c>
      <c r="O388">
        <v>1</v>
      </c>
      <c r="P388">
        <v>840</v>
      </c>
      <c r="Q388">
        <v>100</v>
      </c>
      <c r="R388">
        <v>12</v>
      </c>
      <c r="S388">
        <v>0</v>
      </c>
      <c r="T388">
        <v>1274</v>
      </c>
    </row>
    <row r="389" spans="1:20" x14ac:dyDescent="0.2">
      <c r="A389" s="1">
        <v>43131</v>
      </c>
      <c r="B389" t="s">
        <v>32</v>
      </c>
      <c r="C389">
        <v>18</v>
      </c>
      <c r="D389">
        <v>3</v>
      </c>
      <c r="E389">
        <v>0</v>
      </c>
      <c r="F389">
        <v>92</v>
      </c>
      <c r="G389" s="5">
        <v>2.2000000000000002</v>
      </c>
      <c r="H389" s="5">
        <v>66684.800000000003</v>
      </c>
      <c r="I389">
        <v>24</v>
      </c>
      <c r="J389">
        <v>3</v>
      </c>
      <c r="K389">
        <v>0</v>
      </c>
      <c r="L389">
        <v>86</v>
      </c>
      <c r="M389">
        <v>26</v>
      </c>
      <c r="N389">
        <v>3</v>
      </c>
      <c r="O389">
        <v>0</v>
      </c>
      <c r="P389">
        <v>85</v>
      </c>
      <c r="Q389">
        <v>34</v>
      </c>
      <c r="R389">
        <v>3</v>
      </c>
      <c r="S389">
        <v>0</v>
      </c>
      <c r="T389">
        <v>168</v>
      </c>
    </row>
    <row r="390" spans="1:20" x14ac:dyDescent="0.2">
      <c r="A390" s="1">
        <v>43132</v>
      </c>
      <c r="B390" t="s">
        <v>18</v>
      </c>
      <c r="C390">
        <v>7</v>
      </c>
      <c r="D390">
        <v>4</v>
      </c>
      <c r="E390">
        <v>0</v>
      </c>
      <c r="F390">
        <v>24</v>
      </c>
      <c r="G390" s="5">
        <v>7</v>
      </c>
      <c r="H390" s="5">
        <v>66667</v>
      </c>
      <c r="I390">
        <v>10</v>
      </c>
      <c r="J390">
        <v>4</v>
      </c>
      <c r="K390">
        <v>0</v>
      </c>
      <c r="L390">
        <v>35</v>
      </c>
      <c r="M390">
        <v>6</v>
      </c>
      <c r="N390">
        <v>4</v>
      </c>
      <c r="O390">
        <v>0</v>
      </c>
      <c r="P390">
        <v>21</v>
      </c>
      <c r="Q390">
        <v>6</v>
      </c>
      <c r="R390">
        <v>4</v>
      </c>
      <c r="S390">
        <v>0</v>
      </c>
      <c r="T390">
        <v>21</v>
      </c>
    </row>
    <row r="391" spans="1:20" x14ac:dyDescent="0.2">
      <c r="A391" s="1">
        <v>43132</v>
      </c>
      <c r="B391" t="s">
        <v>19</v>
      </c>
      <c r="C391">
        <v>21</v>
      </c>
      <c r="D391">
        <v>21</v>
      </c>
      <c r="E391">
        <v>0</v>
      </c>
      <c r="F391">
        <v>437</v>
      </c>
      <c r="G391" s="5">
        <v>22.238095238095202</v>
      </c>
      <c r="H391" s="5">
        <v>42882.333333333299</v>
      </c>
      <c r="I391">
        <v>34</v>
      </c>
      <c r="J391">
        <v>12</v>
      </c>
      <c r="K391">
        <v>1</v>
      </c>
      <c r="L391">
        <v>379</v>
      </c>
      <c r="M391">
        <v>29</v>
      </c>
      <c r="N391">
        <v>13</v>
      </c>
      <c r="O391">
        <v>0</v>
      </c>
      <c r="P391">
        <v>358</v>
      </c>
      <c r="Q391">
        <v>16</v>
      </c>
      <c r="R391">
        <v>17</v>
      </c>
      <c r="S391">
        <v>0</v>
      </c>
      <c r="T391">
        <v>267</v>
      </c>
    </row>
    <row r="392" spans="1:20" x14ac:dyDescent="0.2">
      <c r="A392" s="1">
        <v>43132</v>
      </c>
      <c r="B392" t="s">
        <v>20</v>
      </c>
      <c r="C392">
        <v>14</v>
      </c>
      <c r="D392">
        <v>20</v>
      </c>
      <c r="E392">
        <v>0</v>
      </c>
      <c r="F392">
        <v>283</v>
      </c>
      <c r="G392" s="5">
        <v>2.7857142857142798</v>
      </c>
      <c r="H392" s="5">
        <v>50119.785714285703</v>
      </c>
      <c r="I392">
        <v>58</v>
      </c>
      <c r="J392">
        <v>7</v>
      </c>
      <c r="K392">
        <v>4</v>
      </c>
      <c r="L392">
        <v>666</v>
      </c>
      <c r="M392">
        <v>14</v>
      </c>
      <c r="N392">
        <v>15</v>
      </c>
      <c r="O392">
        <v>0</v>
      </c>
      <c r="P392">
        <v>207</v>
      </c>
      <c r="Q392">
        <v>24</v>
      </c>
      <c r="R392">
        <v>9</v>
      </c>
      <c r="S392">
        <v>0</v>
      </c>
      <c r="T392">
        <v>220</v>
      </c>
    </row>
    <row r="393" spans="1:20" x14ac:dyDescent="0.2">
      <c r="A393" s="1">
        <v>43132</v>
      </c>
      <c r="B393" t="s">
        <v>21</v>
      </c>
      <c r="C393">
        <v>11</v>
      </c>
      <c r="D393">
        <v>10</v>
      </c>
      <c r="E393">
        <v>0</v>
      </c>
      <c r="F393">
        <v>113</v>
      </c>
      <c r="G393" s="5">
        <v>2.2727272727272698</v>
      </c>
      <c r="H393" s="5">
        <v>54608.909090909001</v>
      </c>
      <c r="I393">
        <v>17</v>
      </c>
      <c r="J393">
        <v>10</v>
      </c>
      <c r="K393">
        <v>0</v>
      </c>
      <c r="L393">
        <v>166</v>
      </c>
      <c r="M393">
        <v>15</v>
      </c>
      <c r="N393">
        <v>10</v>
      </c>
      <c r="O393">
        <v>0</v>
      </c>
      <c r="P393">
        <v>147</v>
      </c>
      <c r="Q393">
        <v>11</v>
      </c>
      <c r="R393">
        <v>10</v>
      </c>
      <c r="S393">
        <v>0</v>
      </c>
      <c r="T393">
        <v>110</v>
      </c>
    </row>
    <row r="394" spans="1:20" x14ac:dyDescent="0.2">
      <c r="A394" s="1">
        <v>43132</v>
      </c>
      <c r="B394" t="s">
        <v>22</v>
      </c>
      <c r="C394">
        <v>58</v>
      </c>
      <c r="D394">
        <v>7</v>
      </c>
      <c r="E394">
        <v>2</v>
      </c>
      <c r="F394">
        <v>403</v>
      </c>
      <c r="G394" s="5">
        <v>2.1489361702127598</v>
      </c>
      <c r="H394" s="5">
        <v>76651.489361702101</v>
      </c>
      <c r="I394">
        <v>36</v>
      </c>
      <c r="J394">
        <v>7</v>
      </c>
      <c r="K394">
        <v>0</v>
      </c>
      <c r="L394">
        <v>304</v>
      </c>
      <c r="M394">
        <v>30</v>
      </c>
      <c r="N394">
        <v>7</v>
      </c>
      <c r="O394">
        <v>0</v>
      </c>
      <c r="P394">
        <v>258</v>
      </c>
      <c r="Q394">
        <v>29</v>
      </c>
      <c r="R394">
        <v>7</v>
      </c>
      <c r="S394">
        <v>0</v>
      </c>
      <c r="T394">
        <v>244</v>
      </c>
    </row>
    <row r="395" spans="1:20" x14ac:dyDescent="0.2">
      <c r="A395" s="1">
        <v>43132</v>
      </c>
      <c r="B395" t="s">
        <v>23</v>
      </c>
      <c r="C395">
        <v>33</v>
      </c>
      <c r="D395">
        <v>10</v>
      </c>
      <c r="E395">
        <v>0</v>
      </c>
      <c r="F395">
        <v>371</v>
      </c>
      <c r="G395" s="5">
        <v>3.3333333333333299</v>
      </c>
      <c r="H395" s="5">
        <v>54648.757575757503</v>
      </c>
      <c r="I395">
        <v>85</v>
      </c>
      <c r="J395">
        <v>10</v>
      </c>
      <c r="K395">
        <v>0</v>
      </c>
      <c r="L395">
        <v>935</v>
      </c>
      <c r="M395">
        <v>37</v>
      </c>
      <c r="N395">
        <v>10</v>
      </c>
      <c r="O395">
        <v>0</v>
      </c>
      <c r="P395">
        <v>414</v>
      </c>
      <c r="Q395">
        <v>42</v>
      </c>
      <c r="R395">
        <v>10</v>
      </c>
      <c r="S395">
        <v>0</v>
      </c>
      <c r="T395">
        <v>453</v>
      </c>
    </row>
    <row r="396" spans="1:20" x14ac:dyDescent="0.2">
      <c r="A396" s="1">
        <v>43132</v>
      </c>
      <c r="B396" t="s">
        <v>24</v>
      </c>
      <c r="C396">
        <v>21</v>
      </c>
      <c r="D396">
        <v>2</v>
      </c>
      <c r="E396">
        <v>0</v>
      </c>
      <c r="F396">
        <v>82</v>
      </c>
      <c r="G396" s="5">
        <v>12.736842105263101</v>
      </c>
      <c r="H396" s="5">
        <v>63182.8947368421</v>
      </c>
      <c r="I396">
        <v>32</v>
      </c>
      <c r="J396">
        <v>2</v>
      </c>
      <c r="K396">
        <v>0</v>
      </c>
      <c r="L396">
        <v>73</v>
      </c>
      <c r="M396">
        <v>14</v>
      </c>
      <c r="N396">
        <v>2</v>
      </c>
      <c r="O396">
        <v>0</v>
      </c>
      <c r="P396">
        <v>40</v>
      </c>
      <c r="Q396">
        <v>16</v>
      </c>
      <c r="R396">
        <v>2</v>
      </c>
      <c r="S396">
        <v>0</v>
      </c>
      <c r="T396">
        <v>55</v>
      </c>
    </row>
    <row r="397" spans="1:20" x14ac:dyDescent="0.2">
      <c r="A397" s="1">
        <v>43132</v>
      </c>
      <c r="B397" t="s">
        <v>25</v>
      </c>
      <c r="C397">
        <v>11</v>
      </c>
      <c r="D397">
        <v>4</v>
      </c>
      <c r="E397">
        <v>0</v>
      </c>
      <c r="F397">
        <v>38</v>
      </c>
      <c r="G397" s="5">
        <v>2.5</v>
      </c>
      <c r="H397" s="5">
        <v>60046.5</v>
      </c>
      <c r="I397">
        <v>14</v>
      </c>
      <c r="J397">
        <v>4</v>
      </c>
      <c r="K397">
        <v>0</v>
      </c>
      <c r="L397">
        <v>49</v>
      </c>
      <c r="M397">
        <v>7</v>
      </c>
      <c r="N397">
        <v>4</v>
      </c>
      <c r="O397">
        <v>0</v>
      </c>
      <c r="P397">
        <v>24</v>
      </c>
      <c r="Q397">
        <v>4</v>
      </c>
      <c r="R397">
        <v>4</v>
      </c>
      <c r="S397">
        <v>0</v>
      </c>
      <c r="T397">
        <v>14</v>
      </c>
    </row>
    <row r="398" spans="1:20" x14ac:dyDescent="0.2">
      <c r="A398" s="1">
        <v>43132</v>
      </c>
      <c r="B398" t="s">
        <v>26</v>
      </c>
      <c r="C398">
        <v>50</v>
      </c>
      <c r="D398">
        <v>2</v>
      </c>
      <c r="E398">
        <v>0</v>
      </c>
      <c r="F398">
        <v>99</v>
      </c>
      <c r="G398" s="5">
        <v>3.3103448275862002</v>
      </c>
      <c r="H398" s="5">
        <v>41468.620689655101</v>
      </c>
      <c r="I398">
        <v>42</v>
      </c>
      <c r="J398">
        <v>2</v>
      </c>
      <c r="K398">
        <v>0</v>
      </c>
      <c r="L398">
        <v>83</v>
      </c>
      <c r="M398">
        <v>22</v>
      </c>
      <c r="N398">
        <v>2</v>
      </c>
      <c r="O398">
        <v>0</v>
      </c>
      <c r="P398">
        <v>43</v>
      </c>
      <c r="Q398">
        <v>38</v>
      </c>
      <c r="R398">
        <v>2</v>
      </c>
      <c r="S398">
        <v>0</v>
      </c>
      <c r="T398">
        <v>75</v>
      </c>
    </row>
    <row r="399" spans="1:20" x14ac:dyDescent="0.2">
      <c r="A399" s="1">
        <v>43132</v>
      </c>
      <c r="B399" t="s">
        <v>27</v>
      </c>
      <c r="C399">
        <v>9</v>
      </c>
      <c r="D399">
        <v>8</v>
      </c>
      <c r="E399">
        <v>0</v>
      </c>
      <c r="F399">
        <v>84</v>
      </c>
      <c r="G399" s="5">
        <v>4.8888888888888804</v>
      </c>
      <c r="H399" s="5">
        <v>55607.444444444402</v>
      </c>
      <c r="I399">
        <v>9</v>
      </c>
      <c r="J399">
        <v>8</v>
      </c>
      <c r="K399">
        <v>2</v>
      </c>
      <c r="L399">
        <v>69</v>
      </c>
      <c r="M399">
        <v>12</v>
      </c>
      <c r="N399">
        <v>8</v>
      </c>
      <c r="O399">
        <v>1</v>
      </c>
      <c r="P399">
        <v>104</v>
      </c>
      <c r="Q399">
        <v>12</v>
      </c>
      <c r="R399">
        <v>8</v>
      </c>
      <c r="S399">
        <v>0</v>
      </c>
      <c r="T399">
        <v>108</v>
      </c>
    </row>
    <row r="400" spans="1:20" x14ac:dyDescent="0.2">
      <c r="A400" s="1">
        <v>43132</v>
      </c>
      <c r="B400" t="s">
        <v>28</v>
      </c>
      <c r="C400">
        <v>17</v>
      </c>
      <c r="D400">
        <v>17</v>
      </c>
      <c r="E400">
        <v>0</v>
      </c>
      <c r="F400">
        <v>285</v>
      </c>
      <c r="G400" s="5">
        <v>2.9411764705882302</v>
      </c>
      <c r="H400" s="5">
        <v>64816.2352941176</v>
      </c>
      <c r="I400">
        <v>22</v>
      </c>
      <c r="J400">
        <v>11</v>
      </c>
      <c r="K400">
        <v>1</v>
      </c>
      <c r="L400">
        <v>211</v>
      </c>
      <c r="M400">
        <v>13</v>
      </c>
      <c r="N400">
        <v>9</v>
      </c>
      <c r="O400">
        <v>0</v>
      </c>
      <c r="P400">
        <v>112</v>
      </c>
      <c r="Q400">
        <v>15</v>
      </c>
      <c r="R400">
        <v>8</v>
      </c>
      <c r="S400">
        <v>1</v>
      </c>
      <c r="T400">
        <v>114</v>
      </c>
    </row>
    <row r="401" spans="1:20" x14ac:dyDescent="0.2">
      <c r="A401" s="1">
        <v>43132</v>
      </c>
      <c r="B401" t="s">
        <v>29</v>
      </c>
      <c r="C401">
        <v>23</v>
      </c>
      <c r="D401">
        <v>2</v>
      </c>
      <c r="E401">
        <v>0</v>
      </c>
      <c r="F401">
        <v>76</v>
      </c>
      <c r="G401" s="5">
        <v>1.7</v>
      </c>
      <c r="H401" s="5">
        <v>65095.7</v>
      </c>
      <c r="I401">
        <v>18</v>
      </c>
      <c r="J401">
        <v>2</v>
      </c>
      <c r="K401">
        <v>0</v>
      </c>
      <c r="L401">
        <v>39</v>
      </c>
      <c r="M401">
        <v>18</v>
      </c>
      <c r="N401">
        <v>2</v>
      </c>
      <c r="O401">
        <v>0</v>
      </c>
      <c r="P401">
        <v>48</v>
      </c>
      <c r="Q401">
        <v>12</v>
      </c>
      <c r="R401">
        <v>2</v>
      </c>
      <c r="S401">
        <v>0</v>
      </c>
      <c r="T401">
        <v>32</v>
      </c>
    </row>
    <row r="402" spans="1:20" x14ac:dyDescent="0.2">
      <c r="A402" s="1">
        <v>43132</v>
      </c>
      <c r="B402" t="s">
        <v>30</v>
      </c>
      <c r="C402">
        <v>20</v>
      </c>
      <c r="D402">
        <v>2</v>
      </c>
      <c r="E402">
        <v>0</v>
      </c>
      <c r="F402">
        <v>69</v>
      </c>
      <c r="G402" s="5">
        <v>2.1666666666666599</v>
      </c>
      <c r="H402" s="5">
        <v>50051.777777777701</v>
      </c>
      <c r="I402">
        <v>18</v>
      </c>
      <c r="J402">
        <v>2</v>
      </c>
      <c r="K402">
        <v>0</v>
      </c>
      <c r="L402">
        <v>46</v>
      </c>
      <c r="M402">
        <v>10</v>
      </c>
      <c r="N402">
        <v>2</v>
      </c>
      <c r="O402">
        <v>0</v>
      </c>
      <c r="P402">
        <v>28</v>
      </c>
      <c r="Q402">
        <v>17</v>
      </c>
      <c r="R402">
        <v>2</v>
      </c>
      <c r="S402">
        <v>0</v>
      </c>
      <c r="T402">
        <v>47</v>
      </c>
    </row>
    <row r="403" spans="1:20" x14ac:dyDescent="0.2">
      <c r="A403" s="1">
        <v>43132</v>
      </c>
      <c r="B403" t="s">
        <v>31</v>
      </c>
      <c r="C403">
        <v>88</v>
      </c>
      <c r="D403">
        <v>18</v>
      </c>
      <c r="E403">
        <v>0</v>
      </c>
      <c r="F403">
        <v>1507</v>
      </c>
      <c r="G403" s="5">
        <v>8.0470588235294098</v>
      </c>
      <c r="H403" s="5">
        <v>48334.7764705882</v>
      </c>
      <c r="I403">
        <v>125</v>
      </c>
      <c r="J403">
        <v>13</v>
      </c>
      <c r="K403">
        <v>0</v>
      </c>
      <c r="L403">
        <v>1616</v>
      </c>
      <c r="M403">
        <v>75</v>
      </c>
      <c r="N403">
        <v>13</v>
      </c>
      <c r="O403">
        <v>0</v>
      </c>
      <c r="P403">
        <v>968</v>
      </c>
      <c r="Q403">
        <v>109</v>
      </c>
      <c r="R403">
        <v>13</v>
      </c>
      <c r="S403">
        <v>2</v>
      </c>
      <c r="T403">
        <v>1325</v>
      </c>
    </row>
    <row r="404" spans="1:20" x14ac:dyDescent="0.2">
      <c r="A404" s="1">
        <v>43132</v>
      </c>
      <c r="B404" t="s">
        <v>32</v>
      </c>
      <c r="C404">
        <v>30</v>
      </c>
      <c r="D404">
        <v>3</v>
      </c>
      <c r="E404">
        <v>0</v>
      </c>
      <c r="F404">
        <v>101</v>
      </c>
      <c r="G404" s="5">
        <v>2.8571428571428501</v>
      </c>
      <c r="H404" s="5">
        <v>46558.535714285703</v>
      </c>
      <c r="I404">
        <v>37</v>
      </c>
      <c r="J404">
        <v>3</v>
      </c>
      <c r="K404">
        <v>0</v>
      </c>
      <c r="L404">
        <v>155</v>
      </c>
      <c r="M404">
        <v>24</v>
      </c>
      <c r="N404">
        <v>3</v>
      </c>
      <c r="O404">
        <v>0</v>
      </c>
      <c r="P404">
        <v>92</v>
      </c>
      <c r="Q404">
        <v>32</v>
      </c>
      <c r="R404">
        <v>3</v>
      </c>
      <c r="S404">
        <v>0</v>
      </c>
      <c r="T404">
        <v>133</v>
      </c>
    </row>
    <row r="405" spans="1:20" x14ac:dyDescent="0.2">
      <c r="A405" s="1">
        <v>43133</v>
      </c>
      <c r="B405" t="s">
        <v>18</v>
      </c>
      <c r="C405">
        <v>8</v>
      </c>
      <c r="D405">
        <v>4</v>
      </c>
      <c r="E405">
        <v>0</v>
      </c>
      <c r="F405">
        <v>27</v>
      </c>
      <c r="G405" s="5">
        <v>4.2857142857142803</v>
      </c>
      <c r="H405" s="5">
        <v>42987.285714285703</v>
      </c>
      <c r="I405">
        <v>9</v>
      </c>
      <c r="J405">
        <v>4</v>
      </c>
      <c r="K405">
        <v>0</v>
      </c>
      <c r="L405">
        <v>32</v>
      </c>
      <c r="M405">
        <v>10</v>
      </c>
      <c r="N405">
        <v>4</v>
      </c>
      <c r="O405">
        <v>0</v>
      </c>
      <c r="P405">
        <v>35</v>
      </c>
      <c r="Q405">
        <v>12</v>
      </c>
      <c r="R405">
        <v>4</v>
      </c>
      <c r="S405">
        <v>0</v>
      </c>
      <c r="T405">
        <v>41</v>
      </c>
    </row>
    <row r="406" spans="1:20" x14ac:dyDescent="0.2">
      <c r="A406" s="1">
        <v>43133</v>
      </c>
      <c r="B406" t="s">
        <v>19</v>
      </c>
      <c r="C406">
        <v>36</v>
      </c>
      <c r="D406">
        <v>12</v>
      </c>
      <c r="E406">
        <v>1</v>
      </c>
      <c r="F406">
        <v>411</v>
      </c>
      <c r="G406" s="5">
        <v>2.55555555555555</v>
      </c>
      <c r="H406" s="5">
        <v>50099.027777777701</v>
      </c>
      <c r="I406">
        <v>29</v>
      </c>
      <c r="J406">
        <v>11</v>
      </c>
      <c r="K406">
        <v>0</v>
      </c>
      <c r="L406">
        <v>322</v>
      </c>
      <c r="M406">
        <v>33</v>
      </c>
      <c r="N406">
        <v>13</v>
      </c>
      <c r="O406">
        <v>1</v>
      </c>
      <c r="P406">
        <v>388</v>
      </c>
      <c r="Q406">
        <v>42</v>
      </c>
      <c r="R406">
        <v>15</v>
      </c>
      <c r="S406">
        <v>4</v>
      </c>
      <c r="T406">
        <v>463</v>
      </c>
    </row>
    <row r="407" spans="1:20" x14ac:dyDescent="0.2">
      <c r="A407" s="1">
        <v>43133</v>
      </c>
      <c r="B407" t="s">
        <v>20</v>
      </c>
      <c r="C407">
        <v>27</v>
      </c>
      <c r="D407">
        <v>9</v>
      </c>
      <c r="E407">
        <v>0</v>
      </c>
      <c r="F407">
        <v>230</v>
      </c>
      <c r="G407" s="5">
        <v>10.7407407407407</v>
      </c>
      <c r="H407" s="5">
        <v>55626.666666666599</v>
      </c>
      <c r="I407">
        <v>32</v>
      </c>
      <c r="J407">
        <v>9</v>
      </c>
      <c r="K407">
        <v>0</v>
      </c>
      <c r="L407">
        <v>273</v>
      </c>
      <c r="M407">
        <v>25</v>
      </c>
      <c r="N407">
        <v>9</v>
      </c>
      <c r="O407">
        <v>0</v>
      </c>
      <c r="P407">
        <v>214</v>
      </c>
      <c r="Q407">
        <v>24</v>
      </c>
      <c r="R407">
        <v>21</v>
      </c>
      <c r="S407">
        <v>8</v>
      </c>
      <c r="T407">
        <v>302</v>
      </c>
    </row>
    <row r="408" spans="1:20" x14ac:dyDescent="0.2">
      <c r="A408" s="1">
        <v>43133</v>
      </c>
      <c r="B408" t="s">
        <v>21</v>
      </c>
      <c r="C408">
        <v>19</v>
      </c>
      <c r="D408">
        <v>10</v>
      </c>
      <c r="E408">
        <v>0</v>
      </c>
      <c r="F408">
        <v>187</v>
      </c>
      <c r="G408" s="5">
        <v>10.6315789473684</v>
      </c>
      <c r="H408" s="5">
        <v>63231.368421052597</v>
      </c>
      <c r="I408">
        <v>33</v>
      </c>
      <c r="J408">
        <v>10</v>
      </c>
      <c r="K408">
        <v>1</v>
      </c>
      <c r="L408">
        <v>309</v>
      </c>
      <c r="M408">
        <v>25</v>
      </c>
      <c r="N408">
        <v>10</v>
      </c>
      <c r="O408">
        <v>0</v>
      </c>
      <c r="P408">
        <v>240</v>
      </c>
      <c r="Q408">
        <v>24</v>
      </c>
      <c r="R408">
        <v>10</v>
      </c>
      <c r="S408">
        <v>0</v>
      </c>
      <c r="T408">
        <v>240</v>
      </c>
    </row>
    <row r="409" spans="1:20" x14ac:dyDescent="0.2">
      <c r="A409" s="1">
        <v>43133</v>
      </c>
      <c r="B409" t="s">
        <v>22</v>
      </c>
      <c r="C409">
        <v>36</v>
      </c>
      <c r="D409">
        <v>7</v>
      </c>
      <c r="E409">
        <v>0</v>
      </c>
      <c r="F409">
        <v>308</v>
      </c>
      <c r="G409" s="5">
        <v>2.05555555555555</v>
      </c>
      <c r="H409" s="5">
        <v>66742.361111111095</v>
      </c>
      <c r="I409">
        <v>65</v>
      </c>
      <c r="J409">
        <v>7</v>
      </c>
      <c r="K409">
        <v>0</v>
      </c>
      <c r="L409">
        <v>558</v>
      </c>
      <c r="M409">
        <v>40</v>
      </c>
      <c r="N409">
        <v>7</v>
      </c>
      <c r="O409">
        <v>1</v>
      </c>
      <c r="P409">
        <v>322</v>
      </c>
      <c r="Q409">
        <v>44</v>
      </c>
      <c r="R409">
        <v>7</v>
      </c>
      <c r="S409">
        <v>0</v>
      </c>
      <c r="T409">
        <v>373</v>
      </c>
    </row>
    <row r="410" spans="1:20" x14ac:dyDescent="0.2">
      <c r="A410" s="1">
        <v>43133</v>
      </c>
      <c r="B410" t="s">
        <v>23</v>
      </c>
      <c r="C410">
        <v>52</v>
      </c>
      <c r="D410">
        <v>10</v>
      </c>
      <c r="E410">
        <v>0</v>
      </c>
      <c r="F410">
        <v>578</v>
      </c>
      <c r="G410" s="5">
        <v>7.9347826086956497</v>
      </c>
      <c r="H410" s="5">
        <v>58786.913043478198</v>
      </c>
      <c r="I410">
        <v>80</v>
      </c>
      <c r="J410">
        <v>10</v>
      </c>
      <c r="K410">
        <v>1</v>
      </c>
      <c r="L410">
        <v>856</v>
      </c>
      <c r="M410">
        <v>69</v>
      </c>
      <c r="N410">
        <v>10</v>
      </c>
      <c r="O410">
        <v>1</v>
      </c>
      <c r="P410">
        <v>740</v>
      </c>
      <c r="Q410">
        <v>58</v>
      </c>
      <c r="R410">
        <v>10</v>
      </c>
      <c r="S410">
        <v>0</v>
      </c>
      <c r="T410">
        <v>638</v>
      </c>
    </row>
    <row r="411" spans="1:20" x14ac:dyDescent="0.2">
      <c r="A411" s="1">
        <v>43133</v>
      </c>
      <c r="B411" t="s">
        <v>24</v>
      </c>
      <c r="C411">
        <v>31</v>
      </c>
      <c r="D411">
        <v>2</v>
      </c>
      <c r="E411">
        <v>0</v>
      </c>
      <c r="F411">
        <v>70</v>
      </c>
      <c r="G411" s="5">
        <v>1.7096774193548301</v>
      </c>
      <c r="H411" s="5">
        <v>64601.322580645101</v>
      </c>
      <c r="I411">
        <v>28</v>
      </c>
      <c r="J411">
        <v>2</v>
      </c>
      <c r="K411">
        <v>0</v>
      </c>
      <c r="L411">
        <v>66</v>
      </c>
      <c r="M411">
        <v>18</v>
      </c>
      <c r="N411">
        <v>2</v>
      </c>
      <c r="O411">
        <v>0</v>
      </c>
      <c r="P411">
        <v>64</v>
      </c>
      <c r="Q411">
        <v>34</v>
      </c>
      <c r="R411">
        <v>2</v>
      </c>
      <c r="S411">
        <v>0</v>
      </c>
      <c r="T411">
        <v>79</v>
      </c>
    </row>
    <row r="412" spans="1:20" x14ac:dyDescent="0.2">
      <c r="A412" s="1">
        <v>43133</v>
      </c>
      <c r="B412" t="s">
        <v>25</v>
      </c>
      <c r="C412">
        <v>19</v>
      </c>
      <c r="D412">
        <v>4</v>
      </c>
      <c r="E412">
        <v>1</v>
      </c>
      <c r="F412">
        <v>56</v>
      </c>
      <c r="G412" s="5">
        <v>2.7333333333333298</v>
      </c>
      <c r="H412" s="5">
        <v>40135.666666666599</v>
      </c>
      <c r="I412">
        <v>18</v>
      </c>
      <c r="J412">
        <v>4</v>
      </c>
      <c r="K412">
        <v>0</v>
      </c>
      <c r="L412">
        <v>61</v>
      </c>
      <c r="M412">
        <v>11</v>
      </c>
      <c r="N412">
        <v>4</v>
      </c>
      <c r="O412">
        <v>0</v>
      </c>
      <c r="P412">
        <v>38</v>
      </c>
      <c r="Q412">
        <v>18</v>
      </c>
      <c r="R412">
        <v>4</v>
      </c>
      <c r="S412">
        <v>0</v>
      </c>
      <c r="T412">
        <v>63</v>
      </c>
    </row>
    <row r="413" spans="1:20" x14ac:dyDescent="0.2">
      <c r="A413" s="1">
        <v>43133</v>
      </c>
      <c r="B413" t="s">
        <v>26</v>
      </c>
      <c r="C413">
        <v>53</v>
      </c>
      <c r="D413">
        <v>2</v>
      </c>
      <c r="E413">
        <v>0</v>
      </c>
      <c r="F413">
        <v>88</v>
      </c>
      <c r="G413" s="5">
        <v>3.38888888888888</v>
      </c>
      <c r="H413" s="5">
        <v>41787.25</v>
      </c>
      <c r="I413">
        <v>65</v>
      </c>
      <c r="J413">
        <v>2</v>
      </c>
      <c r="K413">
        <v>0</v>
      </c>
      <c r="L413">
        <v>129</v>
      </c>
      <c r="M413">
        <v>58</v>
      </c>
      <c r="N413">
        <v>2</v>
      </c>
      <c r="O413">
        <v>0</v>
      </c>
      <c r="P413">
        <v>108</v>
      </c>
      <c r="Q413">
        <v>51</v>
      </c>
      <c r="R413">
        <v>2</v>
      </c>
      <c r="S413">
        <v>0</v>
      </c>
      <c r="T413">
        <v>100</v>
      </c>
    </row>
    <row r="414" spans="1:20" x14ac:dyDescent="0.2">
      <c r="A414" s="1">
        <v>43133</v>
      </c>
      <c r="B414" t="s">
        <v>27</v>
      </c>
      <c r="C414">
        <v>13</v>
      </c>
      <c r="D414">
        <v>8</v>
      </c>
      <c r="E414">
        <v>0</v>
      </c>
      <c r="F414">
        <v>121</v>
      </c>
      <c r="G414" s="5">
        <v>3.2307692307692299</v>
      </c>
      <c r="H414" s="5">
        <v>76951.615384615303</v>
      </c>
      <c r="I414">
        <v>12</v>
      </c>
      <c r="J414">
        <v>8</v>
      </c>
      <c r="K414">
        <v>0</v>
      </c>
      <c r="L414">
        <v>108</v>
      </c>
      <c r="M414">
        <v>17</v>
      </c>
      <c r="N414">
        <v>8</v>
      </c>
      <c r="O414">
        <v>1</v>
      </c>
      <c r="P414">
        <v>153</v>
      </c>
      <c r="Q414">
        <v>15</v>
      </c>
      <c r="R414">
        <v>8</v>
      </c>
      <c r="S414">
        <v>0</v>
      </c>
      <c r="T414">
        <v>146</v>
      </c>
    </row>
    <row r="415" spans="1:20" x14ac:dyDescent="0.2">
      <c r="A415" s="1">
        <v>43133</v>
      </c>
      <c r="B415" t="s">
        <v>28</v>
      </c>
      <c r="C415">
        <v>21</v>
      </c>
      <c r="D415">
        <v>7</v>
      </c>
      <c r="E415">
        <v>1</v>
      </c>
      <c r="F415">
        <v>124</v>
      </c>
      <c r="G415" s="5">
        <v>2.7619047619047601</v>
      </c>
      <c r="H415" s="5">
        <v>57224.285714285703</v>
      </c>
      <c r="I415">
        <v>16</v>
      </c>
      <c r="J415">
        <v>8</v>
      </c>
      <c r="K415">
        <v>0</v>
      </c>
      <c r="L415">
        <v>132</v>
      </c>
      <c r="M415">
        <v>16</v>
      </c>
      <c r="N415">
        <v>13</v>
      </c>
      <c r="O415">
        <v>0</v>
      </c>
      <c r="P415">
        <v>210</v>
      </c>
      <c r="Q415">
        <v>36</v>
      </c>
      <c r="R415">
        <v>17</v>
      </c>
      <c r="S415">
        <v>8</v>
      </c>
      <c r="T415">
        <v>327</v>
      </c>
    </row>
    <row r="416" spans="1:20" x14ac:dyDescent="0.2">
      <c r="A416" s="1">
        <v>43133</v>
      </c>
      <c r="B416" t="s">
        <v>29</v>
      </c>
      <c r="C416">
        <v>38</v>
      </c>
      <c r="D416">
        <v>2</v>
      </c>
      <c r="E416">
        <v>0</v>
      </c>
      <c r="F416">
        <v>98</v>
      </c>
      <c r="G416" s="5">
        <v>3.2972972972972898</v>
      </c>
      <c r="H416" s="5">
        <v>48737.891891891799</v>
      </c>
      <c r="I416">
        <v>44</v>
      </c>
      <c r="J416">
        <v>2</v>
      </c>
      <c r="K416">
        <v>0</v>
      </c>
      <c r="L416">
        <v>103</v>
      </c>
      <c r="M416">
        <v>33</v>
      </c>
      <c r="N416">
        <v>2</v>
      </c>
      <c r="O416">
        <v>0</v>
      </c>
      <c r="P416">
        <v>78</v>
      </c>
      <c r="Q416">
        <v>33</v>
      </c>
      <c r="R416">
        <v>2</v>
      </c>
      <c r="S416">
        <v>1</v>
      </c>
      <c r="T416">
        <v>75</v>
      </c>
    </row>
    <row r="417" spans="1:20" x14ac:dyDescent="0.2">
      <c r="A417" s="1">
        <v>43133</v>
      </c>
      <c r="B417" t="s">
        <v>30</v>
      </c>
      <c r="C417">
        <v>22</v>
      </c>
      <c r="D417">
        <v>2</v>
      </c>
      <c r="E417">
        <v>0</v>
      </c>
      <c r="F417">
        <v>60</v>
      </c>
      <c r="G417" s="5">
        <v>2.2999999999999998</v>
      </c>
      <c r="H417" s="5">
        <v>50067.7</v>
      </c>
      <c r="I417">
        <v>32</v>
      </c>
      <c r="J417">
        <v>2</v>
      </c>
      <c r="K417">
        <v>0</v>
      </c>
      <c r="L417">
        <v>73</v>
      </c>
      <c r="M417">
        <v>23</v>
      </c>
      <c r="N417">
        <v>2</v>
      </c>
      <c r="O417">
        <v>0</v>
      </c>
      <c r="P417">
        <v>52</v>
      </c>
      <c r="Q417">
        <v>27</v>
      </c>
      <c r="R417">
        <v>2</v>
      </c>
      <c r="S417">
        <v>0</v>
      </c>
      <c r="T417">
        <v>59</v>
      </c>
    </row>
    <row r="418" spans="1:20" x14ac:dyDescent="0.2">
      <c r="A418" s="1">
        <v>43133</v>
      </c>
      <c r="B418" t="s">
        <v>31</v>
      </c>
      <c r="C418">
        <v>122</v>
      </c>
      <c r="D418">
        <v>14</v>
      </c>
      <c r="E418">
        <v>1</v>
      </c>
      <c r="F418">
        <v>1571</v>
      </c>
      <c r="G418" s="5">
        <v>4.6776859504132204</v>
      </c>
      <c r="H418" s="5">
        <v>44730.694214875999</v>
      </c>
      <c r="I418">
        <v>136</v>
      </c>
      <c r="J418">
        <v>13</v>
      </c>
      <c r="K418">
        <v>0</v>
      </c>
      <c r="L418">
        <v>1722</v>
      </c>
      <c r="M418">
        <v>102</v>
      </c>
      <c r="N418">
        <v>12</v>
      </c>
      <c r="O418">
        <v>1</v>
      </c>
      <c r="P418">
        <v>1185</v>
      </c>
      <c r="Q418">
        <v>143</v>
      </c>
      <c r="R418">
        <v>17</v>
      </c>
      <c r="S418">
        <v>4</v>
      </c>
      <c r="T418">
        <v>1873</v>
      </c>
    </row>
    <row r="419" spans="1:20" x14ac:dyDescent="0.2">
      <c r="A419" s="1">
        <v>43133</v>
      </c>
      <c r="B419" t="s">
        <v>32</v>
      </c>
      <c r="C419">
        <v>42</v>
      </c>
      <c r="D419">
        <v>3</v>
      </c>
      <c r="E419">
        <v>0</v>
      </c>
      <c r="F419">
        <v>174</v>
      </c>
      <c r="G419" s="5">
        <v>3.1666666666666599</v>
      </c>
      <c r="H419" s="5">
        <v>52493.452380952302</v>
      </c>
      <c r="I419">
        <v>41</v>
      </c>
      <c r="J419">
        <v>3</v>
      </c>
      <c r="K419">
        <v>0</v>
      </c>
      <c r="L419">
        <v>170</v>
      </c>
      <c r="M419">
        <v>43</v>
      </c>
      <c r="N419">
        <v>3</v>
      </c>
      <c r="O419">
        <v>0</v>
      </c>
      <c r="P419">
        <v>157</v>
      </c>
      <c r="Q419">
        <v>65</v>
      </c>
      <c r="R419">
        <v>3</v>
      </c>
      <c r="S419">
        <v>0</v>
      </c>
      <c r="T419">
        <v>227</v>
      </c>
    </row>
    <row r="420" spans="1:20" x14ac:dyDescent="0.2">
      <c r="A420" s="1">
        <v>43134</v>
      </c>
      <c r="B420" t="s">
        <v>18</v>
      </c>
      <c r="C420">
        <v>21</v>
      </c>
      <c r="D420">
        <v>4</v>
      </c>
      <c r="E420">
        <v>0</v>
      </c>
      <c r="F420">
        <v>74</v>
      </c>
      <c r="G420" s="5">
        <v>5.1818181818181799</v>
      </c>
      <c r="H420" s="5">
        <v>36419.727272727199</v>
      </c>
      <c r="I420">
        <v>28</v>
      </c>
      <c r="J420">
        <v>4</v>
      </c>
      <c r="K420">
        <v>0</v>
      </c>
      <c r="L420">
        <v>93</v>
      </c>
      <c r="M420">
        <v>10</v>
      </c>
      <c r="N420">
        <v>4</v>
      </c>
      <c r="O420">
        <v>0</v>
      </c>
      <c r="P420">
        <v>35</v>
      </c>
      <c r="Q420">
        <v>14</v>
      </c>
      <c r="R420">
        <v>4</v>
      </c>
      <c r="S420">
        <v>0</v>
      </c>
      <c r="T420">
        <v>49</v>
      </c>
    </row>
    <row r="421" spans="1:20" x14ac:dyDescent="0.2">
      <c r="A421" s="1">
        <v>43134</v>
      </c>
      <c r="B421" t="s">
        <v>19</v>
      </c>
      <c r="C421">
        <v>31</v>
      </c>
      <c r="D421">
        <v>20</v>
      </c>
      <c r="E421">
        <v>3</v>
      </c>
      <c r="F421">
        <v>525</v>
      </c>
      <c r="G421" s="5">
        <v>4.1071428571428497</v>
      </c>
      <c r="H421" s="5">
        <v>64353.107142857101</v>
      </c>
      <c r="I421">
        <v>32</v>
      </c>
      <c r="J421">
        <v>20</v>
      </c>
      <c r="K421">
        <v>3</v>
      </c>
      <c r="L421">
        <v>550</v>
      </c>
      <c r="M421">
        <v>38</v>
      </c>
      <c r="N421">
        <v>12</v>
      </c>
      <c r="O421">
        <v>1</v>
      </c>
      <c r="P421">
        <v>426</v>
      </c>
      <c r="Q421">
        <v>39</v>
      </c>
      <c r="R421">
        <v>14</v>
      </c>
      <c r="S421">
        <v>0</v>
      </c>
      <c r="T421">
        <v>538</v>
      </c>
    </row>
    <row r="422" spans="1:20" x14ac:dyDescent="0.2">
      <c r="A422" s="1">
        <v>43134</v>
      </c>
      <c r="B422" t="s">
        <v>20</v>
      </c>
      <c r="C422">
        <v>28</v>
      </c>
      <c r="D422">
        <v>12</v>
      </c>
      <c r="E422">
        <v>2</v>
      </c>
      <c r="F422">
        <v>292</v>
      </c>
      <c r="G422" s="5">
        <v>3.07407407407407</v>
      </c>
      <c r="H422" s="5">
        <v>44588.777777777701</v>
      </c>
      <c r="I422">
        <v>23</v>
      </c>
      <c r="J422">
        <v>15</v>
      </c>
      <c r="K422">
        <v>7</v>
      </c>
      <c r="L422">
        <v>204</v>
      </c>
      <c r="M422">
        <v>25</v>
      </c>
      <c r="N422">
        <v>8</v>
      </c>
      <c r="O422">
        <v>0</v>
      </c>
      <c r="P422">
        <v>233</v>
      </c>
      <c r="Q422">
        <v>26</v>
      </c>
      <c r="R422">
        <v>9</v>
      </c>
      <c r="S422">
        <v>0</v>
      </c>
      <c r="T422">
        <v>236</v>
      </c>
    </row>
    <row r="423" spans="1:20" x14ac:dyDescent="0.2">
      <c r="A423" s="1">
        <v>43134</v>
      </c>
      <c r="B423" t="s">
        <v>21</v>
      </c>
      <c r="C423">
        <v>20</v>
      </c>
      <c r="D423">
        <v>10</v>
      </c>
      <c r="E423">
        <v>0</v>
      </c>
      <c r="F423">
        <v>200</v>
      </c>
      <c r="G423" s="5">
        <v>1.7894736842105201</v>
      </c>
      <c r="H423" s="5">
        <v>63296.947368421002</v>
      </c>
      <c r="I423">
        <v>17</v>
      </c>
      <c r="J423">
        <v>10</v>
      </c>
      <c r="K423">
        <v>1</v>
      </c>
      <c r="L423">
        <v>155</v>
      </c>
      <c r="M423">
        <v>24</v>
      </c>
      <c r="N423">
        <v>10</v>
      </c>
      <c r="O423">
        <v>0</v>
      </c>
      <c r="P423">
        <v>237</v>
      </c>
      <c r="Q423">
        <v>35</v>
      </c>
      <c r="R423">
        <v>10</v>
      </c>
      <c r="S423">
        <v>0</v>
      </c>
      <c r="T423">
        <v>347</v>
      </c>
    </row>
    <row r="424" spans="1:20" x14ac:dyDescent="0.2">
      <c r="A424" s="1">
        <v>43134</v>
      </c>
      <c r="B424" t="s">
        <v>22</v>
      </c>
      <c r="C424">
        <v>54</v>
      </c>
      <c r="D424">
        <v>7</v>
      </c>
      <c r="E424">
        <v>0</v>
      </c>
      <c r="F424">
        <v>454</v>
      </c>
      <c r="G424" s="5">
        <v>2.4782608695652102</v>
      </c>
      <c r="H424" s="5">
        <v>63120.5</v>
      </c>
      <c r="I424">
        <v>46</v>
      </c>
      <c r="J424">
        <v>7</v>
      </c>
      <c r="K424">
        <v>0</v>
      </c>
      <c r="L424">
        <v>378</v>
      </c>
      <c r="M424">
        <v>47</v>
      </c>
      <c r="N424">
        <v>7</v>
      </c>
      <c r="O424">
        <v>0</v>
      </c>
      <c r="P424">
        <v>403</v>
      </c>
      <c r="Q424">
        <v>39</v>
      </c>
      <c r="R424">
        <v>7</v>
      </c>
      <c r="S424">
        <v>0</v>
      </c>
      <c r="T424">
        <v>336</v>
      </c>
    </row>
    <row r="425" spans="1:20" x14ac:dyDescent="0.2">
      <c r="A425" s="1">
        <v>43134</v>
      </c>
      <c r="B425" t="s">
        <v>23</v>
      </c>
      <c r="C425">
        <v>81</v>
      </c>
      <c r="D425">
        <v>10</v>
      </c>
      <c r="E425">
        <v>0</v>
      </c>
      <c r="F425">
        <v>908</v>
      </c>
      <c r="G425" s="5">
        <v>3.62025316455696</v>
      </c>
      <c r="H425" s="5">
        <v>60837.177215189797</v>
      </c>
      <c r="I425">
        <v>58</v>
      </c>
      <c r="J425">
        <v>10</v>
      </c>
      <c r="K425">
        <v>0</v>
      </c>
      <c r="L425">
        <v>644</v>
      </c>
      <c r="M425">
        <v>81</v>
      </c>
      <c r="N425">
        <v>10</v>
      </c>
      <c r="O425">
        <v>0</v>
      </c>
      <c r="P425">
        <v>876</v>
      </c>
      <c r="Q425">
        <v>74</v>
      </c>
      <c r="R425">
        <v>10</v>
      </c>
      <c r="S425">
        <v>0</v>
      </c>
      <c r="T425">
        <v>827</v>
      </c>
    </row>
    <row r="426" spans="1:20" x14ac:dyDescent="0.2">
      <c r="A426" s="1">
        <v>43134</v>
      </c>
      <c r="B426" t="s">
        <v>24</v>
      </c>
      <c r="C426">
        <v>26</v>
      </c>
      <c r="D426">
        <v>2</v>
      </c>
      <c r="E426">
        <v>1</v>
      </c>
      <c r="F426">
        <v>92</v>
      </c>
      <c r="G426" s="5">
        <v>13.2173913043478</v>
      </c>
      <c r="H426" s="5">
        <v>39236.260869565202</v>
      </c>
      <c r="I426">
        <v>25</v>
      </c>
      <c r="J426">
        <v>2</v>
      </c>
      <c r="K426">
        <v>0</v>
      </c>
      <c r="L426">
        <v>67</v>
      </c>
      <c r="M426">
        <v>21</v>
      </c>
      <c r="N426">
        <v>2</v>
      </c>
      <c r="O426">
        <v>0</v>
      </c>
      <c r="P426">
        <v>45</v>
      </c>
      <c r="Q426">
        <v>23</v>
      </c>
      <c r="R426">
        <v>2</v>
      </c>
      <c r="S426">
        <v>0</v>
      </c>
      <c r="T426">
        <v>65</v>
      </c>
    </row>
    <row r="427" spans="1:20" x14ac:dyDescent="0.2">
      <c r="A427" s="1">
        <v>43134</v>
      </c>
      <c r="B427" t="s">
        <v>25</v>
      </c>
      <c r="C427">
        <v>22</v>
      </c>
      <c r="D427">
        <v>4</v>
      </c>
      <c r="E427">
        <v>0</v>
      </c>
      <c r="F427">
        <v>77</v>
      </c>
      <c r="G427" s="5">
        <v>5.5294117647058796</v>
      </c>
      <c r="H427" s="5">
        <v>47190.176470588201</v>
      </c>
      <c r="I427">
        <v>18</v>
      </c>
      <c r="J427">
        <v>4</v>
      </c>
      <c r="K427">
        <v>0</v>
      </c>
      <c r="L427">
        <v>62</v>
      </c>
      <c r="M427">
        <v>11</v>
      </c>
      <c r="N427">
        <v>4</v>
      </c>
      <c r="O427">
        <v>0</v>
      </c>
      <c r="P427">
        <v>38</v>
      </c>
      <c r="Q427">
        <v>15</v>
      </c>
      <c r="R427">
        <v>4</v>
      </c>
      <c r="S427">
        <v>0</v>
      </c>
      <c r="T427">
        <v>52</v>
      </c>
    </row>
    <row r="428" spans="1:20" x14ac:dyDescent="0.2">
      <c r="A428" s="1">
        <v>43134</v>
      </c>
      <c r="B428" t="s">
        <v>26</v>
      </c>
      <c r="C428">
        <v>58</v>
      </c>
      <c r="D428">
        <v>2</v>
      </c>
      <c r="E428">
        <v>0</v>
      </c>
      <c r="F428">
        <v>113</v>
      </c>
      <c r="G428" s="5">
        <v>2.9024390243902398</v>
      </c>
      <c r="H428" s="5">
        <v>53785.146341463398</v>
      </c>
      <c r="I428">
        <v>86</v>
      </c>
      <c r="J428">
        <v>2</v>
      </c>
      <c r="K428">
        <v>0</v>
      </c>
      <c r="L428">
        <v>165</v>
      </c>
      <c r="M428">
        <v>40</v>
      </c>
      <c r="N428">
        <v>2</v>
      </c>
      <c r="O428">
        <v>0</v>
      </c>
      <c r="P428">
        <v>79</v>
      </c>
      <c r="Q428">
        <v>68</v>
      </c>
      <c r="R428">
        <v>2</v>
      </c>
      <c r="S428">
        <v>0</v>
      </c>
      <c r="T428">
        <v>135</v>
      </c>
    </row>
    <row r="429" spans="1:20" x14ac:dyDescent="0.2">
      <c r="A429" s="1">
        <v>43134</v>
      </c>
      <c r="B429" t="s">
        <v>27</v>
      </c>
      <c r="C429">
        <v>30</v>
      </c>
      <c r="D429">
        <v>8</v>
      </c>
      <c r="E429">
        <v>0</v>
      </c>
      <c r="F429">
        <v>273</v>
      </c>
      <c r="G429" s="5">
        <v>1.5</v>
      </c>
      <c r="H429" s="5">
        <v>71489.785714285696</v>
      </c>
      <c r="I429">
        <v>22</v>
      </c>
      <c r="J429">
        <v>8</v>
      </c>
      <c r="K429">
        <v>2</v>
      </c>
      <c r="L429">
        <v>171</v>
      </c>
      <c r="M429">
        <v>14</v>
      </c>
      <c r="N429">
        <v>8</v>
      </c>
      <c r="O429">
        <v>0</v>
      </c>
      <c r="P429">
        <v>130</v>
      </c>
      <c r="Q429">
        <v>10</v>
      </c>
      <c r="R429">
        <v>8</v>
      </c>
      <c r="S429">
        <v>0</v>
      </c>
      <c r="T429">
        <v>92</v>
      </c>
    </row>
    <row r="430" spans="1:20" x14ac:dyDescent="0.2">
      <c r="A430" s="1">
        <v>43134</v>
      </c>
      <c r="B430" t="s">
        <v>28</v>
      </c>
      <c r="C430">
        <v>22</v>
      </c>
      <c r="D430">
        <v>13</v>
      </c>
      <c r="E430">
        <v>4</v>
      </c>
      <c r="F430">
        <v>198</v>
      </c>
      <c r="G430" s="5">
        <v>2.2727272727272698</v>
      </c>
      <c r="H430" s="5">
        <v>54671</v>
      </c>
      <c r="I430">
        <v>30</v>
      </c>
      <c r="J430">
        <v>10</v>
      </c>
      <c r="K430">
        <v>0</v>
      </c>
      <c r="L430">
        <v>276</v>
      </c>
      <c r="M430">
        <v>15</v>
      </c>
      <c r="N430">
        <v>9</v>
      </c>
      <c r="O430">
        <v>1</v>
      </c>
      <c r="P430">
        <v>123</v>
      </c>
      <c r="Q430">
        <v>21</v>
      </c>
      <c r="R430">
        <v>9</v>
      </c>
      <c r="S430">
        <v>0</v>
      </c>
      <c r="T430">
        <v>198</v>
      </c>
    </row>
    <row r="431" spans="1:20" x14ac:dyDescent="0.2">
      <c r="A431" s="1">
        <v>43134</v>
      </c>
      <c r="B431" t="s">
        <v>29</v>
      </c>
      <c r="C431">
        <v>28</v>
      </c>
      <c r="D431">
        <v>2</v>
      </c>
      <c r="E431">
        <v>1</v>
      </c>
      <c r="F431">
        <v>74</v>
      </c>
      <c r="G431" s="5">
        <v>2.52173913043478</v>
      </c>
      <c r="H431" s="5">
        <v>43635.347826086901</v>
      </c>
      <c r="I431">
        <v>33</v>
      </c>
      <c r="J431">
        <v>2</v>
      </c>
      <c r="K431">
        <v>0</v>
      </c>
      <c r="L431">
        <v>83</v>
      </c>
      <c r="M431">
        <v>11</v>
      </c>
      <c r="N431">
        <v>2</v>
      </c>
      <c r="O431">
        <v>0</v>
      </c>
      <c r="P431">
        <v>22</v>
      </c>
      <c r="Q431">
        <v>26</v>
      </c>
      <c r="R431">
        <v>2</v>
      </c>
      <c r="S431">
        <v>0</v>
      </c>
      <c r="T431">
        <v>59</v>
      </c>
    </row>
    <row r="432" spans="1:20" x14ac:dyDescent="0.2">
      <c r="A432" s="1">
        <v>43134</v>
      </c>
      <c r="B432" t="s">
        <v>30</v>
      </c>
      <c r="C432">
        <v>14</v>
      </c>
      <c r="D432">
        <v>2</v>
      </c>
      <c r="E432">
        <v>0</v>
      </c>
      <c r="F432">
        <v>36</v>
      </c>
      <c r="G432" s="5">
        <v>1.3571428571428501</v>
      </c>
      <c r="H432" s="5">
        <v>78590.571428571406</v>
      </c>
      <c r="I432">
        <v>22</v>
      </c>
      <c r="J432">
        <v>2</v>
      </c>
      <c r="K432">
        <v>0</v>
      </c>
      <c r="L432">
        <v>67</v>
      </c>
      <c r="M432">
        <v>35</v>
      </c>
      <c r="N432">
        <v>2</v>
      </c>
      <c r="O432">
        <v>0</v>
      </c>
      <c r="P432">
        <v>82</v>
      </c>
      <c r="Q432">
        <v>26</v>
      </c>
      <c r="R432">
        <v>2</v>
      </c>
      <c r="S432">
        <v>0</v>
      </c>
      <c r="T432">
        <v>58</v>
      </c>
    </row>
    <row r="433" spans="1:20" x14ac:dyDescent="0.2">
      <c r="A433" s="1">
        <v>43134</v>
      </c>
      <c r="B433" t="s">
        <v>31</v>
      </c>
      <c r="C433">
        <v>112</v>
      </c>
      <c r="D433">
        <v>17</v>
      </c>
      <c r="E433">
        <v>1</v>
      </c>
      <c r="F433">
        <v>1805</v>
      </c>
      <c r="G433" s="5">
        <v>5.1261261261261204</v>
      </c>
      <c r="H433" s="5">
        <v>53247.045045045001</v>
      </c>
      <c r="I433">
        <v>119</v>
      </c>
      <c r="J433">
        <v>16</v>
      </c>
      <c r="K433">
        <v>1</v>
      </c>
      <c r="L433">
        <v>1712</v>
      </c>
      <c r="M433">
        <v>123</v>
      </c>
      <c r="N433">
        <v>12</v>
      </c>
      <c r="O433">
        <v>0</v>
      </c>
      <c r="P433">
        <v>1571</v>
      </c>
      <c r="Q433">
        <v>120</v>
      </c>
      <c r="R433">
        <v>13</v>
      </c>
      <c r="S433">
        <v>0</v>
      </c>
      <c r="T433">
        <v>1535</v>
      </c>
    </row>
    <row r="434" spans="1:20" x14ac:dyDescent="0.2">
      <c r="A434" s="1">
        <v>43134</v>
      </c>
      <c r="B434" t="s">
        <v>32</v>
      </c>
      <c r="C434">
        <v>55</v>
      </c>
      <c r="D434">
        <v>3</v>
      </c>
      <c r="E434">
        <v>0</v>
      </c>
      <c r="F434">
        <v>255</v>
      </c>
      <c r="G434" s="5">
        <v>3.4</v>
      </c>
      <c r="H434" s="5">
        <v>46112.84</v>
      </c>
      <c r="I434">
        <v>49</v>
      </c>
      <c r="J434">
        <v>3</v>
      </c>
      <c r="K434">
        <v>0</v>
      </c>
      <c r="L434">
        <v>213</v>
      </c>
      <c r="M434">
        <v>37</v>
      </c>
      <c r="N434">
        <v>3</v>
      </c>
      <c r="O434">
        <v>1</v>
      </c>
      <c r="P434">
        <v>137</v>
      </c>
      <c r="Q434">
        <v>63</v>
      </c>
      <c r="R434">
        <v>3</v>
      </c>
      <c r="S434">
        <v>0</v>
      </c>
      <c r="T434">
        <v>284</v>
      </c>
    </row>
    <row r="435" spans="1:20" x14ac:dyDescent="0.2">
      <c r="A435" s="1">
        <v>43136</v>
      </c>
      <c r="B435" t="s">
        <v>18</v>
      </c>
      <c r="C435">
        <v>5</v>
      </c>
      <c r="D435">
        <v>4</v>
      </c>
      <c r="E435">
        <v>0</v>
      </c>
      <c r="F435">
        <v>18</v>
      </c>
      <c r="G435" s="5">
        <v>1</v>
      </c>
      <c r="H435" s="5">
        <v>99999</v>
      </c>
      <c r="I435">
        <v>9</v>
      </c>
      <c r="J435">
        <v>4</v>
      </c>
      <c r="K435">
        <v>0</v>
      </c>
      <c r="L435">
        <v>32</v>
      </c>
      <c r="M435">
        <v>7</v>
      </c>
      <c r="N435">
        <v>4</v>
      </c>
      <c r="O435">
        <v>0</v>
      </c>
      <c r="P435">
        <v>24</v>
      </c>
      <c r="Q435">
        <v>10</v>
      </c>
      <c r="R435">
        <v>4</v>
      </c>
      <c r="S435">
        <v>0</v>
      </c>
      <c r="T435">
        <v>35</v>
      </c>
    </row>
    <row r="436" spans="1:20" x14ac:dyDescent="0.2">
      <c r="A436" s="1">
        <v>43136</v>
      </c>
      <c r="B436" t="s">
        <v>19</v>
      </c>
      <c r="C436">
        <v>17</v>
      </c>
      <c r="D436">
        <v>14</v>
      </c>
      <c r="E436">
        <v>0</v>
      </c>
      <c r="F436">
        <v>239</v>
      </c>
      <c r="G436" s="5">
        <v>4.4117647058823497</v>
      </c>
      <c r="H436" s="5">
        <v>47103.882352941102</v>
      </c>
      <c r="I436">
        <v>14</v>
      </c>
      <c r="J436">
        <v>13</v>
      </c>
      <c r="K436">
        <v>0</v>
      </c>
      <c r="L436">
        <v>178</v>
      </c>
      <c r="M436">
        <v>20</v>
      </c>
      <c r="N436">
        <v>17</v>
      </c>
      <c r="O436">
        <v>0</v>
      </c>
      <c r="P436">
        <v>336</v>
      </c>
      <c r="Q436">
        <v>22</v>
      </c>
      <c r="R436">
        <v>16</v>
      </c>
      <c r="S436">
        <v>0</v>
      </c>
      <c r="T436">
        <v>336</v>
      </c>
    </row>
    <row r="437" spans="1:20" x14ac:dyDescent="0.2">
      <c r="A437" s="1">
        <v>43136</v>
      </c>
      <c r="B437" t="s">
        <v>20</v>
      </c>
      <c r="C437">
        <v>23</v>
      </c>
      <c r="D437">
        <v>6</v>
      </c>
      <c r="E437">
        <v>1</v>
      </c>
      <c r="F437">
        <v>124</v>
      </c>
      <c r="G437" s="5">
        <v>11.869565217391299</v>
      </c>
      <c r="H437" s="5">
        <v>60922.869565217297</v>
      </c>
      <c r="I437">
        <v>11</v>
      </c>
      <c r="J437">
        <v>8</v>
      </c>
      <c r="K437">
        <v>0</v>
      </c>
      <c r="L437">
        <v>83</v>
      </c>
      <c r="M437">
        <v>18</v>
      </c>
      <c r="N437">
        <v>10</v>
      </c>
      <c r="O437">
        <v>0</v>
      </c>
      <c r="P437">
        <v>168</v>
      </c>
      <c r="Q437">
        <v>18</v>
      </c>
      <c r="R437">
        <v>9</v>
      </c>
      <c r="S437">
        <v>0</v>
      </c>
      <c r="T437">
        <v>152</v>
      </c>
    </row>
    <row r="438" spans="1:20" x14ac:dyDescent="0.2">
      <c r="A438" s="1">
        <v>43136</v>
      </c>
      <c r="B438" t="s">
        <v>21</v>
      </c>
      <c r="C438">
        <v>9</v>
      </c>
      <c r="D438">
        <v>10</v>
      </c>
      <c r="E438">
        <v>1</v>
      </c>
      <c r="F438">
        <v>80</v>
      </c>
      <c r="G438" s="5">
        <v>3.2222222222222201</v>
      </c>
      <c r="H438" s="5">
        <v>44590.555555555497</v>
      </c>
      <c r="I438">
        <v>6</v>
      </c>
      <c r="J438">
        <v>10</v>
      </c>
      <c r="K438">
        <v>0</v>
      </c>
      <c r="L438">
        <v>59</v>
      </c>
      <c r="M438">
        <v>6</v>
      </c>
      <c r="N438">
        <v>10</v>
      </c>
      <c r="O438">
        <v>0</v>
      </c>
      <c r="P438">
        <v>61</v>
      </c>
      <c r="Q438">
        <v>7</v>
      </c>
      <c r="R438">
        <v>10</v>
      </c>
      <c r="S438">
        <v>0</v>
      </c>
      <c r="T438">
        <v>71</v>
      </c>
    </row>
    <row r="439" spans="1:20" x14ac:dyDescent="0.2">
      <c r="A439" s="1">
        <v>43136</v>
      </c>
      <c r="B439" t="s">
        <v>22</v>
      </c>
      <c r="C439">
        <v>29</v>
      </c>
      <c r="D439">
        <v>7</v>
      </c>
      <c r="E439">
        <v>0</v>
      </c>
      <c r="F439">
        <v>246</v>
      </c>
      <c r="G439" s="5">
        <v>3.1538461538461502</v>
      </c>
      <c r="H439" s="5">
        <v>57854.692307692298</v>
      </c>
      <c r="I439">
        <v>23</v>
      </c>
      <c r="J439">
        <v>7</v>
      </c>
      <c r="K439">
        <v>0</v>
      </c>
      <c r="L439">
        <v>194</v>
      </c>
      <c r="M439">
        <v>43</v>
      </c>
      <c r="N439">
        <v>7</v>
      </c>
      <c r="O439">
        <v>0</v>
      </c>
      <c r="P439">
        <v>367</v>
      </c>
      <c r="Q439">
        <v>17</v>
      </c>
      <c r="R439">
        <v>7</v>
      </c>
      <c r="S439">
        <v>0</v>
      </c>
      <c r="T439">
        <v>145</v>
      </c>
    </row>
    <row r="440" spans="1:20" x14ac:dyDescent="0.2">
      <c r="A440" s="1">
        <v>43136</v>
      </c>
      <c r="B440" t="s">
        <v>23</v>
      </c>
      <c r="C440">
        <v>35</v>
      </c>
      <c r="D440">
        <v>10</v>
      </c>
      <c r="E440">
        <v>0</v>
      </c>
      <c r="F440">
        <v>392</v>
      </c>
      <c r="G440" s="5">
        <v>4.8125</v>
      </c>
      <c r="H440" s="5">
        <v>46934.40625</v>
      </c>
      <c r="I440">
        <v>28</v>
      </c>
      <c r="J440">
        <v>10</v>
      </c>
      <c r="K440">
        <v>1</v>
      </c>
      <c r="L440">
        <v>298</v>
      </c>
      <c r="M440">
        <v>47</v>
      </c>
      <c r="N440">
        <v>10</v>
      </c>
      <c r="O440">
        <v>1</v>
      </c>
      <c r="P440">
        <v>506</v>
      </c>
      <c r="Q440">
        <v>47</v>
      </c>
      <c r="R440">
        <v>10</v>
      </c>
      <c r="S440">
        <v>0</v>
      </c>
      <c r="T440">
        <v>520</v>
      </c>
    </row>
    <row r="441" spans="1:20" x14ac:dyDescent="0.2">
      <c r="A441" s="1">
        <v>43136</v>
      </c>
      <c r="B441" t="s">
        <v>24</v>
      </c>
      <c r="C441">
        <v>2</v>
      </c>
      <c r="D441">
        <v>2</v>
      </c>
      <c r="E441">
        <v>0</v>
      </c>
      <c r="F441">
        <v>5</v>
      </c>
      <c r="G441" s="5">
        <v>11</v>
      </c>
      <c r="H441" s="5">
        <v>50004.5</v>
      </c>
      <c r="I441">
        <v>11</v>
      </c>
      <c r="J441">
        <v>2</v>
      </c>
      <c r="K441">
        <v>0</v>
      </c>
      <c r="L441">
        <v>26</v>
      </c>
      <c r="M441">
        <v>16</v>
      </c>
      <c r="N441">
        <v>2</v>
      </c>
      <c r="O441">
        <v>0</v>
      </c>
      <c r="P441">
        <v>47</v>
      </c>
      <c r="Q441">
        <v>13</v>
      </c>
      <c r="R441">
        <v>2</v>
      </c>
      <c r="S441">
        <v>0</v>
      </c>
      <c r="T441">
        <v>44</v>
      </c>
    </row>
    <row r="442" spans="1:20" x14ac:dyDescent="0.2">
      <c r="A442" s="1">
        <v>43136</v>
      </c>
      <c r="B442" t="s">
        <v>25</v>
      </c>
      <c r="C442">
        <v>6</v>
      </c>
      <c r="D442">
        <v>4</v>
      </c>
      <c r="E442">
        <v>0</v>
      </c>
      <c r="F442">
        <v>19</v>
      </c>
      <c r="G442" s="5">
        <v>6.8</v>
      </c>
      <c r="H442" s="5">
        <v>40196.800000000003</v>
      </c>
      <c r="I442">
        <v>4</v>
      </c>
      <c r="J442">
        <v>4</v>
      </c>
      <c r="K442">
        <v>0</v>
      </c>
      <c r="L442">
        <v>14</v>
      </c>
      <c r="M442">
        <v>9</v>
      </c>
      <c r="N442">
        <v>4</v>
      </c>
      <c r="O442">
        <v>0</v>
      </c>
      <c r="P442">
        <v>32</v>
      </c>
      <c r="Q442">
        <v>10</v>
      </c>
      <c r="R442">
        <v>4</v>
      </c>
      <c r="S442">
        <v>0</v>
      </c>
      <c r="T442">
        <v>35</v>
      </c>
    </row>
    <row r="443" spans="1:20" x14ac:dyDescent="0.2">
      <c r="A443" s="1">
        <v>43136</v>
      </c>
      <c r="B443" t="s">
        <v>26</v>
      </c>
      <c r="C443">
        <v>30</v>
      </c>
      <c r="D443">
        <v>2</v>
      </c>
      <c r="E443">
        <v>0</v>
      </c>
      <c r="F443">
        <v>60</v>
      </c>
      <c r="G443" s="5">
        <v>3.52941176470588</v>
      </c>
      <c r="H443" s="5">
        <v>64772.647058823502</v>
      </c>
      <c r="I443">
        <v>33</v>
      </c>
      <c r="J443">
        <v>2</v>
      </c>
      <c r="K443">
        <v>0</v>
      </c>
      <c r="L443">
        <v>62</v>
      </c>
      <c r="M443">
        <v>19</v>
      </c>
      <c r="N443">
        <v>2</v>
      </c>
      <c r="O443">
        <v>0</v>
      </c>
      <c r="P443">
        <v>38</v>
      </c>
      <c r="Q443">
        <v>30</v>
      </c>
      <c r="R443">
        <v>2</v>
      </c>
      <c r="S443">
        <v>0</v>
      </c>
      <c r="T443">
        <v>60</v>
      </c>
    </row>
    <row r="444" spans="1:20" x14ac:dyDescent="0.2">
      <c r="A444" s="1">
        <v>43136</v>
      </c>
      <c r="B444" t="s">
        <v>27</v>
      </c>
      <c r="C444">
        <v>5</v>
      </c>
      <c r="D444">
        <v>8</v>
      </c>
      <c r="E444">
        <v>3</v>
      </c>
      <c r="F444">
        <v>28</v>
      </c>
      <c r="G444" s="5">
        <v>3.4</v>
      </c>
      <c r="H444" s="5">
        <v>80021.600000000006</v>
      </c>
      <c r="I444">
        <v>8</v>
      </c>
      <c r="J444">
        <v>8</v>
      </c>
      <c r="K444">
        <v>1</v>
      </c>
      <c r="L444">
        <v>65</v>
      </c>
      <c r="M444">
        <v>6</v>
      </c>
      <c r="N444">
        <v>8</v>
      </c>
      <c r="O444">
        <v>0</v>
      </c>
      <c r="P444">
        <v>57</v>
      </c>
      <c r="Q444">
        <v>10</v>
      </c>
      <c r="R444">
        <v>8</v>
      </c>
      <c r="S444">
        <v>0</v>
      </c>
      <c r="T444">
        <v>97</v>
      </c>
    </row>
    <row r="445" spans="1:20" x14ac:dyDescent="0.2">
      <c r="A445" s="1">
        <v>43136</v>
      </c>
      <c r="B445" t="s">
        <v>28</v>
      </c>
      <c r="C445">
        <v>9</v>
      </c>
      <c r="D445">
        <v>12</v>
      </c>
      <c r="E445">
        <v>0</v>
      </c>
      <c r="F445">
        <v>109</v>
      </c>
      <c r="G445" s="5">
        <v>5.6666666666666599</v>
      </c>
      <c r="H445" s="5">
        <v>55684.555555555497</v>
      </c>
      <c r="I445">
        <v>12</v>
      </c>
      <c r="J445">
        <v>8</v>
      </c>
      <c r="K445">
        <v>1</v>
      </c>
      <c r="L445">
        <v>84</v>
      </c>
      <c r="M445">
        <v>5</v>
      </c>
      <c r="N445">
        <v>26</v>
      </c>
      <c r="O445">
        <v>0</v>
      </c>
      <c r="P445">
        <v>132</v>
      </c>
      <c r="Q445">
        <v>15</v>
      </c>
      <c r="R445">
        <v>11</v>
      </c>
      <c r="S445">
        <v>0</v>
      </c>
      <c r="T445">
        <v>161</v>
      </c>
    </row>
    <row r="446" spans="1:20" x14ac:dyDescent="0.2">
      <c r="A446" s="1">
        <v>43136</v>
      </c>
      <c r="B446" t="s">
        <v>29</v>
      </c>
      <c r="C446">
        <v>13</v>
      </c>
      <c r="D446">
        <v>2</v>
      </c>
      <c r="E446">
        <v>0</v>
      </c>
      <c r="F446">
        <v>50</v>
      </c>
      <c r="G446" s="5">
        <v>3.3076923076922999</v>
      </c>
      <c r="H446" s="5">
        <v>53920.2307692307</v>
      </c>
      <c r="I446">
        <v>10</v>
      </c>
      <c r="J446">
        <v>2</v>
      </c>
      <c r="K446">
        <v>0</v>
      </c>
      <c r="L446">
        <v>22</v>
      </c>
      <c r="M446">
        <v>12</v>
      </c>
      <c r="N446">
        <v>2</v>
      </c>
      <c r="O446">
        <v>0</v>
      </c>
      <c r="P446">
        <v>42</v>
      </c>
      <c r="Q446">
        <v>16</v>
      </c>
      <c r="R446">
        <v>2</v>
      </c>
      <c r="S446">
        <v>0</v>
      </c>
      <c r="T446">
        <v>52</v>
      </c>
    </row>
    <row r="447" spans="1:20" x14ac:dyDescent="0.2">
      <c r="A447" s="1">
        <v>43136</v>
      </c>
      <c r="B447" t="s">
        <v>30</v>
      </c>
      <c r="C447">
        <v>14</v>
      </c>
      <c r="D447">
        <v>2</v>
      </c>
      <c r="E447">
        <v>0</v>
      </c>
      <c r="F447">
        <v>46</v>
      </c>
      <c r="G447" s="5">
        <v>3.71428571428571</v>
      </c>
      <c r="H447" s="5">
        <v>50039.571428571398</v>
      </c>
      <c r="I447">
        <v>10</v>
      </c>
      <c r="J447">
        <v>2</v>
      </c>
      <c r="K447">
        <v>0</v>
      </c>
      <c r="L447">
        <v>28</v>
      </c>
      <c r="M447">
        <v>17</v>
      </c>
      <c r="N447">
        <v>2</v>
      </c>
      <c r="O447">
        <v>0</v>
      </c>
      <c r="P447">
        <v>55</v>
      </c>
      <c r="Q447">
        <v>5</v>
      </c>
      <c r="R447">
        <v>2</v>
      </c>
      <c r="S447">
        <v>0</v>
      </c>
      <c r="T447">
        <v>16</v>
      </c>
    </row>
    <row r="448" spans="1:20" x14ac:dyDescent="0.2">
      <c r="A448" s="1">
        <v>43136</v>
      </c>
      <c r="B448" t="s">
        <v>31</v>
      </c>
      <c r="C448">
        <v>67</v>
      </c>
      <c r="D448">
        <v>13</v>
      </c>
      <c r="E448">
        <v>1</v>
      </c>
      <c r="F448">
        <v>801</v>
      </c>
      <c r="G448" s="5">
        <v>6.9242424242424203</v>
      </c>
      <c r="H448" s="5">
        <v>51548.560606060601</v>
      </c>
      <c r="I448">
        <v>57</v>
      </c>
      <c r="J448">
        <v>13</v>
      </c>
      <c r="K448">
        <v>1</v>
      </c>
      <c r="L448">
        <v>696</v>
      </c>
      <c r="M448">
        <v>61</v>
      </c>
      <c r="N448">
        <v>14</v>
      </c>
      <c r="O448">
        <v>0</v>
      </c>
      <c r="P448">
        <v>842</v>
      </c>
      <c r="Q448">
        <v>66</v>
      </c>
      <c r="R448">
        <v>11</v>
      </c>
      <c r="S448">
        <v>0</v>
      </c>
      <c r="T448">
        <v>727</v>
      </c>
    </row>
    <row r="449" spans="1:20" x14ac:dyDescent="0.2">
      <c r="A449" s="1">
        <v>43136</v>
      </c>
      <c r="B449" t="s">
        <v>32</v>
      </c>
      <c r="C449">
        <v>15</v>
      </c>
      <c r="D449">
        <v>3</v>
      </c>
      <c r="E449">
        <v>0</v>
      </c>
      <c r="F449">
        <v>62</v>
      </c>
      <c r="G449" s="5">
        <v>5.21428571428571</v>
      </c>
      <c r="H449" s="5">
        <v>50064.571428571398</v>
      </c>
      <c r="I449">
        <v>23</v>
      </c>
      <c r="J449">
        <v>3</v>
      </c>
      <c r="K449">
        <v>0</v>
      </c>
      <c r="L449">
        <v>80</v>
      </c>
      <c r="M449">
        <v>26</v>
      </c>
      <c r="N449">
        <v>3</v>
      </c>
      <c r="O449">
        <v>0</v>
      </c>
      <c r="P449">
        <v>134</v>
      </c>
      <c r="Q449">
        <v>17</v>
      </c>
      <c r="R449">
        <v>3</v>
      </c>
      <c r="S449">
        <v>0</v>
      </c>
      <c r="T449">
        <v>71</v>
      </c>
    </row>
    <row r="450" spans="1:20" x14ac:dyDescent="0.2">
      <c r="A450" s="1">
        <v>43137</v>
      </c>
      <c r="B450" t="s">
        <v>18</v>
      </c>
      <c r="C450">
        <v>7</v>
      </c>
      <c r="D450">
        <v>4</v>
      </c>
      <c r="E450">
        <v>1</v>
      </c>
      <c r="F450">
        <v>19</v>
      </c>
      <c r="G450" s="5">
        <v>3.4</v>
      </c>
      <c r="H450" s="5">
        <v>40089.599999999999</v>
      </c>
      <c r="I450">
        <v>8</v>
      </c>
      <c r="J450">
        <v>4</v>
      </c>
      <c r="K450">
        <v>1</v>
      </c>
      <c r="L450">
        <v>21</v>
      </c>
      <c r="M450">
        <v>6</v>
      </c>
      <c r="N450">
        <v>4</v>
      </c>
      <c r="O450">
        <v>0</v>
      </c>
      <c r="P450">
        <v>21</v>
      </c>
      <c r="Q450">
        <v>8</v>
      </c>
      <c r="R450">
        <v>4</v>
      </c>
      <c r="S450">
        <v>0</v>
      </c>
      <c r="T450">
        <v>28</v>
      </c>
    </row>
    <row r="451" spans="1:20" x14ac:dyDescent="0.2">
      <c r="A451" s="1">
        <v>43137</v>
      </c>
      <c r="B451" t="s">
        <v>19</v>
      </c>
      <c r="C451">
        <v>17</v>
      </c>
      <c r="D451">
        <v>11</v>
      </c>
      <c r="E451">
        <v>0</v>
      </c>
      <c r="F451">
        <v>186</v>
      </c>
      <c r="G451" s="5">
        <v>12.3529411764705</v>
      </c>
      <c r="H451" s="5">
        <v>53085</v>
      </c>
      <c r="I451">
        <v>24</v>
      </c>
      <c r="J451">
        <v>11</v>
      </c>
      <c r="K451">
        <v>0</v>
      </c>
      <c r="L451">
        <v>262</v>
      </c>
      <c r="M451">
        <v>24</v>
      </c>
      <c r="N451">
        <v>15</v>
      </c>
      <c r="O451">
        <v>2</v>
      </c>
      <c r="P451">
        <v>309</v>
      </c>
      <c r="Q451">
        <v>23</v>
      </c>
      <c r="R451">
        <v>13</v>
      </c>
      <c r="S451">
        <v>1</v>
      </c>
      <c r="T451">
        <v>269</v>
      </c>
    </row>
    <row r="452" spans="1:20" x14ac:dyDescent="0.2">
      <c r="A452" s="1">
        <v>43137</v>
      </c>
      <c r="B452" t="s">
        <v>20</v>
      </c>
      <c r="C452">
        <v>20</v>
      </c>
      <c r="D452">
        <v>7</v>
      </c>
      <c r="E452">
        <v>1</v>
      </c>
      <c r="F452">
        <v>124</v>
      </c>
      <c r="G452" s="5">
        <v>11.55</v>
      </c>
      <c r="H452" s="5">
        <v>50031.15</v>
      </c>
      <c r="I452">
        <v>20</v>
      </c>
      <c r="J452">
        <v>12</v>
      </c>
      <c r="K452">
        <v>1</v>
      </c>
      <c r="L452">
        <v>238</v>
      </c>
      <c r="M452">
        <v>11</v>
      </c>
      <c r="N452">
        <v>6</v>
      </c>
      <c r="O452">
        <v>1</v>
      </c>
      <c r="P452">
        <v>62</v>
      </c>
      <c r="Q452">
        <v>17</v>
      </c>
      <c r="R452">
        <v>7</v>
      </c>
      <c r="S452">
        <v>1</v>
      </c>
      <c r="T452">
        <v>106</v>
      </c>
    </row>
    <row r="453" spans="1:20" x14ac:dyDescent="0.2">
      <c r="A453" s="1">
        <v>43137</v>
      </c>
      <c r="B453" t="s">
        <v>21</v>
      </c>
      <c r="C453">
        <v>9</v>
      </c>
      <c r="D453">
        <v>10</v>
      </c>
      <c r="E453">
        <v>0</v>
      </c>
      <c r="F453">
        <v>87</v>
      </c>
      <c r="G453" s="5">
        <v>20.5555555555555</v>
      </c>
      <c r="H453" s="5">
        <v>33390.555555555497</v>
      </c>
      <c r="I453">
        <v>12</v>
      </c>
      <c r="J453">
        <v>10</v>
      </c>
      <c r="K453">
        <v>1</v>
      </c>
      <c r="L453">
        <v>107</v>
      </c>
      <c r="M453">
        <v>9</v>
      </c>
      <c r="N453">
        <v>10</v>
      </c>
      <c r="O453">
        <v>0</v>
      </c>
      <c r="P453">
        <v>92</v>
      </c>
      <c r="Q453">
        <v>8</v>
      </c>
      <c r="R453">
        <v>10</v>
      </c>
      <c r="S453">
        <v>2</v>
      </c>
      <c r="T453">
        <v>60</v>
      </c>
    </row>
    <row r="454" spans="1:20" x14ac:dyDescent="0.2">
      <c r="A454" s="1">
        <v>43137</v>
      </c>
      <c r="B454" t="s">
        <v>22</v>
      </c>
      <c r="C454">
        <v>23</v>
      </c>
      <c r="D454">
        <v>7</v>
      </c>
      <c r="E454">
        <v>0</v>
      </c>
      <c r="F454">
        <v>191</v>
      </c>
      <c r="G454" s="5">
        <v>2.7391304347826</v>
      </c>
      <c r="H454" s="5">
        <v>69611.1739130434</v>
      </c>
      <c r="I454">
        <v>26</v>
      </c>
      <c r="J454">
        <v>7</v>
      </c>
      <c r="K454">
        <v>1</v>
      </c>
      <c r="L454">
        <v>211</v>
      </c>
      <c r="M454">
        <v>20</v>
      </c>
      <c r="N454">
        <v>7</v>
      </c>
      <c r="O454">
        <v>1</v>
      </c>
      <c r="P454">
        <v>142</v>
      </c>
      <c r="Q454">
        <v>31</v>
      </c>
      <c r="R454">
        <v>7</v>
      </c>
      <c r="S454">
        <v>3</v>
      </c>
      <c r="T454">
        <v>173</v>
      </c>
    </row>
    <row r="455" spans="1:20" x14ac:dyDescent="0.2">
      <c r="A455" s="1">
        <v>43137</v>
      </c>
      <c r="B455" t="s">
        <v>23</v>
      </c>
      <c r="C455">
        <v>24</v>
      </c>
      <c r="D455">
        <v>10</v>
      </c>
      <c r="E455">
        <v>0</v>
      </c>
      <c r="F455">
        <v>263</v>
      </c>
      <c r="G455" s="5">
        <v>2.6521739130434701</v>
      </c>
      <c r="H455" s="5">
        <v>56626.043478260799</v>
      </c>
      <c r="I455">
        <v>43</v>
      </c>
      <c r="J455">
        <v>10</v>
      </c>
      <c r="K455">
        <v>0</v>
      </c>
      <c r="L455">
        <v>473</v>
      </c>
      <c r="M455">
        <v>25</v>
      </c>
      <c r="N455">
        <v>10</v>
      </c>
      <c r="O455">
        <v>1</v>
      </c>
      <c r="P455">
        <v>261</v>
      </c>
      <c r="Q455">
        <v>46</v>
      </c>
      <c r="R455">
        <v>10</v>
      </c>
      <c r="S455">
        <v>2</v>
      </c>
      <c r="T455">
        <v>440</v>
      </c>
    </row>
    <row r="456" spans="1:20" x14ac:dyDescent="0.2">
      <c r="A456" s="1">
        <v>43137</v>
      </c>
      <c r="B456" t="s">
        <v>24</v>
      </c>
      <c r="C456">
        <v>15</v>
      </c>
      <c r="D456">
        <v>2</v>
      </c>
      <c r="E456">
        <v>0</v>
      </c>
      <c r="F456">
        <v>34</v>
      </c>
      <c r="G456" s="5">
        <v>1.8571428571428501</v>
      </c>
      <c r="H456" s="5">
        <v>50187.5</v>
      </c>
      <c r="I456">
        <v>14</v>
      </c>
      <c r="J456">
        <v>2</v>
      </c>
      <c r="K456">
        <v>0</v>
      </c>
      <c r="L456">
        <v>39</v>
      </c>
      <c r="M456">
        <v>16</v>
      </c>
      <c r="N456">
        <v>2</v>
      </c>
      <c r="O456">
        <v>0</v>
      </c>
      <c r="P456">
        <v>32</v>
      </c>
      <c r="Q456">
        <v>17</v>
      </c>
      <c r="R456">
        <v>2</v>
      </c>
      <c r="S456">
        <v>0</v>
      </c>
      <c r="T456">
        <v>40</v>
      </c>
    </row>
    <row r="457" spans="1:20" x14ac:dyDescent="0.2">
      <c r="A457" s="1">
        <v>43137</v>
      </c>
      <c r="B457" t="s">
        <v>25</v>
      </c>
      <c r="C457">
        <v>7</v>
      </c>
      <c r="D457">
        <v>4</v>
      </c>
      <c r="E457">
        <v>0</v>
      </c>
      <c r="F457">
        <v>24</v>
      </c>
      <c r="G457" s="5">
        <v>2</v>
      </c>
      <c r="H457" s="5">
        <v>50132.666666666599</v>
      </c>
      <c r="I457">
        <v>10</v>
      </c>
      <c r="J457">
        <v>4</v>
      </c>
      <c r="K457">
        <v>0</v>
      </c>
      <c r="L457">
        <v>32</v>
      </c>
      <c r="M457">
        <v>0</v>
      </c>
      <c r="N457">
        <v>0</v>
      </c>
      <c r="O457">
        <v>0</v>
      </c>
      <c r="P457">
        <v>0</v>
      </c>
      <c r="Q457">
        <v>5</v>
      </c>
      <c r="R457">
        <v>4</v>
      </c>
      <c r="S457">
        <v>0</v>
      </c>
      <c r="T457">
        <v>18</v>
      </c>
    </row>
    <row r="458" spans="1:20" x14ac:dyDescent="0.2">
      <c r="A458" s="1">
        <v>43137</v>
      </c>
      <c r="B458" t="s">
        <v>26</v>
      </c>
      <c r="C458">
        <v>35</v>
      </c>
      <c r="D458">
        <v>2</v>
      </c>
      <c r="E458">
        <v>0</v>
      </c>
      <c r="F458">
        <v>70</v>
      </c>
      <c r="G458" s="5">
        <v>3.16</v>
      </c>
      <c r="H458" s="5">
        <v>56059.199999999997</v>
      </c>
      <c r="I458">
        <v>28</v>
      </c>
      <c r="J458">
        <v>2</v>
      </c>
      <c r="K458">
        <v>0</v>
      </c>
      <c r="L458">
        <v>49</v>
      </c>
      <c r="M458">
        <v>31</v>
      </c>
      <c r="N458">
        <v>2</v>
      </c>
      <c r="O458">
        <v>0</v>
      </c>
      <c r="P458">
        <v>58</v>
      </c>
      <c r="Q458">
        <v>45</v>
      </c>
      <c r="R458">
        <v>2</v>
      </c>
      <c r="S458">
        <v>0</v>
      </c>
      <c r="T458">
        <v>90</v>
      </c>
    </row>
    <row r="459" spans="1:20" x14ac:dyDescent="0.2">
      <c r="A459" s="1">
        <v>43137</v>
      </c>
      <c r="B459" t="s">
        <v>27</v>
      </c>
      <c r="C459">
        <v>5</v>
      </c>
      <c r="D459">
        <v>8</v>
      </c>
      <c r="E459">
        <v>0</v>
      </c>
      <c r="F459">
        <v>48</v>
      </c>
      <c r="G459" s="5">
        <v>3.8</v>
      </c>
      <c r="H459" s="5">
        <v>60000.6</v>
      </c>
      <c r="I459">
        <v>9</v>
      </c>
      <c r="J459">
        <v>8</v>
      </c>
      <c r="K459">
        <v>0</v>
      </c>
      <c r="L459">
        <v>87</v>
      </c>
      <c r="M459">
        <v>6</v>
      </c>
      <c r="N459">
        <v>8</v>
      </c>
      <c r="O459">
        <v>1</v>
      </c>
      <c r="P459">
        <v>48</v>
      </c>
      <c r="Q459">
        <v>9</v>
      </c>
      <c r="R459">
        <v>8</v>
      </c>
      <c r="S459">
        <v>0</v>
      </c>
      <c r="T459">
        <v>83</v>
      </c>
    </row>
    <row r="460" spans="1:20" x14ac:dyDescent="0.2">
      <c r="A460" s="1">
        <v>43137</v>
      </c>
      <c r="B460" t="s">
        <v>28</v>
      </c>
      <c r="C460">
        <v>20</v>
      </c>
      <c r="D460">
        <v>9</v>
      </c>
      <c r="E460">
        <v>1</v>
      </c>
      <c r="F460">
        <v>163</v>
      </c>
      <c r="G460" s="5">
        <v>3.15</v>
      </c>
      <c r="H460" s="5">
        <v>40189</v>
      </c>
      <c r="I460">
        <v>14</v>
      </c>
      <c r="J460">
        <v>9</v>
      </c>
      <c r="K460">
        <v>1</v>
      </c>
      <c r="L460">
        <v>104</v>
      </c>
      <c r="M460">
        <v>13</v>
      </c>
      <c r="N460">
        <v>8</v>
      </c>
      <c r="O460">
        <v>0</v>
      </c>
      <c r="P460">
        <v>103</v>
      </c>
      <c r="Q460">
        <v>14</v>
      </c>
      <c r="R460">
        <v>8</v>
      </c>
      <c r="S460">
        <v>0</v>
      </c>
      <c r="T460">
        <v>104</v>
      </c>
    </row>
    <row r="461" spans="1:20" x14ac:dyDescent="0.2">
      <c r="A461" s="1">
        <v>43137</v>
      </c>
      <c r="B461" t="s">
        <v>29</v>
      </c>
      <c r="C461">
        <v>18</v>
      </c>
      <c r="D461">
        <v>2</v>
      </c>
      <c r="E461">
        <v>0</v>
      </c>
      <c r="F461">
        <v>50</v>
      </c>
      <c r="G461" s="5">
        <v>11.588235294117601</v>
      </c>
      <c r="H461" s="5">
        <v>64812.9411764705</v>
      </c>
      <c r="I461">
        <v>16</v>
      </c>
      <c r="J461">
        <v>2</v>
      </c>
      <c r="K461">
        <v>0</v>
      </c>
      <c r="L461">
        <v>36</v>
      </c>
      <c r="M461">
        <v>17</v>
      </c>
      <c r="N461">
        <v>2</v>
      </c>
      <c r="O461">
        <v>0</v>
      </c>
      <c r="P461">
        <v>36</v>
      </c>
      <c r="Q461">
        <v>17</v>
      </c>
      <c r="R461">
        <v>2</v>
      </c>
      <c r="S461">
        <v>0</v>
      </c>
      <c r="T461">
        <v>36</v>
      </c>
    </row>
    <row r="462" spans="1:20" x14ac:dyDescent="0.2">
      <c r="A462" s="1">
        <v>43137</v>
      </c>
      <c r="B462" t="s">
        <v>30</v>
      </c>
      <c r="C462">
        <v>19</v>
      </c>
      <c r="D462">
        <v>2</v>
      </c>
      <c r="E462">
        <v>0</v>
      </c>
      <c r="F462">
        <v>38</v>
      </c>
      <c r="G462" s="5">
        <v>2.8421052631578898</v>
      </c>
      <c r="H462" s="5">
        <v>42166.631578947301</v>
      </c>
      <c r="I462">
        <v>13</v>
      </c>
      <c r="J462">
        <v>2</v>
      </c>
      <c r="K462">
        <v>0</v>
      </c>
      <c r="L462">
        <v>31</v>
      </c>
      <c r="M462">
        <v>8</v>
      </c>
      <c r="N462">
        <v>2</v>
      </c>
      <c r="O462">
        <v>0</v>
      </c>
      <c r="P462">
        <v>16</v>
      </c>
      <c r="Q462">
        <v>17</v>
      </c>
      <c r="R462">
        <v>2</v>
      </c>
      <c r="S462">
        <v>0</v>
      </c>
      <c r="T462">
        <v>34</v>
      </c>
    </row>
    <row r="463" spans="1:20" x14ac:dyDescent="0.2">
      <c r="A463" s="1">
        <v>43137</v>
      </c>
      <c r="B463" t="s">
        <v>31</v>
      </c>
      <c r="C463">
        <v>85</v>
      </c>
      <c r="D463">
        <v>11</v>
      </c>
      <c r="E463">
        <v>1</v>
      </c>
      <c r="F463">
        <v>860</v>
      </c>
      <c r="G463" s="5">
        <v>5.4457831325301198</v>
      </c>
      <c r="H463" s="5">
        <v>54325.578313252998</v>
      </c>
      <c r="I463">
        <v>61</v>
      </c>
      <c r="J463">
        <v>11</v>
      </c>
      <c r="K463">
        <v>0</v>
      </c>
      <c r="L463">
        <v>635</v>
      </c>
      <c r="M463">
        <v>72</v>
      </c>
      <c r="N463">
        <v>12</v>
      </c>
      <c r="O463">
        <v>1</v>
      </c>
      <c r="P463">
        <v>836</v>
      </c>
      <c r="Q463">
        <v>96</v>
      </c>
      <c r="R463">
        <v>12</v>
      </c>
      <c r="S463">
        <v>1</v>
      </c>
      <c r="T463">
        <v>1068</v>
      </c>
    </row>
    <row r="464" spans="1:20" x14ac:dyDescent="0.2">
      <c r="A464" s="1">
        <v>43137</v>
      </c>
      <c r="B464" t="s">
        <v>32</v>
      </c>
      <c r="C464">
        <v>34</v>
      </c>
      <c r="D464">
        <v>3</v>
      </c>
      <c r="E464">
        <v>0</v>
      </c>
      <c r="F464">
        <v>116</v>
      </c>
      <c r="G464" s="5">
        <v>9.87878787878787</v>
      </c>
      <c r="H464" s="5">
        <v>48529.909090909001</v>
      </c>
      <c r="I464">
        <v>29</v>
      </c>
      <c r="J464">
        <v>3</v>
      </c>
      <c r="K464">
        <v>0</v>
      </c>
      <c r="L464">
        <v>111</v>
      </c>
      <c r="M464">
        <v>21</v>
      </c>
      <c r="N464">
        <v>3</v>
      </c>
      <c r="O464">
        <v>0</v>
      </c>
      <c r="P464">
        <v>69</v>
      </c>
      <c r="Q464">
        <v>35</v>
      </c>
      <c r="R464">
        <v>3</v>
      </c>
      <c r="S464">
        <v>0</v>
      </c>
      <c r="T464">
        <v>128</v>
      </c>
    </row>
    <row r="465" spans="1:20" x14ac:dyDescent="0.2">
      <c r="A465" s="1">
        <v>43138</v>
      </c>
      <c r="B465" t="s">
        <v>18</v>
      </c>
      <c r="C465">
        <v>7</v>
      </c>
      <c r="D465">
        <v>4</v>
      </c>
      <c r="E465">
        <v>0</v>
      </c>
      <c r="F465">
        <v>24</v>
      </c>
      <c r="G465" s="5">
        <v>2.3333333333333299</v>
      </c>
      <c r="H465" s="5">
        <v>50039.666666666599</v>
      </c>
      <c r="I465">
        <v>7</v>
      </c>
      <c r="J465">
        <v>4</v>
      </c>
      <c r="K465">
        <v>0</v>
      </c>
      <c r="L465">
        <v>24</v>
      </c>
      <c r="M465">
        <v>1</v>
      </c>
      <c r="N465">
        <v>4</v>
      </c>
      <c r="O465">
        <v>0</v>
      </c>
      <c r="P465">
        <v>4</v>
      </c>
      <c r="Q465">
        <v>7</v>
      </c>
      <c r="R465">
        <v>4</v>
      </c>
      <c r="S465">
        <v>0</v>
      </c>
      <c r="T465">
        <v>24</v>
      </c>
    </row>
    <row r="466" spans="1:20" x14ac:dyDescent="0.2">
      <c r="A466" s="1">
        <v>43138</v>
      </c>
      <c r="B466" t="s">
        <v>19</v>
      </c>
      <c r="C466">
        <v>30</v>
      </c>
      <c r="D466">
        <v>12</v>
      </c>
      <c r="E466">
        <v>0</v>
      </c>
      <c r="F466">
        <v>354</v>
      </c>
      <c r="G466" s="5">
        <v>4.9000000000000004</v>
      </c>
      <c r="H466" s="5">
        <v>53464.1</v>
      </c>
      <c r="I466">
        <v>19</v>
      </c>
      <c r="J466">
        <v>15</v>
      </c>
      <c r="K466">
        <v>0</v>
      </c>
      <c r="L466">
        <v>269</v>
      </c>
      <c r="M466">
        <v>24</v>
      </c>
      <c r="N466">
        <v>10</v>
      </c>
      <c r="O466">
        <v>1</v>
      </c>
      <c r="P466">
        <v>217</v>
      </c>
      <c r="Q466">
        <v>26</v>
      </c>
      <c r="R466">
        <v>14</v>
      </c>
      <c r="S466">
        <v>1</v>
      </c>
      <c r="T466">
        <v>358</v>
      </c>
    </row>
    <row r="467" spans="1:20" x14ac:dyDescent="0.2">
      <c r="A467" s="1">
        <v>43138</v>
      </c>
      <c r="B467" t="s">
        <v>20</v>
      </c>
      <c r="C467">
        <v>15</v>
      </c>
      <c r="D467">
        <v>8</v>
      </c>
      <c r="E467">
        <v>0</v>
      </c>
      <c r="F467">
        <v>115</v>
      </c>
      <c r="G467" s="5">
        <v>3.0666666666666602</v>
      </c>
      <c r="H467" s="5">
        <v>60089.133333333302</v>
      </c>
      <c r="I467">
        <v>19</v>
      </c>
      <c r="J467">
        <v>12</v>
      </c>
      <c r="K467">
        <v>0</v>
      </c>
      <c r="L467">
        <v>219</v>
      </c>
      <c r="M467">
        <v>31</v>
      </c>
      <c r="N467">
        <v>7</v>
      </c>
      <c r="O467">
        <v>2</v>
      </c>
      <c r="P467">
        <v>188</v>
      </c>
      <c r="Q467">
        <v>12</v>
      </c>
      <c r="R467">
        <v>8</v>
      </c>
      <c r="S467">
        <v>0</v>
      </c>
      <c r="T467">
        <v>100</v>
      </c>
    </row>
    <row r="468" spans="1:20" x14ac:dyDescent="0.2">
      <c r="A468" s="1">
        <v>43138</v>
      </c>
      <c r="B468" t="s">
        <v>21</v>
      </c>
      <c r="C468">
        <v>11</v>
      </c>
      <c r="D468">
        <v>10</v>
      </c>
      <c r="E468">
        <v>0</v>
      </c>
      <c r="F468">
        <v>110</v>
      </c>
      <c r="G468" s="5">
        <v>2.9</v>
      </c>
      <c r="H468" s="5">
        <v>50038.3</v>
      </c>
      <c r="I468">
        <v>7</v>
      </c>
      <c r="J468">
        <v>10</v>
      </c>
      <c r="K468">
        <v>0</v>
      </c>
      <c r="L468">
        <v>68</v>
      </c>
      <c r="M468">
        <v>11</v>
      </c>
      <c r="N468">
        <v>10</v>
      </c>
      <c r="O468">
        <v>0</v>
      </c>
      <c r="P468">
        <v>110</v>
      </c>
      <c r="Q468">
        <v>13</v>
      </c>
      <c r="R468">
        <v>10</v>
      </c>
      <c r="S468">
        <v>0</v>
      </c>
      <c r="T468">
        <v>125</v>
      </c>
    </row>
    <row r="469" spans="1:20" x14ac:dyDescent="0.2">
      <c r="A469" s="1">
        <v>43138</v>
      </c>
      <c r="B469" t="s">
        <v>22</v>
      </c>
      <c r="C469">
        <v>21</v>
      </c>
      <c r="D469">
        <v>7</v>
      </c>
      <c r="E469">
        <v>0</v>
      </c>
      <c r="F469">
        <v>176</v>
      </c>
      <c r="G469" s="5">
        <v>2.35</v>
      </c>
      <c r="H469" s="5">
        <v>65041.5</v>
      </c>
      <c r="I469">
        <v>28</v>
      </c>
      <c r="J469">
        <v>7</v>
      </c>
      <c r="K469">
        <v>0</v>
      </c>
      <c r="L469">
        <v>240</v>
      </c>
      <c r="M469">
        <v>20</v>
      </c>
      <c r="N469">
        <v>7</v>
      </c>
      <c r="O469">
        <v>0</v>
      </c>
      <c r="P469">
        <v>169</v>
      </c>
      <c r="Q469">
        <v>34</v>
      </c>
      <c r="R469">
        <v>7</v>
      </c>
      <c r="S469">
        <v>0</v>
      </c>
      <c r="T469">
        <v>288</v>
      </c>
    </row>
    <row r="470" spans="1:20" x14ac:dyDescent="0.2">
      <c r="A470" s="1">
        <v>43138</v>
      </c>
      <c r="B470" t="s">
        <v>23</v>
      </c>
      <c r="C470">
        <v>43</v>
      </c>
      <c r="D470">
        <v>10</v>
      </c>
      <c r="E470">
        <v>0</v>
      </c>
      <c r="F470">
        <v>480</v>
      </c>
      <c r="G470" s="5">
        <v>4.2894736842105203</v>
      </c>
      <c r="H470" s="5">
        <v>60573.236842105202</v>
      </c>
      <c r="I470">
        <v>54</v>
      </c>
      <c r="J470">
        <v>10</v>
      </c>
      <c r="K470">
        <v>1</v>
      </c>
      <c r="L470">
        <v>574</v>
      </c>
      <c r="M470">
        <v>41</v>
      </c>
      <c r="N470">
        <v>10</v>
      </c>
      <c r="O470">
        <v>1</v>
      </c>
      <c r="P470">
        <v>439</v>
      </c>
      <c r="Q470">
        <v>32</v>
      </c>
      <c r="R470">
        <v>10</v>
      </c>
      <c r="S470">
        <v>0</v>
      </c>
      <c r="T470">
        <v>361</v>
      </c>
    </row>
    <row r="471" spans="1:20" x14ac:dyDescent="0.2">
      <c r="A471" s="1">
        <v>43138</v>
      </c>
      <c r="B471" t="s">
        <v>24</v>
      </c>
      <c r="C471">
        <v>7</v>
      </c>
      <c r="D471">
        <v>2</v>
      </c>
      <c r="E471">
        <v>0</v>
      </c>
      <c r="F471">
        <v>16</v>
      </c>
      <c r="G471" s="5">
        <v>6.8571428571428497</v>
      </c>
      <c r="H471" s="5">
        <v>57171.142857142797</v>
      </c>
      <c r="I471">
        <v>12</v>
      </c>
      <c r="J471">
        <v>2</v>
      </c>
      <c r="K471">
        <v>0</v>
      </c>
      <c r="L471">
        <v>32</v>
      </c>
      <c r="M471">
        <v>13</v>
      </c>
      <c r="N471">
        <v>2</v>
      </c>
      <c r="O471">
        <v>1</v>
      </c>
      <c r="P471">
        <v>42</v>
      </c>
      <c r="Q471">
        <v>10</v>
      </c>
      <c r="R471">
        <v>2</v>
      </c>
      <c r="S471">
        <v>0</v>
      </c>
      <c r="T471">
        <v>30</v>
      </c>
    </row>
    <row r="472" spans="1:20" x14ac:dyDescent="0.2">
      <c r="A472" s="1">
        <v>43138</v>
      </c>
      <c r="B472" t="s">
        <v>25</v>
      </c>
      <c r="C472">
        <v>11</v>
      </c>
      <c r="D472">
        <v>4</v>
      </c>
      <c r="E472">
        <v>0</v>
      </c>
      <c r="F472">
        <v>38</v>
      </c>
      <c r="G472" s="5">
        <v>9.5</v>
      </c>
      <c r="H472" s="5">
        <v>25113.75</v>
      </c>
      <c r="I472">
        <v>8</v>
      </c>
      <c r="J472">
        <v>4</v>
      </c>
      <c r="K472">
        <v>0</v>
      </c>
      <c r="L472">
        <v>28</v>
      </c>
      <c r="M472">
        <v>6</v>
      </c>
      <c r="N472">
        <v>4</v>
      </c>
      <c r="O472">
        <v>1</v>
      </c>
      <c r="P472">
        <v>18</v>
      </c>
      <c r="Q472">
        <v>6</v>
      </c>
      <c r="R472">
        <v>4</v>
      </c>
      <c r="S472">
        <v>1</v>
      </c>
      <c r="T472">
        <v>18</v>
      </c>
    </row>
    <row r="473" spans="1:20" x14ac:dyDescent="0.2">
      <c r="A473" s="1">
        <v>43138</v>
      </c>
      <c r="B473" t="s">
        <v>26</v>
      </c>
      <c r="C473">
        <v>33</v>
      </c>
      <c r="D473">
        <v>2</v>
      </c>
      <c r="E473">
        <v>0</v>
      </c>
      <c r="F473">
        <v>66</v>
      </c>
      <c r="G473" s="5">
        <v>5.2258064516129004</v>
      </c>
      <c r="H473" s="5">
        <v>54945.580645161201</v>
      </c>
      <c r="I473">
        <v>38</v>
      </c>
      <c r="J473">
        <v>2</v>
      </c>
      <c r="K473">
        <v>0</v>
      </c>
      <c r="L473">
        <v>69</v>
      </c>
      <c r="M473">
        <v>21</v>
      </c>
      <c r="N473">
        <v>2</v>
      </c>
      <c r="O473">
        <v>0</v>
      </c>
      <c r="P473">
        <v>40</v>
      </c>
      <c r="Q473">
        <v>18</v>
      </c>
      <c r="R473">
        <v>2</v>
      </c>
      <c r="S473">
        <v>0</v>
      </c>
      <c r="T473">
        <v>35</v>
      </c>
    </row>
    <row r="474" spans="1:20" x14ac:dyDescent="0.2">
      <c r="A474" s="1">
        <v>43138</v>
      </c>
      <c r="B474" t="s">
        <v>27</v>
      </c>
      <c r="C474">
        <v>9</v>
      </c>
      <c r="D474">
        <v>8</v>
      </c>
      <c r="E474">
        <v>1</v>
      </c>
      <c r="F474">
        <v>71</v>
      </c>
      <c r="G474" s="5">
        <v>4.2222222222222197</v>
      </c>
      <c r="H474" s="5">
        <v>33398.222222222197</v>
      </c>
      <c r="I474">
        <v>11</v>
      </c>
      <c r="J474">
        <v>8</v>
      </c>
      <c r="K474">
        <v>2</v>
      </c>
      <c r="L474">
        <v>88</v>
      </c>
      <c r="M474">
        <v>5</v>
      </c>
      <c r="N474">
        <v>8</v>
      </c>
      <c r="O474">
        <v>2</v>
      </c>
      <c r="P474">
        <v>39</v>
      </c>
      <c r="Q474">
        <v>7</v>
      </c>
      <c r="R474">
        <v>8</v>
      </c>
      <c r="S474">
        <v>0</v>
      </c>
      <c r="T474">
        <v>61</v>
      </c>
    </row>
    <row r="475" spans="1:20" x14ac:dyDescent="0.2">
      <c r="A475" s="1">
        <v>43138</v>
      </c>
      <c r="B475" t="s">
        <v>28</v>
      </c>
      <c r="C475">
        <v>10</v>
      </c>
      <c r="D475">
        <v>11</v>
      </c>
      <c r="E475">
        <v>0</v>
      </c>
      <c r="F475">
        <v>108</v>
      </c>
      <c r="G475" s="5">
        <v>2.8</v>
      </c>
      <c r="H475" s="5">
        <v>60060.2</v>
      </c>
      <c r="I475">
        <v>16</v>
      </c>
      <c r="J475">
        <v>8</v>
      </c>
      <c r="K475">
        <v>2</v>
      </c>
      <c r="L475">
        <v>99</v>
      </c>
      <c r="M475">
        <v>10</v>
      </c>
      <c r="N475">
        <v>7</v>
      </c>
      <c r="O475">
        <v>0</v>
      </c>
      <c r="P475">
        <v>74</v>
      </c>
      <c r="Q475">
        <v>5</v>
      </c>
      <c r="R475">
        <v>10</v>
      </c>
      <c r="S475">
        <v>0</v>
      </c>
      <c r="T475">
        <v>48</v>
      </c>
    </row>
    <row r="476" spans="1:20" x14ac:dyDescent="0.2">
      <c r="A476" s="1">
        <v>43138</v>
      </c>
      <c r="B476" t="s">
        <v>29</v>
      </c>
      <c r="C476">
        <v>14</v>
      </c>
      <c r="D476">
        <v>2</v>
      </c>
      <c r="E476">
        <v>0</v>
      </c>
      <c r="F476">
        <v>32</v>
      </c>
      <c r="G476" s="5">
        <v>3</v>
      </c>
      <c r="H476" s="5">
        <v>69288.307692307601</v>
      </c>
      <c r="I476">
        <v>14</v>
      </c>
      <c r="J476">
        <v>2</v>
      </c>
      <c r="K476">
        <v>0</v>
      </c>
      <c r="L476">
        <v>37</v>
      </c>
      <c r="M476">
        <v>15</v>
      </c>
      <c r="N476">
        <v>2</v>
      </c>
      <c r="O476">
        <v>0</v>
      </c>
      <c r="P476">
        <v>32</v>
      </c>
      <c r="Q476">
        <v>10</v>
      </c>
      <c r="R476">
        <v>2</v>
      </c>
      <c r="S476">
        <v>0</v>
      </c>
      <c r="T476">
        <v>22</v>
      </c>
    </row>
    <row r="477" spans="1:20" x14ac:dyDescent="0.2">
      <c r="A477" s="1">
        <v>43138</v>
      </c>
      <c r="B477" t="s">
        <v>30</v>
      </c>
      <c r="C477">
        <v>21</v>
      </c>
      <c r="D477">
        <v>2</v>
      </c>
      <c r="E477">
        <v>0</v>
      </c>
      <c r="F477">
        <v>42</v>
      </c>
      <c r="G477" s="5">
        <v>2.6315789473684199</v>
      </c>
      <c r="H477" s="5">
        <v>68499.263157894704</v>
      </c>
      <c r="I477">
        <v>11</v>
      </c>
      <c r="J477">
        <v>2</v>
      </c>
      <c r="K477">
        <v>0</v>
      </c>
      <c r="L477">
        <v>44</v>
      </c>
      <c r="M477">
        <v>7</v>
      </c>
      <c r="N477">
        <v>2</v>
      </c>
      <c r="O477">
        <v>0</v>
      </c>
      <c r="P477">
        <v>14</v>
      </c>
      <c r="Q477">
        <v>8</v>
      </c>
      <c r="R477">
        <v>2</v>
      </c>
      <c r="S477">
        <v>0</v>
      </c>
      <c r="T477">
        <v>34</v>
      </c>
    </row>
    <row r="478" spans="1:20" x14ac:dyDescent="0.2">
      <c r="A478" s="1">
        <v>43138</v>
      </c>
      <c r="B478" t="s">
        <v>31</v>
      </c>
      <c r="C478">
        <v>78</v>
      </c>
      <c r="D478">
        <v>11</v>
      </c>
      <c r="E478">
        <v>1</v>
      </c>
      <c r="F478">
        <v>821</v>
      </c>
      <c r="G478" s="5">
        <v>4.2162162162162096</v>
      </c>
      <c r="H478" s="5">
        <v>51461.216216216199</v>
      </c>
      <c r="I478">
        <v>68</v>
      </c>
      <c r="J478">
        <v>15</v>
      </c>
      <c r="K478">
        <v>1</v>
      </c>
      <c r="L478">
        <v>943</v>
      </c>
      <c r="M478">
        <v>83</v>
      </c>
      <c r="N478">
        <v>12</v>
      </c>
      <c r="O478">
        <v>1</v>
      </c>
      <c r="P478">
        <v>866</v>
      </c>
      <c r="Q478">
        <v>51</v>
      </c>
      <c r="R478">
        <v>14</v>
      </c>
      <c r="S478">
        <v>1</v>
      </c>
      <c r="T478">
        <v>676</v>
      </c>
    </row>
    <row r="479" spans="1:20" x14ac:dyDescent="0.2">
      <c r="A479" s="1">
        <v>43138</v>
      </c>
      <c r="B479" t="s">
        <v>32</v>
      </c>
      <c r="C479">
        <v>23</v>
      </c>
      <c r="D479">
        <v>3</v>
      </c>
      <c r="E479">
        <v>0</v>
      </c>
      <c r="F479">
        <v>75</v>
      </c>
      <c r="G479" s="5">
        <v>4.1739130434782599</v>
      </c>
      <c r="H479" s="5">
        <v>65248.347826086901</v>
      </c>
      <c r="I479">
        <v>27</v>
      </c>
      <c r="J479">
        <v>3</v>
      </c>
      <c r="K479">
        <v>0</v>
      </c>
      <c r="L479">
        <v>104</v>
      </c>
      <c r="M479">
        <v>32</v>
      </c>
      <c r="N479">
        <v>3</v>
      </c>
      <c r="O479">
        <v>0</v>
      </c>
      <c r="P479">
        <v>128</v>
      </c>
      <c r="Q479">
        <v>18</v>
      </c>
      <c r="R479">
        <v>3</v>
      </c>
      <c r="S479">
        <v>0</v>
      </c>
      <c r="T479">
        <v>92</v>
      </c>
    </row>
    <row r="480" spans="1:20" x14ac:dyDescent="0.2">
      <c r="A480" s="1">
        <v>43139</v>
      </c>
      <c r="B480" t="s">
        <v>18</v>
      </c>
      <c r="C480">
        <v>2</v>
      </c>
      <c r="D480">
        <v>4</v>
      </c>
      <c r="E480">
        <v>0</v>
      </c>
      <c r="F480">
        <v>7</v>
      </c>
      <c r="G480" s="5">
        <v>1.5</v>
      </c>
      <c r="H480" s="5">
        <v>50017</v>
      </c>
      <c r="I480">
        <v>10</v>
      </c>
      <c r="J480">
        <v>4</v>
      </c>
      <c r="K480">
        <v>0</v>
      </c>
      <c r="L480">
        <v>34</v>
      </c>
      <c r="M480">
        <v>13</v>
      </c>
      <c r="N480">
        <v>4</v>
      </c>
      <c r="O480">
        <v>0</v>
      </c>
      <c r="P480">
        <v>42</v>
      </c>
      <c r="Q480">
        <v>7</v>
      </c>
      <c r="R480">
        <v>4</v>
      </c>
      <c r="S480">
        <v>0</v>
      </c>
      <c r="T480">
        <v>24</v>
      </c>
    </row>
    <row r="481" spans="1:20" x14ac:dyDescent="0.2">
      <c r="A481" s="1">
        <v>43139</v>
      </c>
      <c r="B481" t="s">
        <v>19</v>
      </c>
      <c r="C481">
        <v>18</v>
      </c>
      <c r="D481">
        <v>14</v>
      </c>
      <c r="E481">
        <v>1</v>
      </c>
      <c r="F481">
        <v>228</v>
      </c>
      <c r="G481" s="5">
        <v>5.05555555555555</v>
      </c>
      <c r="H481" s="5">
        <v>39081.444444444402</v>
      </c>
      <c r="I481">
        <v>25</v>
      </c>
      <c r="J481">
        <v>15</v>
      </c>
      <c r="K481">
        <v>0</v>
      </c>
      <c r="L481">
        <v>373</v>
      </c>
      <c r="M481">
        <v>33</v>
      </c>
      <c r="N481">
        <v>13</v>
      </c>
      <c r="O481">
        <v>1</v>
      </c>
      <c r="P481">
        <v>387</v>
      </c>
      <c r="Q481">
        <v>21</v>
      </c>
      <c r="R481">
        <v>21</v>
      </c>
      <c r="S481">
        <v>0</v>
      </c>
      <c r="T481">
        <v>437</v>
      </c>
    </row>
    <row r="482" spans="1:20" x14ac:dyDescent="0.2">
      <c r="A482" s="1">
        <v>43139</v>
      </c>
      <c r="B482" t="s">
        <v>20</v>
      </c>
      <c r="C482">
        <v>12</v>
      </c>
      <c r="D482">
        <v>7</v>
      </c>
      <c r="E482">
        <v>0</v>
      </c>
      <c r="F482">
        <v>85</v>
      </c>
      <c r="G482" s="5">
        <v>2.9166666666666599</v>
      </c>
      <c r="H482" s="5">
        <v>33601.083333333299</v>
      </c>
      <c r="I482">
        <v>16</v>
      </c>
      <c r="J482">
        <v>8</v>
      </c>
      <c r="K482">
        <v>1</v>
      </c>
      <c r="L482">
        <v>119</v>
      </c>
      <c r="M482">
        <v>17</v>
      </c>
      <c r="N482">
        <v>21</v>
      </c>
      <c r="O482">
        <v>0</v>
      </c>
      <c r="P482">
        <v>350</v>
      </c>
      <c r="Q482">
        <v>14</v>
      </c>
      <c r="R482">
        <v>20</v>
      </c>
      <c r="S482">
        <v>0</v>
      </c>
      <c r="T482">
        <v>283</v>
      </c>
    </row>
    <row r="483" spans="1:20" x14ac:dyDescent="0.2">
      <c r="A483" s="1">
        <v>43139</v>
      </c>
      <c r="B483" t="s">
        <v>21</v>
      </c>
      <c r="C483">
        <v>20</v>
      </c>
      <c r="D483">
        <v>10</v>
      </c>
      <c r="E483">
        <v>0</v>
      </c>
      <c r="F483">
        <v>200</v>
      </c>
      <c r="G483" s="5">
        <v>2.0833333333333299</v>
      </c>
      <c r="H483" s="5">
        <v>41808.416666666599</v>
      </c>
      <c r="I483">
        <v>12</v>
      </c>
      <c r="J483">
        <v>10</v>
      </c>
      <c r="K483">
        <v>0</v>
      </c>
      <c r="L483">
        <v>115</v>
      </c>
      <c r="M483">
        <v>15</v>
      </c>
      <c r="N483">
        <v>10</v>
      </c>
      <c r="O483">
        <v>0</v>
      </c>
      <c r="P483">
        <v>150</v>
      </c>
      <c r="Q483">
        <v>11</v>
      </c>
      <c r="R483">
        <v>10</v>
      </c>
      <c r="S483">
        <v>0</v>
      </c>
      <c r="T483">
        <v>113</v>
      </c>
    </row>
    <row r="484" spans="1:20" x14ac:dyDescent="0.2">
      <c r="A484" s="1">
        <v>43139</v>
      </c>
      <c r="B484" t="s">
        <v>22</v>
      </c>
      <c r="C484">
        <v>36</v>
      </c>
      <c r="D484">
        <v>7</v>
      </c>
      <c r="E484">
        <v>0</v>
      </c>
      <c r="F484">
        <v>302</v>
      </c>
      <c r="G484" s="5">
        <v>3.1333333333333302</v>
      </c>
      <c r="H484" s="5">
        <v>43427.133333333302</v>
      </c>
      <c r="I484">
        <v>27</v>
      </c>
      <c r="J484">
        <v>7</v>
      </c>
      <c r="K484">
        <v>0</v>
      </c>
      <c r="L484">
        <v>231</v>
      </c>
      <c r="M484">
        <v>21</v>
      </c>
      <c r="N484">
        <v>7</v>
      </c>
      <c r="O484">
        <v>1</v>
      </c>
      <c r="P484">
        <v>164</v>
      </c>
      <c r="Q484">
        <v>58</v>
      </c>
      <c r="R484">
        <v>7</v>
      </c>
      <c r="S484">
        <v>2</v>
      </c>
      <c r="T484">
        <v>403</v>
      </c>
    </row>
    <row r="485" spans="1:20" x14ac:dyDescent="0.2">
      <c r="A485" s="1">
        <v>43139</v>
      </c>
      <c r="B485" t="s">
        <v>23</v>
      </c>
      <c r="C485">
        <v>61</v>
      </c>
      <c r="D485">
        <v>10</v>
      </c>
      <c r="E485">
        <v>0</v>
      </c>
      <c r="F485">
        <v>685</v>
      </c>
      <c r="G485" s="5">
        <v>3.3076923076922999</v>
      </c>
      <c r="H485" s="5">
        <v>57850.173076922998</v>
      </c>
      <c r="I485">
        <v>59</v>
      </c>
      <c r="J485">
        <v>10</v>
      </c>
      <c r="K485">
        <v>0</v>
      </c>
      <c r="L485">
        <v>642</v>
      </c>
      <c r="M485">
        <v>50</v>
      </c>
      <c r="N485">
        <v>10</v>
      </c>
      <c r="O485">
        <v>1</v>
      </c>
      <c r="P485">
        <v>523</v>
      </c>
      <c r="Q485">
        <v>33</v>
      </c>
      <c r="R485">
        <v>10</v>
      </c>
      <c r="S485">
        <v>0</v>
      </c>
      <c r="T485">
        <v>371</v>
      </c>
    </row>
    <row r="486" spans="1:20" x14ac:dyDescent="0.2">
      <c r="A486" s="1">
        <v>43139</v>
      </c>
      <c r="B486" t="s">
        <v>24</v>
      </c>
      <c r="C486">
        <v>9</v>
      </c>
      <c r="D486">
        <v>2</v>
      </c>
      <c r="E486">
        <v>0</v>
      </c>
      <c r="F486">
        <v>19</v>
      </c>
      <c r="G486" s="5">
        <v>9.125</v>
      </c>
      <c r="H486" s="5">
        <v>37769.125</v>
      </c>
      <c r="I486">
        <v>18</v>
      </c>
      <c r="J486">
        <v>2</v>
      </c>
      <c r="K486">
        <v>0</v>
      </c>
      <c r="L486">
        <v>46</v>
      </c>
      <c r="M486">
        <v>19</v>
      </c>
      <c r="N486">
        <v>2</v>
      </c>
      <c r="O486">
        <v>0</v>
      </c>
      <c r="P486">
        <v>56</v>
      </c>
      <c r="Q486">
        <v>21</v>
      </c>
      <c r="R486">
        <v>2</v>
      </c>
      <c r="S486">
        <v>0</v>
      </c>
      <c r="T486">
        <v>82</v>
      </c>
    </row>
    <row r="487" spans="1:20" x14ac:dyDescent="0.2">
      <c r="A487" s="1">
        <v>43139</v>
      </c>
      <c r="B487" t="s">
        <v>25</v>
      </c>
      <c r="C487">
        <v>6</v>
      </c>
      <c r="D487">
        <v>4</v>
      </c>
      <c r="E487">
        <v>0</v>
      </c>
      <c r="F487">
        <v>21</v>
      </c>
      <c r="G487" s="5">
        <v>7.5</v>
      </c>
      <c r="H487" s="5">
        <v>33408.333333333299</v>
      </c>
      <c r="I487">
        <v>18</v>
      </c>
      <c r="J487">
        <v>4</v>
      </c>
      <c r="K487">
        <v>0</v>
      </c>
      <c r="L487">
        <v>59</v>
      </c>
      <c r="M487">
        <v>6</v>
      </c>
      <c r="N487">
        <v>4</v>
      </c>
      <c r="O487">
        <v>0</v>
      </c>
      <c r="P487">
        <v>19</v>
      </c>
      <c r="Q487">
        <v>11</v>
      </c>
      <c r="R487">
        <v>4</v>
      </c>
      <c r="S487">
        <v>0</v>
      </c>
      <c r="T487">
        <v>38</v>
      </c>
    </row>
    <row r="488" spans="1:20" x14ac:dyDescent="0.2">
      <c r="A488" s="1">
        <v>43139</v>
      </c>
      <c r="B488" t="s">
        <v>26</v>
      </c>
      <c r="C488">
        <v>30</v>
      </c>
      <c r="D488">
        <v>2</v>
      </c>
      <c r="E488">
        <v>0</v>
      </c>
      <c r="F488">
        <v>60</v>
      </c>
      <c r="G488" s="5">
        <v>3</v>
      </c>
      <c r="H488" s="5">
        <v>43060</v>
      </c>
      <c r="I488">
        <v>42</v>
      </c>
      <c r="J488">
        <v>2</v>
      </c>
      <c r="K488">
        <v>0</v>
      </c>
      <c r="L488">
        <v>80</v>
      </c>
      <c r="M488">
        <v>43</v>
      </c>
      <c r="N488">
        <v>2</v>
      </c>
      <c r="O488">
        <v>0</v>
      </c>
      <c r="P488">
        <v>84</v>
      </c>
      <c r="Q488">
        <v>50</v>
      </c>
      <c r="R488">
        <v>2</v>
      </c>
      <c r="S488">
        <v>0</v>
      </c>
      <c r="T488">
        <v>99</v>
      </c>
    </row>
    <row r="489" spans="1:20" x14ac:dyDescent="0.2">
      <c r="A489" s="1">
        <v>43139</v>
      </c>
      <c r="B489" t="s">
        <v>27</v>
      </c>
      <c r="C489">
        <v>19</v>
      </c>
      <c r="D489">
        <v>8</v>
      </c>
      <c r="E489">
        <v>2</v>
      </c>
      <c r="F489">
        <v>140</v>
      </c>
      <c r="G489" s="5">
        <v>4</v>
      </c>
      <c r="H489" s="5">
        <v>50107.1875</v>
      </c>
      <c r="I489">
        <v>19</v>
      </c>
      <c r="J489">
        <v>8</v>
      </c>
      <c r="K489">
        <v>3</v>
      </c>
      <c r="L489">
        <v>122</v>
      </c>
      <c r="M489">
        <v>8</v>
      </c>
      <c r="N489">
        <v>8</v>
      </c>
      <c r="O489">
        <v>0</v>
      </c>
      <c r="P489">
        <v>78</v>
      </c>
      <c r="Q489">
        <v>9</v>
      </c>
      <c r="R489">
        <v>8</v>
      </c>
      <c r="S489">
        <v>0</v>
      </c>
      <c r="T489">
        <v>84</v>
      </c>
    </row>
    <row r="490" spans="1:20" x14ac:dyDescent="0.2">
      <c r="A490" s="1">
        <v>43139</v>
      </c>
      <c r="B490" t="s">
        <v>28</v>
      </c>
      <c r="C490">
        <v>12</v>
      </c>
      <c r="D490">
        <v>7</v>
      </c>
      <c r="E490">
        <v>1</v>
      </c>
      <c r="F490">
        <v>78</v>
      </c>
      <c r="G490" s="5">
        <v>4.4166666666666599</v>
      </c>
      <c r="H490" s="5">
        <v>50055.333333333299</v>
      </c>
      <c r="I490">
        <v>18</v>
      </c>
      <c r="J490">
        <v>6</v>
      </c>
      <c r="K490">
        <v>1</v>
      </c>
      <c r="L490">
        <v>95</v>
      </c>
      <c r="M490">
        <v>15</v>
      </c>
      <c r="N490">
        <v>12</v>
      </c>
      <c r="O490">
        <v>0</v>
      </c>
      <c r="P490">
        <v>176</v>
      </c>
      <c r="Q490">
        <v>17</v>
      </c>
      <c r="R490">
        <v>17</v>
      </c>
      <c r="S490">
        <v>0</v>
      </c>
      <c r="T490">
        <v>285</v>
      </c>
    </row>
    <row r="491" spans="1:20" x14ac:dyDescent="0.2">
      <c r="A491" s="1">
        <v>43139</v>
      </c>
      <c r="B491" t="s">
        <v>29</v>
      </c>
      <c r="C491">
        <v>11</v>
      </c>
      <c r="D491">
        <v>2</v>
      </c>
      <c r="E491">
        <v>0</v>
      </c>
      <c r="F491">
        <v>24</v>
      </c>
      <c r="G491" s="5">
        <v>4.1818181818181799</v>
      </c>
      <c r="H491" s="5">
        <v>54636.909090909001</v>
      </c>
      <c r="I491">
        <v>18</v>
      </c>
      <c r="J491">
        <v>2</v>
      </c>
      <c r="K491">
        <v>0</v>
      </c>
      <c r="L491">
        <v>39</v>
      </c>
      <c r="M491">
        <v>13</v>
      </c>
      <c r="N491">
        <v>2</v>
      </c>
      <c r="O491">
        <v>0</v>
      </c>
      <c r="P491">
        <v>36</v>
      </c>
      <c r="Q491">
        <v>23</v>
      </c>
      <c r="R491">
        <v>2</v>
      </c>
      <c r="S491">
        <v>0</v>
      </c>
      <c r="T491">
        <v>76</v>
      </c>
    </row>
    <row r="492" spans="1:20" x14ac:dyDescent="0.2">
      <c r="A492" s="1">
        <v>43139</v>
      </c>
      <c r="B492" t="s">
        <v>30</v>
      </c>
      <c r="C492">
        <v>4</v>
      </c>
      <c r="D492">
        <v>2</v>
      </c>
      <c r="E492">
        <v>0</v>
      </c>
      <c r="F492">
        <v>8</v>
      </c>
      <c r="G492" s="5">
        <v>3</v>
      </c>
      <c r="H492" s="5">
        <v>25264.5</v>
      </c>
      <c r="I492">
        <v>12</v>
      </c>
      <c r="J492">
        <v>2</v>
      </c>
      <c r="K492">
        <v>0</v>
      </c>
      <c r="L492">
        <v>29</v>
      </c>
      <c r="M492">
        <v>17</v>
      </c>
      <c r="N492">
        <v>2</v>
      </c>
      <c r="O492">
        <v>0</v>
      </c>
      <c r="P492">
        <v>48</v>
      </c>
      <c r="Q492">
        <v>20</v>
      </c>
      <c r="R492">
        <v>2</v>
      </c>
      <c r="S492">
        <v>0</v>
      </c>
      <c r="T492">
        <v>69</v>
      </c>
    </row>
    <row r="493" spans="1:20" x14ac:dyDescent="0.2">
      <c r="A493" s="1">
        <v>43139</v>
      </c>
      <c r="B493" t="s">
        <v>31</v>
      </c>
      <c r="C493">
        <v>60</v>
      </c>
      <c r="D493">
        <v>12</v>
      </c>
      <c r="E493">
        <v>1</v>
      </c>
      <c r="F493">
        <v>694</v>
      </c>
      <c r="G493" s="5">
        <v>6.45</v>
      </c>
      <c r="H493" s="5">
        <v>38457.983333333301</v>
      </c>
      <c r="I493">
        <v>97</v>
      </c>
      <c r="J493">
        <v>12</v>
      </c>
      <c r="K493">
        <v>0</v>
      </c>
      <c r="L493">
        <v>1095</v>
      </c>
      <c r="M493">
        <v>91</v>
      </c>
      <c r="N493">
        <v>14</v>
      </c>
      <c r="O493">
        <v>0</v>
      </c>
      <c r="P493">
        <v>1221</v>
      </c>
      <c r="Q493">
        <v>88</v>
      </c>
      <c r="R493">
        <v>18</v>
      </c>
      <c r="S493">
        <v>0</v>
      </c>
      <c r="T493">
        <v>1507</v>
      </c>
    </row>
    <row r="494" spans="1:20" x14ac:dyDescent="0.2">
      <c r="A494" s="1">
        <v>43139</v>
      </c>
      <c r="B494" t="s">
        <v>32</v>
      </c>
      <c r="C494">
        <v>19</v>
      </c>
      <c r="D494">
        <v>3</v>
      </c>
      <c r="E494">
        <v>0</v>
      </c>
      <c r="F494">
        <v>79</v>
      </c>
      <c r="G494" s="5">
        <v>3.3157894736842102</v>
      </c>
      <c r="H494" s="5">
        <v>37026.368421052597</v>
      </c>
      <c r="I494">
        <v>32</v>
      </c>
      <c r="J494">
        <v>3</v>
      </c>
      <c r="K494">
        <v>0</v>
      </c>
      <c r="L494">
        <v>108</v>
      </c>
      <c r="M494">
        <v>37</v>
      </c>
      <c r="N494">
        <v>3</v>
      </c>
      <c r="O494">
        <v>0</v>
      </c>
      <c r="P494">
        <v>163</v>
      </c>
      <c r="Q494">
        <v>30</v>
      </c>
      <c r="R494">
        <v>3</v>
      </c>
      <c r="S494">
        <v>0</v>
      </c>
      <c r="T494">
        <v>101</v>
      </c>
    </row>
    <row r="495" spans="1:20" x14ac:dyDescent="0.2">
      <c r="A495" s="1">
        <v>43140</v>
      </c>
      <c r="B495" t="s">
        <v>18</v>
      </c>
      <c r="C495">
        <v>14</v>
      </c>
      <c r="D495">
        <v>4</v>
      </c>
      <c r="E495">
        <v>0</v>
      </c>
      <c r="F495">
        <v>49</v>
      </c>
      <c r="G495" s="5">
        <v>1.7777777777777699</v>
      </c>
      <c r="H495" s="5">
        <v>55591.111111111102</v>
      </c>
      <c r="I495">
        <v>13</v>
      </c>
      <c r="J495">
        <v>4</v>
      </c>
      <c r="K495">
        <v>0</v>
      </c>
      <c r="L495">
        <v>45</v>
      </c>
      <c r="M495">
        <v>7</v>
      </c>
      <c r="N495">
        <v>4</v>
      </c>
      <c r="O495">
        <v>0</v>
      </c>
      <c r="P495">
        <v>24</v>
      </c>
      <c r="Q495">
        <v>8</v>
      </c>
      <c r="R495">
        <v>4</v>
      </c>
      <c r="S495">
        <v>0</v>
      </c>
      <c r="T495">
        <v>27</v>
      </c>
    </row>
    <row r="496" spans="1:20" x14ac:dyDescent="0.2">
      <c r="A496" s="1">
        <v>43140</v>
      </c>
      <c r="B496" t="s">
        <v>19</v>
      </c>
      <c r="C496">
        <v>37</v>
      </c>
      <c r="D496">
        <v>11</v>
      </c>
      <c r="E496">
        <v>0</v>
      </c>
      <c r="F496">
        <v>397</v>
      </c>
      <c r="G496" s="5">
        <v>2.63888888888888</v>
      </c>
      <c r="H496" s="5">
        <v>63982.194444444402</v>
      </c>
      <c r="I496">
        <v>38</v>
      </c>
      <c r="J496">
        <v>13</v>
      </c>
      <c r="K496">
        <v>0</v>
      </c>
      <c r="L496">
        <v>489</v>
      </c>
      <c r="M496">
        <v>41</v>
      </c>
      <c r="N496">
        <v>11</v>
      </c>
      <c r="O496">
        <v>1</v>
      </c>
      <c r="P496">
        <v>427</v>
      </c>
      <c r="Q496">
        <v>36</v>
      </c>
      <c r="R496">
        <v>12</v>
      </c>
      <c r="S496">
        <v>1</v>
      </c>
      <c r="T496">
        <v>411</v>
      </c>
    </row>
    <row r="497" spans="1:20" x14ac:dyDescent="0.2">
      <c r="A497" s="1">
        <v>43140</v>
      </c>
      <c r="B497" t="s">
        <v>20</v>
      </c>
      <c r="C497">
        <v>20</v>
      </c>
      <c r="D497">
        <v>10</v>
      </c>
      <c r="E497">
        <v>0</v>
      </c>
      <c r="F497">
        <v>198</v>
      </c>
      <c r="G497" s="5">
        <v>3.3</v>
      </c>
      <c r="H497" s="5">
        <v>50134</v>
      </c>
      <c r="I497">
        <v>16</v>
      </c>
      <c r="J497">
        <v>10</v>
      </c>
      <c r="K497">
        <v>0</v>
      </c>
      <c r="L497">
        <v>156</v>
      </c>
      <c r="M497">
        <v>22</v>
      </c>
      <c r="N497">
        <v>8</v>
      </c>
      <c r="O497">
        <v>0</v>
      </c>
      <c r="P497">
        <v>177</v>
      </c>
      <c r="Q497">
        <v>27</v>
      </c>
      <c r="R497">
        <v>9</v>
      </c>
      <c r="S497">
        <v>0</v>
      </c>
      <c r="T497">
        <v>230</v>
      </c>
    </row>
    <row r="498" spans="1:20" x14ac:dyDescent="0.2">
      <c r="A498" s="1">
        <v>43140</v>
      </c>
      <c r="B498" t="s">
        <v>21</v>
      </c>
      <c r="C498">
        <v>16</v>
      </c>
      <c r="D498">
        <v>10</v>
      </c>
      <c r="E498">
        <v>0</v>
      </c>
      <c r="F498">
        <v>160</v>
      </c>
      <c r="G498" s="5">
        <v>2.2857142857142798</v>
      </c>
      <c r="H498" s="5">
        <v>57234.357142857101</v>
      </c>
      <c r="I498">
        <v>21</v>
      </c>
      <c r="J498">
        <v>10</v>
      </c>
      <c r="K498">
        <v>0</v>
      </c>
      <c r="L498">
        <v>201</v>
      </c>
      <c r="M498">
        <v>24</v>
      </c>
      <c r="N498">
        <v>10</v>
      </c>
      <c r="O498">
        <v>0</v>
      </c>
      <c r="P498">
        <v>240</v>
      </c>
      <c r="Q498">
        <v>19</v>
      </c>
      <c r="R498">
        <v>10</v>
      </c>
      <c r="S498">
        <v>0</v>
      </c>
      <c r="T498">
        <v>187</v>
      </c>
    </row>
    <row r="499" spans="1:20" x14ac:dyDescent="0.2">
      <c r="A499" s="1">
        <v>43140</v>
      </c>
      <c r="B499" t="s">
        <v>22</v>
      </c>
      <c r="C499">
        <v>42</v>
      </c>
      <c r="D499">
        <v>7</v>
      </c>
      <c r="E499">
        <v>0</v>
      </c>
      <c r="F499">
        <v>345</v>
      </c>
      <c r="G499" s="5">
        <v>2.3250000000000002</v>
      </c>
      <c r="H499" s="5">
        <v>67586.649999999994</v>
      </c>
      <c r="I499">
        <v>66</v>
      </c>
      <c r="J499">
        <v>7</v>
      </c>
      <c r="K499">
        <v>0</v>
      </c>
      <c r="L499">
        <v>559</v>
      </c>
      <c r="M499">
        <v>33</v>
      </c>
      <c r="N499">
        <v>7</v>
      </c>
      <c r="O499">
        <v>0</v>
      </c>
      <c r="P499">
        <v>289</v>
      </c>
      <c r="Q499">
        <v>36</v>
      </c>
      <c r="R499">
        <v>7</v>
      </c>
      <c r="S499">
        <v>0</v>
      </c>
      <c r="T499">
        <v>308</v>
      </c>
    </row>
    <row r="500" spans="1:20" x14ac:dyDescent="0.2">
      <c r="A500" s="1">
        <v>43140</v>
      </c>
      <c r="B500" t="s">
        <v>23</v>
      </c>
      <c r="C500">
        <v>79</v>
      </c>
      <c r="D500">
        <v>10</v>
      </c>
      <c r="E500">
        <v>0</v>
      </c>
      <c r="F500">
        <v>847</v>
      </c>
      <c r="G500" s="5">
        <v>2.8108108108108101</v>
      </c>
      <c r="H500" s="5">
        <v>43378.054054054002</v>
      </c>
      <c r="I500">
        <v>61</v>
      </c>
      <c r="J500">
        <v>10</v>
      </c>
      <c r="K500">
        <v>0</v>
      </c>
      <c r="L500">
        <v>673</v>
      </c>
      <c r="M500">
        <v>68</v>
      </c>
      <c r="N500">
        <v>10</v>
      </c>
      <c r="O500">
        <v>0</v>
      </c>
      <c r="P500">
        <v>774</v>
      </c>
      <c r="Q500">
        <v>52</v>
      </c>
      <c r="R500">
        <v>10</v>
      </c>
      <c r="S500">
        <v>0</v>
      </c>
      <c r="T500">
        <v>578</v>
      </c>
    </row>
    <row r="501" spans="1:20" x14ac:dyDescent="0.2">
      <c r="A501" s="1">
        <v>43140</v>
      </c>
      <c r="B501" t="s">
        <v>24</v>
      </c>
      <c r="C501">
        <v>18</v>
      </c>
      <c r="D501">
        <v>2</v>
      </c>
      <c r="E501">
        <v>0</v>
      </c>
      <c r="F501">
        <v>54</v>
      </c>
      <c r="G501" s="5">
        <v>2.2000000000000002</v>
      </c>
      <c r="H501" s="5">
        <v>53539.133333333302</v>
      </c>
      <c r="I501">
        <v>36</v>
      </c>
      <c r="J501">
        <v>2</v>
      </c>
      <c r="K501">
        <v>0</v>
      </c>
      <c r="L501">
        <v>98</v>
      </c>
      <c r="M501">
        <v>18</v>
      </c>
      <c r="N501">
        <v>2</v>
      </c>
      <c r="O501">
        <v>0</v>
      </c>
      <c r="P501">
        <v>46</v>
      </c>
      <c r="Q501">
        <v>31</v>
      </c>
      <c r="R501">
        <v>2</v>
      </c>
      <c r="S501">
        <v>0</v>
      </c>
      <c r="T501">
        <v>70</v>
      </c>
    </row>
    <row r="502" spans="1:20" x14ac:dyDescent="0.2">
      <c r="A502" s="1">
        <v>43140</v>
      </c>
      <c r="B502" t="s">
        <v>25</v>
      </c>
      <c r="C502">
        <v>13</v>
      </c>
      <c r="D502">
        <v>4</v>
      </c>
      <c r="E502">
        <v>0</v>
      </c>
      <c r="F502">
        <v>51</v>
      </c>
      <c r="G502" s="5">
        <v>8.0909090909090899</v>
      </c>
      <c r="H502" s="5">
        <v>63667.272727272699</v>
      </c>
      <c r="I502">
        <v>23</v>
      </c>
      <c r="J502">
        <v>4</v>
      </c>
      <c r="K502">
        <v>0</v>
      </c>
      <c r="L502">
        <v>77</v>
      </c>
      <c r="M502">
        <v>21</v>
      </c>
      <c r="N502">
        <v>4</v>
      </c>
      <c r="O502">
        <v>0</v>
      </c>
      <c r="P502">
        <v>66</v>
      </c>
      <c r="Q502">
        <v>19</v>
      </c>
      <c r="R502">
        <v>4</v>
      </c>
      <c r="S502">
        <v>1</v>
      </c>
      <c r="T502">
        <v>56</v>
      </c>
    </row>
    <row r="503" spans="1:20" x14ac:dyDescent="0.2">
      <c r="A503" s="1">
        <v>43140</v>
      </c>
      <c r="B503" t="s">
        <v>26</v>
      </c>
      <c r="C503">
        <v>54</v>
      </c>
      <c r="D503">
        <v>2</v>
      </c>
      <c r="E503">
        <v>0</v>
      </c>
      <c r="F503">
        <v>106</v>
      </c>
      <c r="G503" s="5">
        <v>4.2631578947368398</v>
      </c>
      <c r="H503" s="5">
        <v>60596.052631578903</v>
      </c>
      <c r="I503">
        <v>60</v>
      </c>
      <c r="J503">
        <v>2</v>
      </c>
      <c r="K503">
        <v>0</v>
      </c>
      <c r="L503">
        <v>116</v>
      </c>
      <c r="M503">
        <v>41</v>
      </c>
      <c r="N503">
        <v>2</v>
      </c>
      <c r="O503">
        <v>0</v>
      </c>
      <c r="P503">
        <v>77</v>
      </c>
      <c r="Q503">
        <v>53</v>
      </c>
      <c r="R503">
        <v>2</v>
      </c>
      <c r="S503">
        <v>0</v>
      </c>
      <c r="T503">
        <v>88</v>
      </c>
    </row>
    <row r="504" spans="1:20" x14ac:dyDescent="0.2">
      <c r="A504" s="1">
        <v>43140</v>
      </c>
      <c r="B504" t="s">
        <v>27</v>
      </c>
      <c r="C504">
        <v>15</v>
      </c>
      <c r="D504">
        <v>8</v>
      </c>
      <c r="E504">
        <v>1</v>
      </c>
      <c r="F504">
        <v>130</v>
      </c>
      <c r="G504" s="5">
        <v>2.4666666666666601</v>
      </c>
      <c r="H504" s="5">
        <v>66744.733333333294</v>
      </c>
      <c r="I504">
        <v>16</v>
      </c>
      <c r="J504">
        <v>8</v>
      </c>
      <c r="K504">
        <v>3</v>
      </c>
      <c r="L504">
        <v>101</v>
      </c>
      <c r="M504">
        <v>10</v>
      </c>
      <c r="N504">
        <v>8</v>
      </c>
      <c r="O504">
        <v>0</v>
      </c>
      <c r="P504">
        <v>92</v>
      </c>
      <c r="Q504">
        <v>13</v>
      </c>
      <c r="R504">
        <v>8</v>
      </c>
      <c r="S504">
        <v>0</v>
      </c>
      <c r="T504">
        <v>121</v>
      </c>
    </row>
    <row r="505" spans="1:20" x14ac:dyDescent="0.2">
      <c r="A505" s="1">
        <v>43140</v>
      </c>
      <c r="B505" t="s">
        <v>28</v>
      </c>
      <c r="C505">
        <v>21</v>
      </c>
      <c r="D505">
        <v>11</v>
      </c>
      <c r="E505">
        <v>0</v>
      </c>
      <c r="F505">
        <v>213</v>
      </c>
      <c r="G505" s="5">
        <v>6.8571428571428497</v>
      </c>
      <c r="H505" s="5">
        <v>42986</v>
      </c>
      <c r="I505">
        <v>26</v>
      </c>
      <c r="J505">
        <v>7</v>
      </c>
      <c r="K505">
        <v>0</v>
      </c>
      <c r="L505">
        <v>187</v>
      </c>
      <c r="M505">
        <v>23</v>
      </c>
      <c r="N505">
        <v>13</v>
      </c>
      <c r="O505">
        <v>0</v>
      </c>
      <c r="P505">
        <v>288</v>
      </c>
      <c r="Q505">
        <v>21</v>
      </c>
      <c r="R505">
        <v>7</v>
      </c>
      <c r="S505">
        <v>1</v>
      </c>
      <c r="T505">
        <v>124</v>
      </c>
    </row>
    <row r="506" spans="1:20" x14ac:dyDescent="0.2">
      <c r="A506" s="1">
        <v>43140</v>
      </c>
      <c r="B506" t="s">
        <v>29</v>
      </c>
      <c r="C506">
        <v>22</v>
      </c>
      <c r="D506">
        <v>2</v>
      </c>
      <c r="E506">
        <v>0</v>
      </c>
      <c r="F506">
        <v>54</v>
      </c>
      <c r="G506" s="5">
        <v>3.9047619047619002</v>
      </c>
      <c r="H506" s="5">
        <v>47729.809523809497</v>
      </c>
      <c r="I506">
        <v>25</v>
      </c>
      <c r="J506">
        <v>2</v>
      </c>
      <c r="K506">
        <v>0</v>
      </c>
      <c r="L506">
        <v>78</v>
      </c>
      <c r="M506">
        <v>24</v>
      </c>
      <c r="N506">
        <v>2</v>
      </c>
      <c r="O506">
        <v>0</v>
      </c>
      <c r="P506">
        <v>68</v>
      </c>
      <c r="Q506">
        <v>38</v>
      </c>
      <c r="R506">
        <v>2</v>
      </c>
      <c r="S506">
        <v>0</v>
      </c>
      <c r="T506">
        <v>98</v>
      </c>
    </row>
    <row r="507" spans="1:20" x14ac:dyDescent="0.2">
      <c r="A507" s="1">
        <v>43140</v>
      </c>
      <c r="B507" t="s">
        <v>30</v>
      </c>
      <c r="C507">
        <v>18</v>
      </c>
      <c r="D507">
        <v>2</v>
      </c>
      <c r="E507">
        <v>0</v>
      </c>
      <c r="F507">
        <v>52</v>
      </c>
      <c r="G507" s="5">
        <v>3</v>
      </c>
      <c r="H507" s="5">
        <v>61209.222222222197</v>
      </c>
      <c r="I507">
        <v>20</v>
      </c>
      <c r="J507">
        <v>2</v>
      </c>
      <c r="K507">
        <v>0</v>
      </c>
      <c r="L507">
        <v>48</v>
      </c>
      <c r="M507">
        <v>29</v>
      </c>
      <c r="N507">
        <v>2</v>
      </c>
      <c r="O507">
        <v>0</v>
      </c>
      <c r="P507">
        <v>72</v>
      </c>
      <c r="Q507">
        <v>22</v>
      </c>
      <c r="R507">
        <v>2</v>
      </c>
      <c r="S507">
        <v>0</v>
      </c>
      <c r="T507">
        <v>60</v>
      </c>
    </row>
    <row r="508" spans="1:20" x14ac:dyDescent="0.2">
      <c r="A508" s="1">
        <v>43140</v>
      </c>
      <c r="B508" t="s">
        <v>31</v>
      </c>
      <c r="C508">
        <v>133</v>
      </c>
      <c r="D508">
        <v>15</v>
      </c>
      <c r="E508">
        <v>0</v>
      </c>
      <c r="F508">
        <v>1936</v>
      </c>
      <c r="G508" s="5">
        <v>4.8449612403100701</v>
      </c>
      <c r="H508" s="5">
        <v>48948.899224806199</v>
      </c>
      <c r="I508">
        <v>108</v>
      </c>
      <c r="J508">
        <v>13</v>
      </c>
      <c r="K508">
        <v>0</v>
      </c>
      <c r="L508">
        <v>1351</v>
      </c>
      <c r="M508">
        <v>113</v>
      </c>
      <c r="N508">
        <v>12</v>
      </c>
      <c r="O508">
        <v>1</v>
      </c>
      <c r="P508">
        <v>1319</v>
      </c>
      <c r="Q508">
        <v>122</v>
      </c>
      <c r="R508">
        <v>14</v>
      </c>
      <c r="S508">
        <v>1</v>
      </c>
      <c r="T508">
        <v>1571</v>
      </c>
    </row>
    <row r="509" spans="1:20" x14ac:dyDescent="0.2">
      <c r="A509" s="1">
        <v>43140</v>
      </c>
      <c r="B509" t="s">
        <v>32</v>
      </c>
      <c r="C509">
        <v>42</v>
      </c>
      <c r="D509">
        <v>3</v>
      </c>
      <c r="E509">
        <v>0</v>
      </c>
      <c r="F509">
        <v>175</v>
      </c>
      <c r="G509" s="5">
        <v>4.9393939393939297</v>
      </c>
      <c r="H509" s="5">
        <v>57643.969696969602</v>
      </c>
      <c r="I509">
        <v>45</v>
      </c>
      <c r="J509">
        <v>3</v>
      </c>
      <c r="K509">
        <v>0</v>
      </c>
      <c r="L509">
        <v>187</v>
      </c>
      <c r="M509">
        <v>43</v>
      </c>
      <c r="N509">
        <v>3</v>
      </c>
      <c r="O509">
        <v>0</v>
      </c>
      <c r="P509">
        <v>156</v>
      </c>
      <c r="Q509">
        <v>42</v>
      </c>
      <c r="R509">
        <v>3</v>
      </c>
      <c r="S509">
        <v>0</v>
      </c>
      <c r="T509">
        <v>174</v>
      </c>
    </row>
    <row r="510" spans="1:20" x14ac:dyDescent="0.2">
      <c r="A510" s="1">
        <v>43141</v>
      </c>
      <c r="B510" t="s">
        <v>18</v>
      </c>
      <c r="C510">
        <v>21</v>
      </c>
      <c r="D510">
        <v>4</v>
      </c>
      <c r="E510">
        <v>0</v>
      </c>
      <c r="F510">
        <v>70</v>
      </c>
      <c r="G510" s="5">
        <v>3.6</v>
      </c>
      <c r="H510" s="5">
        <v>60069.4</v>
      </c>
      <c r="I510">
        <v>13</v>
      </c>
      <c r="J510">
        <v>4</v>
      </c>
      <c r="K510">
        <v>1</v>
      </c>
      <c r="L510">
        <v>38</v>
      </c>
      <c r="M510">
        <v>7</v>
      </c>
      <c r="N510">
        <v>4</v>
      </c>
      <c r="O510">
        <v>0</v>
      </c>
      <c r="P510">
        <v>24</v>
      </c>
      <c r="Q510">
        <v>21</v>
      </c>
      <c r="R510">
        <v>4</v>
      </c>
      <c r="S510">
        <v>0</v>
      </c>
      <c r="T510">
        <v>74</v>
      </c>
    </row>
    <row r="511" spans="1:20" x14ac:dyDescent="0.2">
      <c r="A511" s="1">
        <v>43141</v>
      </c>
      <c r="B511" t="s">
        <v>19</v>
      </c>
      <c r="C511">
        <v>40</v>
      </c>
      <c r="D511">
        <v>13</v>
      </c>
      <c r="E511">
        <v>0</v>
      </c>
      <c r="F511">
        <v>520</v>
      </c>
      <c r="G511" s="5">
        <v>4.4749999999999996</v>
      </c>
      <c r="H511" s="5">
        <v>60052.375</v>
      </c>
      <c r="I511">
        <v>20</v>
      </c>
      <c r="J511">
        <v>21</v>
      </c>
      <c r="K511">
        <v>1</v>
      </c>
      <c r="L511">
        <v>408</v>
      </c>
      <c r="M511">
        <v>26</v>
      </c>
      <c r="N511">
        <v>15</v>
      </c>
      <c r="O511">
        <v>0</v>
      </c>
      <c r="P511">
        <v>386</v>
      </c>
      <c r="Q511">
        <v>31</v>
      </c>
      <c r="R511">
        <v>20</v>
      </c>
      <c r="S511">
        <v>3</v>
      </c>
      <c r="T511">
        <v>525</v>
      </c>
    </row>
    <row r="512" spans="1:20" x14ac:dyDescent="0.2">
      <c r="A512" s="1">
        <v>43141</v>
      </c>
      <c r="B512" t="s">
        <v>20</v>
      </c>
      <c r="C512">
        <v>30</v>
      </c>
      <c r="D512">
        <v>11</v>
      </c>
      <c r="E512">
        <v>0</v>
      </c>
      <c r="F512">
        <v>339</v>
      </c>
      <c r="G512" s="5">
        <v>1.5</v>
      </c>
      <c r="H512" s="5">
        <v>78612.678571428507</v>
      </c>
      <c r="I512">
        <v>22</v>
      </c>
      <c r="J512">
        <v>10</v>
      </c>
      <c r="K512">
        <v>1</v>
      </c>
      <c r="L512">
        <v>195</v>
      </c>
      <c r="M512">
        <v>17</v>
      </c>
      <c r="N512">
        <v>9</v>
      </c>
      <c r="O512">
        <v>0</v>
      </c>
      <c r="P512">
        <v>148</v>
      </c>
      <c r="Q512">
        <v>28</v>
      </c>
      <c r="R512">
        <v>12</v>
      </c>
      <c r="S512">
        <v>2</v>
      </c>
      <c r="T512">
        <v>292</v>
      </c>
    </row>
    <row r="513" spans="1:20" x14ac:dyDescent="0.2">
      <c r="A513" s="1">
        <v>43141</v>
      </c>
      <c r="B513" t="s">
        <v>21</v>
      </c>
      <c r="C513">
        <v>22</v>
      </c>
      <c r="D513">
        <v>10</v>
      </c>
      <c r="E513">
        <v>0</v>
      </c>
      <c r="F513">
        <v>223</v>
      </c>
      <c r="G513" s="5">
        <v>2.15</v>
      </c>
      <c r="H513" s="5">
        <v>65057.1</v>
      </c>
      <c r="I513">
        <v>14</v>
      </c>
      <c r="J513">
        <v>10</v>
      </c>
      <c r="K513">
        <v>0</v>
      </c>
      <c r="L513">
        <v>140</v>
      </c>
      <c r="M513">
        <v>20</v>
      </c>
      <c r="N513">
        <v>10</v>
      </c>
      <c r="O513">
        <v>0</v>
      </c>
      <c r="P513">
        <v>200</v>
      </c>
      <c r="Q513">
        <v>20</v>
      </c>
      <c r="R513">
        <v>10</v>
      </c>
      <c r="S513">
        <v>0</v>
      </c>
      <c r="T513">
        <v>200</v>
      </c>
    </row>
    <row r="514" spans="1:20" x14ac:dyDescent="0.2">
      <c r="A514" s="1">
        <v>43141</v>
      </c>
      <c r="B514" t="s">
        <v>22</v>
      </c>
      <c r="C514">
        <v>40</v>
      </c>
      <c r="D514">
        <v>7</v>
      </c>
      <c r="E514">
        <v>0</v>
      </c>
      <c r="F514">
        <v>347</v>
      </c>
      <c r="G514" s="5">
        <v>2</v>
      </c>
      <c r="H514" s="5">
        <v>75714.864864864794</v>
      </c>
      <c r="I514">
        <v>81</v>
      </c>
      <c r="J514">
        <v>7</v>
      </c>
      <c r="K514">
        <v>0</v>
      </c>
      <c r="L514">
        <v>674</v>
      </c>
      <c r="M514">
        <v>52</v>
      </c>
      <c r="N514">
        <v>7</v>
      </c>
      <c r="O514">
        <v>0</v>
      </c>
      <c r="P514">
        <v>431</v>
      </c>
      <c r="Q514">
        <v>54</v>
      </c>
      <c r="R514">
        <v>7</v>
      </c>
      <c r="S514">
        <v>0</v>
      </c>
      <c r="T514">
        <v>454</v>
      </c>
    </row>
    <row r="515" spans="1:20" x14ac:dyDescent="0.2">
      <c r="A515" s="1">
        <v>43141</v>
      </c>
      <c r="B515" t="s">
        <v>23</v>
      </c>
      <c r="C515">
        <v>73</v>
      </c>
      <c r="D515">
        <v>10</v>
      </c>
      <c r="E515">
        <v>0</v>
      </c>
      <c r="F515">
        <v>778</v>
      </c>
      <c r="G515" s="5">
        <v>2.6865671641790998</v>
      </c>
      <c r="H515" s="5">
        <v>68715.104477611894</v>
      </c>
      <c r="I515">
        <v>73</v>
      </c>
      <c r="J515">
        <v>10</v>
      </c>
      <c r="K515">
        <v>1</v>
      </c>
      <c r="L515">
        <v>752</v>
      </c>
      <c r="M515">
        <v>69</v>
      </c>
      <c r="N515">
        <v>10</v>
      </c>
      <c r="O515">
        <v>1</v>
      </c>
      <c r="P515">
        <v>717</v>
      </c>
      <c r="Q515">
        <v>81</v>
      </c>
      <c r="R515">
        <v>10</v>
      </c>
      <c r="S515">
        <v>0</v>
      </c>
      <c r="T515">
        <v>908</v>
      </c>
    </row>
    <row r="516" spans="1:20" x14ac:dyDescent="0.2">
      <c r="A516" s="1">
        <v>43141</v>
      </c>
      <c r="B516" t="s">
        <v>24</v>
      </c>
      <c r="C516">
        <v>32</v>
      </c>
      <c r="D516">
        <v>2</v>
      </c>
      <c r="E516">
        <v>0</v>
      </c>
      <c r="F516">
        <v>112</v>
      </c>
      <c r="G516" s="5">
        <v>2.8387096774193501</v>
      </c>
      <c r="H516" s="5">
        <v>71062.5483870967</v>
      </c>
      <c r="I516">
        <v>20</v>
      </c>
      <c r="J516">
        <v>2</v>
      </c>
      <c r="K516">
        <v>0</v>
      </c>
      <c r="L516">
        <v>58</v>
      </c>
      <c r="M516">
        <v>18</v>
      </c>
      <c r="N516">
        <v>2</v>
      </c>
      <c r="O516">
        <v>0</v>
      </c>
      <c r="P516">
        <v>52</v>
      </c>
      <c r="Q516">
        <v>26</v>
      </c>
      <c r="R516">
        <v>2</v>
      </c>
      <c r="S516">
        <v>1</v>
      </c>
      <c r="T516">
        <v>92</v>
      </c>
    </row>
    <row r="517" spans="1:20" x14ac:dyDescent="0.2">
      <c r="A517" s="1">
        <v>43141</v>
      </c>
      <c r="B517" t="s">
        <v>25</v>
      </c>
      <c r="C517">
        <v>25</v>
      </c>
      <c r="D517">
        <v>4</v>
      </c>
      <c r="E517">
        <v>0</v>
      </c>
      <c r="F517">
        <v>99</v>
      </c>
      <c r="G517" s="5">
        <v>3.6470588235294099</v>
      </c>
      <c r="H517" s="5">
        <v>70618.470588235301</v>
      </c>
      <c r="I517">
        <v>9</v>
      </c>
      <c r="J517">
        <v>4</v>
      </c>
      <c r="K517">
        <v>0</v>
      </c>
      <c r="L517">
        <v>32</v>
      </c>
      <c r="M517">
        <v>6</v>
      </c>
      <c r="N517">
        <v>4</v>
      </c>
      <c r="O517">
        <v>0</v>
      </c>
      <c r="P517">
        <v>21</v>
      </c>
      <c r="Q517">
        <v>22</v>
      </c>
      <c r="R517">
        <v>4</v>
      </c>
      <c r="S517">
        <v>0</v>
      </c>
      <c r="T517">
        <v>77</v>
      </c>
    </row>
    <row r="518" spans="1:20" x14ac:dyDescent="0.2">
      <c r="A518" s="1">
        <v>43141</v>
      </c>
      <c r="B518" t="s">
        <v>26</v>
      </c>
      <c r="C518">
        <v>59</v>
      </c>
      <c r="D518">
        <v>2</v>
      </c>
      <c r="E518">
        <v>0</v>
      </c>
      <c r="F518">
        <v>113</v>
      </c>
      <c r="G518" s="5">
        <v>2.8378378378378302</v>
      </c>
      <c r="H518" s="5">
        <v>56835.513513513499</v>
      </c>
      <c r="I518">
        <v>41</v>
      </c>
      <c r="J518">
        <v>2</v>
      </c>
      <c r="K518">
        <v>0</v>
      </c>
      <c r="L518">
        <v>82</v>
      </c>
      <c r="M518">
        <v>52</v>
      </c>
      <c r="N518">
        <v>2</v>
      </c>
      <c r="O518">
        <v>0</v>
      </c>
      <c r="P518">
        <v>103</v>
      </c>
      <c r="Q518">
        <v>58</v>
      </c>
      <c r="R518">
        <v>2</v>
      </c>
      <c r="S518">
        <v>0</v>
      </c>
      <c r="T518">
        <v>113</v>
      </c>
    </row>
    <row r="519" spans="1:20" x14ac:dyDescent="0.2">
      <c r="A519" s="1">
        <v>43141</v>
      </c>
      <c r="B519" t="s">
        <v>27</v>
      </c>
      <c r="C519">
        <v>15</v>
      </c>
      <c r="D519">
        <v>8</v>
      </c>
      <c r="E519">
        <v>1</v>
      </c>
      <c r="F519">
        <v>132</v>
      </c>
      <c r="G519" s="5">
        <v>18.133333333333301</v>
      </c>
      <c r="H519" s="5">
        <v>73355.933333333305</v>
      </c>
      <c r="I519">
        <v>18</v>
      </c>
      <c r="J519">
        <v>8</v>
      </c>
      <c r="K519">
        <v>3</v>
      </c>
      <c r="L519">
        <v>124</v>
      </c>
      <c r="M519">
        <v>13</v>
      </c>
      <c r="N519">
        <v>8</v>
      </c>
      <c r="O519">
        <v>0</v>
      </c>
      <c r="P519">
        <v>119</v>
      </c>
      <c r="Q519">
        <v>30</v>
      </c>
      <c r="R519">
        <v>8</v>
      </c>
      <c r="S519">
        <v>0</v>
      </c>
      <c r="T519">
        <v>273</v>
      </c>
    </row>
    <row r="520" spans="1:20" x14ac:dyDescent="0.2">
      <c r="A520" s="1">
        <v>43141</v>
      </c>
      <c r="B520" t="s">
        <v>28</v>
      </c>
      <c r="C520">
        <v>22</v>
      </c>
      <c r="D520">
        <v>12</v>
      </c>
      <c r="E520">
        <v>0</v>
      </c>
      <c r="F520">
        <v>259</v>
      </c>
      <c r="G520" s="5">
        <v>2</v>
      </c>
      <c r="H520" s="5">
        <v>60205.8</v>
      </c>
      <c r="I520">
        <v>24</v>
      </c>
      <c r="J520">
        <v>9</v>
      </c>
      <c r="K520">
        <v>1</v>
      </c>
      <c r="L520">
        <v>194</v>
      </c>
      <c r="M520">
        <v>29</v>
      </c>
      <c r="N520">
        <v>9</v>
      </c>
      <c r="O520">
        <v>0</v>
      </c>
      <c r="P520">
        <v>263</v>
      </c>
      <c r="Q520">
        <v>22</v>
      </c>
      <c r="R520">
        <v>13</v>
      </c>
      <c r="S520">
        <v>4</v>
      </c>
      <c r="T520">
        <v>198</v>
      </c>
    </row>
    <row r="521" spans="1:20" x14ac:dyDescent="0.2">
      <c r="A521" s="1">
        <v>43141</v>
      </c>
      <c r="B521" t="s">
        <v>29</v>
      </c>
      <c r="C521">
        <v>30</v>
      </c>
      <c r="D521">
        <v>2</v>
      </c>
      <c r="E521">
        <v>0</v>
      </c>
      <c r="F521">
        <v>82</v>
      </c>
      <c r="G521" s="5">
        <v>1.6785714285714199</v>
      </c>
      <c r="H521" s="5">
        <v>71489.571428571406</v>
      </c>
      <c r="I521">
        <v>20</v>
      </c>
      <c r="J521">
        <v>2</v>
      </c>
      <c r="K521">
        <v>0</v>
      </c>
      <c r="L521">
        <v>68</v>
      </c>
      <c r="M521">
        <v>16</v>
      </c>
      <c r="N521">
        <v>2</v>
      </c>
      <c r="O521">
        <v>0</v>
      </c>
      <c r="P521">
        <v>38</v>
      </c>
      <c r="Q521">
        <v>28</v>
      </c>
      <c r="R521">
        <v>2</v>
      </c>
      <c r="S521">
        <v>1</v>
      </c>
      <c r="T521">
        <v>74</v>
      </c>
    </row>
    <row r="522" spans="1:20" x14ac:dyDescent="0.2">
      <c r="A522" s="1">
        <v>43141</v>
      </c>
      <c r="B522" t="s">
        <v>30</v>
      </c>
      <c r="C522">
        <v>34</v>
      </c>
      <c r="D522">
        <v>2</v>
      </c>
      <c r="E522">
        <v>0</v>
      </c>
      <c r="F522">
        <v>102</v>
      </c>
      <c r="G522" s="5">
        <v>1.6875</v>
      </c>
      <c r="H522" s="5">
        <v>78152.4375</v>
      </c>
      <c r="I522">
        <v>22</v>
      </c>
      <c r="J522">
        <v>2</v>
      </c>
      <c r="K522">
        <v>0</v>
      </c>
      <c r="L522">
        <v>56</v>
      </c>
      <c r="M522">
        <v>23</v>
      </c>
      <c r="N522">
        <v>2</v>
      </c>
      <c r="O522">
        <v>0</v>
      </c>
      <c r="P522">
        <v>64</v>
      </c>
      <c r="Q522">
        <v>14</v>
      </c>
      <c r="R522">
        <v>2</v>
      </c>
      <c r="S522">
        <v>0</v>
      </c>
      <c r="T522">
        <v>36</v>
      </c>
    </row>
    <row r="523" spans="1:20" x14ac:dyDescent="0.2">
      <c r="A523" s="1">
        <v>43141</v>
      </c>
      <c r="B523" t="s">
        <v>31</v>
      </c>
      <c r="C523">
        <v>125</v>
      </c>
      <c r="D523">
        <v>15</v>
      </c>
      <c r="E523">
        <v>0</v>
      </c>
      <c r="F523">
        <v>1865</v>
      </c>
      <c r="G523" s="5">
        <v>3.2711864406779601</v>
      </c>
      <c r="H523" s="5">
        <v>64476.661016949103</v>
      </c>
      <c r="I523">
        <v>104</v>
      </c>
      <c r="J523">
        <v>13</v>
      </c>
      <c r="K523">
        <v>1</v>
      </c>
      <c r="L523">
        <v>1234</v>
      </c>
      <c r="M523">
        <v>110</v>
      </c>
      <c r="N523">
        <v>13</v>
      </c>
      <c r="O523">
        <v>0</v>
      </c>
      <c r="P523">
        <v>1428</v>
      </c>
      <c r="Q523">
        <v>112</v>
      </c>
      <c r="R523">
        <v>17</v>
      </c>
      <c r="S523">
        <v>1</v>
      </c>
      <c r="T523">
        <v>1805</v>
      </c>
    </row>
    <row r="524" spans="1:20" x14ac:dyDescent="0.2">
      <c r="A524" s="1">
        <v>43141</v>
      </c>
      <c r="B524" t="s">
        <v>32</v>
      </c>
      <c r="C524">
        <v>50</v>
      </c>
      <c r="D524">
        <v>3</v>
      </c>
      <c r="E524">
        <v>0</v>
      </c>
      <c r="F524">
        <v>222</v>
      </c>
      <c r="G524" s="5">
        <v>2.2380952380952301</v>
      </c>
      <c r="H524" s="5">
        <v>54881.404761904698</v>
      </c>
      <c r="I524">
        <v>46</v>
      </c>
      <c r="J524">
        <v>3</v>
      </c>
      <c r="K524">
        <v>0</v>
      </c>
      <c r="L524">
        <v>192</v>
      </c>
      <c r="M524">
        <v>58</v>
      </c>
      <c r="N524">
        <v>3</v>
      </c>
      <c r="O524">
        <v>0</v>
      </c>
      <c r="P524">
        <v>233</v>
      </c>
      <c r="Q524">
        <v>55</v>
      </c>
      <c r="R524">
        <v>3</v>
      </c>
      <c r="S524">
        <v>0</v>
      </c>
      <c r="T524">
        <v>255</v>
      </c>
    </row>
    <row r="525" spans="1:20" x14ac:dyDescent="0.2">
      <c r="A525" s="1">
        <v>43143</v>
      </c>
      <c r="B525" t="s">
        <v>18</v>
      </c>
      <c r="C525">
        <v>10</v>
      </c>
      <c r="D525">
        <v>4</v>
      </c>
      <c r="E525">
        <v>1</v>
      </c>
      <c r="F525">
        <v>24</v>
      </c>
      <c r="G525" s="5">
        <v>2.4</v>
      </c>
      <c r="H525" s="5">
        <v>80018.7</v>
      </c>
      <c r="I525">
        <v>9</v>
      </c>
      <c r="J525">
        <v>4</v>
      </c>
      <c r="K525">
        <v>0</v>
      </c>
      <c r="L525">
        <v>32</v>
      </c>
      <c r="M525">
        <v>4</v>
      </c>
      <c r="N525">
        <v>4</v>
      </c>
      <c r="O525">
        <v>0</v>
      </c>
      <c r="P525">
        <v>14</v>
      </c>
      <c r="Q525">
        <v>5</v>
      </c>
      <c r="R525">
        <v>4</v>
      </c>
      <c r="S525">
        <v>0</v>
      </c>
      <c r="T525">
        <v>18</v>
      </c>
    </row>
    <row r="526" spans="1:20" x14ac:dyDescent="0.2">
      <c r="A526" s="1">
        <v>43143</v>
      </c>
      <c r="B526" t="s">
        <v>19</v>
      </c>
      <c r="C526">
        <v>28</v>
      </c>
      <c r="D526">
        <v>11</v>
      </c>
      <c r="E526">
        <v>2</v>
      </c>
      <c r="F526">
        <v>257</v>
      </c>
      <c r="G526" s="5">
        <v>4.4285714285714199</v>
      </c>
      <c r="H526" s="5">
        <v>67905.428571428507</v>
      </c>
      <c r="I526">
        <v>23</v>
      </c>
      <c r="J526">
        <v>12</v>
      </c>
      <c r="K526">
        <v>2</v>
      </c>
      <c r="L526">
        <v>223</v>
      </c>
      <c r="M526">
        <v>23</v>
      </c>
      <c r="N526">
        <v>13</v>
      </c>
      <c r="O526">
        <v>1</v>
      </c>
      <c r="P526">
        <v>285</v>
      </c>
      <c r="Q526">
        <v>17</v>
      </c>
      <c r="R526">
        <v>14</v>
      </c>
      <c r="S526">
        <v>0</v>
      </c>
      <c r="T526">
        <v>239</v>
      </c>
    </row>
    <row r="527" spans="1:20" x14ac:dyDescent="0.2">
      <c r="A527" s="1">
        <v>43143</v>
      </c>
      <c r="B527" t="s">
        <v>20</v>
      </c>
      <c r="C527">
        <v>13</v>
      </c>
      <c r="D527">
        <v>9</v>
      </c>
      <c r="E527">
        <v>0</v>
      </c>
      <c r="F527">
        <v>114</v>
      </c>
      <c r="G527" s="5">
        <v>7.6923076923076898</v>
      </c>
      <c r="H527" s="5">
        <v>30848.384615384599</v>
      </c>
      <c r="I527">
        <v>9</v>
      </c>
      <c r="J527">
        <v>9</v>
      </c>
      <c r="K527">
        <v>0</v>
      </c>
      <c r="L527">
        <v>77</v>
      </c>
      <c r="M527">
        <v>18</v>
      </c>
      <c r="N527">
        <v>9</v>
      </c>
      <c r="O527">
        <v>0</v>
      </c>
      <c r="P527">
        <v>197</v>
      </c>
      <c r="Q527">
        <v>23</v>
      </c>
      <c r="R527">
        <v>6</v>
      </c>
      <c r="S527">
        <v>1</v>
      </c>
      <c r="T527">
        <v>124</v>
      </c>
    </row>
    <row r="528" spans="1:20" x14ac:dyDescent="0.2">
      <c r="A528" s="1">
        <v>43143</v>
      </c>
      <c r="B528" t="s">
        <v>21</v>
      </c>
      <c r="C528">
        <v>5</v>
      </c>
      <c r="D528">
        <v>10</v>
      </c>
      <c r="E528">
        <v>0</v>
      </c>
      <c r="F528">
        <v>51</v>
      </c>
      <c r="G528" s="5">
        <v>6</v>
      </c>
      <c r="H528" s="5">
        <v>40020.400000000001</v>
      </c>
      <c r="I528">
        <v>5</v>
      </c>
      <c r="J528">
        <v>10</v>
      </c>
      <c r="K528">
        <v>0</v>
      </c>
      <c r="L528">
        <v>52</v>
      </c>
      <c r="M528">
        <v>15</v>
      </c>
      <c r="N528">
        <v>10</v>
      </c>
      <c r="O528">
        <v>0</v>
      </c>
      <c r="P528">
        <v>150</v>
      </c>
      <c r="Q528">
        <v>9</v>
      </c>
      <c r="R528">
        <v>10</v>
      </c>
      <c r="S528">
        <v>1</v>
      </c>
      <c r="T528">
        <v>80</v>
      </c>
    </row>
    <row r="529" spans="1:20" x14ac:dyDescent="0.2">
      <c r="A529" s="1">
        <v>43143</v>
      </c>
      <c r="B529" t="s">
        <v>22</v>
      </c>
      <c r="C529">
        <v>16</v>
      </c>
      <c r="D529">
        <v>7</v>
      </c>
      <c r="E529">
        <v>1</v>
      </c>
      <c r="F529">
        <v>128</v>
      </c>
      <c r="G529" s="5">
        <v>2.5</v>
      </c>
      <c r="H529" s="5">
        <v>62551.25</v>
      </c>
      <c r="I529">
        <v>23</v>
      </c>
      <c r="J529">
        <v>7</v>
      </c>
      <c r="K529">
        <v>0</v>
      </c>
      <c r="L529">
        <v>200</v>
      </c>
      <c r="M529">
        <v>35</v>
      </c>
      <c r="N529">
        <v>7</v>
      </c>
      <c r="O529">
        <v>0</v>
      </c>
      <c r="P529">
        <v>290</v>
      </c>
      <c r="Q529">
        <v>29</v>
      </c>
      <c r="R529">
        <v>7</v>
      </c>
      <c r="S529">
        <v>0</v>
      </c>
      <c r="T529">
        <v>246</v>
      </c>
    </row>
    <row r="530" spans="1:20" x14ac:dyDescent="0.2">
      <c r="A530" s="1">
        <v>43143</v>
      </c>
      <c r="B530" t="s">
        <v>23</v>
      </c>
      <c r="C530">
        <v>37</v>
      </c>
      <c r="D530">
        <v>10</v>
      </c>
      <c r="E530">
        <v>1</v>
      </c>
      <c r="F530">
        <v>378</v>
      </c>
      <c r="G530" s="5">
        <v>2.8529411764705799</v>
      </c>
      <c r="H530" s="5">
        <v>64727.4411764705</v>
      </c>
      <c r="I530">
        <v>53</v>
      </c>
      <c r="J530">
        <v>10</v>
      </c>
      <c r="K530">
        <v>1</v>
      </c>
      <c r="L530">
        <v>564</v>
      </c>
      <c r="M530">
        <v>42</v>
      </c>
      <c r="N530">
        <v>10</v>
      </c>
      <c r="O530">
        <v>0</v>
      </c>
      <c r="P530">
        <v>465</v>
      </c>
      <c r="Q530">
        <v>35</v>
      </c>
      <c r="R530">
        <v>10</v>
      </c>
      <c r="S530">
        <v>0</v>
      </c>
      <c r="T530">
        <v>392</v>
      </c>
    </row>
    <row r="531" spans="1:20" x14ac:dyDescent="0.2">
      <c r="A531" s="1">
        <v>43143</v>
      </c>
      <c r="B531" t="s">
        <v>24</v>
      </c>
      <c r="C531">
        <v>15</v>
      </c>
      <c r="D531">
        <v>2</v>
      </c>
      <c r="E531">
        <v>0</v>
      </c>
      <c r="F531">
        <v>34</v>
      </c>
      <c r="G531" s="5">
        <v>4.8571428571428497</v>
      </c>
      <c r="H531" s="5">
        <v>71537.142857142797</v>
      </c>
      <c r="I531">
        <v>13</v>
      </c>
      <c r="J531">
        <v>2</v>
      </c>
      <c r="K531">
        <v>0</v>
      </c>
      <c r="L531">
        <v>35</v>
      </c>
      <c r="M531">
        <v>16</v>
      </c>
      <c r="N531">
        <v>2</v>
      </c>
      <c r="O531">
        <v>0</v>
      </c>
      <c r="P531">
        <v>48</v>
      </c>
      <c r="Q531">
        <v>2</v>
      </c>
      <c r="R531">
        <v>2</v>
      </c>
      <c r="S531">
        <v>0</v>
      </c>
      <c r="T531">
        <v>5</v>
      </c>
    </row>
    <row r="532" spans="1:20" x14ac:dyDescent="0.2">
      <c r="A532" s="1">
        <v>43143</v>
      </c>
      <c r="B532" t="s">
        <v>25</v>
      </c>
      <c r="C532">
        <v>6</v>
      </c>
      <c r="D532">
        <v>4</v>
      </c>
      <c r="E532">
        <v>0</v>
      </c>
      <c r="F532">
        <v>24</v>
      </c>
      <c r="G532" s="5">
        <v>2.6</v>
      </c>
      <c r="H532" s="5">
        <v>20102</v>
      </c>
      <c r="I532">
        <v>11</v>
      </c>
      <c r="J532">
        <v>4</v>
      </c>
      <c r="K532">
        <v>1</v>
      </c>
      <c r="L532">
        <v>33</v>
      </c>
      <c r="M532">
        <v>9</v>
      </c>
      <c r="N532">
        <v>4</v>
      </c>
      <c r="O532">
        <v>0</v>
      </c>
      <c r="P532">
        <v>32</v>
      </c>
      <c r="Q532">
        <v>6</v>
      </c>
      <c r="R532">
        <v>4</v>
      </c>
      <c r="S532">
        <v>0</v>
      </c>
      <c r="T532">
        <v>19</v>
      </c>
    </row>
    <row r="533" spans="1:20" x14ac:dyDescent="0.2">
      <c r="A533" s="1">
        <v>43143</v>
      </c>
      <c r="B533" t="s">
        <v>26</v>
      </c>
      <c r="C533">
        <v>18</v>
      </c>
      <c r="D533">
        <v>2</v>
      </c>
      <c r="E533">
        <v>0</v>
      </c>
      <c r="F533">
        <v>33</v>
      </c>
      <c r="G533" s="5">
        <v>4.3125</v>
      </c>
      <c r="H533" s="5">
        <v>56280.6875</v>
      </c>
      <c r="I533">
        <v>27</v>
      </c>
      <c r="J533">
        <v>2</v>
      </c>
      <c r="K533">
        <v>0</v>
      </c>
      <c r="L533">
        <v>52</v>
      </c>
      <c r="M533">
        <v>22</v>
      </c>
      <c r="N533">
        <v>2</v>
      </c>
      <c r="O533">
        <v>0</v>
      </c>
      <c r="P533">
        <v>44</v>
      </c>
      <c r="Q533">
        <v>30</v>
      </c>
      <c r="R533">
        <v>2</v>
      </c>
      <c r="S533">
        <v>0</v>
      </c>
      <c r="T533">
        <v>60</v>
      </c>
    </row>
    <row r="534" spans="1:20" x14ac:dyDescent="0.2">
      <c r="A534" s="1">
        <v>43143</v>
      </c>
      <c r="B534" t="s">
        <v>27</v>
      </c>
      <c r="C534">
        <v>2</v>
      </c>
      <c r="D534">
        <v>8</v>
      </c>
      <c r="E534">
        <v>0</v>
      </c>
      <c r="F534">
        <v>19</v>
      </c>
      <c r="G534" s="5">
        <v>2</v>
      </c>
      <c r="H534" s="5">
        <v>50344</v>
      </c>
      <c r="I534">
        <v>14</v>
      </c>
      <c r="J534">
        <v>8</v>
      </c>
      <c r="K534">
        <v>1</v>
      </c>
      <c r="L534">
        <v>116</v>
      </c>
      <c r="M534">
        <v>12</v>
      </c>
      <c r="N534">
        <v>8</v>
      </c>
      <c r="O534">
        <v>0</v>
      </c>
      <c r="P534">
        <v>113</v>
      </c>
      <c r="Q534">
        <v>5</v>
      </c>
      <c r="R534">
        <v>8</v>
      </c>
      <c r="S534">
        <v>3</v>
      </c>
      <c r="T534">
        <v>28</v>
      </c>
    </row>
    <row r="535" spans="1:20" x14ac:dyDescent="0.2">
      <c r="A535" s="1">
        <v>43143</v>
      </c>
      <c r="B535" t="s">
        <v>28</v>
      </c>
      <c r="C535">
        <v>4</v>
      </c>
      <c r="D535">
        <v>6</v>
      </c>
      <c r="E535">
        <v>0</v>
      </c>
      <c r="F535">
        <v>23</v>
      </c>
      <c r="G535" s="5">
        <v>1.5</v>
      </c>
      <c r="H535" s="5">
        <v>50072</v>
      </c>
      <c r="I535">
        <v>12</v>
      </c>
      <c r="J535">
        <v>9</v>
      </c>
      <c r="K535">
        <v>1</v>
      </c>
      <c r="L535">
        <v>98</v>
      </c>
      <c r="M535">
        <v>16</v>
      </c>
      <c r="N535">
        <v>10</v>
      </c>
      <c r="O535">
        <v>1</v>
      </c>
      <c r="P535">
        <v>195</v>
      </c>
      <c r="Q535">
        <v>9</v>
      </c>
      <c r="R535">
        <v>12</v>
      </c>
      <c r="S535">
        <v>0</v>
      </c>
      <c r="T535">
        <v>109</v>
      </c>
    </row>
    <row r="536" spans="1:20" x14ac:dyDescent="0.2">
      <c r="A536" s="1">
        <v>43143</v>
      </c>
      <c r="B536" t="s">
        <v>29</v>
      </c>
      <c r="C536">
        <v>12</v>
      </c>
      <c r="D536">
        <v>2</v>
      </c>
      <c r="E536">
        <v>0</v>
      </c>
      <c r="F536">
        <v>38</v>
      </c>
      <c r="G536" s="5">
        <v>5.75</v>
      </c>
      <c r="H536" s="5">
        <v>33485.75</v>
      </c>
      <c r="I536">
        <v>15</v>
      </c>
      <c r="J536">
        <v>2</v>
      </c>
      <c r="K536">
        <v>0</v>
      </c>
      <c r="L536">
        <v>29</v>
      </c>
      <c r="M536">
        <v>10</v>
      </c>
      <c r="N536">
        <v>2</v>
      </c>
      <c r="O536">
        <v>0</v>
      </c>
      <c r="P536">
        <v>36</v>
      </c>
      <c r="Q536">
        <v>13</v>
      </c>
      <c r="R536">
        <v>2</v>
      </c>
      <c r="S536">
        <v>0</v>
      </c>
      <c r="T536">
        <v>50</v>
      </c>
    </row>
    <row r="537" spans="1:20" x14ac:dyDescent="0.2">
      <c r="A537" s="1">
        <v>43143</v>
      </c>
      <c r="B537" t="s">
        <v>30</v>
      </c>
      <c r="C537">
        <v>12</v>
      </c>
      <c r="D537">
        <v>2</v>
      </c>
      <c r="E537">
        <v>0</v>
      </c>
      <c r="F537">
        <v>37</v>
      </c>
      <c r="G537" s="5">
        <v>2.0909090909090899</v>
      </c>
      <c r="H537" s="5">
        <v>72729.090909090897</v>
      </c>
      <c r="I537">
        <v>6</v>
      </c>
      <c r="J537">
        <v>2</v>
      </c>
      <c r="K537">
        <v>0</v>
      </c>
      <c r="L537">
        <v>12</v>
      </c>
      <c r="M537">
        <v>13</v>
      </c>
      <c r="N537">
        <v>2</v>
      </c>
      <c r="O537">
        <v>0</v>
      </c>
      <c r="P537">
        <v>46</v>
      </c>
      <c r="Q537">
        <v>14</v>
      </c>
      <c r="R537">
        <v>2</v>
      </c>
      <c r="S537">
        <v>0</v>
      </c>
      <c r="T537">
        <v>46</v>
      </c>
    </row>
    <row r="538" spans="1:20" x14ac:dyDescent="0.2">
      <c r="A538" s="1">
        <v>43143</v>
      </c>
      <c r="B538" t="s">
        <v>31</v>
      </c>
      <c r="C538">
        <v>59</v>
      </c>
      <c r="D538">
        <v>13</v>
      </c>
      <c r="E538">
        <v>1</v>
      </c>
      <c r="F538">
        <v>703</v>
      </c>
      <c r="G538" s="5">
        <v>4.8947368421052602</v>
      </c>
      <c r="H538" s="5">
        <v>56227.964912280702</v>
      </c>
      <c r="I538">
        <v>56</v>
      </c>
      <c r="J538">
        <v>13</v>
      </c>
      <c r="K538">
        <v>0</v>
      </c>
      <c r="L538">
        <v>702</v>
      </c>
      <c r="M538">
        <v>62</v>
      </c>
      <c r="N538">
        <v>13</v>
      </c>
      <c r="O538">
        <v>2</v>
      </c>
      <c r="P538">
        <v>752</v>
      </c>
      <c r="Q538">
        <v>67</v>
      </c>
      <c r="R538">
        <v>13</v>
      </c>
      <c r="S538">
        <v>1</v>
      </c>
      <c r="T538">
        <v>801</v>
      </c>
    </row>
    <row r="539" spans="1:20" x14ac:dyDescent="0.2">
      <c r="A539" s="1">
        <v>43143</v>
      </c>
      <c r="B539" t="s">
        <v>32</v>
      </c>
      <c r="C539">
        <v>16</v>
      </c>
      <c r="D539">
        <v>3</v>
      </c>
      <c r="E539">
        <v>0</v>
      </c>
      <c r="F539">
        <v>65</v>
      </c>
      <c r="G539" s="5">
        <v>5.6875</v>
      </c>
      <c r="H539" s="5">
        <v>50058.3125</v>
      </c>
      <c r="I539">
        <v>23</v>
      </c>
      <c r="J539">
        <v>3</v>
      </c>
      <c r="K539">
        <v>0</v>
      </c>
      <c r="L539">
        <v>83</v>
      </c>
      <c r="M539">
        <v>19</v>
      </c>
      <c r="N539">
        <v>3</v>
      </c>
      <c r="O539">
        <v>0</v>
      </c>
      <c r="P539">
        <v>89</v>
      </c>
      <c r="Q539">
        <v>15</v>
      </c>
      <c r="R539">
        <v>3</v>
      </c>
      <c r="S539">
        <v>0</v>
      </c>
      <c r="T539">
        <v>62</v>
      </c>
    </row>
    <row r="540" spans="1:20" x14ac:dyDescent="0.2">
      <c r="A540" s="1">
        <v>43144</v>
      </c>
      <c r="B540" t="s">
        <v>18</v>
      </c>
      <c r="C540">
        <v>9</v>
      </c>
      <c r="D540">
        <v>4</v>
      </c>
      <c r="E540">
        <v>0</v>
      </c>
      <c r="F540">
        <v>32</v>
      </c>
      <c r="G540" s="5">
        <v>5</v>
      </c>
      <c r="H540" s="5">
        <v>50039.833333333299</v>
      </c>
      <c r="I540">
        <v>15</v>
      </c>
      <c r="J540">
        <v>4</v>
      </c>
      <c r="K540">
        <v>0</v>
      </c>
      <c r="L540">
        <v>52</v>
      </c>
      <c r="M540">
        <v>7</v>
      </c>
      <c r="N540">
        <v>4</v>
      </c>
      <c r="O540">
        <v>0</v>
      </c>
      <c r="P540">
        <v>24</v>
      </c>
      <c r="Q540">
        <v>7</v>
      </c>
      <c r="R540">
        <v>4</v>
      </c>
      <c r="S540">
        <v>1</v>
      </c>
      <c r="T540">
        <v>19</v>
      </c>
    </row>
    <row r="541" spans="1:20" x14ac:dyDescent="0.2">
      <c r="A541" s="1">
        <v>43144</v>
      </c>
      <c r="B541" t="s">
        <v>19</v>
      </c>
      <c r="C541">
        <v>22</v>
      </c>
      <c r="D541">
        <v>17</v>
      </c>
      <c r="E541">
        <v>0</v>
      </c>
      <c r="F541">
        <v>366</v>
      </c>
      <c r="G541" s="5">
        <v>5.5454545454545396</v>
      </c>
      <c r="H541" s="5">
        <v>36484.590909090897</v>
      </c>
      <c r="I541">
        <v>39</v>
      </c>
      <c r="J541">
        <v>14</v>
      </c>
      <c r="K541">
        <v>0</v>
      </c>
      <c r="L541">
        <v>517</v>
      </c>
      <c r="M541">
        <v>30</v>
      </c>
      <c r="N541">
        <v>10</v>
      </c>
      <c r="O541">
        <v>1</v>
      </c>
      <c r="P541">
        <v>256</v>
      </c>
      <c r="Q541">
        <v>17</v>
      </c>
      <c r="R541">
        <v>11</v>
      </c>
      <c r="S541">
        <v>0</v>
      </c>
      <c r="T541">
        <v>186</v>
      </c>
    </row>
    <row r="542" spans="1:20" x14ac:dyDescent="0.2">
      <c r="A542" s="1">
        <v>43144</v>
      </c>
      <c r="B542" t="s">
        <v>20</v>
      </c>
      <c r="C542">
        <v>25</v>
      </c>
      <c r="D542">
        <v>15</v>
      </c>
      <c r="E542">
        <v>5</v>
      </c>
      <c r="F542">
        <v>245</v>
      </c>
      <c r="G542" s="5">
        <v>2.84</v>
      </c>
      <c r="H542" s="5">
        <v>32111.84</v>
      </c>
      <c r="I542">
        <v>21</v>
      </c>
      <c r="J542">
        <v>8</v>
      </c>
      <c r="K542">
        <v>0</v>
      </c>
      <c r="L542">
        <v>171</v>
      </c>
      <c r="M542">
        <v>9</v>
      </c>
      <c r="N542">
        <v>5</v>
      </c>
      <c r="O542">
        <v>0</v>
      </c>
      <c r="P542">
        <v>42</v>
      </c>
      <c r="Q542">
        <v>20</v>
      </c>
      <c r="R542">
        <v>7</v>
      </c>
      <c r="S542">
        <v>1</v>
      </c>
      <c r="T542">
        <v>124</v>
      </c>
    </row>
    <row r="543" spans="1:20" x14ac:dyDescent="0.2">
      <c r="A543" s="1">
        <v>43144</v>
      </c>
      <c r="B543" t="s">
        <v>21</v>
      </c>
      <c r="C543">
        <v>11</v>
      </c>
      <c r="D543">
        <v>10</v>
      </c>
      <c r="E543">
        <v>0</v>
      </c>
      <c r="F543">
        <v>111</v>
      </c>
      <c r="G543" s="5">
        <v>3</v>
      </c>
      <c r="H543" s="5">
        <v>54652.363636363603</v>
      </c>
      <c r="I543">
        <v>13</v>
      </c>
      <c r="J543">
        <v>10</v>
      </c>
      <c r="K543">
        <v>0</v>
      </c>
      <c r="L543">
        <v>129</v>
      </c>
      <c r="M543">
        <v>14</v>
      </c>
      <c r="N543">
        <v>10</v>
      </c>
      <c r="O543">
        <v>0</v>
      </c>
      <c r="P543">
        <v>140</v>
      </c>
      <c r="Q543">
        <v>9</v>
      </c>
      <c r="R543">
        <v>10</v>
      </c>
      <c r="S543">
        <v>0</v>
      </c>
      <c r="T543">
        <v>87</v>
      </c>
    </row>
    <row r="544" spans="1:20" x14ac:dyDescent="0.2">
      <c r="A544" s="1">
        <v>43144</v>
      </c>
      <c r="B544" t="s">
        <v>22</v>
      </c>
      <c r="C544">
        <v>20</v>
      </c>
      <c r="D544">
        <v>7</v>
      </c>
      <c r="E544">
        <v>0</v>
      </c>
      <c r="F544">
        <v>173</v>
      </c>
      <c r="G544" s="5">
        <v>15.736842105263101</v>
      </c>
      <c r="H544" s="5">
        <v>57972.105263157799</v>
      </c>
      <c r="I544">
        <v>47</v>
      </c>
      <c r="J544">
        <v>7</v>
      </c>
      <c r="K544">
        <v>0</v>
      </c>
      <c r="L544">
        <v>400</v>
      </c>
      <c r="M544">
        <v>37</v>
      </c>
      <c r="N544">
        <v>7</v>
      </c>
      <c r="O544">
        <v>1</v>
      </c>
      <c r="P544">
        <v>280</v>
      </c>
      <c r="Q544">
        <v>23</v>
      </c>
      <c r="R544">
        <v>7</v>
      </c>
      <c r="S544">
        <v>0</v>
      </c>
      <c r="T544">
        <v>191</v>
      </c>
    </row>
    <row r="545" spans="1:20" x14ac:dyDescent="0.2">
      <c r="A545" s="1">
        <v>43144</v>
      </c>
      <c r="B545" t="s">
        <v>23</v>
      </c>
      <c r="C545">
        <v>37</v>
      </c>
      <c r="D545">
        <v>10</v>
      </c>
      <c r="E545">
        <v>0</v>
      </c>
      <c r="F545">
        <v>396</v>
      </c>
      <c r="G545" s="5">
        <v>3.2333333333333298</v>
      </c>
      <c r="H545" s="5">
        <v>53401.866666666603</v>
      </c>
      <c r="I545">
        <v>57</v>
      </c>
      <c r="J545">
        <v>10</v>
      </c>
      <c r="K545">
        <v>0</v>
      </c>
      <c r="L545">
        <v>619</v>
      </c>
      <c r="M545">
        <v>47</v>
      </c>
      <c r="N545">
        <v>10</v>
      </c>
      <c r="O545">
        <v>1</v>
      </c>
      <c r="P545">
        <v>505</v>
      </c>
      <c r="Q545">
        <v>24</v>
      </c>
      <c r="R545">
        <v>10</v>
      </c>
      <c r="S545">
        <v>0</v>
      </c>
      <c r="T545">
        <v>263</v>
      </c>
    </row>
    <row r="546" spans="1:20" x14ac:dyDescent="0.2">
      <c r="A546" s="1">
        <v>43144</v>
      </c>
      <c r="B546" t="s">
        <v>24</v>
      </c>
      <c r="C546">
        <v>18</v>
      </c>
      <c r="D546">
        <v>2</v>
      </c>
      <c r="E546">
        <v>2</v>
      </c>
      <c r="F546">
        <v>38</v>
      </c>
      <c r="G546" s="5">
        <v>1.9285714285714199</v>
      </c>
      <c r="H546" s="5">
        <v>42956.642857142797</v>
      </c>
      <c r="I546">
        <v>27</v>
      </c>
      <c r="J546">
        <v>2</v>
      </c>
      <c r="K546">
        <v>0</v>
      </c>
      <c r="L546">
        <v>77</v>
      </c>
      <c r="M546">
        <v>11</v>
      </c>
      <c r="N546">
        <v>2</v>
      </c>
      <c r="O546">
        <v>0</v>
      </c>
      <c r="P546">
        <v>23</v>
      </c>
      <c r="Q546">
        <v>15</v>
      </c>
      <c r="R546">
        <v>2</v>
      </c>
      <c r="S546">
        <v>0</v>
      </c>
      <c r="T546">
        <v>34</v>
      </c>
    </row>
    <row r="547" spans="1:20" x14ac:dyDescent="0.2">
      <c r="A547" s="1">
        <v>43144</v>
      </c>
      <c r="B547" t="s">
        <v>25</v>
      </c>
      <c r="C547">
        <v>9</v>
      </c>
      <c r="D547">
        <v>4</v>
      </c>
      <c r="E547">
        <v>0</v>
      </c>
      <c r="F547">
        <v>36</v>
      </c>
      <c r="G547" s="5">
        <v>4.75</v>
      </c>
      <c r="H547" s="5">
        <v>50025.25</v>
      </c>
      <c r="I547">
        <v>13</v>
      </c>
      <c r="J547">
        <v>4</v>
      </c>
      <c r="K547">
        <v>0</v>
      </c>
      <c r="L547">
        <v>45</v>
      </c>
      <c r="M547">
        <v>18</v>
      </c>
      <c r="N547">
        <v>4</v>
      </c>
      <c r="O547">
        <v>0</v>
      </c>
      <c r="P547">
        <v>62</v>
      </c>
      <c r="Q547">
        <v>7</v>
      </c>
      <c r="R547">
        <v>4</v>
      </c>
      <c r="S547">
        <v>0</v>
      </c>
      <c r="T547">
        <v>24</v>
      </c>
    </row>
    <row r="548" spans="1:20" x14ac:dyDescent="0.2">
      <c r="A548" s="1">
        <v>43144</v>
      </c>
      <c r="B548" t="s">
        <v>26</v>
      </c>
      <c r="C548">
        <v>45</v>
      </c>
      <c r="D548">
        <v>2</v>
      </c>
      <c r="E548">
        <v>0</v>
      </c>
      <c r="F548">
        <v>90</v>
      </c>
      <c r="G548" s="5">
        <v>5.16</v>
      </c>
      <c r="H548" s="5">
        <v>32124.84</v>
      </c>
      <c r="I548">
        <v>47</v>
      </c>
      <c r="J548">
        <v>2</v>
      </c>
      <c r="K548">
        <v>0</v>
      </c>
      <c r="L548">
        <v>94</v>
      </c>
      <c r="M548">
        <v>32</v>
      </c>
      <c r="N548">
        <v>2</v>
      </c>
      <c r="O548">
        <v>0</v>
      </c>
      <c r="P548">
        <v>63</v>
      </c>
      <c r="Q548">
        <v>35</v>
      </c>
      <c r="R548">
        <v>2</v>
      </c>
      <c r="S548">
        <v>0</v>
      </c>
      <c r="T548">
        <v>70</v>
      </c>
    </row>
    <row r="549" spans="1:20" x14ac:dyDescent="0.2">
      <c r="A549" s="1">
        <v>43144</v>
      </c>
      <c r="B549" t="s">
        <v>27</v>
      </c>
      <c r="C549">
        <v>6</v>
      </c>
      <c r="D549">
        <v>8</v>
      </c>
      <c r="E549">
        <v>0</v>
      </c>
      <c r="F549">
        <v>57</v>
      </c>
      <c r="G549" s="5">
        <v>2.1666666666666599</v>
      </c>
      <c r="H549" s="5">
        <v>66698.5</v>
      </c>
      <c r="I549">
        <v>19</v>
      </c>
      <c r="J549">
        <v>8</v>
      </c>
      <c r="K549">
        <v>2</v>
      </c>
      <c r="L549">
        <v>141</v>
      </c>
      <c r="M549">
        <v>14</v>
      </c>
      <c r="N549">
        <v>8</v>
      </c>
      <c r="O549">
        <v>1</v>
      </c>
      <c r="P549">
        <v>124</v>
      </c>
      <c r="Q549">
        <v>5</v>
      </c>
      <c r="R549">
        <v>8</v>
      </c>
      <c r="S549">
        <v>0</v>
      </c>
      <c r="T549">
        <v>48</v>
      </c>
    </row>
    <row r="550" spans="1:20" x14ac:dyDescent="0.2">
      <c r="A550" s="1">
        <v>43144</v>
      </c>
      <c r="B550" t="s">
        <v>28</v>
      </c>
      <c r="C550">
        <v>15</v>
      </c>
      <c r="D550">
        <v>13</v>
      </c>
      <c r="E550">
        <v>7</v>
      </c>
      <c r="F550">
        <v>91</v>
      </c>
      <c r="G550" s="5">
        <v>2.6</v>
      </c>
      <c r="H550" s="5">
        <v>66724.133333333302</v>
      </c>
      <c r="I550">
        <v>23</v>
      </c>
      <c r="J550">
        <v>12</v>
      </c>
      <c r="K550">
        <v>1</v>
      </c>
      <c r="L550">
        <v>247</v>
      </c>
      <c r="M550">
        <v>14</v>
      </c>
      <c r="N550">
        <v>7</v>
      </c>
      <c r="O550">
        <v>1</v>
      </c>
      <c r="P550">
        <v>89</v>
      </c>
      <c r="Q550">
        <v>20</v>
      </c>
      <c r="R550">
        <v>9</v>
      </c>
      <c r="S550">
        <v>1</v>
      </c>
      <c r="T550">
        <v>163</v>
      </c>
    </row>
    <row r="551" spans="1:20" x14ac:dyDescent="0.2">
      <c r="A551" s="1">
        <v>43144</v>
      </c>
      <c r="B551" t="s">
        <v>29</v>
      </c>
      <c r="C551">
        <v>13</v>
      </c>
      <c r="D551">
        <v>2</v>
      </c>
      <c r="E551">
        <v>0</v>
      </c>
      <c r="F551">
        <v>38</v>
      </c>
      <c r="G551" s="5">
        <v>6.5</v>
      </c>
      <c r="H551" s="5">
        <v>41735.083333333299</v>
      </c>
      <c r="I551">
        <v>25</v>
      </c>
      <c r="J551">
        <v>2</v>
      </c>
      <c r="K551">
        <v>0</v>
      </c>
      <c r="L551">
        <v>81</v>
      </c>
      <c r="M551">
        <v>14</v>
      </c>
      <c r="N551">
        <v>2</v>
      </c>
      <c r="O551">
        <v>0</v>
      </c>
      <c r="P551">
        <v>29</v>
      </c>
      <c r="Q551">
        <v>18</v>
      </c>
      <c r="R551">
        <v>2</v>
      </c>
      <c r="S551">
        <v>0</v>
      </c>
      <c r="T551">
        <v>50</v>
      </c>
    </row>
    <row r="552" spans="1:20" x14ac:dyDescent="0.2">
      <c r="A552" s="1">
        <v>43144</v>
      </c>
      <c r="B552" t="s">
        <v>30</v>
      </c>
      <c r="C552">
        <v>11</v>
      </c>
      <c r="D552">
        <v>2</v>
      </c>
      <c r="E552">
        <v>0</v>
      </c>
      <c r="F552">
        <v>24</v>
      </c>
      <c r="G552" s="5">
        <v>3</v>
      </c>
      <c r="H552" s="5">
        <v>50152.4</v>
      </c>
      <c r="I552">
        <v>29</v>
      </c>
      <c r="J552">
        <v>2</v>
      </c>
      <c r="K552">
        <v>0</v>
      </c>
      <c r="L552">
        <v>83</v>
      </c>
      <c r="M552">
        <v>12</v>
      </c>
      <c r="N552">
        <v>2</v>
      </c>
      <c r="O552">
        <v>0</v>
      </c>
      <c r="P552">
        <v>23</v>
      </c>
      <c r="Q552">
        <v>19</v>
      </c>
      <c r="R552">
        <v>2</v>
      </c>
      <c r="S552">
        <v>0</v>
      </c>
      <c r="T552">
        <v>38</v>
      </c>
    </row>
    <row r="553" spans="1:20" x14ac:dyDescent="0.2">
      <c r="A553" s="1">
        <v>43144</v>
      </c>
      <c r="B553" t="s">
        <v>31</v>
      </c>
      <c r="C553">
        <v>74</v>
      </c>
      <c r="D553">
        <v>14</v>
      </c>
      <c r="E553">
        <v>2</v>
      </c>
      <c r="F553">
        <v>896</v>
      </c>
      <c r="G553" s="5">
        <v>4.2567567567567499</v>
      </c>
      <c r="H553" s="5">
        <v>44661.189189189099</v>
      </c>
      <c r="I553">
        <v>123</v>
      </c>
      <c r="J553">
        <v>13</v>
      </c>
      <c r="K553">
        <v>0</v>
      </c>
      <c r="L553">
        <v>1510</v>
      </c>
      <c r="M553">
        <v>94</v>
      </c>
      <c r="N553">
        <v>11</v>
      </c>
      <c r="O553">
        <v>0</v>
      </c>
      <c r="P553">
        <v>976</v>
      </c>
      <c r="Q553">
        <v>85</v>
      </c>
      <c r="R553">
        <v>11</v>
      </c>
      <c r="S553">
        <v>1</v>
      </c>
      <c r="T553">
        <v>860</v>
      </c>
    </row>
    <row r="554" spans="1:20" x14ac:dyDescent="0.2">
      <c r="A554" s="1">
        <v>43144</v>
      </c>
      <c r="B554" t="s">
        <v>32</v>
      </c>
      <c r="C554">
        <v>35</v>
      </c>
      <c r="D554">
        <v>3</v>
      </c>
      <c r="E554">
        <v>2</v>
      </c>
      <c r="F554">
        <v>115</v>
      </c>
      <c r="G554" s="5">
        <v>3.4285714285714199</v>
      </c>
      <c r="H554" s="5">
        <v>46503.4285714285</v>
      </c>
      <c r="I554">
        <v>37</v>
      </c>
      <c r="J554">
        <v>3</v>
      </c>
      <c r="K554">
        <v>0</v>
      </c>
      <c r="L554">
        <v>154</v>
      </c>
      <c r="M554">
        <v>39</v>
      </c>
      <c r="N554">
        <v>3</v>
      </c>
      <c r="O554">
        <v>0</v>
      </c>
      <c r="P554">
        <v>136</v>
      </c>
      <c r="Q554">
        <v>34</v>
      </c>
      <c r="R554">
        <v>3</v>
      </c>
      <c r="S554">
        <v>0</v>
      </c>
      <c r="T554">
        <v>116</v>
      </c>
    </row>
    <row r="555" spans="1:20" x14ac:dyDescent="0.2">
      <c r="A555" s="1">
        <v>43145</v>
      </c>
      <c r="B555" t="s">
        <v>18</v>
      </c>
      <c r="C555">
        <v>13</v>
      </c>
      <c r="D555">
        <v>4</v>
      </c>
      <c r="E555">
        <v>0</v>
      </c>
      <c r="F555">
        <v>42</v>
      </c>
      <c r="G555" s="5">
        <v>3.2</v>
      </c>
      <c r="H555" s="5">
        <v>40075</v>
      </c>
      <c r="I555">
        <v>10</v>
      </c>
      <c r="J555">
        <v>4</v>
      </c>
      <c r="K555">
        <v>0</v>
      </c>
      <c r="L555">
        <v>33</v>
      </c>
      <c r="M555">
        <v>3</v>
      </c>
      <c r="N555">
        <v>4</v>
      </c>
      <c r="O555">
        <v>0</v>
      </c>
      <c r="P555">
        <v>10</v>
      </c>
      <c r="Q555">
        <v>7</v>
      </c>
      <c r="R555">
        <v>4</v>
      </c>
      <c r="S555">
        <v>0</v>
      </c>
      <c r="T555">
        <v>24</v>
      </c>
    </row>
    <row r="556" spans="1:20" x14ac:dyDescent="0.2">
      <c r="A556" s="1">
        <v>43145</v>
      </c>
      <c r="B556" t="s">
        <v>19</v>
      </c>
      <c r="C556">
        <v>31</v>
      </c>
      <c r="D556">
        <v>16</v>
      </c>
      <c r="E556">
        <v>1</v>
      </c>
      <c r="F556">
        <v>486</v>
      </c>
      <c r="G556" s="5">
        <v>22.709677419354801</v>
      </c>
      <c r="H556" s="5">
        <v>41984.5483870967</v>
      </c>
      <c r="I556">
        <v>23</v>
      </c>
      <c r="J556">
        <v>12</v>
      </c>
      <c r="K556">
        <v>0</v>
      </c>
      <c r="L556">
        <v>282</v>
      </c>
      <c r="M556">
        <v>19</v>
      </c>
      <c r="N556">
        <v>14</v>
      </c>
      <c r="O556">
        <v>2</v>
      </c>
      <c r="P556">
        <v>220</v>
      </c>
      <c r="Q556">
        <v>30</v>
      </c>
      <c r="R556">
        <v>12</v>
      </c>
      <c r="S556">
        <v>0</v>
      </c>
      <c r="T556">
        <v>354</v>
      </c>
    </row>
    <row r="557" spans="1:20" x14ac:dyDescent="0.2">
      <c r="A557" s="1">
        <v>43145</v>
      </c>
      <c r="B557" t="s">
        <v>20</v>
      </c>
      <c r="C557">
        <v>19</v>
      </c>
      <c r="D557">
        <v>8</v>
      </c>
      <c r="E557">
        <v>0</v>
      </c>
      <c r="F557">
        <v>153</v>
      </c>
      <c r="G557" s="5">
        <v>2.5263157894736801</v>
      </c>
      <c r="H557" s="5">
        <v>57942.473684210498</v>
      </c>
      <c r="I557">
        <v>22</v>
      </c>
      <c r="J557">
        <v>14</v>
      </c>
      <c r="K557">
        <v>0</v>
      </c>
      <c r="L557">
        <v>304</v>
      </c>
      <c r="M557">
        <v>7</v>
      </c>
      <c r="N557">
        <v>7</v>
      </c>
      <c r="O557">
        <v>1</v>
      </c>
      <c r="P557">
        <v>41</v>
      </c>
      <c r="Q557">
        <v>15</v>
      </c>
      <c r="R557">
        <v>8</v>
      </c>
      <c r="S557">
        <v>0</v>
      </c>
      <c r="T557">
        <v>115</v>
      </c>
    </row>
    <row r="558" spans="1:20" x14ac:dyDescent="0.2">
      <c r="A558" s="1">
        <v>43145</v>
      </c>
      <c r="B558" t="s">
        <v>21</v>
      </c>
      <c r="C558">
        <v>11</v>
      </c>
      <c r="D558">
        <v>10</v>
      </c>
      <c r="E558">
        <v>0</v>
      </c>
      <c r="F558">
        <v>109</v>
      </c>
      <c r="G558" s="5">
        <v>2.5454545454545401</v>
      </c>
      <c r="H558" s="5">
        <v>45556.818181818096</v>
      </c>
      <c r="I558">
        <v>14</v>
      </c>
      <c r="J558">
        <v>10</v>
      </c>
      <c r="K558">
        <v>0</v>
      </c>
      <c r="L558">
        <v>141</v>
      </c>
      <c r="M558">
        <v>11</v>
      </c>
      <c r="N558">
        <v>10</v>
      </c>
      <c r="O558">
        <v>0</v>
      </c>
      <c r="P558">
        <v>110</v>
      </c>
      <c r="Q558">
        <v>11</v>
      </c>
      <c r="R558">
        <v>10</v>
      </c>
      <c r="S558">
        <v>0</v>
      </c>
      <c r="T558">
        <v>110</v>
      </c>
    </row>
    <row r="559" spans="1:20" x14ac:dyDescent="0.2">
      <c r="A559" s="1">
        <v>43145</v>
      </c>
      <c r="B559" t="s">
        <v>22</v>
      </c>
      <c r="C559">
        <v>30</v>
      </c>
      <c r="D559">
        <v>7</v>
      </c>
      <c r="E559">
        <v>0</v>
      </c>
      <c r="F559">
        <v>260</v>
      </c>
      <c r="G559" s="5">
        <v>4.2758620689655098</v>
      </c>
      <c r="H559" s="5">
        <v>65541.931034482695</v>
      </c>
      <c r="I559">
        <v>23</v>
      </c>
      <c r="J559">
        <v>7</v>
      </c>
      <c r="K559">
        <v>0</v>
      </c>
      <c r="L559">
        <v>196</v>
      </c>
      <c r="M559">
        <v>13</v>
      </c>
      <c r="N559">
        <v>7</v>
      </c>
      <c r="O559">
        <v>0</v>
      </c>
      <c r="P559">
        <v>111</v>
      </c>
      <c r="Q559">
        <v>21</v>
      </c>
      <c r="R559">
        <v>7</v>
      </c>
      <c r="S559">
        <v>0</v>
      </c>
      <c r="T559">
        <v>176</v>
      </c>
    </row>
    <row r="560" spans="1:20" x14ac:dyDescent="0.2">
      <c r="A560" s="1">
        <v>43145</v>
      </c>
      <c r="B560" t="s">
        <v>23</v>
      </c>
      <c r="C560">
        <v>57</v>
      </c>
      <c r="D560">
        <v>10</v>
      </c>
      <c r="E560">
        <v>1</v>
      </c>
      <c r="F560">
        <v>600</v>
      </c>
      <c r="G560" s="5">
        <v>4.1296296296296298</v>
      </c>
      <c r="H560" s="5">
        <v>50076.814814814803</v>
      </c>
      <c r="I560">
        <v>52</v>
      </c>
      <c r="J560">
        <v>10</v>
      </c>
      <c r="K560">
        <v>0</v>
      </c>
      <c r="L560">
        <v>587</v>
      </c>
      <c r="M560">
        <v>33</v>
      </c>
      <c r="N560">
        <v>10</v>
      </c>
      <c r="O560">
        <v>0</v>
      </c>
      <c r="P560">
        <v>369</v>
      </c>
      <c r="Q560">
        <v>43</v>
      </c>
      <c r="R560">
        <v>10</v>
      </c>
      <c r="S560">
        <v>0</v>
      </c>
      <c r="T560">
        <v>480</v>
      </c>
    </row>
    <row r="561" spans="1:20" x14ac:dyDescent="0.2">
      <c r="A561" s="1">
        <v>43145</v>
      </c>
      <c r="B561" t="s">
        <v>24</v>
      </c>
      <c r="C561">
        <v>12</v>
      </c>
      <c r="D561">
        <v>2</v>
      </c>
      <c r="E561">
        <v>0</v>
      </c>
      <c r="F561">
        <v>33</v>
      </c>
      <c r="G561" s="5">
        <v>18.5833333333333</v>
      </c>
      <c r="H561" s="5">
        <v>33409.416666666599</v>
      </c>
      <c r="I561">
        <v>22</v>
      </c>
      <c r="J561">
        <v>2</v>
      </c>
      <c r="K561">
        <v>0</v>
      </c>
      <c r="L561">
        <v>48</v>
      </c>
      <c r="M561">
        <v>5</v>
      </c>
      <c r="N561">
        <v>2</v>
      </c>
      <c r="O561">
        <v>0</v>
      </c>
      <c r="P561">
        <v>8</v>
      </c>
      <c r="Q561">
        <v>7</v>
      </c>
      <c r="R561">
        <v>2</v>
      </c>
      <c r="S561">
        <v>0</v>
      </c>
      <c r="T561">
        <v>16</v>
      </c>
    </row>
    <row r="562" spans="1:20" x14ac:dyDescent="0.2">
      <c r="A562" s="1">
        <v>43145</v>
      </c>
      <c r="B562" t="s">
        <v>25</v>
      </c>
      <c r="C562">
        <v>17</v>
      </c>
      <c r="D562">
        <v>4</v>
      </c>
      <c r="E562">
        <v>0</v>
      </c>
      <c r="F562">
        <v>63</v>
      </c>
      <c r="G562" s="5">
        <v>3.4285714285714199</v>
      </c>
      <c r="H562" s="5">
        <v>57187.642857142797</v>
      </c>
      <c r="I562">
        <v>8</v>
      </c>
      <c r="J562">
        <v>4</v>
      </c>
      <c r="K562">
        <v>0</v>
      </c>
      <c r="L562">
        <v>27</v>
      </c>
      <c r="M562">
        <v>5</v>
      </c>
      <c r="N562">
        <v>4</v>
      </c>
      <c r="O562">
        <v>0</v>
      </c>
      <c r="P562">
        <v>18</v>
      </c>
      <c r="Q562">
        <v>11</v>
      </c>
      <c r="R562">
        <v>4</v>
      </c>
      <c r="S562">
        <v>0</v>
      </c>
      <c r="T562">
        <v>38</v>
      </c>
    </row>
    <row r="563" spans="1:20" x14ac:dyDescent="0.2">
      <c r="A563" s="1">
        <v>43145</v>
      </c>
      <c r="B563" t="s">
        <v>26</v>
      </c>
      <c r="C563">
        <v>37</v>
      </c>
      <c r="D563">
        <v>2</v>
      </c>
      <c r="E563">
        <v>0</v>
      </c>
      <c r="F563">
        <v>74</v>
      </c>
      <c r="G563" s="5">
        <v>16.7586206896551</v>
      </c>
      <c r="H563" s="5">
        <v>44907.172413793101</v>
      </c>
      <c r="I563">
        <v>40</v>
      </c>
      <c r="J563">
        <v>2</v>
      </c>
      <c r="K563">
        <v>0</v>
      </c>
      <c r="L563">
        <v>78</v>
      </c>
      <c r="M563">
        <v>16</v>
      </c>
      <c r="N563">
        <v>2</v>
      </c>
      <c r="O563">
        <v>0</v>
      </c>
      <c r="P563">
        <v>27</v>
      </c>
      <c r="Q563">
        <v>33</v>
      </c>
      <c r="R563">
        <v>2</v>
      </c>
      <c r="S563">
        <v>0</v>
      </c>
      <c r="T563">
        <v>66</v>
      </c>
    </row>
    <row r="564" spans="1:20" x14ac:dyDescent="0.2">
      <c r="A564" s="1">
        <v>43145</v>
      </c>
      <c r="B564" t="s">
        <v>27</v>
      </c>
      <c r="C564">
        <v>10</v>
      </c>
      <c r="D564">
        <v>8</v>
      </c>
      <c r="E564">
        <v>1</v>
      </c>
      <c r="F564">
        <v>82</v>
      </c>
      <c r="G564" s="5">
        <v>28.6666666666666</v>
      </c>
      <c r="H564" s="5">
        <v>44480.777777777701</v>
      </c>
      <c r="I564">
        <v>7</v>
      </c>
      <c r="J564">
        <v>8</v>
      </c>
      <c r="K564">
        <v>2</v>
      </c>
      <c r="L564">
        <v>51</v>
      </c>
      <c r="M564">
        <v>4</v>
      </c>
      <c r="N564">
        <v>8</v>
      </c>
      <c r="O564">
        <v>5</v>
      </c>
      <c r="P564">
        <v>19</v>
      </c>
      <c r="Q564">
        <v>9</v>
      </c>
      <c r="R564">
        <v>8</v>
      </c>
      <c r="S564">
        <v>1</v>
      </c>
      <c r="T564">
        <v>71</v>
      </c>
    </row>
    <row r="565" spans="1:20" x14ac:dyDescent="0.2">
      <c r="A565" s="1">
        <v>43145</v>
      </c>
      <c r="B565" t="s">
        <v>28</v>
      </c>
      <c r="C565">
        <v>15</v>
      </c>
      <c r="D565">
        <v>10</v>
      </c>
      <c r="E565">
        <v>0</v>
      </c>
      <c r="F565">
        <v>147</v>
      </c>
      <c r="G565" s="5">
        <v>2.4666666666666601</v>
      </c>
      <c r="H565" s="5">
        <v>40092.533333333296</v>
      </c>
      <c r="I565">
        <v>20</v>
      </c>
      <c r="J565">
        <v>9</v>
      </c>
      <c r="K565">
        <v>1</v>
      </c>
      <c r="L565">
        <v>157</v>
      </c>
      <c r="M565">
        <v>10</v>
      </c>
      <c r="N565">
        <v>8</v>
      </c>
      <c r="O565">
        <v>0</v>
      </c>
      <c r="P565">
        <v>83</v>
      </c>
      <c r="Q565">
        <v>10</v>
      </c>
      <c r="R565">
        <v>11</v>
      </c>
      <c r="S565">
        <v>0</v>
      </c>
      <c r="T565">
        <v>108</v>
      </c>
    </row>
    <row r="566" spans="1:20" x14ac:dyDescent="0.2">
      <c r="A566" s="1">
        <v>43145</v>
      </c>
      <c r="B566" t="s">
        <v>29</v>
      </c>
      <c r="C566">
        <v>12</v>
      </c>
      <c r="D566">
        <v>2</v>
      </c>
      <c r="E566">
        <v>0</v>
      </c>
      <c r="F566">
        <v>34</v>
      </c>
      <c r="G566" s="5">
        <v>18.5833333333333</v>
      </c>
      <c r="H566" s="5">
        <v>50027.25</v>
      </c>
      <c r="I566">
        <v>24</v>
      </c>
      <c r="J566">
        <v>2</v>
      </c>
      <c r="K566">
        <v>0</v>
      </c>
      <c r="L566">
        <v>54</v>
      </c>
      <c r="M566">
        <v>6</v>
      </c>
      <c r="N566">
        <v>2</v>
      </c>
      <c r="O566">
        <v>0</v>
      </c>
      <c r="P566">
        <v>14</v>
      </c>
      <c r="Q566">
        <v>14</v>
      </c>
      <c r="R566">
        <v>2</v>
      </c>
      <c r="S566">
        <v>0</v>
      </c>
      <c r="T566">
        <v>32</v>
      </c>
    </row>
    <row r="567" spans="1:20" x14ac:dyDescent="0.2">
      <c r="A567" s="1">
        <v>43145</v>
      </c>
      <c r="B567" t="s">
        <v>30</v>
      </c>
      <c r="C567">
        <v>16</v>
      </c>
      <c r="D567">
        <v>2</v>
      </c>
      <c r="E567">
        <v>0</v>
      </c>
      <c r="F567">
        <v>37</v>
      </c>
      <c r="G567" s="5">
        <v>2.6875</v>
      </c>
      <c r="H567" s="5">
        <v>50114.625</v>
      </c>
      <c r="I567">
        <v>21</v>
      </c>
      <c r="J567">
        <v>2</v>
      </c>
      <c r="K567">
        <v>0</v>
      </c>
      <c r="L567">
        <v>46</v>
      </c>
      <c r="M567">
        <v>5</v>
      </c>
      <c r="N567">
        <v>2</v>
      </c>
      <c r="O567">
        <v>0</v>
      </c>
      <c r="P567">
        <v>12</v>
      </c>
      <c r="Q567">
        <v>21</v>
      </c>
      <c r="R567">
        <v>2</v>
      </c>
      <c r="S567">
        <v>0</v>
      </c>
      <c r="T567">
        <v>42</v>
      </c>
    </row>
    <row r="568" spans="1:20" x14ac:dyDescent="0.2">
      <c r="A568" s="1">
        <v>43145</v>
      </c>
      <c r="B568" t="s">
        <v>31</v>
      </c>
      <c r="C568">
        <v>88</v>
      </c>
      <c r="D568">
        <v>13</v>
      </c>
      <c r="E568">
        <v>0</v>
      </c>
      <c r="F568">
        <v>1129</v>
      </c>
      <c r="G568" s="5">
        <v>11.476744186046499</v>
      </c>
      <c r="H568" s="5">
        <v>37322.918604651102</v>
      </c>
      <c r="I568">
        <v>79</v>
      </c>
      <c r="J568">
        <v>15</v>
      </c>
      <c r="K568">
        <v>1</v>
      </c>
      <c r="L568">
        <v>1078</v>
      </c>
      <c r="M568">
        <v>51</v>
      </c>
      <c r="N568">
        <v>12</v>
      </c>
      <c r="O568">
        <v>1</v>
      </c>
      <c r="P568">
        <v>573</v>
      </c>
      <c r="Q568">
        <v>78</v>
      </c>
      <c r="R568">
        <v>11</v>
      </c>
      <c r="S568">
        <v>1</v>
      </c>
      <c r="T568">
        <v>821</v>
      </c>
    </row>
    <row r="569" spans="1:20" x14ac:dyDescent="0.2">
      <c r="A569" s="1">
        <v>43145</v>
      </c>
      <c r="B569" t="s">
        <v>32</v>
      </c>
      <c r="C569">
        <v>38</v>
      </c>
      <c r="D569">
        <v>3</v>
      </c>
      <c r="E569">
        <v>0</v>
      </c>
      <c r="F569">
        <v>150</v>
      </c>
      <c r="G569" s="5">
        <v>9.3611111111111107</v>
      </c>
      <c r="H569" s="5">
        <v>47324.722222222197</v>
      </c>
      <c r="I569">
        <v>38</v>
      </c>
      <c r="J569">
        <v>3</v>
      </c>
      <c r="K569">
        <v>0</v>
      </c>
      <c r="L569">
        <v>132</v>
      </c>
      <c r="M569">
        <v>24</v>
      </c>
      <c r="N569">
        <v>3</v>
      </c>
      <c r="O569">
        <v>0</v>
      </c>
      <c r="P569">
        <v>91</v>
      </c>
      <c r="Q569">
        <v>23</v>
      </c>
      <c r="R569">
        <v>3</v>
      </c>
      <c r="S569">
        <v>0</v>
      </c>
      <c r="T569">
        <v>75</v>
      </c>
    </row>
    <row r="570" spans="1:20" x14ac:dyDescent="0.2">
      <c r="A570" s="1">
        <v>43146</v>
      </c>
      <c r="B570" t="s">
        <v>18</v>
      </c>
      <c r="C570">
        <v>6</v>
      </c>
      <c r="D570">
        <v>4</v>
      </c>
      <c r="E570">
        <v>0</v>
      </c>
      <c r="F570">
        <v>21</v>
      </c>
      <c r="G570" s="5">
        <v>9</v>
      </c>
      <c r="H570" s="5">
        <v>140.5</v>
      </c>
      <c r="I570">
        <v>3</v>
      </c>
      <c r="J570">
        <v>4</v>
      </c>
      <c r="K570">
        <v>0</v>
      </c>
      <c r="L570">
        <v>10</v>
      </c>
      <c r="M570">
        <v>8</v>
      </c>
      <c r="N570">
        <v>4</v>
      </c>
      <c r="O570">
        <v>0</v>
      </c>
      <c r="P570">
        <v>27</v>
      </c>
      <c r="Q570">
        <v>2</v>
      </c>
      <c r="R570">
        <v>4</v>
      </c>
      <c r="S570">
        <v>0</v>
      </c>
      <c r="T570">
        <v>7</v>
      </c>
    </row>
    <row r="571" spans="1:20" x14ac:dyDescent="0.2">
      <c r="A571" s="1">
        <v>43146</v>
      </c>
      <c r="B571" t="s">
        <v>19</v>
      </c>
      <c r="C571">
        <v>33</v>
      </c>
      <c r="D571">
        <v>13</v>
      </c>
      <c r="E571">
        <v>0</v>
      </c>
      <c r="F571">
        <v>414</v>
      </c>
      <c r="G571" s="5">
        <v>3.1818181818181799</v>
      </c>
      <c r="H571" s="5">
        <v>51658.8484848484</v>
      </c>
      <c r="I571">
        <v>28</v>
      </c>
      <c r="J571">
        <v>11</v>
      </c>
      <c r="K571">
        <v>0</v>
      </c>
      <c r="L571">
        <v>312</v>
      </c>
      <c r="M571">
        <v>21</v>
      </c>
      <c r="N571">
        <v>13</v>
      </c>
      <c r="O571">
        <v>0</v>
      </c>
      <c r="P571">
        <v>261</v>
      </c>
      <c r="Q571">
        <v>18</v>
      </c>
      <c r="R571">
        <v>14</v>
      </c>
      <c r="S571">
        <v>1</v>
      </c>
      <c r="T571">
        <v>228</v>
      </c>
    </row>
    <row r="572" spans="1:20" x14ac:dyDescent="0.2">
      <c r="A572" s="1">
        <v>43146</v>
      </c>
      <c r="B572" t="s">
        <v>20</v>
      </c>
      <c r="C572">
        <v>17</v>
      </c>
      <c r="D572">
        <v>13</v>
      </c>
      <c r="E572">
        <v>1</v>
      </c>
      <c r="F572">
        <v>204</v>
      </c>
      <c r="G572" s="5">
        <v>3.1764705882352899</v>
      </c>
      <c r="H572" s="5">
        <v>64835.588235294097</v>
      </c>
      <c r="I572">
        <v>12</v>
      </c>
      <c r="J572">
        <v>9</v>
      </c>
      <c r="K572">
        <v>0</v>
      </c>
      <c r="L572">
        <v>111</v>
      </c>
      <c r="M572">
        <v>20</v>
      </c>
      <c r="N572">
        <v>7</v>
      </c>
      <c r="O572">
        <v>0</v>
      </c>
      <c r="P572">
        <v>131</v>
      </c>
      <c r="Q572">
        <v>12</v>
      </c>
      <c r="R572">
        <v>7</v>
      </c>
      <c r="S572">
        <v>0</v>
      </c>
      <c r="T572">
        <v>85</v>
      </c>
    </row>
    <row r="573" spans="1:20" x14ac:dyDescent="0.2">
      <c r="A573" s="1">
        <v>43146</v>
      </c>
      <c r="B573" t="s">
        <v>21</v>
      </c>
      <c r="C573">
        <v>15</v>
      </c>
      <c r="D573">
        <v>10</v>
      </c>
      <c r="E573">
        <v>0</v>
      </c>
      <c r="F573">
        <v>151</v>
      </c>
      <c r="G573" s="5">
        <v>2.5</v>
      </c>
      <c r="H573" s="5">
        <v>42947.4285714285</v>
      </c>
      <c r="I573">
        <v>5</v>
      </c>
      <c r="J573">
        <v>10</v>
      </c>
      <c r="K573">
        <v>0</v>
      </c>
      <c r="L573">
        <v>50</v>
      </c>
      <c r="M573">
        <v>8</v>
      </c>
      <c r="N573">
        <v>10</v>
      </c>
      <c r="O573">
        <v>0</v>
      </c>
      <c r="P573">
        <v>80</v>
      </c>
      <c r="Q573">
        <v>20</v>
      </c>
      <c r="R573">
        <v>10</v>
      </c>
      <c r="S573">
        <v>0</v>
      </c>
      <c r="T573">
        <v>200</v>
      </c>
    </row>
    <row r="574" spans="1:20" x14ac:dyDescent="0.2">
      <c r="A574" s="1">
        <v>43146</v>
      </c>
      <c r="B574" t="s">
        <v>22</v>
      </c>
      <c r="C574">
        <v>40</v>
      </c>
      <c r="D574">
        <v>7</v>
      </c>
      <c r="E574">
        <v>3</v>
      </c>
      <c r="F574">
        <v>288</v>
      </c>
      <c r="G574" s="5">
        <v>4.25</v>
      </c>
      <c r="H574" s="5">
        <v>55058.2</v>
      </c>
      <c r="I574">
        <v>28</v>
      </c>
      <c r="J574">
        <v>7</v>
      </c>
      <c r="K574">
        <v>0</v>
      </c>
      <c r="L574">
        <v>235</v>
      </c>
      <c r="M574">
        <v>30</v>
      </c>
      <c r="N574">
        <v>7</v>
      </c>
      <c r="O574">
        <v>0</v>
      </c>
      <c r="P574">
        <v>249</v>
      </c>
      <c r="Q574">
        <v>36</v>
      </c>
      <c r="R574">
        <v>7</v>
      </c>
      <c r="S574">
        <v>0</v>
      </c>
      <c r="T574">
        <v>302</v>
      </c>
    </row>
    <row r="575" spans="1:20" x14ac:dyDescent="0.2">
      <c r="A575" s="1">
        <v>43146</v>
      </c>
      <c r="B575" t="s">
        <v>23</v>
      </c>
      <c r="C575">
        <v>53</v>
      </c>
      <c r="D575">
        <v>10</v>
      </c>
      <c r="E575">
        <v>0</v>
      </c>
      <c r="F575">
        <v>597</v>
      </c>
      <c r="G575" s="5">
        <v>5.1428571428571397</v>
      </c>
      <c r="H575" s="5">
        <v>50066.142857142797</v>
      </c>
      <c r="I575">
        <v>69</v>
      </c>
      <c r="J575">
        <v>10</v>
      </c>
      <c r="K575">
        <v>1</v>
      </c>
      <c r="L575">
        <v>720</v>
      </c>
      <c r="M575">
        <v>44</v>
      </c>
      <c r="N575">
        <v>10</v>
      </c>
      <c r="O575">
        <v>1</v>
      </c>
      <c r="P575">
        <v>449</v>
      </c>
      <c r="Q575">
        <v>61</v>
      </c>
      <c r="R575">
        <v>10</v>
      </c>
      <c r="S575">
        <v>0</v>
      </c>
      <c r="T575">
        <v>685</v>
      </c>
    </row>
    <row r="576" spans="1:20" x14ac:dyDescent="0.2">
      <c r="A576" s="1">
        <v>43146</v>
      </c>
      <c r="B576" t="s">
        <v>24</v>
      </c>
      <c r="C576">
        <v>9</v>
      </c>
      <c r="D576">
        <v>2</v>
      </c>
      <c r="E576">
        <v>0</v>
      </c>
      <c r="F576">
        <v>19</v>
      </c>
      <c r="G576" s="5">
        <v>2.2222222222222201</v>
      </c>
      <c r="H576" s="5">
        <v>77792.777777777694</v>
      </c>
      <c r="I576">
        <v>16</v>
      </c>
      <c r="J576">
        <v>2</v>
      </c>
      <c r="K576">
        <v>0</v>
      </c>
      <c r="L576">
        <v>40</v>
      </c>
      <c r="M576">
        <v>16</v>
      </c>
      <c r="N576">
        <v>2</v>
      </c>
      <c r="O576">
        <v>0</v>
      </c>
      <c r="P576">
        <v>44</v>
      </c>
      <c r="Q576">
        <v>9</v>
      </c>
      <c r="R576">
        <v>2</v>
      </c>
      <c r="S576">
        <v>0</v>
      </c>
      <c r="T576">
        <v>19</v>
      </c>
    </row>
    <row r="577" spans="1:20" x14ac:dyDescent="0.2">
      <c r="A577" s="1">
        <v>43146</v>
      </c>
      <c r="B577" t="s">
        <v>25</v>
      </c>
      <c r="C577">
        <v>13</v>
      </c>
      <c r="D577">
        <v>4</v>
      </c>
      <c r="E577">
        <v>0</v>
      </c>
      <c r="F577">
        <v>52</v>
      </c>
      <c r="G577" s="5">
        <v>5</v>
      </c>
      <c r="H577" s="5">
        <v>33460.166666666599</v>
      </c>
      <c r="I577">
        <v>11</v>
      </c>
      <c r="J577">
        <v>4</v>
      </c>
      <c r="K577">
        <v>0</v>
      </c>
      <c r="L577">
        <v>38</v>
      </c>
      <c r="M577">
        <v>6</v>
      </c>
      <c r="N577">
        <v>4</v>
      </c>
      <c r="O577">
        <v>0</v>
      </c>
      <c r="P577">
        <v>21</v>
      </c>
      <c r="Q577">
        <v>6</v>
      </c>
      <c r="R577">
        <v>4</v>
      </c>
      <c r="S577">
        <v>0</v>
      </c>
      <c r="T577">
        <v>21</v>
      </c>
    </row>
    <row r="578" spans="1:20" x14ac:dyDescent="0.2">
      <c r="A578" s="1">
        <v>43146</v>
      </c>
      <c r="B578" t="s">
        <v>26</v>
      </c>
      <c r="C578">
        <v>51</v>
      </c>
      <c r="D578">
        <v>2</v>
      </c>
      <c r="E578">
        <v>0</v>
      </c>
      <c r="F578">
        <v>101</v>
      </c>
      <c r="G578" s="5">
        <v>2.9310344827586201</v>
      </c>
      <c r="H578" s="5">
        <v>55326.275862068898</v>
      </c>
      <c r="I578">
        <v>37</v>
      </c>
      <c r="J578">
        <v>2</v>
      </c>
      <c r="K578">
        <v>0</v>
      </c>
      <c r="L578">
        <v>67</v>
      </c>
      <c r="M578">
        <v>39</v>
      </c>
      <c r="N578">
        <v>2</v>
      </c>
      <c r="O578">
        <v>0</v>
      </c>
      <c r="P578">
        <v>77</v>
      </c>
      <c r="Q578">
        <v>30</v>
      </c>
      <c r="R578">
        <v>2</v>
      </c>
      <c r="S578">
        <v>0</v>
      </c>
      <c r="T578">
        <v>60</v>
      </c>
    </row>
    <row r="579" spans="1:20" x14ac:dyDescent="0.2">
      <c r="A579" s="1">
        <v>43146</v>
      </c>
      <c r="B579" t="s">
        <v>27</v>
      </c>
      <c r="C579">
        <v>15</v>
      </c>
      <c r="D579">
        <v>8</v>
      </c>
      <c r="E579">
        <v>1</v>
      </c>
      <c r="F579">
        <v>127</v>
      </c>
      <c r="G579" s="5">
        <v>3.6666666666666599</v>
      </c>
      <c r="H579" s="5">
        <v>46856.6</v>
      </c>
      <c r="I579">
        <v>8</v>
      </c>
      <c r="J579">
        <v>8</v>
      </c>
      <c r="K579">
        <v>0</v>
      </c>
      <c r="L579">
        <v>77</v>
      </c>
      <c r="M579">
        <v>11</v>
      </c>
      <c r="N579">
        <v>8</v>
      </c>
      <c r="O579">
        <v>1</v>
      </c>
      <c r="P579">
        <v>94</v>
      </c>
      <c r="Q579">
        <v>19</v>
      </c>
      <c r="R579">
        <v>8</v>
      </c>
      <c r="S579">
        <v>2</v>
      </c>
      <c r="T579">
        <v>140</v>
      </c>
    </row>
    <row r="580" spans="1:20" x14ac:dyDescent="0.2">
      <c r="A580" s="1">
        <v>43146</v>
      </c>
      <c r="B580" t="s">
        <v>28</v>
      </c>
      <c r="C580">
        <v>16</v>
      </c>
      <c r="D580">
        <v>10</v>
      </c>
      <c r="E580">
        <v>0</v>
      </c>
      <c r="F580">
        <v>160</v>
      </c>
      <c r="G580" s="5">
        <v>2.375</v>
      </c>
      <c r="H580" s="5">
        <v>68851.5625</v>
      </c>
      <c r="I580">
        <v>22</v>
      </c>
      <c r="J580">
        <v>11</v>
      </c>
      <c r="K580">
        <v>1</v>
      </c>
      <c r="L580">
        <v>216</v>
      </c>
      <c r="M580">
        <v>20</v>
      </c>
      <c r="N580">
        <v>10</v>
      </c>
      <c r="O580">
        <v>0</v>
      </c>
      <c r="P580">
        <v>193</v>
      </c>
      <c r="Q580">
        <v>12</v>
      </c>
      <c r="R580">
        <v>7</v>
      </c>
      <c r="S580">
        <v>1</v>
      </c>
      <c r="T580">
        <v>78</v>
      </c>
    </row>
    <row r="581" spans="1:20" x14ac:dyDescent="0.2">
      <c r="A581" s="1">
        <v>43146</v>
      </c>
      <c r="B581" t="s">
        <v>29</v>
      </c>
      <c r="C581">
        <v>27</v>
      </c>
      <c r="D581">
        <v>2</v>
      </c>
      <c r="E581">
        <v>0</v>
      </c>
      <c r="F581">
        <v>68</v>
      </c>
      <c r="G581" s="5">
        <v>3.6923076923076898</v>
      </c>
      <c r="H581" s="5">
        <v>61617.5769230769</v>
      </c>
      <c r="I581">
        <v>19</v>
      </c>
      <c r="J581">
        <v>2</v>
      </c>
      <c r="K581">
        <v>0</v>
      </c>
      <c r="L581">
        <v>46</v>
      </c>
      <c r="M581">
        <v>12</v>
      </c>
      <c r="N581">
        <v>2</v>
      </c>
      <c r="O581">
        <v>0</v>
      </c>
      <c r="P581">
        <v>30</v>
      </c>
      <c r="Q581">
        <v>11</v>
      </c>
      <c r="R581">
        <v>2</v>
      </c>
      <c r="S581">
        <v>0</v>
      </c>
      <c r="T581">
        <v>24</v>
      </c>
    </row>
    <row r="582" spans="1:20" x14ac:dyDescent="0.2">
      <c r="A582" s="1">
        <v>43146</v>
      </c>
      <c r="B582" t="s">
        <v>30</v>
      </c>
      <c r="C582">
        <v>15</v>
      </c>
      <c r="D582">
        <v>2</v>
      </c>
      <c r="E582">
        <v>0</v>
      </c>
      <c r="F582">
        <v>33</v>
      </c>
      <c r="G582" s="5">
        <v>2.3571428571428501</v>
      </c>
      <c r="H582" s="5">
        <v>71580.357142857101</v>
      </c>
      <c r="I582">
        <v>3</v>
      </c>
      <c r="J582">
        <v>2</v>
      </c>
      <c r="K582">
        <v>0</v>
      </c>
      <c r="L582">
        <v>14</v>
      </c>
      <c r="M582">
        <v>11</v>
      </c>
      <c r="N582">
        <v>2</v>
      </c>
      <c r="O582">
        <v>0</v>
      </c>
      <c r="P582">
        <v>23</v>
      </c>
      <c r="Q582">
        <v>4</v>
      </c>
      <c r="R582">
        <v>2</v>
      </c>
      <c r="S582">
        <v>0</v>
      </c>
      <c r="T582">
        <v>8</v>
      </c>
    </row>
    <row r="583" spans="1:20" x14ac:dyDescent="0.2">
      <c r="A583" s="1">
        <v>43146</v>
      </c>
      <c r="B583" t="s">
        <v>31</v>
      </c>
      <c r="C583">
        <v>85</v>
      </c>
      <c r="D583">
        <v>15</v>
      </c>
      <c r="E583">
        <v>1</v>
      </c>
      <c r="F583">
        <v>1187</v>
      </c>
      <c r="G583" s="5">
        <v>4.1111111111111098</v>
      </c>
      <c r="H583" s="5">
        <v>54442.444444444402</v>
      </c>
      <c r="I583">
        <v>83</v>
      </c>
      <c r="J583">
        <v>12</v>
      </c>
      <c r="K583">
        <v>0</v>
      </c>
      <c r="L583">
        <v>973</v>
      </c>
      <c r="M583">
        <v>76</v>
      </c>
      <c r="N583">
        <v>11</v>
      </c>
      <c r="O583">
        <v>0</v>
      </c>
      <c r="P583">
        <v>834</v>
      </c>
      <c r="Q583">
        <v>60</v>
      </c>
      <c r="R583">
        <v>12</v>
      </c>
      <c r="S583">
        <v>1</v>
      </c>
      <c r="T583">
        <v>694</v>
      </c>
    </row>
    <row r="584" spans="1:20" x14ac:dyDescent="0.2">
      <c r="A584" s="1">
        <v>43146</v>
      </c>
      <c r="B584" t="s">
        <v>32</v>
      </c>
      <c r="C584">
        <v>35</v>
      </c>
      <c r="D584">
        <v>3</v>
      </c>
      <c r="E584">
        <v>0</v>
      </c>
      <c r="F584">
        <v>151</v>
      </c>
      <c r="G584" s="5">
        <v>2.96969696969696</v>
      </c>
      <c r="H584" s="5">
        <v>60707.878787878697</v>
      </c>
      <c r="I584">
        <v>34</v>
      </c>
      <c r="J584">
        <v>3</v>
      </c>
      <c r="K584">
        <v>0</v>
      </c>
      <c r="L584">
        <v>131</v>
      </c>
      <c r="M584">
        <v>28</v>
      </c>
      <c r="N584">
        <v>3</v>
      </c>
      <c r="O584">
        <v>0</v>
      </c>
      <c r="P584">
        <v>103</v>
      </c>
      <c r="Q584">
        <v>19</v>
      </c>
      <c r="R584">
        <v>3</v>
      </c>
      <c r="S584">
        <v>0</v>
      </c>
      <c r="T584">
        <v>79</v>
      </c>
    </row>
    <row r="585" spans="1:20" x14ac:dyDescent="0.2">
      <c r="A585" s="1">
        <v>43147</v>
      </c>
      <c r="B585" t="s">
        <v>18</v>
      </c>
      <c r="C585">
        <v>7</v>
      </c>
      <c r="D585">
        <v>4</v>
      </c>
      <c r="E585">
        <v>0</v>
      </c>
      <c r="F585">
        <v>24</v>
      </c>
      <c r="G585" s="5">
        <v>1.6666666666666601</v>
      </c>
      <c r="H585" s="5">
        <v>66673.166666666599</v>
      </c>
      <c r="I585">
        <v>8</v>
      </c>
      <c r="J585">
        <v>4</v>
      </c>
      <c r="K585">
        <v>0</v>
      </c>
      <c r="L585">
        <v>28</v>
      </c>
      <c r="M585">
        <v>10</v>
      </c>
      <c r="N585">
        <v>4</v>
      </c>
      <c r="O585">
        <v>0</v>
      </c>
      <c r="P585">
        <v>35</v>
      </c>
      <c r="Q585">
        <v>14</v>
      </c>
      <c r="R585">
        <v>4</v>
      </c>
      <c r="S585">
        <v>0</v>
      </c>
      <c r="T585">
        <v>49</v>
      </c>
    </row>
    <row r="586" spans="1:20" x14ac:dyDescent="0.2">
      <c r="A586" s="1">
        <v>43147</v>
      </c>
      <c r="B586" t="s">
        <v>19</v>
      </c>
      <c r="C586">
        <v>35</v>
      </c>
      <c r="D586">
        <v>12</v>
      </c>
      <c r="E586">
        <v>0</v>
      </c>
      <c r="F586">
        <v>420</v>
      </c>
      <c r="G586" s="5">
        <v>10.6571428571428</v>
      </c>
      <c r="H586" s="5">
        <v>48707.685714285697</v>
      </c>
      <c r="I586">
        <v>31</v>
      </c>
      <c r="J586">
        <v>13</v>
      </c>
      <c r="K586">
        <v>0</v>
      </c>
      <c r="L586">
        <v>401</v>
      </c>
      <c r="M586">
        <v>31</v>
      </c>
      <c r="N586">
        <v>16</v>
      </c>
      <c r="O586">
        <v>1</v>
      </c>
      <c r="P586">
        <v>478</v>
      </c>
      <c r="Q586">
        <v>37</v>
      </c>
      <c r="R586">
        <v>11</v>
      </c>
      <c r="S586">
        <v>0</v>
      </c>
      <c r="T586">
        <v>397</v>
      </c>
    </row>
    <row r="587" spans="1:20" x14ac:dyDescent="0.2">
      <c r="A587" s="1">
        <v>43147</v>
      </c>
      <c r="B587" t="s">
        <v>20</v>
      </c>
      <c r="C587">
        <v>28</v>
      </c>
      <c r="D587">
        <v>8</v>
      </c>
      <c r="E587">
        <v>0</v>
      </c>
      <c r="F587">
        <v>219</v>
      </c>
      <c r="G587" s="5">
        <v>4.0714285714285703</v>
      </c>
      <c r="H587" s="5">
        <v>50154.214285714203</v>
      </c>
      <c r="I587">
        <v>22</v>
      </c>
      <c r="J587">
        <v>12</v>
      </c>
      <c r="K587">
        <v>0</v>
      </c>
      <c r="L587">
        <v>258</v>
      </c>
      <c r="M587">
        <v>19</v>
      </c>
      <c r="N587">
        <v>7</v>
      </c>
      <c r="O587">
        <v>0</v>
      </c>
      <c r="P587">
        <v>133</v>
      </c>
      <c r="Q587">
        <v>20</v>
      </c>
      <c r="R587">
        <v>10</v>
      </c>
      <c r="S587">
        <v>0</v>
      </c>
      <c r="T587">
        <v>198</v>
      </c>
    </row>
    <row r="588" spans="1:20" x14ac:dyDescent="0.2">
      <c r="A588" s="1">
        <v>43147</v>
      </c>
      <c r="B588" t="s">
        <v>21</v>
      </c>
      <c r="C588">
        <v>28</v>
      </c>
      <c r="D588">
        <v>9</v>
      </c>
      <c r="E588">
        <v>0</v>
      </c>
      <c r="F588">
        <v>243</v>
      </c>
      <c r="G588" s="5">
        <v>2.2083333333333299</v>
      </c>
      <c r="H588" s="5">
        <v>54217.541666666599</v>
      </c>
      <c r="I588">
        <v>10</v>
      </c>
      <c r="J588">
        <v>10</v>
      </c>
      <c r="K588">
        <v>0</v>
      </c>
      <c r="L588">
        <v>98</v>
      </c>
      <c r="M588">
        <v>15</v>
      </c>
      <c r="N588">
        <v>10</v>
      </c>
      <c r="O588">
        <v>1</v>
      </c>
      <c r="P588">
        <v>140</v>
      </c>
      <c r="Q588">
        <v>16</v>
      </c>
      <c r="R588">
        <v>10</v>
      </c>
      <c r="S588">
        <v>0</v>
      </c>
      <c r="T588">
        <v>160</v>
      </c>
    </row>
    <row r="589" spans="1:20" x14ac:dyDescent="0.2">
      <c r="A589" s="1">
        <v>43147</v>
      </c>
      <c r="B589" t="s">
        <v>22</v>
      </c>
      <c r="C589">
        <v>42</v>
      </c>
      <c r="D589">
        <v>7</v>
      </c>
      <c r="E589">
        <v>0</v>
      </c>
      <c r="F589">
        <v>358</v>
      </c>
      <c r="G589" s="5">
        <v>2.9210526315789398</v>
      </c>
      <c r="H589" s="5">
        <v>47454.657894736803</v>
      </c>
      <c r="I589">
        <v>36</v>
      </c>
      <c r="J589">
        <v>7</v>
      </c>
      <c r="K589">
        <v>0</v>
      </c>
      <c r="L589">
        <v>311</v>
      </c>
      <c r="M589">
        <v>38</v>
      </c>
      <c r="N589">
        <v>7</v>
      </c>
      <c r="O589">
        <v>1</v>
      </c>
      <c r="P589">
        <v>314</v>
      </c>
      <c r="Q589">
        <v>42</v>
      </c>
      <c r="R589">
        <v>7</v>
      </c>
      <c r="S589">
        <v>0</v>
      </c>
      <c r="T589">
        <v>345</v>
      </c>
    </row>
    <row r="590" spans="1:20" x14ac:dyDescent="0.2">
      <c r="A590" s="1">
        <v>43147</v>
      </c>
      <c r="B590" t="s">
        <v>23</v>
      </c>
      <c r="C590">
        <v>49</v>
      </c>
      <c r="D590">
        <v>10</v>
      </c>
      <c r="E590">
        <v>1</v>
      </c>
      <c r="F590">
        <v>521</v>
      </c>
      <c r="G590" s="5">
        <v>2.8</v>
      </c>
      <c r="H590" s="5">
        <v>57855.733333333301</v>
      </c>
      <c r="I590">
        <v>58</v>
      </c>
      <c r="J590">
        <v>10</v>
      </c>
      <c r="K590">
        <v>1</v>
      </c>
      <c r="L590">
        <v>595</v>
      </c>
      <c r="M590">
        <v>62</v>
      </c>
      <c r="N590">
        <v>10</v>
      </c>
      <c r="O590">
        <v>1</v>
      </c>
      <c r="P590">
        <v>640</v>
      </c>
      <c r="Q590">
        <v>79</v>
      </c>
      <c r="R590">
        <v>10</v>
      </c>
      <c r="S590">
        <v>0</v>
      </c>
      <c r="T590">
        <v>847</v>
      </c>
    </row>
    <row r="591" spans="1:20" x14ac:dyDescent="0.2">
      <c r="A591" s="1">
        <v>43147</v>
      </c>
      <c r="B591" t="s">
        <v>24</v>
      </c>
      <c r="C591">
        <v>23</v>
      </c>
      <c r="D591">
        <v>2</v>
      </c>
      <c r="E591">
        <v>0</v>
      </c>
      <c r="F591">
        <v>64</v>
      </c>
      <c r="G591" s="5">
        <v>2.8260869565217299</v>
      </c>
      <c r="H591" s="5">
        <v>47951.608695652103</v>
      </c>
      <c r="I591">
        <v>18</v>
      </c>
      <c r="J591">
        <v>2</v>
      </c>
      <c r="K591">
        <v>0</v>
      </c>
      <c r="L591">
        <v>39</v>
      </c>
      <c r="M591">
        <v>17</v>
      </c>
      <c r="N591">
        <v>2</v>
      </c>
      <c r="O591">
        <v>0</v>
      </c>
      <c r="P591">
        <v>36</v>
      </c>
      <c r="Q591">
        <v>18</v>
      </c>
      <c r="R591">
        <v>2</v>
      </c>
      <c r="S591">
        <v>0</v>
      </c>
      <c r="T591">
        <v>54</v>
      </c>
    </row>
    <row r="592" spans="1:20" x14ac:dyDescent="0.2">
      <c r="A592" s="1">
        <v>43147</v>
      </c>
      <c r="B592" t="s">
        <v>25</v>
      </c>
      <c r="C592">
        <v>13</v>
      </c>
      <c r="D592">
        <v>4</v>
      </c>
      <c r="E592">
        <v>0</v>
      </c>
      <c r="F592">
        <v>52</v>
      </c>
      <c r="G592" s="5">
        <v>3.0833333333333299</v>
      </c>
      <c r="H592" s="5">
        <v>66763.5</v>
      </c>
      <c r="I592">
        <v>7</v>
      </c>
      <c r="J592">
        <v>4</v>
      </c>
      <c r="K592">
        <v>0</v>
      </c>
      <c r="L592">
        <v>24</v>
      </c>
      <c r="M592">
        <v>17</v>
      </c>
      <c r="N592">
        <v>4</v>
      </c>
      <c r="O592">
        <v>0</v>
      </c>
      <c r="P592">
        <v>60</v>
      </c>
      <c r="Q592">
        <v>13</v>
      </c>
      <c r="R592">
        <v>4</v>
      </c>
      <c r="S592">
        <v>0</v>
      </c>
      <c r="T592">
        <v>51</v>
      </c>
    </row>
    <row r="593" spans="1:20" x14ac:dyDescent="0.2">
      <c r="A593" s="1">
        <v>43147</v>
      </c>
      <c r="B593" t="s">
        <v>26</v>
      </c>
      <c r="C593">
        <v>41</v>
      </c>
      <c r="D593">
        <v>2</v>
      </c>
      <c r="E593">
        <v>0</v>
      </c>
      <c r="F593">
        <v>82</v>
      </c>
      <c r="G593" s="5">
        <v>3.7</v>
      </c>
      <c r="H593" s="5">
        <v>56797.0666666666</v>
      </c>
      <c r="I593">
        <v>48</v>
      </c>
      <c r="J593">
        <v>2</v>
      </c>
      <c r="K593">
        <v>0</v>
      </c>
      <c r="L593">
        <v>94</v>
      </c>
      <c r="M593">
        <v>37</v>
      </c>
      <c r="N593">
        <v>2</v>
      </c>
      <c r="O593">
        <v>0</v>
      </c>
      <c r="P593">
        <v>70</v>
      </c>
      <c r="Q593">
        <v>54</v>
      </c>
      <c r="R593">
        <v>2</v>
      </c>
      <c r="S593">
        <v>0</v>
      </c>
      <c r="T593">
        <v>106</v>
      </c>
    </row>
    <row r="594" spans="1:20" x14ac:dyDescent="0.2">
      <c r="A594" s="1">
        <v>43147</v>
      </c>
      <c r="B594" t="s">
        <v>27</v>
      </c>
      <c r="C594">
        <v>8</v>
      </c>
      <c r="D594">
        <v>8</v>
      </c>
      <c r="E594">
        <v>0</v>
      </c>
      <c r="F594">
        <v>77</v>
      </c>
      <c r="G594" s="5">
        <v>3.75</v>
      </c>
      <c r="H594" s="5">
        <v>50038</v>
      </c>
      <c r="I594">
        <v>15</v>
      </c>
      <c r="J594">
        <v>8</v>
      </c>
      <c r="K594">
        <v>0</v>
      </c>
      <c r="L594">
        <v>134</v>
      </c>
      <c r="M594">
        <v>16</v>
      </c>
      <c r="N594">
        <v>8</v>
      </c>
      <c r="O594">
        <v>0</v>
      </c>
      <c r="P594">
        <v>149</v>
      </c>
      <c r="Q594">
        <v>15</v>
      </c>
      <c r="R594">
        <v>8</v>
      </c>
      <c r="S594">
        <v>1</v>
      </c>
      <c r="T594">
        <v>130</v>
      </c>
    </row>
    <row r="595" spans="1:20" x14ac:dyDescent="0.2">
      <c r="A595" s="1">
        <v>43147</v>
      </c>
      <c r="B595" t="s">
        <v>28</v>
      </c>
      <c r="C595">
        <v>23</v>
      </c>
      <c r="D595">
        <v>9</v>
      </c>
      <c r="E595">
        <v>0</v>
      </c>
      <c r="F595">
        <v>209</v>
      </c>
      <c r="G595" s="5">
        <v>2.1739130434782599</v>
      </c>
      <c r="H595" s="5">
        <v>48062.0869565217</v>
      </c>
      <c r="I595">
        <v>16</v>
      </c>
      <c r="J595">
        <v>8</v>
      </c>
      <c r="K595">
        <v>0</v>
      </c>
      <c r="L595">
        <v>136</v>
      </c>
      <c r="M595">
        <v>24</v>
      </c>
      <c r="N595">
        <v>12</v>
      </c>
      <c r="O595">
        <v>0</v>
      </c>
      <c r="P595">
        <v>284</v>
      </c>
      <c r="Q595">
        <v>21</v>
      </c>
      <c r="R595">
        <v>11</v>
      </c>
      <c r="S595">
        <v>0</v>
      </c>
      <c r="T595">
        <v>213</v>
      </c>
    </row>
    <row r="596" spans="1:20" x14ac:dyDescent="0.2">
      <c r="A596" s="1">
        <v>43147</v>
      </c>
      <c r="B596" t="s">
        <v>29</v>
      </c>
      <c r="C596">
        <v>36</v>
      </c>
      <c r="D596">
        <v>2</v>
      </c>
      <c r="E596">
        <v>0</v>
      </c>
      <c r="F596">
        <v>98</v>
      </c>
      <c r="G596" s="5">
        <v>3.4516129032257998</v>
      </c>
      <c r="H596" s="5">
        <v>61371.129032258003</v>
      </c>
      <c r="I596">
        <v>26</v>
      </c>
      <c r="J596">
        <v>2</v>
      </c>
      <c r="K596">
        <v>0</v>
      </c>
      <c r="L596">
        <v>64</v>
      </c>
      <c r="M596">
        <v>27</v>
      </c>
      <c r="N596">
        <v>2</v>
      </c>
      <c r="O596">
        <v>0</v>
      </c>
      <c r="P596">
        <v>76</v>
      </c>
      <c r="Q596">
        <v>22</v>
      </c>
      <c r="R596">
        <v>2</v>
      </c>
      <c r="S596">
        <v>0</v>
      </c>
      <c r="T596">
        <v>54</v>
      </c>
    </row>
    <row r="597" spans="1:20" x14ac:dyDescent="0.2">
      <c r="A597" s="1">
        <v>43147</v>
      </c>
      <c r="B597" t="s">
        <v>30</v>
      </c>
      <c r="C597">
        <v>22</v>
      </c>
      <c r="D597">
        <v>2</v>
      </c>
      <c r="E597">
        <v>0</v>
      </c>
      <c r="F597">
        <v>68</v>
      </c>
      <c r="G597" s="5">
        <v>2.3636363636363602</v>
      </c>
      <c r="H597" s="5">
        <v>59271.409090909001</v>
      </c>
      <c r="I597">
        <v>22</v>
      </c>
      <c r="J597">
        <v>2</v>
      </c>
      <c r="K597">
        <v>0</v>
      </c>
      <c r="L597">
        <v>62</v>
      </c>
      <c r="M597">
        <v>18</v>
      </c>
      <c r="N597">
        <v>2</v>
      </c>
      <c r="O597">
        <v>0</v>
      </c>
      <c r="P597">
        <v>45</v>
      </c>
      <c r="Q597">
        <v>18</v>
      </c>
      <c r="R597">
        <v>2</v>
      </c>
      <c r="S597">
        <v>0</v>
      </c>
      <c r="T597">
        <v>52</v>
      </c>
    </row>
    <row r="598" spans="1:20" x14ac:dyDescent="0.2">
      <c r="A598" s="1">
        <v>43147</v>
      </c>
      <c r="B598" t="s">
        <v>31</v>
      </c>
      <c r="C598">
        <v>112</v>
      </c>
      <c r="D598">
        <v>13</v>
      </c>
      <c r="E598">
        <v>0</v>
      </c>
      <c r="F598">
        <v>1439</v>
      </c>
      <c r="G598" s="5">
        <v>6.4495412844036597</v>
      </c>
      <c r="H598" s="5">
        <v>46002.844036697199</v>
      </c>
      <c r="I598">
        <v>100</v>
      </c>
      <c r="J598">
        <v>13</v>
      </c>
      <c r="K598">
        <v>0</v>
      </c>
      <c r="L598">
        <v>1258</v>
      </c>
      <c r="M598">
        <v>116</v>
      </c>
      <c r="N598">
        <v>14</v>
      </c>
      <c r="O598">
        <v>0</v>
      </c>
      <c r="P598">
        <v>1511</v>
      </c>
      <c r="Q598">
        <v>133</v>
      </c>
      <c r="R598">
        <v>15</v>
      </c>
      <c r="S598">
        <v>0</v>
      </c>
      <c r="T598">
        <v>1936</v>
      </c>
    </row>
    <row r="599" spans="1:20" x14ac:dyDescent="0.2">
      <c r="A599" s="1">
        <v>43147</v>
      </c>
      <c r="B599" t="s">
        <v>32</v>
      </c>
      <c r="C599">
        <v>31</v>
      </c>
      <c r="D599">
        <v>3</v>
      </c>
      <c r="E599">
        <v>0</v>
      </c>
      <c r="F599">
        <v>111</v>
      </c>
      <c r="G599" s="5">
        <v>2.2758620689655098</v>
      </c>
      <c r="H599" s="5">
        <v>51906.034482758601</v>
      </c>
      <c r="I599">
        <v>35</v>
      </c>
      <c r="J599">
        <v>3</v>
      </c>
      <c r="K599">
        <v>0</v>
      </c>
      <c r="L599">
        <v>144</v>
      </c>
      <c r="M599">
        <v>44</v>
      </c>
      <c r="N599">
        <v>3</v>
      </c>
      <c r="O599">
        <v>0</v>
      </c>
      <c r="P599">
        <v>201</v>
      </c>
      <c r="Q599">
        <v>42</v>
      </c>
      <c r="R599">
        <v>3</v>
      </c>
      <c r="S599">
        <v>0</v>
      </c>
      <c r="T599">
        <v>175</v>
      </c>
    </row>
    <row r="600" spans="1:20" x14ac:dyDescent="0.2">
      <c r="A600" s="1">
        <v>43148</v>
      </c>
      <c r="B600" t="s">
        <v>18</v>
      </c>
      <c r="C600">
        <v>23</v>
      </c>
      <c r="D600">
        <v>4</v>
      </c>
      <c r="E600">
        <v>0</v>
      </c>
      <c r="F600">
        <v>80</v>
      </c>
      <c r="G600" s="5">
        <v>4.6923076923076898</v>
      </c>
      <c r="H600" s="5">
        <v>53940.2307692307</v>
      </c>
      <c r="I600">
        <v>14</v>
      </c>
      <c r="J600">
        <v>4</v>
      </c>
      <c r="K600">
        <v>0</v>
      </c>
      <c r="L600">
        <v>46</v>
      </c>
      <c r="M600">
        <v>8</v>
      </c>
      <c r="N600">
        <v>4</v>
      </c>
      <c r="O600">
        <v>0</v>
      </c>
      <c r="P600">
        <v>27</v>
      </c>
      <c r="Q600">
        <v>21</v>
      </c>
      <c r="R600">
        <v>4</v>
      </c>
      <c r="S600">
        <v>0</v>
      </c>
      <c r="T600">
        <v>70</v>
      </c>
    </row>
    <row r="601" spans="1:20" x14ac:dyDescent="0.2">
      <c r="A601" s="1">
        <v>43148</v>
      </c>
      <c r="B601" t="s">
        <v>19</v>
      </c>
      <c r="C601">
        <v>30</v>
      </c>
      <c r="D601">
        <v>14</v>
      </c>
      <c r="E601">
        <v>0</v>
      </c>
      <c r="F601">
        <v>400</v>
      </c>
      <c r="G601" s="5">
        <v>3.4</v>
      </c>
      <c r="H601" s="5">
        <v>60077.7</v>
      </c>
      <c r="I601">
        <v>38</v>
      </c>
      <c r="J601">
        <v>16</v>
      </c>
      <c r="K601">
        <v>1</v>
      </c>
      <c r="L601">
        <v>569</v>
      </c>
      <c r="M601">
        <v>33</v>
      </c>
      <c r="N601">
        <v>14</v>
      </c>
      <c r="O601">
        <v>0</v>
      </c>
      <c r="P601">
        <v>448</v>
      </c>
      <c r="Q601">
        <v>40</v>
      </c>
      <c r="R601">
        <v>13</v>
      </c>
      <c r="S601">
        <v>0</v>
      </c>
      <c r="T601">
        <v>520</v>
      </c>
    </row>
    <row r="602" spans="1:20" x14ac:dyDescent="0.2">
      <c r="A602" s="1">
        <v>43148</v>
      </c>
      <c r="B602" t="s">
        <v>20</v>
      </c>
      <c r="C602">
        <v>20</v>
      </c>
      <c r="D602">
        <v>7</v>
      </c>
      <c r="E602">
        <v>1</v>
      </c>
      <c r="F602">
        <v>136</v>
      </c>
      <c r="G602" s="5">
        <v>2.4500000000000002</v>
      </c>
      <c r="H602" s="5">
        <v>55146</v>
      </c>
      <c r="I602">
        <v>19</v>
      </c>
      <c r="J602">
        <v>10</v>
      </c>
      <c r="K602">
        <v>0</v>
      </c>
      <c r="L602">
        <v>180</v>
      </c>
      <c r="M602">
        <v>16</v>
      </c>
      <c r="N602">
        <v>9</v>
      </c>
      <c r="O602">
        <v>2</v>
      </c>
      <c r="P602">
        <v>108</v>
      </c>
      <c r="Q602">
        <v>30</v>
      </c>
      <c r="R602">
        <v>11</v>
      </c>
      <c r="S602">
        <v>0</v>
      </c>
      <c r="T602">
        <v>339</v>
      </c>
    </row>
    <row r="603" spans="1:20" x14ac:dyDescent="0.2">
      <c r="A603" s="1">
        <v>43148</v>
      </c>
      <c r="B603" t="s">
        <v>21</v>
      </c>
      <c r="C603">
        <v>29</v>
      </c>
      <c r="D603">
        <v>10</v>
      </c>
      <c r="E603">
        <v>0</v>
      </c>
      <c r="F603">
        <v>296</v>
      </c>
      <c r="G603" s="5">
        <v>2.5</v>
      </c>
      <c r="H603" s="5">
        <v>53951.1538461538</v>
      </c>
      <c r="I603">
        <v>27</v>
      </c>
      <c r="J603">
        <v>10</v>
      </c>
      <c r="K603">
        <v>1</v>
      </c>
      <c r="L603">
        <v>251</v>
      </c>
      <c r="M603">
        <v>18</v>
      </c>
      <c r="N603">
        <v>10</v>
      </c>
      <c r="O603">
        <v>0</v>
      </c>
      <c r="P603">
        <v>180</v>
      </c>
      <c r="Q603">
        <v>22</v>
      </c>
      <c r="R603">
        <v>10</v>
      </c>
      <c r="S603">
        <v>0</v>
      </c>
      <c r="T603">
        <v>223</v>
      </c>
    </row>
    <row r="604" spans="1:20" x14ac:dyDescent="0.2">
      <c r="A604" s="1">
        <v>43148</v>
      </c>
      <c r="B604" t="s">
        <v>22</v>
      </c>
      <c r="C604">
        <v>46</v>
      </c>
      <c r="D604">
        <v>7</v>
      </c>
      <c r="E604">
        <v>0</v>
      </c>
      <c r="F604">
        <v>386</v>
      </c>
      <c r="G604" s="5">
        <v>2.1860465116279002</v>
      </c>
      <c r="H604" s="5">
        <v>60579.8837209302</v>
      </c>
      <c r="I604">
        <v>63</v>
      </c>
      <c r="J604">
        <v>7</v>
      </c>
      <c r="K604">
        <v>1</v>
      </c>
      <c r="L604">
        <v>516</v>
      </c>
      <c r="M604">
        <v>39</v>
      </c>
      <c r="N604">
        <v>7</v>
      </c>
      <c r="O604">
        <v>0</v>
      </c>
      <c r="P604">
        <v>339</v>
      </c>
      <c r="Q604">
        <v>40</v>
      </c>
      <c r="R604">
        <v>7</v>
      </c>
      <c r="S604">
        <v>0</v>
      </c>
      <c r="T604">
        <v>347</v>
      </c>
    </row>
    <row r="605" spans="1:20" x14ac:dyDescent="0.2">
      <c r="A605" s="1">
        <v>43148</v>
      </c>
      <c r="B605" t="s">
        <v>23</v>
      </c>
      <c r="C605">
        <v>65</v>
      </c>
      <c r="D605">
        <v>10</v>
      </c>
      <c r="E605">
        <v>0</v>
      </c>
      <c r="F605">
        <v>713</v>
      </c>
      <c r="G605" s="5">
        <v>3.9649122807017498</v>
      </c>
      <c r="H605" s="5">
        <v>59688.4385964912</v>
      </c>
      <c r="I605">
        <v>123</v>
      </c>
      <c r="J605">
        <v>10</v>
      </c>
      <c r="K605">
        <v>1</v>
      </c>
      <c r="L605">
        <v>1309</v>
      </c>
      <c r="M605">
        <v>65</v>
      </c>
      <c r="N605">
        <v>10</v>
      </c>
      <c r="O605">
        <v>0</v>
      </c>
      <c r="P605">
        <v>711</v>
      </c>
      <c r="Q605">
        <v>73</v>
      </c>
      <c r="R605">
        <v>10</v>
      </c>
      <c r="S605">
        <v>0</v>
      </c>
      <c r="T605">
        <v>778</v>
      </c>
    </row>
    <row r="606" spans="1:20" x14ac:dyDescent="0.2">
      <c r="A606" s="1">
        <v>43148</v>
      </c>
      <c r="B606" t="s">
        <v>24</v>
      </c>
      <c r="C606">
        <v>12</v>
      </c>
      <c r="D606">
        <v>2</v>
      </c>
      <c r="E606">
        <v>0</v>
      </c>
      <c r="F606">
        <v>28</v>
      </c>
      <c r="G606" s="5">
        <v>3.3333333333333299</v>
      </c>
      <c r="H606" s="5">
        <v>58413.916666666599</v>
      </c>
      <c r="I606">
        <v>35</v>
      </c>
      <c r="J606">
        <v>2</v>
      </c>
      <c r="K606">
        <v>0</v>
      </c>
      <c r="L606">
        <v>79</v>
      </c>
      <c r="M606">
        <v>12</v>
      </c>
      <c r="N606">
        <v>2</v>
      </c>
      <c r="O606">
        <v>0</v>
      </c>
      <c r="P606">
        <v>26</v>
      </c>
      <c r="Q606">
        <v>32</v>
      </c>
      <c r="R606">
        <v>2</v>
      </c>
      <c r="S606">
        <v>0</v>
      </c>
      <c r="T606">
        <v>112</v>
      </c>
    </row>
    <row r="607" spans="1:20" x14ac:dyDescent="0.2">
      <c r="A607" s="1">
        <v>43148</v>
      </c>
      <c r="B607" t="s">
        <v>25</v>
      </c>
      <c r="C607">
        <v>18</v>
      </c>
      <c r="D607">
        <v>4</v>
      </c>
      <c r="E607">
        <v>0</v>
      </c>
      <c r="F607">
        <v>72</v>
      </c>
      <c r="G607" s="5">
        <v>3.6153846153846101</v>
      </c>
      <c r="H607" s="5">
        <v>46268.384615384603</v>
      </c>
      <c r="I607">
        <v>18</v>
      </c>
      <c r="J607">
        <v>4</v>
      </c>
      <c r="K607">
        <v>0</v>
      </c>
      <c r="L607">
        <v>61</v>
      </c>
      <c r="M607">
        <v>0</v>
      </c>
      <c r="N607">
        <v>0</v>
      </c>
      <c r="O607">
        <v>0</v>
      </c>
      <c r="P607">
        <v>0</v>
      </c>
      <c r="Q607">
        <v>25</v>
      </c>
      <c r="R607">
        <v>4</v>
      </c>
      <c r="S607">
        <v>0</v>
      </c>
      <c r="T607">
        <v>99</v>
      </c>
    </row>
    <row r="608" spans="1:20" x14ac:dyDescent="0.2">
      <c r="A608" s="1">
        <v>43148</v>
      </c>
      <c r="B608" t="s">
        <v>26</v>
      </c>
      <c r="C608">
        <v>55</v>
      </c>
      <c r="D608">
        <v>2</v>
      </c>
      <c r="E608">
        <v>0</v>
      </c>
      <c r="F608">
        <v>108</v>
      </c>
      <c r="G608" s="5">
        <v>3.4</v>
      </c>
      <c r="H608" s="5">
        <v>52631.525000000001</v>
      </c>
      <c r="I608">
        <v>75</v>
      </c>
      <c r="J608">
        <v>2</v>
      </c>
      <c r="K608">
        <v>0</v>
      </c>
      <c r="L608">
        <v>145</v>
      </c>
      <c r="M608">
        <v>40</v>
      </c>
      <c r="N608">
        <v>2</v>
      </c>
      <c r="O608">
        <v>0</v>
      </c>
      <c r="P608">
        <v>79</v>
      </c>
      <c r="Q608">
        <v>59</v>
      </c>
      <c r="R608">
        <v>2</v>
      </c>
      <c r="S608">
        <v>0</v>
      </c>
      <c r="T608">
        <v>113</v>
      </c>
    </row>
    <row r="609" spans="1:20" x14ac:dyDescent="0.2">
      <c r="A609" s="1">
        <v>43148</v>
      </c>
      <c r="B609" t="s">
        <v>27</v>
      </c>
      <c r="C609">
        <v>13</v>
      </c>
      <c r="D609">
        <v>8</v>
      </c>
      <c r="E609">
        <v>0</v>
      </c>
      <c r="F609">
        <v>119</v>
      </c>
      <c r="G609" s="5">
        <v>1.92307692307692</v>
      </c>
      <c r="H609" s="5">
        <v>69284.307692307601</v>
      </c>
      <c r="I609">
        <v>21</v>
      </c>
      <c r="J609">
        <v>8</v>
      </c>
      <c r="K609">
        <v>0</v>
      </c>
      <c r="L609">
        <v>192</v>
      </c>
      <c r="M609">
        <v>9</v>
      </c>
      <c r="N609">
        <v>8</v>
      </c>
      <c r="O609">
        <v>1</v>
      </c>
      <c r="P609">
        <v>74</v>
      </c>
      <c r="Q609">
        <v>15</v>
      </c>
      <c r="R609">
        <v>8</v>
      </c>
      <c r="S609">
        <v>1</v>
      </c>
      <c r="T609">
        <v>132</v>
      </c>
    </row>
    <row r="610" spans="1:20" x14ac:dyDescent="0.2">
      <c r="A610" s="1">
        <v>43148</v>
      </c>
      <c r="B610" t="s">
        <v>28</v>
      </c>
      <c r="C610">
        <v>25</v>
      </c>
      <c r="D610">
        <v>12</v>
      </c>
      <c r="E610">
        <v>1</v>
      </c>
      <c r="F610">
        <v>276</v>
      </c>
      <c r="G610" s="5">
        <v>2.36</v>
      </c>
      <c r="H610" s="5">
        <v>40162.68</v>
      </c>
      <c r="I610">
        <v>33</v>
      </c>
      <c r="J610">
        <v>8</v>
      </c>
      <c r="K610">
        <v>0</v>
      </c>
      <c r="L610">
        <v>265</v>
      </c>
      <c r="M610">
        <v>10</v>
      </c>
      <c r="N610">
        <v>10</v>
      </c>
      <c r="O610">
        <v>0</v>
      </c>
      <c r="P610">
        <v>96</v>
      </c>
      <c r="Q610">
        <v>22</v>
      </c>
      <c r="R610">
        <v>12</v>
      </c>
      <c r="S610">
        <v>0</v>
      </c>
      <c r="T610">
        <v>259</v>
      </c>
    </row>
    <row r="611" spans="1:20" x14ac:dyDescent="0.2">
      <c r="A611" s="1">
        <v>43148</v>
      </c>
      <c r="B611" t="s">
        <v>29</v>
      </c>
      <c r="C611">
        <v>21</v>
      </c>
      <c r="D611">
        <v>2</v>
      </c>
      <c r="E611">
        <v>0</v>
      </c>
      <c r="F611">
        <v>52</v>
      </c>
      <c r="G611" s="5">
        <v>3.09523809523809</v>
      </c>
      <c r="H611" s="5">
        <v>71481.761904761894</v>
      </c>
      <c r="I611">
        <v>42</v>
      </c>
      <c r="J611">
        <v>2</v>
      </c>
      <c r="K611">
        <v>0</v>
      </c>
      <c r="L611">
        <v>102</v>
      </c>
      <c r="M611">
        <v>15</v>
      </c>
      <c r="N611">
        <v>2</v>
      </c>
      <c r="O611">
        <v>0</v>
      </c>
      <c r="P611">
        <v>34</v>
      </c>
      <c r="Q611">
        <v>30</v>
      </c>
      <c r="R611">
        <v>2</v>
      </c>
      <c r="S611">
        <v>0</v>
      </c>
      <c r="T611">
        <v>82</v>
      </c>
    </row>
    <row r="612" spans="1:20" x14ac:dyDescent="0.2">
      <c r="A612" s="1">
        <v>43148</v>
      </c>
      <c r="B612" t="s">
        <v>30</v>
      </c>
      <c r="C612">
        <v>20</v>
      </c>
      <c r="D612">
        <v>2</v>
      </c>
      <c r="E612">
        <v>0</v>
      </c>
      <c r="F612">
        <v>50</v>
      </c>
      <c r="G612" s="5">
        <v>2.25</v>
      </c>
      <c r="H612" s="5">
        <v>55147.199999999997</v>
      </c>
      <c r="I612">
        <v>29</v>
      </c>
      <c r="J612">
        <v>2</v>
      </c>
      <c r="K612">
        <v>0</v>
      </c>
      <c r="L612">
        <v>88</v>
      </c>
      <c r="M612">
        <v>12</v>
      </c>
      <c r="N612">
        <v>2</v>
      </c>
      <c r="O612">
        <v>0</v>
      </c>
      <c r="P612">
        <v>26</v>
      </c>
      <c r="Q612">
        <v>34</v>
      </c>
      <c r="R612">
        <v>2</v>
      </c>
      <c r="S612">
        <v>0</v>
      </c>
      <c r="T612">
        <v>102</v>
      </c>
    </row>
    <row r="613" spans="1:20" x14ac:dyDescent="0.2">
      <c r="A613" s="1">
        <v>43148</v>
      </c>
      <c r="B613" t="s">
        <v>31</v>
      </c>
      <c r="C613">
        <v>109</v>
      </c>
      <c r="D613">
        <v>13</v>
      </c>
      <c r="E613">
        <v>1</v>
      </c>
      <c r="F613">
        <v>1402</v>
      </c>
      <c r="G613" s="5">
        <v>2.9626168224298999</v>
      </c>
      <c r="H613" s="5">
        <v>49648.345794392502</v>
      </c>
      <c r="I613">
        <v>158</v>
      </c>
      <c r="J613">
        <v>13</v>
      </c>
      <c r="K613">
        <v>0</v>
      </c>
      <c r="L613">
        <v>1927</v>
      </c>
      <c r="M613">
        <v>87</v>
      </c>
      <c r="N613">
        <v>15</v>
      </c>
      <c r="O613">
        <v>2</v>
      </c>
      <c r="P613">
        <v>1120</v>
      </c>
      <c r="Q613">
        <v>125</v>
      </c>
      <c r="R613">
        <v>15</v>
      </c>
      <c r="S613">
        <v>0</v>
      </c>
      <c r="T613">
        <v>1865</v>
      </c>
    </row>
    <row r="614" spans="1:20" x14ac:dyDescent="0.2">
      <c r="A614" s="1">
        <v>43148</v>
      </c>
      <c r="B614" t="s">
        <v>32</v>
      </c>
      <c r="C614">
        <v>61</v>
      </c>
      <c r="D614">
        <v>3</v>
      </c>
      <c r="E614">
        <v>0</v>
      </c>
      <c r="F614">
        <v>237</v>
      </c>
      <c r="G614" s="5">
        <v>2.8448275862068901</v>
      </c>
      <c r="H614" s="5">
        <v>53537.603448275797</v>
      </c>
      <c r="I614">
        <v>50</v>
      </c>
      <c r="J614">
        <v>3</v>
      </c>
      <c r="K614">
        <v>0</v>
      </c>
      <c r="L614">
        <v>169</v>
      </c>
      <c r="M614">
        <v>35</v>
      </c>
      <c r="N614">
        <v>3</v>
      </c>
      <c r="O614">
        <v>0</v>
      </c>
      <c r="P614">
        <v>147</v>
      </c>
      <c r="Q614">
        <v>50</v>
      </c>
      <c r="R614">
        <v>3</v>
      </c>
      <c r="S614">
        <v>0</v>
      </c>
      <c r="T614">
        <v>222</v>
      </c>
    </row>
    <row r="615" spans="1:20" x14ac:dyDescent="0.2">
      <c r="A615" s="1">
        <v>43150</v>
      </c>
      <c r="B615" t="s">
        <v>18</v>
      </c>
      <c r="C615">
        <v>6</v>
      </c>
      <c r="D615">
        <v>4</v>
      </c>
      <c r="E615">
        <v>0</v>
      </c>
      <c r="F615">
        <v>21</v>
      </c>
      <c r="G615" s="5">
        <v>2.6</v>
      </c>
      <c r="H615" s="5">
        <v>60031.6</v>
      </c>
      <c r="I615">
        <v>23</v>
      </c>
      <c r="J615">
        <v>4</v>
      </c>
      <c r="K615">
        <v>0</v>
      </c>
      <c r="L615">
        <v>80</v>
      </c>
      <c r="M615">
        <v>3</v>
      </c>
      <c r="N615">
        <v>4</v>
      </c>
      <c r="O615">
        <v>0</v>
      </c>
      <c r="P615">
        <v>10</v>
      </c>
      <c r="Q615">
        <v>10</v>
      </c>
      <c r="R615">
        <v>4</v>
      </c>
      <c r="S615">
        <v>1</v>
      </c>
      <c r="T615">
        <v>24</v>
      </c>
    </row>
    <row r="616" spans="1:20" x14ac:dyDescent="0.2">
      <c r="A616" s="1">
        <v>43150</v>
      </c>
      <c r="B616" t="s">
        <v>19</v>
      </c>
      <c r="C616">
        <v>22</v>
      </c>
      <c r="D616">
        <v>12</v>
      </c>
      <c r="E616">
        <v>1</v>
      </c>
      <c r="F616">
        <v>232</v>
      </c>
      <c r="G616" s="5">
        <v>13.4545454545454</v>
      </c>
      <c r="H616" s="5">
        <v>50088.4545454545</v>
      </c>
      <c r="I616">
        <v>37</v>
      </c>
      <c r="J616">
        <v>19</v>
      </c>
      <c r="K616">
        <v>0</v>
      </c>
      <c r="L616">
        <v>679</v>
      </c>
      <c r="M616">
        <v>20</v>
      </c>
      <c r="N616">
        <v>17</v>
      </c>
      <c r="O616">
        <v>1</v>
      </c>
      <c r="P616">
        <v>319</v>
      </c>
      <c r="Q616">
        <v>28</v>
      </c>
      <c r="R616">
        <v>11</v>
      </c>
      <c r="S616">
        <v>2</v>
      </c>
      <c r="T616">
        <v>257</v>
      </c>
    </row>
    <row r="617" spans="1:20" x14ac:dyDescent="0.2">
      <c r="A617" s="1">
        <v>43150</v>
      </c>
      <c r="B617" t="s">
        <v>20</v>
      </c>
      <c r="C617">
        <v>9</v>
      </c>
      <c r="D617">
        <v>8</v>
      </c>
      <c r="E617">
        <v>0</v>
      </c>
      <c r="F617">
        <v>75</v>
      </c>
      <c r="G617" s="5">
        <v>28.6666666666666</v>
      </c>
      <c r="H617" s="5">
        <v>55590.444444444402</v>
      </c>
      <c r="I617">
        <v>22</v>
      </c>
      <c r="J617">
        <v>7</v>
      </c>
      <c r="K617">
        <v>0</v>
      </c>
      <c r="L617">
        <v>150</v>
      </c>
      <c r="M617">
        <v>13</v>
      </c>
      <c r="N617">
        <v>10</v>
      </c>
      <c r="O617">
        <v>0</v>
      </c>
      <c r="P617">
        <v>123</v>
      </c>
      <c r="Q617">
        <v>13</v>
      </c>
      <c r="R617">
        <v>9</v>
      </c>
      <c r="S617">
        <v>0</v>
      </c>
      <c r="T617">
        <v>114</v>
      </c>
    </row>
    <row r="618" spans="1:20" x14ac:dyDescent="0.2">
      <c r="A618" s="1">
        <v>43150</v>
      </c>
      <c r="B618" t="s">
        <v>21</v>
      </c>
      <c r="C618">
        <v>7</v>
      </c>
      <c r="D618">
        <v>10</v>
      </c>
      <c r="E618">
        <v>0</v>
      </c>
      <c r="F618">
        <v>68</v>
      </c>
      <c r="G618" s="5">
        <v>2.2857142857142798</v>
      </c>
      <c r="H618" s="5">
        <v>42948.571428571398</v>
      </c>
      <c r="I618">
        <v>11</v>
      </c>
      <c r="J618">
        <v>10</v>
      </c>
      <c r="K618">
        <v>0</v>
      </c>
      <c r="L618">
        <v>111</v>
      </c>
      <c r="M618">
        <v>10</v>
      </c>
      <c r="N618">
        <v>10</v>
      </c>
      <c r="O618">
        <v>0</v>
      </c>
      <c r="P618">
        <v>100</v>
      </c>
      <c r="Q618">
        <v>5</v>
      </c>
      <c r="R618">
        <v>10</v>
      </c>
      <c r="S618">
        <v>0</v>
      </c>
      <c r="T618">
        <v>51</v>
      </c>
    </row>
    <row r="619" spans="1:20" x14ac:dyDescent="0.2">
      <c r="A619" s="1">
        <v>43150</v>
      </c>
      <c r="B619" t="s">
        <v>22</v>
      </c>
      <c r="C619">
        <v>27</v>
      </c>
      <c r="D619">
        <v>7</v>
      </c>
      <c r="E619">
        <v>0</v>
      </c>
      <c r="F619">
        <v>232</v>
      </c>
      <c r="G619" s="5">
        <v>2.3076923076922999</v>
      </c>
      <c r="H619" s="5">
        <v>53916.538461538403</v>
      </c>
      <c r="I619">
        <v>67</v>
      </c>
      <c r="J619">
        <v>7</v>
      </c>
      <c r="K619">
        <v>0</v>
      </c>
      <c r="L619">
        <v>554</v>
      </c>
      <c r="M619">
        <v>44</v>
      </c>
      <c r="N619">
        <v>6</v>
      </c>
      <c r="O619">
        <v>1</v>
      </c>
      <c r="P619">
        <v>289</v>
      </c>
      <c r="Q619">
        <v>16</v>
      </c>
      <c r="R619">
        <v>7</v>
      </c>
      <c r="S619">
        <v>1</v>
      </c>
      <c r="T619">
        <v>128</v>
      </c>
    </row>
    <row r="620" spans="1:20" x14ac:dyDescent="0.2">
      <c r="A620" s="1">
        <v>43150</v>
      </c>
      <c r="B620" t="s">
        <v>23</v>
      </c>
      <c r="C620">
        <v>43</v>
      </c>
      <c r="D620">
        <v>10</v>
      </c>
      <c r="E620">
        <v>0</v>
      </c>
      <c r="F620">
        <v>472</v>
      </c>
      <c r="G620" s="5">
        <v>3.4210526315789398</v>
      </c>
      <c r="H620" s="5">
        <v>50057.973684210498</v>
      </c>
      <c r="I620">
        <v>61</v>
      </c>
      <c r="J620">
        <v>10</v>
      </c>
      <c r="K620">
        <v>0</v>
      </c>
      <c r="L620">
        <v>675</v>
      </c>
      <c r="M620">
        <v>34</v>
      </c>
      <c r="N620">
        <v>10</v>
      </c>
      <c r="O620">
        <v>2</v>
      </c>
      <c r="P620">
        <v>334</v>
      </c>
      <c r="Q620">
        <v>37</v>
      </c>
      <c r="R620">
        <v>10</v>
      </c>
      <c r="S620">
        <v>1</v>
      </c>
      <c r="T620">
        <v>378</v>
      </c>
    </row>
    <row r="621" spans="1:20" x14ac:dyDescent="0.2">
      <c r="A621" s="1">
        <v>43150</v>
      </c>
      <c r="B621" t="s">
        <v>24</v>
      </c>
      <c r="C621">
        <v>16</v>
      </c>
      <c r="D621">
        <v>2</v>
      </c>
      <c r="E621">
        <v>0</v>
      </c>
      <c r="F621">
        <v>33</v>
      </c>
      <c r="G621" s="5">
        <v>21.6</v>
      </c>
      <c r="H621" s="5">
        <v>46756.0666666666</v>
      </c>
      <c r="I621">
        <v>25</v>
      </c>
      <c r="J621">
        <v>2</v>
      </c>
      <c r="K621">
        <v>0</v>
      </c>
      <c r="L621">
        <v>71</v>
      </c>
      <c r="M621">
        <v>9</v>
      </c>
      <c r="N621">
        <v>2</v>
      </c>
      <c r="O621">
        <v>0</v>
      </c>
      <c r="P621">
        <v>22</v>
      </c>
      <c r="Q621">
        <v>15</v>
      </c>
      <c r="R621">
        <v>2</v>
      </c>
      <c r="S621">
        <v>0</v>
      </c>
      <c r="T621">
        <v>34</v>
      </c>
    </row>
    <row r="622" spans="1:20" x14ac:dyDescent="0.2">
      <c r="A622" s="1">
        <v>43150</v>
      </c>
      <c r="B622" t="s">
        <v>25</v>
      </c>
      <c r="C622">
        <v>4</v>
      </c>
      <c r="D622">
        <v>4</v>
      </c>
      <c r="E622">
        <v>0</v>
      </c>
      <c r="F622">
        <v>16</v>
      </c>
      <c r="G622" s="5">
        <v>7</v>
      </c>
      <c r="H622" s="5">
        <v>33402.666666666599</v>
      </c>
      <c r="I622">
        <v>12</v>
      </c>
      <c r="J622">
        <v>4</v>
      </c>
      <c r="K622">
        <v>1</v>
      </c>
      <c r="L622">
        <v>40</v>
      </c>
      <c r="M622">
        <v>6</v>
      </c>
      <c r="N622">
        <v>4</v>
      </c>
      <c r="O622">
        <v>0</v>
      </c>
      <c r="P622">
        <v>21</v>
      </c>
      <c r="Q622">
        <v>6</v>
      </c>
      <c r="R622">
        <v>4</v>
      </c>
      <c r="S622">
        <v>0</v>
      </c>
      <c r="T622">
        <v>24</v>
      </c>
    </row>
    <row r="623" spans="1:20" x14ac:dyDescent="0.2">
      <c r="A623" s="1">
        <v>43150</v>
      </c>
      <c r="B623" t="s">
        <v>26</v>
      </c>
      <c r="C623">
        <v>30</v>
      </c>
      <c r="D623">
        <v>2</v>
      </c>
      <c r="E623">
        <v>0</v>
      </c>
      <c r="F623">
        <v>56</v>
      </c>
      <c r="G623" s="5">
        <v>4.7647058823529402</v>
      </c>
      <c r="H623" s="5">
        <v>35426.529411764699</v>
      </c>
      <c r="I623">
        <v>53</v>
      </c>
      <c r="J623">
        <v>2</v>
      </c>
      <c r="K623">
        <v>0</v>
      </c>
      <c r="L623">
        <v>102</v>
      </c>
      <c r="M623">
        <v>24</v>
      </c>
      <c r="N623">
        <v>2</v>
      </c>
      <c r="O623">
        <v>0</v>
      </c>
      <c r="P623">
        <v>48</v>
      </c>
      <c r="Q623">
        <v>18</v>
      </c>
      <c r="R623">
        <v>2</v>
      </c>
      <c r="S623">
        <v>0</v>
      </c>
      <c r="T623">
        <v>33</v>
      </c>
    </row>
    <row r="624" spans="1:20" x14ac:dyDescent="0.2">
      <c r="A624" s="1">
        <v>43150</v>
      </c>
      <c r="B624" t="s">
        <v>27</v>
      </c>
      <c r="C624">
        <v>9</v>
      </c>
      <c r="D624">
        <v>8</v>
      </c>
      <c r="E624">
        <v>1</v>
      </c>
      <c r="F624">
        <v>78</v>
      </c>
      <c r="G624" s="5">
        <v>12.3333333333333</v>
      </c>
      <c r="H624" s="5">
        <v>33442.888888888803</v>
      </c>
      <c r="I624">
        <v>18</v>
      </c>
      <c r="J624">
        <v>8</v>
      </c>
      <c r="K624">
        <v>0</v>
      </c>
      <c r="L624">
        <v>167</v>
      </c>
      <c r="M624">
        <v>9</v>
      </c>
      <c r="N624">
        <v>8</v>
      </c>
      <c r="O624">
        <v>2</v>
      </c>
      <c r="P624">
        <v>63</v>
      </c>
      <c r="Q624">
        <v>2</v>
      </c>
      <c r="R624">
        <v>8</v>
      </c>
      <c r="S624">
        <v>0</v>
      </c>
      <c r="T624">
        <v>19</v>
      </c>
    </row>
    <row r="625" spans="1:20" x14ac:dyDescent="0.2">
      <c r="A625" s="1">
        <v>43150</v>
      </c>
      <c r="B625" t="s">
        <v>28</v>
      </c>
      <c r="C625">
        <v>11</v>
      </c>
      <c r="D625">
        <v>9</v>
      </c>
      <c r="E625">
        <v>0</v>
      </c>
      <c r="F625">
        <v>94</v>
      </c>
      <c r="G625" s="5">
        <v>3.4545454545454501</v>
      </c>
      <c r="H625" s="5">
        <v>45486</v>
      </c>
      <c r="I625">
        <v>20</v>
      </c>
      <c r="J625">
        <v>13</v>
      </c>
      <c r="K625">
        <v>0</v>
      </c>
      <c r="L625">
        <v>257</v>
      </c>
      <c r="M625">
        <v>16</v>
      </c>
      <c r="N625">
        <v>11</v>
      </c>
      <c r="O625">
        <v>1</v>
      </c>
      <c r="P625">
        <v>170</v>
      </c>
      <c r="Q625">
        <v>4</v>
      </c>
      <c r="R625">
        <v>6</v>
      </c>
      <c r="S625">
        <v>0</v>
      </c>
      <c r="T625">
        <v>23</v>
      </c>
    </row>
    <row r="626" spans="1:20" x14ac:dyDescent="0.2">
      <c r="A626" s="1">
        <v>43150</v>
      </c>
      <c r="B626" t="s">
        <v>29</v>
      </c>
      <c r="C626">
        <v>10</v>
      </c>
      <c r="D626">
        <v>2</v>
      </c>
      <c r="E626">
        <v>0</v>
      </c>
      <c r="F626">
        <v>24</v>
      </c>
      <c r="G626" s="5">
        <v>6.5</v>
      </c>
      <c r="H626" s="5">
        <v>50010.1</v>
      </c>
      <c r="I626">
        <v>25</v>
      </c>
      <c r="J626">
        <v>2</v>
      </c>
      <c r="K626">
        <v>0</v>
      </c>
      <c r="L626">
        <v>66</v>
      </c>
      <c r="M626">
        <v>11</v>
      </c>
      <c r="N626">
        <v>2</v>
      </c>
      <c r="O626">
        <v>0</v>
      </c>
      <c r="P626">
        <v>32</v>
      </c>
      <c r="Q626">
        <v>12</v>
      </c>
      <c r="R626">
        <v>2</v>
      </c>
      <c r="S626">
        <v>0</v>
      </c>
      <c r="T626">
        <v>38</v>
      </c>
    </row>
    <row r="627" spans="1:20" x14ac:dyDescent="0.2">
      <c r="A627" s="1">
        <v>43150</v>
      </c>
      <c r="B627" t="s">
        <v>30</v>
      </c>
      <c r="C627">
        <v>13</v>
      </c>
      <c r="D627">
        <v>2</v>
      </c>
      <c r="E627">
        <v>0</v>
      </c>
      <c r="F627">
        <v>24</v>
      </c>
      <c r="G627" s="5">
        <v>20.4615384615384</v>
      </c>
      <c r="H627" s="5">
        <v>53873</v>
      </c>
      <c r="I627">
        <v>18</v>
      </c>
      <c r="J627">
        <v>2</v>
      </c>
      <c r="K627">
        <v>0</v>
      </c>
      <c r="L627">
        <v>47</v>
      </c>
      <c r="M627">
        <v>16</v>
      </c>
      <c r="N627">
        <v>2</v>
      </c>
      <c r="O627">
        <v>0</v>
      </c>
      <c r="P627">
        <v>42</v>
      </c>
      <c r="Q627">
        <v>12</v>
      </c>
      <c r="R627">
        <v>2</v>
      </c>
      <c r="S627">
        <v>0</v>
      </c>
      <c r="T627">
        <v>37</v>
      </c>
    </row>
    <row r="628" spans="1:20" x14ac:dyDescent="0.2">
      <c r="A628" s="1">
        <v>43150</v>
      </c>
      <c r="B628" t="s">
        <v>31</v>
      </c>
      <c r="C628">
        <v>65</v>
      </c>
      <c r="D628">
        <v>12</v>
      </c>
      <c r="E628">
        <v>0</v>
      </c>
      <c r="F628">
        <v>755</v>
      </c>
      <c r="G628" s="5">
        <v>9.4761904761904692</v>
      </c>
      <c r="H628" s="5">
        <v>46124.523809523802</v>
      </c>
      <c r="I628">
        <v>120</v>
      </c>
      <c r="J628">
        <v>13</v>
      </c>
      <c r="K628">
        <v>0</v>
      </c>
      <c r="L628">
        <v>1481</v>
      </c>
      <c r="M628">
        <v>51</v>
      </c>
      <c r="N628">
        <v>17</v>
      </c>
      <c r="O628">
        <v>0</v>
      </c>
      <c r="P628">
        <v>857</v>
      </c>
      <c r="Q628">
        <v>59</v>
      </c>
      <c r="R628">
        <v>13</v>
      </c>
      <c r="S628">
        <v>1</v>
      </c>
      <c r="T628">
        <v>703</v>
      </c>
    </row>
    <row r="629" spans="1:20" x14ac:dyDescent="0.2">
      <c r="A629" s="1">
        <v>43150</v>
      </c>
      <c r="B629" t="s">
        <v>32</v>
      </c>
      <c r="C629">
        <v>17</v>
      </c>
      <c r="D629">
        <v>3</v>
      </c>
      <c r="E629">
        <v>0</v>
      </c>
      <c r="F629">
        <v>71</v>
      </c>
      <c r="G629" s="5">
        <v>2.0588235294117601</v>
      </c>
      <c r="H629" s="5">
        <v>76482.764705882306</v>
      </c>
      <c r="I629">
        <v>59</v>
      </c>
      <c r="J629">
        <v>3</v>
      </c>
      <c r="K629">
        <v>0</v>
      </c>
      <c r="L629">
        <v>221</v>
      </c>
      <c r="M629">
        <v>23</v>
      </c>
      <c r="N629">
        <v>3</v>
      </c>
      <c r="O629">
        <v>0</v>
      </c>
      <c r="P629">
        <v>93</v>
      </c>
      <c r="Q629">
        <v>16</v>
      </c>
      <c r="R629">
        <v>3</v>
      </c>
      <c r="S629">
        <v>0</v>
      </c>
      <c r="T629">
        <v>65</v>
      </c>
    </row>
    <row r="630" spans="1:20" x14ac:dyDescent="0.2">
      <c r="A630" s="1">
        <v>43151</v>
      </c>
      <c r="B630" t="s">
        <v>18</v>
      </c>
      <c r="C630">
        <v>9</v>
      </c>
      <c r="D630">
        <v>4</v>
      </c>
      <c r="E630">
        <v>0</v>
      </c>
      <c r="F630">
        <v>28</v>
      </c>
      <c r="G630" s="5">
        <v>3</v>
      </c>
      <c r="H630" s="5">
        <v>57290.857142857101</v>
      </c>
      <c r="I630">
        <v>4</v>
      </c>
      <c r="J630">
        <v>4</v>
      </c>
      <c r="K630">
        <v>0</v>
      </c>
      <c r="L630">
        <v>14</v>
      </c>
      <c r="M630">
        <v>6</v>
      </c>
      <c r="N630">
        <v>4</v>
      </c>
      <c r="O630">
        <v>0</v>
      </c>
      <c r="P630">
        <v>21</v>
      </c>
      <c r="Q630">
        <v>9</v>
      </c>
      <c r="R630">
        <v>4</v>
      </c>
      <c r="S630">
        <v>0</v>
      </c>
      <c r="T630">
        <v>32</v>
      </c>
    </row>
    <row r="631" spans="1:20" x14ac:dyDescent="0.2">
      <c r="A631" s="1">
        <v>43151</v>
      </c>
      <c r="B631" t="s">
        <v>19</v>
      </c>
      <c r="C631">
        <v>19</v>
      </c>
      <c r="D631">
        <v>13</v>
      </c>
      <c r="E631">
        <v>0</v>
      </c>
      <c r="F631">
        <v>238</v>
      </c>
      <c r="G631" s="5">
        <v>3.4736842105263102</v>
      </c>
      <c r="H631" s="5">
        <v>52707.052631578903</v>
      </c>
      <c r="I631">
        <v>24</v>
      </c>
      <c r="J631">
        <v>14</v>
      </c>
      <c r="K631">
        <v>1</v>
      </c>
      <c r="L631">
        <v>315</v>
      </c>
      <c r="M631">
        <v>28</v>
      </c>
      <c r="N631">
        <v>11</v>
      </c>
      <c r="O631">
        <v>1</v>
      </c>
      <c r="P631">
        <v>258</v>
      </c>
      <c r="Q631">
        <v>22</v>
      </c>
      <c r="R631">
        <v>17</v>
      </c>
      <c r="S631">
        <v>0</v>
      </c>
      <c r="T631">
        <v>366</v>
      </c>
    </row>
    <row r="632" spans="1:20" x14ac:dyDescent="0.2">
      <c r="A632" s="1">
        <v>43151</v>
      </c>
      <c r="B632" t="s">
        <v>20</v>
      </c>
      <c r="C632">
        <v>11</v>
      </c>
      <c r="D632">
        <v>10</v>
      </c>
      <c r="E632">
        <v>0</v>
      </c>
      <c r="F632">
        <v>105</v>
      </c>
      <c r="G632" s="5">
        <v>5.8181818181818103</v>
      </c>
      <c r="H632" s="5">
        <v>54581.545454545398</v>
      </c>
      <c r="I632">
        <v>11</v>
      </c>
      <c r="J632">
        <v>13</v>
      </c>
      <c r="K632">
        <v>0</v>
      </c>
      <c r="L632">
        <v>138</v>
      </c>
      <c r="M632">
        <v>11</v>
      </c>
      <c r="N632">
        <v>7</v>
      </c>
      <c r="O632">
        <v>0</v>
      </c>
      <c r="P632">
        <v>72</v>
      </c>
      <c r="Q632">
        <v>25</v>
      </c>
      <c r="R632">
        <v>15</v>
      </c>
      <c r="S632">
        <v>5</v>
      </c>
      <c r="T632">
        <v>245</v>
      </c>
    </row>
    <row r="633" spans="1:20" x14ac:dyDescent="0.2">
      <c r="A633" s="1">
        <v>43151</v>
      </c>
      <c r="B633" t="s">
        <v>21</v>
      </c>
      <c r="C633">
        <v>3</v>
      </c>
      <c r="D633">
        <v>10</v>
      </c>
      <c r="E633">
        <v>0</v>
      </c>
      <c r="F633">
        <v>31</v>
      </c>
      <c r="G633" s="5">
        <v>1</v>
      </c>
      <c r="H633" s="5">
        <v>99999</v>
      </c>
      <c r="I633">
        <v>11</v>
      </c>
      <c r="J633">
        <v>10</v>
      </c>
      <c r="K633">
        <v>1</v>
      </c>
      <c r="L633">
        <v>100</v>
      </c>
      <c r="M633">
        <v>4</v>
      </c>
      <c r="N633">
        <v>10</v>
      </c>
      <c r="O633">
        <v>0</v>
      </c>
      <c r="P633">
        <v>40</v>
      </c>
      <c r="Q633">
        <v>11</v>
      </c>
      <c r="R633">
        <v>10</v>
      </c>
      <c r="S633">
        <v>0</v>
      </c>
      <c r="T633">
        <v>111</v>
      </c>
    </row>
    <row r="634" spans="1:20" x14ac:dyDescent="0.2">
      <c r="A634" s="1">
        <v>43151</v>
      </c>
      <c r="B634" t="s">
        <v>22</v>
      </c>
      <c r="C634">
        <v>11</v>
      </c>
      <c r="D634">
        <v>7</v>
      </c>
      <c r="E634">
        <v>0</v>
      </c>
      <c r="F634">
        <v>95</v>
      </c>
      <c r="G634" s="5">
        <v>3.4545454545454501</v>
      </c>
      <c r="H634" s="5">
        <v>45583.090909090897</v>
      </c>
      <c r="I634">
        <v>25</v>
      </c>
      <c r="J634">
        <v>7</v>
      </c>
      <c r="K634">
        <v>0</v>
      </c>
      <c r="L634">
        <v>211</v>
      </c>
      <c r="M634">
        <v>13</v>
      </c>
      <c r="N634">
        <v>7</v>
      </c>
      <c r="O634">
        <v>0</v>
      </c>
      <c r="P634">
        <v>109</v>
      </c>
      <c r="Q634">
        <v>20</v>
      </c>
      <c r="R634">
        <v>7</v>
      </c>
      <c r="S634">
        <v>0</v>
      </c>
      <c r="T634">
        <v>173</v>
      </c>
    </row>
    <row r="635" spans="1:20" x14ac:dyDescent="0.2">
      <c r="A635" s="1">
        <v>43151</v>
      </c>
      <c r="B635" t="s">
        <v>23</v>
      </c>
      <c r="C635">
        <v>27</v>
      </c>
      <c r="D635">
        <v>10</v>
      </c>
      <c r="E635">
        <v>1</v>
      </c>
      <c r="F635">
        <v>292</v>
      </c>
      <c r="G635" s="5">
        <v>3.44</v>
      </c>
      <c r="H635" s="5">
        <v>44123.44</v>
      </c>
      <c r="I635">
        <v>64</v>
      </c>
      <c r="J635">
        <v>10</v>
      </c>
      <c r="K635">
        <v>1</v>
      </c>
      <c r="L635">
        <v>668</v>
      </c>
      <c r="M635">
        <v>33</v>
      </c>
      <c r="N635">
        <v>10</v>
      </c>
      <c r="O635">
        <v>0</v>
      </c>
      <c r="P635">
        <v>371</v>
      </c>
      <c r="Q635">
        <v>37</v>
      </c>
      <c r="R635">
        <v>10</v>
      </c>
      <c r="S635">
        <v>0</v>
      </c>
      <c r="T635">
        <v>396</v>
      </c>
    </row>
    <row r="636" spans="1:20" x14ac:dyDescent="0.2">
      <c r="A636" s="1">
        <v>43151</v>
      </c>
      <c r="B636" t="s">
        <v>24</v>
      </c>
      <c r="C636">
        <v>16</v>
      </c>
      <c r="D636">
        <v>2</v>
      </c>
      <c r="E636">
        <v>0</v>
      </c>
      <c r="F636">
        <v>44</v>
      </c>
      <c r="G636" s="5">
        <v>2.9375</v>
      </c>
      <c r="H636" s="5">
        <v>62613.5</v>
      </c>
      <c r="I636">
        <v>14</v>
      </c>
      <c r="J636">
        <v>2</v>
      </c>
      <c r="K636">
        <v>0</v>
      </c>
      <c r="L636">
        <v>40</v>
      </c>
      <c r="M636">
        <v>17</v>
      </c>
      <c r="N636">
        <v>2</v>
      </c>
      <c r="O636">
        <v>0</v>
      </c>
      <c r="P636">
        <v>42</v>
      </c>
      <c r="Q636">
        <v>18</v>
      </c>
      <c r="R636">
        <v>2</v>
      </c>
      <c r="S636">
        <v>2</v>
      </c>
      <c r="T636">
        <v>38</v>
      </c>
    </row>
    <row r="637" spans="1:20" x14ac:dyDescent="0.2">
      <c r="A637" s="1">
        <v>43151</v>
      </c>
      <c r="B637" t="s">
        <v>25</v>
      </c>
      <c r="C637">
        <v>13</v>
      </c>
      <c r="D637">
        <v>4</v>
      </c>
      <c r="E637">
        <v>0</v>
      </c>
      <c r="F637">
        <v>52</v>
      </c>
      <c r="G637" s="5">
        <v>3.8</v>
      </c>
      <c r="H637" s="5">
        <v>40205.9</v>
      </c>
      <c r="I637">
        <v>18</v>
      </c>
      <c r="J637">
        <v>4</v>
      </c>
      <c r="K637">
        <v>0</v>
      </c>
      <c r="L637">
        <v>57</v>
      </c>
      <c r="M637">
        <v>9</v>
      </c>
      <c r="N637">
        <v>4</v>
      </c>
      <c r="O637">
        <v>0</v>
      </c>
      <c r="P637">
        <v>32</v>
      </c>
      <c r="Q637">
        <v>9</v>
      </c>
      <c r="R637">
        <v>4</v>
      </c>
      <c r="S637">
        <v>0</v>
      </c>
      <c r="T637">
        <v>36</v>
      </c>
    </row>
    <row r="638" spans="1:20" x14ac:dyDescent="0.2">
      <c r="A638" s="1">
        <v>43151</v>
      </c>
      <c r="B638" t="s">
        <v>26</v>
      </c>
      <c r="C638">
        <v>27</v>
      </c>
      <c r="D638">
        <v>2</v>
      </c>
      <c r="E638">
        <v>0</v>
      </c>
      <c r="F638">
        <v>54</v>
      </c>
      <c r="G638" s="5">
        <v>7.6190476190476097</v>
      </c>
      <c r="H638" s="5">
        <v>33458.333333333299</v>
      </c>
      <c r="I638">
        <v>46</v>
      </c>
      <c r="J638">
        <v>2</v>
      </c>
      <c r="K638">
        <v>0</v>
      </c>
      <c r="L638">
        <v>90</v>
      </c>
      <c r="M638">
        <v>32</v>
      </c>
      <c r="N638">
        <v>2</v>
      </c>
      <c r="O638">
        <v>0</v>
      </c>
      <c r="P638">
        <v>60</v>
      </c>
      <c r="Q638">
        <v>45</v>
      </c>
      <c r="R638">
        <v>2</v>
      </c>
      <c r="S638">
        <v>0</v>
      </c>
      <c r="T638">
        <v>90</v>
      </c>
    </row>
    <row r="639" spans="1:20" x14ac:dyDescent="0.2">
      <c r="A639" s="1">
        <v>43151</v>
      </c>
      <c r="B639" t="s">
        <v>27</v>
      </c>
      <c r="C639">
        <v>3</v>
      </c>
      <c r="D639">
        <v>8</v>
      </c>
      <c r="E639">
        <v>0</v>
      </c>
      <c r="F639">
        <v>28</v>
      </c>
      <c r="G639" s="5">
        <v>4.3333333333333304</v>
      </c>
      <c r="H639" s="5">
        <v>33395.333333333299</v>
      </c>
      <c r="I639">
        <v>11</v>
      </c>
      <c r="J639">
        <v>8</v>
      </c>
      <c r="K639">
        <v>1</v>
      </c>
      <c r="L639">
        <v>92</v>
      </c>
      <c r="M639">
        <v>7</v>
      </c>
      <c r="N639">
        <v>8</v>
      </c>
      <c r="O639">
        <v>0</v>
      </c>
      <c r="P639">
        <v>66</v>
      </c>
      <c r="Q639">
        <v>6</v>
      </c>
      <c r="R639">
        <v>8</v>
      </c>
      <c r="S639">
        <v>0</v>
      </c>
      <c r="T639">
        <v>57</v>
      </c>
    </row>
    <row r="640" spans="1:20" x14ac:dyDescent="0.2">
      <c r="A640" s="1">
        <v>43151</v>
      </c>
      <c r="B640" t="s">
        <v>28</v>
      </c>
      <c r="C640">
        <v>11</v>
      </c>
      <c r="D640">
        <v>7</v>
      </c>
      <c r="E640">
        <v>0</v>
      </c>
      <c r="F640">
        <v>75</v>
      </c>
      <c r="G640" s="5">
        <v>3.1818181818181799</v>
      </c>
      <c r="H640" s="5">
        <v>45701.727272727199</v>
      </c>
      <c r="I640">
        <v>14</v>
      </c>
      <c r="J640">
        <v>10</v>
      </c>
      <c r="K640">
        <v>0</v>
      </c>
      <c r="L640">
        <v>144</v>
      </c>
      <c r="M640">
        <v>17</v>
      </c>
      <c r="N640">
        <v>11</v>
      </c>
      <c r="O640">
        <v>3</v>
      </c>
      <c r="P640">
        <v>122</v>
      </c>
      <c r="Q640">
        <v>15</v>
      </c>
      <c r="R640">
        <v>13</v>
      </c>
      <c r="S640">
        <v>7</v>
      </c>
      <c r="T640">
        <v>91</v>
      </c>
    </row>
    <row r="641" spans="1:20" x14ac:dyDescent="0.2">
      <c r="A641" s="1">
        <v>43151</v>
      </c>
      <c r="B641" t="s">
        <v>29</v>
      </c>
      <c r="C641">
        <v>10</v>
      </c>
      <c r="D641">
        <v>2</v>
      </c>
      <c r="E641">
        <v>0</v>
      </c>
      <c r="F641">
        <v>28</v>
      </c>
      <c r="G641" s="5">
        <v>6.2</v>
      </c>
      <c r="H641" s="5">
        <v>60017.2</v>
      </c>
      <c r="I641">
        <v>21</v>
      </c>
      <c r="J641">
        <v>2</v>
      </c>
      <c r="K641">
        <v>0</v>
      </c>
      <c r="L641">
        <v>54</v>
      </c>
      <c r="M641">
        <v>12</v>
      </c>
      <c r="N641">
        <v>2</v>
      </c>
      <c r="O641">
        <v>0</v>
      </c>
      <c r="P641">
        <v>27</v>
      </c>
      <c r="Q641">
        <v>13</v>
      </c>
      <c r="R641">
        <v>2</v>
      </c>
      <c r="S641">
        <v>0</v>
      </c>
      <c r="T641">
        <v>38</v>
      </c>
    </row>
    <row r="642" spans="1:20" x14ac:dyDescent="0.2">
      <c r="A642" s="1">
        <v>43151</v>
      </c>
      <c r="B642" t="s">
        <v>30</v>
      </c>
      <c r="C642">
        <v>11</v>
      </c>
      <c r="D642">
        <v>2</v>
      </c>
      <c r="E642">
        <v>0</v>
      </c>
      <c r="F642">
        <v>24</v>
      </c>
      <c r="G642" s="5">
        <v>2.63636363636363</v>
      </c>
      <c r="H642" s="5">
        <v>45571.909090909001</v>
      </c>
      <c r="I642">
        <v>15</v>
      </c>
      <c r="J642">
        <v>2</v>
      </c>
      <c r="K642">
        <v>0</v>
      </c>
      <c r="L642">
        <v>42</v>
      </c>
      <c r="M642">
        <v>11</v>
      </c>
      <c r="N642">
        <v>2</v>
      </c>
      <c r="O642">
        <v>0</v>
      </c>
      <c r="P642">
        <v>24</v>
      </c>
      <c r="Q642">
        <v>11</v>
      </c>
      <c r="R642">
        <v>2</v>
      </c>
      <c r="S642">
        <v>0</v>
      </c>
      <c r="T642">
        <v>24</v>
      </c>
    </row>
    <row r="643" spans="1:20" x14ac:dyDescent="0.2">
      <c r="A643" s="1">
        <v>43151</v>
      </c>
      <c r="B643" t="s">
        <v>31</v>
      </c>
      <c r="C643">
        <v>68</v>
      </c>
      <c r="D643">
        <v>12</v>
      </c>
      <c r="E643">
        <v>0</v>
      </c>
      <c r="F643">
        <v>818</v>
      </c>
      <c r="G643" s="5">
        <v>6.0294117647058796</v>
      </c>
      <c r="H643" s="5">
        <v>41311.779411764699</v>
      </c>
      <c r="I643">
        <v>88</v>
      </c>
      <c r="J643">
        <v>14</v>
      </c>
      <c r="K643">
        <v>1</v>
      </c>
      <c r="L643">
        <v>1179</v>
      </c>
      <c r="M643">
        <v>90</v>
      </c>
      <c r="N643">
        <v>11</v>
      </c>
      <c r="O643">
        <v>1</v>
      </c>
      <c r="P643">
        <v>845</v>
      </c>
      <c r="Q643">
        <v>74</v>
      </c>
      <c r="R643">
        <v>14</v>
      </c>
      <c r="S643">
        <v>2</v>
      </c>
      <c r="T643">
        <v>896</v>
      </c>
    </row>
    <row r="644" spans="1:20" x14ac:dyDescent="0.2">
      <c r="A644" s="1">
        <v>43151</v>
      </c>
      <c r="B644" t="s">
        <v>32</v>
      </c>
      <c r="C644">
        <v>18</v>
      </c>
      <c r="D644">
        <v>3</v>
      </c>
      <c r="E644">
        <v>0</v>
      </c>
      <c r="F644">
        <v>72</v>
      </c>
      <c r="G644" s="5">
        <v>4.1666666666666599</v>
      </c>
      <c r="H644" s="5">
        <v>39051</v>
      </c>
      <c r="I644">
        <v>20</v>
      </c>
      <c r="J644">
        <v>3</v>
      </c>
      <c r="K644">
        <v>0</v>
      </c>
      <c r="L644">
        <v>66</v>
      </c>
      <c r="M644">
        <v>18</v>
      </c>
      <c r="N644">
        <v>3</v>
      </c>
      <c r="O644">
        <v>1</v>
      </c>
      <c r="P644">
        <v>61</v>
      </c>
      <c r="Q644">
        <v>35</v>
      </c>
      <c r="R644">
        <v>3</v>
      </c>
      <c r="S644">
        <v>2</v>
      </c>
      <c r="T644">
        <v>115</v>
      </c>
    </row>
    <row r="645" spans="1:20" x14ac:dyDescent="0.2">
      <c r="A645" s="1">
        <v>43152</v>
      </c>
      <c r="B645" t="s">
        <v>18</v>
      </c>
      <c r="C645">
        <v>11</v>
      </c>
      <c r="D645">
        <v>4</v>
      </c>
      <c r="E645">
        <v>0</v>
      </c>
      <c r="F645">
        <v>38</v>
      </c>
      <c r="G645" s="5">
        <v>3</v>
      </c>
      <c r="H645" s="5">
        <v>50133.3</v>
      </c>
      <c r="I645">
        <v>14</v>
      </c>
      <c r="J645">
        <v>4</v>
      </c>
      <c r="K645">
        <v>0</v>
      </c>
      <c r="L645">
        <v>49</v>
      </c>
      <c r="M645">
        <v>10</v>
      </c>
      <c r="N645">
        <v>4</v>
      </c>
      <c r="O645">
        <v>0</v>
      </c>
      <c r="P645">
        <v>35</v>
      </c>
      <c r="Q645">
        <v>13</v>
      </c>
      <c r="R645">
        <v>4</v>
      </c>
      <c r="S645">
        <v>0</v>
      </c>
      <c r="T645">
        <v>42</v>
      </c>
    </row>
    <row r="646" spans="1:20" x14ac:dyDescent="0.2">
      <c r="A646" s="1">
        <v>43152</v>
      </c>
      <c r="B646" t="s">
        <v>19</v>
      </c>
      <c r="C646">
        <v>38</v>
      </c>
      <c r="D646">
        <v>11</v>
      </c>
      <c r="E646">
        <v>0</v>
      </c>
      <c r="F646">
        <v>393</v>
      </c>
      <c r="G646" s="5">
        <v>3.4473684210526301</v>
      </c>
      <c r="H646" s="5">
        <v>58008.5</v>
      </c>
      <c r="I646">
        <v>23</v>
      </c>
      <c r="J646">
        <v>16</v>
      </c>
      <c r="K646">
        <v>0</v>
      </c>
      <c r="L646">
        <v>355</v>
      </c>
      <c r="M646">
        <v>31</v>
      </c>
      <c r="N646">
        <v>12</v>
      </c>
      <c r="O646">
        <v>0</v>
      </c>
      <c r="P646">
        <v>365</v>
      </c>
      <c r="Q646">
        <v>31</v>
      </c>
      <c r="R646">
        <v>16</v>
      </c>
      <c r="S646">
        <v>1</v>
      </c>
      <c r="T646">
        <v>486</v>
      </c>
    </row>
    <row r="647" spans="1:20" x14ac:dyDescent="0.2">
      <c r="A647" s="1">
        <v>43152</v>
      </c>
      <c r="B647" t="s">
        <v>20</v>
      </c>
      <c r="C647">
        <v>19</v>
      </c>
      <c r="D647">
        <v>9</v>
      </c>
      <c r="E647">
        <v>0</v>
      </c>
      <c r="F647">
        <v>172</v>
      </c>
      <c r="G647" s="5">
        <v>11.3157894736842</v>
      </c>
      <c r="H647" s="5">
        <v>52777.052631578903</v>
      </c>
      <c r="I647">
        <v>23</v>
      </c>
      <c r="J647">
        <v>6</v>
      </c>
      <c r="K647">
        <v>0</v>
      </c>
      <c r="L647">
        <v>124</v>
      </c>
      <c r="M647">
        <v>26</v>
      </c>
      <c r="N647">
        <v>9</v>
      </c>
      <c r="O647">
        <v>0</v>
      </c>
      <c r="P647">
        <v>272</v>
      </c>
      <c r="Q647">
        <v>19</v>
      </c>
      <c r="R647">
        <v>8</v>
      </c>
      <c r="S647">
        <v>0</v>
      </c>
      <c r="T647">
        <v>153</v>
      </c>
    </row>
    <row r="648" spans="1:20" x14ac:dyDescent="0.2">
      <c r="A648" s="1">
        <v>43152</v>
      </c>
      <c r="B648" t="s">
        <v>21</v>
      </c>
      <c r="C648">
        <v>3</v>
      </c>
      <c r="D648">
        <v>10</v>
      </c>
      <c r="E648">
        <v>0</v>
      </c>
      <c r="F648">
        <v>30</v>
      </c>
      <c r="G648" s="5">
        <v>2.6666666666666599</v>
      </c>
      <c r="H648" s="5">
        <v>33499</v>
      </c>
      <c r="I648">
        <v>11</v>
      </c>
      <c r="J648">
        <v>10</v>
      </c>
      <c r="K648">
        <v>0</v>
      </c>
      <c r="L648">
        <v>110</v>
      </c>
      <c r="M648">
        <v>11</v>
      </c>
      <c r="N648">
        <v>10</v>
      </c>
      <c r="O648">
        <v>0</v>
      </c>
      <c r="P648">
        <v>107</v>
      </c>
      <c r="Q648">
        <v>11</v>
      </c>
      <c r="R648">
        <v>10</v>
      </c>
      <c r="S648">
        <v>0</v>
      </c>
      <c r="T648">
        <v>109</v>
      </c>
    </row>
    <row r="649" spans="1:20" x14ac:dyDescent="0.2">
      <c r="A649" s="1">
        <v>43152</v>
      </c>
      <c r="B649" t="s">
        <v>22</v>
      </c>
      <c r="C649">
        <v>21</v>
      </c>
      <c r="D649">
        <v>7</v>
      </c>
      <c r="E649">
        <v>1</v>
      </c>
      <c r="F649">
        <v>164</v>
      </c>
      <c r="G649" s="5">
        <v>3.5</v>
      </c>
      <c r="H649" s="5">
        <v>60055.35</v>
      </c>
      <c r="I649">
        <v>15</v>
      </c>
      <c r="J649">
        <v>7</v>
      </c>
      <c r="K649">
        <v>0</v>
      </c>
      <c r="L649">
        <v>123</v>
      </c>
      <c r="M649">
        <v>33</v>
      </c>
      <c r="N649">
        <v>7</v>
      </c>
      <c r="O649">
        <v>0</v>
      </c>
      <c r="P649">
        <v>272</v>
      </c>
      <c r="Q649">
        <v>30</v>
      </c>
      <c r="R649">
        <v>7</v>
      </c>
      <c r="S649">
        <v>0</v>
      </c>
      <c r="T649">
        <v>260</v>
      </c>
    </row>
    <row r="650" spans="1:20" x14ac:dyDescent="0.2">
      <c r="A650" s="1">
        <v>43152</v>
      </c>
      <c r="B650" t="s">
        <v>23</v>
      </c>
      <c r="C650">
        <v>21</v>
      </c>
      <c r="D650">
        <v>10</v>
      </c>
      <c r="E650">
        <v>0</v>
      </c>
      <c r="F650">
        <v>227</v>
      </c>
      <c r="G650" s="5">
        <v>4.0952380952380896</v>
      </c>
      <c r="H650" s="5">
        <v>57161.333333333299</v>
      </c>
      <c r="I650">
        <v>35</v>
      </c>
      <c r="J650">
        <v>10</v>
      </c>
      <c r="K650">
        <v>0</v>
      </c>
      <c r="L650">
        <v>388</v>
      </c>
      <c r="M650">
        <v>36</v>
      </c>
      <c r="N650">
        <v>10</v>
      </c>
      <c r="O650">
        <v>0</v>
      </c>
      <c r="P650">
        <v>388</v>
      </c>
      <c r="Q650">
        <v>57</v>
      </c>
      <c r="R650">
        <v>10</v>
      </c>
      <c r="S650">
        <v>1</v>
      </c>
      <c r="T650">
        <v>600</v>
      </c>
    </row>
    <row r="651" spans="1:20" x14ac:dyDescent="0.2">
      <c r="A651" s="1">
        <v>43152</v>
      </c>
      <c r="B651" t="s">
        <v>24</v>
      </c>
      <c r="C651">
        <v>18</v>
      </c>
      <c r="D651">
        <v>2</v>
      </c>
      <c r="E651">
        <v>0</v>
      </c>
      <c r="F651">
        <v>34</v>
      </c>
      <c r="G651" s="5">
        <v>3.8571428571428501</v>
      </c>
      <c r="H651" s="5">
        <v>78596.785714285696</v>
      </c>
      <c r="I651">
        <v>17</v>
      </c>
      <c r="J651">
        <v>2</v>
      </c>
      <c r="K651">
        <v>0</v>
      </c>
      <c r="L651">
        <v>42</v>
      </c>
      <c r="M651">
        <v>16</v>
      </c>
      <c r="N651">
        <v>2</v>
      </c>
      <c r="O651">
        <v>0</v>
      </c>
      <c r="P651">
        <v>58</v>
      </c>
      <c r="Q651">
        <v>12</v>
      </c>
      <c r="R651">
        <v>2</v>
      </c>
      <c r="S651">
        <v>0</v>
      </c>
      <c r="T651">
        <v>33</v>
      </c>
    </row>
    <row r="652" spans="1:20" x14ac:dyDescent="0.2">
      <c r="A652" s="1">
        <v>43152</v>
      </c>
      <c r="B652" t="s">
        <v>25</v>
      </c>
      <c r="C652">
        <v>13</v>
      </c>
      <c r="D652">
        <v>4</v>
      </c>
      <c r="E652">
        <v>0</v>
      </c>
      <c r="F652">
        <v>52</v>
      </c>
      <c r="G652" s="5">
        <v>2.625</v>
      </c>
      <c r="H652" s="5">
        <v>62523.75</v>
      </c>
      <c r="I652">
        <v>13</v>
      </c>
      <c r="J652">
        <v>4</v>
      </c>
      <c r="K652">
        <v>0</v>
      </c>
      <c r="L652">
        <v>46</v>
      </c>
      <c r="M652">
        <v>10</v>
      </c>
      <c r="N652">
        <v>4</v>
      </c>
      <c r="O652">
        <v>0</v>
      </c>
      <c r="P652">
        <v>35</v>
      </c>
      <c r="Q652">
        <v>17</v>
      </c>
      <c r="R652">
        <v>4</v>
      </c>
      <c r="S652">
        <v>0</v>
      </c>
      <c r="T652">
        <v>63</v>
      </c>
    </row>
    <row r="653" spans="1:20" x14ac:dyDescent="0.2">
      <c r="A653" s="1">
        <v>43152</v>
      </c>
      <c r="B653" t="s">
        <v>26</v>
      </c>
      <c r="C653">
        <v>44</v>
      </c>
      <c r="D653">
        <v>2</v>
      </c>
      <c r="E653">
        <v>0</v>
      </c>
      <c r="F653">
        <v>88</v>
      </c>
      <c r="G653" s="5">
        <v>3.1428571428571401</v>
      </c>
      <c r="H653" s="5">
        <v>64387.642857142797</v>
      </c>
      <c r="I653">
        <v>50</v>
      </c>
      <c r="J653">
        <v>2</v>
      </c>
      <c r="K653">
        <v>0</v>
      </c>
      <c r="L653">
        <v>100</v>
      </c>
      <c r="M653">
        <v>46</v>
      </c>
      <c r="N653">
        <v>2</v>
      </c>
      <c r="O653">
        <v>0</v>
      </c>
      <c r="P653">
        <v>89</v>
      </c>
      <c r="Q653">
        <v>37</v>
      </c>
      <c r="R653">
        <v>2</v>
      </c>
      <c r="S653">
        <v>0</v>
      </c>
      <c r="T653">
        <v>74</v>
      </c>
    </row>
    <row r="654" spans="1:20" x14ac:dyDescent="0.2">
      <c r="A654" s="1">
        <v>43152</v>
      </c>
      <c r="B654" t="s">
        <v>27</v>
      </c>
      <c r="C654">
        <v>7</v>
      </c>
      <c r="D654">
        <v>8</v>
      </c>
      <c r="E654">
        <v>2</v>
      </c>
      <c r="F654">
        <v>54</v>
      </c>
      <c r="G654" s="5">
        <v>2.1666666666666599</v>
      </c>
      <c r="H654" s="5">
        <v>50191.333333333299</v>
      </c>
      <c r="I654">
        <v>5</v>
      </c>
      <c r="J654">
        <v>8</v>
      </c>
      <c r="K654">
        <v>3</v>
      </c>
      <c r="L654">
        <v>33</v>
      </c>
      <c r="M654">
        <v>5</v>
      </c>
      <c r="N654">
        <v>8</v>
      </c>
      <c r="O654">
        <v>0</v>
      </c>
      <c r="P654">
        <v>48</v>
      </c>
      <c r="Q654">
        <v>10</v>
      </c>
      <c r="R654">
        <v>8</v>
      </c>
      <c r="S654">
        <v>1</v>
      </c>
      <c r="T654">
        <v>82</v>
      </c>
    </row>
    <row r="655" spans="1:20" x14ac:dyDescent="0.2">
      <c r="A655" s="1">
        <v>43152</v>
      </c>
      <c r="B655" t="s">
        <v>28</v>
      </c>
      <c r="C655">
        <v>9</v>
      </c>
      <c r="D655">
        <v>8</v>
      </c>
      <c r="E655">
        <v>0</v>
      </c>
      <c r="F655">
        <v>76</v>
      </c>
      <c r="G655" s="5">
        <v>2</v>
      </c>
      <c r="H655" s="5">
        <v>55656.444444444402</v>
      </c>
      <c r="I655">
        <v>18</v>
      </c>
      <c r="J655">
        <v>6</v>
      </c>
      <c r="K655">
        <v>0</v>
      </c>
      <c r="L655">
        <v>116</v>
      </c>
      <c r="M655">
        <v>22</v>
      </c>
      <c r="N655">
        <v>7</v>
      </c>
      <c r="O655">
        <v>0</v>
      </c>
      <c r="P655">
        <v>150</v>
      </c>
      <c r="Q655">
        <v>15</v>
      </c>
      <c r="R655">
        <v>10</v>
      </c>
      <c r="S655">
        <v>0</v>
      </c>
      <c r="T655">
        <v>147</v>
      </c>
    </row>
    <row r="656" spans="1:20" x14ac:dyDescent="0.2">
      <c r="A656" s="1">
        <v>43152</v>
      </c>
      <c r="B656" t="s">
        <v>29</v>
      </c>
      <c r="C656">
        <v>14</v>
      </c>
      <c r="D656">
        <v>2</v>
      </c>
      <c r="E656">
        <v>0</v>
      </c>
      <c r="F656">
        <v>35</v>
      </c>
      <c r="G656" s="5">
        <v>14.9285714285714</v>
      </c>
      <c r="H656" s="5">
        <v>50090.214285714203</v>
      </c>
      <c r="I656">
        <v>21</v>
      </c>
      <c r="J656">
        <v>2</v>
      </c>
      <c r="K656">
        <v>0</v>
      </c>
      <c r="L656">
        <v>60</v>
      </c>
      <c r="M656">
        <v>23</v>
      </c>
      <c r="N656">
        <v>2</v>
      </c>
      <c r="O656">
        <v>0</v>
      </c>
      <c r="P656">
        <v>86</v>
      </c>
      <c r="Q656">
        <v>12</v>
      </c>
      <c r="R656">
        <v>2</v>
      </c>
      <c r="S656">
        <v>0</v>
      </c>
      <c r="T656">
        <v>34</v>
      </c>
    </row>
    <row r="657" spans="1:20" x14ac:dyDescent="0.2">
      <c r="A657" s="1">
        <v>43152</v>
      </c>
      <c r="B657" t="s">
        <v>30</v>
      </c>
      <c r="C657">
        <v>10</v>
      </c>
      <c r="D657">
        <v>2</v>
      </c>
      <c r="E657">
        <v>0</v>
      </c>
      <c r="F657">
        <v>22</v>
      </c>
      <c r="G657" s="5">
        <v>5.8888888888888804</v>
      </c>
      <c r="H657" s="5">
        <v>44522.222222222197</v>
      </c>
      <c r="I657">
        <v>11</v>
      </c>
      <c r="J657">
        <v>2</v>
      </c>
      <c r="K657">
        <v>0</v>
      </c>
      <c r="L657">
        <v>34</v>
      </c>
      <c r="M657">
        <v>14</v>
      </c>
      <c r="N657">
        <v>2</v>
      </c>
      <c r="O657">
        <v>0</v>
      </c>
      <c r="P657">
        <v>32</v>
      </c>
      <c r="Q657">
        <v>16</v>
      </c>
      <c r="R657">
        <v>2</v>
      </c>
      <c r="S657">
        <v>0</v>
      </c>
      <c r="T657">
        <v>37</v>
      </c>
    </row>
    <row r="658" spans="1:20" x14ac:dyDescent="0.2">
      <c r="A658" s="1">
        <v>43152</v>
      </c>
      <c r="B658" t="s">
        <v>31</v>
      </c>
      <c r="C658">
        <v>77</v>
      </c>
      <c r="D658">
        <v>12</v>
      </c>
      <c r="E658">
        <v>0</v>
      </c>
      <c r="F658">
        <v>916</v>
      </c>
      <c r="G658" s="5">
        <v>5.7368421052631504</v>
      </c>
      <c r="H658" s="5">
        <v>65852.289473684199</v>
      </c>
      <c r="I658">
        <v>85</v>
      </c>
      <c r="J658">
        <v>11</v>
      </c>
      <c r="K658">
        <v>1</v>
      </c>
      <c r="L658">
        <v>922</v>
      </c>
      <c r="M658">
        <v>100</v>
      </c>
      <c r="N658">
        <v>12</v>
      </c>
      <c r="O658">
        <v>0</v>
      </c>
      <c r="P658">
        <v>1274</v>
      </c>
      <c r="Q658">
        <v>88</v>
      </c>
      <c r="R658">
        <v>13</v>
      </c>
      <c r="S658">
        <v>0</v>
      </c>
      <c r="T658">
        <v>1129</v>
      </c>
    </row>
    <row r="659" spans="1:20" x14ac:dyDescent="0.2">
      <c r="A659" s="1">
        <v>43152</v>
      </c>
      <c r="B659" t="s">
        <v>32</v>
      </c>
      <c r="C659">
        <v>32</v>
      </c>
      <c r="D659">
        <v>3</v>
      </c>
      <c r="E659">
        <v>0</v>
      </c>
      <c r="F659">
        <v>116</v>
      </c>
      <c r="G659" s="5">
        <v>1.9285714285714199</v>
      </c>
      <c r="H659" s="5">
        <v>71505.321428571406</v>
      </c>
      <c r="I659">
        <v>21</v>
      </c>
      <c r="J659">
        <v>3</v>
      </c>
      <c r="K659">
        <v>0</v>
      </c>
      <c r="L659">
        <v>77</v>
      </c>
      <c r="M659">
        <v>34</v>
      </c>
      <c r="N659">
        <v>3</v>
      </c>
      <c r="O659">
        <v>0</v>
      </c>
      <c r="P659">
        <v>168</v>
      </c>
      <c r="Q659">
        <v>38</v>
      </c>
      <c r="R659">
        <v>3</v>
      </c>
      <c r="S659">
        <v>0</v>
      </c>
      <c r="T659">
        <v>150</v>
      </c>
    </row>
    <row r="660" spans="1:20" x14ac:dyDescent="0.2">
      <c r="A660" s="1">
        <v>43153</v>
      </c>
      <c r="B660" t="s">
        <v>18</v>
      </c>
      <c r="C660">
        <v>3</v>
      </c>
      <c r="D660">
        <v>4</v>
      </c>
      <c r="E660">
        <v>0</v>
      </c>
      <c r="F660">
        <v>10</v>
      </c>
      <c r="G660" s="5">
        <v>1.6666666666666601</v>
      </c>
      <c r="H660" s="5">
        <v>34016.666666666599</v>
      </c>
      <c r="I660">
        <v>7</v>
      </c>
      <c r="J660">
        <v>4</v>
      </c>
      <c r="K660">
        <v>0</v>
      </c>
      <c r="L660">
        <v>24</v>
      </c>
      <c r="M660">
        <v>6</v>
      </c>
      <c r="N660">
        <v>4</v>
      </c>
      <c r="O660">
        <v>0</v>
      </c>
      <c r="P660">
        <v>21</v>
      </c>
      <c r="Q660">
        <v>6</v>
      </c>
      <c r="R660">
        <v>4</v>
      </c>
      <c r="S660">
        <v>0</v>
      </c>
      <c r="T660">
        <v>21</v>
      </c>
    </row>
    <row r="661" spans="1:20" x14ac:dyDescent="0.2">
      <c r="A661" s="1">
        <v>43153</v>
      </c>
      <c r="B661" t="s">
        <v>19</v>
      </c>
      <c r="C661">
        <v>22</v>
      </c>
      <c r="D661">
        <v>12</v>
      </c>
      <c r="E661">
        <v>2</v>
      </c>
      <c r="F661">
        <v>231</v>
      </c>
      <c r="G661" s="5">
        <v>7.9090909090909003</v>
      </c>
      <c r="H661" s="5">
        <v>54668.681818181802</v>
      </c>
      <c r="I661">
        <v>32</v>
      </c>
      <c r="J661">
        <v>12</v>
      </c>
      <c r="K661">
        <v>0</v>
      </c>
      <c r="L661">
        <v>380</v>
      </c>
      <c r="M661">
        <v>16</v>
      </c>
      <c r="N661">
        <v>17</v>
      </c>
      <c r="O661">
        <v>0</v>
      </c>
      <c r="P661">
        <v>267</v>
      </c>
      <c r="Q661">
        <v>33</v>
      </c>
      <c r="R661">
        <v>13</v>
      </c>
      <c r="S661">
        <v>0</v>
      </c>
      <c r="T661">
        <v>414</v>
      </c>
    </row>
    <row r="662" spans="1:20" x14ac:dyDescent="0.2">
      <c r="A662" s="1">
        <v>43153</v>
      </c>
      <c r="B662" t="s">
        <v>20</v>
      </c>
      <c r="C662">
        <v>11</v>
      </c>
      <c r="D662">
        <v>31</v>
      </c>
      <c r="E662">
        <v>6</v>
      </c>
      <c r="F662">
        <v>275</v>
      </c>
      <c r="G662" s="5">
        <v>1.9090909090909001</v>
      </c>
      <c r="H662" s="5">
        <v>63731.909090909001</v>
      </c>
      <c r="I662">
        <v>15</v>
      </c>
      <c r="J662">
        <v>8</v>
      </c>
      <c r="K662">
        <v>0</v>
      </c>
      <c r="L662">
        <v>124</v>
      </c>
      <c r="M662">
        <v>24</v>
      </c>
      <c r="N662">
        <v>9</v>
      </c>
      <c r="O662">
        <v>0</v>
      </c>
      <c r="P662">
        <v>220</v>
      </c>
      <c r="Q662">
        <v>17</v>
      </c>
      <c r="R662">
        <v>13</v>
      </c>
      <c r="S662">
        <v>1</v>
      </c>
      <c r="T662">
        <v>204</v>
      </c>
    </row>
    <row r="663" spans="1:20" x14ac:dyDescent="0.2">
      <c r="A663" s="1">
        <v>43153</v>
      </c>
      <c r="B663" t="s">
        <v>21</v>
      </c>
      <c r="C663">
        <v>20</v>
      </c>
      <c r="D663">
        <v>9</v>
      </c>
      <c r="E663">
        <v>0</v>
      </c>
      <c r="F663">
        <v>176</v>
      </c>
      <c r="G663" s="5">
        <v>6.95</v>
      </c>
      <c r="H663" s="5">
        <v>25118.15</v>
      </c>
      <c r="I663">
        <v>16</v>
      </c>
      <c r="J663">
        <v>10</v>
      </c>
      <c r="K663">
        <v>0</v>
      </c>
      <c r="L663">
        <v>160</v>
      </c>
      <c r="M663">
        <v>11</v>
      </c>
      <c r="N663">
        <v>10</v>
      </c>
      <c r="O663">
        <v>0</v>
      </c>
      <c r="P663">
        <v>110</v>
      </c>
      <c r="Q663">
        <v>15</v>
      </c>
      <c r="R663">
        <v>10</v>
      </c>
      <c r="S663">
        <v>0</v>
      </c>
      <c r="T663">
        <v>151</v>
      </c>
    </row>
    <row r="664" spans="1:20" x14ac:dyDescent="0.2">
      <c r="A664" s="1">
        <v>43153</v>
      </c>
      <c r="B664" t="s">
        <v>22</v>
      </c>
      <c r="C664">
        <v>26</v>
      </c>
      <c r="D664">
        <v>7</v>
      </c>
      <c r="E664">
        <v>0</v>
      </c>
      <c r="F664">
        <v>214</v>
      </c>
      <c r="G664" s="5">
        <v>6.84</v>
      </c>
      <c r="H664" s="5">
        <v>60072.72</v>
      </c>
      <c r="I664">
        <v>35</v>
      </c>
      <c r="J664">
        <v>7</v>
      </c>
      <c r="K664">
        <v>0</v>
      </c>
      <c r="L664">
        <v>299</v>
      </c>
      <c r="M664">
        <v>29</v>
      </c>
      <c r="N664">
        <v>7</v>
      </c>
      <c r="O664">
        <v>0</v>
      </c>
      <c r="P664">
        <v>244</v>
      </c>
      <c r="Q664">
        <v>40</v>
      </c>
      <c r="R664">
        <v>7</v>
      </c>
      <c r="S664">
        <v>3</v>
      </c>
      <c r="T664">
        <v>288</v>
      </c>
    </row>
    <row r="665" spans="1:20" x14ac:dyDescent="0.2">
      <c r="A665" s="1">
        <v>43153</v>
      </c>
      <c r="B665" t="s">
        <v>23</v>
      </c>
      <c r="C665">
        <v>42</v>
      </c>
      <c r="D665">
        <v>9</v>
      </c>
      <c r="E665">
        <v>0</v>
      </c>
      <c r="F665">
        <v>420</v>
      </c>
      <c r="G665" s="5">
        <v>4.3250000000000002</v>
      </c>
      <c r="H665" s="5">
        <v>45164.65</v>
      </c>
      <c r="I665">
        <v>53</v>
      </c>
      <c r="J665">
        <v>10</v>
      </c>
      <c r="K665">
        <v>1</v>
      </c>
      <c r="L665">
        <v>544</v>
      </c>
      <c r="M665">
        <v>42</v>
      </c>
      <c r="N665">
        <v>10</v>
      </c>
      <c r="O665">
        <v>0</v>
      </c>
      <c r="P665">
        <v>453</v>
      </c>
      <c r="Q665">
        <v>53</v>
      </c>
      <c r="R665">
        <v>10</v>
      </c>
      <c r="S665">
        <v>0</v>
      </c>
      <c r="T665">
        <v>597</v>
      </c>
    </row>
    <row r="666" spans="1:20" x14ac:dyDescent="0.2">
      <c r="A666" s="1">
        <v>43153</v>
      </c>
      <c r="B666" t="s">
        <v>24</v>
      </c>
      <c r="C666">
        <v>11</v>
      </c>
      <c r="D666">
        <v>2</v>
      </c>
      <c r="E666">
        <v>0</v>
      </c>
      <c r="F666">
        <v>27</v>
      </c>
      <c r="G666" s="5">
        <v>4</v>
      </c>
      <c r="H666" s="5">
        <v>54866.181818181802</v>
      </c>
      <c r="I666">
        <v>20</v>
      </c>
      <c r="J666">
        <v>2</v>
      </c>
      <c r="K666">
        <v>0</v>
      </c>
      <c r="L666">
        <v>57</v>
      </c>
      <c r="M666">
        <v>16</v>
      </c>
      <c r="N666">
        <v>2</v>
      </c>
      <c r="O666">
        <v>0</v>
      </c>
      <c r="P666">
        <v>55</v>
      </c>
      <c r="Q666">
        <v>9</v>
      </c>
      <c r="R666">
        <v>2</v>
      </c>
      <c r="S666">
        <v>0</v>
      </c>
      <c r="T666">
        <v>19</v>
      </c>
    </row>
    <row r="667" spans="1:20" x14ac:dyDescent="0.2">
      <c r="A667" s="1">
        <v>43153</v>
      </c>
      <c r="B667" t="s">
        <v>25</v>
      </c>
      <c r="C667">
        <v>9</v>
      </c>
      <c r="D667">
        <v>4</v>
      </c>
      <c r="E667">
        <v>0</v>
      </c>
      <c r="F667">
        <v>36</v>
      </c>
      <c r="G667" s="5">
        <v>4.375</v>
      </c>
      <c r="H667" s="5">
        <v>25469.875</v>
      </c>
      <c r="I667">
        <v>0</v>
      </c>
      <c r="J667">
        <v>0</v>
      </c>
      <c r="K667">
        <v>0</v>
      </c>
      <c r="L667">
        <v>0</v>
      </c>
      <c r="M667">
        <v>4</v>
      </c>
      <c r="N667">
        <v>4</v>
      </c>
      <c r="O667">
        <v>0</v>
      </c>
      <c r="P667">
        <v>14</v>
      </c>
      <c r="Q667">
        <v>13</v>
      </c>
      <c r="R667">
        <v>4</v>
      </c>
      <c r="S667">
        <v>0</v>
      </c>
      <c r="T667">
        <v>52</v>
      </c>
    </row>
    <row r="668" spans="1:20" x14ac:dyDescent="0.2">
      <c r="A668" s="1">
        <v>43153</v>
      </c>
      <c r="B668" t="s">
        <v>26</v>
      </c>
      <c r="C668">
        <v>37</v>
      </c>
      <c r="D668">
        <v>2</v>
      </c>
      <c r="E668">
        <v>0</v>
      </c>
      <c r="F668">
        <v>73</v>
      </c>
      <c r="G668" s="5">
        <v>6.1481481481481399</v>
      </c>
      <c r="H668" s="5">
        <v>48231.222222222197</v>
      </c>
      <c r="I668">
        <v>32</v>
      </c>
      <c r="J668">
        <v>2</v>
      </c>
      <c r="K668">
        <v>0</v>
      </c>
      <c r="L668">
        <v>64</v>
      </c>
      <c r="M668">
        <v>38</v>
      </c>
      <c r="N668">
        <v>2</v>
      </c>
      <c r="O668">
        <v>0</v>
      </c>
      <c r="P668">
        <v>75</v>
      </c>
      <c r="Q668">
        <v>51</v>
      </c>
      <c r="R668">
        <v>2</v>
      </c>
      <c r="S668">
        <v>0</v>
      </c>
      <c r="T668">
        <v>101</v>
      </c>
    </row>
    <row r="669" spans="1:20" x14ac:dyDescent="0.2">
      <c r="A669" s="1">
        <v>43153</v>
      </c>
      <c r="B669" t="s">
        <v>27</v>
      </c>
      <c r="C669">
        <v>10</v>
      </c>
      <c r="D669">
        <v>8</v>
      </c>
      <c r="E669">
        <v>1</v>
      </c>
      <c r="F669">
        <v>82</v>
      </c>
      <c r="G669" s="5">
        <v>2.7</v>
      </c>
      <c r="H669" s="5">
        <v>60147.8</v>
      </c>
      <c r="I669">
        <v>20</v>
      </c>
      <c r="J669">
        <v>8</v>
      </c>
      <c r="K669">
        <v>1</v>
      </c>
      <c r="L669">
        <v>170</v>
      </c>
      <c r="M669">
        <v>12</v>
      </c>
      <c r="N669">
        <v>8</v>
      </c>
      <c r="O669">
        <v>0</v>
      </c>
      <c r="P669">
        <v>108</v>
      </c>
      <c r="Q669">
        <v>15</v>
      </c>
      <c r="R669">
        <v>8</v>
      </c>
      <c r="S669">
        <v>1</v>
      </c>
      <c r="T669">
        <v>127</v>
      </c>
    </row>
    <row r="670" spans="1:20" x14ac:dyDescent="0.2">
      <c r="A670" s="1">
        <v>43153</v>
      </c>
      <c r="B670" t="s">
        <v>28</v>
      </c>
      <c r="C670">
        <v>15</v>
      </c>
      <c r="D670">
        <v>8</v>
      </c>
      <c r="E670">
        <v>0</v>
      </c>
      <c r="F670">
        <v>119</v>
      </c>
      <c r="G670" s="5">
        <v>2.86666666666666</v>
      </c>
      <c r="H670" s="5">
        <v>46759.199999999997</v>
      </c>
      <c r="I670">
        <v>13</v>
      </c>
      <c r="J670">
        <v>10</v>
      </c>
      <c r="K670">
        <v>0</v>
      </c>
      <c r="L670">
        <v>134</v>
      </c>
      <c r="M670">
        <v>15</v>
      </c>
      <c r="N670">
        <v>8</v>
      </c>
      <c r="O670">
        <v>1</v>
      </c>
      <c r="P670">
        <v>114</v>
      </c>
      <c r="Q670">
        <v>16</v>
      </c>
      <c r="R670">
        <v>10</v>
      </c>
      <c r="S670">
        <v>0</v>
      </c>
      <c r="T670">
        <v>160</v>
      </c>
    </row>
    <row r="671" spans="1:20" x14ac:dyDescent="0.2">
      <c r="A671" s="1">
        <v>43153</v>
      </c>
      <c r="B671" t="s">
        <v>29</v>
      </c>
      <c r="C671">
        <v>20</v>
      </c>
      <c r="D671">
        <v>2</v>
      </c>
      <c r="E671">
        <v>0</v>
      </c>
      <c r="F671">
        <v>52</v>
      </c>
      <c r="G671" s="5">
        <v>1.8947368421052599</v>
      </c>
      <c r="H671" s="5">
        <v>63353.631578947301</v>
      </c>
      <c r="I671">
        <v>26</v>
      </c>
      <c r="J671">
        <v>2</v>
      </c>
      <c r="K671">
        <v>0</v>
      </c>
      <c r="L671">
        <v>67</v>
      </c>
      <c r="M671">
        <v>12</v>
      </c>
      <c r="N671">
        <v>2</v>
      </c>
      <c r="O671">
        <v>0</v>
      </c>
      <c r="P671">
        <v>32</v>
      </c>
      <c r="Q671">
        <v>27</v>
      </c>
      <c r="R671">
        <v>2</v>
      </c>
      <c r="S671">
        <v>0</v>
      </c>
      <c r="T671">
        <v>68</v>
      </c>
    </row>
    <row r="672" spans="1:20" x14ac:dyDescent="0.2">
      <c r="A672" s="1">
        <v>43153</v>
      </c>
      <c r="B672" t="s">
        <v>30</v>
      </c>
      <c r="C672">
        <v>20</v>
      </c>
      <c r="D672">
        <v>2</v>
      </c>
      <c r="E672">
        <v>1</v>
      </c>
      <c r="F672">
        <v>59</v>
      </c>
      <c r="G672" s="5">
        <v>4.7647058823529402</v>
      </c>
      <c r="H672" s="5">
        <v>53008.352941176403</v>
      </c>
      <c r="I672">
        <v>19</v>
      </c>
      <c r="J672">
        <v>2</v>
      </c>
      <c r="K672">
        <v>0</v>
      </c>
      <c r="L672">
        <v>56</v>
      </c>
      <c r="M672">
        <v>17</v>
      </c>
      <c r="N672">
        <v>2</v>
      </c>
      <c r="O672">
        <v>0</v>
      </c>
      <c r="P672">
        <v>47</v>
      </c>
      <c r="Q672">
        <v>15</v>
      </c>
      <c r="R672">
        <v>2</v>
      </c>
      <c r="S672">
        <v>0</v>
      </c>
      <c r="T672">
        <v>33</v>
      </c>
    </row>
    <row r="673" spans="1:20" x14ac:dyDescent="0.2">
      <c r="A673" s="1">
        <v>43153</v>
      </c>
      <c r="B673" t="s">
        <v>31</v>
      </c>
      <c r="C673">
        <v>94</v>
      </c>
      <c r="D673">
        <v>12</v>
      </c>
      <c r="E673">
        <v>0</v>
      </c>
      <c r="F673">
        <v>1127</v>
      </c>
      <c r="G673" s="5">
        <v>5.0322580645161201</v>
      </c>
      <c r="H673" s="5">
        <v>36764.032258064501</v>
      </c>
      <c r="I673">
        <v>96</v>
      </c>
      <c r="J673">
        <v>13</v>
      </c>
      <c r="K673">
        <v>0</v>
      </c>
      <c r="L673">
        <v>1269</v>
      </c>
      <c r="M673">
        <v>109</v>
      </c>
      <c r="N673">
        <v>13</v>
      </c>
      <c r="O673">
        <v>2</v>
      </c>
      <c r="P673">
        <v>1325</v>
      </c>
      <c r="Q673">
        <v>85</v>
      </c>
      <c r="R673">
        <v>15</v>
      </c>
      <c r="S673">
        <v>1</v>
      </c>
      <c r="T673">
        <v>1187</v>
      </c>
    </row>
    <row r="674" spans="1:20" x14ac:dyDescent="0.2">
      <c r="A674" s="1">
        <v>43153</v>
      </c>
      <c r="B674" t="s">
        <v>32</v>
      </c>
      <c r="C674">
        <v>38</v>
      </c>
      <c r="D674">
        <v>3</v>
      </c>
      <c r="E674">
        <v>0</v>
      </c>
      <c r="F674">
        <v>150</v>
      </c>
      <c r="G674" s="5">
        <v>7.0882352941176396</v>
      </c>
      <c r="H674" s="5">
        <v>47170.088235294097</v>
      </c>
      <c r="I674">
        <v>31</v>
      </c>
      <c r="J674">
        <v>3</v>
      </c>
      <c r="K674">
        <v>0</v>
      </c>
      <c r="L674">
        <v>119</v>
      </c>
      <c r="M674">
        <v>32</v>
      </c>
      <c r="N674">
        <v>3</v>
      </c>
      <c r="O674">
        <v>0</v>
      </c>
      <c r="P674">
        <v>133</v>
      </c>
      <c r="Q674">
        <v>35</v>
      </c>
      <c r="R674">
        <v>3</v>
      </c>
      <c r="S674">
        <v>0</v>
      </c>
      <c r="T674">
        <v>151</v>
      </c>
    </row>
    <row r="675" spans="1:20" x14ac:dyDescent="0.2">
      <c r="A675" s="1">
        <v>43154</v>
      </c>
      <c r="B675" t="s">
        <v>18</v>
      </c>
      <c r="C675">
        <v>12</v>
      </c>
      <c r="D675">
        <v>4</v>
      </c>
      <c r="E675">
        <v>0</v>
      </c>
      <c r="F675">
        <v>42</v>
      </c>
      <c r="G675" s="5">
        <v>6.55555555555555</v>
      </c>
      <c r="H675" s="5">
        <v>22323.777777777701</v>
      </c>
      <c r="I675">
        <v>4</v>
      </c>
      <c r="J675">
        <v>4</v>
      </c>
      <c r="K675">
        <v>0</v>
      </c>
      <c r="L675">
        <v>14</v>
      </c>
      <c r="M675">
        <v>12</v>
      </c>
      <c r="N675">
        <v>4</v>
      </c>
      <c r="O675">
        <v>0</v>
      </c>
      <c r="P675">
        <v>41</v>
      </c>
      <c r="Q675">
        <v>7</v>
      </c>
      <c r="R675">
        <v>4</v>
      </c>
      <c r="S675">
        <v>0</v>
      </c>
      <c r="T675">
        <v>24</v>
      </c>
    </row>
    <row r="676" spans="1:20" x14ac:dyDescent="0.2">
      <c r="A676" s="1">
        <v>43154</v>
      </c>
      <c r="B676" t="s">
        <v>19</v>
      </c>
      <c r="C676">
        <v>29</v>
      </c>
      <c r="D676">
        <v>15</v>
      </c>
      <c r="E676">
        <v>1</v>
      </c>
      <c r="F676">
        <v>418</v>
      </c>
      <c r="G676" s="5">
        <v>3.5517241379310298</v>
      </c>
      <c r="H676" s="5">
        <v>62192.793103448203</v>
      </c>
      <c r="I676">
        <v>39</v>
      </c>
      <c r="J676">
        <v>15</v>
      </c>
      <c r="K676">
        <v>0</v>
      </c>
      <c r="L676">
        <v>595</v>
      </c>
      <c r="M676">
        <v>42</v>
      </c>
      <c r="N676">
        <v>15</v>
      </c>
      <c r="O676">
        <v>4</v>
      </c>
      <c r="P676">
        <v>463</v>
      </c>
      <c r="Q676">
        <v>35</v>
      </c>
      <c r="R676">
        <v>12</v>
      </c>
      <c r="S676">
        <v>0</v>
      </c>
      <c r="T676">
        <v>420</v>
      </c>
    </row>
    <row r="677" spans="1:20" x14ac:dyDescent="0.2">
      <c r="A677" s="1">
        <v>43154</v>
      </c>
      <c r="B677" t="s">
        <v>20</v>
      </c>
      <c r="C677">
        <v>20</v>
      </c>
      <c r="D677">
        <v>13</v>
      </c>
      <c r="E677">
        <v>0</v>
      </c>
      <c r="F677">
        <v>253</v>
      </c>
      <c r="G677" s="5">
        <v>5.8</v>
      </c>
      <c r="H677" s="5">
        <v>55108.85</v>
      </c>
      <c r="I677">
        <v>42</v>
      </c>
      <c r="J677">
        <v>8</v>
      </c>
      <c r="K677">
        <v>0</v>
      </c>
      <c r="L677">
        <v>302</v>
      </c>
      <c r="M677">
        <v>24</v>
      </c>
      <c r="N677">
        <v>21</v>
      </c>
      <c r="O677">
        <v>8</v>
      </c>
      <c r="P677">
        <v>302</v>
      </c>
      <c r="Q677">
        <v>28</v>
      </c>
      <c r="R677">
        <v>8</v>
      </c>
      <c r="S677">
        <v>0</v>
      </c>
      <c r="T677">
        <v>219</v>
      </c>
    </row>
    <row r="678" spans="1:20" x14ac:dyDescent="0.2">
      <c r="A678" s="1">
        <v>43154</v>
      </c>
      <c r="B678" t="s">
        <v>21</v>
      </c>
      <c r="C678">
        <v>19</v>
      </c>
      <c r="D678">
        <v>10</v>
      </c>
      <c r="E678">
        <v>0</v>
      </c>
      <c r="F678">
        <v>192</v>
      </c>
      <c r="G678" s="5">
        <v>3.55555555555555</v>
      </c>
      <c r="H678" s="5">
        <v>50065.333333333299</v>
      </c>
      <c r="I678">
        <v>22</v>
      </c>
      <c r="J678">
        <v>10</v>
      </c>
      <c r="K678">
        <v>0</v>
      </c>
      <c r="L678">
        <v>219</v>
      </c>
      <c r="M678">
        <v>24</v>
      </c>
      <c r="N678">
        <v>10</v>
      </c>
      <c r="O678">
        <v>0</v>
      </c>
      <c r="P678">
        <v>240</v>
      </c>
      <c r="Q678">
        <v>28</v>
      </c>
      <c r="R678">
        <v>9</v>
      </c>
      <c r="S678">
        <v>0</v>
      </c>
      <c r="T678">
        <v>243</v>
      </c>
    </row>
    <row r="679" spans="1:20" x14ac:dyDescent="0.2">
      <c r="A679" s="1">
        <v>43154</v>
      </c>
      <c r="B679" t="s">
        <v>22</v>
      </c>
      <c r="C679">
        <v>33</v>
      </c>
      <c r="D679">
        <v>7</v>
      </c>
      <c r="E679">
        <v>1</v>
      </c>
      <c r="F679">
        <v>267</v>
      </c>
      <c r="G679" s="5">
        <v>17.870967741935399</v>
      </c>
      <c r="H679" s="5">
        <v>80660.483870967699</v>
      </c>
      <c r="I679">
        <v>39</v>
      </c>
      <c r="J679">
        <v>7</v>
      </c>
      <c r="K679">
        <v>0</v>
      </c>
      <c r="L679">
        <v>323</v>
      </c>
      <c r="M679">
        <v>44</v>
      </c>
      <c r="N679">
        <v>7</v>
      </c>
      <c r="O679">
        <v>0</v>
      </c>
      <c r="P679">
        <v>373</v>
      </c>
      <c r="Q679">
        <v>42</v>
      </c>
      <c r="R679">
        <v>7</v>
      </c>
      <c r="S679">
        <v>0</v>
      </c>
      <c r="T679">
        <v>358</v>
      </c>
    </row>
    <row r="680" spans="1:20" x14ac:dyDescent="0.2">
      <c r="A680" s="1">
        <v>43154</v>
      </c>
      <c r="B680" t="s">
        <v>23</v>
      </c>
      <c r="C680">
        <v>61</v>
      </c>
      <c r="D680">
        <v>10</v>
      </c>
      <c r="E680">
        <v>0</v>
      </c>
      <c r="F680">
        <v>688</v>
      </c>
      <c r="G680" s="5">
        <v>5.4901960784313699</v>
      </c>
      <c r="H680" s="5">
        <v>47139.078431372502</v>
      </c>
      <c r="I680">
        <v>76</v>
      </c>
      <c r="J680">
        <v>10</v>
      </c>
      <c r="K680">
        <v>1</v>
      </c>
      <c r="L680">
        <v>818</v>
      </c>
      <c r="M680">
        <v>58</v>
      </c>
      <c r="N680">
        <v>10</v>
      </c>
      <c r="O680">
        <v>0</v>
      </c>
      <c r="P680">
        <v>638</v>
      </c>
      <c r="Q680">
        <v>49</v>
      </c>
      <c r="R680">
        <v>10</v>
      </c>
      <c r="S680">
        <v>1</v>
      </c>
      <c r="T680">
        <v>521</v>
      </c>
    </row>
    <row r="681" spans="1:20" x14ac:dyDescent="0.2">
      <c r="A681" s="1">
        <v>43154</v>
      </c>
      <c r="B681" t="s">
        <v>24</v>
      </c>
      <c r="C681">
        <v>20</v>
      </c>
      <c r="D681">
        <v>2</v>
      </c>
      <c r="E681">
        <v>0</v>
      </c>
      <c r="F681">
        <v>44</v>
      </c>
      <c r="G681" s="5">
        <v>3.2</v>
      </c>
      <c r="H681" s="5">
        <v>50234.85</v>
      </c>
      <c r="I681">
        <v>24</v>
      </c>
      <c r="J681">
        <v>2</v>
      </c>
      <c r="K681">
        <v>0</v>
      </c>
      <c r="L681">
        <v>60</v>
      </c>
      <c r="M681">
        <v>34</v>
      </c>
      <c r="N681">
        <v>2</v>
      </c>
      <c r="O681">
        <v>0</v>
      </c>
      <c r="P681">
        <v>79</v>
      </c>
      <c r="Q681">
        <v>23</v>
      </c>
      <c r="R681">
        <v>2</v>
      </c>
      <c r="S681">
        <v>0</v>
      </c>
      <c r="T681">
        <v>64</v>
      </c>
    </row>
    <row r="682" spans="1:20" x14ac:dyDescent="0.2">
      <c r="A682" s="1">
        <v>43154</v>
      </c>
      <c r="B682" t="s">
        <v>25</v>
      </c>
      <c r="C682">
        <v>12</v>
      </c>
      <c r="D682">
        <v>4</v>
      </c>
      <c r="E682">
        <v>0</v>
      </c>
      <c r="F682">
        <v>48</v>
      </c>
      <c r="G682" s="5">
        <v>4.5</v>
      </c>
      <c r="H682" s="5">
        <v>40048</v>
      </c>
      <c r="I682">
        <v>13</v>
      </c>
      <c r="J682">
        <v>4</v>
      </c>
      <c r="K682">
        <v>0</v>
      </c>
      <c r="L682">
        <v>46</v>
      </c>
      <c r="M682">
        <v>18</v>
      </c>
      <c r="N682">
        <v>4</v>
      </c>
      <c r="O682">
        <v>0</v>
      </c>
      <c r="P682">
        <v>63</v>
      </c>
      <c r="Q682">
        <v>13</v>
      </c>
      <c r="R682">
        <v>4</v>
      </c>
      <c r="S682">
        <v>0</v>
      </c>
      <c r="T682">
        <v>52</v>
      </c>
    </row>
    <row r="683" spans="1:20" x14ac:dyDescent="0.2">
      <c r="A683" s="1">
        <v>43154</v>
      </c>
      <c r="B683" t="s">
        <v>26</v>
      </c>
      <c r="C683">
        <v>47</v>
      </c>
      <c r="D683">
        <v>2</v>
      </c>
      <c r="E683">
        <v>0</v>
      </c>
      <c r="F683">
        <v>94</v>
      </c>
      <c r="G683" s="5">
        <v>6.59375</v>
      </c>
      <c r="H683" s="5">
        <v>53178.34375</v>
      </c>
      <c r="I683">
        <v>83</v>
      </c>
      <c r="J683">
        <v>2</v>
      </c>
      <c r="K683">
        <v>0</v>
      </c>
      <c r="L683">
        <v>163</v>
      </c>
      <c r="M683">
        <v>51</v>
      </c>
      <c r="N683">
        <v>2</v>
      </c>
      <c r="O683">
        <v>0</v>
      </c>
      <c r="P683">
        <v>100</v>
      </c>
      <c r="Q683">
        <v>41</v>
      </c>
      <c r="R683">
        <v>2</v>
      </c>
      <c r="S683">
        <v>0</v>
      </c>
      <c r="T683">
        <v>82</v>
      </c>
    </row>
    <row r="684" spans="1:20" x14ac:dyDescent="0.2">
      <c r="A684" s="1">
        <v>43154</v>
      </c>
      <c r="B684" t="s">
        <v>27</v>
      </c>
      <c r="C684">
        <v>11</v>
      </c>
      <c r="D684">
        <v>8</v>
      </c>
      <c r="E684">
        <v>1</v>
      </c>
      <c r="F684">
        <v>92</v>
      </c>
      <c r="G684" s="5">
        <v>8.6363636363636296</v>
      </c>
      <c r="H684" s="5">
        <v>18518</v>
      </c>
      <c r="I684">
        <v>12</v>
      </c>
      <c r="J684">
        <v>8</v>
      </c>
      <c r="K684">
        <v>0</v>
      </c>
      <c r="L684">
        <v>115</v>
      </c>
      <c r="M684">
        <v>15</v>
      </c>
      <c r="N684">
        <v>8</v>
      </c>
      <c r="O684">
        <v>0</v>
      </c>
      <c r="P684">
        <v>146</v>
      </c>
      <c r="Q684">
        <v>8</v>
      </c>
      <c r="R684">
        <v>8</v>
      </c>
      <c r="S684">
        <v>0</v>
      </c>
      <c r="T684">
        <v>77</v>
      </c>
    </row>
    <row r="685" spans="1:20" x14ac:dyDescent="0.2">
      <c r="A685" s="1">
        <v>43154</v>
      </c>
      <c r="B685" t="s">
        <v>28</v>
      </c>
      <c r="C685">
        <v>22</v>
      </c>
      <c r="D685">
        <v>9</v>
      </c>
      <c r="E685">
        <v>0</v>
      </c>
      <c r="F685">
        <v>190</v>
      </c>
      <c r="G685" s="5">
        <v>4.2272727272727204</v>
      </c>
      <c r="H685" s="5">
        <v>41017.772727272699</v>
      </c>
      <c r="I685">
        <v>31</v>
      </c>
      <c r="J685">
        <v>8</v>
      </c>
      <c r="K685">
        <v>0</v>
      </c>
      <c r="L685">
        <v>258</v>
      </c>
      <c r="M685">
        <v>36</v>
      </c>
      <c r="N685">
        <v>17</v>
      </c>
      <c r="O685">
        <v>8</v>
      </c>
      <c r="P685">
        <v>327</v>
      </c>
      <c r="Q685">
        <v>23</v>
      </c>
      <c r="R685">
        <v>9</v>
      </c>
      <c r="S685">
        <v>0</v>
      </c>
      <c r="T685">
        <v>209</v>
      </c>
    </row>
    <row r="686" spans="1:20" x14ac:dyDescent="0.2">
      <c r="A686" s="1">
        <v>43154</v>
      </c>
      <c r="B686" t="s">
        <v>29</v>
      </c>
      <c r="C686">
        <v>18</v>
      </c>
      <c r="D686">
        <v>2</v>
      </c>
      <c r="E686">
        <v>0</v>
      </c>
      <c r="F686">
        <v>64</v>
      </c>
      <c r="G686" s="5">
        <v>5.3529411764705799</v>
      </c>
      <c r="H686" s="5">
        <v>53145.882352941102</v>
      </c>
      <c r="I686">
        <v>27</v>
      </c>
      <c r="J686">
        <v>2</v>
      </c>
      <c r="K686">
        <v>0</v>
      </c>
      <c r="L686">
        <v>83</v>
      </c>
      <c r="M686">
        <v>33</v>
      </c>
      <c r="N686">
        <v>2</v>
      </c>
      <c r="O686">
        <v>1</v>
      </c>
      <c r="P686">
        <v>75</v>
      </c>
      <c r="Q686">
        <v>36</v>
      </c>
      <c r="R686">
        <v>2</v>
      </c>
      <c r="S686">
        <v>0</v>
      </c>
      <c r="T686">
        <v>98</v>
      </c>
    </row>
    <row r="687" spans="1:20" x14ac:dyDescent="0.2">
      <c r="A687" s="1">
        <v>43154</v>
      </c>
      <c r="B687" t="s">
        <v>30</v>
      </c>
      <c r="C687">
        <v>17</v>
      </c>
      <c r="D687">
        <v>2</v>
      </c>
      <c r="E687">
        <v>0</v>
      </c>
      <c r="F687">
        <v>48</v>
      </c>
      <c r="G687" s="5">
        <v>2.25</v>
      </c>
      <c r="H687" s="5">
        <v>68786.4375</v>
      </c>
      <c r="I687">
        <v>26</v>
      </c>
      <c r="J687">
        <v>2</v>
      </c>
      <c r="K687">
        <v>0</v>
      </c>
      <c r="L687">
        <v>62</v>
      </c>
      <c r="M687">
        <v>27</v>
      </c>
      <c r="N687">
        <v>2</v>
      </c>
      <c r="O687">
        <v>0</v>
      </c>
      <c r="P687">
        <v>59</v>
      </c>
      <c r="Q687">
        <v>22</v>
      </c>
      <c r="R687">
        <v>2</v>
      </c>
      <c r="S687">
        <v>0</v>
      </c>
      <c r="T687">
        <v>68</v>
      </c>
    </row>
    <row r="688" spans="1:20" x14ac:dyDescent="0.2">
      <c r="A688" s="1">
        <v>43154</v>
      </c>
      <c r="B688" t="s">
        <v>31</v>
      </c>
      <c r="C688">
        <v>124</v>
      </c>
      <c r="D688">
        <v>16</v>
      </c>
      <c r="E688">
        <v>1</v>
      </c>
      <c r="F688">
        <v>1861</v>
      </c>
      <c r="G688" s="5">
        <v>3.8442622950819598</v>
      </c>
      <c r="H688" s="5">
        <v>54197.721311475398</v>
      </c>
      <c r="I688">
        <v>175</v>
      </c>
      <c r="J688">
        <v>13</v>
      </c>
      <c r="K688">
        <v>0</v>
      </c>
      <c r="L688">
        <v>2172</v>
      </c>
      <c r="M688">
        <v>143</v>
      </c>
      <c r="N688">
        <v>17</v>
      </c>
      <c r="O688">
        <v>4</v>
      </c>
      <c r="P688">
        <v>1873</v>
      </c>
      <c r="Q688">
        <v>112</v>
      </c>
      <c r="R688">
        <v>13</v>
      </c>
      <c r="S688">
        <v>0</v>
      </c>
      <c r="T688">
        <v>1439</v>
      </c>
    </row>
    <row r="689" spans="1:20" x14ac:dyDescent="0.2">
      <c r="A689" s="1">
        <v>43154</v>
      </c>
      <c r="B689" t="s">
        <v>32</v>
      </c>
      <c r="C689">
        <v>51</v>
      </c>
      <c r="D689">
        <v>3</v>
      </c>
      <c r="E689">
        <v>0</v>
      </c>
      <c r="F689">
        <v>181</v>
      </c>
      <c r="G689" s="5">
        <v>2.8297872340425498</v>
      </c>
      <c r="H689" s="5">
        <v>70262.829787234004</v>
      </c>
      <c r="I689">
        <v>75</v>
      </c>
      <c r="J689">
        <v>3</v>
      </c>
      <c r="K689">
        <v>0</v>
      </c>
      <c r="L689">
        <v>300</v>
      </c>
      <c r="M689">
        <v>65</v>
      </c>
      <c r="N689">
        <v>3</v>
      </c>
      <c r="O689">
        <v>0</v>
      </c>
      <c r="P689">
        <v>227</v>
      </c>
      <c r="Q689">
        <v>31</v>
      </c>
      <c r="R689">
        <v>3</v>
      </c>
      <c r="S689">
        <v>0</v>
      </c>
      <c r="T689">
        <v>111</v>
      </c>
    </row>
    <row r="690" spans="1:20" x14ac:dyDescent="0.2">
      <c r="A690" s="1">
        <v>43155</v>
      </c>
      <c r="B690" t="s">
        <v>18</v>
      </c>
      <c r="C690">
        <v>14</v>
      </c>
      <c r="D690">
        <v>4</v>
      </c>
      <c r="E690">
        <v>0</v>
      </c>
      <c r="F690">
        <v>49</v>
      </c>
      <c r="G690" s="5">
        <v>2.07692307692307</v>
      </c>
      <c r="H690" s="5">
        <v>53922.0769230769</v>
      </c>
      <c r="I690">
        <v>14</v>
      </c>
      <c r="J690">
        <v>4</v>
      </c>
      <c r="K690">
        <v>0</v>
      </c>
      <c r="L690">
        <v>46</v>
      </c>
      <c r="M690">
        <v>14</v>
      </c>
      <c r="N690">
        <v>4</v>
      </c>
      <c r="O690">
        <v>0</v>
      </c>
      <c r="P690">
        <v>49</v>
      </c>
      <c r="Q690">
        <v>23</v>
      </c>
      <c r="R690">
        <v>4</v>
      </c>
      <c r="S690">
        <v>0</v>
      </c>
      <c r="T690">
        <v>80</v>
      </c>
    </row>
    <row r="691" spans="1:20" x14ac:dyDescent="0.2">
      <c r="A691" s="1">
        <v>43155</v>
      </c>
      <c r="B691" t="s">
        <v>19</v>
      </c>
      <c r="C691">
        <v>41</v>
      </c>
      <c r="D691">
        <v>12</v>
      </c>
      <c r="E691">
        <v>0</v>
      </c>
      <c r="F691">
        <v>491</v>
      </c>
      <c r="G691" s="5">
        <v>4.3170731707316996</v>
      </c>
      <c r="H691" s="5">
        <v>58574.975609756097</v>
      </c>
      <c r="I691">
        <v>37</v>
      </c>
      <c r="J691">
        <v>13</v>
      </c>
      <c r="K691">
        <v>0</v>
      </c>
      <c r="L691">
        <v>475</v>
      </c>
      <c r="M691">
        <v>39</v>
      </c>
      <c r="N691">
        <v>14</v>
      </c>
      <c r="O691">
        <v>0</v>
      </c>
      <c r="P691">
        <v>538</v>
      </c>
      <c r="Q691">
        <v>30</v>
      </c>
      <c r="R691">
        <v>14</v>
      </c>
      <c r="S691">
        <v>0</v>
      </c>
      <c r="T691">
        <v>400</v>
      </c>
    </row>
    <row r="692" spans="1:20" x14ac:dyDescent="0.2">
      <c r="A692" s="1">
        <v>43155</v>
      </c>
      <c r="B692" t="s">
        <v>20</v>
      </c>
      <c r="C692">
        <v>31</v>
      </c>
      <c r="D692">
        <v>8</v>
      </c>
      <c r="E692">
        <v>0</v>
      </c>
      <c r="F692">
        <v>253</v>
      </c>
      <c r="G692" s="5">
        <v>2.74193548387096</v>
      </c>
      <c r="H692" s="5">
        <v>64576.580645161201</v>
      </c>
      <c r="I692">
        <v>32</v>
      </c>
      <c r="J692">
        <v>10</v>
      </c>
      <c r="K692">
        <v>1</v>
      </c>
      <c r="L692">
        <v>277</v>
      </c>
      <c r="M692">
        <v>26</v>
      </c>
      <c r="N692">
        <v>9</v>
      </c>
      <c r="O692">
        <v>0</v>
      </c>
      <c r="P692">
        <v>236</v>
      </c>
      <c r="Q692">
        <v>20</v>
      </c>
      <c r="R692">
        <v>7</v>
      </c>
      <c r="S692">
        <v>1</v>
      </c>
      <c r="T692">
        <v>136</v>
      </c>
    </row>
    <row r="693" spans="1:20" x14ac:dyDescent="0.2">
      <c r="A693" s="1">
        <v>43155</v>
      </c>
      <c r="B693" t="s">
        <v>21</v>
      </c>
      <c r="C693">
        <v>27</v>
      </c>
      <c r="D693">
        <v>10</v>
      </c>
      <c r="E693">
        <v>0</v>
      </c>
      <c r="F693">
        <v>273</v>
      </c>
      <c r="G693" s="5">
        <v>3.5</v>
      </c>
      <c r="H693" s="5">
        <v>54208.75</v>
      </c>
      <c r="I693">
        <v>26</v>
      </c>
      <c r="J693">
        <v>10</v>
      </c>
      <c r="K693">
        <v>1</v>
      </c>
      <c r="L693">
        <v>235</v>
      </c>
      <c r="M693">
        <v>35</v>
      </c>
      <c r="N693">
        <v>10</v>
      </c>
      <c r="O693">
        <v>0</v>
      </c>
      <c r="P693">
        <v>347</v>
      </c>
      <c r="Q693">
        <v>29</v>
      </c>
      <c r="R693">
        <v>10</v>
      </c>
      <c r="S693">
        <v>0</v>
      </c>
      <c r="T693">
        <v>296</v>
      </c>
    </row>
    <row r="694" spans="1:20" x14ac:dyDescent="0.2">
      <c r="A694" s="1">
        <v>43155</v>
      </c>
      <c r="B694" t="s">
        <v>22</v>
      </c>
      <c r="C694">
        <v>54</v>
      </c>
      <c r="D694">
        <v>7</v>
      </c>
      <c r="E694">
        <v>1</v>
      </c>
      <c r="F694">
        <v>437</v>
      </c>
      <c r="G694" s="5">
        <v>3.125</v>
      </c>
      <c r="H694" s="5">
        <v>60467.5</v>
      </c>
      <c r="I694">
        <v>57</v>
      </c>
      <c r="J694">
        <v>7</v>
      </c>
      <c r="K694">
        <v>0</v>
      </c>
      <c r="L694">
        <v>477</v>
      </c>
      <c r="M694">
        <v>39</v>
      </c>
      <c r="N694">
        <v>7</v>
      </c>
      <c r="O694">
        <v>0</v>
      </c>
      <c r="P694">
        <v>336</v>
      </c>
      <c r="Q694">
        <v>46</v>
      </c>
      <c r="R694">
        <v>7</v>
      </c>
      <c r="S694">
        <v>0</v>
      </c>
      <c r="T694">
        <v>386</v>
      </c>
    </row>
    <row r="695" spans="1:20" x14ac:dyDescent="0.2">
      <c r="A695" s="1">
        <v>43155</v>
      </c>
      <c r="B695" t="s">
        <v>23</v>
      </c>
      <c r="C695">
        <v>59</v>
      </c>
      <c r="D695">
        <v>10</v>
      </c>
      <c r="E695">
        <v>0</v>
      </c>
      <c r="F695">
        <v>636</v>
      </c>
      <c r="G695" s="5">
        <v>2.7592592592592502</v>
      </c>
      <c r="H695" s="5">
        <v>57482.796296296299</v>
      </c>
      <c r="I695">
        <v>96</v>
      </c>
      <c r="J695">
        <v>10</v>
      </c>
      <c r="K695">
        <v>0</v>
      </c>
      <c r="L695">
        <v>1057</v>
      </c>
      <c r="M695">
        <v>74</v>
      </c>
      <c r="N695">
        <v>10</v>
      </c>
      <c r="O695">
        <v>0</v>
      </c>
      <c r="P695">
        <v>827</v>
      </c>
      <c r="Q695">
        <v>65</v>
      </c>
      <c r="R695">
        <v>10</v>
      </c>
      <c r="S695">
        <v>0</v>
      </c>
      <c r="T695">
        <v>713</v>
      </c>
    </row>
    <row r="696" spans="1:20" x14ac:dyDescent="0.2">
      <c r="A696" s="1">
        <v>43155</v>
      </c>
      <c r="B696" t="s">
        <v>24</v>
      </c>
      <c r="C696">
        <v>25</v>
      </c>
      <c r="D696">
        <v>2</v>
      </c>
      <c r="E696">
        <v>0</v>
      </c>
      <c r="F696">
        <v>74</v>
      </c>
      <c r="G696" s="5">
        <v>3.52</v>
      </c>
      <c r="H696" s="5">
        <v>44176.32</v>
      </c>
      <c r="I696">
        <v>30</v>
      </c>
      <c r="J696">
        <v>2</v>
      </c>
      <c r="K696">
        <v>0</v>
      </c>
      <c r="L696">
        <v>87</v>
      </c>
      <c r="M696">
        <v>23</v>
      </c>
      <c r="N696">
        <v>2</v>
      </c>
      <c r="O696">
        <v>0</v>
      </c>
      <c r="P696">
        <v>65</v>
      </c>
      <c r="Q696">
        <v>12</v>
      </c>
      <c r="R696">
        <v>2</v>
      </c>
      <c r="S696">
        <v>0</v>
      </c>
      <c r="T696">
        <v>28</v>
      </c>
    </row>
    <row r="697" spans="1:20" x14ac:dyDescent="0.2">
      <c r="A697" s="1">
        <v>43155</v>
      </c>
      <c r="B697" t="s">
        <v>25</v>
      </c>
      <c r="C697">
        <v>8</v>
      </c>
      <c r="D697">
        <v>4</v>
      </c>
      <c r="E697">
        <v>0</v>
      </c>
      <c r="F697">
        <v>32</v>
      </c>
      <c r="G697" s="5">
        <v>3</v>
      </c>
      <c r="H697" s="5">
        <v>14426.857142857099</v>
      </c>
      <c r="I697">
        <v>16</v>
      </c>
      <c r="J697">
        <v>4</v>
      </c>
      <c r="K697">
        <v>0</v>
      </c>
      <c r="L697">
        <v>55</v>
      </c>
      <c r="M697">
        <v>15</v>
      </c>
      <c r="N697">
        <v>4</v>
      </c>
      <c r="O697">
        <v>0</v>
      </c>
      <c r="P697">
        <v>52</v>
      </c>
      <c r="Q697">
        <v>18</v>
      </c>
      <c r="R697">
        <v>4</v>
      </c>
      <c r="S697">
        <v>0</v>
      </c>
      <c r="T697">
        <v>72</v>
      </c>
    </row>
    <row r="698" spans="1:20" x14ac:dyDescent="0.2">
      <c r="A698" s="1">
        <v>43155</v>
      </c>
      <c r="B698" t="s">
        <v>26</v>
      </c>
      <c r="C698">
        <v>60</v>
      </c>
      <c r="D698">
        <v>2</v>
      </c>
      <c r="E698">
        <v>0</v>
      </c>
      <c r="F698">
        <v>119</v>
      </c>
      <c r="G698" s="5">
        <v>4.9444444444444402</v>
      </c>
      <c r="H698" s="5">
        <v>41775.777777777701</v>
      </c>
      <c r="I698">
        <v>58</v>
      </c>
      <c r="J698">
        <v>2</v>
      </c>
      <c r="K698">
        <v>0</v>
      </c>
      <c r="L698">
        <v>115</v>
      </c>
      <c r="M698">
        <v>68</v>
      </c>
      <c r="N698">
        <v>2</v>
      </c>
      <c r="O698">
        <v>0</v>
      </c>
      <c r="P698">
        <v>135</v>
      </c>
      <c r="Q698">
        <v>55</v>
      </c>
      <c r="R698">
        <v>2</v>
      </c>
      <c r="S698">
        <v>0</v>
      </c>
      <c r="T698">
        <v>108</v>
      </c>
    </row>
    <row r="699" spans="1:20" x14ac:dyDescent="0.2">
      <c r="A699" s="1">
        <v>43155</v>
      </c>
      <c r="B699" t="s">
        <v>27</v>
      </c>
      <c r="C699">
        <v>21</v>
      </c>
      <c r="D699">
        <v>8</v>
      </c>
      <c r="E699">
        <v>1</v>
      </c>
      <c r="F699">
        <v>174</v>
      </c>
      <c r="G699" s="5">
        <v>2.8947368421052602</v>
      </c>
      <c r="H699" s="5">
        <v>47447.368421052597</v>
      </c>
      <c r="I699">
        <v>24</v>
      </c>
      <c r="J699">
        <v>8</v>
      </c>
      <c r="K699">
        <v>0</v>
      </c>
      <c r="L699">
        <v>214</v>
      </c>
      <c r="M699">
        <v>10</v>
      </c>
      <c r="N699">
        <v>8</v>
      </c>
      <c r="O699">
        <v>0</v>
      </c>
      <c r="P699">
        <v>92</v>
      </c>
      <c r="Q699">
        <v>13</v>
      </c>
      <c r="R699">
        <v>8</v>
      </c>
      <c r="S699">
        <v>0</v>
      </c>
      <c r="T699">
        <v>119</v>
      </c>
    </row>
    <row r="700" spans="1:20" x14ac:dyDescent="0.2">
      <c r="A700" s="1">
        <v>43155</v>
      </c>
      <c r="B700" t="s">
        <v>28</v>
      </c>
      <c r="C700">
        <v>28</v>
      </c>
      <c r="D700">
        <v>8</v>
      </c>
      <c r="E700">
        <v>0</v>
      </c>
      <c r="F700">
        <v>211</v>
      </c>
      <c r="G700" s="5">
        <v>4.8214285714285703</v>
      </c>
      <c r="H700" s="5">
        <v>39398.25</v>
      </c>
      <c r="I700">
        <v>19</v>
      </c>
      <c r="J700">
        <v>13</v>
      </c>
      <c r="K700">
        <v>0</v>
      </c>
      <c r="L700">
        <v>240</v>
      </c>
      <c r="M700">
        <v>21</v>
      </c>
      <c r="N700">
        <v>9</v>
      </c>
      <c r="O700">
        <v>0</v>
      </c>
      <c r="P700">
        <v>198</v>
      </c>
      <c r="Q700">
        <v>25</v>
      </c>
      <c r="R700">
        <v>12</v>
      </c>
      <c r="S700">
        <v>1</v>
      </c>
      <c r="T700">
        <v>276</v>
      </c>
    </row>
    <row r="701" spans="1:20" x14ac:dyDescent="0.2">
      <c r="A701" s="1">
        <v>43155</v>
      </c>
      <c r="B701" t="s">
        <v>29</v>
      </c>
      <c r="C701">
        <v>31</v>
      </c>
      <c r="D701">
        <v>2</v>
      </c>
      <c r="E701">
        <v>0</v>
      </c>
      <c r="F701">
        <v>83</v>
      </c>
      <c r="G701" s="5">
        <v>4.6129032258064502</v>
      </c>
      <c r="H701" s="5">
        <v>55019.2580645161</v>
      </c>
      <c r="I701">
        <v>27</v>
      </c>
      <c r="J701">
        <v>2</v>
      </c>
      <c r="K701">
        <v>0</v>
      </c>
      <c r="L701">
        <v>67</v>
      </c>
      <c r="M701">
        <v>26</v>
      </c>
      <c r="N701">
        <v>2</v>
      </c>
      <c r="O701">
        <v>0</v>
      </c>
      <c r="P701">
        <v>59</v>
      </c>
      <c r="Q701">
        <v>21</v>
      </c>
      <c r="R701">
        <v>2</v>
      </c>
      <c r="S701">
        <v>0</v>
      </c>
      <c r="T701">
        <v>52</v>
      </c>
    </row>
    <row r="702" spans="1:20" x14ac:dyDescent="0.2">
      <c r="A702" s="1">
        <v>43155</v>
      </c>
      <c r="B702" t="s">
        <v>30</v>
      </c>
      <c r="C702">
        <v>25</v>
      </c>
      <c r="D702">
        <v>2</v>
      </c>
      <c r="E702">
        <v>0</v>
      </c>
      <c r="F702">
        <v>80</v>
      </c>
      <c r="G702" s="5">
        <v>3.04</v>
      </c>
      <c r="H702" s="5">
        <v>52164.160000000003</v>
      </c>
      <c r="I702">
        <v>27</v>
      </c>
      <c r="J702">
        <v>2</v>
      </c>
      <c r="K702">
        <v>0</v>
      </c>
      <c r="L702">
        <v>73</v>
      </c>
      <c r="M702">
        <v>26</v>
      </c>
      <c r="N702">
        <v>2</v>
      </c>
      <c r="O702">
        <v>0</v>
      </c>
      <c r="P702">
        <v>58</v>
      </c>
      <c r="Q702">
        <v>20</v>
      </c>
      <c r="R702">
        <v>2</v>
      </c>
      <c r="S702">
        <v>0</v>
      </c>
      <c r="T702">
        <v>50</v>
      </c>
    </row>
    <row r="703" spans="1:20" x14ac:dyDescent="0.2">
      <c r="A703" s="1">
        <v>43155</v>
      </c>
      <c r="B703" t="s">
        <v>31</v>
      </c>
      <c r="C703">
        <v>132</v>
      </c>
      <c r="D703">
        <v>12</v>
      </c>
      <c r="E703">
        <v>0</v>
      </c>
      <c r="F703">
        <v>1625</v>
      </c>
      <c r="G703" s="5">
        <v>4.9457364341085199</v>
      </c>
      <c r="H703" s="5">
        <v>49720.465116279003</v>
      </c>
      <c r="I703">
        <v>128</v>
      </c>
      <c r="J703">
        <v>14</v>
      </c>
      <c r="K703">
        <v>0</v>
      </c>
      <c r="L703">
        <v>1721</v>
      </c>
      <c r="M703">
        <v>120</v>
      </c>
      <c r="N703">
        <v>13</v>
      </c>
      <c r="O703">
        <v>0</v>
      </c>
      <c r="P703">
        <v>1535</v>
      </c>
      <c r="Q703">
        <v>109</v>
      </c>
      <c r="R703">
        <v>13</v>
      </c>
      <c r="S703">
        <v>1</v>
      </c>
      <c r="T703">
        <v>1402</v>
      </c>
    </row>
    <row r="704" spans="1:20" x14ac:dyDescent="0.2">
      <c r="A704" s="1">
        <v>43155</v>
      </c>
      <c r="B704" t="s">
        <v>32</v>
      </c>
      <c r="C704">
        <v>75</v>
      </c>
      <c r="D704">
        <v>3</v>
      </c>
      <c r="E704">
        <v>0</v>
      </c>
      <c r="F704">
        <v>324</v>
      </c>
      <c r="G704" s="5">
        <v>3.1714285714285699</v>
      </c>
      <c r="H704" s="5">
        <v>55787.9</v>
      </c>
      <c r="I704">
        <v>52</v>
      </c>
      <c r="J704">
        <v>3</v>
      </c>
      <c r="K704">
        <v>0</v>
      </c>
      <c r="L704">
        <v>210</v>
      </c>
      <c r="M704">
        <v>63</v>
      </c>
      <c r="N704">
        <v>3</v>
      </c>
      <c r="O704">
        <v>0</v>
      </c>
      <c r="P704">
        <v>284</v>
      </c>
      <c r="Q704">
        <v>61</v>
      </c>
      <c r="R704">
        <v>3</v>
      </c>
      <c r="S704">
        <v>0</v>
      </c>
      <c r="T704">
        <v>237</v>
      </c>
    </row>
    <row r="705" spans="1:20" x14ac:dyDescent="0.2">
      <c r="A705" s="1">
        <v>43157</v>
      </c>
      <c r="B705" t="s">
        <v>18</v>
      </c>
      <c r="C705">
        <v>9</v>
      </c>
      <c r="D705">
        <v>4</v>
      </c>
      <c r="E705">
        <v>0</v>
      </c>
      <c r="F705">
        <v>31</v>
      </c>
      <c r="G705" s="5">
        <v>7.875</v>
      </c>
      <c r="H705" s="5">
        <v>62503.375</v>
      </c>
      <c r="I705">
        <v>10</v>
      </c>
      <c r="J705">
        <v>4</v>
      </c>
      <c r="K705">
        <v>0</v>
      </c>
      <c r="L705">
        <v>35</v>
      </c>
      <c r="M705">
        <v>10</v>
      </c>
      <c r="N705">
        <v>4</v>
      </c>
      <c r="O705">
        <v>0</v>
      </c>
      <c r="P705">
        <v>35</v>
      </c>
      <c r="Q705">
        <v>6</v>
      </c>
      <c r="R705">
        <v>4</v>
      </c>
      <c r="S705">
        <v>0</v>
      </c>
      <c r="T705">
        <v>21</v>
      </c>
    </row>
    <row r="706" spans="1:20" x14ac:dyDescent="0.2">
      <c r="A706" s="1">
        <v>43157</v>
      </c>
      <c r="B706" t="s">
        <v>19</v>
      </c>
      <c r="C706">
        <v>20</v>
      </c>
      <c r="D706">
        <v>12</v>
      </c>
      <c r="E706">
        <v>0</v>
      </c>
      <c r="F706">
        <v>244</v>
      </c>
      <c r="G706" s="5">
        <v>3.1</v>
      </c>
      <c r="H706" s="5">
        <v>50114.15</v>
      </c>
      <c r="I706">
        <v>14</v>
      </c>
      <c r="J706">
        <v>13</v>
      </c>
      <c r="K706">
        <v>0</v>
      </c>
      <c r="L706">
        <v>182</v>
      </c>
      <c r="M706">
        <v>22</v>
      </c>
      <c r="N706">
        <v>16</v>
      </c>
      <c r="O706">
        <v>0</v>
      </c>
      <c r="P706">
        <v>336</v>
      </c>
      <c r="Q706">
        <v>22</v>
      </c>
      <c r="R706">
        <v>12</v>
      </c>
      <c r="S706">
        <v>1</v>
      </c>
      <c r="T706">
        <v>232</v>
      </c>
    </row>
    <row r="707" spans="1:20" x14ac:dyDescent="0.2">
      <c r="A707" s="1">
        <v>43157</v>
      </c>
      <c r="B707" t="s">
        <v>20</v>
      </c>
      <c r="C707">
        <v>12</v>
      </c>
      <c r="D707">
        <v>6</v>
      </c>
      <c r="E707">
        <v>0</v>
      </c>
      <c r="F707">
        <v>67</v>
      </c>
      <c r="G707" s="5">
        <v>7.4166666666666599</v>
      </c>
      <c r="H707" s="5">
        <v>25108.5</v>
      </c>
      <c r="I707">
        <v>16</v>
      </c>
      <c r="J707">
        <v>11</v>
      </c>
      <c r="K707">
        <v>0</v>
      </c>
      <c r="L707">
        <v>172</v>
      </c>
      <c r="M707">
        <v>18</v>
      </c>
      <c r="N707">
        <v>9</v>
      </c>
      <c r="O707">
        <v>0</v>
      </c>
      <c r="P707">
        <v>152</v>
      </c>
      <c r="Q707">
        <v>9</v>
      </c>
      <c r="R707">
        <v>8</v>
      </c>
      <c r="S707">
        <v>0</v>
      </c>
      <c r="T707">
        <v>75</v>
      </c>
    </row>
    <row r="708" spans="1:20" x14ac:dyDescent="0.2">
      <c r="A708" s="1">
        <v>43157</v>
      </c>
      <c r="B708" t="s">
        <v>21</v>
      </c>
      <c r="C708">
        <v>4</v>
      </c>
      <c r="D708">
        <v>10</v>
      </c>
      <c r="E708">
        <v>0</v>
      </c>
      <c r="F708">
        <v>40</v>
      </c>
      <c r="G708" s="5">
        <v>6</v>
      </c>
      <c r="H708" s="5">
        <v>50092.75</v>
      </c>
      <c r="I708">
        <v>3</v>
      </c>
      <c r="J708">
        <v>10</v>
      </c>
      <c r="K708">
        <v>3</v>
      </c>
      <c r="L708">
        <v>20</v>
      </c>
      <c r="M708">
        <v>7</v>
      </c>
      <c r="N708">
        <v>10</v>
      </c>
      <c r="O708">
        <v>0</v>
      </c>
      <c r="P708">
        <v>71</v>
      </c>
      <c r="Q708">
        <v>7</v>
      </c>
      <c r="R708">
        <v>10</v>
      </c>
      <c r="S708">
        <v>0</v>
      </c>
      <c r="T708">
        <v>68</v>
      </c>
    </row>
    <row r="709" spans="1:20" x14ac:dyDescent="0.2">
      <c r="A709" s="1">
        <v>43157</v>
      </c>
      <c r="B709" t="s">
        <v>22</v>
      </c>
      <c r="C709">
        <v>23</v>
      </c>
      <c r="D709">
        <v>7</v>
      </c>
      <c r="E709">
        <v>0</v>
      </c>
      <c r="F709">
        <v>199</v>
      </c>
      <c r="G709" s="5">
        <v>6.4782608695652097</v>
      </c>
      <c r="H709" s="5">
        <v>52326.826086956498</v>
      </c>
      <c r="I709">
        <v>17</v>
      </c>
      <c r="J709">
        <v>7</v>
      </c>
      <c r="K709">
        <v>0</v>
      </c>
      <c r="L709">
        <v>140</v>
      </c>
      <c r="M709">
        <v>17</v>
      </c>
      <c r="N709">
        <v>7</v>
      </c>
      <c r="O709">
        <v>0</v>
      </c>
      <c r="P709">
        <v>145</v>
      </c>
      <c r="Q709">
        <v>27</v>
      </c>
      <c r="R709">
        <v>7</v>
      </c>
      <c r="S709">
        <v>0</v>
      </c>
      <c r="T709">
        <v>232</v>
      </c>
    </row>
    <row r="710" spans="1:20" x14ac:dyDescent="0.2">
      <c r="A710" s="1">
        <v>43157</v>
      </c>
      <c r="B710" t="s">
        <v>23</v>
      </c>
      <c r="C710">
        <v>38</v>
      </c>
      <c r="D710">
        <v>10</v>
      </c>
      <c r="E710">
        <v>0</v>
      </c>
      <c r="F710">
        <v>417</v>
      </c>
      <c r="G710" s="5">
        <v>4.6571428571428504</v>
      </c>
      <c r="H710" s="5">
        <v>54337.628571428497</v>
      </c>
      <c r="I710">
        <v>29</v>
      </c>
      <c r="J710">
        <v>10</v>
      </c>
      <c r="K710">
        <v>1</v>
      </c>
      <c r="L710">
        <v>310</v>
      </c>
      <c r="M710">
        <v>47</v>
      </c>
      <c r="N710">
        <v>10</v>
      </c>
      <c r="O710">
        <v>0</v>
      </c>
      <c r="P710">
        <v>520</v>
      </c>
      <c r="Q710">
        <v>43</v>
      </c>
      <c r="R710">
        <v>10</v>
      </c>
      <c r="S710">
        <v>0</v>
      </c>
      <c r="T710">
        <v>472</v>
      </c>
    </row>
    <row r="711" spans="1:20" x14ac:dyDescent="0.2">
      <c r="A711" s="1">
        <v>43157</v>
      </c>
      <c r="B711" t="s">
        <v>24</v>
      </c>
      <c r="C711">
        <v>8</v>
      </c>
      <c r="D711">
        <v>2</v>
      </c>
      <c r="E711">
        <v>0</v>
      </c>
      <c r="F711">
        <v>20</v>
      </c>
      <c r="G711" s="5">
        <v>3</v>
      </c>
      <c r="H711" s="5">
        <v>50198</v>
      </c>
      <c r="I711">
        <v>6</v>
      </c>
      <c r="J711">
        <v>2</v>
      </c>
      <c r="K711">
        <v>0</v>
      </c>
      <c r="L711">
        <v>20</v>
      </c>
      <c r="M711">
        <v>13</v>
      </c>
      <c r="N711">
        <v>2</v>
      </c>
      <c r="O711">
        <v>0</v>
      </c>
      <c r="P711">
        <v>44</v>
      </c>
      <c r="Q711">
        <v>16</v>
      </c>
      <c r="R711">
        <v>2</v>
      </c>
      <c r="S711">
        <v>0</v>
      </c>
      <c r="T711">
        <v>33</v>
      </c>
    </row>
    <row r="712" spans="1:20" x14ac:dyDescent="0.2">
      <c r="A712" s="1">
        <v>43157</v>
      </c>
      <c r="B712" t="s">
        <v>25</v>
      </c>
      <c r="C712">
        <v>10</v>
      </c>
      <c r="D712">
        <v>4</v>
      </c>
      <c r="E712">
        <v>0</v>
      </c>
      <c r="F712">
        <v>40</v>
      </c>
      <c r="G712" s="5">
        <v>2.2222222222222201</v>
      </c>
      <c r="H712" s="5">
        <v>44663.555555555497</v>
      </c>
      <c r="I712">
        <v>15</v>
      </c>
      <c r="J712">
        <v>4</v>
      </c>
      <c r="K712">
        <v>0</v>
      </c>
      <c r="L712">
        <v>51</v>
      </c>
      <c r="M712">
        <v>10</v>
      </c>
      <c r="N712">
        <v>4</v>
      </c>
      <c r="O712">
        <v>0</v>
      </c>
      <c r="P712">
        <v>35</v>
      </c>
      <c r="Q712">
        <v>4</v>
      </c>
      <c r="R712">
        <v>4</v>
      </c>
      <c r="S712">
        <v>0</v>
      </c>
      <c r="T712">
        <v>16</v>
      </c>
    </row>
    <row r="713" spans="1:20" x14ac:dyDescent="0.2">
      <c r="A713" s="1">
        <v>43157</v>
      </c>
      <c r="B713" t="s">
        <v>26</v>
      </c>
      <c r="C713">
        <v>27</v>
      </c>
      <c r="D713">
        <v>2</v>
      </c>
      <c r="E713">
        <v>0</v>
      </c>
      <c r="F713">
        <v>53</v>
      </c>
      <c r="G713" s="5">
        <v>10.5714285714285</v>
      </c>
      <c r="H713" s="5">
        <v>47699.666666666599</v>
      </c>
      <c r="I713">
        <v>17</v>
      </c>
      <c r="J713">
        <v>2</v>
      </c>
      <c r="K713">
        <v>0</v>
      </c>
      <c r="L713">
        <v>32</v>
      </c>
      <c r="M713">
        <v>30</v>
      </c>
      <c r="N713">
        <v>2</v>
      </c>
      <c r="O713">
        <v>0</v>
      </c>
      <c r="P713">
        <v>60</v>
      </c>
      <c r="Q713">
        <v>30</v>
      </c>
      <c r="R713">
        <v>2</v>
      </c>
      <c r="S713">
        <v>0</v>
      </c>
      <c r="T713">
        <v>56</v>
      </c>
    </row>
    <row r="714" spans="1:20" x14ac:dyDescent="0.2">
      <c r="A714" s="1">
        <v>43157</v>
      </c>
      <c r="B714" t="s">
        <v>27</v>
      </c>
      <c r="C714">
        <v>14</v>
      </c>
      <c r="D714">
        <v>8</v>
      </c>
      <c r="E714">
        <v>1</v>
      </c>
      <c r="F714">
        <v>122</v>
      </c>
      <c r="G714" s="5">
        <v>3.07692307692307</v>
      </c>
      <c r="H714" s="5">
        <v>61582.692307692298</v>
      </c>
      <c r="I714">
        <v>5</v>
      </c>
      <c r="J714">
        <v>8</v>
      </c>
      <c r="K714">
        <v>0</v>
      </c>
      <c r="L714">
        <v>44</v>
      </c>
      <c r="M714">
        <v>10</v>
      </c>
      <c r="N714">
        <v>8</v>
      </c>
      <c r="O714">
        <v>0</v>
      </c>
      <c r="P714">
        <v>97</v>
      </c>
      <c r="Q714">
        <v>9</v>
      </c>
      <c r="R714">
        <v>8</v>
      </c>
      <c r="S714">
        <v>1</v>
      </c>
      <c r="T714">
        <v>78</v>
      </c>
    </row>
    <row r="715" spans="1:20" x14ac:dyDescent="0.2">
      <c r="A715" s="1">
        <v>43157</v>
      </c>
      <c r="B715" t="s">
        <v>28</v>
      </c>
      <c r="C715">
        <v>8</v>
      </c>
      <c r="D715">
        <v>6</v>
      </c>
      <c r="E715">
        <v>1</v>
      </c>
      <c r="F715">
        <v>41</v>
      </c>
      <c r="G715" s="5">
        <v>54</v>
      </c>
      <c r="H715" s="5">
        <v>25101.375</v>
      </c>
      <c r="I715">
        <v>13</v>
      </c>
      <c r="J715">
        <v>11</v>
      </c>
      <c r="K715">
        <v>0</v>
      </c>
      <c r="L715">
        <v>136</v>
      </c>
      <c r="M715">
        <v>15</v>
      </c>
      <c r="N715">
        <v>11</v>
      </c>
      <c r="O715">
        <v>0</v>
      </c>
      <c r="P715">
        <v>161</v>
      </c>
      <c r="Q715">
        <v>11</v>
      </c>
      <c r="R715">
        <v>9</v>
      </c>
      <c r="S715">
        <v>0</v>
      </c>
      <c r="T715">
        <v>94</v>
      </c>
    </row>
    <row r="716" spans="1:20" x14ac:dyDescent="0.2">
      <c r="A716" s="1">
        <v>43157</v>
      </c>
      <c r="B716" t="s">
        <v>29</v>
      </c>
      <c r="C716">
        <v>11</v>
      </c>
      <c r="D716">
        <v>2</v>
      </c>
      <c r="E716">
        <v>0</v>
      </c>
      <c r="F716">
        <v>33</v>
      </c>
      <c r="G716" s="5">
        <v>22.090909090909001</v>
      </c>
      <c r="H716" s="5">
        <v>54610.363636363603</v>
      </c>
      <c r="I716">
        <v>13</v>
      </c>
      <c r="J716">
        <v>2</v>
      </c>
      <c r="K716">
        <v>0</v>
      </c>
      <c r="L716">
        <v>32</v>
      </c>
      <c r="M716">
        <v>16</v>
      </c>
      <c r="N716">
        <v>2</v>
      </c>
      <c r="O716">
        <v>0</v>
      </c>
      <c r="P716">
        <v>52</v>
      </c>
      <c r="Q716">
        <v>10</v>
      </c>
      <c r="R716">
        <v>2</v>
      </c>
      <c r="S716">
        <v>0</v>
      </c>
      <c r="T716">
        <v>24</v>
      </c>
    </row>
    <row r="717" spans="1:20" x14ac:dyDescent="0.2">
      <c r="A717" s="1">
        <v>43157</v>
      </c>
      <c r="B717" t="s">
        <v>30</v>
      </c>
      <c r="C717">
        <v>7</v>
      </c>
      <c r="D717">
        <v>2</v>
      </c>
      <c r="E717">
        <v>0</v>
      </c>
      <c r="F717">
        <v>16</v>
      </c>
      <c r="G717" s="5">
        <v>2.1428571428571401</v>
      </c>
      <c r="H717" s="5">
        <v>57231</v>
      </c>
      <c r="I717">
        <v>12</v>
      </c>
      <c r="J717">
        <v>2</v>
      </c>
      <c r="K717">
        <v>0</v>
      </c>
      <c r="L717">
        <v>44</v>
      </c>
      <c r="M717">
        <v>5</v>
      </c>
      <c r="N717">
        <v>2</v>
      </c>
      <c r="O717">
        <v>0</v>
      </c>
      <c r="P717">
        <v>16</v>
      </c>
      <c r="Q717">
        <v>13</v>
      </c>
      <c r="R717">
        <v>2</v>
      </c>
      <c r="S717">
        <v>0</v>
      </c>
      <c r="T717">
        <v>24</v>
      </c>
    </row>
    <row r="718" spans="1:20" x14ac:dyDescent="0.2">
      <c r="A718" s="1">
        <v>43157</v>
      </c>
      <c r="B718" t="s">
        <v>31</v>
      </c>
      <c r="C718">
        <v>57</v>
      </c>
      <c r="D718">
        <v>13</v>
      </c>
      <c r="E718">
        <v>1</v>
      </c>
      <c r="F718">
        <v>696</v>
      </c>
      <c r="G718" s="5">
        <v>7.5964912280701702</v>
      </c>
      <c r="H718" s="5">
        <v>50957.017543859598</v>
      </c>
      <c r="I718">
        <v>54</v>
      </c>
      <c r="J718">
        <v>13</v>
      </c>
      <c r="K718">
        <v>1</v>
      </c>
      <c r="L718">
        <v>685</v>
      </c>
      <c r="M718">
        <v>66</v>
      </c>
      <c r="N718">
        <v>11</v>
      </c>
      <c r="O718">
        <v>0</v>
      </c>
      <c r="P718">
        <v>727</v>
      </c>
      <c r="Q718">
        <v>65</v>
      </c>
      <c r="R718">
        <v>12</v>
      </c>
      <c r="S718">
        <v>0</v>
      </c>
      <c r="T718">
        <v>755</v>
      </c>
    </row>
    <row r="719" spans="1:20" x14ac:dyDescent="0.2">
      <c r="A719" s="1">
        <v>43157</v>
      </c>
      <c r="B719" t="s">
        <v>32</v>
      </c>
      <c r="C719">
        <v>25</v>
      </c>
      <c r="D719">
        <v>3</v>
      </c>
      <c r="E719">
        <v>0</v>
      </c>
      <c r="F719">
        <v>100</v>
      </c>
      <c r="G719" s="5">
        <v>12.68</v>
      </c>
      <c r="H719" s="5">
        <v>48127.16</v>
      </c>
      <c r="I719">
        <v>19</v>
      </c>
      <c r="J719">
        <v>3</v>
      </c>
      <c r="K719">
        <v>0</v>
      </c>
      <c r="L719">
        <v>73</v>
      </c>
      <c r="M719">
        <v>17</v>
      </c>
      <c r="N719">
        <v>3</v>
      </c>
      <c r="O719">
        <v>0</v>
      </c>
      <c r="P719">
        <v>71</v>
      </c>
      <c r="Q719">
        <v>17</v>
      </c>
      <c r="R719">
        <v>3</v>
      </c>
      <c r="S719">
        <v>0</v>
      </c>
      <c r="T719">
        <v>71</v>
      </c>
    </row>
    <row r="720" spans="1:20" x14ac:dyDescent="0.2">
      <c r="A720" s="1">
        <v>43158</v>
      </c>
      <c r="B720" t="s">
        <v>18</v>
      </c>
      <c r="C720">
        <v>11</v>
      </c>
      <c r="D720">
        <v>4</v>
      </c>
      <c r="E720">
        <v>0</v>
      </c>
      <c r="F720">
        <v>38</v>
      </c>
      <c r="G720" s="5">
        <v>4</v>
      </c>
      <c r="H720" s="5">
        <v>40156.5</v>
      </c>
      <c r="I720">
        <v>8</v>
      </c>
      <c r="J720">
        <v>4</v>
      </c>
      <c r="K720">
        <v>0</v>
      </c>
      <c r="L720">
        <v>27</v>
      </c>
      <c r="M720">
        <v>8</v>
      </c>
      <c r="N720">
        <v>4</v>
      </c>
      <c r="O720">
        <v>0</v>
      </c>
      <c r="P720">
        <v>28</v>
      </c>
      <c r="Q720">
        <v>9</v>
      </c>
      <c r="R720">
        <v>4</v>
      </c>
      <c r="S720">
        <v>0</v>
      </c>
      <c r="T720">
        <v>28</v>
      </c>
    </row>
    <row r="721" spans="1:20" x14ac:dyDescent="0.2">
      <c r="A721" s="1">
        <v>43158</v>
      </c>
      <c r="B721" t="s">
        <v>19</v>
      </c>
      <c r="C721">
        <v>16</v>
      </c>
      <c r="D721">
        <v>9</v>
      </c>
      <c r="E721">
        <v>1</v>
      </c>
      <c r="F721">
        <v>124</v>
      </c>
      <c r="G721" s="5">
        <v>4.0625</v>
      </c>
      <c r="H721" s="5">
        <v>62602</v>
      </c>
      <c r="I721">
        <v>31</v>
      </c>
      <c r="J721">
        <v>12</v>
      </c>
      <c r="K721">
        <v>1</v>
      </c>
      <c r="L721">
        <v>366</v>
      </c>
      <c r="M721">
        <v>23</v>
      </c>
      <c r="N721">
        <v>13</v>
      </c>
      <c r="O721">
        <v>1</v>
      </c>
      <c r="P721">
        <v>269</v>
      </c>
      <c r="Q721">
        <v>19</v>
      </c>
      <c r="R721">
        <v>13</v>
      </c>
      <c r="S721">
        <v>0</v>
      </c>
      <c r="T721">
        <v>238</v>
      </c>
    </row>
    <row r="722" spans="1:20" x14ac:dyDescent="0.2">
      <c r="A722" s="1">
        <v>43158</v>
      </c>
      <c r="B722" t="s">
        <v>20</v>
      </c>
      <c r="C722">
        <v>11</v>
      </c>
      <c r="D722">
        <v>7</v>
      </c>
      <c r="E722">
        <v>0</v>
      </c>
      <c r="F722">
        <v>80</v>
      </c>
      <c r="G722" s="5">
        <v>2.1818181818181799</v>
      </c>
      <c r="H722" s="5">
        <v>45598</v>
      </c>
      <c r="I722">
        <v>13</v>
      </c>
      <c r="J722">
        <v>17</v>
      </c>
      <c r="K722">
        <v>0</v>
      </c>
      <c r="L722">
        <v>218</v>
      </c>
      <c r="M722">
        <v>17</v>
      </c>
      <c r="N722">
        <v>7</v>
      </c>
      <c r="O722">
        <v>1</v>
      </c>
      <c r="P722">
        <v>106</v>
      </c>
      <c r="Q722">
        <v>11</v>
      </c>
      <c r="R722">
        <v>10</v>
      </c>
      <c r="S722">
        <v>0</v>
      </c>
      <c r="T722">
        <v>105</v>
      </c>
    </row>
    <row r="723" spans="1:20" x14ac:dyDescent="0.2">
      <c r="A723" s="1">
        <v>43158</v>
      </c>
      <c r="B723" t="s">
        <v>21</v>
      </c>
      <c r="C723">
        <v>12</v>
      </c>
      <c r="D723">
        <v>10</v>
      </c>
      <c r="E723">
        <v>0</v>
      </c>
      <c r="F723">
        <v>123</v>
      </c>
      <c r="G723" s="5">
        <v>2.9166666666666599</v>
      </c>
      <c r="H723" s="5">
        <v>83355.25</v>
      </c>
      <c r="I723">
        <v>6</v>
      </c>
      <c r="J723">
        <v>10</v>
      </c>
      <c r="K723">
        <v>0</v>
      </c>
      <c r="L723">
        <v>60</v>
      </c>
      <c r="M723">
        <v>8</v>
      </c>
      <c r="N723">
        <v>10</v>
      </c>
      <c r="O723">
        <v>2</v>
      </c>
      <c r="P723">
        <v>60</v>
      </c>
      <c r="Q723">
        <v>3</v>
      </c>
      <c r="R723">
        <v>10</v>
      </c>
      <c r="S723">
        <v>0</v>
      </c>
      <c r="T723">
        <v>31</v>
      </c>
    </row>
    <row r="724" spans="1:20" x14ac:dyDescent="0.2">
      <c r="A724" s="1">
        <v>43158</v>
      </c>
      <c r="B724" t="s">
        <v>22</v>
      </c>
      <c r="C724">
        <v>17</v>
      </c>
      <c r="D724">
        <v>7</v>
      </c>
      <c r="E724">
        <v>0</v>
      </c>
      <c r="F724">
        <v>137</v>
      </c>
      <c r="G724" s="5">
        <v>1.94117647058823</v>
      </c>
      <c r="H724" s="5">
        <v>53086.647058823502</v>
      </c>
      <c r="I724">
        <v>21</v>
      </c>
      <c r="J724">
        <v>7</v>
      </c>
      <c r="K724">
        <v>0</v>
      </c>
      <c r="L724">
        <v>179</v>
      </c>
      <c r="M724">
        <v>31</v>
      </c>
      <c r="N724">
        <v>7</v>
      </c>
      <c r="O724">
        <v>3</v>
      </c>
      <c r="P724">
        <v>173</v>
      </c>
      <c r="Q724">
        <v>11</v>
      </c>
      <c r="R724">
        <v>7</v>
      </c>
      <c r="S724">
        <v>0</v>
      </c>
      <c r="T724">
        <v>95</v>
      </c>
    </row>
    <row r="725" spans="1:20" x14ac:dyDescent="0.2">
      <c r="A725" s="1">
        <v>43158</v>
      </c>
      <c r="B725" t="s">
        <v>23</v>
      </c>
      <c r="C725">
        <v>45</v>
      </c>
      <c r="D725">
        <v>10</v>
      </c>
      <c r="E725">
        <v>1</v>
      </c>
      <c r="F725">
        <v>449</v>
      </c>
      <c r="G725" s="5">
        <v>2.8372093023255802</v>
      </c>
      <c r="H725" s="5">
        <v>58212.627906976697</v>
      </c>
      <c r="I725">
        <v>39</v>
      </c>
      <c r="J725">
        <v>10</v>
      </c>
      <c r="K725">
        <v>0</v>
      </c>
      <c r="L725">
        <v>438</v>
      </c>
      <c r="M725">
        <v>46</v>
      </c>
      <c r="N725">
        <v>10</v>
      </c>
      <c r="O725">
        <v>2</v>
      </c>
      <c r="P725">
        <v>440</v>
      </c>
      <c r="Q725">
        <v>27</v>
      </c>
      <c r="R725">
        <v>10</v>
      </c>
      <c r="S725">
        <v>1</v>
      </c>
      <c r="T725">
        <v>292</v>
      </c>
    </row>
    <row r="726" spans="1:20" x14ac:dyDescent="0.2">
      <c r="A726" s="1">
        <v>43158</v>
      </c>
      <c r="B726" t="s">
        <v>24</v>
      </c>
      <c r="C726">
        <v>11</v>
      </c>
      <c r="D726">
        <v>2</v>
      </c>
      <c r="E726">
        <v>0</v>
      </c>
      <c r="F726">
        <v>24</v>
      </c>
      <c r="G726" s="5">
        <v>2.5454545454545401</v>
      </c>
      <c r="H726" s="5">
        <v>36513.545454545398</v>
      </c>
      <c r="I726">
        <v>16</v>
      </c>
      <c r="J726">
        <v>2</v>
      </c>
      <c r="K726">
        <v>0</v>
      </c>
      <c r="L726">
        <v>32</v>
      </c>
      <c r="M726">
        <v>17</v>
      </c>
      <c r="N726">
        <v>2</v>
      </c>
      <c r="O726">
        <v>0</v>
      </c>
      <c r="P726">
        <v>40</v>
      </c>
      <c r="Q726">
        <v>16</v>
      </c>
      <c r="R726">
        <v>2</v>
      </c>
      <c r="S726">
        <v>0</v>
      </c>
      <c r="T726">
        <v>44</v>
      </c>
    </row>
    <row r="727" spans="1:20" x14ac:dyDescent="0.2">
      <c r="A727" s="1">
        <v>43158</v>
      </c>
      <c r="B727" t="s">
        <v>25</v>
      </c>
      <c r="C727">
        <v>6</v>
      </c>
      <c r="D727">
        <v>4</v>
      </c>
      <c r="E727">
        <v>0</v>
      </c>
      <c r="F727">
        <v>24</v>
      </c>
      <c r="G727" s="5">
        <v>8</v>
      </c>
      <c r="H727" s="5">
        <v>20013.599999999999</v>
      </c>
      <c r="I727">
        <v>14</v>
      </c>
      <c r="J727">
        <v>4</v>
      </c>
      <c r="K727">
        <v>0</v>
      </c>
      <c r="L727">
        <v>48</v>
      </c>
      <c r="M727">
        <v>5</v>
      </c>
      <c r="N727">
        <v>4</v>
      </c>
      <c r="O727">
        <v>0</v>
      </c>
      <c r="P727">
        <v>18</v>
      </c>
      <c r="Q727">
        <v>13</v>
      </c>
      <c r="R727">
        <v>4</v>
      </c>
      <c r="S727">
        <v>0</v>
      </c>
      <c r="T727">
        <v>52</v>
      </c>
    </row>
    <row r="728" spans="1:20" x14ac:dyDescent="0.2">
      <c r="A728" s="1">
        <v>43158</v>
      </c>
      <c r="B728" t="s">
        <v>26</v>
      </c>
      <c r="C728">
        <v>34</v>
      </c>
      <c r="D728">
        <v>2</v>
      </c>
      <c r="E728">
        <v>0</v>
      </c>
      <c r="F728">
        <v>64</v>
      </c>
      <c r="G728" s="5">
        <v>3.3703703703703698</v>
      </c>
      <c r="H728" s="5">
        <v>37209.407407407401</v>
      </c>
      <c r="I728">
        <v>46</v>
      </c>
      <c r="J728">
        <v>2</v>
      </c>
      <c r="K728">
        <v>0</v>
      </c>
      <c r="L728">
        <v>91</v>
      </c>
      <c r="M728">
        <v>45</v>
      </c>
      <c r="N728">
        <v>2</v>
      </c>
      <c r="O728">
        <v>0</v>
      </c>
      <c r="P728">
        <v>90</v>
      </c>
      <c r="Q728">
        <v>27</v>
      </c>
      <c r="R728">
        <v>2</v>
      </c>
      <c r="S728">
        <v>0</v>
      </c>
      <c r="T728">
        <v>54</v>
      </c>
    </row>
    <row r="729" spans="1:20" x14ac:dyDescent="0.2">
      <c r="A729" s="1">
        <v>43158</v>
      </c>
      <c r="B729" t="s">
        <v>27</v>
      </c>
      <c r="C729">
        <v>13</v>
      </c>
      <c r="D729">
        <v>8</v>
      </c>
      <c r="E729">
        <v>0</v>
      </c>
      <c r="F729">
        <v>119</v>
      </c>
      <c r="G729" s="5">
        <v>2.1538461538461502</v>
      </c>
      <c r="H729" s="5">
        <v>61575.1538461538</v>
      </c>
      <c r="I729">
        <v>7</v>
      </c>
      <c r="J729">
        <v>8</v>
      </c>
      <c r="K729">
        <v>0</v>
      </c>
      <c r="L729">
        <v>62</v>
      </c>
      <c r="M729">
        <v>9</v>
      </c>
      <c r="N729">
        <v>8</v>
      </c>
      <c r="O729">
        <v>0</v>
      </c>
      <c r="P729">
        <v>83</v>
      </c>
      <c r="Q729">
        <v>3</v>
      </c>
      <c r="R729">
        <v>8</v>
      </c>
      <c r="S729">
        <v>0</v>
      </c>
      <c r="T729">
        <v>28</v>
      </c>
    </row>
    <row r="730" spans="1:20" x14ac:dyDescent="0.2">
      <c r="A730" s="1">
        <v>43158</v>
      </c>
      <c r="B730" t="s">
        <v>28</v>
      </c>
      <c r="C730">
        <v>13</v>
      </c>
      <c r="D730">
        <v>8</v>
      </c>
      <c r="E730">
        <v>1</v>
      </c>
      <c r="F730">
        <v>97</v>
      </c>
      <c r="G730" s="5">
        <v>2</v>
      </c>
      <c r="H730" s="5">
        <v>54075.769230769198</v>
      </c>
      <c r="I730">
        <v>20</v>
      </c>
      <c r="J730">
        <v>8</v>
      </c>
      <c r="K730">
        <v>0</v>
      </c>
      <c r="L730">
        <v>161</v>
      </c>
      <c r="M730">
        <v>14</v>
      </c>
      <c r="N730">
        <v>8</v>
      </c>
      <c r="O730">
        <v>0</v>
      </c>
      <c r="P730">
        <v>104</v>
      </c>
      <c r="Q730">
        <v>11</v>
      </c>
      <c r="R730">
        <v>7</v>
      </c>
      <c r="S730">
        <v>0</v>
      </c>
      <c r="T730">
        <v>75</v>
      </c>
    </row>
    <row r="731" spans="1:20" x14ac:dyDescent="0.2">
      <c r="A731" s="1">
        <v>43158</v>
      </c>
      <c r="B731" t="s">
        <v>29</v>
      </c>
      <c r="C731">
        <v>14</v>
      </c>
      <c r="D731">
        <v>2</v>
      </c>
      <c r="E731">
        <v>0</v>
      </c>
      <c r="F731">
        <v>32</v>
      </c>
      <c r="G731" s="5">
        <v>2.7857142857142798</v>
      </c>
      <c r="H731" s="5">
        <v>35835.642857142797</v>
      </c>
      <c r="I731">
        <v>14</v>
      </c>
      <c r="J731">
        <v>2</v>
      </c>
      <c r="K731">
        <v>0</v>
      </c>
      <c r="L731">
        <v>33</v>
      </c>
      <c r="M731">
        <v>17</v>
      </c>
      <c r="N731">
        <v>2</v>
      </c>
      <c r="O731">
        <v>0</v>
      </c>
      <c r="P731">
        <v>36</v>
      </c>
      <c r="Q731">
        <v>10</v>
      </c>
      <c r="R731">
        <v>2</v>
      </c>
      <c r="S731">
        <v>0</v>
      </c>
      <c r="T731">
        <v>28</v>
      </c>
    </row>
    <row r="732" spans="1:20" x14ac:dyDescent="0.2">
      <c r="A732" s="1">
        <v>43158</v>
      </c>
      <c r="B732" t="s">
        <v>30</v>
      </c>
      <c r="C732">
        <v>11</v>
      </c>
      <c r="D732">
        <v>2</v>
      </c>
      <c r="E732">
        <v>0</v>
      </c>
      <c r="F732">
        <v>28</v>
      </c>
      <c r="G732" s="5">
        <v>2.5454545454545401</v>
      </c>
      <c r="H732" s="5">
        <v>45713.4545454545</v>
      </c>
      <c r="I732">
        <v>11</v>
      </c>
      <c r="J732">
        <v>2</v>
      </c>
      <c r="K732">
        <v>0</v>
      </c>
      <c r="L732">
        <v>23</v>
      </c>
      <c r="M732">
        <v>17</v>
      </c>
      <c r="N732">
        <v>2</v>
      </c>
      <c r="O732">
        <v>0</v>
      </c>
      <c r="P732">
        <v>34</v>
      </c>
      <c r="Q732">
        <v>11</v>
      </c>
      <c r="R732">
        <v>2</v>
      </c>
      <c r="S732">
        <v>0</v>
      </c>
      <c r="T732">
        <v>24</v>
      </c>
    </row>
    <row r="733" spans="1:20" x14ac:dyDescent="0.2">
      <c r="A733" s="1">
        <v>43158</v>
      </c>
      <c r="B733" t="s">
        <v>31</v>
      </c>
      <c r="C733">
        <v>71</v>
      </c>
      <c r="D733">
        <v>12</v>
      </c>
      <c r="E733">
        <v>0</v>
      </c>
      <c r="F733">
        <v>841</v>
      </c>
      <c r="G733" s="5">
        <v>5.0857142857142801</v>
      </c>
      <c r="H733" s="5">
        <v>37217.885714285701</v>
      </c>
      <c r="I733">
        <v>86</v>
      </c>
      <c r="J733">
        <v>12</v>
      </c>
      <c r="K733">
        <v>0</v>
      </c>
      <c r="L733">
        <v>1035</v>
      </c>
      <c r="M733">
        <v>96</v>
      </c>
      <c r="N733">
        <v>12</v>
      </c>
      <c r="O733">
        <v>1</v>
      </c>
      <c r="P733">
        <v>1068</v>
      </c>
      <c r="Q733">
        <v>68</v>
      </c>
      <c r="R733">
        <v>12</v>
      </c>
      <c r="S733">
        <v>0</v>
      </c>
      <c r="T733">
        <v>818</v>
      </c>
    </row>
    <row r="734" spans="1:20" x14ac:dyDescent="0.2">
      <c r="A734" s="1">
        <v>43158</v>
      </c>
      <c r="B734" t="s">
        <v>32</v>
      </c>
      <c r="C734">
        <v>19</v>
      </c>
      <c r="D734">
        <v>3</v>
      </c>
      <c r="E734">
        <v>0</v>
      </c>
      <c r="F734">
        <v>82</v>
      </c>
      <c r="G734" s="5">
        <v>2.0526315789473601</v>
      </c>
      <c r="H734" s="5">
        <v>52769.631578947301</v>
      </c>
      <c r="I734">
        <v>29</v>
      </c>
      <c r="J734">
        <v>3</v>
      </c>
      <c r="K734">
        <v>0</v>
      </c>
      <c r="L734">
        <v>100</v>
      </c>
      <c r="M734">
        <v>35</v>
      </c>
      <c r="N734">
        <v>3</v>
      </c>
      <c r="O734">
        <v>0</v>
      </c>
      <c r="P734">
        <v>128</v>
      </c>
      <c r="Q734">
        <v>18</v>
      </c>
      <c r="R734">
        <v>3</v>
      </c>
      <c r="S734">
        <v>0</v>
      </c>
      <c r="T734">
        <v>72</v>
      </c>
    </row>
    <row r="735" spans="1:20" x14ac:dyDescent="0.2">
      <c r="A735" s="1">
        <v>43159</v>
      </c>
      <c r="B735" t="s">
        <v>18</v>
      </c>
      <c r="C735">
        <v>6</v>
      </c>
      <c r="D735">
        <v>4</v>
      </c>
      <c r="E735">
        <v>0</v>
      </c>
      <c r="F735">
        <v>21</v>
      </c>
      <c r="G735" s="5">
        <v>45.4</v>
      </c>
      <c r="H735" s="5">
        <v>20038.2</v>
      </c>
      <c r="I735">
        <v>6</v>
      </c>
      <c r="J735">
        <v>4</v>
      </c>
      <c r="K735">
        <v>0</v>
      </c>
      <c r="L735">
        <v>21</v>
      </c>
      <c r="M735">
        <v>7</v>
      </c>
      <c r="N735">
        <v>4</v>
      </c>
      <c r="O735">
        <v>0</v>
      </c>
      <c r="P735">
        <v>24</v>
      </c>
      <c r="Q735">
        <v>11</v>
      </c>
      <c r="R735">
        <v>4</v>
      </c>
      <c r="S735">
        <v>0</v>
      </c>
      <c r="T735">
        <v>38</v>
      </c>
    </row>
    <row r="736" spans="1:20" x14ac:dyDescent="0.2">
      <c r="A736" s="1">
        <v>43159</v>
      </c>
      <c r="B736" t="s">
        <v>19</v>
      </c>
      <c r="C736">
        <v>23</v>
      </c>
      <c r="D736">
        <v>15</v>
      </c>
      <c r="E736">
        <v>0</v>
      </c>
      <c r="F736">
        <v>342</v>
      </c>
      <c r="G736" s="5">
        <v>11.9565217391304</v>
      </c>
      <c r="H736" s="5">
        <v>56604.217391304301</v>
      </c>
      <c r="I736">
        <v>35</v>
      </c>
      <c r="J736">
        <v>12</v>
      </c>
      <c r="K736">
        <v>1</v>
      </c>
      <c r="L736">
        <v>408</v>
      </c>
      <c r="M736">
        <v>26</v>
      </c>
      <c r="N736">
        <v>14</v>
      </c>
      <c r="O736">
        <v>1</v>
      </c>
      <c r="P736">
        <v>358</v>
      </c>
      <c r="Q736">
        <v>38</v>
      </c>
      <c r="R736">
        <v>11</v>
      </c>
      <c r="S736">
        <v>0</v>
      </c>
      <c r="T736">
        <v>393</v>
      </c>
    </row>
    <row r="737" spans="1:20" x14ac:dyDescent="0.2">
      <c r="A737" s="1">
        <v>43159</v>
      </c>
      <c r="B737" t="s">
        <v>20</v>
      </c>
      <c r="C737">
        <v>16</v>
      </c>
      <c r="D737">
        <v>9</v>
      </c>
      <c r="E737">
        <v>0</v>
      </c>
      <c r="F737">
        <v>144</v>
      </c>
      <c r="G737" s="5">
        <v>15.5</v>
      </c>
      <c r="H737" s="5">
        <v>43992.8125</v>
      </c>
      <c r="I737">
        <v>10</v>
      </c>
      <c r="J737">
        <v>23</v>
      </c>
      <c r="K737">
        <v>17</v>
      </c>
      <c r="L737">
        <v>57</v>
      </c>
      <c r="M737">
        <v>12</v>
      </c>
      <c r="N737">
        <v>8</v>
      </c>
      <c r="O737">
        <v>0</v>
      </c>
      <c r="P737">
        <v>100</v>
      </c>
      <c r="Q737">
        <v>19</v>
      </c>
      <c r="R737">
        <v>9</v>
      </c>
      <c r="S737">
        <v>0</v>
      </c>
      <c r="T737">
        <v>172</v>
      </c>
    </row>
    <row r="738" spans="1:20" x14ac:dyDescent="0.2">
      <c r="A738" s="1">
        <v>43159</v>
      </c>
      <c r="B738" t="s">
        <v>21</v>
      </c>
      <c r="C738">
        <v>18</v>
      </c>
      <c r="D738">
        <v>10</v>
      </c>
      <c r="E738">
        <v>1</v>
      </c>
      <c r="F738">
        <v>173</v>
      </c>
      <c r="G738" s="5">
        <v>3.0625</v>
      </c>
      <c r="H738" s="5">
        <v>50026.5625</v>
      </c>
      <c r="I738">
        <v>19</v>
      </c>
      <c r="J738">
        <v>10</v>
      </c>
      <c r="K738">
        <v>0</v>
      </c>
      <c r="L738">
        <v>185</v>
      </c>
      <c r="M738">
        <v>13</v>
      </c>
      <c r="N738">
        <v>10</v>
      </c>
      <c r="O738">
        <v>0</v>
      </c>
      <c r="P738">
        <v>125</v>
      </c>
      <c r="Q738">
        <v>3</v>
      </c>
      <c r="R738">
        <v>10</v>
      </c>
      <c r="S738">
        <v>0</v>
      </c>
      <c r="T738">
        <v>30</v>
      </c>
    </row>
    <row r="739" spans="1:20" x14ac:dyDescent="0.2">
      <c r="A739" s="1">
        <v>43159</v>
      </c>
      <c r="B739" t="s">
        <v>22</v>
      </c>
      <c r="C739">
        <v>28</v>
      </c>
      <c r="D739">
        <v>7</v>
      </c>
      <c r="E739">
        <v>1</v>
      </c>
      <c r="F739">
        <v>212</v>
      </c>
      <c r="G739" s="5">
        <v>2.4</v>
      </c>
      <c r="H739" s="5">
        <v>64100.24</v>
      </c>
      <c r="I739">
        <v>38</v>
      </c>
      <c r="J739">
        <v>7</v>
      </c>
      <c r="K739">
        <v>0</v>
      </c>
      <c r="L739">
        <v>330</v>
      </c>
      <c r="M739">
        <v>34</v>
      </c>
      <c r="N739">
        <v>7</v>
      </c>
      <c r="O739">
        <v>0</v>
      </c>
      <c r="P739">
        <v>288</v>
      </c>
      <c r="Q739">
        <v>21</v>
      </c>
      <c r="R739">
        <v>7</v>
      </c>
      <c r="S739">
        <v>1</v>
      </c>
      <c r="T739">
        <v>164</v>
      </c>
    </row>
    <row r="740" spans="1:20" x14ac:dyDescent="0.2">
      <c r="A740" s="1">
        <v>43159</v>
      </c>
      <c r="B740" t="s">
        <v>23</v>
      </c>
      <c r="C740">
        <v>54</v>
      </c>
      <c r="D740">
        <v>10</v>
      </c>
      <c r="E740">
        <v>0</v>
      </c>
      <c r="F740">
        <v>586</v>
      </c>
      <c r="G740" s="5">
        <v>4.1568627450980298</v>
      </c>
      <c r="H740" s="5">
        <v>49102.588235294097</v>
      </c>
      <c r="I740">
        <v>42</v>
      </c>
      <c r="J740">
        <v>10</v>
      </c>
      <c r="K740">
        <v>1</v>
      </c>
      <c r="L740">
        <v>452</v>
      </c>
      <c r="M740">
        <v>32</v>
      </c>
      <c r="N740">
        <v>10</v>
      </c>
      <c r="O740">
        <v>0</v>
      </c>
      <c r="P740">
        <v>361</v>
      </c>
      <c r="Q740">
        <v>21</v>
      </c>
      <c r="R740">
        <v>10</v>
      </c>
      <c r="S740">
        <v>0</v>
      </c>
      <c r="T740">
        <v>227</v>
      </c>
    </row>
    <row r="741" spans="1:20" x14ac:dyDescent="0.2">
      <c r="A741" s="1">
        <v>43159</v>
      </c>
      <c r="B741" t="s">
        <v>24</v>
      </c>
      <c r="C741">
        <v>13</v>
      </c>
      <c r="D741">
        <v>2</v>
      </c>
      <c r="E741">
        <v>0</v>
      </c>
      <c r="F741">
        <v>26</v>
      </c>
      <c r="G741" s="5">
        <v>1.84615384615384</v>
      </c>
      <c r="H741" s="5">
        <v>69263.615384615303</v>
      </c>
      <c r="I741">
        <v>15</v>
      </c>
      <c r="J741">
        <v>2</v>
      </c>
      <c r="K741">
        <v>0</v>
      </c>
      <c r="L741">
        <v>32</v>
      </c>
      <c r="M741">
        <v>10</v>
      </c>
      <c r="N741">
        <v>2</v>
      </c>
      <c r="O741">
        <v>0</v>
      </c>
      <c r="P741">
        <v>30</v>
      </c>
      <c r="Q741">
        <v>18</v>
      </c>
      <c r="R741">
        <v>2</v>
      </c>
      <c r="S741">
        <v>0</v>
      </c>
      <c r="T741">
        <v>34</v>
      </c>
    </row>
    <row r="742" spans="1:20" x14ac:dyDescent="0.2">
      <c r="A742" s="1">
        <v>43159</v>
      </c>
      <c r="B742" t="s">
        <v>25</v>
      </c>
      <c r="C742">
        <v>11</v>
      </c>
      <c r="D742">
        <v>4</v>
      </c>
      <c r="E742">
        <v>0</v>
      </c>
      <c r="F742">
        <v>42</v>
      </c>
      <c r="G742" s="5">
        <v>6</v>
      </c>
      <c r="H742" s="5">
        <v>28639.4285714285</v>
      </c>
      <c r="I742">
        <v>11</v>
      </c>
      <c r="J742">
        <v>4</v>
      </c>
      <c r="K742">
        <v>0</v>
      </c>
      <c r="L742">
        <v>37</v>
      </c>
      <c r="M742">
        <v>6</v>
      </c>
      <c r="N742">
        <v>4</v>
      </c>
      <c r="O742">
        <v>1</v>
      </c>
      <c r="P742">
        <v>18</v>
      </c>
      <c r="Q742">
        <v>13</v>
      </c>
      <c r="R742">
        <v>4</v>
      </c>
      <c r="S742">
        <v>0</v>
      </c>
      <c r="T742">
        <v>52</v>
      </c>
    </row>
    <row r="743" spans="1:20" x14ac:dyDescent="0.2">
      <c r="A743" s="1">
        <v>43159</v>
      </c>
      <c r="B743" t="s">
        <v>26</v>
      </c>
      <c r="C743">
        <v>42</v>
      </c>
      <c r="D743">
        <v>2</v>
      </c>
      <c r="E743">
        <v>0</v>
      </c>
      <c r="F743">
        <v>84</v>
      </c>
      <c r="G743" s="5">
        <v>4.2333333333333298</v>
      </c>
      <c r="H743" s="5">
        <v>46795.7</v>
      </c>
      <c r="I743">
        <v>40</v>
      </c>
      <c r="J743">
        <v>2</v>
      </c>
      <c r="K743">
        <v>0</v>
      </c>
      <c r="L743">
        <v>74</v>
      </c>
      <c r="M743">
        <v>18</v>
      </c>
      <c r="N743">
        <v>2</v>
      </c>
      <c r="O743">
        <v>0</v>
      </c>
      <c r="P743">
        <v>35</v>
      </c>
      <c r="Q743">
        <v>44</v>
      </c>
      <c r="R743">
        <v>2</v>
      </c>
      <c r="S743">
        <v>0</v>
      </c>
      <c r="T743">
        <v>88</v>
      </c>
    </row>
    <row r="744" spans="1:20" x14ac:dyDescent="0.2">
      <c r="A744" s="1">
        <v>43159</v>
      </c>
      <c r="B744" t="s">
        <v>27</v>
      </c>
      <c r="C744">
        <v>8</v>
      </c>
      <c r="D744">
        <v>8</v>
      </c>
      <c r="E744">
        <v>0</v>
      </c>
      <c r="F744">
        <v>73</v>
      </c>
      <c r="G744" s="5">
        <v>2.125</v>
      </c>
      <c r="H744" s="5">
        <v>62567.5</v>
      </c>
      <c r="I744">
        <v>7</v>
      </c>
      <c r="J744">
        <v>8</v>
      </c>
      <c r="K744">
        <v>1</v>
      </c>
      <c r="L744">
        <v>63</v>
      </c>
      <c r="M744">
        <v>7</v>
      </c>
      <c r="N744">
        <v>8</v>
      </c>
      <c r="O744">
        <v>0</v>
      </c>
      <c r="P744">
        <v>61</v>
      </c>
      <c r="Q744">
        <v>7</v>
      </c>
      <c r="R744">
        <v>8</v>
      </c>
      <c r="S744">
        <v>2</v>
      </c>
      <c r="T744">
        <v>54</v>
      </c>
    </row>
    <row r="745" spans="1:20" x14ac:dyDescent="0.2">
      <c r="A745" s="1">
        <v>43159</v>
      </c>
      <c r="B745" t="s">
        <v>28</v>
      </c>
      <c r="C745">
        <v>16</v>
      </c>
      <c r="D745">
        <v>6</v>
      </c>
      <c r="E745">
        <v>0</v>
      </c>
      <c r="F745">
        <v>100</v>
      </c>
      <c r="G745" s="5">
        <v>15.75</v>
      </c>
      <c r="H745" s="5">
        <v>56431.25</v>
      </c>
      <c r="I745">
        <v>18</v>
      </c>
      <c r="J745">
        <v>9</v>
      </c>
      <c r="K745">
        <v>0</v>
      </c>
      <c r="L745">
        <v>157</v>
      </c>
      <c r="M745">
        <v>5</v>
      </c>
      <c r="N745">
        <v>10</v>
      </c>
      <c r="O745">
        <v>0</v>
      </c>
      <c r="P745">
        <v>48</v>
      </c>
      <c r="Q745">
        <v>9</v>
      </c>
      <c r="R745">
        <v>8</v>
      </c>
      <c r="S745">
        <v>0</v>
      </c>
      <c r="T745">
        <v>76</v>
      </c>
    </row>
    <row r="746" spans="1:20" x14ac:dyDescent="0.2">
      <c r="A746" s="1">
        <v>43159</v>
      </c>
      <c r="B746" t="s">
        <v>29</v>
      </c>
      <c r="C746">
        <v>16</v>
      </c>
      <c r="D746">
        <v>2</v>
      </c>
      <c r="E746">
        <v>0</v>
      </c>
      <c r="F746">
        <v>38</v>
      </c>
      <c r="G746" s="5">
        <v>2.2666666666666599</v>
      </c>
      <c r="H746" s="5">
        <v>60149.333333333299</v>
      </c>
      <c r="I746">
        <v>20</v>
      </c>
      <c r="J746">
        <v>2</v>
      </c>
      <c r="K746">
        <v>0</v>
      </c>
      <c r="L746">
        <v>41</v>
      </c>
      <c r="M746">
        <v>10</v>
      </c>
      <c r="N746">
        <v>2</v>
      </c>
      <c r="O746">
        <v>0</v>
      </c>
      <c r="P746">
        <v>22</v>
      </c>
      <c r="Q746">
        <v>14</v>
      </c>
      <c r="R746">
        <v>2</v>
      </c>
      <c r="S746">
        <v>0</v>
      </c>
      <c r="T746">
        <v>35</v>
      </c>
    </row>
    <row r="747" spans="1:20" x14ac:dyDescent="0.2">
      <c r="A747" s="1">
        <v>43159</v>
      </c>
      <c r="B747" t="s">
        <v>30</v>
      </c>
      <c r="C747">
        <v>17</v>
      </c>
      <c r="D747">
        <v>2</v>
      </c>
      <c r="E747">
        <v>0</v>
      </c>
      <c r="F747">
        <v>34</v>
      </c>
      <c r="G747" s="5">
        <v>2.0666666666666602</v>
      </c>
      <c r="H747" s="5">
        <v>66747.333333333299</v>
      </c>
      <c r="I747">
        <v>9</v>
      </c>
      <c r="J747">
        <v>2</v>
      </c>
      <c r="K747">
        <v>0</v>
      </c>
      <c r="L747">
        <v>26</v>
      </c>
      <c r="M747">
        <v>8</v>
      </c>
      <c r="N747">
        <v>2</v>
      </c>
      <c r="O747">
        <v>0</v>
      </c>
      <c r="P747">
        <v>34</v>
      </c>
      <c r="Q747">
        <v>10</v>
      </c>
      <c r="R747">
        <v>2</v>
      </c>
      <c r="S747">
        <v>0</v>
      </c>
      <c r="T747">
        <v>22</v>
      </c>
    </row>
    <row r="748" spans="1:20" x14ac:dyDescent="0.2">
      <c r="A748" s="1">
        <v>43159</v>
      </c>
      <c r="B748" t="s">
        <v>31</v>
      </c>
      <c r="C748">
        <v>70</v>
      </c>
      <c r="D748">
        <v>12</v>
      </c>
      <c r="E748">
        <v>0</v>
      </c>
      <c r="F748">
        <v>841</v>
      </c>
      <c r="G748" s="5">
        <v>13.9285714285714</v>
      </c>
      <c r="H748" s="5">
        <v>45796.157142857097</v>
      </c>
      <c r="I748">
        <v>93</v>
      </c>
      <c r="J748">
        <v>14</v>
      </c>
      <c r="K748">
        <v>2</v>
      </c>
      <c r="L748">
        <v>1142</v>
      </c>
      <c r="M748">
        <v>51</v>
      </c>
      <c r="N748">
        <v>14</v>
      </c>
      <c r="O748">
        <v>1</v>
      </c>
      <c r="P748">
        <v>676</v>
      </c>
      <c r="Q748">
        <v>77</v>
      </c>
      <c r="R748">
        <v>12</v>
      </c>
      <c r="S748">
        <v>0</v>
      </c>
      <c r="T748">
        <v>916</v>
      </c>
    </row>
    <row r="749" spans="1:20" x14ac:dyDescent="0.2">
      <c r="A749" s="1">
        <v>43159</v>
      </c>
      <c r="B749" t="s">
        <v>32</v>
      </c>
      <c r="C749">
        <v>24</v>
      </c>
      <c r="D749">
        <v>3</v>
      </c>
      <c r="E749">
        <v>0</v>
      </c>
      <c r="F749">
        <v>78</v>
      </c>
      <c r="G749" s="5">
        <v>13.1818181818181</v>
      </c>
      <c r="H749" s="5">
        <v>54702.9545454545</v>
      </c>
      <c r="I749">
        <v>30</v>
      </c>
      <c r="J749">
        <v>3</v>
      </c>
      <c r="K749">
        <v>0</v>
      </c>
      <c r="L749">
        <v>137</v>
      </c>
      <c r="M749">
        <v>18</v>
      </c>
      <c r="N749">
        <v>3</v>
      </c>
      <c r="O749">
        <v>0</v>
      </c>
      <c r="P749">
        <v>92</v>
      </c>
      <c r="Q749">
        <v>32</v>
      </c>
      <c r="R749">
        <v>3</v>
      </c>
      <c r="S749">
        <v>0</v>
      </c>
      <c r="T749">
        <v>116</v>
      </c>
    </row>
    <row r="750" spans="1:20" x14ac:dyDescent="0.2">
      <c r="A750" s="1">
        <v>43160</v>
      </c>
      <c r="B750" t="s">
        <v>18</v>
      </c>
      <c r="C750">
        <v>4</v>
      </c>
      <c r="D750">
        <v>4</v>
      </c>
      <c r="E750">
        <v>0</v>
      </c>
      <c r="F750">
        <v>14</v>
      </c>
      <c r="G750" s="5">
        <v>2</v>
      </c>
      <c r="H750" s="5">
        <v>66845</v>
      </c>
      <c r="I750">
        <v>9</v>
      </c>
      <c r="J750">
        <v>4</v>
      </c>
      <c r="K750">
        <v>0</v>
      </c>
      <c r="L750">
        <v>32</v>
      </c>
      <c r="M750">
        <v>7</v>
      </c>
      <c r="N750">
        <v>4</v>
      </c>
      <c r="O750">
        <v>0</v>
      </c>
      <c r="P750">
        <v>24</v>
      </c>
      <c r="Q750">
        <v>3</v>
      </c>
      <c r="R750">
        <v>4</v>
      </c>
      <c r="S750">
        <v>0</v>
      </c>
      <c r="T750">
        <v>10</v>
      </c>
    </row>
    <row r="751" spans="1:20" x14ac:dyDescent="0.2">
      <c r="A751" s="1">
        <v>43160</v>
      </c>
      <c r="B751" t="s">
        <v>19</v>
      </c>
      <c r="C751">
        <v>28</v>
      </c>
      <c r="D751">
        <v>10</v>
      </c>
      <c r="E751">
        <v>0</v>
      </c>
      <c r="F751">
        <v>278</v>
      </c>
      <c r="G751" s="5">
        <v>5.1071428571428497</v>
      </c>
      <c r="H751" s="5">
        <v>42991.75</v>
      </c>
      <c r="I751">
        <v>44</v>
      </c>
      <c r="J751">
        <v>13</v>
      </c>
      <c r="K751">
        <v>0</v>
      </c>
      <c r="L751">
        <v>536</v>
      </c>
      <c r="M751">
        <v>21</v>
      </c>
      <c r="N751">
        <v>21</v>
      </c>
      <c r="O751">
        <v>0</v>
      </c>
      <c r="P751">
        <v>437</v>
      </c>
      <c r="Q751">
        <v>22</v>
      </c>
      <c r="R751">
        <v>12</v>
      </c>
      <c r="S751">
        <v>2</v>
      </c>
      <c r="T751">
        <v>231</v>
      </c>
    </row>
    <row r="752" spans="1:20" x14ac:dyDescent="0.2">
      <c r="A752" s="1">
        <v>43160</v>
      </c>
      <c r="B752" t="s">
        <v>20</v>
      </c>
      <c r="C752">
        <v>16</v>
      </c>
      <c r="D752">
        <v>10</v>
      </c>
      <c r="E752">
        <v>0</v>
      </c>
      <c r="F752">
        <v>161</v>
      </c>
      <c r="G752" s="5">
        <v>2.5625</v>
      </c>
      <c r="H752" s="5">
        <v>43867.625</v>
      </c>
      <c r="I752">
        <v>18</v>
      </c>
      <c r="J752">
        <v>8</v>
      </c>
      <c r="K752">
        <v>0</v>
      </c>
      <c r="L752">
        <v>141</v>
      </c>
      <c r="M752">
        <v>14</v>
      </c>
      <c r="N752">
        <v>20</v>
      </c>
      <c r="O752">
        <v>0</v>
      </c>
      <c r="P752">
        <v>283</v>
      </c>
      <c r="Q752">
        <v>11</v>
      </c>
      <c r="R752">
        <v>31</v>
      </c>
      <c r="S752">
        <v>6</v>
      </c>
      <c r="T752">
        <v>275</v>
      </c>
    </row>
    <row r="753" spans="1:20" x14ac:dyDescent="0.2">
      <c r="A753" s="1">
        <v>43160</v>
      </c>
      <c r="B753" t="s">
        <v>21</v>
      </c>
      <c r="C753">
        <v>13</v>
      </c>
      <c r="D753">
        <v>10</v>
      </c>
      <c r="E753">
        <v>0</v>
      </c>
      <c r="F753">
        <v>132</v>
      </c>
      <c r="G753" s="5">
        <v>1.92307692307692</v>
      </c>
      <c r="H753" s="5">
        <v>61631.538461538403</v>
      </c>
      <c r="I753">
        <v>11</v>
      </c>
      <c r="J753">
        <v>10</v>
      </c>
      <c r="K753">
        <v>0</v>
      </c>
      <c r="L753">
        <v>110</v>
      </c>
      <c r="M753">
        <v>11</v>
      </c>
      <c r="N753">
        <v>10</v>
      </c>
      <c r="O753">
        <v>0</v>
      </c>
      <c r="P753">
        <v>113</v>
      </c>
      <c r="Q753">
        <v>20</v>
      </c>
      <c r="R753">
        <v>9</v>
      </c>
      <c r="S753">
        <v>0</v>
      </c>
      <c r="T753">
        <v>176</v>
      </c>
    </row>
    <row r="754" spans="1:20" x14ac:dyDescent="0.2">
      <c r="A754" s="1">
        <v>43160</v>
      </c>
      <c r="B754" t="s">
        <v>22</v>
      </c>
      <c r="C754">
        <v>32</v>
      </c>
      <c r="D754">
        <v>7</v>
      </c>
      <c r="E754">
        <v>0</v>
      </c>
      <c r="F754">
        <v>266</v>
      </c>
      <c r="G754" s="5">
        <v>3.96428571428571</v>
      </c>
      <c r="H754" s="5">
        <v>71449.464285714203</v>
      </c>
      <c r="I754">
        <v>29</v>
      </c>
      <c r="J754">
        <v>7</v>
      </c>
      <c r="K754">
        <v>0</v>
      </c>
      <c r="L754">
        <v>240</v>
      </c>
      <c r="M754">
        <v>58</v>
      </c>
      <c r="N754">
        <v>7</v>
      </c>
      <c r="O754">
        <v>2</v>
      </c>
      <c r="P754">
        <v>403</v>
      </c>
      <c r="Q754">
        <v>26</v>
      </c>
      <c r="R754">
        <v>7</v>
      </c>
      <c r="S754">
        <v>0</v>
      </c>
      <c r="T754">
        <v>214</v>
      </c>
    </row>
    <row r="755" spans="1:20" x14ac:dyDescent="0.2">
      <c r="A755" s="1">
        <v>43160</v>
      </c>
      <c r="B755" t="s">
        <v>23</v>
      </c>
      <c r="C755">
        <v>47</v>
      </c>
      <c r="D755">
        <v>10</v>
      </c>
      <c r="E755">
        <v>0</v>
      </c>
      <c r="F755">
        <v>509</v>
      </c>
      <c r="G755" s="5">
        <v>4.7058823529411704</v>
      </c>
      <c r="H755" s="5">
        <v>50040.264705882299</v>
      </c>
      <c r="I755">
        <v>33</v>
      </c>
      <c r="J755">
        <v>10</v>
      </c>
      <c r="K755">
        <v>1</v>
      </c>
      <c r="L755">
        <v>351</v>
      </c>
      <c r="M755">
        <v>33</v>
      </c>
      <c r="N755">
        <v>10</v>
      </c>
      <c r="O755">
        <v>0</v>
      </c>
      <c r="P755">
        <v>371</v>
      </c>
      <c r="Q755">
        <v>42</v>
      </c>
      <c r="R755">
        <v>9</v>
      </c>
      <c r="S755">
        <v>0</v>
      </c>
      <c r="T755">
        <v>420</v>
      </c>
    </row>
    <row r="756" spans="1:20" x14ac:dyDescent="0.2">
      <c r="A756" s="1">
        <v>43160</v>
      </c>
      <c r="B756" t="s">
        <v>24</v>
      </c>
      <c r="C756">
        <v>14</v>
      </c>
      <c r="D756">
        <v>2</v>
      </c>
      <c r="E756">
        <v>0</v>
      </c>
      <c r="F756">
        <v>48</v>
      </c>
      <c r="G756" s="5">
        <v>4.6666666666666599</v>
      </c>
      <c r="H756" s="5">
        <v>41759.083333333299</v>
      </c>
      <c r="I756">
        <v>16</v>
      </c>
      <c r="J756">
        <v>2</v>
      </c>
      <c r="K756">
        <v>0</v>
      </c>
      <c r="L756">
        <v>58</v>
      </c>
      <c r="M756">
        <v>21</v>
      </c>
      <c r="N756">
        <v>2</v>
      </c>
      <c r="O756">
        <v>0</v>
      </c>
      <c r="P756">
        <v>82</v>
      </c>
      <c r="Q756">
        <v>11</v>
      </c>
      <c r="R756">
        <v>2</v>
      </c>
      <c r="S756">
        <v>0</v>
      </c>
      <c r="T756">
        <v>27</v>
      </c>
    </row>
    <row r="757" spans="1:20" x14ac:dyDescent="0.2">
      <c r="A757" s="1">
        <v>43160</v>
      </c>
      <c r="B757" t="s">
        <v>25</v>
      </c>
      <c r="C757">
        <v>4</v>
      </c>
      <c r="D757">
        <v>4</v>
      </c>
      <c r="E757">
        <v>0</v>
      </c>
      <c r="F757">
        <v>16</v>
      </c>
      <c r="G757" s="5">
        <v>1</v>
      </c>
      <c r="H757" s="5">
        <v>99999</v>
      </c>
      <c r="I757">
        <v>9</v>
      </c>
      <c r="J757">
        <v>4</v>
      </c>
      <c r="K757">
        <v>1</v>
      </c>
      <c r="L757">
        <v>24</v>
      </c>
      <c r="M757">
        <v>11</v>
      </c>
      <c r="N757">
        <v>4</v>
      </c>
      <c r="O757">
        <v>0</v>
      </c>
      <c r="P757">
        <v>38</v>
      </c>
      <c r="Q757">
        <v>9</v>
      </c>
      <c r="R757">
        <v>4</v>
      </c>
      <c r="S757">
        <v>0</v>
      </c>
      <c r="T757">
        <v>36</v>
      </c>
    </row>
    <row r="758" spans="1:20" x14ac:dyDescent="0.2">
      <c r="A758" s="1">
        <v>43160</v>
      </c>
      <c r="B758" t="s">
        <v>26</v>
      </c>
      <c r="C758">
        <v>42</v>
      </c>
      <c r="D758">
        <v>2</v>
      </c>
      <c r="E758">
        <v>0</v>
      </c>
      <c r="F758">
        <v>84</v>
      </c>
      <c r="G758" s="5">
        <v>4.5416666666666599</v>
      </c>
      <c r="H758" s="5">
        <v>50093</v>
      </c>
      <c r="I758">
        <v>50</v>
      </c>
      <c r="J758">
        <v>2</v>
      </c>
      <c r="K758">
        <v>0</v>
      </c>
      <c r="L758">
        <v>95</v>
      </c>
      <c r="M758">
        <v>50</v>
      </c>
      <c r="N758">
        <v>2</v>
      </c>
      <c r="O758">
        <v>0</v>
      </c>
      <c r="P758">
        <v>99</v>
      </c>
      <c r="Q758">
        <v>37</v>
      </c>
      <c r="R758">
        <v>2</v>
      </c>
      <c r="S758">
        <v>0</v>
      </c>
      <c r="T758">
        <v>73</v>
      </c>
    </row>
    <row r="759" spans="1:20" x14ac:dyDescent="0.2">
      <c r="A759" s="1">
        <v>43160</v>
      </c>
      <c r="B759" t="s">
        <v>27</v>
      </c>
      <c r="C759">
        <v>17</v>
      </c>
      <c r="D759">
        <v>8</v>
      </c>
      <c r="E759">
        <v>1</v>
      </c>
      <c r="F759">
        <v>143</v>
      </c>
      <c r="G759" s="5">
        <v>5.1428571428571397</v>
      </c>
      <c r="H759" s="5">
        <v>35796.714285714203</v>
      </c>
      <c r="I759">
        <v>11</v>
      </c>
      <c r="J759">
        <v>8</v>
      </c>
      <c r="K759">
        <v>2</v>
      </c>
      <c r="L759">
        <v>79</v>
      </c>
      <c r="M759">
        <v>9</v>
      </c>
      <c r="N759">
        <v>8</v>
      </c>
      <c r="O759">
        <v>0</v>
      </c>
      <c r="P759">
        <v>84</v>
      </c>
      <c r="Q759">
        <v>10</v>
      </c>
      <c r="R759">
        <v>8</v>
      </c>
      <c r="S759">
        <v>1</v>
      </c>
      <c r="T759">
        <v>82</v>
      </c>
    </row>
    <row r="760" spans="1:20" x14ac:dyDescent="0.2">
      <c r="A760" s="1">
        <v>43160</v>
      </c>
      <c r="B760" t="s">
        <v>28</v>
      </c>
      <c r="C760">
        <v>21</v>
      </c>
      <c r="D760">
        <v>8</v>
      </c>
      <c r="E760">
        <v>0</v>
      </c>
      <c r="F760">
        <v>170</v>
      </c>
      <c r="G760" s="5">
        <v>5.2380952380952301</v>
      </c>
      <c r="H760" s="5">
        <v>47694.476190476104</v>
      </c>
      <c r="I760">
        <v>21</v>
      </c>
      <c r="J760">
        <v>9</v>
      </c>
      <c r="K760">
        <v>0</v>
      </c>
      <c r="L760">
        <v>187</v>
      </c>
      <c r="M760">
        <v>17</v>
      </c>
      <c r="N760">
        <v>17</v>
      </c>
      <c r="O760">
        <v>0</v>
      </c>
      <c r="P760">
        <v>285</v>
      </c>
      <c r="Q760">
        <v>15</v>
      </c>
      <c r="R760">
        <v>8</v>
      </c>
      <c r="S760">
        <v>0</v>
      </c>
      <c r="T760">
        <v>119</v>
      </c>
    </row>
    <row r="761" spans="1:20" x14ac:dyDescent="0.2">
      <c r="A761" s="1">
        <v>43160</v>
      </c>
      <c r="B761" t="s">
        <v>29</v>
      </c>
      <c r="C761">
        <v>21</v>
      </c>
      <c r="D761">
        <v>2</v>
      </c>
      <c r="E761">
        <v>0</v>
      </c>
      <c r="F761">
        <v>57</v>
      </c>
      <c r="G761" s="5">
        <v>2.7894736842105199</v>
      </c>
      <c r="H761" s="5">
        <v>63249.842105263102</v>
      </c>
      <c r="I761">
        <v>24</v>
      </c>
      <c r="J761">
        <v>2</v>
      </c>
      <c r="K761">
        <v>0</v>
      </c>
      <c r="L761">
        <v>62</v>
      </c>
      <c r="M761">
        <v>23</v>
      </c>
      <c r="N761">
        <v>2</v>
      </c>
      <c r="O761">
        <v>0</v>
      </c>
      <c r="P761">
        <v>76</v>
      </c>
      <c r="Q761">
        <v>20</v>
      </c>
      <c r="R761">
        <v>2</v>
      </c>
      <c r="S761">
        <v>0</v>
      </c>
      <c r="T761">
        <v>52</v>
      </c>
    </row>
    <row r="762" spans="1:20" x14ac:dyDescent="0.2">
      <c r="A762" s="1">
        <v>43160</v>
      </c>
      <c r="B762" t="s">
        <v>30</v>
      </c>
      <c r="C762">
        <v>13</v>
      </c>
      <c r="D762">
        <v>2</v>
      </c>
      <c r="E762">
        <v>0</v>
      </c>
      <c r="F762">
        <v>38</v>
      </c>
      <c r="G762" s="5">
        <v>2.6923076923076898</v>
      </c>
      <c r="H762" s="5">
        <v>61593.846153846098</v>
      </c>
      <c r="I762">
        <v>15</v>
      </c>
      <c r="J762">
        <v>2</v>
      </c>
      <c r="K762">
        <v>0</v>
      </c>
      <c r="L762">
        <v>43</v>
      </c>
      <c r="M762">
        <v>20</v>
      </c>
      <c r="N762">
        <v>2</v>
      </c>
      <c r="O762">
        <v>0</v>
      </c>
      <c r="P762">
        <v>69</v>
      </c>
      <c r="Q762">
        <v>20</v>
      </c>
      <c r="R762">
        <v>2</v>
      </c>
      <c r="S762">
        <v>1</v>
      </c>
      <c r="T762">
        <v>59</v>
      </c>
    </row>
    <row r="763" spans="1:20" x14ac:dyDescent="0.2">
      <c r="A763" s="1">
        <v>43160</v>
      </c>
      <c r="B763" t="s">
        <v>31</v>
      </c>
      <c r="C763">
        <v>110</v>
      </c>
      <c r="D763">
        <v>15</v>
      </c>
      <c r="E763">
        <v>0</v>
      </c>
      <c r="F763">
        <v>1545</v>
      </c>
      <c r="G763" s="5">
        <v>8.4444444444444393</v>
      </c>
      <c r="H763" s="5">
        <v>44555.7171717171</v>
      </c>
      <c r="I763">
        <v>106</v>
      </c>
      <c r="J763">
        <v>13</v>
      </c>
      <c r="K763">
        <v>0</v>
      </c>
      <c r="L763">
        <v>1321</v>
      </c>
      <c r="M763">
        <v>88</v>
      </c>
      <c r="N763">
        <v>18</v>
      </c>
      <c r="O763">
        <v>0</v>
      </c>
      <c r="P763">
        <v>1507</v>
      </c>
      <c r="Q763">
        <v>94</v>
      </c>
      <c r="R763">
        <v>12</v>
      </c>
      <c r="S763">
        <v>0</v>
      </c>
      <c r="T763">
        <v>1127</v>
      </c>
    </row>
    <row r="764" spans="1:20" x14ac:dyDescent="0.2">
      <c r="A764" s="1">
        <v>43160</v>
      </c>
      <c r="B764" t="s">
        <v>32</v>
      </c>
      <c r="C764">
        <v>34</v>
      </c>
      <c r="D764">
        <v>3</v>
      </c>
      <c r="E764">
        <v>0</v>
      </c>
      <c r="F764">
        <v>152</v>
      </c>
      <c r="G764" s="5">
        <v>7</v>
      </c>
      <c r="H764" s="5">
        <v>33422.424242424197</v>
      </c>
      <c r="I764">
        <v>42</v>
      </c>
      <c r="J764">
        <v>3</v>
      </c>
      <c r="K764">
        <v>0</v>
      </c>
      <c r="L764">
        <v>166</v>
      </c>
      <c r="M764">
        <v>30</v>
      </c>
      <c r="N764">
        <v>3</v>
      </c>
      <c r="O764">
        <v>0</v>
      </c>
      <c r="P764">
        <v>101</v>
      </c>
      <c r="Q764">
        <v>38</v>
      </c>
      <c r="R764">
        <v>3</v>
      </c>
      <c r="S764">
        <v>0</v>
      </c>
      <c r="T764">
        <v>150</v>
      </c>
    </row>
    <row r="765" spans="1:20" x14ac:dyDescent="0.2">
      <c r="A765" s="1">
        <v>43161</v>
      </c>
      <c r="B765" t="s">
        <v>18</v>
      </c>
      <c r="C765">
        <v>9</v>
      </c>
      <c r="D765">
        <v>4</v>
      </c>
      <c r="E765">
        <v>0</v>
      </c>
      <c r="F765">
        <v>30</v>
      </c>
      <c r="G765" s="5">
        <v>2.25</v>
      </c>
      <c r="H765" s="5">
        <v>50086</v>
      </c>
      <c r="I765">
        <v>9</v>
      </c>
      <c r="J765">
        <v>4</v>
      </c>
      <c r="K765">
        <v>0</v>
      </c>
      <c r="L765">
        <v>32</v>
      </c>
      <c r="M765">
        <v>8</v>
      </c>
      <c r="N765">
        <v>4</v>
      </c>
      <c r="O765">
        <v>0</v>
      </c>
      <c r="P765">
        <v>27</v>
      </c>
      <c r="Q765">
        <v>12</v>
      </c>
      <c r="R765">
        <v>4</v>
      </c>
      <c r="S765">
        <v>0</v>
      </c>
      <c r="T765">
        <v>42</v>
      </c>
    </row>
    <row r="766" spans="1:20" x14ac:dyDescent="0.2">
      <c r="A766" s="1">
        <v>43161</v>
      </c>
      <c r="B766" t="s">
        <v>19</v>
      </c>
      <c r="C766">
        <v>46</v>
      </c>
      <c r="D766">
        <v>13</v>
      </c>
      <c r="E766">
        <v>2</v>
      </c>
      <c r="F766">
        <v>499</v>
      </c>
      <c r="G766" s="5">
        <v>2.5</v>
      </c>
      <c r="H766" s="5">
        <v>69604.782608695605</v>
      </c>
      <c r="I766">
        <v>37</v>
      </c>
      <c r="J766">
        <v>13</v>
      </c>
      <c r="K766">
        <v>0</v>
      </c>
      <c r="L766">
        <v>461</v>
      </c>
      <c r="M766">
        <v>36</v>
      </c>
      <c r="N766">
        <v>12</v>
      </c>
      <c r="O766">
        <v>1</v>
      </c>
      <c r="P766">
        <v>411</v>
      </c>
      <c r="Q766">
        <v>29</v>
      </c>
      <c r="R766">
        <v>15</v>
      </c>
      <c r="S766">
        <v>1</v>
      </c>
      <c r="T766">
        <v>418</v>
      </c>
    </row>
    <row r="767" spans="1:20" x14ac:dyDescent="0.2">
      <c r="A767" s="1">
        <v>43161</v>
      </c>
      <c r="B767" t="s">
        <v>20</v>
      </c>
      <c r="C767">
        <v>18</v>
      </c>
      <c r="D767">
        <v>12</v>
      </c>
      <c r="E767">
        <v>0</v>
      </c>
      <c r="F767">
        <v>213</v>
      </c>
      <c r="G767" s="5">
        <v>3.1111111111111098</v>
      </c>
      <c r="H767" s="5">
        <v>61204</v>
      </c>
      <c r="I767">
        <v>30</v>
      </c>
      <c r="J767">
        <v>10</v>
      </c>
      <c r="K767">
        <v>0</v>
      </c>
      <c r="L767">
        <v>293</v>
      </c>
      <c r="M767">
        <v>27</v>
      </c>
      <c r="N767">
        <v>9</v>
      </c>
      <c r="O767">
        <v>0</v>
      </c>
      <c r="P767">
        <v>230</v>
      </c>
      <c r="Q767">
        <v>20</v>
      </c>
      <c r="R767">
        <v>13</v>
      </c>
      <c r="S767">
        <v>0</v>
      </c>
      <c r="T767">
        <v>253</v>
      </c>
    </row>
    <row r="768" spans="1:20" x14ac:dyDescent="0.2">
      <c r="A768" s="1">
        <v>43161</v>
      </c>
      <c r="B768" t="s">
        <v>21</v>
      </c>
      <c r="C768">
        <v>21</v>
      </c>
      <c r="D768">
        <v>10</v>
      </c>
      <c r="E768">
        <v>0</v>
      </c>
      <c r="F768">
        <v>203</v>
      </c>
      <c r="G768" s="5">
        <v>3.95</v>
      </c>
      <c r="H768" s="5">
        <v>50119.25</v>
      </c>
      <c r="I768">
        <v>28</v>
      </c>
      <c r="J768">
        <v>10</v>
      </c>
      <c r="K768">
        <v>0</v>
      </c>
      <c r="L768">
        <v>270</v>
      </c>
      <c r="M768">
        <v>19</v>
      </c>
      <c r="N768">
        <v>10</v>
      </c>
      <c r="O768">
        <v>0</v>
      </c>
      <c r="P768">
        <v>187</v>
      </c>
      <c r="Q768">
        <v>19</v>
      </c>
      <c r="R768">
        <v>10</v>
      </c>
      <c r="S768">
        <v>0</v>
      </c>
      <c r="T768">
        <v>192</v>
      </c>
    </row>
    <row r="769" spans="1:20" x14ac:dyDescent="0.2">
      <c r="A769" s="1">
        <v>43161</v>
      </c>
      <c r="B769" t="s">
        <v>22</v>
      </c>
      <c r="C769">
        <v>47</v>
      </c>
      <c r="D769">
        <v>7</v>
      </c>
      <c r="E769">
        <v>0</v>
      </c>
      <c r="F769">
        <v>396</v>
      </c>
      <c r="G769" s="5">
        <v>2.4102564102564101</v>
      </c>
      <c r="H769" s="5">
        <v>71866.948717948704</v>
      </c>
      <c r="I769">
        <v>62</v>
      </c>
      <c r="J769">
        <v>7</v>
      </c>
      <c r="K769">
        <v>0</v>
      </c>
      <c r="L769">
        <v>539</v>
      </c>
      <c r="M769">
        <v>36</v>
      </c>
      <c r="N769">
        <v>7</v>
      </c>
      <c r="O769">
        <v>0</v>
      </c>
      <c r="P769">
        <v>308</v>
      </c>
      <c r="Q769">
        <v>33</v>
      </c>
      <c r="R769">
        <v>7</v>
      </c>
      <c r="S769">
        <v>1</v>
      </c>
      <c r="T769">
        <v>267</v>
      </c>
    </row>
    <row r="770" spans="1:20" x14ac:dyDescent="0.2">
      <c r="A770" s="1">
        <v>43161</v>
      </c>
      <c r="B770" t="s">
        <v>23</v>
      </c>
      <c r="C770">
        <v>65</v>
      </c>
      <c r="D770">
        <v>10</v>
      </c>
      <c r="E770">
        <v>0</v>
      </c>
      <c r="F770">
        <v>724</v>
      </c>
      <c r="G770" s="5">
        <v>3.87096774193548</v>
      </c>
      <c r="H770" s="5">
        <v>53356.145161290297</v>
      </c>
      <c r="I770">
        <v>100</v>
      </c>
      <c r="J770">
        <v>10</v>
      </c>
      <c r="K770">
        <v>0</v>
      </c>
      <c r="L770">
        <v>1119</v>
      </c>
      <c r="M770">
        <v>52</v>
      </c>
      <c r="N770">
        <v>10</v>
      </c>
      <c r="O770">
        <v>0</v>
      </c>
      <c r="P770">
        <v>578</v>
      </c>
      <c r="Q770">
        <v>61</v>
      </c>
      <c r="R770">
        <v>10</v>
      </c>
      <c r="S770">
        <v>0</v>
      </c>
      <c r="T770">
        <v>688</v>
      </c>
    </row>
    <row r="771" spans="1:20" x14ac:dyDescent="0.2">
      <c r="A771" s="1">
        <v>43161</v>
      </c>
      <c r="B771" t="s">
        <v>24</v>
      </c>
      <c r="C771">
        <v>27</v>
      </c>
      <c r="D771">
        <v>2</v>
      </c>
      <c r="E771">
        <v>0</v>
      </c>
      <c r="F771">
        <v>80</v>
      </c>
      <c r="G771" s="5">
        <v>2.75</v>
      </c>
      <c r="H771" s="5">
        <v>58428.041666666599</v>
      </c>
      <c r="I771">
        <v>20</v>
      </c>
      <c r="J771">
        <v>2</v>
      </c>
      <c r="K771">
        <v>0</v>
      </c>
      <c r="L771">
        <v>60</v>
      </c>
      <c r="M771">
        <v>31</v>
      </c>
      <c r="N771">
        <v>2</v>
      </c>
      <c r="O771">
        <v>0</v>
      </c>
      <c r="P771">
        <v>70</v>
      </c>
      <c r="Q771">
        <v>20</v>
      </c>
      <c r="R771">
        <v>2</v>
      </c>
      <c r="S771">
        <v>0</v>
      </c>
      <c r="T771">
        <v>44</v>
      </c>
    </row>
    <row r="772" spans="1:20" x14ac:dyDescent="0.2">
      <c r="A772" s="1">
        <v>43161</v>
      </c>
      <c r="B772" t="s">
        <v>25</v>
      </c>
      <c r="C772">
        <v>16</v>
      </c>
      <c r="D772">
        <v>4</v>
      </c>
      <c r="E772">
        <v>0</v>
      </c>
      <c r="F772">
        <v>63</v>
      </c>
      <c r="G772" s="5">
        <v>2.84615384615384</v>
      </c>
      <c r="H772" s="5">
        <v>38523.615384615303</v>
      </c>
      <c r="I772">
        <v>17</v>
      </c>
      <c r="J772">
        <v>4</v>
      </c>
      <c r="K772">
        <v>0</v>
      </c>
      <c r="L772">
        <v>56</v>
      </c>
      <c r="M772">
        <v>19</v>
      </c>
      <c r="N772">
        <v>4</v>
      </c>
      <c r="O772">
        <v>1</v>
      </c>
      <c r="P772">
        <v>56</v>
      </c>
      <c r="Q772">
        <v>12</v>
      </c>
      <c r="R772">
        <v>4</v>
      </c>
      <c r="S772">
        <v>0</v>
      </c>
      <c r="T772">
        <v>48</v>
      </c>
    </row>
    <row r="773" spans="1:20" x14ac:dyDescent="0.2">
      <c r="A773" s="1">
        <v>43161</v>
      </c>
      <c r="B773" t="s">
        <v>26</v>
      </c>
      <c r="C773">
        <v>52</v>
      </c>
      <c r="D773">
        <v>2</v>
      </c>
      <c r="E773">
        <v>0</v>
      </c>
      <c r="F773">
        <v>98</v>
      </c>
      <c r="G773" s="5">
        <v>3.23684210526315</v>
      </c>
      <c r="H773" s="5">
        <v>55365.973684210498</v>
      </c>
      <c r="I773">
        <v>55</v>
      </c>
      <c r="J773">
        <v>2</v>
      </c>
      <c r="K773">
        <v>0</v>
      </c>
      <c r="L773">
        <v>101</v>
      </c>
      <c r="M773">
        <v>53</v>
      </c>
      <c r="N773">
        <v>2</v>
      </c>
      <c r="O773">
        <v>0</v>
      </c>
      <c r="P773">
        <v>88</v>
      </c>
      <c r="Q773">
        <v>47</v>
      </c>
      <c r="R773">
        <v>2</v>
      </c>
      <c r="S773">
        <v>0</v>
      </c>
      <c r="T773">
        <v>94</v>
      </c>
    </row>
    <row r="774" spans="1:20" x14ac:dyDescent="0.2">
      <c r="A774" s="1">
        <v>43161</v>
      </c>
      <c r="B774" t="s">
        <v>27</v>
      </c>
      <c r="C774">
        <v>15</v>
      </c>
      <c r="D774">
        <v>8</v>
      </c>
      <c r="E774">
        <v>0</v>
      </c>
      <c r="F774">
        <v>143</v>
      </c>
      <c r="G774" s="5">
        <v>4.5714285714285703</v>
      </c>
      <c r="H774" s="5">
        <v>28773.285714285699</v>
      </c>
      <c r="I774">
        <v>14</v>
      </c>
      <c r="J774">
        <v>8</v>
      </c>
      <c r="K774">
        <v>1</v>
      </c>
      <c r="L774">
        <v>122</v>
      </c>
      <c r="M774">
        <v>13</v>
      </c>
      <c r="N774">
        <v>8</v>
      </c>
      <c r="O774">
        <v>0</v>
      </c>
      <c r="P774">
        <v>121</v>
      </c>
      <c r="Q774">
        <v>11</v>
      </c>
      <c r="R774">
        <v>8</v>
      </c>
      <c r="S774">
        <v>1</v>
      </c>
      <c r="T774">
        <v>92</v>
      </c>
    </row>
    <row r="775" spans="1:20" x14ac:dyDescent="0.2">
      <c r="A775" s="1">
        <v>43161</v>
      </c>
      <c r="B775" t="s">
        <v>28</v>
      </c>
      <c r="C775">
        <v>14</v>
      </c>
      <c r="D775">
        <v>9</v>
      </c>
      <c r="E775">
        <v>0</v>
      </c>
      <c r="F775">
        <v>130</v>
      </c>
      <c r="G775" s="5">
        <v>3.5</v>
      </c>
      <c r="H775" s="5">
        <v>57190.214285714203</v>
      </c>
      <c r="I775">
        <v>25</v>
      </c>
      <c r="J775">
        <v>9</v>
      </c>
      <c r="K775">
        <v>0</v>
      </c>
      <c r="L775">
        <v>232</v>
      </c>
      <c r="M775">
        <v>21</v>
      </c>
      <c r="N775">
        <v>7</v>
      </c>
      <c r="O775">
        <v>1</v>
      </c>
      <c r="P775">
        <v>124</v>
      </c>
      <c r="Q775">
        <v>22</v>
      </c>
      <c r="R775">
        <v>9</v>
      </c>
      <c r="S775">
        <v>0</v>
      </c>
      <c r="T775">
        <v>190</v>
      </c>
    </row>
    <row r="776" spans="1:20" x14ac:dyDescent="0.2">
      <c r="A776" s="1">
        <v>43161</v>
      </c>
      <c r="B776" t="s">
        <v>29</v>
      </c>
      <c r="C776">
        <v>16</v>
      </c>
      <c r="D776">
        <v>2</v>
      </c>
      <c r="E776">
        <v>0</v>
      </c>
      <c r="F776">
        <v>40</v>
      </c>
      <c r="G776" s="5">
        <v>3</v>
      </c>
      <c r="H776" s="5">
        <v>56356.1875</v>
      </c>
      <c r="I776">
        <v>26</v>
      </c>
      <c r="J776">
        <v>2</v>
      </c>
      <c r="K776">
        <v>0</v>
      </c>
      <c r="L776">
        <v>88</v>
      </c>
      <c r="M776">
        <v>38</v>
      </c>
      <c r="N776">
        <v>2</v>
      </c>
      <c r="O776">
        <v>0</v>
      </c>
      <c r="P776">
        <v>98</v>
      </c>
      <c r="Q776">
        <v>18</v>
      </c>
      <c r="R776">
        <v>2</v>
      </c>
      <c r="S776">
        <v>0</v>
      </c>
      <c r="T776">
        <v>64</v>
      </c>
    </row>
    <row r="777" spans="1:20" x14ac:dyDescent="0.2">
      <c r="A777" s="1">
        <v>43161</v>
      </c>
      <c r="B777" t="s">
        <v>30</v>
      </c>
      <c r="C777">
        <v>18</v>
      </c>
      <c r="D777">
        <v>2</v>
      </c>
      <c r="E777">
        <v>0</v>
      </c>
      <c r="F777">
        <v>41</v>
      </c>
      <c r="G777" s="5">
        <v>1.6666666666666601</v>
      </c>
      <c r="H777" s="5">
        <v>77802.888888888803</v>
      </c>
      <c r="I777">
        <v>24</v>
      </c>
      <c r="J777">
        <v>2</v>
      </c>
      <c r="K777">
        <v>0</v>
      </c>
      <c r="L777">
        <v>72</v>
      </c>
      <c r="M777">
        <v>22</v>
      </c>
      <c r="N777">
        <v>2</v>
      </c>
      <c r="O777">
        <v>0</v>
      </c>
      <c r="P777">
        <v>60</v>
      </c>
      <c r="Q777">
        <v>17</v>
      </c>
      <c r="R777">
        <v>2</v>
      </c>
      <c r="S777">
        <v>0</v>
      </c>
      <c r="T777">
        <v>48</v>
      </c>
    </row>
    <row r="778" spans="1:20" x14ac:dyDescent="0.2">
      <c r="A778" s="1">
        <v>43161</v>
      </c>
      <c r="B778" t="s">
        <v>31</v>
      </c>
      <c r="C778">
        <v>129</v>
      </c>
      <c r="D778">
        <v>14</v>
      </c>
      <c r="E778">
        <v>1</v>
      </c>
      <c r="F778">
        <v>1713</v>
      </c>
      <c r="G778" s="5">
        <v>3.4677419354838701</v>
      </c>
      <c r="H778" s="5">
        <v>50111.475806451599</v>
      </c>
      <c r="I778">
        <v>132</v>
      </c>
      <c r="J778">
        <v>13</v>
      </c>
      <c r="K778">
        <v>0</v>
      </c>
      <c r="L778">
        <v>1709</v>
      </c>
      <c r="M778">
        <v>122</v>
      </c>
      <c r="N778">
        <v>14</v>
      </c>
      <c r="O778">
        <v>1</v>
      </c>
      <c r="P778">
        <v>1571</v>
      </c>
      <c r="Q778">
        <v>124</v>
      </c>
      <c r="R778">
        <v>16</v>
      </c>
      <c r="S778">
        <v>1</v>
      </c>
      <c r="T778">
        <v>1861</v>
      </c>
    </row>
    <row r="779" spans="1:20" x14ac:dyDescent="0.2">
      <c r="A779" s="1">
        <v>43161</v>
      </c>
      <c r="B779" t="s">
        <v>32</v>
      </c>
      <c r="C779">
        <v>37</v>
      </c>
      <c r="D779">
        <v>3</v>
      </c>
      <c r="E779">
        <v>0</v>
      </c>
      <c r="F779">
        <v>143</v>
      </c>
      <c r="G779" s="5">
        <v>2.8108108108108101</v>
      </c>
      <c r="H779" s="5">
        <v>56838.351351351303</v>
      </c>
      <c r="I779">
        <v>44</v>
      </c>
      <c r="J779">
        <v>3</v>
      </c>
      <c r="K779">
        <v>0</v>
      </c>
      <c r="L779">
        <v>179</v>
      </c>
      <c r="M779">
        <v>42</v>
      </c>
      <c r="N779">
        <v>3</v>
      </c>
      <c r="O779">
        <v>0</v>
      </c>
      <c r="P779">
        <v>174</v>
      </c>
      <c r="Q779">
        <v>51</v>
      </c>
      <c r="R779">
        <v>3</v>
      </c>
      <c r="S779">
        <v>0</v>
      </c>
      <c r="T779">
        <v>181</v>
      </c>
    </row>
    <row r="780" spans="1:20" x14ac:dyDescent="0.2">
      <c r="A780" s="1">
        <v>43162</v>
      </c>
      <c r="B780" t="s">
        <v>18</v>
      </c>
      <c r="C780">
        <v>19</v>
      </c>
      <c r="D780">
        <v>4</v>
      </c>
      <c r="E780">
        <v>0</v>
      </c>
      <c r="F780">
        <v>65</v>
      </c>
      <c r="G780" s="5">
        <v>1.6666666666666601</v>
      </c>
      <c r="H780" s="5">
        <v>80014.600000000006</v>
      </c>
      <c r="I780">
        <v>22</v>
      </c>
      <c r="J780">
        <v>4</v>
      </c>
      <c r="K780">
        <v>0</v>
      </c>
      <c r="L780">
        <v>76</v>
      </c>
      <c r="M780">
        <v>21</v>
      </c>
      <c r="N780">
        <v>4</v>
      </c>
      <c r="O780">
        <v>0</v>
      </c>
      <c r="P780">
        <v>74</v>
      </c>
      <c r="Q780">
        <v>14</v>
      </c>
      <c r="R780">
        <v>4</v>
      </c>
      <c r="S780">
        <v>0</v>
      </c>
      <c r="T780">
        <v>49</v>
      </c>
    </row>
    <row r="781" spans="1:20" x14ac:dyDescent="0.2">
      <c r="A781" s="1">
        <v>43162</v>
      </c>
      <c r="B781" t="s">
        <v>19</v>
      </c>
      <c r="C781">
        <v>44</v>
      </c>
      <c r="D781">
        <v>11</v>
      </c>
      <c r="E781">
        <v>1</v>
      </c>
      <c r="F781">
        <v>431</v>
      </c>
      <c r="G781" s="5">
        <v>3.3181818181818099</v>
      </c>
      <c r="H781" s="5">
        <v>61478.25</v>
      </c>
      <c r="I781">
        <v>33</v>
      </c>
      <c r="J781">
        <v>13</v>
      </c>
      <c r="K781">
        <v>0</v>
      </c>
      <c r="L781">
        <v>431</v>
      </c>
      <c r="M781">
        <v>31</v>
      </c>
      <c r="N781">
        <v>20</v>
      </c>
      <c r="O781">
        <v>3</v>
      </c>
      <c r="P781">
        <v>525</v>
      </c>
      <c r="Q781">
        <v>41</v>
      </c>
      <c r="R781">
        <v>12</v>
      </c>
      <c r="S781">
        <v>0</v>
      </c>
      <c r="T781">
        <v>491</v>
      </c>
    </row>
    <row r="782" spans="1:20" x14ac:dyDescent="0.2">
      <c r="A782" s="1">
        <v>43162</v>
      </c>
      <c r="B782" t="s">
        <v>20</v>
      </c>
      <c r="C782">
        <v>22</v>
      </c>
      <c r="D782">
        <v>10</v>
      </c>
      <c r="E782">
        <v>0</v>
      </c>
      <c r="F782">
        <v>218</v>
      </c>
      <c r="G782" s="5">
        <v>3.4545454545454501</v>
      </c>
      <c r="H782" s="5">
        <v>45619.227272727199</v>
      </c>
      <c r="I782">
        <v>26</v>
      </c>
      <c r="J782">
        <v>9</v>
      </c>
      <c r="K782">
        <v>0</v>
      </c>
      <c r="L782">
        <v>221</v>
      </c>
      <c r="M782">
        <v>28</v>
      </c>
      <c r="N782">
        <v>12</v>
      </c>
      <c r="O782">
        <v>2</v>
      </c>
      <c r="P782">
        <v>292</v>
      </c>
      <c r="Q782">
        <v>31</v>
      </c>
      <c r="R782">
        <v>8</v>
      </c>
      <c r="S782">
        <v>0</v>
      </c>
      <c r="T782">
        <v>253</v>
      </c>
    </row>
    <row r="783" spans="1:20" x14ac:dyDescent="0.2">
      <c r="A783" s="1">
        <v>43162</v>
      </c>
      <c r="B783" t="s">
        <v>21</v>
      </c>
      <c r="C783">
        <v>18</v>
      </c>
      <c r="D783">
        <v>10</v>
      </c>
      <c r="E783">
        <v>1</v>
      </c>
      <c r="F783">
        <v>170</v>
      </c>
      <c r="G783" s="5">
        <v>16.3888888888888</v>
      </c>
      <c r="H783" s="5">
        <v>44503.166666666599</v>
      </c>
      <c r="I783">
        <v>23</v>
      </c>
      <c r="J783">
        <v>10</v>
      </c>
      <c r="K783">
        <v>0</v>
      </c>
      <c r="L783">
        <v>229</v>
      </c>
      <c r="M783">
        <v>20</v>
      </c>
      <c r="N783">
        <v>10</v>
      </c>
      <c r="O783">
        <v>0</v>
      </c>
      <c r="P783">
        <v>200</v>
      </c>
      <c r="Q783">
        <v>27</v>
      </c>
      <c r="R783">
        <v>10</v>
      </c>
      <c r="S783">
        <v>0</v>
      </c>
      <c r="T783">
        <v>273</v>
      </c>
    </row>
    <row r="784" spans="1:20" x14ac:dyDescent="0.2">
      <c r="A784" s="1">
        <v>43162</v>
      </c>
      <c r="B784" t="s">
        <v>22</v>
      </c>
      <c r="C784">
        <v>36</v>
      </c>
      <c r="D784">
        <v>7</v>
      </c>
      <c r="E784">
        <v>0</v>
      </c>
      <c r="F784">
        <v>303</v>
      </c>
      <c r="G784" s="5">
        <v>3.09375</v>
      </c>
      <c r="H784" s="5">
        <v>59487.96875</v>
      </c>
      <c r="I784">
        <v>49</v>
      </c>
      <c r="J784">
        <v>7</v>
      </c>
      <c r="K784">
        <v>0</v>
      </c>
      <c r="L784">
        <v>407</v>
      </c>
      <c r="M784">
        <v>54</v>
      </c>
      <c r="N784">
        <v>7</v>
      </c>
      <c r="O784">
        <v>0</v>
      </c>
      <c r="P784">
        <v>454</v>
      </c>
      <c r="Q784">
        <v>54</v>
      </c>
      <c r="R784">
        <v>7</v>
      </c>
      <c r="S784">
        <v>1</v>
      </c>
      <c r="T784">
        <v>437</v>
      </c>
    </row>
    <row r="785" spans="1:20" x14ac:dyDescent="0.2">
      <c r="A785" s="1">
        <v>43162</v>
      </c>
      <c r="B785" t="s">
        <v>23</v>
      </c>
      <c r="C785">
        <v>79</v>
      </c>
      <c r="D785">
        <v>10</v>
      </c>
      <c r="E785">
        <v>0</v>
      </c>
      <c r="F785">
        <v>875</v>
      </c>
      <c r="G785" s="5">
        <v>5.3698630136986303</v>
      </c>
      <c r="H785" s="5">
        <v>67192.136986301295</v>
      </c>
      <c r="I785">
        <v>73</v>
      </c>
      <c r="J785">
        <v>10</v>
      </c>
      <c r="K785">
        <v>0</v>
      </c>
      <c r="L785">
        <v>804</v>
      </c>
      <c r="M785">
        <v>81</v>
      </c>
      <c r="N785">
        <v>10</v>
      </c>
      <c r="O785">
        <v>0</v>
      </c>
      <c r="P785">
        <v>908</v>
      </c>
      <c r="Q785">
        <v>59</v>
      </c>
      <c r="R785">
        <v>10</v>
      </c>
      <c r="S785">
        <v>0</v>
      </c>
      <c r="T785">
        <v>636</v>
      </c>
    </row>
    <row r="786" spans="1:20" x14ac:dyDescent="0.2">
      <c r="A786" s="1">
        <v>43162</v>
      </c>
      <c r="B786" t="s">
        <v>24</v>
      </c>
      <c r="C786">
        <v>28</v>
      </c>
      <c r="D786">
        <v>2</v>
      </c>
      <c r="E786">
        <v>0</v>
      </c>
      <c r="F786">
        <v>70</v>
      </c>
      <c r="G786" s="5">
        <v>2.3333333333333299</v>
      </c>
      <c r="H786" s="5">
        <v>66720.185185185095</v>
      </c>
      <c r="I786">
        <v>25</v>
      </c>
      <c r="J786">
        <v>2</v>
      </c>
      <c r="K786">
        <v>0</v>
      </c>
      <c r="L786">
        <v>58</v>
      </c>
      <c r="M786">
        <v>26</v>
      </c>
      <c r="N786">
        <v>2</v>
      </c>
      <c r="O786">
        <v>1</v>
      </c>
      <c r="P786">
        <v>92</v>
      </c>
      <c r="Q786">
        <v>25</v>
      </c>
      <c r="R786">
        <v>2</v>
      </c>
      <c r="S786">
        <v>0</v>
      </c>
      <c r="T786">
        <v>74</v>
      </c>
    </row>
    <row r="787" spans="1:20" x14ac:dyDescent="0.2">
      <c r="A787" s="1">
        <v>43162</v>
      </c>
      <c r="B787" t="s">
        <v>25</v>
      </c>
      <c r="C787">
        <v>15</v>
      </c>
      <c r="D787">
        <v>3</v>
      </c>
      <c r="E787">
        <v>0</v>
      </c>
      <c r="F787">
        <v>52</v>
      </c>
      <c r="G787" s="5">
        <v>2.0714285714285698</v>
      </c>
      <c r="H787" s="5">
        <v>50179.9285714285</v>
      </c>
      <c r="I787">
        <v>18</v>
      </c>
      <c r="J787">
        <v>4</v>
      </c>
      <c r="K787">
        <v>0</v>
      </c>
      <c r="L787">
        <v>63</v>
      </c>
      <c r="M787">
        <v>22</v>
      </c>
      <c r="N787">
        <v>4</v>
      </c>
      <c r="O787">
        <v>0</v>
      </c>
      <c r="P787">
        <v>77</v>
      </c>
      <c r="Q787">
        <v>8</v>
      </c>
      <c r="R787">
        <v>4</v>
      </c>
      <c r="S787">
        <v>0</v>
      </c>
      <c r="T787">
        <v>32</v>
      </c>
    </row>
    <row r="788" spans="1:20" x14ac:dyDescent="0.2">
      <c r="A788" s="1">
        <v>43162</v>
      </c>
      <c r="B788" t="s">
        <v>26</v>
      </c>
      <c r="C788">
        <v>66</v>
      </c>
      <c r="D788">
        <v>2</v>
      </c>
      <c r="E788">
        <v>0</v>
      </c>
      <c r="F788">
        <v>131</v>
      </c>
      <c r="G788" s="5">
        <v>2.3571428571428501</v>
      </c>
      <c r="H788" s="5">
        <v>76244.904761904705</v>
      </c>
      <c r="I788">
        <v>62</v>
      </c>
      <c r="J788">
        <v>2</v>
      </c>
      <c r="K788">
        <v>0</v>
      </c>
      <c r="L788">
        <v>122</v>
      </c>
      <c r="M788">
        <v>58</v>
      </c>
      <c r="N788">
        <v>2</v>
      </c>
      <c r="O788">
        <v>0</v>
      </c>
      <c r="P788">
        <v>113</v>
      </c>
      <c r="Q788">
        <v>60</v>
      </c>
      <c r="R788">
        <v>2</v>
      </c>
      <c r="S788">
        <v>0</v>
      </c>
      <c r="T788">
        <v>119</v>
      </c>
    </row>
    <row r="789" spans="1:20" x14ac:dyDescent="0.2">
      <c r="A789" s="1">
        <v>43162</v>
      </c>
      <c r="B789" t="s">
        <v>27</v>
      </c>
      <c r="C789">
        <v>12</v>
      </c>
      <c r="D789">
        <v>8</v>
      </c>
      <c r="E789">
        <v>0</v>
      </c>
      <c r="F789">
        <v>113</v>
      </c>
      <c r="G789" s="5">
        <v>1.6666666666666601</v>
      </c>
      <c r="H789" s="5">
        <v>75039.166666666599</v>
      </c>
      <c r="I789">
        <v>17</v>
      </c>
      <c r="J789">
        <v>8</v>
      </c>
      <c r="K789">
        <v>0</v>
      </c>
      <c r="L789">
        <v>160</v>
      </c>
      <c r="M789">
        <v>30</v>
      </c>
      <c r="N789">
        <v>8</v>
      </c>
      <c r="O789">
        <v>0</v>
      </c>
      <c r="P789">
        <v>273</v>
      </c>
      <c r="Q789">
        <v>21</v>
      </c>
      <c r="R789">
        <v>8</v>
      </c>
      <c r="S789">
        <v>1</v>
      </c>
      <c r="T789">
        <v>174</v>
      </c>
    </row>
    <row r="790" spans="1:20" x14ac:dyDescent="0.2">
      <c r="A790" s="1">
        <v>43162</v>
      </c>
      <c r="B790" t="s">
        <v>28</v>
      </c>
      <c r="C790">
        <v>28</v>
      </c>
      <c r="D790">
        <v>8</v>
      </c>
      <c r="E790">
        <v>0</v>
      </c>
      <c r="F790">
        <v>226</v>
      </c>
      <c r="G790" s="5">
        <v>3.4285714285714199</v>
      </c>
      <c r="H790" s="5">
        <v>42946.1785714285</v>
      </c>
      <c r="I790">
        <v>26</v>
      </c>
      <c r="J790">
        <v>10</v>
      </c>
      <c r="K790">
        <v>0</v>
      </c>
      <c r="L790">
        <v>247</v>
      </c>
      <c r="M790">
        <v>22</v>
      </c>
      <c r="N790">
        <v>13</v>
      </c>
      <c r="O790">
        <v>4</v>
      </c>
      <c r="P790">
        <v>198</v>
      </c>
      <c r="Q790">
        <v>28</v>
      </c>
      <c r="R790">
        <v>8</v>
      </c>
      <c r="S790">
        <v>0</v>
      </c>
      <c r="T790">
        <v>211</v>
      </c>
    </row>
    <row r="791" spans="1:20" x14ac:dyDescent="0.2">
      <c r="A791" s="1">
        <v>43162</v>
      </c>
      <c r="B791" t="s">
        <v>29</v>
      </c>
      <c r="C791">
        <v>24</v>
      </c>
      <c r="D791">
        <v>2</v>
      </c>
      <c r="E791">
        <v>0</v>
      </c>
      <c r="F791">
        <v>50</v>
      </c>
      <c r="G791" s="5">
        <v>1.9545454545454499</v>
      </c>
      <c r="H791" s="5">
        <v>68207.863636363603</v>
      </c>
      <c r="I791">
        <v>26</v>
      </c>
      <c r="J791">
        <v>2</v>
      </c>
      <c r="K791">
        <v>0</v>
      </c>
      <c r="L791">
        <v>68</v>
      </c>
      <c r="M791">
        <v>28</v>
      </c>
      <c r="N791">
        <v>2</v>
      </c>
      <c r="O791">
        <v>1</v>
      </c>
      <c r="P791">
        <v>74</v>
      </c>
      <c r="Q791">
        <v>31</v>
      </c>
      <c r="R791">
        <v>2</v>
      </c>
      <c r="S791">
        <v>0</v>
      </c>
      <c r="T791">
        <v>83</v>
      </c>
    </row>
    <row r="792" spans="1:20" x14ac:dyDescent="0.2">
      <c r="A792" s="1">
        <v>43162</v>
      </c>
      <c r="B792" t="s">
        <v>30</v>
      </c>
      <c r="C792">
        <v>26</v>
      </c>
      <c r="D792">
        <v>2</v>
      </c>
      <c r="E792">
        <v>0</v>
      </c>
      <c r="F792">
        <v>54</v>
      </c>
      <c r="G792" s="5">
        <v>1.7692307692307601</v>
      </c>
      <c r="H792" s="5">
        <v>65468.307692307601</v>
      </c>
      <c r="I792">
        <v>31</v>
      </c>
      <c r="J792">
        <v>2</v>
      </c>
      <c r="K792">
        <v>0</v>
      </c>
      <c r="L792">
        <v>71</v>
      </c>
      <c r="M792">
        <v>14</v>
      </c>
      <c r="N792">
        <v>2</v>
      </c>
      <c r="O792">
        <v>0</v>
      </c>
      <c r="P792">
        <v>36</v>
      </c>
      <c r="Q792">
        <v>25</v>
      </c>
      <c r="R792">
        <v>2</v>
      </c>
      <c r="S792">
        <v>0</v>
      </c>
      <c r="T792">
        <v>80</v>
      </c>
    </row>
    <row r="793" spans="1:20" x14ac:dyDescent="0.2">
      <c r="A793" s="1">
        <v>43162</v>
      </c>
      <c r="B793" t="s">
        <v>31</v>
      </c>
      <c r="C793">
        <v>146</v>
      </c>
      <c r="D793">
        <v>12</v>
      </c>
      <c r="E793">
        <v>0</v>
      </c>
      <c r="F793">
        <v>1778</v>
      </c>
      <c r="G793" s="5">
        <v>2.5694444444444402</v>
      </c>
      <c r="H793" s="5">
        <v>61173.833333333299</v>
      </c>
      <c r="I793">
        <v>123</v>
      </c>
      <c r="J793">
        <v>13</v>
      </c>
      <c r="K793">
        <v>0</v>
      </c>
      <c r="L793">
        <v>1585</v>
      </c>
      <c r="M793">
        <v>112</v>
      </c>
      <c r="N793">
        <v>17</v>
      </c>
      <c r="O793">
        <v>1</v>
      </c>
      <c r="P793">
        <v>1805</v>
      </c>
      <c r="Q793">
        <v>132</v>
      </c>
      <c r="R793">
        <v>12</v>
      </c>
      <c r="S793">
        <v>0</v>
      </c>
      <c r="T793">
        <v>1625</v>
      </c>
    </row>
    <row r="794" spans="1:20" x14ac:dyDescent="0.2">
      <c r="A794" s="1">
        <v>43162</v>
      </c>
      <c r="B794" t="s">
        <v>32</v>
      </c>
      <c r="C794">
        <v>58</v>
      </c>
      <c r="D794">
        <v>3</v>
      </c>
      <c r="E794">
        <v>0</v>
      </c>
      <c r="F794">
        <v>204</v>
      </c>
      <c r="G794" s="5">
        <v>2.9629629629629601</v>
      </c>
      <c r="H794" s="5">
        <v>59336.888888888803</v>
      </c>
      <c r="I794">
        <v>52</v>
      </c>
      <c r="J794">
        <v>3</v>
      </c>
      <c r="K794">
        <v>0</v>
      </c>
      <c r="L794">
        <v>201</v>
      </c>
      <c r="M794">
        <v>55</v>
      </c>
      <c r="N794">
        <v>3</v>
      </c>
      <c r="O794">
        <v>0</v>
      </c>
      <c r="P794">
        <v>255</v>
      </c>
      <c r="Q794">
        <v>75</v>
      </c>
      <c r="R794">
        <v>3</v>
      </c>
      <c r="S794">
        <v>0</v>
      </c>
      <c r="T794">
        <v>324</v>
      </c>
    </row>
    <row r="795" spans="1:20" x14ac:dyDescent="0.2">
      <c r="A795" s="1">
        <v>43164</v>
      </c>
      <c r="B795" t="s">
        <v>18</v>
      </c>
      <c r="C795">
        <v>8</v>
      </c>
      <c r="D795">
        <v>4</v>
      </c>
      <c r="E795">
        <v>0</v>
      </c>
      <c r="F795">
        <v>27</v>
      </c>
      <c r="G795" s="5">
        <v>5.5</v>
      </c>
      <c r="H795" s="5">
        <v>25208.5</v>
      </c>
      <c r="I795">
        <v>12</v>
      </c>
      <c r="J795">
        <v>4</v>
      </c>
      <c r="K795">
        <v>0</v>
      </c>
      <c r="L795">
        <v>42</v>
      </c>
      <c r="M795">
        <v>5</v>
      </c>
      <c r="N795">
        <v>4</v>
      </c>
      <c r="O795">
        <v>0</v>
      </c>
      <c r="P795">
        <v>18</v>
      </c>
      <c r="Q795">
        <v>9</v>
      </c>
      <c r="R795">
        <v>4</v>
      </c>
      <c r="S795">
        <v>0</v>
      </c>
      <c r="T795">
        <v>31</v>
      </c>
    </row>
    <row r="796" spans="1:20" x14ac:dyDescent="0.2">
      <c r="A796" s="1">
        <v>43164</v>
      </c>
      <c r="B796" t="s">
        <v>19</v>
      </c>
      <c r="C796">
        <v>24</v>
      </c>
      <c r="D796">
        <v>11</v>
      </c>
      <c r="E796">
        <v>0</v>
      </c>
      <c r="F796">
        <v>260</v>
      </c>
      <c r="G796" s="5">
        <v>3.5833333333333299</v>
      </c>
      <c r="H796" s="5">
        <v>50094.666666666599</v>
      </c>
      <c r="I796">
        <v>22</v>
      </c>
      <c r="J796">
        <v>14</v>
      </c>
      <c r="K796">
        <v>3</v>
      </c>
      <c r="L796">
        <v>233</v>
      </c>
      <c r="M796">
        <v>17</v>
      </c>
      <c r="N796">
        <v>14</v>
      </c>
      <c r="O796">
        <v>0</v>
      </c>
      <c r="P796">
        <v>239</v>
      </c>
      <c r="Q796">
        <v>20</v>
      </c>
      <c r="R796">
        <v>12</v>
      </c>
      <c r="S796">
        <v>0</v>
      </c>
      <c r="T796">
        <v>244</v>
      </c>
    </row>
    <row r="797" spans="1:20" x14ac:dyDescent="0.2">
      <c r="A797" s="1">
        <v>43164</v>
      </c>
      <c r="B797" t="s">
        <v>20</v>
      </c>
      <c r="C797">
        <v>10</v>
      </c>
      <c r="D797">
        <v>8</v>
      </c>
      <c r="E797">
        <v>0</v>
      </c>
      <c r="F797">
        <v>73</v>
      </c>
      <c r="G797" s="5">
        <v>2.4</v>
      </c>
      <c r="H797" s="5">
        <v>70050.899999999994</v>
      </c>
      <c r="I797">
        <v>19</v>
      </c>
      <c r="J797">
        <v>8</v>
      </c>
      <c r="K797">
        <v>0</v>
      </c>
      <c r="L797">
        <v>152</v>
      </c>
      <c r="M797">
        <v>23</v>
      </c>
      <c r="N797">
        <v>6</v>
      </c>
      <c r="O797">
        <v>1</v>
      </c>
      <c r="P797">
        <v>124</v>
      </c>
      <c r="Q797">
        <v>12</v>
      </c>
      <c r="R797">
        <v>6</v>
      </c>
      <c r="S797">
        <v>0</v>
      </c>
      <c r="T797">
        <v>67</v>
      </c>
    </row>
    <row r="798" spans="1:20" x14ac:dyDescent="0.2">
      <c r="A798" s="1">
        <v>43164</v>
      </c>
      <c r="B798" t="s">
        <v>21</v>
      </c>
      <c r="C798">
        <v>17</v>
      </c>
      <c r="D798">
        <v>10</v>
      </c>
      <c r="E798">
        <v>1</v>
      </c>
      <c r="F798">
        <v>157</v>
      </c>
      <c r="G798" s="5">
        <v>3.8823529411764701</v>
      </c>
      <c r="H798" s="5">
        <v>52979.9411764705</v>
      </c>
      <c r="I798">
        <v>13</v>
      </c>
      <c r="J798">
        <v>10</v>
      </c>
      <c r="K798">
        <v>1</v>
      </c>
      <c r="L798">
        <v>117</v>
      </c>
      <c r="M798">
        <v>9</v>
      </c>
      <c r="N798">
        <v>10</v>
      </c>
      <c r="O798">
        <v>1</v>
      </c>
      <c r="P798">
        <v>80</v>
      </c>
      <c r="Q798">
        <v>4</v>
      </c>
      <c r="R798">
        <v>10</v>
      </c>
      <c r="S798">
        <v>0</v>
      </c>
      <c r="T798">
        <v>40</v>
      </c>
    </row>
    <row r="799" spans="1:20" x14ac:dyDescent="0.2">
      <c r="A799" s="1">
        <v>43164</v>
      </c>
      <c r="B799" t="s">
        <v>22</v>
      </c>
      <c r="C799">
        <v>35</v>
      </c>
      <c r="D799">
        <v>7</v>
      </c>
      <c r="E799">
        <v>0</v>
      </c>
      <c r="F799">
        <v>297</v>
      </c>
      <c r="G799" s="5">
        <v>2.3428571428571399</v>
      </c>
      <c r="H799" s="5">
        <v>71483.771428571403</v>
      </c>
      <c r="I799">
        <v>31</v>
      </c>
      <c r="J799">
        <v>7</v>
      </c>
      <c r="K799">
        <v>1</v>
      </c>
      <c r="L799">
        <v>251</v>
      </c>
      <c r="M799">
        <v>29</v>
      </c>
      <c r="N799">
        <v>7</v>
      </c>
      <c r="O799">
        <v>0</v>
      </c>
      <c r="P799">
        <v>246</v>
      </c>
      <c r="Q799">
        <v>23</v>
      </c>
      <c r="R799">
        <v>7</v>
      </c>
      <c r="S799">
        <v>0</v>
      </c>
      <c r="T799">
        <v>199</v>
      </c>
    </row>
    <row r="800" spans="1:20" x14ac:dyDescent="0.2">
      <c r="A800" s="1">
        <v>43164</v>
      </c>
      <c r="B800" t="s">
        <v>23</v>
      </c>
      <c r="C800">
        <v>38</v>
      </c>
      <c r="D800">
        <v>10</v>
      </c>
      <c r="E800">
        <v>0</v>
      </c>
      <c r="F800">
        <v>415</v>
      </c>
      <c r="G800" s="5">
        <v>2.2972972972972898</v>
      </c>
      <c r="H800" s="5">
        <v>62254.027027026998</v>
      </c>
      <c r="I800">
        <v>48</v>
      </c>
      <c r="J800">
        <v>10</v>
      </c>
      <c r="K800">
        <v>1</v>
      </c>
      <c r="L800">
        <v>514</v>
      </c>
      <c r="M800">
        <v>35</v>
      </c>
      <c r="N800">
        <v>10</v>
      </c>
      <c r="O800">
        <v>0</v>
      </c>
      <c r="P800">
        <v>392</v>
      </c>
      <c r="Q800">
        <v>38</v>
      </c>
      <c r="R800">
        <v>10</v>
      </c>
      <c r="S800">
        <v>0</v>
      </c>
      <c r="T800">
        <v>417</v>
      </c>
    </row>
    <row r="801" spans="1:20" x14ac:dyDescent="0.2">
      <c r="A801" s="1">
        <v>43164</v>
      </c>
      <c r="B801" t="s">
        <v>24</v>
      </c>
      <c r="C801">
        <v>8</v>
      </c>
      <c r="D801">
        <v>2</v>
      </c>
      <c r="E801">
        <v>0</v>
      </c>
      <c r="F801">
        <v>16</v>
      </c>
      <c r="G801" s="5">
        <v>3.75</v>
      </c>
      <c r="H801" s="5">
        <v>62504.75</v>
      </c>
      <c r="I801">
        <v>16</v>
      </c>
      <c r="J801">
        <v>2</v>
      </c>
      <c r="K801">
        <v>0</v>
      </c>
      <c r="L801">
        <v>42</v>
      </c>
      <c r="M801">
        <v>2</v>
      </c>
      <c r="N801">
        <v>2</v>
      </c>
      <c r="O801">
        <v>0</v>
      </c>
      <c r="P801">
        <v>5</v>
      </c>
      <c r="Q801">
        <v>8</v>
      </c>
      <c r="R801">
        <v>2</v>
      </c>
      <c r="S801">
        <v>0</v>
      </c>
      <c r="T801">
        <v>20</v>
      </c>
    </row>
    <row r="802" spans="1:20" x14ac:dyDescent="0.2">
      <c r="A802" s="1">
        <v>43164</v>
      </c>
      <c r="B802" t="s">
        <v>25</v>
      </c>
      <c r="C802">
        <v>15</v>
      </c>
      <c r="D802">
        <v>4</v>
      </c>
      <c r="E802">
        <v>1</v>
      </c>
      <c r="F802">
        <v>52</v>
      </c>
      <c r="G802" s="5">
        <v>3.1666666666666599</v>
      </c>
      <c r="H802" s="5">
        <v>58398.333333333299</v>
      </c>
      <c r="I802">
        <v>14</v>
      </c>
      <c r="J802">
        <v>4</v>
      </c>
      <c r="K802">
        <v>0</v>
      </c>
      <c r="L802">
        <v>47</v>
      </c>
      <c r="M802">
        <v>6</v>
      </c>
      <c r="N802">
        <v>4</v>
      </c>
      <c r="O802">
        <v>0</v>
      </c>
      <c r="P802">
        <v>19</v>
      </c>
      <c r="Q802">
        <v>10</v>
      </c>
      <c r="R802">
        <v>4</v>
      </c>
      <c r="S802">
        <v>0</v>
      </c>
      <c r="T802">
        <v>40</v>
      </c>
    </row>
    <row r="803" spans="1:20" x14ac:dyDescent="0.2">
      <c r="A803" s="1">
        <v>43164</v>
      </c>
      <c r="B803" t="s">
        <v>26</v>
      </c>
      <c r="C803">
        <v>34</v>
      </c>
      <c r="D803">
        <v>2</v>
      </c>
      <c r="E803">
        <v>0</v>
      </c>
      <c r="F803">
        <v>66</v>
      </c>
      <c r="G803" s="5">
        <v>3.8333333333333299</v>
      </c>
      <c r="H803" s="5">
        <v>50043.958333333299</v>
      </c>
      <c r="I803">
        <v>27</v>
      </c>
      <c r="J803">
        <v>2</v>
      </c>
      <c r="K803">
        <v>0</v>
      </c>
      <c r="L803">
        <v>54</v>
      </c>
      <c r="M803">
        <v>30</v>
      </c>
      <c r="N803">
        <v>2</v>
      </c>
      <c r="O803">
        <v>0</v>
      </c>
      <c r="P803">
        <v>60</v>
      </c>
      <c r="Q803">
        <v>27</v>
      </c>
      <c r="R803">
        <v>2</v>
      </c>
      <c r="S803">
        <v>0</v>
      </c>
      <c r="T803">
        <v>53</v>
      </c>
    </row>
    <row r="804" spans="1:20" x14ac:dyDescent="0.2">
      <c r="A804" s="1">
        <v>43164</v>
      </c>
      <c r="B804" t="s">
        <v>27</v>
      </c>
      <c r="C804">
        <v>8</v>
      </c>
      <c r="D804">
        <v>8</v>
      </c>
      <c r="E804">
        <v>2</v>
      </c>
      <c r="F804">
        <v>61</v>
      </c>
      <c r="G804" s="5">
        <v>1.75</v>
      </c>
      <c r="H804" s="5">
        <v>87501.625</v>
      </c>
      <c r="I804">
        <v>8</v>
      </c>
      <c r="J804">
        <v>8</v>
      </c>
      <c r="K804">
        <v>0</v>
      </c>
      <c r="L804">
        <v>77</v>
      </c>
      <c r="M804">
        <v>5</v>
      </c>
      <c r="N804">
        <v>8</v>
      </c>
      <c r="O804">
        <v>3</v>
      </c>
      <c r="P804">
        <v>28</v>
      </c>
      <c r="Q804">
        <v>14</v>
      </c>
      <c r="R804">
        <v>8</v>
      </c>
      <c r="S804">
        <v>1</v>
      </c>
      <c r="T804">
        <v>122</v>
      </c>
    </row>
    <row r="805" spans="1:20" x14ac:dyDescent="0.2">
      <c r="A805" s="1">
        <v>43164</v>
      </c>
      <c r="B805" t="s">
        <v>28</v>
      </c>
      <c r="C805">
        <v>11</v>
      </c>
      <c r="D805">
        <v>7</v>
      </c>
      <c r="E805">
        <v>1</v>
      </c>
      <c r="F805">
        <v>67</v>
      </c>
      <c r="G805" s="5">
        <v>2.3636363636363602</v>
      </c>
      <c r="H805" s="5">
        <v>54693.090909090897</v>
      </c>
      <c r="I805">
        <v>17</v>
      </c>
      <c r="J805">
        <v>9</v>
      </c>
      <c r="K805">
        <v>1</v>
      </c>
      <c r="L805">
        <v>146</v>
      </c>
      <c r="M805">
        <v>9</v>
      </c>
      <c r="N805">
        <v>12</v>
      </c>
      <c r="O805">
        <v>0</v>
      </c>
      <c r="P805">
        <v>109</v>
      </c>
      <c r="Q805">
        <v>8</v>
      </c>
      <c r="R805">
        <v>6</v>
      </c>
      <c r="S805">
        <v>1</v>
      </c>
      <c r="T805">
        <v>41</v>
      </c>
    </row>
    <row r="806" spans="1:20" x14ac:dyDescent="0.2">
      <c r="A806" s="1">
        <v>43164</v>
      </c>
      <c r="B806" t="s">
        <v>29</v>
      </c>
      <c r="C806">
        <v>21</v>
      </c>
      <c r="D806">
        <v>2</v>
      </c>
      <c r="E806">
        <v>0</v>
      </c>
      <c r="F806">
        <v>48</v>
      </c>
      <c r="G806" s="5">
        <v>4.6111111111111098</v>
      </c>
      <c r="H806" s="5">
        <v>50119.222222222197</v>
      </c>
      <c r="I806">
        <v>15</v>
      </c>
      <c r="J806">
        <v>2</v>
      </c>
      <c r="K806">
        <v>0</v>
      </c>
      <c r="L806">
        <v>28</v>
      </c>
      <c r="M806">
        <v>13</v>
      </c>
      <c r="N806">
        <v>2</v>
      </c>
      <c r="O806">
        <v>0</v>
      </c>
      <c r="P806">
        <v>50</v>
      </c>
      <c r="Q806">
        <v>11</v>
      </c>
      <c r="R806">
        <v>2</v>
      </c>
      <c r="S806">
        <v>0</v>
      </c>
      <c r="T806">
        <v>33</v>
      </c>
    </row>
    <row r="807" spans="1:20" x14ac:dyDescent="0.2">
      <c r="A807" s="1">
        <v>43164</v>
      </c>
      <c r="B807" t="s">
        <v>30</v>
      </c>
      <c r="C807">
        <v>16</v>
      </c>
      <c r="D807">
        <v>2</v>
      </c>
      <c r="E807">
        <v>0</v>
      </c>
      <c r="F807">
        <v>33</v>
      </c>
      <c r="G807" s="5">
        <v>3.75</v>
      </c>
      <c r="H807" s="5">
        <v>56358.9375</v>
      </c>
      <c r="I807">
        <v>10</v>
      </c>
      <c r="J807">
        <v>2</v>
      </c>
      <c r="K807">
        <v>0</v>
      </c>
      <c r="L807">
        <v>26</v>
      </c>
      <c r="M807">
        <v>14</v>
      </c>
      <c r="N807">
        <v>2</v>
      </c>
      <c r="O807">
        <v>0</v>
      </c>
      <c r="P807">
        <v>46</v>
      </c>
      <c r="Q807">
        <v>7</v>
      </c>
      <c r="R807">
        <v>2</v>
      </c>
      <c r="S807">
        <v>0</v>
      </c>
      <c r="T807">
        <v>16</v>
      </c>
    </row>
    <row r="808" spans="1:20" x14ac:dyDescent="0.2">
      <c r="A808" s="1">
        <v>43164</v>
      </c>
      <c r="B808" t="s">
        <v>31</v>
      </c>
      <c r="C808">
        <v>96</v>
      </c>
      <c r="D808">
        <v>11</v>
      </c>
      <c r="E808">
        <v>1</v>
      </c>
      <c r="F808">
        <v>1013</v>
      </c>
      <c r="G808" s="5">
        <v>4.25</v>
      </c>
      <c r="H808" s="5">
        <v>52263.782608695597</v>
      </c>
      <c r="I808">
        <v>75</v>
      </c>
      <c r="J808">
        <v>13</v>
      </c>
      <c r="K808">
        <v>0</v>
      </c>
      <c r="L808">
        <v>931</v>
      </c>
      <c r="M808">
        <v>67</v>
      </c>
      <c r="N808">
        <v>13</v>
      </c>
      <c r="O808">
        <v>1</v>
      </c>
      <c r="P808">
        <v>801</v>
      </c>
      <c r="Q808">
        <v>57</v>
      </c>
      <c r="R808">
        <v>13</v>
      </c>
      <c r="S808">
        <v>1</v>
      </c>
      <c r="T808">
        <v>696</v>
      </c>
    </row>
    <row r="809" spans="1:20" x14ac:dyDescent="0.2">
      <c r="A809" s="1">
        <v>43164</v>
      </c>
      <c r="B809" t="s">
        <v>32</v>
      </c>
      <c r="C809">
        <v>29</v>
      </c>
      <c r="D809">
        <v>3</v>
      </c>
      <c r="E809">
        <v>0</v>
      </c>
      <c r="F809">
        <v>110</v>
      </c>
      <c r="G809" s="5">
        <v>3.8928571428571401</v>
      </c>
      <c r="H809" s="5">
        <v>57206.6785714285</v>
      </c>
      <c r="I809">
        <v>31</v>
      </c>
      <c r="J809">
        <v>3</v>
      </c>
      <c r="K809">
        <v>0</v>
      </c>
      <c r="L809">
        <v>142</v>
      </c>
      <c r="M809">
        <v>15</v>
      </c>
      <c r="N809">
        <v>3</v>
      </c>
      <c r="O809">
        <v>0</v>
      </c>
      <c r="P809">
        <v>62</v>
      </c>
      <c r="Q809">
        <v>25</v>
      </c>
      <c r="R809">
        <v>3</v>
      </c>
      <c r="S809">
        <v>0</v>
      </c>
      <c r="T809">
        <v>100</v>
      </c>
    </row>
    <row r="810" spans="1:20" x14ac:dyDescent="0.2">
      <c r="A810" s="1">
        <v>43165</v>
      </c>
      <c r="B810" t="s">
        <v>18</v>
      </c>
      <c r="C810">
        <v>8</v>
      </c>
      <c r="D810">
        <v>4</v>
      </c>
      <c r="E810">
        <v>0</v>
      </c>
      <c r="F810">
        <v>28</v>
      </c>
      <c r="G810" s="5">
        <v>4.1428571428571397</v>
      </c>
      <c r="H810" s="5">
        <v>57236</v>
      </c>
      <c r="I810">
        <v>17</v>
      </c>
      <c r="J810">
        <v>4</v>
      </c>
      <c r="K810">
        <v>0</v>
      </c>
      <c r="L810">
        <v>60</v>
      </c>
      <c r="M810">
        <v>7</v>
      </c>
      <c r="N810">
        <v>4</v>
      </c>
      <c r="O810">
        <v>1</v>
      </c>
      <c r="P810">
        <v>19</v>
      </c>
      <c r="Q810">
        <v>11</v>
      </c>
      <c r="R810">
        <v>4</v>
      </c>
      <c r="S810">
        <v>0</v>
      </c>
      <c r="T810">
        <v>38</v>
      </c>
    </row>
    <row r="811" spans="1:20" x14ac:dyDescent="0.2">
      <c r="A811" s="1">
        <v>43165</v>
      </c>
      <c r="B811" t="s">
        <v>19</v>
      </c>
      <c r="C811">
        <v>24</v>
      </c>
      <c r="D811">
        <v>16</v>
      </c>
      <c r="E811">
        <v>1</v>
      </c>
      <c r="F811">
        <v>359</v>
      </c>
      <c r="G811" s="5">
        <v>1.6666666666666601</v>
      </c>
      <c r="H811" s="5">
        <v>79199.041666666599</v>
      </c>
      <c r="I811">
        <v>35</v>
      </c>
      <c r="J811">
        <v>15</v>
      </c>
      <c r="K811">
        <v>1</v>
      </c>
      <c r="L811">
        <v>485</v>
      </c>
      <c r="M811">
        <v>17</v>
      </c>
      <c r="N811">
        <v>11</v>
      </c>
      <c r="O811">
        <v>0</v>
      </c>
      <c r="P811">
        <v>186</v>
      </c>
      <c r="Q811">
        <v>16</v>
      </c>
      <c r="R811">
        <v>9</v>
      </c>
      <c r="S811">
        <v>1</v>
      </c>
      <c r="T811">
        <v>124</v>
      </c>
    </row>
    <row r="812" spans="1:20" x14ac:dyDescent="0.2">
      <c r="A812" s="1">
        <v>43165</v>
      </c>
      <c r="B812" t="s">
        <v>20</v>
      </c>
      <c r="C812">
        <v>18</v>
      </c>
      <c r="D812">
        <v>10</v>
      </c>
      <c r="E812">
        <v>1</v>
      </c>
      <c r="F812">
        <v>174</v>
      </c>
      <c r="G812" s="5">
        <v>3.1666666666666599</v>
      </c>
      <c r="H812" s="5">
        <v>39060.444444444402</v>
      </c>
      <c r="I812">
        <v>23</v>
      </c>
      <c r="J812">
        <v>8</v>
      </c>
      <c r="K812">
        <v>0</v>
      </c>
      <c r="L812">
        <v>187</v>
      </c>
      <c r="M812">
        <v>20</v>
      </c>
      <c r="N812">
        <v>7</v>
      </c>
      <c r="O812">
        <v>1</v>
      </c>
      <c r="P812">
        <v>124</v>
      </c>
      <c r="Q812">
        <v>11</v>
      </c>
      <c r="R812">
        <v>7</v>
      </c>
      <c r="S812">
        <v>0</v>
      </c>
      <c r="T812">
        <v>80</v>
      </c>
    </row>
    <row r="813" spans="1:20" x14ac:dyDescent="0.2">
      <c r="A813" s="1">
        <v>43165</v>
      </c>
      <c r="B813" t="s">
        <v>21</v>
      </c>
      <c r="C813">
        <v>12</v>
      </c>
      <c r="D813">
        <v>10</v>
      </c>
      <c r="E813">
        <v>0</v>
      </c>
      <c r="F813">
        <v>122</v>
      </c>
      <c r="G813" s="5">
        <v>2.75</v>
      </c>
      <c r="H813" s="5">
        <v>41829.583333333299</v>
      </c>
      <c r="I813">
        <v>9</v>
      </c>
      <c r="J813">
        <v>10</v>
      </c>
      <c r="K813">
        <v>0</v>
      </c>
      <c r="L813">
        <v>89</v>
      </c>
      <c r="M813">
        <v>9</v>
      </c>
      <c r="N813">
        <v>10</v>
      </c>
      <c r="O813">
        <v>0</v>
      </c>
      <c r="P813">
        <v>87</v>
      </c>
      <c r="Q813">
        <v>12</v>
      </c>
      <c r="R813">
        <v>10</v>
      </c>
      <c r="S813">
        <v>0</v>
      </c>
      <c r="T813">
        <v>123</v>
      </c>
    </row>
    <row r="814" spans="1:20" x14ac:dyDescent="0.2">
      <c r="A814" s="1">
        <v>43165</v>
      </c>
      <c r="B814" t="s">
        <v>22</v>
      </c>
      <c r="C814">
        <v>22</v>
      </c>
      <c r="D814">
        <v>7</v>
      </c>
      <c r="E814">
        <v>0</v>
      </c>
      <c r="F814">
        <v>188</v>
      </c>
      <c r="G814" s="5">
        <v>2.8095238095238</v>
      </c>
      <c r="H814" s="5">
        <v>52507.523809523802</v>
      </c>
      <c r="I814">
        <v>40</v>
      </c>
      <c r="J814">
        <v>7</v>
      </c>
      <c r="K814">
        <v>0</v>
      </c>
      <c r="L814">
        <v>350</v>
      </c>
      <c r="M814">
        <v>23</v>
      </c>
      <c r="N814">
        <v>7</v>
      </c>
      <c r="O814">
        <v>0</v>
      </c>
      <c r="P814">
        <v>191</v>
      </c>
      <c r="Q814">
        <v>17</v>
      </c>
      <c r="R814">
        <v>7</v>
      </c>
      <c r="S814">
        <v>0</v>
      </c>
      <c r="T814">
        <v>137</v>
      </c>
    </row>
    <row r="815" spans="1:20" x14ac:dyDescent="0.2">
      <c r="A815" s="1">
        <v>43165</v>
      </c>
      <c r="B815" t="s">
        <v>23</v>
      </c>
      <c r="C815">
        <v>47</v>
      </c>
      <c r="D815">
        <v>10</v>
      </c>
      <c r="E815">
        <v>1</v>
      </c>
      <c r="F815">
        <v>495</v>
      </c>
      <c r="G815" s="5">
        <v>3.34883720930232</v>
      </c>
      <c r="H815" s="5">
        <v>67488.162790697606</v>
      </c>
      <c r="I815">
        <v>34</v>
      </c>
      <c r="J815">
        <v>10</v>
      </c>
      <c r="K815">
        <v>0</v>
      </c>
      <c r="L815">
        <v>385</v>
      </c>
      <c r="M815">
        <v>24</v>
      </c>
      <c r="N815">
        <v>10</v>
      </c>
      <c r="O815">
        <v>0</v>
      </c>
      <c r="P815">
        <v>263</v>
      </c>
      <c r="Q815">
        <v>45</v>
      </c>
      <c r="R815">
        <v>10</v>
      </c>
      <c r="S815">
        <v>1</v>
      </c>
      <c r="T815">
        <v>449</v>
      </c>
    </row>
    <row r="816" spans="1:20" x14ac:dyDescent="0.2">
      <c r="A816" s="1">
        <v>43165</v>
      </c>
      <c r="B816" t="s">
        <v>24</v>
      </c>
      <c r="C816">
        <v>7</v>
      </c>
      <c r="D816">
        <v>2</v>
      </c>
      <c r="E816">
        <v>0</v>
      </c>
      <c r="F816">
        <v>29</v>
      </c>
      <c r="G816" s="5">
        <v>9.8333333333333304</v>
      </c>
      <c r="H816" s="5">
        <v>50046</v>
      </c>
      <c r="I816">
        <v>25</v>
      </c>
      <c r="J816">
        <v>2</v>
      </c>
      <c r="K816">
        <v>0</v>
      </c>
      <c r="L816">
        <v>63</v>
      </c>
      <c r="M816">
        <v>15</v>
      </c>
      <c r="N816">
        <v>2</v>
      </c>
      <c r="O816">
        <v>0</v>
      </c>
      <c r="P816">
        <v>34</v>
      </c>
      <c r="Q816">
        <v>11</v>
      </c>
      <c r="R816">
        <v>2</v>
      </c>
      <c r="S816">
        <v>0</v>
      </c>
      <c r="T816">
        <v>24</v>
      </c>
    </row>
    <row r="817" spans="1:20" x14ac:dyDescent="0.2">
      <c r="A817" s="1">
        <v>43165</v>
      </c>
      <c r="B817" t="s">
        <v>25</v>
      </c>
      <c r="C817">
        <v>8</v>
      </c>
      <c r="D817">
        <v>4</v>
      </c>
      <c r="E817">
        <v>0</v>
      </c>
      <c r="F817">
        <v>32</v>
      </c>
      <c r="G817" s="5">
        <v>6</v>
      </c>
      <c r="H817" s="5">
        <v>33410.666666666599</v>
      </c>
      <c r="I817">
        <v>24</v>
      </c>
      <c r="J817">
        <v>4</v>
      </c>
      <c r="K817">
        <v>0</v>
      </c>
      <c r="L817">
        <v>83</v>
      </c>
      <c r="M817">
        <v>7</v>
      </c>
      <c r="N817">
        <v>4</v>
      </c>
      <c r="O817">
        <v>0</v>
      </c>
      <c r="P817">
        <v>24</v>
      </c>
      <c r="Q817">
        <v>6</v>
      </c>
      <c r="R817">
        <v>4</v>
      </c>
      <c r="S817">
        <v>0</v>
      </c>
      <c r="T817">
        <v>24</v>
      </c>
    </row>
    <row r="818" spans="1:20" x14ac:dyDescent="0.2">
      <c r="A818" s="1">
        <v>43165</v>
      </c>
      <c r="B818" t="s">
        <v>26</v>
      </c>
      <c r="C818">
        <v>32</v>
      </c>
      <c r="D818">
        <v>2</v>
      </c>
      <c r="E818">
        <v>0</v>
      </c>
      <c r="F818">
        <v>64</v>
      </c>
      <c r="G818" s="5">
        <v>3.5</v>
      </c>
      <c r="H818" s="5">
        <v>59192.227272727199</v>
      </c>
      <c r="I818">
        <v>57</v>
      </c>
      <c r="J818">
        <v>2</v>
      </c>
      <c r="K818">
        <v>0</v>
      </c>
      <c r="L818">
        <v>113</v>
      </c>
      <c r="M818">
        <v>35</v>
      </c>
      <c r="N818">
        <v>2</v>
      </c>
      <c r="O818">
        <v>0</v>
      </c>
      <c r="P818">
        <v>70</v>
      </c>
      <c r="Q818">
        <v>34</v>
      </c>
      <c r="R818">
        <v>2</v>
      </c>
      <c r="S818">
        <v>0</v>
      </c>
      <c r="T818">
        <v>64</v>
      </c>
    </row>
    <row r="819" spans="1:20" x14ac:dyDescent="0.2">
      <c r="A819" s="1">
        <v>43165</v>
      </c>
      <c r="B819" t="s">
        <v>27</v>
      </c>
      <c r="C819">
        <v>10</v>
      </c>
      <c r="D819">
        <v>8</v>
      </c>
      <c r="E819">
        <v>0</v>
      </c>
      <c r="F819">
        <v>93</v>
      </c>
      <c r="G819" s="5">
        <v>1.8</v>
      </c>
      <c r="H819" s="5">
        <v>70015.3</v>
      </c>
      <c r="I819">
        <v>17</v>
      </c>
      <c r="J819">
        <v>8</v>
      </c>
      <c r="K819">
        <v>1</v>
      </c>
      <c r="L819">
        <v>150</v>
      </c>
      <c r="M819">
        <v>5</v>
      </c>
      <c r="N819">
        <v>8</v>
      </c>
      <c r="O819">
        <v>0</v>
      </c>
      <c r="P819">
        <v>48</v>
      </c>
      <c r="Q819">
        <v>13</v>
      </c>
      <c r="R819">
        <v>8</v>
      </c>
      <c r="S819">
        <v>0</v>
      </c>
      <c r="T819">
        <v>119</v>
      </c>
    </row>
    <row r="820" spans="1:20" x14ac:dyDescent="0.2">
      <c r="A820" s="1">
        <v>43165</v>
      </c>
      <c r="B820" t="s">
        <v>28</v>
      </c>
      <c r="C820">
        <v>19</v>
      </c>
      <c r="D820">
        <v>8</v>
      </c>
      <c r="E820">
        <v>0</v>
      </c>
      <c r="F820">
        <v>149</v>
      </c>
      <c r="G820" s="5">
        <v>2.6315789473684199</v>
      </c>
      <c r="H820" s="5">
        <v>57959.210526315699</v>
      </c>
      <c r="I820">
        <v>22</v>
      </c>
      <c r="J820">
        <v>8</v>
      </c>
      <c r="K820">
        <v>0</v>
      </c>
      <c r="L820">
        <v>162</v>
      </c>
      <c r="M820">
        <v>20</v>
      </c>
      <c r="N820">
        <v>9</v>
      </c>
      <c r="O820">
        <v>1</v>
      </c>
      <c r="P820">
        <v>163</v>
      </c>
      <c r="Q820">
        <v>13</v>
      </c>
      <c r="R820">
        <v>8</v>
      </c>
      <c r="S820">
        <v>1</v>
      </c>
      <c r="T820">
        <v>97</v>
      </c>
    </row>
    <row r="821" spans="1:20" x14ac:dyDescent="0.2">
      <c r="A821" s="1">
        <v>43165</v>
      </c>
      <c r="B821" t="s">
        <v>29</v>
      </c>
      <c r="C821">
        <v>17</v>
      </c>
      <c r="D821">
        <v>2</v>
      </c>
      <c r="E821">
        <v>0</v>
      </c>
      <c r="F821">
        <v>37</v>
      </c>
      <c r="G821" s="5">
        <v>3.2941176470588198</v>
      </c>
      <c r="H821" s="5">
        <v>41302.2352941176</v>
      </c>
      <c r="I821">
        <v>35</v>
      </c>
      <c r="J821">
        <v>2</v>
      </c>
      <c r="K821">
        <v>0</v>
      </c>
      <c r="L821">
        <v>80</v>
      </c>
      <c r="M821">
        <v>18</v>
      </c>
      <c r="N821">
        <v>2</v>
      </c>
      <c r="O821">
        <v>0</v>
      </c>
      <c r="P821">
        <v>50</v>
      </c>
      <c r="Q821">
        <v>14</v>
      </c>
      <c r="R821">
        <v>2</v>
      </c>
      <c r="S821">
        <v>0</v>
      </c>
      <c r="T821">
        <v>32</v>
      </c>
    </row>
    <row r="822" spans="1:20" x14ac:dyDescent="0.2">
      <c r="A822" s="1">
        <v>43165</v>
      </c>
      <c r="B822" t="s">
        <v>30</v>
      </c>
      <c r="C822">
        <v>19</v>
      </c>
      <c r="D822">
        <v>2</v>
      </c>
      <c r="E822">
        <v>0</v>
      </c>
      <c r="F822">
        <v>38</v>
      </c>
      <c r="G822" s="5">
        <v>3.625</v>
      </c>
      <c r="H822" s="5">
        <v>56290</v>
      </c>
      <c r="I822">
        <v>17</v>
      </c>
      <c r="J822">
        <v>2</v>
      </c>
      <c r="K822">
        <v>0</v>
      </c>
      <c r="L822">
        <v>37</v>
      </c>
      <c r="M822">
        <v>19</v>
      </c>
      <c r="N822">
        <v>2</v>
      </c>
      <c r="O822">
        <v>0</v>
      </c>
      <c r="P822">
        <v>38</v>
      </c>
      <c r="Q822">
        <v>11</v>
      </c>
      <c r="R822">
        <v>2</v>
      </c>
      <c r="S822">
        <v>0</v>
      </c>
      <c r="T822">
        <v>28</v>
      </c>
    </row>
    <row r="823" spans="1:20" x14ac:dyDescent="0.2">
      <c r="A823" s="1">
        <v>43165</v>
      </c>
      <c r="B823" t="s">
        <v>31</v>
      </c>
      <c r="C823">
        <v>81</v>
      </c>
      <c r="D823">
        <v>12</v>
      </c>
      <c r="E823">
        <v>1</v>
      </c>
      <c r="F823">
        <v>912</v>
      </c>
      <c r="G823" s="5">
        <v>3.2469135802469098</v>
      </c>
      <c r="H823" s="5">
        <v>60576</v>
      </c>
      <c r="I823">
        <v>102</v>
      </c>
      <c r="J823">
        <v>12</v>
      </c>
      <c r="K823">
        <v>0</v>
      </c>
      <c r="L823">
        <v>1191</v>
      </c>
      <c r="M823">
        <v>85</v>
      </c>
      <c r="N823">
        <v>11</v>
      </c>
      <c r="O823">
        <v>1</v>
      </c>
      <c r="P823">
        <v>860</v>
      </c>
      <c r="Q823">
        <v>71</v>
      </c>
      <c r="R823">
        <v>12</v>
      </c>
      <c r="S823">
        <v>0</v>
      </c>
      <c r="T823">
        <v>841</v>
      </c>
    </row>
    <row r="824" spans="1:20" x14ac:dyDescent="0.2">
      <c r="A824" s="1">
        <v>43165</v>
      </c>
      <c r="B824" t="s">
        <v>32</v>
      </c>
      <c r="C824">
        <v>27</v>
      </c>
      <c r="D824">
        <v>3</v>
      </c>
      <c r="E824">
        <v>0</v>
      </c>
      <c r="F824">
        <v>104</v>
      </c>
      <c r="G824" s="5">
        <v>2.7391304347826</v>
      </c>
      <c r="H824" s="5">
        <v>56574.956521739099</v>
      </c>
      <c r="I824">
        <v>27</v>
      </c>
      <c r="J824">
        <v>3</v>
      </c>
      <c r="K824">
        <v>0</v>
      </c>
      <c r="L824">
        <v>117</v>
      </c>
      <c r="M824">
        <v>34</v>
      </c>
      <c r="N824">
        <v>3</v>
      </c>
      <c r="O824">
        <v>0</v>
      </c>
      <c r="P824">
        <v>116</v>
      </c>
      <c r="Q824">
        <v>19</v>
      </c>
      <c r="R824">
        <v>3</v>
      </c>
      <c r="S824">
        <v>0</v>
      </c>
      <c r="T824">
        <v>82</v>
      </c>
    </row>
    <row r="825" spans="1:20" x14ac:dyDescent="0.2">
      <c r="A825" s="1">
        <v>43166</v>
      </c>
      <c r="B825" t="s">
        <v>18</v>
      </c>
      <c r="C825">
        <v>16</v>
      </c>
      <c r="D825">
        <v>4</v>
      </c>
      <c r="E825">
        <v>0</v>
      </c>
      <c r="F825">
        <v>56</v>
      </c>
      <c r="G825" s="5">
        <v>3.9090909090908998</v>
      </c>
      <c r="H825" s="5">
        <v>45564.727272727199</v>
      </c>
      <c r="I825">
        <v>13</v>
      </c>
      <c r="J825">
        <v>4</v>
      </c>
      <c r="K825">
        <v>0</v>
      </c>
      <c r="L825">
        <v>42</v>
      </c>
      <c r="M825">
        <v>7</v>
      </c>
      <c r="N825">
        <v>4</v>
      </c>
      <c r="O825">
        <v>0</v>
      </c>
      <c r="P825">
        <v>24</v>
      </c>
      <c r="Q825">
        <v>6</v>
      </c>
      <c r="R825">
        <v>4</v>
      </c>
      <c r="S825">
        <v>0</v>
      </c>
      <c r="T825">
        <v>21</v>
      </c>
    </row>
    <row r="826" spans="1:20" x14ac:dyDescent="0.2">
      <c r="A826" s="1">
        <v>43166</v>
      </c>
      <c r="B826" t="s">
        <v>19</v>
      </c>
      <c r="C826">
        <v>33</v>
      </c>
      <c r="D826">
        <v>11</v>
      </c>
      <c r="E826">
        <v>1</v>
      </c>
      <c r="F826">
        <v>326</v>
      </c>
      <c r="G826" s="5">
        <v>9.1818181818181799</v>
      </c>
      <c r="H826" s="5">
        <v>54685.696969696903</v>
      </c>
      <c r="I826">
        <v>25</v>
      </c>
      <c r="J826">
        <v>13</v>
      </c>
      <c r="K826">
        <v>2</v>
      </c>
      <c r="L826">
        <v>289</v>
      </c>
      <c r="M826">
        <v>30</v>
      </c>
      <c r="N826">
        <v>12</v>
      </c>
      <c r="O826">
        <v>0</v>
      </c>
      <c r="P826">
        <v>354</v>
      </c>
      <c r="Q826">
        <v>23</v>
      </c>
      <c r="R826">
        <v>15</v>
      </c>
      <c r="S826">
        <v>0</v>
      </c>
      <c r="T826">
        <v>342</v>
      </c>
    </row>
    <row r="827" spans="1:20" x14ac:dyDescent="0.2">
      <c r="A827" s="1">
        <v>43166</v>
      </c>
      <c r="B827" t="s">
        <v>20</v>
      </c>
      <c r="C827">
        <v>11</v>
      </c>
      <c r="D827">
        <v>9</v>
      </c>
      <c r="E827">
        <v>0</v>
      </c>
      <c r="F827">
        <v>97</v>
      </c>
      <c r="G827" s="5">
        <v>1.8181818181818099</v>
      </c>
      <c r="H827" s="5">
        <v>54651.909090909001</v>
      </c>
      <c r="I827">
        <v>10</v>
      </c>
      <c r="J827">
        <v>6</v>
      </c>
      <c r="K827">
        <v>1</v>
      </c>
      <c r="L827">
        <v>53</v>
      </c>
      <c r="M827">
        <v>15</v>
      </c>
      <c r="N827">
        <v>8</v>
      </c>
      <c r="O827">
        <v>0</v>
      </c>
      <c r="P827">
        <v>115</v>
      </c>
      <c r="Q827">
        <v>16</v>
      </c>
      <c r="R827">
        <v>9</v>
      </c>
      <c r="S827">
        <v>0</v>
      </c>
      <c r="T827">
        <v>144</v>
      </c>
    </row>
    <row r="828" spans="1:20" x14ac:dyDescent="0.2">
      <c r="A828" s="1">
        <v>43166</v>
      </c>
      <c r="B828" t="s">
        <v>21</v>
      </c>
      <c r="C828">
        <v>15</v>
      </c>
      <c r="D828">
        <v>10</v>
      </c>
      <c r="E828">
        <v>0</v>
      </c>
      <c r="F828">
        <v>152</v>
      </c>
      <c r="G828" s="5">
        <v>3.7333333333333298</v>
      </c>
      <c r="H828" s="5">
        <v>53376.466666666602</v>
      </c>
      <c r="I828">
        <v>11</v>
      </c>
      <c r="J828">
        <v>10</v>
      </c>
      <c r="K828">
        <v>1</v>
      </c>
      <c r="L828">
        <v>95</v>
      </c>
      <c r="M828">
        <v>11</v>
      </c>
      <c r="N828">
        <v>10</v>
      </c>
      <c r="O828">
        <v>0</v>
      </c>
      <c r="P828">
        <v>110</v>
      </c>
      <c r="Q828">
        <v>18</v>
      </c>
      <c r="R828">
        <v>10</v>
      </c>
      <c r="S828">
        <v>1</v>
      </c>
      <c r="T828">
        <v>173</v>
      </c>
    </row>
    <row r="829" spans="1:20" x14ac:dyDescent="0.2">
      <c r="A829" s="1">
        <v>43166</v>
      </c>
      <c r="B829" t="s">
        <v>22</v>
      </c>
      <c r="C829">
        <v>24</v>
      </c>
      <c r="D829">
        <v>7</v>
      </c>
      <c r="E829">
        <v>0</v>
      </c>
      <c r="F829">
        <v>200</v>
      </c>
      <c r="G829" s="5">
        <v>2.60869565217391</v>
      </c>
      <c r="H829" s="5">
        <v>65252.695652173898</v>
      </c>
      <c r="I829">
        <v>32</v>
      </c>
      <c r="J829">
        <v>7</v>
      </c>
      <c r="K829">
        <v>0</v>
      </c>
      <c r="L829">
        <v>267</v>
      </c>
      <c r="M829">
        <v>21</v>
      </c>
      <c r="N829">
        <v>7</v>
      </c>
      <c r="O829">
        <v>0</v>
      </c>
      <c r="P829">
        <v>176</v>
      </c>
      <c r="Q829">
        <v>28</v>
      </c>
      <c r="R829">
        <v>7</v>
      </c>
      <c r="S829">
        <v>1</v>
      </c>
      <c r="T829">
        <v>212</v>
      </c>
    </row>
    <row r="830" spans="1:20" x14ac:dyDescent="0.2">
      <c r="A830" s="1">
        <v>43166</v>
      </c>
      <c r="B830" t="s">
        <v>23</v>
      </c>
      <c r="C830">
        <v>37</v>
      </c>
      <c r="D830">
        <v>10</v>
      </c>
      <c r="E830">
        <v>0</v>
      </c>
      <c r="F830">
        <v>412</v>
      </c>
      <c r="G830" s="5">
        <v>13.3611111111111</v>
      </c>
      <c r="H830" s="5">
        <v>44536.222222222197</v>
      </c>
      <c r="I830">
        <v>69</v>
      </c>
      <c r="J830">
        <v>10</v>
      </c>
      <c r="K830">
        <v>1</v>
      </c>
      <c r="L830">
        <v>738</v>
      </c>
      <c r="M830">
        <v>43</v>
      </c>
      <c r="N830">
        <v>10</v>
      </c>
      <c r="O830">
        <v>0</v>
      </c>
      <c r="P830">
        <v>480</v>
      </c>
      <c r="Q830">
        <v>54</v>
      </c>
      <c r="R830">
        <v>10</v>
      </c>
      <c r="S830">
        <v>0</v>
      </c>
      <c r="T830">
        <v>586</v>
      </c>
    </row>
    <row r="831" spans="1:20" x14ac:dyDescent="0.2">
      <c r="A831" s="1">
        <v>43166</v>
      </c>
      <c r="B831" t="s">
        <v>24</v>
      </c>
      <c r="C831">
        <v>15</v>
      </c>
      <c r="D831">
        <v>2</v>
      </c>
      <c r="E831">
        <v>1</v>
      </c>
      <c r="F831">
        <v>30</v>
      </c>
      <c r="G831" s="5">
        <v>1.8</v>
      </c>
      <c r="H831" s="5">
        <v>73466.266666666605</v>
      </c>
      <c r="I831">
        <v>13</v>
      </c>
      <c r="J831">
        <v>2</v>
      </c>
      <c r="K831">
        <v>0</v>
      </c>
      <c r="L831">
        <v>29</v>
      </c>
      <c r="M831">
        <v>7</v>
      </c>
      <c r="N831">
        <v>2</v>
      </c>
      <c r="O831">
        <v>0</v>
      </c>
      <c r="P831">
        <v>16</v>
      </c>
      <c r="Q831">
        <v>13</v>
      </c>
      <c r="R831">
        <v>2</v>
      </c>
      <c r="S831">
        <v>0</v>
      </c>
      <c r="T831">
        <v>26</v>
      </c>
    </row>
    <row r="832" spans="1:20" x14ac:dyDescent="0.2">
      <c r="A832" s="1">
        <v>43166</v>
      </c>
      <c r="B832" t="s">
        <v>25</v>
      </c>
      <c r="C832">
        <v>8</v>
      </c>
      <c r="D832">
        <v>4</v>
      </c>
      <c r="E832">
        <v>0</v>
      </c>
      <c r="F832">
        <v>32</v>
      </c>
      <c r="G832" s="5">
        <v>19.428571428571399</v>
      </c>
      <c r="H832" s="5">
        <v>42935.142857142797</v>
      </c>
      <c r="I832">
        <v>12</v>
      </c>
      <c r="J832">
        <v>4</v>
      </c>
      <c r="K832">
        <v>0</v>
      </c>
      <c r="L832">
        <v>42</v>
      </c>
      <c r="M832">
        <v>11</v>
      </c>
      <c r="N832">
        <v>4</v>
      </c>
      <c r="O832">
        <v>0</v>
      </c>
      <c r="P832">
        <v>38</v>
      </c>
      <c r="Q832">
        <v>11</v>
      </c>
      <c r="R832">
        <v>4</v>
      </c>
      <c r="S832">
        <v>0</v>
      </c>
      <c r="T832">
        <v>42</v>
      </c>
    </row>
    <row r="833" spans="1:20" x14ac:dyDescent="0.2">
      <c r="A833" s="1">
        <v>43166</v>
      </c>
      <c r="B833" t="s">
        <v>26</v>
      </c>
      <c r="C833">
        <v>49</v>
      </c>
      <c r="D833">
        <v>2</v>
      </c>
      <c r="E833">
        <v>0</v>
      </c>
      <c r="F833">
        <v>98</v>
      </c>
      <c r="G833" s="5">
        <v>7.2903225806451601</v>
      </c>
      <c r="H833" s="5">
        <v>48520.741935483798</v>
      </c>
      <c r="I833">
        <v>27</v>
      </c>
      <c r="J833">
        <v>2</v>
      </c>
      <c r="K833">
        <v>0</v>
      </c>
      <c r="L833">
        <v>53</v>
      </c>
      <c r="M833">
        <v>33</v>
      </c>
      <c r="N833">
        <v>2</v>
      </c>
      <c r="O833">
        <v>0</v>
      </c>
      <c r="P833">
        <v>66</v>
      </c>
      <c r="Q833">
        <v>42</v>
      </c>
      <c r="R833">
        <v>2</v>
      </c>
      <c r="S833">
        <v>0</v>
      </c>
      <c r="T833">
        <v>84</v>
      </c>
    </row>
    <row r="834" spans="1:20" x14ac:dyDescent="0.2">
      <c r="A834" s="1">
        <v>43166</v>
      </c>
      <c r="B834" t="s">
        <v>27</v>
      </c>
      <c r="C834">
        <v>11</v>
      </c>
      <c r="D834">
        <v>8</v>
      </c>
      <c r="E834">
        <v>0</v>
      </c>
      <c r="F834">
        <v>99</v>
      </c>
      <c r="G834" s="5">
        <v>6.2</v>
      </c>
      <c r="H834" s="5">
        <v>70010.7</v>
      </c>
      <c r="I834">
        <v>13</v>
      </c>
      <c r="J834">
        <v>8</v>
      </c>
      <c r="K834">
        <v>2</v>
      </c>
      <c r="L834">
        <v>99</v>
      </c>
      <c r="M834">
        <v>9</v>
      </c>
      <c r="N834">
        <v>8</v>
      </c>
      <c r="O834">
        <v>1</v>
      </c>
      <c r="P834">
        <v>71</v>
      </c>
      <c r="Q834">
        <v>8</v>
      </c>
      <c r="R834">
        <v>8</v>
      </c>
      <c r="S834">
        <v>0</v>
      </c>
      <c r="T834">
        <v>73</v>
      </c>
    </row>
    <row r="835" spans="1:20" x14ac:dyDescent="0.2">
      <c r="A835" s="1">
        <v>43166</v>
      </c>
      <c r="B835" t="s">
        <v>28</v>
      </c>
      <c r="C835">
        <v>17</v>
      </c>
      <c r="D835">
        <v>7</v>
      </c>
      <c r="E835">
        <v>0</v>
      </c>
      <c r="F835">
        <v>115</v>
      </c>
      <c r="G835" s="5">
        <v>4.0588235294117601</v>
      </c>
      <c r="H835" s="5">
        <v>35448.352941176403</v>
      </c>
      <c r="I835">
        <v>11</v>
      </c>
      <c r="J835">
        <v>8</v>
      </c>
      <c r="K835">
        <v>0</v>
      </c>
      <c r="L835">
        <v>89</v>
      </c>
      <c r="M835">
        <v>10</v>
      </c>
      <c r="N835">
        <v>11</v>
      </c>
      <c r="O835">
        <v>0</v>
      </c>
      <c r="P835">
        <v>108</v>
      </c>
      <c r="Q835">
        <v>16</v>
      </c>
      <c r="R835">
        <v>6</v>
      </c>
      <c r="S835">
        <v>0</v>
      </c>
      <c r="T835">
        <v>100</v>
      </c>
    </row>
    <row r="836" spans="1:20" x14ac:dyDescent="0.2">
      <c r="A836" s="1">
        <v>43166</v>
      </c>
      <c r="B836" t="s">
        <v>29</v>
      </c>
      <c r="C836">
        <v>20</v>
      </c>
      <c r="D836">
        <v>2</v>
      </c>
      <c r="E836">
        <v>0</v>
      </c>
      <c r="F836">
        <v>46</v>
      </c>
      <c r="G836" s="5">
        <v>3.1111111111111098</v>
      </c>
      <c r="H836" s="5">
        <v>61151.5</v>
      </c>
      <c r="I836">
        <v>17</v>
      </c>
      <c r="J836">
        <v>2</v>
      </c>
      <c r="K836">
        <v>0</v>
      </c>
      <c r="L836">
        <v>37</v>
      </c>
      <c r="M836">
        <v>14</v>
      </c>
      <c r="N836">
        <v>2</v>
      </c>
      <c r="O836">
        <v>0</v>
      </c>
      <c r="P836">
        <v>32</v>
      </c>
      <c r="Q836">
        <v>16</v>
      </c>
      <c r="R836">
        <v>2</v>
      </c>
      <c r="S836">
        <v>0</v>
      </c>
      <c r="T836">
        <v>38</v>
      </c>
    </row>
    <row r="837" spans="1:20" x14ac:dyDescent="0.2">
      <c r="A837" s="1">
        <v>43166</v>
      </c>
      <c r="B837" t="s">
        <v>30</v>
      </c>
      <c r="C837">
        <v>12</v>
      </c>
      <c r="D837">
        <v>2</v>
      </c>
      <c r="E837">
        <v>0</v>
      </c>
      <c r="F837">
        <v>34</v>
      </c>
      <c r="G837" s="5">
        <v>3.0833333333333299</v>
      </c>
      <c r="H837" s="5">
        <v>50110.333333333299</v>
      </c>
      <c r="I837">
        <v>9</v>
      </c>
      <c r="J837">
        <v>2</v>
      </c>
      <c r="K837">
        <v>0</v>
      </c>
      <c r="L837">
        <v>22</v>
      </c>
      <c r="M837">
        <v>21</v>
      </c>
      <c r="N837">
        <v>2</v>
      </c>
      <c r="O837">
        <v>0</v>
      </c>
      <c r="P837">
        <v>42</v>
      </c>
      <c r="Q837">
        <v>17</v>
      </c>
      <c r="R837">
        <v>2</v>
      </c>
      <c r="S837">
        <v>0</v>
      </c>
      <c r="T837">
        <v>34</v>
      </c>
    </row>
    <row r="838" spans="1:20" x14ac:dyDescent="0.2">
      <c r="A838" s="1">
        <v>43166</v>
      </c>
      <c r="B838" t="s">
        <v>31</v>
      </c>
      <c r="C838">
        <v>105</v>
      </c>
      <c r="D838">
        <v>13</v>
      </c>
      <c r="E838">
        <v>0</v>
      </c>
      <c r="F838">
        <v>1278</v>
      </c>
      <c r="G838" s="5">
        <v>5.54</v>
      </c>
      <c r="H838" s="5">
        <v>46094.61</v>
      </c>
      <c r="I838">
        <v>82</v>
      </c>
      <c r="J838">
        <v>13</v>
      </c>
      <c r="K838">
        <v>1</v>
      </c>
      <c r="L838">
        <v>994</v>
      </c>
      <c r="M838">
        <v>78</v>
      </c>
      <c r="N838">
        <v>11</v>
      </c>
      <c r="O838">
        <v>1</v>
      </c>
      <c r="P838">
        <v>821</v>
      </c>
      <c r="Q838">
        <v>70</v>
      </c>
      <c r="R838">
        <v>12</v>
      </c>
      <c r="S838">
        <v>0</v>
      </c>
      <c r="T838">
        <v>841</v>
      </c>
    </row>
    <row r="839" spans="1:20" x14ac:dyDescent="0.2">
      <c r="A839" s="1">
        <v>43166</v>
      </c>
      <c r="B839" t="s">
        <v>32</v>
      </c>
      <c r="C839">
        <v>42</v>
      </c>
      <c r="D839">
        <v>3</v>
      </c>
      <c r="E839">
        <v>0</v>
      </c>
      <c r="F839">
        <v>187</v>
      </c>
      <c r="G839" s="5">
        <v>3.9166666666666599</v>
      </c>
      <c r="H839" s="5">
        <v>41794.444444444402</v>
      </c>
      <c r="I839">
        <v>32</v>
      </c>
      <c r="J839">
        <v>3</v>
      </c>
      <c r="K839">
        <v>0</v>
      </c>
      <c r="L839">
        <v>112</v>
      </c>
      <c r="M839">
        <v>23</v>
      </c>
      <c r="N839">
        <v>3</v>
      </c>
      <c r="O839">
        <v>0</v>
      </c>
      <c r="P839">
        <v>75</v>
      </c>
      <c r="Q839">
        <v>24</v>
      </c>
      <c r="R839">
        <v>3</v>
      </c>
      <c r="S839">
        <v>0</v>
      </c>
      <c r="T839">
        <v>78</v>
      </c>
    </row>
    <row r="840" spans="1:20" x14ac:dyDescent="0.2">
      <c r="A840" s="1">
        <v>43167</v>
      </c>
      <c r="B840" t="s">
        <v>18</v>
      </c>
      <c r="C840">
        <v>1</v>
      </c>
      <c r="D840">
        <v>4</v>
      </c>
      <c r="E840">
        <v>0</v>
      </c>
      <c r="F840">
        <v>4</v>
      </c>
      <c r="G840" s="5">
        <v>2</v>
      </c>
      <c r="H840" s="5">
        <v>117</v>
      </c>
      <c r="I840">
        <v>12</v>
      </c>
      <c r="J840">
        <v>4</v>
      </c>
      <c r="K840">
        <v>0</v>
      </c>
      <c r="L840">
        <v>42</v>
      </c>
      <c r="M840">
        <v>2</v>
      </c>
      <c r="N840">
        <v>4</v>
      </c>
      <c r="O840">
        <v>0</v>
      </c>
      <c r="P840">
        <v>7</v>
      </c>
      <c r="Q840">
        <v>4</v>
      </c>
      <c r="R840">
        <v>4</v>
      </c>
      <c r="S840">
        <v>0</v>
      </c>
      <c r="T840">
        <v>14</v>
      </c>
    </row>
    <row r="841" spans="1:20" x14ac:dyDescent="0.2">
      <c r="A841" s="1">
        <v>43167</v>
      </c>
      <c r="B841" t="s">
        <v>19</v>
      </c>
      <c r="C841">
        <v>19</v>
      </c>
      <c r="D841">
        <v>12</v>
      </c>
      <c r="E841">
        <v>0</v>
      </c>
      <c r="F841">
        <v>223</v>
      </c>
      <c r="G841" s="5">
        <v>4</v>
      </c>
      <c r="H841" s="5">
        <v>37133.368421052597</v>
      </c>
      <c r="I841">
        <v>21</v>
      </c>
      <c r="J841">
        <v>16</v>
      </c>
      <c r="K841">
        <v>0</v>
      </c>
      <c r="L841">
        <v>338</v>
      </c>
      <c r="M841">
        <v>18</v>
      </c>
      <c r="N841">
        <v>14</v>
      </c>
      <c r="O841">
        <v>1</v>
      </c>
      <c r="P841">
        <v>228</v>
      </c>
      <c r="Q841">
        <v>28</v>
      </c>
      <c r="R841">
        <v>10</v>
      </c>
      <c r="S841">
        <v>0</v>
      </c>
      <c r="T841">
        <v>278</v>
      </c>
    </row>
    <row r="842" spans="1:20" x14ac:dyDescent="0.2">
      <c r="A842" s="1">
        <v>43167</v>
      </c>
      <c r="B842" t="s">
        <v>20</v>
      </c>
      <c r="C842">
        <v>13</v>
      </c>
      <c r="D842">
        <v>8</v>
      </c>
      <c r="E842">
        <v>0</v>
      </c>
      <c r="F842">
        <v>97</v>
      </c>
      <c r="G842" s="5">
        <v>1.3846153846153799</v>
      </c>
      <c r="H842" s="5">
        <v>76994</v>
      </c>
      <c r="I842">
        <v>15</v>
      </c>
      <c r="J842">
        <v>9</v>
      </c>
      <c r="K842">
        <v>0</v>
      </c>
      <c r="L842">
        <v>128</v>
      </c>
      <c r="M842">
        <v>12</v>
      </c>
      <c r="N842">
        <v>7</v>
      </c>
      <c r="O842">
        <v>0</v>
      </c>
      <c r="P842">
        <v>85</v>
      </c>
      <c r="Q842">
        <v>16</v>
      </c>
      <c r="R842">
        <v>10</v>
      </c>
      <c r="S842">
        <v>0</v>
      </c>
      <c r="T842">
        <v>161</v>
      </c>
    </row>
    <row r="843" spans="1:20" x14ac:dyDescent="0.2">
      <c r="A843" s="1">
        <v>43167</v>
      </c>
      <c r="B843" t="s">
        <v>21</v>
      </c>
      <c r="C843">
        <v>7</v>
      </c>
      <c r="D843">
        <v>10</v>
      </c>
      <c r="E843">
        <v>0</v>
      </c>
      <c r="F843">
        <v>71</v>
      </c>
      <c r="G843" s="5">
        <v>2</v>
      </c>
      <c r="H843" s="5">
        <v>57261.4285714285</v>
      </c>
      <c r="I843">
        <v>12</v>
      </c>
      <c r="J843">
        <v>10</v>
      </c>
      <c r="K843">
        <v>0</v>
      </c>
      <c r="L843">
        <v>115</v>
      </c>
      <c r="M843">
        <v>20</v>
      </c>
      <c r="N843">
        <v>10</v>
      </c>
      <c r="O843">
        <v>0</v>
      </c>
      <c r="P843">
        <v>200</v>
      </c>
      <c r="Q843">
        <v>13</v>
      </c>
      <c r="R843">
        <v>10</v>
      </c>
      <c r="S843">
        <v>0</v>
      </c>
      <c r="T843">
        <v>132</v>
      </c>
    </row>
    <row r="844" spans="1:20" x14ac:dyDescent="0.2">
      <c r="A844" s="1">
        <v>43167</v>
      </c>
      <c r="B844" t="s">
        <v>22</v>
      </c>
      <c r="C844">
        <v>36</v>
      </c>
      <c r="D844">
        <v>7</v>
      </c>
      <c r="E844">
        <v>0</v>
      </c>
      <c r="F844">
        <v>310</v>
      </c>
      <c r="G844" s="5">
        <v>2.53125</v>
      </c>
      <c r="H844" s="5">
        <v>59439.59375</v>
      </c>
      <c r="I844">
        <v>41</v>
      </c>
      <c r="J844">
        <v>7</v>
      </c>
      <c r="K844">
        <v>0</v>
      </c>
      <c r="L844">
        <v>342</v>
      </c>
      <c r="M844">
        <v>36</v>
      </c>
      <c r="N844">
        <v>7</v>
      </c>
      <c r="O844">
        <v>0</v>
      </c>
      <c r="P844">
        <v>302</v>
      </c>
      <c r="Q844">
        <v>32</v>
      </c>
      <c r="R844">
        <v>7</v>
      </c>
      <c r="S844">
        <v>0</v>
      </c>
      <c r="T844">
        <v>266</v>
      </c>
    </row>
    <row r="845" spans="1:20" x14ac:dyDescent="0.2">
      <c r="A845" s="1">
        <v>43167</v>
      </c>
      <c r="B845" t="s">
        <v>23</v>
      </c>
      <c r="C845">
        <v>56</v>
      </c>
      <c r="D845">
        <v>10</v>
      </c>
      <c r="E845">
        <v>0</v>
      </c>
      <c r="F845">
        <v>614</v>
      </c>
      <c r="G845" s="5">
        <v>3.0204081632653001</v>
      </c>
      <c r="H845" s="5">
        <v>55157.857142857101</v>
      </c>
      <c r="I845">
        <v>67</v>
      </c>
      <c r="J845">
        <v>10</v>
      </c>
      <c r="K845">
        <v>0</v>
      </c>
      <c r="L845">
        <v>746</v>
      </c>
      <c r="M845">
        <v>61</v>
      </c>
      <c r="N845">
        <v>10</v>
      </c>
      <c r="O845">
        <v>0</v>
      </c>
      <c r="P845">
        <v>685</v>
      </c>
      <c r="Q845">
        <v>47</v>
      </c>
      <c r="R845">
        <v>10</v>
      </c>
      <c r="S845">
        <v>0</v>
      </c>
      <c r="T845">
        <v>509</v>
      </c>
    </row>
    <row r="846" spans="1:20" x14ac:dyDescent="0.2">
      <c r="A846" s="1">
        <v>43167</v>
      </c>
      <c r="B846" t="s">
        <v>24</v>
      </c>
      <c r="C846">
        <v>17</v>
      </c>
      <c r="D846">
        <v>2</v>
      </c>
      <c r="E846">
        <v>0</v>
      </c>
      <c r="F846">
        <v>38</v>
      </c>
      <c r="G846" s="5">
        <v>1.8235294117647001</v>
      </c>
      <c r="H846" s="5">
        <v>59111.882352941102</v>
      </c>
      <c r="I846">
        <v>16</v>
      </c>
      <c r="J846">
        <v>2</v>
      </c>
      <c r="K846">
        <v>0</v>
      </c>
      <c r="L846">
        <v>48</v>
      </c>
      <c r="M846">
        <v>9</v>
      </c>
      <c r="N846">
        <v>2</v>
      </c>
      <c r="O846">
        <v>0</v>
      </c>
      <c r="P846">
        <v>19</v>
      </c>
      <c r="Q846">
        <v>14</v>
      </c>
      <c r="R846">
        <v>2</v>
      </c>
      <c r="S846">
        <v>0</v>
      </c>
      <c r="T846">
        <v>48</v>
      </c>
    </row>
    <row r="847" spans="1:20" x14ac:dyDescent="0.2">
      <c r="A847" s="1">
        <v>43167</v>
      </c>
      <c r="B847" t="s">
        <v>25</v>
      </c>
      <c r="C847">
        <v>1</v>
      </c>
      <c r="D847">
        <v>4</v>
      </c>
      <c r="E847">
        <v>1</v>
      </c>
      <c r="F847">
        <v>3</v>
      </c>
      <c r="G847" s="5">
        <v>1</v>
      </c>
      <c r="H847" s="5">
        <v>99999</v>
      </c>
      <c r="I847">
        <v>18</v>
      </c>
      <c r="J847">
        <v>4</v>
      </c>
      <c r="K847">
        <v>0</v>
      </c>
      <c r="L847">
        <v>63</v>
      </c>
      <c r="M847">
        <v>6</v>
      </c>
      <c r="N847">
        <v>4</v>
      </c>
      <c r="O847">
        <v>0</v>
      </c>
      <c r="P847">
        <v>21</v>
      </c>
      <c r="Q847">
        <v>4</v>
      </c>
      <c r="R847">
        <v>4</v>
      </c>
      <c r="S847">
        <v>0</v>
      </c>
      <c r="T847">
        <v>16</v>
      </c>
    </row>
    <row r="848" spans="1:20" x14ac:dyDescent="0.2">
      <c r="A848" s="1">
        <v>43167</v>
      </c>
      <c r="B848" t="s">
        <v>26</v>
      </c>
      <c r="C848">
        <v>36</v>
      </c>
      <c r="D848">
        <v>2</v>
      </c>
      <c r="E848">
        <v>0</v>
      </c>
      <c r="F848">
        <v>72</v>
      </c>
      <c r="G848" s="5">
        <v>2.8965517241379302</v>
      </c>
      <c r="H848" s="5">
        <v>51855.241379310297</v>
      </c>
      <c r="I848">
        <v>51</v>
      </c>
      <c r="J848">
        <v>2</v>
      </c>
      <c r="K848">
        <v>0</v>
      </c>
      <c r="L848">
        <v>101</v>
      </c>
      <c r="M848">
        <v>30</v>
      </c>
      <c r="N848">
        <v>2</v>
      </c>
      <c r="O848">
        <v>0</v>
      </c>
      <c r="P848">
        <v>60</v>
      </c>
      <c r="Q848">
        <v>42</v>
      </c>
      <c r="R848">
        <v>2</v>
      </c>
      <c r="S848">
        <v>0</v>
      </c>
      <c r="T848">
        <v>84</v>
      </c>
    </row>
    <row r="849" spans="1:20" x14ac:dyDescent="0.2">
      <c r="A849" s="1">
        <v>43167</v>
      </c>
      <c r="B849" t="s">
        <v>27</v>
      </c>
      <c r="C849">
        <v>9</v>
      </c>
      <c r="D849">
        <v>8</v>
      </c>
      <c r="E849">
        <v>1</v>
      </c>
      <c r="F849">
        <v>73</v>
      </c>
      <c r="G849" s="5">
        <v>2.1111111111111098</v>
      </c>
      <c r="H849" s="5">
        <v>66684.333333333299</v>
      </c>
      <c r="I849">
        <v>10</v>
      </c>
      <c r="J849">
        <v>8</v>
      </c>
      <c r="K849">
        <v>0</v>
      </c>
      <c r="L849">
        <v>94</v>
      </c>
      <c r="M849">
        <v>19</v>
      </c>
      <c r="N849">
        <v>8</v>
      </c>
      <c r="O849">
        <v>2</v>
      </c>
      <c r="P849">
        <v>140</v>
      </c>
      <c r="Q849">
        <v>17</v>
      </c>
      <c r="R849">
        <v>8</v>
      </c>
      <c r="S849">
        <v>1</v>
      </c>
      <c r="T849">
        <v>143</v>
      </c>
    </row>
    <row r="850" spans="1:20" x14ac:dyDescent="0.2">
      <c r="A850" s="1">
        <v>43167</v>
      </c>
      <c r="B850" t="s">
        <v>28</v>
      </c>
      <c r="C850">
        <v>14</v>
      </c>
      <c r="D850">
        <v>11</v>
      </c>
      <c r="E850">
        <v>0</v>
      </c>
      <c r="F850">
        <v>149</v>
      </c>
      <c r="G850" s="5">
        <v>2.5</v>
      </c>
      <c r="H850" s="5">
        <v>43168.214285714203</v>
      </c>
      <c r="I850">
        <v>14</v>
      </c>
      <c r="J850">
        <v>8</v>
      </c>
      <c r="K850">
        <v>0</v>
      </c>
      <c r="L850">
        <v>108</v>
      </c>
      <c r="M850">
        <v>12</v>
      </c>
      <c r="N850">
        <v>7</v>
      </c>
      <c r="O850">
        <v>1</v>
      </c>
      <c r="P850">
        <v>78</v>
      </c>
      <c r="Q850">
        <v>21</v>
      </c>
      <c r="R850">
        <v>8</v>
      </c>
      <c r="S850">
        <v>0</v>
      </c>
      <c r="T850">
        <v>170</v>
      </c>
    </row>
    <row r="851" spans="1:20" x14ac:dyDescent="0.2">
      <c r="A851" s="1">
        <v>43167</v>
      </c>
      <c r="B851" t="s">
        <v>29</v>
      </c>
      <c r="C851">
        <v>17</v>
      </c>
      <c r="D851">
        <v>2</v>
      </c>
      <c r="E851">
        <v>0</v>
      </c>
      <c r="F851">
        <v>46</v>
      </c>
      <c r="G851" s="5">
        <v>5.4117647058823497</v>
      </c>
      <c r="H851" s="5">
        <v>53038</v>
      </c>
      <c r="I851">
        <v>20</v>
      </c>
      <c r="J851">
        <v>2</v>
      </c>
      <c r="K851">
        <v>0</v>
      </c>
      <c r="L851">
        <v>56</v>
      </c>
      <c r="M851">
        <v>11</v>
      </c>
      <c r="N851">
        <v>2</v>
      </c>
      <c r="O851">
        <v>0</v>
      </c>
      <c r="P851">
        <v>24</v>
      </c>
      <c r="Q851">
        <v>21</v>
      </c>
      <c r="R851">
        <v>2</v>
      </c>
      <c r="S851">
        <v>0</v>
      </c>
      <c r="T851">
        <v>57</v>
      </c>
    </row>
    <row r="852" spans="1:20" x14ac:dyDescent="0.2">
      <c r="A852" s="1">
        <v>43167</v>
      </c>
      <c r="B852" t="s">
        <v>30</v>
      </c>
      <c r="C852">
        <v>13</v>
      </c>
      <c r="D852">
        <v>2</v>
      </c>
      <c r="E852">
        <v>0</v>
      </c>
      <c r="F852">
        <v>32</v>
      </c>
      <c r="G852" s="5">
        <v>3.5833333333333299</v>
      </c>
      <c r="H852" s="5">
        <v>66673.666666666599</v>
      </c>
      <c r="I852">
        <v>18</v>
      </c>
      <c r="J852">
        <v>2</v>
      </c>
      <c r="K852">
        <v>0</v>
      </c>
      <c r="L852">
        <v>74</v>
      </c>
      <c r="M852">
        <v>4</v>
      </c>
      <c r="N852">
        <v>2</v>
      </c>
      <c r="O852">
        <v>0</v>
      </c>
      <c r="P852">
        <v>8</v>
      </c>
      <c r="Q852">
        <v>13</v>
      </c>
      <c r="R852">
        <v>2</v>
      </c>
      <c r="S852">
        <v>0</v>
      </c>
      <c r="T852">
        <v>38</v>
      </c>
    </row>
    <row r="853" spans="1:20" x14ac:dyDescent="0.2">
      <c r="A853" s="1">
        <v>43167</v>
      </c>
      <c r="B853" t="s">
        <v>31</v>
      </c>
      <c r="C853">
        <v>87</v>
      </c>
      <c r="D853">
        <v>15</v>
      </c>
      <c r="E853">
        <v>0</v>
      </c>
      <c r="F853">
        <v>1290</v>
      </c>
      <c r="G853" s="5">
        <v>6.7325581395348797</v>
      </c>
      <c r="H853" s="5">
        <v>48929.965116279003</v>
      </c>
      <c r="I853">
        <v>91</v>
      </c>
      <c r="J853">
        <v>16</v>
      </c>
      <c r="K853">
        <v>0</v>
      </c>
      <c r="L853">
        <v>1458</v>
      </c>
      <c r="M853">
        <v>60</v>
      </c>
      <c r="N853">
        <v>12</v>
      </c>
      <c r="O853">
        <v>1</v>
      </c>
      <c r="P853">
        <v>694</v>
      </c>
      <c r="Q853">
        <v>110</v>
      </c>
      <c r="R853">
        <v>15</v>
      </c>
      <c r="S853">
        <v>0</v>
      </c>
      <c r="T853">
        <v>1545</v>
      </c>
    </row>
    <row r="854" spans="1:20" x14ac:dyDescent="0.2">
      <c r="A854" s="1">
        <v>43167</v>
      </c>
      <c r="B854" t="s">
        <v>32</v>
      </c>
      <c r="C854">
        <v>16</v>
      </c>
      <c r="D854">
        <v>3</v>
      </c>
      <c r="E854">
        <v>0</v>
      </c>
      <c r="F854">
        <v>84</v>
      </c>
      <c r="G854" s="5">
        <v>5.25</v>
      </c>
      <c r="H854" s="5">
        <v>43817.6875</v>
      </c>
      <c r="I854">
        <v>38</v>
      </c>
      <c r="J854">
        <v>3</v>
      </c>
      <c r="K854">
        <v>0</v>
      </c>
      <c r="L854">
        <v>142</v>
      </c>
      <c r="M854">
        <v>19</v>
      </c>
      <c r="N854">
        <v>3</v>
      </c>
      <c r="O854">
        <v>0</v>
      </c>
      <c r="P854">
        <v>79</v>
      </c>
      <c r="Q854">
        <v>34</v>
      </c>
      <c r="R854">
        <v>3</v>
      </c>
      <c r="S854">
        <v>0</v>
      </c>
      <c r="T854">
        <v>152</v>
      </c>
    </row>
    <row r="855" spans="1:20" x14ac:dyDescent="0.2">
      <c r="A855" s="1">
        <v>43168</v>
      </c>
      <c r="B855" t="s">
        <v>18</v>
      </c>
      <c r="C855">
        <v>10</v>
      </c>
      <c r="D855">
        <v>4</v>
      </c>
      <c r="E855">
        <v>0</v>
      </c>
      <c r="F855">
        <v>32</v>
      </c>
      <c r="G855" s="5">
        <v>2.25</v>
      </c>
      <c r="H855" s="5">
        <v>37715.375</v>
      </c>
      <c r="I855">
        <v>17</v>
      </c>
      <c r="J855">
        <v>4</v>
      </c>
      <c r="K855">
        <v>0</v>
      </c>
      <c r="L855">
        <v>52</v>
      </c>
      <c r="M855">
        <v>14</v>
      </c>
      <c r="N855">
        <v>4</v>
      </c>
      <c r="O855">
        <v>0</v>
      </c>
      <c r="P855">
        <v>49</v>
      </c>
      <c r="Q855">
        <v>9</v>
      </c>
      <c r="R855">
        <v>4</v>
      </c>
      <c r="S855">
        <v>0</v>
      </c>
      <c r="T855">
        <v>30</v>
      </c>
    </row>
    <row r="856" spans="1:20" x14ac:dyDescent="0.2">
      <c r="A856" s="1">
        <v>43168</v>
      </c>
      <c r="B856" t="s">
        <v>19</v>
      </c>
      <c r="C856">
        <v>29</v>
      </c>
      <c r="D856">
        <v>15</v>
      </c>
      <c r="E856">
        <v>2</v>
      </c>
      <c r="F856">
        <v>367</v>
      </c>
      <c r="G856" s="5">
        <v>1.55172413793103</v>
      </c>
      <c r="H856" s="5">
        <v>69059.275862068898</v>
      </c>
      <c r="I856">
        <v>37</v>
      </c>
      <c r="J856">
        <v>14</v>
      </c>
      <c r="K856">
        <v>0</v>
      </c>
      <c r="L856">
        <v>507</v>
      </c>
      <c r="M856">
        <v>37</v>
      </c>
      <c r="N856">
        <v>11</v>
      </c>
      <c r="O856">
        <v>0</v>
      </c>
      <c r="P856">
        <v>397</v>
      </c>
      <c r="Q856">
        <v>46</v>
      </c>
      <c r="R856">
        <v>13</v>
      </c>
      <c r="S856">
        <v>2</v>
      </c>
      <c r="T856">
        <v>499</v>
      </c>
    </row>
    <row r="857" spans="1:20" x14ac:dyDescent="0.2">
      <c r="A857" s="1">
        <v>43168</v>
      </c>
      <c r="B857" t="s">
        <v>20</v>
      </c>
      <c r="C857">
        <v>24</v>
      </c>
      <c r="D857">
        <v>8</v>
      </c>
      <c r="E857">
        <v>1</v>
      </c>
      <c r="F857">
        <v>160</v>
      </c>
      <c r="G857" s="5">
        <v>3.5833333333333299</v>
      </c>
      <c r="H857" s="5">
        <v>46040.041666666599</v>
      </c>
      <c r="I857">
        <v>26</v>
      </c>
      <c r="J857">
        <v>8</v>
      </c>
      <c r="K857">
        <v>0</v>
      </c>
      <c r="L857">
        <v>207</v>
      </c>
      <c r="M857">
        <v>20</v>
      </c>
      <c r="N857">
        <v>10</v>
      </c>
      <c r="O857">
        <v>0</v>
      </c>
      <c r="P857">
        <v>198</v>
      </c>
      <c r="Q857">
        <v>18</v>
      </c>
      <c r="R857">
        <v>12</v>
      </c>
      <c r="S857">
        <v>0</v>
      </c>
      <c r="T857">
        <v>213</v>
      </c>
    </row>
    <row r="858" spans="1:20" x14ac:dyDescent="0.2">
      <c r="A858" s="1">
        <v>43168</v>
      </c>
      <c r="B858" t="s">
        <v>21</v>
      </c>
      <c r="C858">
        <v>18</v>
      </c>
      <c r="D858">
        <v>10</v>
      </c>
      <c r="E858">
        <v>0</v>
      </c>
      <c r="F858">
        <v>182</v>
      </c>
      <c r="G858" s="5">
        <v>1.76470588235294</v>
      </c>
      <c r="H858" s="5">
        <v>64727.764705882299</v>
      </c>
      <c r="I858">
        <v>28</v>
      </c>
      <c r="J858">
        <v>10</v>
      </c>
      <c r="K858">
        <v>0</v>
      </c>
      <c r="L858">
        <v>280</v>
      </c>
      <c r="M858">
        <v>16</v>
      </c>
      <c r="N858">
        <v>10</v>
      </c>
      <c r="O858">
        <v>0</v>
      </c>
      <c r="P858">
        <v>160</v>
      </c>
      <c r="Q858">
        <v>21</v>
      </c>
      <c r="R858">
        <v>10</v>
      </c>
      <c r="S858">
        <v>0</v>
      </c>
      <c r="T858">
        <v>203</v>
      </c>
    </row>
    <row r="859" spans="1:20" x14ac:dyDescent="0.2">
      <c r="A859" s="1">
        <v>43168</v>
      </c>
      <c r="B859" t="s">
        <v>22</v>
      </c>
      <c r="C859">
        <v>61</v>
      </c>
      <c r="D859">
        <v>7</v>
      </c>
      <c r="E859">
        <v>0</v>
      </c>
      <c r="F859">
        <v>506</v>
      </c>
      <c r="G859" s="5">
        <v>2.7833333333333301</v>
      </c>
      <c r="H859" s="5">
        <v>63479.85</v>
      </c>
      <c r="I859">
        <v>70</v>
      </c>
      <c r="J859">
        <v>7</v>
      </c>
      <c r="K859">
        <v>0</v>
      </c>
      <c r="L859">
        <v>620</v>
      </c>
      <c r="M859">
        <v>42</v>
      </c>
      <c r="N859">
        <v>7</v>
      </c>
      <c r="O859">
        <v>0</v>
      </c>
      <c r="P859">
        <v>345</v>
      </c>
      <c r="Q859">
        <v>47</v>
      </c>
      <c r="R859">
        <v>7</v>
      </c>
      <c r="S859">
        <v>0</v>
      </c>
      <c r="T859">
        <v>396</v>
      </c>
    </row>
    <row r="860" spans="1:20" x14ac:dyDescent="0.2">
      <c r="A860" s="1">
        <v>43168</v>
      </c>
      <c r="B860" t="s">
        <v>23</v>
      </c>
      <c r="C860">
        <v>65</v>
      </c>
      <c r="D860">
        <v>10</v>
      </c>
      <c r="E860">
        <v>1</v>
      </c>
      <c r="F860">
        <v>675</v>
      </c>
      <c r="G860" s="5">
        <v>2.4126984126984099</v>
      </c>
      <c r="H860" s="5">
        <v>60434.555555555497</v>
      </c>
      <c r="I860">
        <v>85</v>
      </c>
      <c r="J860">
        <v>10</v>
      </c>
      <c r="K860">
        <v>0</v>
      </c>
      <c r="L860">
        <v>934</v>
      </c>
      <c r="M860">
        <v>79</v>
      </c>
      <c r="N860">
        <v>10</v>
      </c>
      <c r="O860">
        <v>0</v>
      </c>
      <c r="P860">
        <v>847</v>
      </c>
      <c r="Q860">
        <v>65</v>
      </c>
      <c r="R860">
        <v>10</v>
      </c>
      <c r="S860">
        <v>0</v>
      </c>
      <c r="T860">
        <v>724</v>
      </c>
    </row>
    <row r="861" spans="1:20" x14ac:dyDescent="0.2">
      <c r="A861" s="1">
        <v>43168</v>
      </c>
      <c r="B861" t="s">
        <v>24</v>
      </c>
      <c r="C861">
        <v>18</v>
      </c>
      <c r="D861">
        <v>2</v>
      </c>
      <c r="E861">
        <v>0</v>
      </c>
      <c r="F861">
        <v>44</v>
      </c>
      <c r="G861" s="5">
        <v>3.7222222222222201</v>
      </c>
      <c r="H861" s="5">
        <v>39234.166666666599</v>
      </c>
      <c r="I861">
        <v>33</v>
      </c>
      <c r="J861">
        <v>2</v>
      </c>
      <c r="K861">
        <v>0</v>
      </c>
      <c r="L861">
        <v>77</v>
      </c>
      <c r="M861">
        <v>18</v>
      </c>
      <c r="N861">
        <v>2</v>
      </c>
      <c r="O861">
        <v>0</v>
      </c>
      <c r="P861">
        <v>54</v>
      </c>
      <c r="Q861">
        <v>27</v>
      </c>
      <c r="R861">
        <v>2</v>
      </c>
      <c r="S861">
        <v>0</v>
      </c>
      <c r="T861">
        <v>80</v>
      </c>
    </row>
    <row r="862" spans="1:20" x14ac:dyDescent="0.2">
      <c r="A862" s="1">
        <v>43168</v>
      </c>
      <c r="B862" t="s">
        <v>25</v>
      </c>
      <c r="C862">
        <v>13</v>
      </c>
      <c r="D862">
        <v>4</v>
      </c>
      <c r="E862">
        <v>1</v>
      </c>
      <c r="F862">
        <v>44</v>
      </c>
      <c r="G862" s="5">
        <v>3.2727272727272698</v>
      </c>
      <c r="H862" s="5">
        <v>54578.545454545398</v>
      </c>
      <c r="I862">
        <v>14</v>
      </c>
      <c r="J862">
        <v>4</v>
      </c>
      <c r="K862">
        <v>0</v>
      </c>
      <c r="L862">
        <v>47</v>
      </c>
      <c r="M862">
        <v>13</v>
      </c>
      <c r="N862">
        <v>4</v>
      </c>
      <c r="O862">
        <v>0</v>
      </c>
      <c r="P862">
        <v>51</v>
      </c>
      <c r="Q862">
        <v>16</v>
      </c>
      <c r="R862">
        <v>4</v>
      </c>
      <c r="S862">
        <v>0</v>
      </c>
      <c r="T862">
        <v>63</v>
      </c>
    </row>
    <row r="863" spans="1:20" x14ac:dyDescent="0.2">
      <c r="A863" s="1">
        <v>43168</v>
      </c>
      <c r="B863" t="s">
        <v>26</v>
      </c>
      <c r="C863">
        <v>41</v>
      </c>
      <c r="D863">
        <v>2</v>
      </c>
      <c r="E863">
        <v>0</v>
      </c>
      <c r="F863">
        <v>80</v>
      </c>
      <c r="G863" s="5">
        <v>3.2777777777777701</v>
      </c>
      <c r="H863" s="5">
        <v>69524.722222222204</v>
      </c>
      <c r="I863">
        <v>50</v>
      </c>
      <c r="J863">
        <v>2</v>
      </c>
      <c r="K863">
        <v>0</v>
      </c>
      <c r="L863">
        <v>98</v>
      </c>
      <c r="M863">
        <v>54</v>
      </c>
      <c r="N863">
        <v>2</v>
      </c>
      <c r="O863">
        <v>0</v>
      </c>
      <c r="P863">
        <v>106</v>
      </c>
      <c r="Q863">
        <v>52</v>
      </c>
      <c r="R863">
        <v>2</v>
      </c>
      <c r="S863">
        <v>0</v>
      </c>
      <c r="T863">
        <v>98</v>
      </c>
    </row>
    <row r="864" spans="1:20" x14ac:dyDescent="0.2">
      <c r="A864" s="1">
        <v>43168</v>
      </c>
      <c r="B864" t="s">
        <v>27</v>
      </c>
      <c r="C864">
        <v>25</v>
      </c>
      <c r="D864">
        <v>8</v>
      </c>
      <c r="E864">
        <v>1</v>
      </c>
      <c r="F864">
        <v>203</v>
      </c>
      <c r="G864" s="5">
        <v>3.8</v>
      </c>
      <c r="H864" s="5">
        <v>56053.599999999999</v>
      </c>
      <c r="I864">
        <v>16</v>
      </c>
      <c r="J864">
        <v>8</v>
      </c>
      <c r="K864">
        <v>2</v>
      </c>
      <c r="L864">
        <v>124</v>
      </c>
      <c r="M864">
        <v>15</v>
      </c>
      <c r="N864">
        <v>8</v>
      </c>
      <c r="O864">
        <v>1</v>
      </c>
      <c r="P864">
        <v>130</v>
      </c>
      <c r="Q864">
        <v>15</v>
      </c>
      <c r="R864">
        <v>8</v>
      </c>
      <c r="S864">
        <v>0</v>
      </c>
      <c r="T864">
        <v>143</v>
      </c>
    </row>
    <row r="865" spans="1:20" x14ac:dyDescent="0.2">
      <c r="A865" s="1">
        <v>43168</v>
      </c>
      <c r="B865" t="s">
        <v>28</v>
      </c>
      <c r="C865">
        <v>19</v>
      </c>
      <c r="D865">
        <v>7</v>
      </c>
      <c r="E865">
        <v>1</v>
      </c>
      <c r="F865">
        <v>119</v>
      </c>
      <c r="G865" s="5">
        <v>2.3157894736842102</v>
      </c>
      <c r="H865" s="5">
        <v>63223.947368421002</v>
      </c>
      <c r="I865">
        <v>31</v>
      </c>
      <c r="J865">
        <v>9</v>
      </c>
      <c r="K865">
        <v>0</v>
      </c>
      <c r="L865">
        <v>259</v>
      </c>
      <c r="M865">
        <v>21</v>
      </c>
      <c r="N865">
        <v>11</v>
      </c>
      <c r="O865">
        <v>0</v>
      </c>
      <c r="P865">
        <v>213</v>
      </c>
      <c r="Q865">
        <v>14</v>
      </c>
      <c r="R865">
        <v>9</v>
      </c>
      <c r="S865">
        <v>0</v>
      </c>
      <c r="T865">
        <v>130</v>
      </c>
    </row>
    <row r="866" spans="1:20" x14ac:dyDescent="0.2">
      <c r="A866" s="1">
        <v>43168</v>
      </c>
      <c r="B866" t="s">
        <v>29</v>
      </c>
      <c r="C866">
        <v>25</v>
      </c>
      <c r="D866">
        <v>2</v>
      </c>
      <c r="E866">
        <v>0</v>
      </c>
      <c r="F866">
        <v>72</v>
      </c>
      <c r="G866" s="5">
        <v>2.7826086956521698</v>
      </c>
      <c r="H866" s="5">
        <v>52317.608695652103</v>
      </c>
      <c r="I866">
        <v>23</v>
      </c>
      <c r="J866">
        <v>2</v>
      </c>
      <c r="K866">
        <v>0</v>
      </c>
      <c r="L866">
        <v>47</v>
      </c>
      <c r="M866">
        <v>22</v>
      </c>
      <c r="N866">
        <v>2</v>
      </c>
      <c r="O866">
        <v>0</v>
      </c>
      <c r="P866">
        <v>54</v>
      </c>
      <c r="Q866">
        <v>16</v>
      </c>
      <c r="R866">
        <v>2</v>
      </c>
      <c r="S866">
        <v>0</v>
      </c>
      <c r="T866">
        <v>40</v>
      </c>
    </row>
    <row r="867" spans="1:20" x14ac:dyDescent="0.2">
      <c r="A867" s="1">
        <v>43168</v>
      </c>
      <c r="B867" t="s">
        <v>30</v>
      </c>
      <c r="C867">
        <v>10</v>
      </c>
      <c r="D867">
        <v>2</v>
      </c>
      <c r="E867">
        <v>0</v>
      </c>
      <c r="F867">
        <v>22</v>
      </c>
      <c r="G867" s="5">
        <v>1.4</v>
      </c>
      <c r="H867" s="5">
        <v>70173.7</v>
      </c>
      <c r="I867">
        <v>25</v>
      </c>
      <c r="J867">
        <v>2</v>
      </c>
      <c r="K867">
        <v>0</v>
      </c>
      <c r="L867">
        <v>58</v>
      </c>
      <c r="M867">
        <v>18</v>
      </c>
      <c r="N867">
        <v>2</v>
      </c>
      <c r="O867">
        <v>0</v>
      </c>
      <c r="P867">
        <v>52</v>
      </c>
      <c r="Q867">
        <v>18</v>
      </c>
      <c r="R867">
        <v>2</v>
      </c>
      <c r="S867">
        <v>0</v>
      </c>
      <c r="T867">
        <v>41</v>
      </c>
    </row>
    <row r="868" spans="1:20" x14ac:dyDescent="0.2">
      <c r="A868" s="1">
        <v>43168</v>
      </c>
      <c r="B868" t="s">
        <v>31</v>
      </c>
      <c r="C868">
        <v>100</v>
      </c>
      <c r="D868">
        <v>13</v>
      </c>
      <c r="E868">
        <v>1</v>
      </c>
      <c r="F868">
        <v>1239</v>
      </c>
      <c r="G868" s="5">
        <v>2.7959183673469301</v>
      </c>
      <c r="H868" s="5">
        <v>56279.153061224402</v>
      </c>
      <c r="I868">
        <v>112</v>
      </c>
      <c r="J868">
        <v>12</v>
      </c>
      <c r="K868">
        <v>1</v>
      </c>
      <c r="L868">
        <v>1331</v>
      </c>
      <c r="M868">
        <v>133</v>
      </c>
      <c r="N868">
        <v>15</v>
      </c>
      <c r="O868">
        <v>0</v>
      </c>
      <c r="P868">
        <v>1936</v>
      </c>
      <c r="Q868">
        <v>129</v>
      </c>
      <c r="R868">
        <v>14</v>
      </c>
      <c r="S868">
        <v>1</v>
      </c>
      <c r="T868">
        <v>1713</v>
      </c>
    </row>
    <row r="869" spans="1:20" x14ac:dyDescent="0.2">
      <c r="A869" s="1">
        <v>43168</v>
      </c>
      <c r="B869" t="s">
        <v>32</v>
      </c>
      <c r="C869">
        <v>39</v>
      </c>
      <c r="D869">
        <v>3</v>
      </c>
      <c r="E869">
        <v>1</v>
      </c>
      <c r="F869">
        <v>163</v>
      </c>
      <c r="G869" s="5">
        <v>2.2000000000000002</v>
      </c>
      <c r="H869" s="5">
        <v>54391.171428571397</v>
      </c>
      <c r="I869">
        <v>52</v>
      </c>
      <c r="J869">
        <v>3</v>
      </c>
      <c r="K869">
        <v>0</v>
      </c>
      <c r="L869">
        <v>207</v>
      </c>
      <c r="M869">
        <v>42</v>
      </c>
      <c r="N869">
        <v>3</v>
      </c>
      <c r="O869">
        <v>0</v>
      </c>
      <c r="P869">
        <v>175</v>
      </c>
      <c r="Q869">
        <v>37</v>
      </c>
      <c r="R869">
        <v>3</v>
      </c>
      <c r="S869">
        <v>0</v>
      </c>
      <c r="T869">
        <v>143</v>
      </c>
    </row>
    <row r="870" spans="1:20" x14ac:dyDescent="0.2">
      <c r="A870" s="1">
        <v>43169</v>
      </c>
      <c r="B870" t="s">
        <v>18</v>
      </c>
      <c r="C870">
        <v>19</v>
      </c>
      <c r="D870">
        <v>4</v>
      </c>
      <c r="E870">
        <v>0</v>
      </c>
      <c r="F870">
        <v>60</v>
      </c>
      <c r="G870" s="5">
        <v>4.93333333333333</v>
      </c>
      <c r="H870" s="5">
        <v>40127</v>
      </c>
      <c r="I870">
        <v>15</v>
      </c>
      <c r="J870">
        <v>4</v>
      </c>
      <c r="K870">
        <v>0</v>
      </c>
      <c r="L870">
        <v>52</v>
      </c>
      <c r="M870">
        <v>21</v>
      </c>
      <c r="N870">
        <v>4</v>
      </c>
      <c r="O870">
        <v>0</v>
      </c>
      <c r="P870">
        <v>70</v>
      </c>
      <c r="Q870">
        <v>19</v>
      </c>
      <c r="R870">
        <v>4</v>
      </c>
      <c r="S870">
        <v>0</v>
      </c>
      <c r="T870">
        <v>65</v>
      </c>
    </row>
    <row r="871" spans="1:20" x14ac:dyDescent="0.2">
      <c r="A871" s="1">
        <v>43169</v>
      </c>
      <c r="B871" t="s">
        <v>19</v>
      </c>
      <c r="C871">
        <v>58</v>
      </c>
      <c r="D871">
        <v>10</v>
      </c>
      <c r="E871">
        <v>1</v>
      </c>
      <c r="F871">
        <v>510</v>
      </c>
      <c r="G871" s="5">
        <v>2.9310344827586201</v>
      </c>
      <c r="H871" s="5">
        <v>67322.241379310304</v>
      </c>
      <c r="I871">
        <v>39</v>
      </c>
      <c r="J871">
        <v>13</v>
      </c>
      <c r="K871">
        <v>0</v>
      </c>
      <c r="L871">
        <v>496</v>
      </c>
      <c r="M871">
        <v>40</v>
      </c>
      <c r="N871">
        <v>13</v>
      </c>
      <c r="O871">
        <v>0</v>
      </c>
      <c r="P871">
        <v>520</v>
      </c>
      <c r="Q871">
        <v>44</v>
      </c>
      <c r="R871">
        <v>11</v>
      </c>
      <c r="S871">
        <v>1</v>
      </c>
      <c r="T871">
        <v>431</v>
      </c>
    </row>
    <row r="872" spans="1:20" x14ac:dyDescent="0.2">
      <c r="A872" s="1">
        <v>43169</v>
      </c>
      <c r="B872" t="s">
        <v>20</v>
      </c>
      <c r="C872">
        <v>37</v>
      </c>
      <c r="D872">
        <v>10</v>
      </c>
      <c r="E872">
        <v>0</v>
      </c>
      <c r="F872">
        <v>453</v>
      </c>
      <c r="G872" s="5">
        <v>2.2999999999999998</v>
      </c>
      <c r="H872" s="5">
        <v>75054.850000000006</v>
      </c>
      <c r="I872">
        <v>18</v>
      </c>
      <c r="J872">
        <v>13</v>
      </c>
      <c r="K872">
        <v>0</v>
      </c>
      <c r="L872">
        <v>229</v>
      </c>
      <c r="M872">
        <v>30</v>
      </c>
      <c r="N872">
        <v>11</v>
      </c>
      <c r="O872">
        <v>0</v>
      </c>
      <c r="P872">
        <v>339</v>
      </c>
      <c r="Q872">
        <v>22</v>
      </c>
      <c r="R872">
        <v>10</v>
      </c>
      <c r="S872">
        <v>0</v>
      </c>
      <c r="T872">
        <v>218</v>
      </c>
    </row>
    <row r="873" spans="1:20" x14ac:dyDescent="0.2">
      <c r="A873" s="1">
        <v>43169</v>
      </c>
      <c r="B873" t="s">
        <v>21</v>
      </c>
      <c r="C873">
        <v>24</v>
      </c>
      <c r="D873">
        <v>10</v>
      </c>
      <c r="E873">
        <v>1</v>
      </c>
      <c r="F873">
        <v>233</v>
      </c>
      <c r="G873" s="5">
        <v>1.88888888888888</v>
      </c>
      <c r="H873" s="5">
        <v>66768.111111111095</v>
      </c>
      <c r="I873">
        <v>18</v>
      </c>
      <c r="J873">
        <v>10</v>
      </c>
      <c r="K873">
        <v>0</v>
      </c>
      <c r="L873">
        <v>180</v>
      </c>
      <c r="M873">
        <v>22</v>
      </c>
      <c r="N873">
        <v>10</v>
      </c>
      <c r="O873">
        <v>0</v>
      </c>
      <c r="P873">
        <v>223</v>
      </c>
      <c r="Q873">
        <v>18</v>
      </c>
      <c r="R873">
        <v>10</v>
      </c>
      <c r="S873">
        <v>1</v>
      </c>
      <c r="T873">
        <v>170</v>
      </c>
    </row>
    <row r="874" spans="1:20" x14ac:dyDescent="0.2">
      <c r="A874" s="1">
        <v>43169</v>
      </c>
      <c r="B874" t="s">
        <v>22</v>
      </c>
      <c r="C874">
        <v>43</v>
      </c>
      <c r="D874">
        <v>7</v>
      </c>
      <c r="E874">
        <v>0</v>
      </c>
      <c r="F874">
        <v>367</v>
      </c>
      <c r="G874" s="5">
        <v>1.7619047619047601</v>
      </c>
      <c r="H874" s="5">
        <v>78651.357142857101</v>
      </c>
      <c r="I874">
        <v>50</v>
      </c>
      <c r="J874">
        <v>7</v>
      </c>
      <c r="K874">
        <v>0</v>
      </c>
      <c r="L874">
        <v>429</v>
      </c>
      <c r="M874">
        <v>40</v>
      </c>
      <c r="N874">
        <v>7</v>
      </c>
      <c r="O874">
        <v>0</v>
      </c>
      <c r="P874">
        <v>347</v>
      </c>
      <c r="Q874">
        <v>36</v>
      </c>
      <c r="R874">
        <v>7</v>
      </c>
      <c r="S874">
        <v>0</v>
      </c>
      <c r="T874">
        <v>303</v>
      </c>
    </row>
    <row r="875" spans="1:20" x14ac:dyDescent="0.2">
      <c r="A875" s="1">
        <v>43169</v>
      </c>
      <c r="B875" t="s">
        <v>23</v>
      </c>
      <c r="C875">
        <v>89</v>
      </c>
      <c r="D875">
        <v>10</v>
      </c>
      <c r="E875">
        <v>0</v>
      </c>
      <c r="F875">
        <v>988</v>
      </c>
      <c r="G875" s="5">
        <v>2.6867469879517998</v>
      </c>
      <c r="H875" s="5">
        <v>67541.5542168674</v>
      </c>
      <c r="I875">
        <v>82</v>
      </c>
      <c r="J875">
        <v>10</v>
      </c>
      <c r="K875">
        <v>0</v>
      </c>
      <c r="L875">
        <v>915</v>
      </c>
      <c r="M875">
        <v>73</v>
      </c>
      <c r="N875">
        <v>10</v>
      </c>
      <c r="O875">
        <v>0</v>
      </c>
      <c r="P875">
        <v>778</v>
      </c>
      <c r="Q875">
        <v>79</v>
      </c>
      <c r="R875">
        <v>10</v>
      </c>
      <c r="S875">
        <v>0</v>
      </c>
      <c r="T875">
        <v>875</v>
      </c>
    </row>
    <row r="876" spans="1:20" x14ac:dyDescent="0.2">
      <c r="A876" s="1">
        <v>43169</v>
      </c>
      <c r="B876" t="s">
        <v>24</v>
      </c>
      <c r="C876">
        <v>24</v>
      </c>
      <c r="D876">
        <v>2</v>
      </c>
      <c r="E876">
        <v>0</v>
      </c>
      <c r="F876">
        <v>78</v>
      </c>
      <c r="G876" s="5">
        <v>1.3333333333333299</v>
      </c>
      <c r="H876" s="5">
        <v>85729.142857142797</v>
      </c>
      <c r="I876">
        <v>26</v>
      </c>
      <c r="J876">
        <v>2</v>
      </c>
      <c r="K876">
        <v>0</v>
      </c>
      <c r="L876">
        <v>73</v>
      </c>
      <c r="M876">
        <v>32</v>
      </c>
      <c r="N876">
        <v>2</v>
      </c>
      <c r="O876">
        <v>0</v>
      </c>
      <c r="P876">
        <v>112</v>
      </c>
      <c r="Q876">
        <v>28</v>
      </c>
      <c r="R876">
        <v>2</v>
      </c>
      <c r="S876">
        <v>0</v>
      </c>
      <c r="T876">
        <v>70</v>
      </c>
    </row>
    <row r="877" spans="1:20" x14ac:dyDescent="0.2">
      <c r="A877" s="1">
        <v>43169</v>
      </c>
      <c r="B877" t="s">
        <v>25</v>
      </c>
      <c r="C877">
        <v>13</v>
      </c>
      <c r="D877">
        <v>4</v>
      </c>
      <c r="E877">
        <v>0</v>
      </c>
      <c r="F877">
        <v>51</v>
      </c>
      <c r="G877" s="5">
        <v>3</v>
      </c>
      <c r="H877" s="5">
        <v>50165.25</v>
      </c>
      <c r="I877">
        <v>16</v>
      </c>
      <c r="J877">
        <v>4</v>
      </c>
      <c r="K877">
        <v>0</v>
      </c>
      <c r="L877">
        <v>55</v>
      </c>
      <c r="M877">
        <v>25</v>
      </c>
      <c r="N877">
        <v>4</v>
      </c>
      <c r="O877">
        <v>0</v>
      </c>
      <c r="P877">
        <v>99</v>
      </c>
      <c r="Q877">
        <v>15</v>
      </c>
      <c r="R877">
        <v>3</v>
      </c>
      <c r="S877">
        <v>0</v>
      </c>
      <c r="T877">
        <v>52</v>
      </c>
    </row>
    <row r="878" spans="1:20" x14ac:dyDescent="0.2">
      <c r="A878" s="1">
        <v>43169</v>
      </c>
      <c r="B878" t="s">
        <v>26</v>
      </c>
      <c r="C878">
        <v>69</v>
      </c>
      <c r="D878">
        <v>2</v>
      </c>
      <c r="E878">
        <v>0</v>
      </c>
      <c r="F878">
        <v>134</v>
      </c>
      <c r="G878" s="5">
        <v>3</v>
      </c>
      <c r="H878" s="5">
        <v>72951.604166666599</v>
      </c>
      <c r="I878">
        <v>71</v>
      </c>
      <c r="J878">
        <v>2</v>
      </c>
      <c r="K878">
        <v>0</v>
      </c>
      <c r="L878">
        <v>141</v>
      </c>
      <c r="M878">
        <v>59</v>
      </c>
      <c r="N878">
        <v>2</v>
      </c>
      <c r="O878">
        <v>0</v>
      </c>
      <c r="P878">
        <v>113</v>
      </c>
      <c r="Q878">
        <v>66</v>
      </c>
      <c r="R878">
        <v>2</v>
      </c>
      <c r="S878">
        <v>0</v>
      </c>
      <c r="T878">
        <v>131</v>
      </c>
    </row>
    <row r="879" spans="1:20" x14ac:dyDescent="0.2">
      <c r="A879" s="1">
        <v>43169</v>
      </c>
      <c r="B879" t="s">
        <v>27</v>
      </c>
      <c r="C879">
        <v>9</v>
      </c>
      <c r="D879">
        <v>8</v>
      </c>
      <c r="E879">
        <v>1</v>
      </c>
      <c r="F879">
        <v>78</v>
      </c>
      <c r="G879" s="5">
        <v>2.3333333333333299</v>
      </c>
      <c r="H879" s="5">
        <v>66737.333333333299</v>
      </c>
      <c r="I879">
        <v>15</v>
      </c>
      <c r="J879">
        <v>8</v>
      </c>
      <c r="K879">
        <v>0</v>
      </c>
      <c r="L879">
        <v>141</v>
      </c>
      <c r="M879">
        <v>15</v>
      </c>
      <c r="N879">
        <v>8</v>
      </c>
      <c r="O879">
        <v>1</v>
      </c>
      <c r="P879">
        <v>132</v>
      </c>
      <c r="Q879">
        <v>12</v>
      </c>
      <c r="R879">
        <v>8</v>
      </c>
      <c r="S879">
        <v>0</v>
      </c>
      <c r="T879">
        <v>113</v>
      </c>
    </row>
    <row r="880" spans="1:20" x14ac:dyDescent="0.2">
      <c r="A880" s="1">
        <v>43169</v>
      </c>
      <c r="B880" t="s">
        <v>28</v>
      </c>
      <c r="C880">
        <v>20</v>
      </c>
      <c r="D880">
        <v>23</v>
      </c>
      <c r="E880">
        <v>0</v>
      </c>
      <c r="F880">
        <v>459</v>
      </c>
      <c r="G880" s="5">
        <v>2.7</v>
      </c>
      <c r="H880" s="5">
        <v>60132.75</v>
      </c>
      <c r="I880">
        <v>26</v>
      </c>
      <c r="J880">
        <v>8</v>
      </c>
      <c r="K880">
        <v>0</v>
      </c>
      <c r="L880">
        <v>214</v>
      </c>
      <c r="M880">
        <v>22</v>
      </c>
      <c r="N880">
        <v>12</v>
      </c>
      <c r="O880">
        <v>0</v>
      </c>
      <c r="P880">
        <v>259</v>
      </c>
      <c r="Q880">
        <v>28</v>
      </c>
      <c r="R880">
        <v>8</v>
      </c>
      <c r="S880">
        <v>0</v>
      </c>
      <c r="T880">
        <v>226</v>
      </c>
    </row>
    <row r="881" spans="1:20" x14ac:dyDescent="0.2">
      <c r="A881" s="1">
        <v>43169</v>
      </c>
      <c r="B881" t="s">
        <v>29</v>
      </c>
      <c r="C881">
        <v>43</v>
      </c>
      <c r="D881">
        <v>2</v>
      </c>
      <c r="E881">
        <v>0</v>
      </c>
      <c r="F881">
        <v>115</v>
      </c>
      <c r="G881" s="5">
        <v>3.6756756756756701</v>
      </c>
      <c r="H881" s="5">
        <v>64984.108108108099</v>
      </c>
      <c r="I881">
        <v>22</v>
      </c>
      <c r="J881">
        <v>2</v>
      </c>
      <c r="K881">
        <v>0</v>
      </c>
      <c r="L881">
        <v>56</v>
      </c>
      <c r="M881">
        <v>30</v>
      </c>
      <c r="N881">
        <v>2</v>
      </c>
      <c r="O881">
        <v>0</v>
      </c>
      <c r="P881">
        <v>82</v>
      </c>
      <c r="Q881">
        <v>24</v>
      </c>
      <c r="R881">
        <v>2</v>
      </c>
      <c r="S881">
        <v>0</v>
      </c>
      <c r="T881">
        <v>50</v>
      </c>
    </row>
    <row r="882" spans="1:20" x14ac:dyDescent="0.2">
      <c r="A882" s="1">
        <v>43169</v>
      </c>
      <c r="B882" t="s">
        <v>30</v>
      </c>
      <c r="C882">
        <v>25</v>
      </c>
      <c r="D882">
        <v>2</v>
      </c>
      <c r="E882">
        <v>0</v>
      </c>
      <c r="F882">
        <v>51</v>
      </c>
      <c r="G882" s="5">
        <v>2.5</v>
      </c>
      <c r="H882" s="5">
        <v>72833.181818181794</v>
      </c>
      <c r="I882">
        <v>30</v>
      </c>
      <c r="J882">
        <v>2</v>
      </c>
      <c r="K882">
        <v>0</v>
      </c>
      <c r="L882">
        <v>67</v>
      </c>
      <c r="M882">
        <v>34</v>
      </c>
      <c r="N882">
        <v>2</v>
      </c>
      <c r="O882">
        <v>0</v>
      </c>
      <c r="P882">
        <v>102</v>
      </c>
      <c r="Q882">
        <v>26</v>
      </c>
      <c r="R882">
        <v>2</v>
      </c>
      <c r="S882">
        <v>0</v>
      </c>
      <c r="T882">
        <v>54</v>
      </c>
    </row>
    <row r="883" spans="1:20" x14ac:dyDescent="0.2">
      <c r="A883" s="1">
        <v>43169</v>
      </c>
      <c r="B883" t="s">
        <v>31</v>
      </c>
      <c r="C883">
        <v>159</v>
      </c>
      <c r="D883">
        <v>13</v>
      </c>
      <c r="E883">
        <v>0</v>
      </c>
      <c r="F883">
        <v>2086</v>
      </c>
      <c r="G883" s="5">
        <v>3.4166666666666599</v>
      </c>
      <c r="H883" s="5">
        <v>66100.839743589706</v>
      </c>
      <c r="I883">
        <v>128</v>
      </c>
      <c r="J883">
        <v>14</v>
      </c>
      <c r="K883">
        <v>0</v>
      </c>
      <c r="L883">
        <v>1730</v>
      </c>
      <c r="M883">
        <v>125</v>
      </c>
      <c r="N883">
        <v>15</v>
      </c>
      <c r="O883">
        <v>0</v>
      </c>
      <c r="P883">
        <v>1865</v>
      </c>
      <c r="Q883">
        <v>146</v>
      </c>
      <c r="R883">
        <v>12</v>
      </c>
      <c r="S883">
        <v>0</v>
      </c>
      <c r="T883">
        <v>1778</v>
      </c>
    </row>
    <row r="884" spans="1:20" x14ac:dyDescent="0.2">
      <c r="A884" s="1">
        <v>43169</v>
      </c>
      <c r="B884" t="s">
        <v>32</v>
      </c>
      <c r="C884">
        <v>81</v>
      </c>
      <c r="D884">
        <v>3</v>
      </c>
      <c r="E884">
        <v>0</v>
      </c>
      <c r="F884">
        <v>328</v>
      </c>
      <c r="G884" s="5">
        <v>3.24657534246575</v>
      </c>
      <c r="H884" s="5">
        <v>69946.506849315003</v>
      </c>
      <c r="I884">
        <v>59</v>
      </c>
      <c r="J884">
        <v>3</v>
      </c>
      <c r="K884">
        <v>0</v>
      </c>
      <c r="L884">
        <v>252</v>
      </c>
      <c r="M884">
        <v>50</v>
      </c>
      <c r="N884">
        <v>3</v>
      </c>
      <c r="O884">
        <v>0</v>
      </c>
      <c r="P884">
        <v>222</v>
      </c>
      <c r="Q884">
        <v>58</v>
      </c>
      <c r="R884">
        <v>3</v>
      </c>
      <c r="S884">
        <v>0</v>
      </c>
      <c r="T884">
        <v>204</v>
      </c>
    </row>
    <row r="885" spans="1:20" x14ac:dyDescent="0.2">
      <c r="A885" s="1">
        <v>43170</v>
      </c>
      <c r="B885" t="s">
        <v>31</v>
      </c>
      <c r="C885">
        <v>1</v>
      </c>
      <c r="D885">
        <v>21</v>
      </c>
      <c r="E885">
        <v>0</v>
      </c>
      <c r="F885">
        <v>21</v>
      </c>
      <c r="G885" s="5">
        <v>2</v>
      </c>
      <c r="H885" s="5">
        <v>113</v>
      </c>
      <c r="I885">
        <v>1</v>
      </c>
      <c r="J885">
        <v>132</v>
      </c>
      <c r="K885">
        <v>0</v>
      </c>
      <c r="L885">
        <v>132</v>
      </c>
      <c r="M885">
        <v>0</v>
      </c>
      <c r="N885">
        <v>0</v>
      </c>
      <c r="O885">
        <v>0</v>
      </c>
      <c r="P885">
        <v>0</v>
      </c>
      <c r="Q885">
        <v>0</v>
      </c>
      <c r="R885">
        <v>0</v>
      </c>
      <c r="S885">
        <v>0</v>
      </c>
      <c r="T885">
        <v>0</v>
      </c>
    </row>
    <row r="886" spans="1:20" x14ac:dyDescent="0.2">
      <c r="A886" s="1">
        <v>43171</v>
      </c>
      <c r="B886" t="s">
        <v>18</v>
      </c>
      <c r="C886">
        <v>8</v>
      </c>
      <c r="D886">
        <v>4</v>
      </c>
      <c r="E886">
        <v>0</v>
      </c>
      <c r="F886">
        <v>28</v>
      </c>
      <c r="G886" s="5">
        <v>2.125</v>
      </c>
      <c r="H886" s="5">
        <v>75010.75</v>
      </c>
      <c r="I886">
        <v>6</v>
      </c>
      <c r="J886">
        <v>4</v>
      </c>
      <c r="K886">
        <v>0</v>
      </c>
      <c r="L886">
        <v>21</v>
      </c>
      <c r="M886">
        <v>10</v>
      </c>
      <c r="N886">
        <v>4</v>
      </c>
      <c r="O886">
        <v>1</v>
      </c>
      <c r="P886">
        <v>24</v>
      </c>
      <c r="Q886">
        <v>8</v>
      </c>
      <c r="R886">
        <v>4</v>
      </c>
      <c r="S886">
        <v>0</v>
      </c>
      <c r="T886">
        <v>27</v>
      </c>
    </row>
    <row r="887" spans="1:20" x14ac:dyDescent="0.2">
      <c r="A887" s="1">
        <v>43171</v>
      </c>
      <c r="B887" t="s">
        <v>19</v>
      </c>
      <c r="C887">
        <v>30</v>
      </c>
      <c r="D887">
        <v>13</v>
      </c>
      <c r="E887">
        <v>0</v>
      </c>
      <c r="F887">
        <v>368</v>
      </c>
      <c r="G887" s="5">
        <v>3.9</v>
      </c>
      <c r="H887" s="5">
        <v>50061.933333333298</v>
      </c>
      <c r="I887">
        <v>26</v>
      </c>
      <c r="J887">
        <v>16</v>
      </c>
      <c r="K887">
        <v>1</v>
      </c>
      <c r="L887">
        <v>370</v>
      </c>
      <c r="M887">
        <v>28</v>
      </c>
      <c r="N887">
        <v>11</v>
      </c>
      <c r="O887">
        <v>2</v>
      </c>
      <c r="P887">
        <v>257</v>
      </c>
      <c r="Q887">
        <v>24</v>
      </c>
      <c r="R887">
        <v>11</v>
      </c>
      <c r="S887">
        <v>0</v>
      </c>
      <c r="T887">
        <v>260</v>
      </c>
    </row>
    <row r="888" spans="1:20" x14ac:dyDescent="0.2">
      <c r="A888" s="1">
        <v>43171</v>
      </c>
      <c r="B888" t="s">
        <v>20</v>
      </c>
      <c r="C888">
        <v>26</v>
      </c>
      <c r="D888">
        <v>8</v>
      </c>
      <c r="E888">
        <v>0</v>
      </c>
      <c r="F888">
        <v>213</v>
      </c>
      <c r="G888" s="5">
        <v>2.2916666666666599</v>
      </c>
      <c r="H888" s="5">
        <v>75024.375</v>
      </c>
      <c r="I888">
        <v>11</v>
      </c>
      <c r="J888">
        <v>13</v>
      </c>
      <c r="K888">
        <v>1</v>
      </c>
      <c r="L888">
        <v>132</v>
      </c>
      <c r="M888">
        <v>13</v>
      </c>
      <c r="N888">
        <v>9</v>
      </c>
      <c r="O888">
        <v>0</v>
      </c>
      <c r="P888">
        <v>114</v>
      </c>
      <c r="Q888">
        <v>10</v>
      </c>
      <c r="R888">
        <v>8</v>
      </c>
      <c r="S888">
        <v>0</v>
      </c>
      <c r="T888">
        <v>73</v>
      </c>
    </row>
    <row r="889" spans="1:20" x14ac:dyDescent="0.2">
      <c r="A889" s="1">
        <v>43171</v>
      </c>
      <c r="B889" t="s">
        <v>21</v>
      </c>
      <c r="C889">
        <v>7</v>
      </c>
      <c r="D889">
        <v>10</v>
      </c>
      <c r="E889">
        <v>1</v>
      </c>
      <c r="F889">
        <v>61</v>
      </c>
      <c r="G889" s="5">
        <v>2.8571428571428501</v>
      </c>
      <c r="H889" s="5">
        <v>85722.428571428507</v>
      </c>
      <c r="I889">
        <v>12</v>
      </c>
      <c r="J889">
        <v>10</v>
      </c>
      <c r="K889">
        <v>0</v>
      </c>
      <c r="L889">
        <v>121</v>
      </c>
      <c r="M889">
        <v>5</v>
      </c>
      <c r="N889">
        <v>10</v>
      </c>
      <c r="O889">
        <v>0</v>
      </c>
      <c r="P889">
        <v>51</v>
      </c>
      <c r="Q889">
        <v>17</v>
      </c>
      <c r="R889">
        <v>10</v>
      </c>
      <c r="S889">
        <v>1</v>
      </c>
      <c r="T889">
        <v>157</v>
      </c>
    </row>
    <row r="890" spans="1:20" x14ac:dyDescent="0.2">
      <c r="A890" s="1">
        <v>43171</v>
      </c>
      <c r="B890" t="s">
        <v>22</v>
      </c>
      <c r="C890">
        <v>27</v>
      </c>
      <c r="D890">
        <v>7</v>
      </c>
      <c r="E890">
        <v>0</v>
      </c>
      <c r="F890">
        <v>222</v>
      </c>
      <c r="G890" s="5">
        <v>1.8076923076922999</v>
      </c>
      <c r="H890" s="5">
        <v>73144.692307692298</v>
      </c>
      <c r="I890">
        <v>31</v>
      </c>
      <c r="J890">
        <v>7</v>
      </c>
      <c r="K890">
        <v>0</v>
      </c>
      <c r="L890">
        <v>273</v>
      </c>
      <c r="M890">
        <v>16</v>
      </c>
      <c r="N890">
        <v>7</v>
      </c>
      <c r="O890">
        <v>1</v>
      </c>
      <c r="P890">
        <v>128</v>
      </c>
      <c r="Q890">
        <v>35</v>
      </c>
      <c r="R890">
        <v>7</v>
      </c>
      <c r="S890">
        <v>0</v>
      </c>
      <c r="T890">
        <v>297</v>
      </c>
    </row>
    <row r="891" spans="1:20" x14ac:dyDescent="0.2">
      <c r="A891" s="1">
        <v>43171</v>
      </c>
      <c r="B891" t="s">
        <v>23</v>
      </c>
      <c r="C891">
        <v>33</v>
      </c>
      <c r="D891">
        <v>10</v>
      </c>
      <c r="E891">
        <v>0</v>
      </c>
      <c r="F891">
        <v>369</v>
      </c>
      <c r="G891" s="5">
        <v>1.93548387096774</v>
      </c>
      <c r="H891" s="5">
        <v>67813.354838709594</v>
      </c>
      <c r="I891">
        <v>36</v>
      </c>
      <c r="J891">
        <v>10</v>
      </c>
      <c r="K891">
        <v>0</v>
      </c>
      <c r="L891">
        <v>406</v>
      </c>
      <c r="M891">
        <v>37</v>
      </c>
      <c r="N891">
        <v>10</v>
      </c>
      <c r="O891">
        <v>1</v>
      </c>
      <c r="P891">
        <v>378</v>
      </c>
      <c r="Q891">
        <v>38</v>
      </c>
      <c r="R891">
        <v>10</v>
      </c>
      <c r="S891">
        <v>0</v>
      </c>
      <c r="T891">
        <v>415</v>
      </c>
    </row>
    <row r="892" spans="1:20" x14ac:dyDescent="0.2">
      <c r="A892" s="1">
        <v>43171</v>
      </c>
      <c r="B892" t="s">
        <v>24</v>
      </c>
      <c r="C892">
        <v>15</v>
      </c>
      <c r="D892">
        <v>2</v>
      </c>
      <c r="E892">
        <v>0</v>
      </c>
      <c r="F892">
        <v>44</v>
      </c>
      <c r="G892" s="5">
        <v>2.3846153846153801</v>
      </c>
      <c r="H892" s="5">
        <v>76955.076923076893</v>
      </c>
      <c r="I892">
        <v>13</v>
      </c>
      <c r="J892">
        <v>2</v>
      </c>
      <c r="K892">
        <v>0</v>
      </c>
      <c r="L892">
        <v>42</v>
      </c>
      <c r="M892">
        <v>15</v>
      </c>
      <c r="N892">
        <v>2</v>
      </c>
      <c r="O892">
        <v>0</v>
      </c>
      <c r="P892">
        <v>34</v>
      </c>
      <c r="Q892">
        <v>8</v>
      </c>
      <c r="R892">
        <v>2</v>
      </c>
      <c r="S892">
        <v>0</v>
      </c>
      <c r="T892">
        <v>16</v>
      </c>
    </row>
    <row r="893" spans="1:20" x14ac:dyDescent="0.2">
      <c r="A893" s="1">
        <v>43171</v>
      </c>
      <c r="B893" t="s">
        <v>25</v>
      </c>
      <c r="C893">
        <v>6</v>
      </c>
      <c r="D893">
        <v>4</v>
      </c>
      <c r="E893">
        <v>0</v>
      </c>
      <c r="F893">
        <v>24</v>
      </c>
      <c r="G893" s="5">
        <v>3</v>
      </c>
      <c r="H893" s="5">
        <v>20061.400000000001</v>
      </c>
      <c r="I893">
        <v>7</v>
      </c>
      <c r="J893">
        <v>4</v>
      </c>
      <c r="K893">
        <v>0</v>
      </c>
      <c r="L893">
        <v>24</v>
      </c>
      <c r="M893">
        <v>6</v>
      </c>
      <c r="N893">
        <v>4</v>
      </c>
      <c r="O893">
        <v>0</v>
      </c>
      <c r="P893">
        <v>24</v>
      </c>
      <c r="Q893">
        <v>15</v>
      </c>
      <c r="R893">
        <v>4</v>
      </c>
      <c r="S893">
        <v>1</v>
      </c>
      <c r="T893">
        <v>52</v>
      </c>
    </row>
    <row r="894" spans="1:20" x14ac:dyDescent="0.2">
      <c r="A894" s="1">
        <v>43171</v>
      </c>
      <c r="B894" t="s">
        <v>26</v>
      </c>
      <c r="C894">
        <v>41</v>
      </c>
      <c r="D894">
        <v>2</v>
      </c>
      <c r="E894">
        <v>0</v>
      </c>
      <c r="F894">
        <v>82</v>
      </c>
      <c r="G894" s="5">
        <v>3.3703703703703698</v>
      </c>
      <c r="H894" s="5">
        <v>59292.592592592497</v>
      </c>
      <c r="I894">
        <v>17</v>
      </c>
      <c r="J894">
        <v>2</v>
      </c>
      <c r="K894">
        <v>0</v>
      </c>
      <c r="L894">
        <v>33</v>
      </c>
      <c r="M894">
        <v>18</v>
      </c>
      <c r="N894">
        <v>2</v>
      </c>
      <c r="O894">
        <v>0</v>
      </c>
      <c r="P894">
        <v>33</v>
      </c>
      <c r="Q894">
        <v>34</v>
      </c>
      <c r="R894">
        <v>2</v>
      </c>
      <c r="S894">
        <v>0</v>
      </c>
      <c r="T894">
        <v>66</v>
      </c>
    </row>
    <row r="895" spans="1:20" x14ac:dyDescent="0.2">
      <c r="A895" s="1">
        <v>43171</v>
      </c>
      <c r="B895" t="s">
        <v>27</v>
      </c>
      <c r="C895">
        <v>5</v>
      </c>
      <c r="D895">
        <v>8</v>
      </c>
      <c r="E895">
        <v>2</v>
      </c>
      <c r="F895">
        <v>38</v>
      </c>
      <c r="G895" s="5">
        <v>5.4</v>
      </c>
      <c r="H895" s="5">
        <v>60154.6</v>
      </c>
      <c r="I895">
        <v>9</v>
      </c>
      <c r="J895">
        <v>8</v>
      </c>
      <c r="K895">
        <v>1</v>
      </c>
      <c r="L895">
        <v>73</v>
      </c>
      <c r="M895">
        <v>2</v>
      </c>
      <c r="N895">
        <v>8</v>
      </c>
      <c r="O895">
        <v>0</v>
      </c>
      <c r="P895">
        <v>19</v>
      </c>
      <c r="Q895">
        <v>8</v>
      </c>
      <c r="R895">
        <v>8</v>
      </c>
      <c r="S895">
        <v>2</v>
      </c>
      <c r="T895">
        <v>61</v>
      </c>
    </row>
    <row r="896" spans="1:20" x14ac:dyDescent="0.2">
      <c r="A896" s="1">
        <v>43171</v>
      </c>
      <c r="B896" t="s">
        <v>28</v>
      </c>
      <c r="C896">
        <v>4</v>
      </c>
      <c r="D896">
        <v>19</v>
      </c>
      <c r="E896">
        <v>1</v>
      </c>
      <c r="F896">
        <v>74</v>
      </c>
      <c r="G896" s="5">
        <v>2.75</v>
      </c>
      <c r="H896" s="5">
        <v>50056.5</v>
      </c>
      <c r="I896">
        <v>11</v>
      </c>
      <c r="J896">
        <v>16</v>
      </c>
      <c r="K896">
        <v>0</v>
      </c>
      <c r="L896">
        <v>168</v>
      </c>
      <c r="M896">
        <v>4</v>
      </c>
      <c r="N896">
        <v>6</v>
      </c>
      <c r="O896">
        <v>0</v>
      </c>
      <c r="P896">
        <v>23</v>
      </c>
      <c r="Q896">
        <v>11</v>
      </c>
      <c r="R896">
        <v>7</v>
      </c>
      <c r="S896">
        <v>1</v>
      </c>
      <c r="T896">
        <v>67</v>
      </c>
    </row>
    <row r="897" spans="1:20" x14ac:dyDescent="0.2">
      <c r="A897" s="1">
        <v>43171</v>
      </c>
      <c r="B897" t="s">
        <v>29</v>
      </c>
      <c r="C897">
        <v>14</v>
      </c>
      <c r="D897">
        <v>2</v>
      </c>
      <c r="E897">
        <v>0</v>
      </c>
      <c r="F897">
        <v>30</v>
      </c>
      <c r="G897" s="5">
        <v>5.6153846153846096</v>
      </c>
      <c r="H897" s="5">
        <v>69249.384615384595</v>
      </c>
      <c r="I897">
        <v>13</v>
      </c>
      <c r="J897">
        <v>2</v>
      </c>
      <c r="K897">
        <v>0</v>
      </c>
      <c r="L897">
        <v>43</v>
      </c>
      <c r="M897">
        <v>12</v>
      </c>
      <c r="N897">
        <v>2</v>
      </c>
      <c r="O897">
        <v>0</v>
      </c>
      <c r="P897">
        <v>38</v>
      </c>
      <c r="Q897">
        <v>21</v>
      </c>
      <c r="R897">
        <v>2</v>
      </c>
      <c r="S897">
        <v>0</v>
      </c>
      <c r="T897">
        <v>48</v>
      </c>
    </row>
    <row r="898" spans="1:20" x14ac:dyDescent="0.2">
      <c r="A898" s="1">
        <v>43171</v>
      </c>
      <c r="B898" t="s">
        <v>30</v>
      </c>
      <c r="C898">
        <v>10</v>
      </c>
      <c r="D898">
        <v>2</v>
      </c>
      <c r="E898">
        <v>0</v>
      </c>
      <c r="F898">
        <v>26</v>
      </c>
      <c r="G898" s="5">
        <v>2.2999999999999998</v>
      </c>
      <c r="H898" s="5">
        <v>90005.4</v>
      </c>
      <c r="I898">
        <v>11</v>
      </c>
      <c r="J898">
        <v>2</v>
      </c>
      <c r="K898">
        <v>0</v>
      </c>
      <c r="L898">
        <v>42</v>
      </c>
      <c r="M898">
        <v>12</v>
      </c>
      <c r="N898">
        <v>2</v>
      </c>
      <c r="O898">
        <v>0</v>
      </c>
      <c r="P898">
        <v>37</v>
      </c>
      <c r="Q898">
        <v>16</v>
      </c>
      <c r="R898">
        <v>2</v>
      </c>
      <c r="S898">
        <v>0</v>
      </c>
      <c r="T898">
        <v>33</v>
      </c>
    </row>
    <row r="899" spans="1:20" x14ac:dyDescent="0.2">
      <c r="A899" s="1">
        <v>43171</v>
      </c>
      <c r="B899" t="s">
        <v>31</v>
      </c>
      <c r="C899">
        <v>77</v>
      </c>
      <c r="D899">
        <v>12</v>
      </c>
      <c r="E899">
        <v>1</v>
      </c>
      <c r="F899">
        <v>910</v>
      </c>
      <c r="G899" s="5">
        <v>4.5342465753424603</v>
      </c>
      <c r="H899" s="5">
        <v>52108.068493150597</v>
      </c>
      <c r="I899">
        <v>64</v>
      </c>
      <c r="J899">
        <v>14</v>
      </c>
      <c r="K899">
        <v>1</v>
      </c>
      <c r="L899">
        <v>882</v>
      </c>
      <c r="M899">
        <v>59</v>
      </c>
      <c r="N899">
        <v>13</v>
      </c>
      <c r="O899">
        <v>1</v>
      </c>
      <c r="P899">
        <v>703</v>
      </c>
      <c r="Q899">
        <v>96</v>
      </c>
      <c r="R899">
        <v>11</v>
      </c>
      <c r="S899">
        <v>1</v>
      </c>
      <c r="T899">
        <v>1013</v>
      </c>
    </row>
    <row r="900" spans="1:20" x14ac:dyDescent="0.2">
      <c r="A900" s="1">
        <v>43171</v>
      </c>
      <c r="B900" t="s">
        <v>32</v>
      </c>
      <c r="C900">
        <v>32</v>
      </c>
      <c r="D900">
        <v>3</v>
      </c>
      <c r="E900">
        <v>0</v>
      </c>
      <c r="F900">
        <v>121</v>
      </c>
      <c r="G900" s="5">
        <v>3.8214285714285698</v>
      </c>
      <c r="H900" s="5">
        <v>57173.714285714203</v>
      </c>
      <c r="I900">
        <v>26</v>
      </c>
      <c r="J900">
        <v>3</v>
      </c>
      <c r="K900">
        <v>1</v>
      </c>
      <c r="L900">
        <v>109</v>
      </c>
      <c r="M900">
        <v>16</v>
      </c>
      <c r="N900">
        <v>3</v>
      </c>
      <c r="O900">
        <v>0</v>
      </c>
      <c r="P900">
        <v>65</v>
      </c>
      <c r="Q900">
        <v>29</v>
      </c>
      <c r="R900">
        <v>3</v>
      </c>
      <c r="S900">
        <v>0</v>
      </c>
      <c r="T900">
        <v>110</v>
      </c>
    </row>
    <row r="901" spans="1:20" x14ac:dyDescent="0.2">
      <c r="A901" s="1">
        <v>43172</v>
      </c>
      <c r="B901" t="s">
        <v>18</v>
      </c>
      <c r="C901">
        <v>10</v>
      </c>
      <c r="D901">
        <v>4</v>
      </c>
      <c r="E901">
        <v>1</v>
      </c>
      <c r="F901">
        <v>30</v>
      </c>
      <c r="G901" s="5">
        <v>2</v>
      </c>
      <c r="H901" s="5">
        <v>66725.222222222204</v>
      </c>
      <c r="I901">
        <v>12</v>
      </c>
      <c r="J901">
        <v>4</v>
      </c>
      <c r="K901">
        <v>0</v>
      </c>
      <c r="L901">
        <v>41</v>
      </c>
      <c r="M901">
        <v>9</v>
      </c>
      <c r="N901">
        <v>4</v>
      </c>
      <c r="O901">
        <v>0</v>
      </c>
      <c r="P901">
        <v>32</v>
      </c>
      <c r="Q901">
        <v>8</v>
      </c>
      <c r="R901">
        <v>4</v>
      </c>
      <c r="S901">
        <v>0</v>
      </c>
      <c r="T901">
        <v>28</v>
      </c>
    </row>
    <row r="902" spans="1:20" x14ac:dyDescent="0.2">
      <c r="A902" s="1">
        <v>43172</v>
      </c>
      <c r="B902" t="s">
        <v>19</v>
      </c>
      <c r="C902">
        <v>29</v>
      </c>
      <c r="D902">
        <v>8</v>
      </c>
      <c r="E902">
        <v>1</v>
      </c>
      <c r="F902">
        <v>215</v>
      </c>
      <c r="G902" s="5">
        <v>5.1724137931034404</v>
      </c>
      <c r="H902" s="5">
        <v>34613.793103448203</v>
      </c>
      <c r="I902">
        <v>26</v>
      </c>
      <c r="J902">
        <v>15</v>
      </c>
      <c r="K902">
        <v>1</v>
      </c>
      <c r="L902">
        <v>376</v>
      </c>
      <c r="M902">
        <v>22</v>
      </c>
      <c r="N902">
        <v>17</v>
      </c>
      <c r="O902">
        <v>0</v>
      </c>
      <c r="P902">
        <v>366</v>
      </c>
      <c r="Q902">
        <v>24</v>
      </c>
      <c r="R902">
        <v>16</v>
      </c>
      <c r="S902">
        <v>1</v>
      </c>
      <c r="T902">
        <v>359</v>
      </c>
    </row>
    <row r="903" spans="1:20" x14ac:dyDescent="0.2">
      <c r="A903" s="1">
        <v>43172</v>
      </c>
      <c r="B903" t="s">
        <v>20</v>
      </c>
      <c r="C903">
        <v>14</v>
      </c>
      <c r="D903">
        <v>8</v>
      </c>
      <c r="E903">
        <v>1</v>
      </c>
      <c r="F903">
        <v>108</v>
      </c>
      <c r="G903" s="5">
        <v>2.9285714285714199</v>
      </c>
      <c r="H903" s="5">
        <v>43106.714285714203</v>
      </c>
      <c r="I903">
        <v>21</v>
      </c>
      <c r="J903">
        <v>9</v>
      </c>
      <c r="K903">
        <v>0</v>
      </c>
      <c r="L903">
        <v>171</v>
      </c>
      <c r="M903">
        <v>25</v>
      </c>
      <c r="N903">
        <v>15</v>
      </c>
      <c r="O903">
        <v>5</v>
      </c>
      <c r="P903">
        <v>245</v>
      </c>
      <c r="Q903">
        <v>18</v>
      </c>
      <c r="R903">
        <v>10</v>
      </c>
      <c r="S903">
        <v>1</v>
      </c>
      <c r="T903">
        <v>174</v>
      </c>
    </row>
    <row r="904" spans="1:20" x14ac:dyDescent="0.2">
      <c r="A904" s="1">
        <v>43172</v>
      </c>
      <c r="B904" t="s">
        <v>21</v>
      </c>
      <c r="C904">
        <v>3</v>
      </c>
      <c r="D904">
        <v>10</v>
      </c>
      <c r="E904">
        <v>0</v>
      </c>
      <c r="F904">
        <v>31</v>
      </c>
      <c r="G904" s="5">
        <v>2.6666666666666599</v>
      </c>
      <c r="H904" s="5">
        <v>57</v>
      </c>
      <c r="I904">
        <v>15</v>
      </c>
      <c r="J904">
        <v>10</v>
      </c>
      <c r="K904">
        <v>2</v>
      </c>
      <c r="L904">
        <v>127</v>
      </c>
      <c r="M904">
        <v>11</v>
      </c>
      <c r="N904">
        <v>10</v>
      </c>
      <c r="O904">
        <v>0</v>
      </c>
      <c r="P904">
        <v>111</v>
      </c>
      <c r="Q904">
        <v>12</v>
      </c>
      <c r="R904">
        <v>10</v>
      </c>
      <c r="S904">
        <v>0</v>
      </c>
      <c r="T904">
        <v>122</v>
      </c>
    </row>
    <row r="905" spans="1:20" x14ac:dyDescent="0.2">
      <c r="A905" s="1">
        <v>43172</v>
      </c>
      <c r="B905" t="s">
        <v>22</v>
      </c>
      <c r="C905">
        <v>19</v>
      </c>
      <c r="D905">
        <v>7</v>
      </c>
      <c r="E905">
        <v>0</v>
      </c>
      <c r="F905">
        <v>152</v>
      </c>
      <c r="G905" s="5">
        <v>3.1111111111111098</v>
      </c>
      <c r="H905" s="5">
        <v>55609.722222222197</v>
      </c>
      <c r="I905">
        <v>46</v>
      </c>
      <c r="J905">
        <v>7</v>
      </c>
      <c r="K905">
        <v>0</v>
      </c>
      <c r="L905">
        <v>394</v>
      </c>
      <c r="M905">
        <v>20</v>
      </c>
      <c r="N905">
        <v>7</v>
      </c>
      <c r="O905">
        <v>0</v>
      </c>
      <c r="P905">
        <v>173</v>
      </c>
      <c r="Q905">
        <v>22</v>
      </c>
      <c r="R905">
        <v>7</v>
      </c>
      <c r="S905">
        <v>0</v>
      </c>
      <c r="T905">
        <v>188</v>
      </c>
    </row>
    <row r="906" spans="1:20" x14ac:dyDescent="0.2">
      <c r="A906" s="1">
        <v>43172</v>
      </c>
      <c r="B906" t="s">
        <v>23</v>
      </c>
      <c r="C906">
        <v>46</v>
      </c>
      <c r="D906">
        <v>10</v>
      </c>
      <c r="E906">
        <v>0</v>
      </c>
      <c r="F906">
        <v>504</v>
      </c>
      <c r="G906" s="5">
        <v>3.1190476190476102</v>
      </c>
      <c r="H906" s="5">
        <v>57245.142857142797</v>
      </c>
      <c r="I906">
        <v>36</v>
      </c>
      <c r="J906">
        <v>10</v>
      </c>
      <c r="K906">
        <v>0</v>
      </c>
      <c r="L906">
        <v>397</v>
      </c>
      <c r="M906">
        <v>37</v>
      </c>
      <c r="N906">
        <v>10</v>
      </c>
      <c r="O906">
        <v>0</v>
      </c>
      <c r="P906">
        <v>396</v>
      </c>
      <c r="Q906">
        <v>47</v>
      </c>
      <c r="R906">
        <v>10</v>
      </c>
      <c r="S906">
        <v>1</v>
      </c>
      <c r="T906">
        <v>495</v>
      </c>
    </row>
    <row r="907" spans="1:20" x14ac:dyDescent="0.2">
      <c r="A907" s="1">
        <v>43172</v>
      </c>
      <c r="B907" t="s">
        <v>24</v>
      </c>
      <c r="C907">
        <v>13</v>
      </c>
      <c r="D907">
        <v>2</v>
      </c>
      <c r="E907">
        <v>0</v>
      </c>
      <c r="F907">
        <v>31</v>
      </c>
      <c r="G907" s="5">
        <v>1.8333333333333299</v>
      </c>
      <c r="H907" s="5">
        <v>75081.166666666599</v>
      </c>
      <c r="I907">
        <v>16</v>
      </c>
      <c r="J907">
        <v>2</v>
      </c>
      <c r="K907">
        <v>0</v>
      </c>
      <c r="L907">
        <v>45</v>
      </c>
      <c r="M907">
        <v>18</v>
      </c>
      <c r="N907">
        <v>2</v>
      </c>
      <c r="O907">
        <v>2</v>
      </c>
      <c r="P907">
        <v>38</v>
      </c>
      <c r="Q907">
        <v>7</v>
      </c>
      <c r="R907">
        <v>2</v>
      </c>
      <c r="S907">
        <v>0</v>
      </c>
      <c r="T907">
        <v>29</v>
      </c>
    </row>
    <row r="908" spans="1:20" x14ac:dyDescent="0.2">
      <c r="A908" s="1">
        <v>43172</v>
      </c>
      <c r="B908" t="s">
        <v>25</v>
      </c>
      <c r="C908">
        <v>12</v>
      </c>
      <c r="D908">
        <v>4</v>
      </c>
      <c r="E908">
        <v>0</v>
      </c>
      <c r="F908">
        <v>44</v>
      </c>
      <c r="G908" s="5">
        <v>1.55555555555555</v>
      </c>
      <c r="H908" s="5">
        <v>66724.666666666599</v>
      </c>
      <c r="I908">
        <v>11</v>
      </c>
      <c r="J908">
        <v>4</v>
      </c>
      <c r="K908">
        <v>0</v>
      </c>
      <c r="L908">
        <v>35</v>
      </c>
      <c r="M908">
        <v>9</v>
      </c>
      <c r="N908">
        <v>4</v>
      </c>
      <c r="O908">
        <v>0</v>
      </c>
      <c r="P908">
        <v>36</v>
      </c>
      <c r="Q908">
        <v>8</v>
      </c>
      <c r="R908">
        <v>4</v>
      </c>
      <c r="S908">
        <v>0</v>
      </c>
      <c r="T908">
        <v>32</v>
      </c>
    </row>
    <row r="909" spans="1:20" x14ac:dyDescent="0.2">
      <c r="A909" s="1">
        <v>43172</v>
      </c>
      <c r="B909" t="s">
        <v>26</v>
      </c>
      <c r="C909">
        <v>31</v>
      </c>
      <c r="D909">
        <v>2</v>
      </c>
      <c r="E909">
        <v>0</v>
      </c>
      <c r="F909">
        <v>61</v>
      </c>
      <c r="G909" s="5">
        <v>3.0434782608695601</v>
      </c>
      <c r="H909" s="5">
        <v>43639.739130434697</v>
      </c>
      <c r="I909">
        <v>22</v>
      </c>
      <c r="J909">
        <v>2</v>
      </c>
      <c r="K909">
        <v>0</v>
      </c>
      <c r="L909">
        <v>42</v>
      </c>
      <c r="M909">
        <v>45</v>
      </c>
      <c r="N909">
        <v>2</v>
      </c>
      <c r="O909">
        <v>0</v>
      </c>
      <c r="P909">
        <v>90</v>
      </c>
      <c r="Q909">
        <v>32</v>
      </c>
      <c r="R909">
        <v>2</v>
      </c>
      <c r="S909">
        <v>0</v>
      </c>
      <c r="T909">
        <v>64</v>
      </c>
    </row>
    <row r="910" spans="1:20" x14ac:dyDescent="0.2">
      <c r="A910" s="1">
        <v>43172</v>
      </c>
      <c r="B910" t="s">
        <v>27</v>
      </c>
      <c r="C910">
        <v>9</v>
      </c>
      <c r="D910">
        <v>8</v>
      </c>
      <c r="E910">
        <v>3</v>
      </c>
      <c r="F910">
        <v>52</v>
      </c>
      <c r="G910" s="5">
        <v>2.6666666666666599</v>
      </c>
      <c r="H910" s="5">
        <v>66751</v>
      </c>
      <c r="I910">
        <v>10</v>
      </c>
      <c r="J910">
        <v>8</v>
      </c>
      <c r="K910">
        <v>0</v>
      </c>
      <c r="L910">
        <v>90</v>
      </c>
      <c r="M910">
        <v>6</v>
      </c>
      <c r="N910">
        <v>8</v>
      </c>
      <c r="O910">
        <v>0</v>
      </c>
      <c r="P910">
        <v>57</v>
      </c>
      <c r="Q910">
        <v>10</v>
      </c>
      <c r="R910">
        <v>8</v>
      </c>
      <c r="S910">
        <v>0</v>
      </c>
      <c r="T910">
        <v>93</v>
      </c>
    </row>
    <row r="911" spans="1:20" x14ac:dyDescent="0.2">
      <c r="A911" s="1">
        <v>43172</v>
      </c>
      <c r="B911" t="s">
        <v>28</v>
      </c>
      <c r="C911">
        <v>13</v>
      </c>
      <c r="D911">
        <v>9</v>
      </c>
      <c r="E911">
        <v>0</v>
      </c>
      <c r="F911">
        <v>108</v>
      </c>
      <c r="G911" s="5">
        <v>3.07692307692307</v>
      </c>
      <c r="H911" s="5">
        <v>61603.692307692298</v>
      </c>
      <c r="I911">
        <v>15</v>
      </c>
      <c r="J911">
        <v>8</v>
      </c>
      <c r="K911">
        <v>1</v>
      </c>
      <c r="L911">
        <v>105</v>
      </c>
      <c r="M911">
        <v>15</v>
      </c>
      <c r="N911">
        <v>13</v>
      </c>
      <c r="O911">
        <v>7</v>
      </c>
      <c r="P911">
        <v>91</v>
      </c>
      <c r="Q911">
        <v>19</v>
      </c>
      <c r="R911">
        <v>8</v>
      </c>
      <c r="S911">
        <v>0</v>
      </c>
      <c r="T911">
        <v>149</v>
      </c>
    </row>
    <row r="912" spans="1:20" x14ac:dyDescent="0.2">
      <c r="A912" s="1">
        <v>43172</v>
      </c>
      <c r="B912" t="s">
        <v>29</v>
      </c>
      <c r="C912">
        <v>20</v>
      </c>
      <c r="D912">
        <v>2</v>
      </c>
      <c r="E912">
        <v>0</v>
      </c>
      <c r="F912">
        <v>51</v>
      </c>
      <c r="G912" s="5">
        <v>3.2222222222222201</v>
      </c>
      <c r="H912" s="5">
        <v>55694.833333333299</v>
      </c>
      <c r="I912">
        <v>15</v>
      </c>
      <c r="J912">
        <v>2</v>
      </c>
      <c r="K912">
        <v>0</v>
      </c>
      <c r="L912">
        <v>41</v>
      </c>
      <c r="M912">
        <v>13</v>
      </c>
      <c r="N912">
        <v>2</v>
      </c>
      <c r="O912">
        <v>0</v>
      </c>
      <c r="P912">
        <v>38</v>
      </c>
      <c r="Q912">
        <v>17</v>
      </c>
      <c r="R912">
        <v>2</v>
      </c>
      <c r="S912">
        <v>0</v>
      </c>
      <c r="T912">
        <v>37</v>
      </c>
    </row>
    <row r="913" spans="1:20" x14ac:dyDescent="0.2">
      <c r="A913" s="1">
        <v>43172</v>
      </c>
      <c r="B913" t="s">
        <v>30</v>
      </c>
      <c r="C913">
        <v>8</v>
      </c>
      <c r="D913">
        <v>2</v>
      </c>
      <c r="E913">
        <v>0</v>
      </c>
      <c r="F913">
        <v>18</v>
      </c>
      <c r="G913" s="5">
        <v>1.875</v>
      </c>
      <c r="H913" s="5">
        <v>50266.375</v>
      </c>
      <c r="I913">
        <v>15</v>
      </c>
      <c r="J913">
        <v>2</v>
      </c>
      <c r="K913">
        <v>0</v>
      </c>
      <c r="L913">
        <v>39</v>
      </c>
      <c r="M913">
        <v>11</v>
      </c>
      <c r="N913">
        <v>2</v>
      </c>
      <c r="O913">
        <v>0</v>
      </c>
      <c r="P913">
        <v>24</v>
      </c>
      <c r="Q913">
        <v>19</v>
      </c>
      <c r="R913">
        <v>2</v>
      </c>
      <c r="S913">
        <v>0</v>
      </c>
      <c r="T913">
        <v>38</v>
      </c>
    </row>
    <row r="914" spans="1:20" x14ac:dyDescent="0.2">
      <c r="A914" s="1">
        <v>43172</v>
      </c>
      <c r="B914" t="s">
        <v>31</v>
      </c>
      <c r="C914">
        <v>62</v>
      </c>
      <c r="D914">
        <v>13</v>
      </c>
      <c r="E914">
        <v>0</v>
      </c>
      <c r="F914">
        <v>774</v>
      </c>
      <c r="G914" s="5">
        <v>4.1475409836065502</v>
      </c>
      <c r="H914" s="5">
        <v>44403.409836065497</v>
      </c>
      <c r="I914">
        <v>81</v>
      </c>
      <c r="J914">
        <v>13</v>
      </c>
      <c r="K914">
        <v>0</v>
      </c>
      <c r="L914">
        <v>1018</v>
      </c>
      <c r="M914">
        <v>74</v>
      </c>
      <c r="N914">
        <v>14</v>
      </c>
      <c r="O914">
        <v>2</v>
      </c>
      <c r="P914">
        <v>896</v>
      </c>
      <c r="Q914">
        <v>81</v>
      </c>
      <c r="R914">
        <v>12</v>
      </c>
      <c r="S914">
        <v>1</v>
      </c>
      <c r="T914">
        <v>912</v>
      </c>
    </row>
    <row r="915" spans="1:20" x14ac:dyDescent="0.2">
      <c r="A915" s="1">
        <v>43172</v>
      </c>
      <c r="B915" t="s">
        <v>32</v>
      </c>
      <c r="C915">
        <v>16</v>
      </c>
      <c r="D915">
        <v>3</v>
      </c>
      <c r="E915">
        <v>1</v>
      </c>
      <c r="F915">
        <v>56</v>
      </c>
      <c r="G915" s="5">
        <v>1.8125</v>
      </c>
      <c r="H915" s="5">
        <v>56301.1875</v>
      </c>
      <c r="I915">
        <v>28</v>
      </c>
      <c r="J915">
        <v>3</v>
      </c>
      <c r="K915">
        <v>0</v>
      </c>
      <c r="L915">
        <v>97</v>
      </c>
      <c r="M915">
        <v>35</v>
      </c>
      <c r="N915">
        <v>3</v>
      </c>
      <c r="O915">
        <v>2</v>
      </c>
      <c r="P915">
        <v>115</v>
      </c>
      <c r="Q915">
        <v>27</v>
      </c>
      <c r="R915">
        <v>3</v>
      </c>
      <c r="S915">
        <v>0</v>
      </c>
      <c r="T915">
        <v>104</v>
      </c>
    </row>
    <row r="916" spans="1:20" x14ac:dyDescent="0.2">
      <c r="A916" s="1">
        <v>43173</v>
      </c>
      <c r="B916" t="s">
        <v>18</v>
      </c>
      <c r="C916">
        <v>13</v>
      </c>
      <c r="D916">
        <v>4</v>
      </c>
      <c r="E916">
        <v>0</v>
      </c>
      <c r="F916">
        <v>42</v>
      </c>
      <c r="G916" s="5">
        <v>4.6153846153846096</v>
      </c>
      <c r="H916" s="5">
        <v>61567.0769230769</v>
      </c>
      <c r="I916">
        <v>13</v>
      </c>
      <c r="J916">
        <v>4</v>
      </c>
      <c r="K916">
        <v>0</v>
      </c>
      <c r="L916">
        <v>44</v>
      </c>
      <c r="M916">
        <v>13</v>
      </c>
      <c r="N916">
        <v>4</v>
      </c>
      <c r="O916">
        <v>0</v>
      </c>
      <c r="P916">
        <v>42</v>
      </c>
      <c r="Q916">
        <v>16</v>
      </c>
      <c r="R916">
        <v>4</v>
      </c>
      <c r="S916">
        <v>0</v>
      </c>
      <c r="T916">
        <v>56</v>
      </c>
    </row>
    <row r="917" spans="1:20" x14ac:dyDescent="0.2">
      <c r="A917" s="1">
        <v>43173</v>
      </c>
      <c r="B917" t="s">
        <v>19</v>
      </c>
      <c r="C917">
        <v>39</v>
      </c>
      <c r="D917">
        <v>8</v>
      </c>
      <c r="E917">
        <v>1</v>
      </c>
      <c r="F917">
        <v>303</v>
      </c>
      <c r="G917" s="5">
        <v>5.6153846153846096</v>
      </c>
      <c r="H917" s="5">
        <v>51376.205128205103</v>
      </c>
      <c r="I917">
        <v>32</v>
      </c>
      <c r="J917">
        <v>13</v>
      </c>
      <c r="K917">
        <v>1</v>
      </c>
      <c r="L917">
        <v>382</v>
      </c>
      <c r="M917">
        <v>31</v>
      </c>
      <c r="N917">
        <v>16</v>
      </c>
      <c r="O917">
        <v>1</v>
      </c>
      <c r="P917">
        <v>486</v>
      </c>
      <c r="Q917">
        <v>33</v>
      </c>
      <c r="R917">
        <v>11</v>
      </c>
      <c r="S917">
        <v>1</v>
      </c>
      <c r="T917">
        <v>326</v>
      </c>
    </row>
    <row r="918" spans="1:20" x14ac:dyDescent="0.2">
      <c r="A918" s="1">
        <v>43173</v>
      </c>
      <c r="B918" t="s">
        <v>20</v>
      </c>
      <c r="C918">
        <v>8</v>
      </c>
      <c r="D918">
        <v>6</v>
      </c>
      <c r="E918">
        <v>0</v>
      </c>
      <c r="F918">
        <v>47</v>
      </c>
      <c r="G918" s="5">
        <v>8.71428571428571</v>
      </c>
      <c r="H918" s="5">
        <v>57175</v>
      </c>
      <c r="I918">
        <v>22</v>
      </c>
      <c r="J918">
        <v>8</v>
      </c>
      <c r="K918">
        <v>0</v>
      </c>
      <c r="L918">
        <v>180</v>
      </c>
      <c r="M918">
        <v>19</v>
      </c>
      <c r="N918">
        <v>8</v>
      </c>
      <c r="O918">
        <v>0</v>
      </c>
      <c r="P918">
        <v>153</v>
      </c>
      <c r="Q918">
        <v>11</v>
      </c>
      <c r="R918">
        <v>9</v>
      </c>
      <c r="S918">
        <v>0</v>
      </c>
      <c r="T918">
        <v>97</v>
      </c>
    </row>
    <row r="919" spans="1:20" x14ac:dyDescent="0.2">
      <c r="A919" s="1">
        <v>43173</v>
      </c>
      <c r="B919" t="s">
        <v>21</v>
      </c>
      <c r="C919">
        <v>10</v>
      </c>
      <c r="D919">
        <v>10</v>
      </c>
      <c r="E919">
        <v>1</v>
      </c>
      <c r="F919">
        <v>94</v>
      </c>
      <c r="G919" s="5">
        <v>1.7777777777777699</v>
      </c>
      <c r="H919" s="5">
        <v>77801.666666666599</v>
      </c>
      <c r="I919">
        <v>27</v>
      </c>
      <c r="J919">
        <v>10</v>
      </c>
      <c r="K919">
        <v>0</v>
      </c>
      <c r="L919">
        <v>267</v>
      </c>
      <c r="M919">
        <v>11</v>
      </c>
      <c r="N919">
        <v>10</v>
      </c>
      <c r="O919">
        <v>0</v>
      </c>
      <c r="P919">
        <v>109</v>
      </c>
      <c r="Q919">
        <v>15</v>
      </c>
      <c r="R919">
        <v>10</v>
      </c>
      <c r="S919">
        <v>0</v>
      </c>
      <c r="T919">
        <v>152</v>
      </c>
    </row>
    <row r="920" spans="1:20" x14ac:dyDescent="0.2">
      <c r="A920" s="1">
        <v>43173</v>
      </c>
      <c r="B920" t="s">
        <v>22</v>
      </c>
      <c r="C920">
        <v>44</v>
      </c>
      <c r="D920">
        <v>7</v>
      </c>
      <c r="E920">
        <v>0</v>
      </c>
      <c r="F920">
        <v>380</v>
      </c>
      <c r="G920" s="5">
        <v>2.2619047619047601</v>
      </c>
      <c r="H920" s="5">
        <v>69069.547619047604</v>
      </c>
      <c r="I920">
        <v>38</v>
      </c>
      <c r="J920">
        <v>7</v>
      </c>
      <c r="K920">
        <v>0</v>
      </c>
      <c r="L920">
        <v>328</v>
      </c>
      <c r="M920">
        <v>30</v>
      </c>
      <c r="N920">
        <v>7</v>
      </c>
      <c r="O920">
        <v>0</v>
      </c>
      <c r="P920">
        <v>260</v>
      </c>
      <c r="Q920">
        <v>24</v>
      </c>
      <c r="R920">
        <v>7</v>
      </c>
      <c r="S920">
        <v>0</v>
      </c>
      <c r="T920">
        <v>200</v>
      </c>
    </row>
    <row r="921" spans="1:20" x14ac:dyDescent="0.2">
      <c r="A921" s="1">
        <v>43173</v>
      </c>
      <c r="B921" t="s">
        <v>23</v>
      </c>
      <c r="C921">
        <v>51</v>
      </c>
      <c r="D921">
        <v>10</v>
      </c>
      <c r="E921">
        <v>1</v>
      </c>
      <c r="F921">
        <v>538</v>
      </c>
      <c r="G921" s="5">
        <v>4.17777777777777</v>
      </c>
      <c r="H921" s="5">
        <v>48953.4</v>
      </c>
      <c r="I921">
        <v>65</v>
      </c>
      <c r="J921">
        <v>10</v>
      </c>
      <c r="K921">
        <v>0</v>
      </c>
      <c r="L921">
        <v>696</v>
      </c>
      <c r="M921">
        <v>57</v>
      </c>
      <c r="N921">
        <v>10</v>
      </c>
      <c r="O921">
        <v>1</v>
      </c>
      <c r="P921">
        <v>600</v>
      </c>
      <c r="Q921">
        <v>37</v>
      </c>
      <c r="R921">
        <v>10</v>
      </c>
      <c r="S921">
        <v>0</v>
      </c>
      <c r="T921">
        <v>412</v>
      </c>
    </row>
    <row r="922" spans="1:20" x14ac:dyDescent="0.2">
      <c r="A922" s="1">
        <v>43173</v>
      </c>
      <c r="B922" t="s">
        <v>24</v>
      </c>
      <c r="C922">
        <v>12</v>
      </c>
      <c r="D922">
        <v>2</v>
      </c>
      <c r="E922">
        <v>0</v>
      </c>
      <c r="F922">
        <v>28</v>
      </c>
      <c r="G922" s="5">
        <v>4.9166666666666599</v>
      </c>
      <c r="H922" s="5">
        <v>58414.75</v>
      </c>
      <c r="I922">
        <v>24</v>
      </c>
      <c r="J922">
        <v>2</v>
      </c>
      <c r="K922">
        <v>0</v>
      </c>
      <c r="L922">
        <v>53</v>
      </c>
      <c r="M922">
        <v>12</v>
      </c>
      <c r="N922">
        <v>2</v>
      </c>
      <c r="O922">
        <v>0</v>
      </c>
      <c r="P922">
        <v>33</v>
      </c>
      <c r="Q922">
        <v>15</v>
      </c>
      <c r="R922">
        <v>2</v>
      </c>
      <c r="S922">
        <v>1</v>
      </c>
      <c r="T922">
        <v>30</v>
      </c>
    </row>
    <row r="923" spans="1:20" x14ac:dyDescent="0.2">
      <c r="A923" s="1">
        <v>43173</v>
      </c>
      <c r="B923" t="s">
        <v>25</v>
      </c>
      <c r="C923">
        <v>7</v>
      </c>
      <c r="D923">
        <v>4</v>
      </c>
      <c r="E923">
        <v>0</v>
      </c>
      <c r="F923">
        <v>28</v>
      </c>
      <c r="G923" s="5">
        <v>1.5</v>
      </c>
      <c r="H923" s="5">
        <v>50072.25</v>
      </c>
      <c r="I923">
        <v>20</v>
      </c>
      <c r="J923">
        <v>4</v>
      </c>
      <c r="K923">
        <v>0</v>
      </c>
      <c r="L923">
        <v>67</v>
      </c>
      <c r="M923">
        <v>17</v>
      </c>
      <c r="N923">
        <v>4</v>
      </c>
      <c r="O923">
        <v>0</v>
      </c>
      <c r="P923">
        <v>63</v>
      </c>
      <c r="Q923">
        <v>8</v>
      </c>
      <c r="R923">
        <v>4</v>
      </c>
      <c r="S923">
        <v>0</v>
      </c>
      <c r="T923">
        <v>32</v>
      </c>
    </row>
    <row r="924" spans="1:20" x14ac:dyDescent="0.2">
      <c r="A924" s="1">
        <v>43173</v>
      </c>
      <c r="B924" t="s">
        <v>26</v>
      </c>
      <c r="C924">
        <v>33</v>
      </c>
      <c r="D924">
        <v>2</v>
      </c>
      <c r="E924">
        <v>0</v>
      </c>
      <c r="F924">
        <v>65</v>
      </c>
      <c r="G924" s="5">
        <v>4.1333333333333302</v>
      </c>
      <c r="H924" s="5">
        <v>53379.0666666666</v>
      </c>
      <c r="I924">
        <v>57</v>
      </c>
      <c r="J924">
        <v>2</v>
      </c>
      <c r="K924">
        <v>0</v>
      </c>
      <c r="L924">
        <v>112</v>
      </c>
      <c r="M924">
        <v>37</v>
      </c>
      <c r="N924">
        <v>2</v>
      </c>
      <c r="O924">
        <v>0</v>
      </c>
      <c r="P924">
        <v>74</v>
      </c>
      <c r="Q924">
        <v>49</v>
      </c>
      <c r="R924">
        <v>2</v>
      </c>
      <c r="S924">
        <v>0</v>
      </c>
      <c r="T924">
        <v>98</v>
      </c>
    </row>
    <row r="925" spans="1:20" x14ac:dyDescent="0.2">
      <c r="A925" s="1">
        <v>43173</v>
      </c>
      <c r="B925" t="s">
        <v>27</v>
      </c>
      <c r="C925">
        <v>14</v>
      </c>
      <c r="D925">
        <v>8</v>
      </c>
      <c r="E925">
        <v>2</v>
      </c>
      <c r="F925">
        <v>112</v>
      </c>
      <c r="G925" s="5">
        <v>5.0769230769230704</v>
      </c>
      <c r="H925" s="5">
        <v>69293.538461538395</v>
      </c>
      <c r="I925">
        <v>6</v>
      </c>
      <c r="J925">
        <v>8</v>
      </c>
      <c r="K925">
        <v>1</v>
      </c>
      <c r="L925">
        <v>48</v>
      </c>
      <c r="M925">
        <v>10</v>
      </c>
      <c r="N925">
        <v>8</v>
      </c>
      <c r="O925">
        <v>1</v>
      </c>
      <c r="P925">
        <v>82</v>
      </c>
      <c r="Q925">
        <v>11</v>
      </c>
      <c r="R925">
        <v>8</v>
      </c>
      <c r="S925">
        <v>0</v>
      </c>
      <c r="T925">
        <v>99</v>
      </c>
    </row>
    <row r="926" spans="1:20" x14ac:dyDescent="0.2">
      <c r="A926" s="1">
        <v>43173</v>
      </c>
      <c r="B926" t="s">
        <v>28</v>
      </c>
      <c r="C926">
        <v>11</v>
      </c>
      <c r="D926">
        <v>7</v>
      </c>
      <c r="E926">
        <v>0</v>
      </c>
      <c r="F926">
        <v>79</v>
      </c>
      <c r="G926" s="5">
        <v>4.3636363636363598</v>
      </c>
      <c r="H926" s="5">
        <v>36464.545454545398</v>
      </c>
      <c r="I926">
        <v>22</v>
      </c>
      <c r="J926">
        <v>9</v>
      </c>
      <c r="K926">
        <v>0</v>
      </c>
      <c r="L926">
        <v>203</v>
      </c>
      <c r="M926">
        <v>15</v>
      </c>
      <c r="N926">
        <v>10</v>
      </c>
      <c r="O926">
        <v>0</v>
      </c>
      <c r="P926">
        <v>147</v>
      </c>
      <c r="Q926">
        <v>17</v>
      </c>
      <c r="R926">
        <v>7</v>
      </c>
      <c r="S926">
        <v>0</v>
      </c>
      <c r="T926">
        <v>115</v>
      </c>
    </row>
    <row r="927" spans="1:20" x14ac:dyDescent="0.2">
      <c r="A927" s="1">
        <v>43173</v>
      </c>
      <c r="B927" t="s">
        <v>29</v>
      </c>
      <c r="C927">
        <v>19</v>
      </c>
      <c r="D927">
        <v>2</v>
      </c>
      <c r="E927">
        <v>0</v>
      </c>
      <c r="F927">
        <v>40</v>
      </c>
      <c r="G927" s="5">
        <v>2.8947368421052602</v>
      </c>
      <c r="H927" s="5">
        <v>63174.210526315699</v>
      </c>
      <c r="I927">
        <v>25</v>
      </c>
      <c r="J927">
        <v>2</v>
      </c>
      <c r="K927">
        <v>0</v>
      </c>
      <c r="L927">
        <v>71</v>
      </c>
      <c r="M927">
        <v>12</v>
      </c>
      <c r="N927">
        <v>2</v>
      </c>
      <c r="O927">
        <v>0</v>
      </c>
      <c r="P927">
        <v>34</v>
      </c>
      <c r="Q927">
        <v>20</v>
      </c>
      <c r="R927">
        <v>2</v>
      </c>
      <c r="S927">
        <v>0</v>
      </c>
      <c r="T927">
        <v>46</v>
      </c>
    </row>
    <row r="928" spans="1:20" x14ac:dyDescent="0.2">
      <c r="A928" s="1">
        <v>43173</v>
      </c>
      <c r="B928" t="s">
        <v>30</v>
      </c>
      <c r="C928">
        <v>13</v>
      </c>
      <c r="D928">
        <v>2</v>
      </c>
      <c r="E928">
        <v>0</v>
      </c>
      <c r="F928">
        <v>32</v>
      </c>
      <c r="G928" s="5">
        <v>1.5384615384615301</v>
      </c>
      <c r="H928" s="5">
        <v>69388.923076923005</v>
      </c>
      <c r="I928">
        <v>14</v>
      </c>
      <c r="J928">
        <v>2</v>
      </c>
      <c r="K928">
        <v>0</v>
      </c>
      <c r="L928">
        <v>27</v>
      </c>
      <c r="M928">
        <v>16</v>
      </c>
      <c r="N928">
        <v>2</v>
      </c>
      <c r="O928">
        <v>0</v>
      </c>
      <c r="P928">
        <v>37</v>
      </c>
      <c r="Q928">
        <v>12</v>
      </c>
      <c r="R928">
        <v>2</v>
      </c>
      <c r="S928">
        <v>0</v>
      </c>
      <c r="T928">
        <v>34</v>
      </c>
    </row>
    <row r="929" spans="1:20" x14ac:dyDescent="0.2">
      <c r="A929" s="1">
        <v>43173</v>
      </c>
      <c r="B929" t="s">
        <v>31</v>
      </c>
      <c r="C929">
        <v>101</v>
      </c>
      <c r="D929">
        <v>11</v>
      </c>
      <c r="E929">
        <v>0</v>
      </c>
      <c r="F929">
        <v>1109</v>
      </c>
      <c r="G929" s="5">
        <v>4.6526315789473598</v>
      </c>
      <c r="H929" s="5">
        <v>50601.221052631503</v>
      </c>
      <c r="I929">
        <v>121</v>
      </c>
      <c r="J929">
        <v>12</v>
      </c>
      <c r="K929">
        <v>0</v>
      </c>
      <c r="L929">
        <v>1450</v>
      </c>
      <c r="M929">
        <v>88</v>
      </c>
      <c r="N929">
        <v>13</v>
      </c>
      <c r="O929">
        <v>0</v>
      </c>
      <c r="P929">
        <v>1129</v>
      </c>
      <c r="Q929">
        <v>105</v>
      </c>
      <c r="R929">
        <v>13</v>
      </c>
      <c r="S929">
        <v>0</v>
      </c>
      <c r="T929">
        <v>1278</v>
      </c>
    </row>
    <row r="930" spans="1:20" x14ac:dyDescent="0.2">
      <c r="A930" s="1">
        <v>43173</v>
      </c>
      <c r="B930" t="s">
        <v>32</v>
      </c>
      <c r="C930">
        <v>30</v>
      </c>
      <c r="D930">
        <v>3</v>
      </c>
      <c r="E930">
        <v>0</v>
      </c>
      <c r="F930">
        <v>97</v>
      </c>
      <c r="G930" s="5">
        <v>2.5517241379310298</v>
      </c>
      <c r="H930" s="5">
        <v>55253.137931034398</v>
      </c>
      <c r="I930">
        <v>36</v>
      </c>
      <c r="J930">
        <v>3</v>
      </c>
      <c r="K930">
        <v>0</v>
      </c>
      <c r="L930">
        <v>152</v>
      </c>
      <c r="M930">
        <v>38</v>
      </c>
      <c r="N930">
        <v>3</v>
      </c>
      <c r="O930">
        <v>0</v>
      </c>
      <c r="P930">
        <v>150</v>
      </c>
      <c r="Q930">
        <v>42</v>
      </c>
      <c r="R930">
        <v>3</v>
      </c>
      <c r="S930">
        <v>0</v>
      </c>
      <c r="T930">
        <v>187</v>
      </c>
    </row>
    <row r="931" spans="1:20" x14ac:dyDescent="0.2">
      <c r="A931" s="1">
        <v>43174</v>
      </c>
      <c r="B931" t="s">
        <v>18</v>
      </c>
      <c r="C931">
        <v>7</v>
      </c>
      <c r="D931">
        <v>4</v>
      </c>
      <c r="E931">
        <v>0</v>
      </c>
      <c r="F931">
        <v>24</v>
      </c>
      <c r="G931" s="5">
        <v>2.5</v>
      </c>
      <c r="H931" s="5">
        <v>66680.166666666599</v>
      </c>
      <c r="I931">
        <v>12</v>
      </c>
      <c r="J931">
        <v>4</v>
      </c>
      <c r="K931">
        <v>0</v>
      </c>
      <c r="L931">
        <v>38</v>
      </c>
      <c r="M931">
        <v>6</v>
      </c>
      <c r="N931">
        <v>4</v>
      </c>
      <c r="O931">
        <v>0</v>
      </c>
      <c r="P931">
        <v>21</v>
      </c>
      <c r="Q931">
        <v>1</v>
      </c>
      <c r="R931">
        <v>4</v>
      </c>
      <c r="S931">
        <v>0</v>
      </c>
      <c r="T931">
        <v>4</v>
      </c>
    </row>
    <row r="932" spans="1:20" x14ac:dyDescent="0.2">
      <c r="A932" s="1">
        <v>43174</v>
      </c>
      <c r="B932" t="s">
        <v>19</v>
      </c>
      <c r="C932">
        <v>35</v>
      </c>
      <c r="D932">
        <v>9</v>
      </c>
      <c r="E932">
        <v>1</v>
      </c>
      <c r="F932">
        <v>275</v>
      </c>
      <c r="G932" s="5">
        <v>4</v>
      </c>
      <c r="H932" s="5">
        <v>45821.599999999999</v>
      </c>
      <c r="I932">
        <v>26</v>
      </c>
      <c r="J932">
        <v>16</v>
      </c>
      <c r="K932">
        <v>1</v>
      </c>
      <c r="L932">
        <v>413</v>
      </c>
      <c r="M932">
        <v>33</v>
      </c>
      <c r="N932">
        <v>13</v>
      </c>
      <c r="O932">
        <v>0</v>
      </c>
      <c r="P932">
        <v>414</v>
      </c>
      <c r="Q932">
        <v>19</v>
      </c>
      <c r="R932">
        <v>12</v>
      </c>
      <c r="S932">
        <v>0</v>
      </c>
      <c r="T932">
        <v>223</v>
      </c>
    </row>
    <row r="933" spans="1:20" x14ac:dyDescent="0.2">
      <c r="A933" s="1">
        <v>43174</v>
      </c>
      <c r="B933" t="s">
        <v>20</v>
      </c>
      <c r="C933">
        <v>7</v>
      </c>
      <c r="D933">
        <v>7</v>
      </c>
      <c r="E933">
        <v>0</v>
      </c>
      <c r="F933">
        <v>46</v>
      </c>
      <c r="G933" s="5">
        <v>7</v>
      </c>
      <c r="H933" s="5">
        <v>57158.714285714203</v>
      </c>
      <c r="I933">
        <v>21</v>
      </c>
      <c r="J933">
        <v>10</v>
      </c>
      <c r="K933">
        <v>0</v>
      </c>
      <c r="L933">
        <v>217</v>
      </c>
      <c r="M933">
        <v>17</v>
      </c>
      <c r="N933">
        <v>13</v>
      </c>
      <c r="O933">
        <v>1</v>
      </c>
      <c r="P933">
        <v>204</v>
      </c>
      <c r="Q933">
        <v>13</v>
      </c>
      <c r="R933">
        <v>8</v>
      </c>
      <c r="S933">
        <v>0</v>
      </c>
      <c r="T933">
        <v>97</v>
      </c>
    </row>
    <row r="934" spans="1:20" x14ac:dyDescent="0.2">
      <c r="A934" s="1">
        <v>43174</v>
      </c>
      <c r="B934" t="s">
        <v>21</v>
      </c>
      <c r="C934">
        <v>18</v>
      </c>
      <c r="D934">
        <v>10</v>
      </c>
      <c r="E934">
        <v>0</v>
      </c>
      <c r="F934">
        <v>180</v>
      </c>
      <c r="G934" s="5">
        <v>15.7777777777777</v>
      </c>
      <c r="H934" s="5">
        <v>50063.277777777701</v>
      </c>
      <c r="I934">
        <v>16</v>
      </c>
      <c r="J934">
        <v>10</v>
      </c>
      <c r="K934">
        <v>0</v>
      </c>
      <c r="L934">
        <v>160</v>
      </c>
      <c r="M934">
        <v>15</v>
      </c>
      <c r="N934">
        <v>10</v>
      </c>
      <c r="O934">
        <v>0</v>
      </c>
      <c r="P934">
        <v>151</v>
      </c>
      <c r="Q934">
        <v>7</v>
      </c>
      <c r="R934">
        <v>10</v>
      </c>
      <c r="S934">
        <v>0</v>
      </c>
      <c r="T934">
        <v>71</v>
      </c>
    </row>
    <row r="935" spans="1:20" x14ac:dyDescent="0.2">
      <c r="A935" s="1">
        <v>43174</v>
      </c>
      <c r="B935" t="s">
        <v>22</v>
      </c>
      <c r="C935">
        <v>32</v>
      </c>
      <c r="D935">
        <v>7</v>
      </c>
      <c r="E935">
        <v>0</v>
      </c>
      <c r="F935">
        <v>280</v>
      </c>
      <c r="G935" s="5">
        <v>3.125</v>
      </c>
      <c r="H935" s="5">
        <v>56338.5625</v>
      </c>
      <c r="I935">
        <v>37</v>
      </c>
      <c r="J935">
        <v>7</v>
      </c>
      <c r="K935">
        <v>0</v>
      </c>
      <c r="L935">
        <v>318</v>
      </c>
      <c r="M935">
        <v>40</v>
      </c>
      <c r="N935">
        <v>7</v>
      </c>
      <c r="O935">
        <v>3</v>
      </c>
      <c r="P935">
        <v>288</v>
      </c>
      <c r="Q935">
        <v>36</v>
      </c>
      <c r="R935">
        <v>7</v>
      </c>
      <c r="S935">
        <v>0</v>
      </c>
      <c r="T935">
        <v>310</v>
      </c>
    </row>
    <row r="936" spans="1:20" x14ac:dyDescent="0.2">
      <c r="A936" s="1">
        <v>43174</v>
      </c>
      <c r="B936" t="s">
        <v>23</v>
      </c>
      <c r="C936">
        <v>34</v>
      </c>
      <c r="D936">
        <v>10</v>
      </c>
      <c r="E936">
        <v>0</v>
      </c>
      <c r="F936">
        <v>371</v>
      </c>
      <c r="G936" s="5">
        <v>3.90625</v>
      </c>
      <c r="H936" s="5">
        <v>53204.90625</v>
      </c>
      <c r="I936">
        <v>43</v>
      </c>
      <c r="J936">
        <v>10</v>
      </c>
      <c r="K936">
        <v>0</v>
      </c>
      <c r="L936">
        <v>464</v>
      </c>
      <c r="M936">
        <v>53</v>
      </c>
      <c r="N936">
        <v>10</v>
      </c>
      <c r="O936">
        <v>0</v>
      </c>
      <c r="P936">
        <v>597</v>
      </c>
      <c r="Q936">
        <v>56</v>
      </c>
      <c r="R936">
        <v>10</v>
      </c>
      <c r="S936">
        <v>0</v>
      </c>
      <c r="T936">
        <v>614</v>
      </c>
    </row>
    <row r="937" spans="1:20" x14ac:dyDescent="0.2">
      <c r="A937" s="1">
        <v>43174</v>
      </c>
      <c r="B937" t="s">
        <v>24</v>
      </c>
      <c r="C937">
        <v>19</v>
      </c>
      <c r="D937">
        <v>2</v>
      </c>
      <c r="E937">
        <v>0</v>
      </c>
      <c r="F937">
        <v>46</v>
      </c>
      <c r="G937" s="5">
        <v>3.7894736842105199</v>
      </c>
      <c r="H937" s="5">
        <v>57949.368421052597</v>
      </c>
      <c r="I937">
        <v>21</v>
      </c>
      <c r="J937">
        <v>2</v>
      </c>
      <c r="K937">
        <v>0</v>
      </c>
      <c r="L937">
        <v>56</v>
      </c>
      <c r="M937">
        <v>9</v>
      </c>
      <c r="N937">
        <v>2</v>
      </c>
      <c r="O937">
        <v>0</v>
      </c>
      <c r="P937">
        <v>19</v>
      </c>
      <c r="Q937">
        <v>17</v>
      </c>
      <c r="R937">
        <v>2</v>
      </c>
      <c r="S937">
        <v>0</v>
      </c>
      <c r="T937">
        <v>38</v>
      </c>
    </row>
    <row r="938" spans="1:20" x14ac:dyDescent="0.2">
      <c r="A938" s="1">
        <v>43174</v>
      </c>
      <c r="B938" t="s">
        <v>25</v>
      </c>
      <c r="C938">
        <v>8</v>
      </c>
      <c r="D938">
        <v>4</v>
      </c>
      <c r="E938">
        <v>0</v>
      </c>
      <c r="F938">
        <v>32</v>
      </c>
      <c r="G938" s="5">
        <v>3.25</v>
      </c>
      <c r="H938" s="5">
        <v>75043</v>
      </c>
      <c r="I938">
        <v>11</v>
      </c>
      <c r="J938">
        <v>4</v>
      </c>
      <c r="K938">
        <v>0</v>
      </c>
      <c r="L938">
        <v>38</v>
      </c>
      <c r="M938">
        <v>13</v>
      </c>
      <c r="N938">
        <v>4</v>
      </c>
      <c r="O938">
        <v>0</v>
      </c>
      <c r="P938">
        <v>52</v>
      </c>
      <c r="Q938">
        <v>1</v>
      </c>
      <c r="R938">
        <v>4</v>
      </c>
      <c r="S938">
        <v>1</v>
      </c>
      <c r="T938">
        <v>3</v>
      </c>
    </row>
    <row r="939" spans="1:20" x14ac:dyDescent="0.2">
      <c r="A939" s="1">
        <v>43174</v>
      </c>
      <c r="B939" t="s">
        <v>26</v>
      </c>
      <c r="C939">
        <v>43</v>
      </c>
      <c r="D939">
        <v>2</v>
      </c>
      <c r="E939">
        <v>0</v>
      </c>
      <c r="F939">
        <v>82</v>
      </c>
      <c r="G939" s="5">
        <v>5.9565217391304301</v>
      </c>
      <c r="H939" s="5">
        <v>39215.913043478198</v>
      </c>
      <c r="I939">
        <v>44</v>
      </c>
      <c r="J939">
        <v>2</v>
      </c>
      <c r="K939">
        <v>0</v>
      </c>
      <c r="L939">
        <v>86</v>
      </c>
      <c r="M939">
        <v>51</v>
      </c>
      <c r="N939">
        <v>2</v>
      </c>
      <c r="O939">
        <v>0</v>
      </c>
      <c r="P939">
        <v>101</v>
      </c>
      <c r="Q939">
        <v>36</v>
      </c>
      <c r="R939">
        <v>2</v>
      </c>
      <c r="S939">
        <v>0</v>
      </c>
      <c r="T939">
        <v>72</v>
      </c>
    </row>
    <row r="940" spans="1:20" x14ac:dyDescent="0.2">
      <c r="A940" s="1">
        <v>43174</v>
      </c>
      <c r="B940" t="s">
        <v>27</v>
      </c>
      <c r="C940">
        <v>7</v>
      </c>
      <c r="D940">
        <v>8</v>
      </c>
      <c r="E940">
        <v>0</v>
      </c>
      <c r="F940">
        <v>65</v>
      </c>
      <c r="G940" s="5">
        <v>2</v>
      </c>
      <c r="H940" s="5">
        <v>71452</v>
      </c>
      <c r="I940">
        <v>11</v>
      </c>
      <c r="J940">
        <v>8</v>
      </c>
      <c r="K940">
        <v>1</v>
      </c>
      <c r="L940">
        <v>92</v>
      </c>
      <c r="M940">
        <v>15</v>
      </c>
      <c r="N940">
        <v>8</v>
      </c>
      <c r="O940">
        <v>1</v>
      </c>
      <c r="P940">
        <v>127</v>
      </c>
      <c r="Q940">
        <v>9</v>
      </c>
      <c r="R940">
        <v>8</v>
      </c>
      <c r="S940">
        <v>1</v>
      </c>
      <c r="T940">
        <v>73</v>
      </c>
    </row>
    <row r="941" spans="1:20" x14ac:dyDescent="0.2">
      <c r="A941" s="1">
        <v>43174</v>
      </c>
      <c r="B941" t="s">
        <v>28</v>
      </c>
      <c r="C941">
        <v>24</v>
      </c>
      <c r="D941">
        <v>8</v>
      </c>
      <c r="E941">
        <v>1</v>
      </c>
      <c r="F941">
        <v>163</v>
      </c>
      <c r="G941" s="5">
        <v>3.6666666666666599</v>
      </c>
      <c r="H941" s="5">
        <v>50112.958333333299</v>
      </c>
      <c r="I941">
        <v>15</v>
      </c>
      <c r="J941">
        <v>10</v>
      </c>
      <c r="K941">
        <v>2</v>
      </c>
      <c r="L941">
        <v>122</v>
      </c>
      <c r="M941">
        <v>16</v>
      </c>
      <c r="N941">
        <v>10</v>
      </c>
      <c r="O941">
        <v>0</v>
      </c>
      <c r="P941">
        <v>160</v>
      </c>
      <c r="Q941">
        <v>14</v>
      </c>
      <c r="R941">
        <v>11</v>
      </c>
      <c r="S941">
        <v>0</v>
      </c>
      <c r="T941">
        <v>149</v>
      </c>
    </row>
    <row r="942" spans="1:20" x14ac:dyDescent="0.2">
      <c r="A942" s="1">
        <v>43174</v>
      </c>
      <c r="B942" t="s">
        <v>29</v>
      </c>
      <c r="C942">
        <v>20</v>
      </c>
      <c r="D942">
        <v>2</v>
      </c>
      <c r="E942">
        <v>0</v>
      </c>
      <c r="F942">
        <v>44</v>
      </c>
      <c r="G942" s="5">
        <v>2.6842105263157801</v>
      </c>
      <c r="H942" s="5">
        <v>52778.210526315699</v>
      </c>
      <c r="I942">
        <v>26</v>
      </c>
      <c r="J942">
        <v>2</v>
      </c>
      <c r="K942">
        <v>0</v>
      </c>
      <c r="L942">
        <v>68</v>
      </c>
      <c r="M942">
        <v>27</v>
      </c>
      <c r="N942">
        <v>2</v>
      </c>
      <c r="O942">
        <v>0</v>
      </c>
      <c r="P942">
        <v>68</v>
      </c>
      <c r="Q942">
        <v>17</v>
      </c>
      <c r="R942">
        <v>2</v>
      </c>
      <c r="S942">
        <v>0</v>
      </c>
      <c r="T942">
        <v>46</v>
      </c>
    </row>
    <row r="943" spans="1:20" x14ac:dyDescent="0.2">
      <c r="A943" s="1">
        <v>43174</v>
      </c>
      <c r="B943" t="s">
        <v>30</v>
      </c>
      <c r="C943">
        <v>16</v>
      </c>
      <c r="D943">
        <v>2</v>
      </c>
      <c r="E943">
        <v>0</v>
      </c>
      <c r="F943">
        <v>34</v>
      </c>
      <c r="G943" s="5">
        <v>2.3333333333333299</v>
      </c>
      <c r="H943" s="5">
        <v>53516.133333333302</v>
      </c>
      <c r="I943">
        <v>11</v>
      </c>
      <c r="J943">
        <v>2</v>
      </c>
      <c r="K943">
        <v>0</v>
      </c>
      <c r="L943">
        <v>38</v>
      </c>
      <c r="M943">
        <v>15</v>
      </c>
      <c r="N943">
        <v>2</v>
      </c>
      <c r="O943">
        <v>0</v>
      </c>
      <c r="P943">
        <v>33</v>
      </c>
      <c r="Q943">
        <v>13</v>
      </c>
      <c r="R943">
        <v>2</v>
      </c>
      <c r="S943">
        <v>0</v>
      </c>
      <c r="T943">
        <v>32</v>
      </c>
    </row>
    <row r="944" spans="1:20" x14ac:dyDescent="0.2">
      <c r="A944" s="1">
        <v>43174</v>
      </c>
      <c r="B944" t="s">
        <v>31</v>
      </c>
      <c r="C944">
        <v>80</v>
      </c>
      <c r="D944">
        <v>13</v>
      </c>
      <c r="E944">
        <v>0</v>
      </c>
      <c r="F944">
        <v>989</v>
      </c>
      <c r="G944" s="5">
        <v>4.1168831168831099</v>
      </c>
      <c r="H944" s="5">
        <v>48170</v>
      </c>
      <c r="I944">
        <v>114</v>
      </c>
      <c r="J944">
        <v>14</v>
      </c>
      <c r="K944">
        <v>0</v>
      </c>
      <c r="L944">
        <v>1585</v>
      </c>
      <c r="M944">
        <v>85</v>
      </c>
      <c r="N944">
        <v>15</v>
      </c>
      <c r="O944">
        <v>1</v>
      </c>
      <c r="P944">
        <v>1187</v>
      </c>
      <c r="Q944">
        <v>87</v>
      </c>
      <c r="R944">
        <v>15</v>
      </c>
      <c r="S944">
        <v>0</v>
      </c>
      <c r="T944">
        <v>1290</v>
      </c>
    </row>
    <row r="945" spans="1:20" x14ac:dyDescent="0.2">
      <c r="A945" s="1">
        <v>43174</v>
      </c>
      <c r="B945" t="s">
        <v>32</v>
      </c>
      <c r="C945">
        <v>40</v>
      </c>
      <c r="D945">
        <v>3</v>
      </c>
      <c r="E945">
        <v>0</v>
      </c>
      <c r="F945">
        <v>151</v>
      </c>
      <c r="G945" s="5">
        <v>2.51351351351351</v>
      </c>
      <c r="H945" s="5">
        <v>62248.027027026998</v>
      </c>
      <c r="I945">
        <v>30</v>
      </c>
      <c r="J945">
        <v>3</v>
      </c>
      <c r="K945">
        <v>0</v>
      </c>
      <c r="L945">
        <v>114</v>
      </c>
      <c r="M945">
        <v>35</v>
      </c>
      <c r="N945">
        <v>3</v>
      </c>
      <c r="O945">
        <v>0</v>
      </c>
      <c r="P945">
        <v>151</v>
      </c>
      <c r="Q945">
        <v>16</v>
      </c>
      <c r="R945">
        <v>3</v>
      </c>
      <c r="S945">
        <v>0</v>
      </c>
      <c r="T945">
        <v>84</v>
      </c>
    </row>
    <row r="946" spans="1:20" x14ac:dyDescent="0.2">
      <c r="A946" s="1">
        <v>43175</v>
      </c>
      <c r="B946" t="s">
        <v>18</v>
      </c>
      <c r="C946">
        <v>13</v>
      </c>
      <c r="D946">
        <v>4</v>
      </c>
      <c r="E946">
        <v>0</v>
      </c>
      <c r="F946">
        <v>42</v>
      </c>
      <c r="G946" s="5">
        <v>1.9090909090909001</v>
      </c>
      <c r="H946" s="5">
        <v>72903.4545454545</v>
      </c>
      <c r="I946">
        <v>15</v>
      </c>
      <c r="J946">
        <v>4</v>
      </c>
      <c r="K946">
        <v>0</v>
      </c>
      <c r="L946">
        <v>52</v>
      </c>
      <c r="M946">
        <v>7</v>
      </c>
      <c r="N946">
        <v>4</v>
      </c>
      <c r="O946">
        <v>0</v>
      </c>
      <c r="P946">
        <v>24</v>
      </c>
      <c r="Q946">
        <v>10</v>
      </c>
      <c r="R946">
        <v>4</v>
      </c>
      <c r="S946">
        <v>0</v>
      </c>
      <c r="T946">
        <v>32</v>
      </c>
    </row>
    <row r="947" spans="1:20" x14ac:dyDescent="0.2">
      <c r="A947" s="1">
        <v>43175</v>
      </c>
      <c r="B947" t="s">
        <v>19</v>
      </c>
      <c r="C947">
        <v>53</v>
      </c>
      <c r="D947">
        <v>13</v>
      </c>
      <c r="E947">
        <v>1</v>
      </c>
      <c r="F947">
        <v>615</v>
      </c>
      <c r="G947" s="5">
        <v>3.0566037735849001</v>
      </c>
      <c r="H947" s="5">
        <v>73730.943396226401</v>
      </c>
      <c r="I947">
        <v>35</v>
      </c>
      <c r="J947">
        <v>13</v>
      </c>
      <c r="K947">
        <v>0</v>
      </c>
      <c r="L947">
        <v>470</v>
      </c>
      <c r="M947">
        <v>35</v>
      </c>
      <c r="N947">
        <v>12</v>
      </c>
      <c r="O947">
        <v>0</v>
      </c>
      <c r="P947">
        <v>420</v>
      </c>
      <c r="Q947">
        <v>29</v>
      </c>
      <c r="R947">
        <v>15</v>
      </c>
      <c r="S947">
        <v>2</v>
      </c>
      <c r="T947">
        <v>367</v>
      </c>
    </row>
    <row r="948" spans="1:20" x14ac:dyDescent="0.2">
      <c r="A948" s="1">
        <v>43175</v>
      </c>
      <c r="B948" t="s">
        <v>20</v>
      </c>
      <c r="C948">
        <v>27</v>
      </c>
      <c r="D948">
        <v>9</v>
      </c>
      <c r="E948">
        <v>1</v>
      </c>
      <c r="F948">
        <v>204</v>
      </c>
      <c r="G948" s="5">
        <v>2.3703703703703698</v>
      </c>
      <c r="H948" s="5">
        <v>63021.925925925898</v>
      </c>
      <c r="I948">
        <v>14</v>
      </c>
      <c r="J948">
        <v>8</v>
      </c>
      <c r="K948">
        <v>0</v>
      </c>
      <c r="L948">
        <v>111</v>
      </c>
      <c r="M948">
        <v>28</v>
      </c>
      <c r="N948">
        <v>8</v>
      </c>
      <c r="O948">
        <v>0</v>
      </c>
      <c r="P948">
        <v>219</v>
      </c>
      <c r="Q948">
        <v>24</v>
      </c>
      <c r="R948">
        <v>8</v>
      </c>
      <c r="S948">
        <v>1</v>
      </c>
      <c r="T948">
        <v>160</v>
      </c>
    </row>
    <row r="949" spans="1:20" x14ac:dyDescent="0.2">
      <c r="A949" s="1">
        <v>43175</v>
      </c>
      <c r="B949" t="s">
        <v>21</v>
      </c>
      <c r="C949">
        <v>12</v>
      </c>
      <c r="D949">
        <v>10</v>
      </c>
      <c r="E949">
        <v>0</v>
      </c>
      <c r="F949">
        <v>122</v>
      </c>
      <c r="G949" s="5">
        <v>2.8333333333333299</v>
      </c>
      <c r="H949" s="5">
        <v>50090.333333333299</v>
      </c>
      <c r="I949">
        <v>22</v>
      </c>
      <c r="J949">
        <v>10</v>
      </c>
      <c r="K949">
        <v>0</v>
      </c>
      <c r="L949">
        <v>222</v>
      </c>
      <c r="M949">
        <v>28</v>
      </c>
      <c r="N949">
        <v>9</v>
      </c>
      <c r="O949">
        <v>0</v>
      </c>
      <c r="P949">
        <v>243</v>
      </c>
      <c r="Q949">
        <v>18</v>
      </c>
      <c r="R949">
        <v>10</v>
      </c>
      <c r="S949">
        <v>0</v>
      </c>
      <c r="T949">
        <v>182</v>
      </c>
    </row>
    <row r="950" spans="1:20" x14ac:dyDescent="0.2">
      <c r="A950" s="1">
        <v>43175</v>
      </c>
      <c r="B950" t="s">
        <v>22</v>
      </c>
      <c r="C950">
        <v>58</v>
      </c>
      <c r="D950">
        <v>7</v>
      </c>
      <c r="E950">
        <v>0</v>
      </c>
      <c r="F950">
        <v>500</v>
      </c>
      <c r="G950" s="5">
        <v>2.6607142857142798</v>
      </c>
      <c r="H950" s="5">
        <v>62570.142857142797</v>
      </c>
      <c r="I950">
        <v>46</v>
      </c>
      <c r="J950">
        <v>7</v>
      </c>
      <c r="K950">
        <v>1</v>
      </c>
      <c r="L950">
        <v>370</v>
      </c>
      <c r="M950">
        <v>42</v>
      </c>
      <c r="N950">
        <v>7</v>
      </c>
      <c r="O950">
        <v>0</v>
      </c>
      <c r="P950">
        <v>358</v>
      </c>
      <c r="Q950">
        <v>61</v>
      </c>
      <c r="R950">
        <v>7</v>
      </c>
      <c r="S950">
        <v>0</v>
      </c>
      <c r="T950">
        <v>506</v>
      </c>
    </row>
    <row r="951" spans="1:20" x14ac:dyDescent="0.2">
      <c r="A951" s="1">
        <v>43175</v>
      </c>
      <c r="B951" t="s">
        <v>23</v>
      </c>
      <c r="C951">
        <v>54</v>
      </c>
      <c r="D951">
        <v>10</v>
      </c>
      <c r="E951">
        <v>0</v>
      </c>
      <c r="F951">
        <v>606</v>
      </c>
      <c r="G951" s="5">
        <v>3.4901960784313699</v>
      </c>
      <c r="H951" s="5">
        <v>62820</v>
      </c>
      <c r="I951">
        <v>94</v>
      </c>
      <c r="J951">
        <v>10</v>
      </c>
      <c r="K951">
        <v>1</v>
      </c>
      <c r="L951">
        <v>989</v>
      </c>
      <c r="M951">
        <v>49</v>
      </c>
      <c r="N951">
        <v>10</v>
      </c>
      <c r="O951">
        <v>1</v>
      </c>
      <c r="P951">
        <v>521</v>
      </c>
      <c r="Q951">
        <v>65</v>
      </c>
      <c r="R951">
        <v>10</v>
      </c>
      <c r="S951">
        <v>1</v>
      </c>
      <c r="T951">
        <v>675</v>
      </c>
    </row>
    <row r="952" spans="1:20" x14ac:dyDescent="0.2">
      <c r="A952" s="1">
        <v>43175</v>
      </c>
      <c r="B952" t="s">
        <v>24</v>
      </c>
      <c r="C952">
        <v>16</v>
      </c>
      <c r="D952">
        <v>2</v>
      </c>
      <c r="E952">
        <v>0</v>
      </c>
      <c r="F952">
        <v>43</v>
      </c>
      <c r="G952" s="5">
        <v>3</v>
      </c>
      <c r="H952" s="5">
        <v>53452.4</v>
      </c>
      <c r="I952">
        <v>31</v>
      </c>
      <c r="J952">
        <v>2</v>
      </c>
      <c r="K952">
        <v>0</v>
      </c>
      <c r="L952">
        <v>75</v>
      </c>
      <c r="M952">
        <v>23</v>
      </c>
      <c r="N952">
        <v>2</v>
      </c>
      <c r="O952">
        <v>0</v>
      </c>
      <c r="P952">
        <v>64</v>
      </c>
      <c r="Q952">
        <v>18</v>
      </c>
      <c r="R952">
        <v>2</v>
      </c>
      <c r="S952">
        <v>0</v>
      </c>
      <c r="T952">
        <v>44</v>
      </c>
    </row>
    <row r="953" spans="1:20" x14ac:dyDescent="0.2">
      <c r="A953" s="1">
        <v>43175</v>
      </c>
      <c r="B953" t="s">
        <v>25</v>
      </c>
      <c r="C953">
        <v>18</v>
      </c>
      <c r="D953">
        <v>4</v>
      </c>
      <c r="E953">
        <v>1</v>
      </c>
      <c r="F953">
        <v>60</v>
      </c>
      <c r="G953" s="5">
        <v>2</v>
      </c>
      <c r="H953" s="5">
        <v>76975.307692307601</v>
      </c>
      <c r="I953">
        <v>11</v>
      </c>
      <c r="J953">
        <v>4</v>
      </c>
      <c r="K953">
        <v>0</v>
      </c>
      <c r="L953">
        <v>38</v>
      </c>
      <c r="M953">
        <v>13</v>
      </c>
      <c r="N953">
        <v>4</v>
      </c>
      <c r="O953">
        <v>0</v>
      </c>
      <c r="P953">
        <v>52</v>
      </c>
      <c r="Q953">
        <v>13</v>
      </c>
      <c r="R953">
        <v>4</v>
      </c>
      <c r="S953">
        <v>1</v>
      </c>
      <c r="T953">
        <v>44</v>
      </c>
    </row>
    <row r="954" spans="1:20" x14ac:dyDescent="0.2">
      <c r="A954" s="1">
        <v>43175</v>
      </c>
      <c r="B954" t="s">
        <v>26</v>
      </c>
      <c r="C954">
        <v>66</v>
      </c>
      <c r="D954">
        <v>2</v>
      </c>
      <c r="E954">
        <v>0</v>
      </c>
      <c r="F954">
        <v>123</v>
      </c>
      <c r="G954" s="5">
        <v>3.24444444444444</v>
      </c>
      <c r="H954" s="5">
        <v>53443.533333333296</v>
      </c>
      <c r="I954">
        <v>69</v>
      </c>
      <c r="J954">
        <v>2</v>
      </c>
      <c r="K954">
        <v>0</v>
      </c>
      <c r="L954">
        <v>137</v>
      </c>
      <c r="M954">
        <v>41</v>
      </c>
      <c r="N954">
        <v>2</v>
      </c>
      <c r="O954">
        <v>0</v>
      </c>
      <c r="P954">
        <v>82</v>
      </c>
      <c r="Q954">
        <v>41</v>
      </c>
      <c r="R954">
        <v>2</v>
      </c>
      <c r="S954">
        <v>0</v>
      </c>
      <c r="T954">
        <v>80</v>
      </c>
    </row>
    <row r="955" spans="1:20" x14ac:dyDescent="0.2">
      <c r="A955" s="1">
        <v>43175</v>
      </c>
      <c r="B955" t="s">
        <v>27</v>
      </c>
      <c r="C955">
        <v>12</v>
      </c>
      <c r="D955">
        <v>8</v>
      </c>
      <c r="E955">
        <v>1</v>
      </c>
      <c r="F955">
        <v>104</v>
      </c>
      <c r="G955" s="5">
        <v>5.0833333333333304</v>
      </c>
      <c r="H955" s="5">
        <v>58369.583333333299</v>
      </c>
      <c r="I955">
        <v>21</v>
      </c>
      <c r="J955">
        <v>8</v>
      </c>
      <c r="K955">
        <v>0</v>
      </c>
      <c r="L955">
        <v>191</v>
      </c>
      <c r="M955">
        <v>8</v>
      </c>
      <c r="N955">
        <v>8</v>
      </c>
      <c r="O955">
        <v>0</v>
      </c>
      <c r="P955">
        <v>77</v>
      </c>
      <c r="Q955">
        <v>25</v>
      </c>
      <c r="R955">
        <v>8</v>
      </c>
      <c r="S955">
        <v>1</v>
      </c>
      <c r="T955">
        <v>203</v>
      </c>
    </row>
    <row r="956" spans="1:20" x14ac:dyDescent="0.2">
      <c r="A956" s="1">
        <v>43175</v>
      </c>
      <c r="B956" t="s">
        <v>28</v>
      </c>
      <c r="C956">
        <v>22</v>
      </c>
      <c r="D956">
        <v>8</v>
      </c>
      <c r="E956">
        <v>1</v>
      </c>
      <c r="F956">
        <v>146</v>
      </c>
      <c r="G956" s="5">
        <v>2.3636363636363602</v>
      </c>
      <c r="H956" s="5">
        <v>72794.818181818104</v>
      </c>
      <c r="I956">
        <v>22</v>
      </c>
      <c r="J956">
        <v>9</v>
      </c>
      <c r="K956">
        <v>0</v>
      </c>
      <c r="L956">
        <v>199</v>
      </c>
      <c r="M956">
        <v>23</v>
      </c>
      <c r="N956">
        <v>9</v>
      </c>
      <c r="O956">
        <v>0</v>
      </c>
      <c r="P956">
        <v>209</v>
      </c>
      <c r="Q956">
        <v>19</v>
      </c>
      <c r="R956">
        <v>7</v>
      </c>
      <c r="S956">
        <v>1</v>
      </c>
      <c r="T956">
        <v>119</v>
      </c>
    </row>
    <row r="957" spans="1:20" x14ac:dyDescent="0.2">
      <c r="A957" s="1">
        <v>43175</v>
      </c>
      <c r="B957" t="s">
        <v>29</v>
      </c>
      <c r="C957">
        <v>29</v>
      </c>
      <c r="D957">
        <v>2</v>
      </c>
      <c r="E957">
        <v>0</v>
      </c>
      <c r="F957">
        <v>59</v>
      </c>
      <c r="G957" s="5">
        <v>2.4444444444444402</v>
      </c>
      <c r="H957" s="5">
        <v>63036.666666666599</v>
      </c>
      <c r="I957">
        <v>31</v>
      </c>
      <c r="J957">
        <v>2</v>
      </c>
      <c r="K957">
        <v>0</v>
      </c>
      <c r="L957">
        <v>72</v>
      </c>
      <c r="M957">
        <v>36</v>
      </c>
      <c r="N957">
        <v>2</v>
      </c>
      <c r="O957">
        <v>0</v>
      </c>
      <c r="P957">
        <v>98</v>
      </c>
      <c r="Q957">
        <v>25</v>
      </c>
      <c r="R957">
        <v>2</v>
      </c>
      <c r="S957">
        <v>0</v>
      </c>
      <c r="T957">
        <v>72</v>
      </c>
    </row>
    <row r="958" spans="1:20" x14ac:dyDescent="0.2">
      <c r="A958" s="1">
        <v>43175</v>
      </c>
      <c r="B958" t="s">
        <v>30</v>
      </c>
      <c r="C958">
        <v>28</v>
      </c>
      <c r="D958">
        <v>2</v>
      </c>
      <c r="E958">
        <v>0</v>
      </c>
      <c r="F958">
        <v>71</v>
      </c>
      <c r="G958" s="5">
        <v>1.5925925925925899</v>
      </c>
      <c r="H958" s="5">
        <v>70426.370370370307</v>
      </c>
      <c r="I958">
        <v>29</v>
      </c>
      <c r="J958">
        <v>2</v>
      </c>
      <c r="K958">
        <v>0</v>
      </c>
      <c r="L958">
        <v>64</v>
      </c>
      <c r="M958">
        <v>22</v>
      </c>
      <c r="N958">
        <v>2</v>
      </c>
      <c r="O958">
        <v>0</v>
      </c>
      <c r="P958">
        <v>68</v>
      </c>
      <c r="Q958">
        <v>10</v>
      </c>
      <c r="R958">
        <v>2</v>
      </c>
      <c r="S958">
        <v>0</v>
      </c>
      <c r="T958">
        <v>22</v>
      </c>
    </row>
    <row r="959" spans="1:20" x14ac:dyDescent="0.2">
      <c r="A959" s="1">
        <v>43175</v>
      </c>
      <c r="B959" t="s">
        <v>31</v>
      </c>
      <c r="C959">
        <v>125</v>
      </c>
      <c r="D959">
        <v>15</v>
      </c>
      <c r="E959">
        <v>1</v>
      </c>
      <c r="F959">
        <v>1833</v>
      </c>
      <c r="G959" s="5">
        <v>4.1935483870967696</v>
      </c>
      <c r="H959" s="5">
        <v>49328</v>
      </c>
      <c r="I959">
        <v>138</v>
      </c>
      <c r="J959">
        <v>13</v>
      </c>
      <c r="K959">
        <v>0</v>
      </c>
      <c r="L959">
        <v>1730</v>
      </c>
      <c r="M959">
        <v>112</v>
      </c>
      <c r="N959">
        <v>13</v>
      </c>
      <c r="O959">
        <v>0</v>
      </c>
      <c r="P959">
        <v>1439</v>
      </c>
      <c r="Q959">
        <v>100</v>
      </c>
      <c r="R959">
        <v>13</v>
      </c>
      <c r="S959">
        <v>1</v>
      </c>
      <c r="T959">
        <v>1239</v>
      </c>
    </row>
    <row r="960" spans="1:20" x14ac:dyDescent="0.2">
      <c r="A960" s="1">
        <v>43175</v>
      </c>
      <c r="B960" t="s">
        <v>32</v>
      </c>
      <c r="C960">
        <v>41</v>
      </c>
      <c r="D960">
        <v>3</v>
      </c>
      <c r="E960">
        <v>1</v>
      </c>
      <c r="F960">
        <v>137</v>
      </c>
      <c r="G960" s="5">
        <v>2.0512820512820502</v>
      </c>
      <c r="H960" s="5">
        <v>69331.743589743593</v>
      </c>
      <c r="I960">
        <v>74</v>
      </c>
      <c r="J960">
        <v>3</v>
      </c>
      <c r="K960">
        <v>0</v>
      </c>
      <c r="L960">
        <v>281</v>
      </c>
      <c r="M960">
        <v>31</v>
      </c>
      <c r="N960">
        <v>3</v>
      </c>
      <c r="O960">
        <v>0</v>
      </c>
      <c r="P960">
        <v>111</v>
      </c>
      <c r="Q960">
        <v>39</v>
      </c>
      <c r="R960">
        <v>3</v>
      </c>
      <c r="S960">
        <v>1</v>
      </c>
      <c r="T960">
        <v>163</v>
      </c>
    </row>
    <row r="961" spans="1:20" x14ac:dyDescent="0.2">
      <c r="A961" s="1">
        <v>43176</v>
      </c>
      <c r="B961" t="s">
        <v>18</v>
      </c>
      <c r="C961">
        <v>7</v>
      </c>
      <c r="D961">
        <v>4</v>
      </c>
      <c r="E961">
        <v>0</v>
      </c>
      <c r="F961">
        <v>24</v>
      </c>
      <c r="G961" s="5">
        <v>1.1666666666666601</v>
      </c>
      <c r="H961" s="5">
        <v>83603.333333333299</v>
      </c>
      <c r="I961">
        <v>16</v>
      </c>
      <c r="J961">
        <v>4</v>
      </c>
      <c r="K961">
        <v>0</v>
      </c>
      <c r="L961">
        <v>52</v>
      </c>
      <c r="M961">
        <v>23</v>
      </c>
      <c r="N961">
        <v>4</v>
      </c>
      <c r="O961">
        <v>0</v>
      </c>
      <c r="P961">
        <v>80</v>
      </c>
      <c r="Q961">
        <v>19</v>
      </c>
      <c r="R961">
        <v>4</v>
      </c>
      <c r="S961">
        <v>0</v>
      </c>
      <c r="T961">
        <v>60</v>
      </c>
    </row>
    <row r="962" spans="1:20" x14ac:dyDescent="0.2">
      <c r="A962" s="1">
        <v>43176</v>
      </c>
      <c r="B962" t="s">
        <v>19</v>
      </c>
      <c r="C962">
        <v>29</v>
      </c>
      <c r="D962">
        <v>14</v>
      </c>
      <c r="E962">
        <v>1</v>
      </c>
      <c r="F962">
        <v>375</v>
      </c>
      <c r="G962" s="5">
        <v>2</v>
      </c>
      <c r="H962" s="5">
        <v>79350.344827586203</v>
      </c>
      <c r="I962">
        <v>34</v>
      </c>
      <c r="J962">
        <v>11</v>
      </c>
      <c r="K962">
        <v>1</v>
      </c>
      <c r="L962">
        <v>369</v>
      </c>
      <c r="M962">
        <v>30</v>
      </c>
      <c r="N962">
        <v>14</v>
      </c>
      <c r="O962">
        <v>0</v>
      </c>
      <c r="P962">
        <v>400</v>
      </c>
      <c r="Q962">
        <v>58</v>
      </c>
      <c r="R962">
        <v>10</v>
      </c>
      <c r="S962">
        <v>1</v>
      </c>
      <c r="T962">
        <v>510</v>
      </c>
    </row>
    <row r="963" spans="1:20" x14ac:dyDescent="0.2">
      <c r="A963" s="1">
        <v>43176</v>
      </c>
      <c r="B963" t="s">
        <v>20</v>
      </c>
      <c r="C963">
        <v>23</v>
      </c>
      <c r="D963">
        <v>10</v>
      </c>
      <c r="E963">
        <v>0</v>
      </c>
      <c r="F963">
        <v>223</v>
      </c>
      <c r="G963" s="5">
        <v>1.5909090909090899</v>
      </c>
      <c r="H963" s="5">
        <v>63772.863636363603</v>
      </c>
      <c r="I963">
        <v>15</v>
      </c>
      <c r="J963">
        <v>8</v>
      </c>
      <c r="K963">
        <v>0</v>
      </c>
      <c r="L963">
        <v>117</v>
      </c>
      <c r="M963">
        <v>20</v>
      </c>
      <c r="N963">
        <v>7</v>
      </c>
      <c r="O963">
        <v>1</v>
      </c>
      <c r="P963">
        <v>136</v>
      </c>
      <c r="Q963">
        <v>37</v>
      </c>
      <c r="R963">
        <v>10</v>
      </c>
      <c r="S963">
        <v>0</v>
      </c>
      <c r="T963">
        <v>453</v>
      </c>
    </row>
    <row r="964" spans="1:20" x14ac:dyDescent="0.2">
      <c r="A964" s="1">
        <v>43176</v>
      </c>
      <c r="B964" t="s">
        <v>21</v>
      </c>
      <c r="C964">
        <v>23</v>
      </c>
      <c r="D964">
        <v>10</v>
      </c>
      <c r="E964">
        <v>0</v>
      </c>
      <c r="F964">
        <v>232</v>
      </c>
      <c r="G964" s="5">
        <v>2.8260869565217299</v>
      </c>
      <c r="H964" s="5">
        <v>47907.869565217297</v>
      </c>
      <c r="I964">
        <v>11</v>
      </c>
      <c r="J964">
        <v>10</v>
      </c>
      <c r="K964">
        <v>0</v>
      </c>
      <c r="L964">
        <v>111</v>
      </c>
      <c r="M964">
        <v>29</v>
      </c>
      <c r="N964">
        <v>10</v>
      </c>
      <c r="O964">
        <v>0</v>
      </c>
      <c r="P964">
        <v>296</v>
      </c>
      <c r="Q964">
        <v>24</v>
      </c>
      <c r="R964">
        <v>10</v>
      </c>
      <c r="S964">
        <v>1</v>
      </c>
      <c r="T964">
        <v>233</v>
      </c>
    </row>
    <row r="965" spans="1:20" x14ac:dyDescent="0.2">
      <c r="A965" s="1">
        <v>43176</v>
      </c>
      <c r="B965" t="s">
        <v>22</v>
      </c>
      <c r="C965">
        <v>55</v>
      </c>
      <c r="D965">
        <v>7</v>
      </c>
      <c r="E965">
        <v>0</v>
      </c>
      <c r="F965">
        <v>460</v>
      </c>
      <c r="G965" s="5">
        <v>1.82692307692307</v>
      </c>
      <c r="H965" s="5">
        <v>80813.634615384595</v>
      </c>
      <c r="I965">
        <v>60</v>
      </c>
      <c r="J965">
        <v>7</v>
      </c>
      <c r="K965">
        <v>0</v>
      </c>
      <c r="L965">
        <v>522</v>
      </c>
      <c r="M965">
        <v>46</v>
      </c>
      <c r="N965">
        <v>7</v>
      </c>
      <c r="O965">
        <v>0</v>
      </c>
      <c r="P965">
        <v>386</v>
      </c>
      <c r="Q965">
        <v>43</v>
      </c>
      <c r="R965">
        <v>7</v>
      </c>
      <c r="S965">
        <v>0</v>
      </c>
      <c r="T965">
        <v>367</v>
      </c>
    </row>
    <row r="966" spans="1:20" x14ac:dyDescent="0.2">
      <c r="A966" s="1">
        <v>43176</v>
      </c>
      <c r="B966" t="s">
        <v>23</v>
      </c>
      <c r="C966">
        <v>66</v>
      </c>
      <c r="D966">
        <v>10</v>
      </c>
      <c r="E966">
        <v>0</v>
      </c>
      <c r="F966">
        <v>732</v>
      </c>
      <c r="G966" s="5">
        <v>3.8</v>
      </c>
      <c r="H966" s="5">
        <v>58391.199999999997</v>
      </c>
      <c r="I966">
        <v>81</v>
      </c>
      <c r="J966">
        <v>10</v>
      </c>
      <c r="K966">
        <v>0</v>
      </c>
      <c r="L966">
        <v>899</v>
      </c>
      <c r="M966">
        <v>65</v>
      </c>
      <c r="N966">
        <v>10</v>
      </c>
      <c r="O966">
        <v>0</v>
      </c>
      <c r="P966">
        <v>713</v>
      </c>
      <c r="Q966">
        <v>89</v>
      </c>
      <c r="R966">
        <v>10</v>
      </c>
      <c r="S966">
        <v>0</v>
      </c>
      <c r="T966">
        <v>988</v>
      </c>
    </row>
    <row r="967" spans="1:20" x14ac:dyDescent="0.2">
      <c r="A967" s="1">
        <v>43176</v>
      </c>
      <c r="B967" t="s">
        <v>24</v>
      </c>
      <c r="C967">
        <v>17</v>
      </c>
      <c r="D967">
        <v>2</v>
      </c>
      <c r="E967">
        <v>0</v>
      </c>
      <c r="F967">
        <v>36</v>
      </c>
      <c r="G967" s="5">
        <v>2.3125</v>
      </c>
      <c r="H967" s="5">
        <v>68860</v>
      </c>
      <c r="I967">
        <v>26</v>
      </c>
      <c r="J967">
        <v>2</v>
      </c>
      <c r="K967">
        <v>0</v>
      </c>
      <c r="L967">
        <v>79</v>
      </c>
      <c r="M967">
        <v>12</v>
      </c>
      <c r="N967">
        <v>2</v>
      </c>
      <c r="O967">
        <v>0</v>
      </c>
      <c r="P967">
        <v>28</v>
      </c>
      <c r="Q967">
        <v>24</v>
      </c>
      <c r="R967">
        <v>2</v>
      </c>
      <c r="S967">
        <v>0</v>
      </c>
      <c r="T967">
        <v>78</v>
      </c>
    </row>
    <row r="968" spans="1:20" x14ac:dyDescent="0.2">
      <c r="A968" s="1">
        <v>43176</v>
      </c>
      <c r="B968" t="s">
        <v>25</v>
      </c>
      <c r="C968">
        <v>22</v>
      </c>
      <c r="D968">
        <v>4</v>
      </c>
      <c r="E968">
        <v>0</v>
      </c>
      <c r="F968">
        <v>88</v>
      </c>
      <c r="G968" s="5">
        <v>2.93333333333333</v>
      </c>
      <c r="H968" s="5">
        <v>66710.399999999994</v>
      </c>
      <c r="I968">
        <v>16</v>
      </c>
      <c r="J968">
        <v>4</v>
      </c>
      <c r="K968">
        <v>0</v>
      </c>
      <c r="L968">
        <v>52</v>
      </c>
      <c r="M968">
        <v>18</v>
      </c>
      <c r="N968">
        <v>4</v>
      </c>
      <c r="O968">
        <v>0</v>
      </c>
      <c r="P968">
        <v>72</v>
      </c>
      <c r="Q968">
        <v>13</v>
      </c>
      <c r="R968">
        <v>4</v>
      </c>
      <c r="S968">
        <v>0</v>
      </c>
      <c r="T968">
        <v>51</v>
      </c>
    </row>
    <row r="969" spans="1:20" x14ac:dyDescent="0.2">
      <c r="A969" s="1">
        <v>43176</v>
      </c>
      <c r="B969" t="s">
        <v>26</v>
      </c>
      <c r="C969">
        <v>55</v>
      </c>
      <c r="D969">
        <v>2</v>
      </c>
      <c r="E969">
        <v>0</v>
      </c>
      <c r="F969">
        <v>101</v>
      </c>
      <c r="G969" s="5">
        <v>1.86666666666666</v>
      </c>
      <c r="H969" s="5">
        <v>66743.733333333294</v>
      </c>
      <c r="I969">
        <v>60</v>
      </c>
      <c r="J969">
        <v>2</v>
      </c>
      <c r="K969">
        <v>0</v>
      </c>
      <c r="L969">
        <v>119</v>
      </c>
      <c r="M969">
        <v>55</v>
      </c>
      <c r="N969">
        <v>2</v>
      </c>
      <c r="O969">
        <v>0</v>
      </c>
      <c r="P969">
        <v>108</v>
      </c>
      <c r="Q969">
        <v>69</v>
      </c>
      <c r="R969">
        <v>2</v>
      </c>
      <c r="S969">
        <v>0</v>
      </c>
      <c r="T969">
        <v>134</v>
      </c>
    </row>
    <row r="970" spans="1:20" x14ac:dyDescent="0.2">
      <c r="A970" s="1">
        <v>43176</v>
      </c>
      <c r="B970" t="s">
        <v>27</v>
      </c>
      <c r="C970">
        <v>16</v>
      </c>
      <c r="D970">
        <v>8</v>
      </c>
      <c r="E970">
        <v>0</v>
      </c>
      <c r="F970">
        <v>153</v>
      </c>
      <c r="G970" s="5">
        <v>11.3125</v>
      </c>
      <c r="H970" s="5">
        <v>25036.6875</v>
      </c>
      <c r="I970">
        <v>17</v>
      </c>
      <c r="J970">
        <v>8</v>
      </c>
      <c r="K970">
        <v>0</v>
      </c>
      <c r="L970">
        <v>161</v>
      </c>
      <c r="M970">
        <v>13</v>
      </c>
      <c r="N970">
        <v>8</v>
      </c>
      <c r="O970">
        <v>0</v>
      </c>
      <c r="P970">
        <v>119</v>
      </c>
      <c r="Q970">
        <v>9</v>
      </c>
      <c r="R970">
        <v>8</v>
      </c>
      <c r="S970">
        <v>1</v>
      </c>
      <c r="T970">
        <v>78</v>
      </c>
    </row>
    <row r="971" spans="1:20" x14ac:dyDescent="0.2">
      <c r="A971" s="1">
        <v>43176</v>
      </c>
      <c r="B971" t="s">
        <v>28</v>
      </c>
      <c r="C971">
        <v>23</v>
      </c>
      <c r="D971">
        <v>9</v>
      </c>
      <c r="E971">
        <v>1</v>
      </c>
      <c r="F971">
        <v>181</v>
      </c>
      <c r="G971" s="5">
        <v>4.4347826086956497</v>
      </c>
      <c r="H971" s="5">
        <v>52337.608695652103</v>
      </c>
      <c r="I971">
        <v>20</v>
      </c>
      <c r="J971">
        <v>10</v>
      </c>
      <c r="K971">
        <v>0</v>
      </c>
      <c r="L971">
        <v>189</v>
      </c>
      <c r="M971">
        <v>25</v>
      </c>
      <c r="N971">
        <v>12</v>
      </c>
      <c r="O971">
        <v>1</v>
      </c>
      <c r="P971">
        <v>276</v>
      </c>
      <c r="Q971">
        <v>20</v>
      </c>
      <c r="R971">
        <v>23</v>
      </c>
      <c r="S971">
        <v>0</v>
      </c>
      <c r="T971">
        <v>459</v>
      </c>
    </row>
    <row r="972" spans="1:20" x14ac:dyDescent="0.2">
      <c r="A972" s="1">
        <v>43176</v>
      </c>
      <c r="B972" t="s">
        <v>29</v>
      </c>
      <c r="C972">
        <v>22</v>
      </c>
      <c r="D972">
        <v>2</v>
      </c>
      <c r="E972">
        <v>0</v>
      </c>
      <c r="F972">
        <v>54</v>
      </c>
      <c r="G972" s="5">
        <v>1.5454545454545401</v>
      </c>
      <c r="H972" s="5">
        <v>63769.909090909001</v>
      </c>
      <c r="I972">
        <v>26</v>
      </c>
      <c r="J972">
        <v>2</v>
      </c>
      <c r="K972">
        <v>0</v>
      </c>
      <c r="L972">
        <v>63</v>
      </c>
      <c r="M972">
        <v>21</v>
      </c>
      <c r="N972">
        <v>2</v>
      </c>
      <c r="O972">
        <v>0</v>
      </c>
      <c r="P972">
        <v>52</v>
      </c>
      <c r="Q972">
        <v>43</v>
      </c>
      <c r="R972">
        <v>2</v>
      </c>
      <c r="S972">
        <v>0</v>
      </c>
      <c r="T972">
        <v>115</v>
      </c>
    </row>
    <row r="973" spans="1:20" x14ac:dyDescent="0.2">
      <c r="A973" s="1">
        <v>43176</v>
      </c>
      <c r="B973" t="s">
        <v>30</v>
      </c>
      <c r="C973">
        <v>15</v>
      </c>
      <c r="D973">
        <v>2</v>
      </c>
      <c r="E973">
        <v>0</v>
      </c>
      <c r="F973">
        <v>42</v>
      </c>
      <c r="G973" s="5">
        <v>4.5333333333333297</v>
      </c>
      <c r="H973" s="5">
        <v>66788.933333333305</v>
      </c>
      <c r="I973">
        <v>20</v>
      </c>
      <c r="J973">
        <v>2</v>
      </c>
      <c r="K973">
        <v>0</v>
      </c>
      <c r="L973">
        <v>48</v>
      </c>
      <c r="M973">
        <v>20</v>
      </c>
      <c r="N973">
        <v>2</v>
      </c>
      <c r="O973">
        <v>0</v>
      </c>
      <c r="P973">
        <v>50</v>
      </c>
      <c r="Q973">
        <v>25</v>
      </c>
      <c r="R973">
        <v>2</v>
      </c>
      <c r="S973">
        <v>0</v>
      </c>
      <c r="T973">
        <v>51</v>
      </c>
    </row>
    <row r="974" spans="1:20" x14ac:dyDescent="0.2">
      <c r="A974" s="1">
        <v>43176</v>
      </c>
      <c r="B974" t="s">
        <v>31</v>
      </c>
      <c r="C974">
        <v>72</v>
      </c>
      <c r="D974">
        <v>14</v>
      </c>
      <c r="E974">
        <v>1</v>
      </c>
      <c r="F974">
        <v>964</v>
      </c>
      <c r="G974" s="5">
        <v>3.1111111111111098</v>
      </c>
      <c r="H974" s="5">
        <v>55660.263888888803</v>
      </c>
      <c r="I974">
        <v>101</v>
      </c>
      <c r="J974">
        <v>13</v>
      </c>
      <c r="K974">
        <v>0</v>
      </c>
      <c r="L974">
        <v>1309</v>
      </c>
      <c r="M974">
        <v>109</v>
      </c>
      <c r="N974">
        <v>13</v>
      </c>
      <c r="O974">
        <v>1</v>
      </c>
      <c r="P974">
        <v>1402</v>
      </c>
      <c r="Q974">
        <v>159</v>
      </c>
      <c r="R974">
        <v>13</v>
      </c>
      <c r="S974">
        <v>0</v>
      </c>
      <c r="T974">
        <v>2086</v>
      </c>
    </row>
    <row r="975" spans="1:20" x14ac:dyDescent="0.2">
      <c r="A975" s="1">
        <v>43176</v>
      </c>
      <c r="B975" t="s">
        <v>32</v>
      </c>
      <c r="C975">
        <v>39</v>
      </c>
      <c r="D975">
        <v>3</v>
      </c>
      <c r="E975">
        <v>0</v>
      </c>
      <c r="F975">
        <v>163</v>
      </c>
      <c r="G975" s="5">
        <v>2.4864864864864802</v>
      </c>
      <c r="H975" s="5">
        <v>59584.810810810799</v>
      </c>
      <c r="I975">
        <v>40</v>
      </c>
      <c r="J975">
        <v>3</v>
      </c>
      <c r="K975">
        <v>0</v>
      </c>
      <c r="L975">
        <v>161</v>
      </c>
      <c r="M975">
        <v>61</v>
      </c>
      <c r="N975">
        <v>3</v>
      </c>
      <c r="O975">
        <v>0</v>
      </c>
      <c r="P975">
        <v>237</v>
      </c>
      <c r="Q975">
        <v>81</v>
      </c>
      <c r="R975">
        <v>3</v>
      </c>
      <c r="S975">
        <v>0</v>
      </c>
      <c r="T975">
        <v>328</v>
      </c>
    </row>
    <row r="976" spans="1:20" x14ac:dyDescent="0.2">
      <c r="A976" s="1">
        <v>43178</v>
      </c>
      <c r="B976" t="s">
        <v>18</v>
      </c>
      <c r="C976">
        <v>7</v>
      </c>
      <c r="D976">
        <v>4</v>
      </c>
      <c r="E976">
        <v>0</v>
      </c>
      <c r="F976">
        <v>24</v>
      </c>
      <c r="G976" s="5">
        <v>4</v>
      </c>
      <c r="H976" s="5">
        <v>42976.857142857101</v>
      </c>
      <c r="I976">
        <v>18</v>
      </c>
      <c r="J976">
        <v>4</v>
      </c>
      <c r="K976">
        <v>0</v>
      </c>
      <c r="L976">
        <v>63</v>
      </c>
      <c r="M976">
        <v>6</v>
      </c>
      <c r="N976">
        <v>4</v>
      </c>
      <c r="O976">
        <v>0</v>
      </c>
      <c r="P976">
        <v>21</v>
      </c>
      <c r="Q976">
        <v>8</v>
      </c>
      <c r="R976">
        <v>4</v>
      </c>
      <c r="S976">
        <v>0</v>
      </c>
      <c r="T976">
        <v>28</v>
      </c>
    </row>
    <row r="977" spans="1:20" x14ac:dyDescent="0.2">
      <c r="A977" s="1">
        <v>43178</v>
      </c>
      <c r="B977" t="s">
        <v>19</v>
      </c>
      <c r="C977">
        <v>37</v>
      </c>
      <c r="D977">
        <v>12</v>
      </c>
      <c r="E977">
        <v>1</v>
      </c>
      <c r="F977">
        <v>414</v>
      </c>
      <c r="G977" s="5">
        <v>3.6756756756756701</v>
      </c>
      <c r="H977" s="5">
        <v>54196.108108108099</v>
      </c>
      <c r="I977">
        <v>22</v>
      </c>
      <c r="J977">
        <v>14</v>
      </c>
      <c r="K977">
        <v>1</v>
      </c>
      <c r="L977">
        <v>283</v>
      </c>
      <c r="M977">
        <v>22</v>
      </c>
      <c r="N977">
        <v>12</v>
      </c>
      <c r="O977">
        <v>1</v>
      </c>
      <c r="P977">
        <v>232</v>
      </c>
      <c r="Q977">
        <v>30</v>
      </c>
      <c r="R977">
        <v>13</v>
      </c>
      <c r="S977">
        <v>0</v>
      </c>
      <c r="T977">
        <v>368</v>
      </c>
    </row>
    <row r="978" spans="1:20" x14ac:dyDescent="0.2">
      <c r="A978" s="1">
        <v>43178</v>
      </c>
      <c r="B978" t="s">
        <v>20</v>
      </c>
      <c r="C978">
        <v>24</v>
      </c>
      <c r="D978">
        <v>8</v>
      </c>
      <c r="E978">
        <v>5</v>
      </c>
      <c r="F978">
        <v>145</v>
      </c>
      <c r="G978" s="5">
        <v>2.6315789473684199</v>
      </c>
      <c r="H978" s="5">
        <v>57994.4210526315</v>
      </c>
      <c r="I978">
        <v>11</v>
      </c>
      <c r="J978">
        <v>9</v>
      </c>
      <c r="K978">
        <v>0</v>
      </c>
      <c r="L978">
        <v>95</v>
      </c>
      <c r="M978">
        <v>9</v>
      </c>
      <c r="N978">
        <v>8</v>
      </c>
      <c r="O978">
        <v>0</v>
      </c>
      <c r="P978">
        <v>75</v>
      </c>
      <c r="Q978">
        <v>26</v>
      </c>
      <c r="R978">
        <v>8</v>
      </c>
      <c r="S978">
        <v>0</v>
      </c>
      <c r="T978">
        <v>213</v>
      </c>
    </row>
    <row r="979" spans="1:20" x14ac:dyDescent="0.2">
      <c r="A979" s="1">
        <v>43178</v>
      </c>
      <c r="B979" t="s">
        <v>21</v>
      </c>
      <c r="C979">
        <v>13</v>
      </c>
      <c r="D979">
        <v>10</v>
      </c>
      <c r="E979">
        <v>0</v>
      </c>
      <c r="F979">
        <v>128</v>
      </c>
      <c r="G979" s="5">
        <v>4.4166666666666599</v>
      </c>
      <c r="H979" s="5">
        <v>25272.083333333299</v>
      </c>
      <c r="I979">
        <v>12</v>
      </c>
      <c r="J979">
        <v>10</v>
      </c>
      <c r="K979">
        <v>0</v>
      </c>
      <c r="L979">
        <v>120</v>
      </c>
      <c r="M979">
        <v>7</v>
      </c>
      <c r="N979">
        <v>10</v>
      </c>
      <c r="O979">
        <v>0</v>
      </c>
      <c r="P979">
        <v>68</v>
      </c>
      <c r="Q979">
        <v>7</v>
      </c>
      <c r="R979">
        <v>10</v>
      </c>
      <c r="S979">
        <v>1</v>
      </c>
      <c r="T979">
        <v>61</v>
      </c>
    </row>
    <row r="980" spans="1:20" x14ac:dyDescent="0.2">
      <c r="A980" s="1">
        <v>43178</v>
      </c>
      <c r="B980" t="s">
        <v>22</v>
      </c>
      <c r="C980">
        <v>33</v>
      </c>
      <c r="D980">
        <v>7</v>
      </c>
      <c r="E980">
        <v>0</v>
      </c>
      <c r="F980">
        <v>274</v>
      </c>
      <c r="G980" s="5">
        <v>3.75</v>
      </c>
      <c r="H980" s="5">
        <v>59411.25</v>
      </c>
      <c r="I980">
        <v>33</v>
      </c>
      <c r="J980">
        <v>7</v>
      </c>
      <c r="K980">
        <v>0</v>
      </c>
      <c r="L980">
        <v>273</v>
      </c>
      <c r="M980">
        <v>27</v>
      </c>
      <c r="N980">
        <v>7</v>
      </c>
      <c r="O980">
        <v>0</v>
      </c>
      <c r="P980">
        <v>232</v>
      </c>
      <c r="Q980">
        <v>27</v>
      </c>
      <c r="R980">
        <v>7</v>
      </c>
      <c r="S980">
        <v>0</v>
      </c>
      <c r="T980">
        <v>222</v>
      </c>
    </row>
    <row r="981" spans="1:20" x14ac:dyDescent="0.2">
      <c r="A981" s="1">
        <v>43178</v>
      </c>
      <c r="B981" t="s">
        <v>23</v>
      </c>
      <c r="C981">
        <v>51</v>
      </c>
      <c r="D981">
        <v>10</v>
      </c>
      <c r="E981">
        <v>0</v>
      </c>
      <c r="F981">
        <v>550</v>
      </c>
      <c r="G981" s="5">
        <v>8.7872340425531892</v>
      </c>
      <c r="H981" s="5">
        <v>51116.638297872298</v>
      </c>
      <c r="I981">
        <v>53</v>
      </c>
      <c r="J981">
        <v>10</v>
      </c>
      <c r="K981">
        <v>0</v>
      </c>
      <c r="L981">
        <v>583</v>
      </c>
      <c r="M981">
        <v>43</v>
      </c>
      <c r="N981">
        <v>10</v>
      </c>
      <c r="O981">
        <v>0</v>
      </c>
      <c r="P981">
        <v>472</v>
      </c>
      <c r="Q981">
        <v>33</v>
      </c>
      <c r="R981">
        <v>10</v>
      </c>
      <c r="S981">
        <v>0</v>
      </c>
      <c r="T981">
        <v>369</v>
      </c>
    </row>
    <row r="982" spans="1:20" x14ac:dyDescent="0.2">
      <c r="A982" s="1">
        <v>43178</v>
      </c>
      <c r="B982" t="s">
        <v>24</v>
      </c>
      <c r="C982">
        <v>26</v>
      </c>
      <c r="D982">
        <v>2</v>
      </c>
      <c r="E982">
        <v>1</v>
      </c>
      <c r="F982">
        <v>58</v>
      </c>
      <c r="G982" s="5">
        <v>7.6956521739130404</v>
      </c>
      <c r="H982" s="5">
        <v>56714.869565217297</v>
      </c>
      <c r="I982">
        <v>14</v>
      </c>
      <c r="J982">
        <v>2</v>
      </c>
      <c r="K982">
        <v>0</v>
      </c>
      <c r="L982">
        <v>46</v>
      </c>
      <c r="M982">
        <v>16</v>
      </c>
      <c r="N982">
        <v>2</v>
      </c>
      <c r="O982">
        <v>0</v>
      </c>
      <c r="P982">
        <v>33</v>
      </c>
      <c r="Q982">
        <v>15</v>
      </c>
      <c r="R982">
        <v>2</v>
      </c>
      <c r="S982">
        <v>0</v>
      </c>
      <c r="T982">
        <v>44</v>
      </c>
    </row>
    <row r="983" spans="1:20" x14ac:dyDescent="0.2">
      <c r="A983" s="1">
        <v>43178</v>
      </c>
      <c r="B983" t="s">
        <v>25</v>
      </c>
      <c r="C983">
        <v>8</v>
      </c>
      <c r="D983">
        <v>4</v>
      </c>
      <c r="E983">
        <v>0</v>
      </c>
      <c r="F983">
        <v>32</v>
      </c>
      <c r="G983" s="5">
        <v>19.857142857142801</v>
      </c>
      <c r="H983" s="5">
        <v>28600</v>
      </c>
      <c r="I983">
        <v>14</v>
      </c>
      <c r="J983">
        <v>4</v>
      </c>
      <c r="K983">
        <v>0</v>
      </c>
      <c r="L983">
        <v>49</v>
      </c>
      <c r="M983">
        <v>4</v>
      </c>
      <c r="N983">
        <v>4</v>
      </c>
      <c r="O983">
        <v>0</v>
      </c>
      <c r="P983">
        <v>16</v>
      </c>
      <c r="Q983">
        <v>6</v>
      </c>
      <c r="R983">
        <v>4</v>
      </c>
      <c r="S983">
        <v>0</v>
      </c>
      <c r="T983">
        <v>24</v>
      </c>
    </row>
    <row r="984" spans="1:20" x14ac:dyDescent="0.2">
      <c r="A984" s="1">
        <v>43178</v>
      </c>
      <c r="B984" t="s">
        <v>26</v>
      </c>
      <c r="C984">
        <v>39</v>
      </c>
      <c r="D984">
        <v>2</v>
      </c>
      <c r="E984">
        <v>0</v>
      </c>
      <c r="F984">
        <v>74</v>
      </c>
      <c r="G984" s="5">
        <v>3.25</v>
      </c>
      <c r="H984" s="5">
        <v>56362.96875</v>
      </c>
      <c r="I984">
        <v>44</v>
      </c>
      <c r="J984">
        <v>2</v>
      </c>
      <c r="K984">
        <v>0</v>
      </c>
      <c r="L984">
        <v>81</v>
      </c>
      <c r="M984">
        <v>30</v>
      </c>
      <c r="N984">
        <v>2</v>
      </c>
      <c r="O984">
        <v>0</v>
      </c>
      <c r="P984">
        <v>56</v>
      </c>
      <c r="Q984">
        <v>41</v>
      </c>
      <c r="R984">
        <v>2</v>
      </c>
      <c r="S984">
        <v>0</v>
      </c>
      <c r="T984">
        <v>82</v>
      </c>
    </row>
    <row r="985" spans="1:20" x14ac:dyDescent="0.2">
      <c r="A985" s="1">
        <v>43178</v>
      </c>
      <c r="B985" t="s">
        <v>27</v>
      </c>
      <c r="C985">
        <v>16</v>
      </c>
      <c r="D985">
        <v>8</v>
      </c>
      <c r="E985">
        <v>1</v>
      </c>
      <c r="F985">
        <v>129</v>
      </c>
      <c r="G985" s="5">
        <v>9.6153846153846096</v>
      </c>
      <c r="H985" s="5">
        <v>30881.384615384599</v>
      </c>
      <c r="I985">
        <v>16</v>
      </c>
      <c r="J985">
        <v>8</v>
      </c>
      <c r="K985">
        <v>1</v>
      </c>
      <c r="L985">
        <v>139</v>
      </c>
      <c r="M985">
        <v>9</v>
      </c>
      <c r="N985">
        <v>8</v>
      </c>
      <c r="O985">
        <v>1</v>
      </c>
      <c r="P985">
        <v>78</v>
      </c>
      <c r="Q985">
        <v>5</v>
      </c>
      <c r="R985">
        <v>8</v>
      </c>
      <c r="S985">
        <v>2</v>
      </c>
      <c r="T985">
        <v>38</v>
      </c>
    </row>
    <row r="986" spans="1:20" x14ac:dyDescent="0.2">
      <c r="A986" s="1">
        <v>43178</v>
      </c>
      <c r="B986" t="s">
        <v>28</v>
      </c>
      <c r="C986">
        <v>15</v>
      </c>
      <c r="D986">
        <v>8</v>
      </c>
      <c r="E986">
        <v>6</v>
      </c>
      <c r="F986">
        <v>78</v>
      </c>
      <c r="G986" s="5">
        <v>2.5833333333333299</v>
      </c>
      <c r="H986" s="5">
        <v>83466.583333333299</v>
      </c>
      <c r="I986">
        <v>8</v>
      </c>
      <c r="J986">
        <v>12</v>
      </c>
      <c r="K986">
        <v>1</v>
      </c>
      <c r="L986">
        <v>82</v>
      </c>
      <c r="M986">
        <v>11</v>
      </c>
      <c r="N986">
        <v>9</v>
      </c>
      <c r="O986">
        <v>0</v>
      </c>
      <c r="P986">
        <v>94</v>
      </c>
      <c r="Q986">
        <v>4</v>
      </c>
      <c r="R986">
        <v>19</v>
      </c>
      <c r="S986">
        <v>1</v>
      </c>
      <c r="T986">
        <v>74</v>
      </c>
    </row>
    <row r="987" spans="1:20" x14ac:dyDescent="0.2">
      <c r="A987" s="1">
        <v>43178</v>
      </c>
      <c r="B987" t="s">
        <v>29</v>
      </c>
      <c r="C987">
        <v>22</v>
      </c>
      <c r="D987">
        <v>2</v>
      </c>
      <c r="E987">
        <v>0</v>
      </c>
      <c r="F987">
        <v>52</v>
      </c>
      <c r="G987" s="5">
        <v>1.86363636363636</v>
      </c>
      <c r="H987" s="5">
        <v>59205.909090909001</v>
      </c>
      <c r="I987">
        <v>20</v>
      </c>
      <c r="J987">
        <v>2</v>
      </c>
      <c r="K987">
        <v>0</v>
      </c>
      <c r="L987">
        <v>52</v>
      </c>
      <c r="M987">
        <v>10</v>
      </c>
      <c r="N987">
        <v>2</v>
      </c>
      <c r="O987">
        <v>0</v>
      </c>
      <c r="P987">
        <v>24</v>
      </c>
      <c r="Q987">
        <v>14</v>
      </c>
      <c r="R987">
        <v>2</v>
      </c>
      <c r="S987">
        <v>0</v>
      </c>
      <c r="T987">
        <v>30</v>
      </c>
    </row>
    <row r="988" spans="1:20" x14ac:dyDescent="0.2">
      <c r="A988" s="1">
        <v>43178</v>
      </c>
      <c r="B988" t="s">
        <v>30</v>
      </c>
      <c r="C988">
        <v>19</v>
      </c>
      <c r="D988">
        <v>2</v>
      </c>
      <c r="E988">
        <v>0</v>
      </c>
      <c r="F988">
        <v>44</v>
      </c>
      <c r="G988" s="5">
        <v>1.4736842105263099</v>
      </c>
      <c r="H988" s="5">
        <v>63304.263157894697</v>
      </c>
      <c r="I988">
        <v>10</v>
      </c>
      <c r="J988">
        <v>2</v>
      </c>
      <c r="K988">
        <v>0</v>
      </c>
      <c r="L988">
        <v>26</v>
      </c>
      <c r="M988">
        <v>13</v>
      </c>
      <c r="N988">
        <v>2</v>
      </c>
      <c r="O988">
        <v>0</v>
      </c>
      <c r="P988">
        <v>24</v>
      </c>
      <c r="Q988">
        <v>10</v>
      </c>
      <c r="R988">
        <v>2</v>
      </c>
      <c r="S988">
        <v>0</v>
      </c>
      <c r="T988">
        <v>26</v>
      </c>
    </row>
    <row r="989" spans="1:20" x14ac:dyDescent="0.2">
      <c r="A989" s="1">
        <v>43178</v>
      </c>
      <c r="B989" t="s">
        <v>31</v>
      </c>
      <c r="C989">
        <v>83</v>
      </c>
      <c r="D989">
        <v>12</v>
      </c>
      <c r="E989">
        <v>2</v>
      </c>
      <c r="F989">
        <v>898</v>
      </c>
      <c r="G989" s="5">
        <v>4.8974358974358898</v>
      </c>
      <c r="H989" s="5">
        <v>52669.602564102497</v>
      </c>
      <c r="I989">
        <v>69</v>
      </c>
      <c r="J989">
        <v>12</v>
      </c>
      <c r="K989">
        <v>1</v>
      </c>
      <c r="L989">
        <v>803</v>
      </c>
      <c r="M989">
        <v>65</v>
      </c>
      <c r="N989">
        <v>12</v>
      </c>
      <c r="O989">
        <v>0</v>
      </c>
      <c r="P989">
        <v>755</v>
      </c>
      <c r="Q989">
        <v>77</v>
      </c>
      <c r="R989">
        <v>12</v>
      </c>
      <c r="S989">
        <v>1</v>
      </c>
      <c r="T989">
        <v>910</v>
      </c>
    </row>
    <row r="990" spans="1:20" x14ac:dyDescent="0.2">
      <c r="A990" s="1">
        <v>43178</v>
      </c>
      <c r="B990" t="s">
        <v>32</v>
      </c>
      <c r="C990">
        <v>25</v>
      </c>
      <c r="D990">
        <v>3</v>
      </c>
      <c r="E990">
        <v>2</v>
      </c>
      <c r="F990">
        <v>86</v>
      </c>
      <c r="G990" s="5">
        <v>2.71428571428571</v>
      </c>
      <c r="H990" s="5">
        <v>38266.714285714203</v>
      </c>
      <c r="I990">
        <v>21</v>
      </c>
      <c r="J990">
        <v>3</v>
      </c>
      <c r="K990">
        <v>0</v>
      </c>
      <c r="L990">
        <v>74</v>
      </c>
      <c r="M990">
        <v>17</v>
      </c>
      <c r="N990">
        <v>3</v>
      </c>
      <c r="O990">
        <v>0</v>
      </c>
      <c r="P990">
        <v>71</v>
      </c>
      <c r="Q990">
        <v>32</v>
      </c>
      <c r="R990">
        <v>3</v>
      </c>
      <c r="S990">
        <v>0</v>
      </c>
      <c r="T990">
        <v>121</v>
      </c>
    </row>
    <row r="991" spans="1:20" x14ac:dyDescent="0.2">
      <c r="A991" s="1">
        <v>43179</v>
      </c>
      <c r="B991" t="s">
        <v>18</v>
      </c>
      <c r="C991">
        <v>4</v>
      </c>
      <c r="D991">
        <v>4</v>
      </c>
      <c r="E991">
        <v>0</v>
      </c>
      <c r="F991">
        <v>14</v>
      </c>
      <c r="G991" s="5">
        <v>2</v>
      </c>
      <c r="H991" s="5">
        <v>50162.5</v>
      </c>
      <c r="I991">
        <v>9</v>
      </c>
      <c r="J991">
        <v>4</v>
      </c>
      <c r="K991">
        <v>0</v>
      </c>
      <c r="L991">
        <v>32</v>
      </c>
      <c r="M991">
        <v>9</v>
      </c>
      <c r="N991">
        <v>4</v>
      </c>
      <c r="O991">
        <v>0</v>
      </c>
      <c r="P991">
        <v>28</v>
      </c>
      <c r="Q991">
        <v>10</v>
      </c>
      <c r="R991">
        <v>4</v>
      </c>
      <c r="S991">
        <v>1</v>
      </c>
      <c r="T991">
        <v>30</v>
      </c>
    </row>
    <row r="992" spans="1:20" x14ac:dyDescent="0.2">
      <c r="A992" s="1">
        <v>43179</v>
      </c>
      <c r="B992" t="s">
        <v>19</v>
      </c>
      <c r="C992">
        <v>42</v>
      </c>
      <c r="D992">
        <v>13</v>
      </c>
      <c r="E992">
        <v>1</v>
      </c>
      <c r="F992">
        <v>516</v>
      </c>
      <c r="G992" s="5">
        <v>3.5714285714285698</v>
      </c>
      <c r="H992" s="5">
        <v>69175</v>
      </c>
      <c r="I992">
        <v>23</v>
      </c>
      <c r="J992">
        <v>9</v>
      </c>
      <c r="K992">
        <v>0</v>
      </c>
      <c r="L992">
        <v>213</v>
      </c>
      <c r="M992">
        <v>19</v>
      </c>
      <c r="N992">
        <v>13</v>
      </c>
      <c r="O992">
        <v>0</v>
      </c>
      <c r="P992">
        <v>238</v>
      </c>
      <c r="Q992">
        <v>29</v>
      </c>
      <c r="R992">
        <v>8</v>
      </c>
      <c r="S992">
        <v>1</v>
      </c>
      <c r="T992">
        <v>215</v>
      </c>
    </row>
    <row r="993" spans="1:20" x14ac:dyDescent="0.2">
      <c r="A993" s="1">
        <v>43179</v>
      </c>
      <c r="B993" t="s">
        <v>20</v>
      </c>
      <c r="C993">
        <v>12</v>
      </c>
      <c r="D993">
        <v>7</v>
      </c>
      <c r="E993">
        <v>0</v>
      </c>
      <c r="F993">
        <v>83</v>
      </c>
      <c r="G993" s="5">
        <v>3.8333333333333299</v>
      </c>
      <c r="H993" s="5">
        <v>50166.416666666599</v>
      </c>
      <c r="I993">
        <v>18</v>
      </c>
      <c r="J993">
        <v>13</v>
      </c>
      <c r="K993">
        <v>1</v>
      </c>
      <c r="L993">
        <v>226</v>
      </c>
      <c r="M993">
        <v>11</v>
      </c>
      <c r="N993">
        <v>10</v>
      </c>
      <c r="O993">
        <v>0</v>
      </c>
      <c r="P993">
        <v>105</v>
      </c>
      <c r="Q993">
        <v>14</v>
      </c>
      <c r="R993">
        <v>8</v>
      </c>
      <c r="S993">
        <v>1</v>
      </c>
      <c r="T993">
        <v>108</v>
      </c>
    </row>
    <row r="994" spans="1:20" x14ac:dyDescent="0.2">
      <c r="A994" s="1">
        <v>43179</v>
      </c>
      <c r="B994" t="s">
        <v>21</v>
      </c>
      <c r="C994">
        <v>14</v>
      </c>
      <c r="D994">
        <v>10</v>
      </c>
      <c r="E994">
        <v>0</v>
      </c>
      <c r="F994">
        <v>146</v>
      </c>
      <c r="G994" s="5">
        <v>2.3571428571428501</v>
      </c>
      <c r="H994" s="5">
        <v>42921.357142857101</v>
      </c>
      <c r="I994">
        <v>9</v>
      </c>
      <c r="J994">
        <v>10</v>
      </c>
      <c r="K994">
        <v>0</v>
      </c>
      <c r="L994">
        <v>87</v>
      </c>
      <c r="M994">
        <v>3</v>
      </c>
      <c r="N994">
        <v>10</v>
      </c>
      <c r="O994">
        <v>0</v>
      </c>
      <c r="P994">
        <v>31</v>
      </c>
      <c r="Q994">
        <v>3</v>
      </c>
      <c r="R994">
        <v>10</v>
      </c>
      <c r="S994">
        <v>0</v>
      </c>
      <c r="T994">
        <v>31</v>
      </c>
    </row>
    <row r="995" spans="1:20" x14ac:dyDescent="0.2">
      <c r="A995" s="1">
        <v>43179</v>
      </c>
      <c r="B995" t="s">
        <v>22</v>
      </c>
      <c r="C995">
        <v>38</v>
      </c>
      <c r="D995">
        <v>7</v>
      </c>
      <c r="E995">
        <v>0</v>
      </c>
      <c r="F995">
        <v>328</v>
      </c>
      <c r="G995" s="5">
        <v>2.55555555555555</v>
      </c>
      <c r="H995" s="5">
        <v>55640.583333333299</v>
      </c>
      <c r="I995">
        <v>36</v>
      </c>
      <c r="J995">
        <v>7</v>
      </c>
      <c r="K995">
        <v>0</v>
      </c>
      <c r="L995">
        <v>308</v>
      </c>
      <c r="M995">
        <v>11</v>
      </c>
      <c r="N995">
        <v>7</v>
      </c>
      <c r="O995">
        <v>0</v>
      </c>
      <c r="P995">
        <v>95</v>
      </c>
      <c r="Q995">
        <v>19</v>
      </c>
      <c r="R995">
        <v>7</v>
      </c>
      <c r="S995">
        <v>0</v>
      </c>
      <c r="T995">
        <v>152</v>
      </c>
    </row>
    <row r="996" spans="1:20" x14ac:dyDescent="0.2">
      <c r="A996" s="1">
        <v>43179</v>
      </c>
      <c r="B996" t="s">
        <v>23</v>
      </c>
      <c r="C996">
        <v>51</v>
      </c>
      <c r="D996">
        <v>10</v>
      </c>
      <c r="E996">
        <v>1</v>
      </c>
      <c r="F996">
        <v>537</v>
      </c>
      <c r="G996" s="5">
        <v>2.9583333333333299</v>
      </c>
      <c r="H996" s="5">
        <v>60509.3125</v>
      </c>
      <c r="I996">
        <v>30</v>
      </c>
      <c r="J996">
        <v>10</v>
      </c>
      <c r="K996">
        <v>0</v>
      </c>
      <c r="L996">
        <v>341</v>
      </c>
      <c r="M996">
        <v>27</v>
      </c>
      <c r="N996">
        <v>10</v>
      </c>
      <c r="O996">
        <v>1</v>
      </c>
      <c r="P996">
        <v>292</v>
      </c>
      <c r="Q996">
        <v>46</v>
      </c>
      <c r="R996">
        <v>10</v>
      </c>
      <c r="S996">
        <v>0</v>
      </c>
      <c r="T996">
        <v>504</v>
      </c>
    </row>
    <row r="997" spans="1:20" x14ac:dyDescent="0.2">
      <c r="A997" s="1">
        <v>43179</v>
      </c>
      <c r="B997" t="s">
        <v>24</v>
      </c>
      <c r="C997">
        <v>10</v>
      </c>
      <c r="D997">
        <v>2</v>
      </c>
      <c r="E997">
        <v>0</v>
      </c>
      <c r="F997">
        <v>31</v>
      </c>
      <c r="G997" s="5">
        <v>1.3333333333333299</v>
      </c>
      <c r="H997" s="5">
        <v>88890.111111111095</v>
      </c>
      <c r="I997">
        <v>20</v>
      </c>
      <c r="J997">
        <v>2</v>
      </c>
      <c r="K997">
        <v>0</v>
      </c>
      <c r="L997">
        <v>58</v>
      </c>
      <c r="M997">
        <v>16</v>
      </c>
      <c r="N997">
        <v>2</v>
      </c>
      <c r="O997">
        <v>0</v>
      </c>
      <c r="P997">
        <v>44</v>
      </c>
      <c r="Q997">
        <v>13</v>
      </c>
      <c r="R997">
        <v>2</v>
      </c>
      <c r="S997">
        <v>0</v>
      </c>
      <c r="T997">
        <v>31</v>
      </c>
    </row>
    <row r="998" spans="1:20" x14ac:dyDescent="0.2">
      <c r="A998" s="1">
        <v>43179</v>
      </c>
      <c r="B998" t="s">
        <v>25</v>
      </c>
      <c r="C998">
        <v>12</v>
      </c>
      <c r="D998">
        <v>4</v>
      </c>
      <c r="E998">
        <v>0</v>
      </c>
      <c r="F998">
        <v>48</v>
      </c>
      <c r="G998" s="5">
        <v>3</v>
      </c>
      <c r="H998" s="5">
        <v>45649.090909090897</v>
      </c>
      <c r="I998">
        <v>6</v>
      </c>
      <c r="J998">
        <v>4</v>
      </c>
      <c r="K998">
        <v>0</v>
      </c>
      <c r="L998">
        <v>21</v>
      </c>
      <c r="M998">
        <v>13</v>
      </c>
      <c r="N998">
        <v>4</v>
      </c>
      <c r="O998">
        <v>0</v>
      </c>
      <c r="P998">
        <v>52</v>
      </c>
      <c r="Q998">
        <v>12</v>
      </c>
      <c r="R998">
        <v>4</v>
      </c>
      <c r="S998">
        <v>0</v>
      </c>
      <c r="T998">
        <v>44</v>
      </c>
    </row>
    <row r="999" spans="1:20" x14ac:dyDescent="0.2">
      <c r="A999" s="1">
        <v>43179</v>
      </c>
      <c r="B999" t="s">
        <v>26</v>
      </c>
      <c r="C999">
        <v>26</v>
      </c>
      <c r="D999">
        <v>2</v>
      </c>
      <c r="E999">
        <v>0</v>
      </c>
      <c r="F999">
        <v>52</v>
      </c>
      <c r="G999" s="5">
        <v>3.15</v>
      </c>
      <c r="H999" s="5">
        <v>60062.55</v>
      </c>
      <c r="I999">
        <v>28</v>
      </c>
      <c r="J999">
        <v>2</v>
      </c>
      <c r="K999">
        <v>0</v>
      </c>
      <c r="L999">
        <v>56</v>
      </c>
      <c r="M999">
        <v>27</v>
      </c>
      <c r="N999">
        <v>2</v>
      </c>
      <c r="O999">
        <v>0</v>
      </c>
      <c r="P999">
        <v>54</v>
      </c>
      <c r="Q999">
        <v>31</v>
      </c>
      <c r="R999">
        <v>2</v>
      </c>
      <c r="S999">
        <v>0</v>
      </c>
      <c r="T999">
        <v>61</v>
      </c>
    </row>
    <row r="1000" spans="1:20" x14ac:dyDescent="0.2">
      <c r="A1000" s="1">
        <v>43179</v>
      </c>
      <c r="B1000" t="s">
        <v>27</v>
      </c>
      <c r="C1000">
        <v>14</v>
      </c>
      <c r="D1000">
        <v>8</v>
      </c>
      <c r="E1000">
        <v>0</v>
      </c>
      <c r="F1000">
        <v>137</v>
      </c>
      <c r="G1000" s="5">
        <v>7</v>
      </c>
      <c r="H1000" s="5">
        <v>8467.5</v>
      </c>
      <c r="I1000">
        <v>6</v>
      </c>
      <c r="J1000">
        <v>8</v>
      </c>
      <c r="K1000">
        <v>0</v>
      </c>
      <c r="L1000">
        <v>56</v>
      </c>
      <c r="M1000">
        <v>3</v>
      </c>
      <c r="N1000">
        <v>8</v>
      </c>
      <c r="O1000">
        <v>0</v>
      </c>
      <c r="P1000">
        <v>28</v>
      </c>
      <c r="Q1000">
        <v>9</v>
      </c>
      <c r="R1000">
        <v>8</v>
      </c>
      <c r="S1000">
        <v>3</v>
      </c>
      <c r="T1000">
        <v>52</v>
      </c>
    </row>
    <row r="1001" spans="1:20" x14ac:dyDescent="0.2">
      <c r="A1001" s="1">
        <v>43179</v>
      </c>
      <c r="B1001" t="s">
        <v>28</v>
      </c>
      <c r="C1001">
        <v>19</v>
      </c>
      <c r="D1001">
        <v>7</v>
      </c>
      <c r="E1001">
        <v>0</v>
      </c>
      <c r="F1001">
        <v>138</v>
      </c>
      <c r="G1001" s="5">
        <v>2.9473684210526301</v>
      </c>
      <c r="H1001" s="5">
        <v>52782.684210526299</v>
      </c>
      <c r="I1001">
        <v>17</v>
      </c>
      <c r="J1001">
        <v>8</v>
      </c>
      <c r="K1001">
        <v>1</v>
      </c>
      <c r="L1001">
        <v>119</v>
      </c>
      <c r="M1001">
        <v>11</v>
      </c>
      <c r="N1001">
        <v>7</v>
      </c>
      <c r="O1001">
        <v>0</v>
      </c>
      <c r="P1001">
        <v>75</v>
      </c>
      <c r="Q1001">
        <v>13</v>
      </c>
      <c r="R1001">
        <v>9</v>
      </c>
      <c r="S1001">
        <v>0</v>
      </c>
      <c r="T1001">
        <v>108</v>
      </c>
    </row>
    <row r="1002" spans="1:20" x14ac:dyDescent="0.2">
      <c r="A1002" s="1">
        <v>43179</v>
      </c>
      <c r="B1002" t="s">
        <v>29</v>
      </c>
      <c r="C1002">
        <v>22</v>
      </c>
      <c r="D1002">
        <v>2</v>
      </c>
      <c r="E1002">
        <v>0</v>
      </c>
      <c r="F1002">
        <v>58</v>
      </c>
      <c r="G1002" s="5">
        <v>2.72727272727272</v>
      </c>
      <c r="H1002" s="5">
        <v>63698.590909090897</v>
      </c>
      <c r="I1002">
        <v>16</v>
      </c>
      <c r="J1002">
        <v>2</v>
      </c>
      <c r="K1002">
        <v>0</v>
      </c>
      <c r="L1002">
        <v>40</v>
      </c>
      <c r="M1002">
        <v>10</v>
      </c>
      <c r="N1002">
        <v>2</v>
      </c>
      <c r="O1002">
        <v>0</v>
      </c>
      <c r="P1002">
        <v>28</v>
      </c>
      <c r="Q1002">
        <v>20</v>
      </c>
      <c r="R1002">
        <v>2</v>
      </c>
      <c r="S1002">
        <v>0</v>
      </c>
      <c r="T1002">
        <v>51</v>
      </c>
    </row>
    <row r="1003" spans="1:20" x14ac:dyDescent="0.2">
      <c r="A1003" s="1">
        <v>43179</v>
      </c>
      <c r="B1003" t="s">
        <v>30</v>
      </c>
      <c r="C1003">
        <v>22</v>
      </c>
      <c r="D1003">
        <v>2</v>
      </c>
      <c r="E1003">
        <v>0</v>
      </c>
      <c r="F1003">
        <v>50</v>
      </c>
      <c r="G1003" s="5">
        <v>2.1</v>
      </c>
      <c r="H1003" s="5">
        <v>55178.85</v>
      </c>
      <c r="I1003">
        <v>17</v>
      </c>
      <c r="J1003">
        <v>2</v>
      </c>
      <c r="K1003">
        <v>0</v>
      </c>
      <c r="L1003">
        <v>52</v>
      </c>
      <c r="M1003">
        <v>11</v>
      </c>
      <c r="N1003">
        <v>2</v>
      </c>
      <c r="O1003">
        <v>0</v>
      </c>
      <c r="P1003">
        <v>24</v>
      </c>
      <c r="Q1003">
        <v>8</v>
      </c>
      <c r="R1003">
        <v>2</v>
      </c>
      <c r="S1003">
        <v>0</v>
      </c>
      <c r="T1003">
        <v>18</v>
      </c>
    </row>
    <row r="1004" spans="1:20" x14ac:dyDescent="0.2">
      <c r="A1004" s="1">
        <v>43179</v>
      </c>
      <c r="B1004" t="s">
        <v>31</v>
      </c>
      <c r="C1004">
        <v>89</v>
      </c>
      <c r="D1004">
        <v>14</v>
      </c>
      <c r="E1004">
        <v>0</v>
      </c>
      <c r="F1004">
        <v>1209</v>
      </c>
      <c r="G1004" s="5">
        <v>3.1477272727272698</v>
      </c>
      <c r="H1004" s="5">
        <v>56925.170454545398</v>
      </c>
      <c r="I1004">
        <v>76</v>
      </c>
      <c r="J1004">
        <v>14</v>
      </c>
      <c r="K1004">
        <v>0</v>
      </c>
      <c r="L1004">
        <v>1010</v>
      </c>
      <c r="M1004">
        <v>68</v>
      </c>
      <c r="N1004">
        <v>12</v>
      </c>
      <c r="O1004">
        <v>0</v>
      </c>
      <c r="P1004">
        <v>818</v>
      </c>
      <c r="Q1004">
        <v>62</v>
      </c>
      <c r="R1004">
        <v>13</v>
      </c>
      <c r="S1004">
        <v>0</v>
      </c>
      <c r="T1004">
        <v>774</v>
      </c>
    </row>
    <row r="1005" spans="1:20" x14ac:dyDescent="0.2">
      <c r="A1005" s="1">
        <v>43179</v>
      </c>
      <c r="B1005" t="s">
        <v>32</v>
      </c>
      <c r="C1005">
        <v>34</v>
      </c>
      <c r="D1005">
        <v>3</v>
      </c>
      <c r="E1005">
        <v>0</v>
      </c>
      <c r="F1005">
        <v>113</v>
      </c>
      <c r="G1005" s="5">
        <v>2.2413793103448199</v>
      </c>
      <c r="H1005" s="5">
        <v>55304.8620689655</v>
      </c>
      <c r="I1005">
        <v>29</v>
      </c>
      <c r="J1005">
        <v>3</v>
      </c>
      <c r="K1005">
        <v>0</v>
      </c>
      <c r="L1005">
        <v>117</v>
      </c>
      <c r="M1005">
        <v>18</v>
      </c>
      <c r="N1005">
        <v>3</v>
      </c>
      <c r="O1005">
        <v>0</v>
      </c>
      <c r="P1005">
        <v>72</v>
      </c>
      <c r="Q1005">
        <v>16</v>
      </c>
      <c r="R1005">
        <v>3</v>
      </c>
      <c r="S1005">
        <v>1</v>
      </c>
      <c r="T1005">
        <v>56</v>
      </c>
    </row>
    <row r="1006" spans="1:20" x14ac:dyDescent="0.2">
      <c r="A1006" s="1">
        <v>43180</v>
      </c>
      <c r="B1006" t="s">
        <v>18</v>
      </c>
      <c r="C1006">
        <v>14</v>
      </c>
      <c r="D1006">
        <v>4</v>
      </c>
      <c r="E1006">
        <v>0</v>
      </c>
      <c r="F1006">
        <v>46</v>
      </c>
      <c r="G1006" s="5">
        <v>2.5</v>
      </c>
      <c r="H1006" s="5">
        <v>58347.666666666599</v>
      </c>
      <c r="I1006">
        <v>17</v>
      </c>
      <c r="J1006">
        <v>4</v>
      </c>
      <c r="K1006">
        <v>0</v>
      </c>
      <c r="L1006">
        <v>60</v>
      </c>
      <c r="M1006">
        <v>11</v>
      </c>
      <c r="N1006">
        <v>4</v>
      </c>
      <c r="O1006">
        <v>0</v>
      </c>
      <c r="P1006">
        <v>38</v>
      </c>
      <c r="Q1006">
        <v>13</v>
      </c>
      <c r="R1006">
        <v>4</v>
      </c>
      <c r="S1006">
        <v>0</v>
      </c>
      <c r="T1006">
        <v>42</v>
      </c>
    </row>
    <row r="1007" spans="1:20" x14ac:dyDescent="0.2">
      <c r="A1007" s="1">
        <v>43180</v>
      </c>
      <c r="B1007" t="s">
        <v>19</v>
      </c>
      <c r="C1007">
        <v>31</v>
      </c>
      <c r="D1007">
        <v>11</v>
      </c>
      <c r="E1007">
        <v>1</v>
      </c>
      <c r="F1007">
        <v>301</v>
      </c>
      <c r="G1007" s="5">
        <v>3.4516129032257998</v>
      </c>
      <c r="H1007" s="5">
        <v>71006</v>
      </c>
      <c r="I1007">
        <v>35</v>
      </c>
      <c r="J1007">
        <v>14</v>
      </c>
      <c r="K1007">
        <v>1</v>
      </c>
      <c r="L1007">
        <v>482</v>
      </c>
      <c r="M1007">
        <v>38</v>
      </c>
      <c r="N1007">
        <v>11</v>
      </c>
      <c r="O1007">
        <v>0</v>
      </c>
      <c r="P1007">
        <v>393</v>
      </c>
      <c r="Q1007">
        <v>39</v>
      </c>
      <c r="R1007">
        <v>8</v>
      </c>
      <c r="S1007">
        <v>1</v>
      </c>
      <c r="T1007">
        <v>303</v>
      </c>
    </row>
    <row r="1008" spans="1:20" x14ac:dyDescent="0.2">
      <c r="A1008" s="1">
        <v>43180</v>
      </c>
      <c r="B1008" t="s">
        <v>20</v>
      </c>
      <c r="C1008">
        <v>16</v>
      </c>
      <c r="D1008">
        <v>14</v>
      </c>
      <c r="E1008">
        <v>0</v>
      </c>
      <c r="F1008">
        <v>224</v>
      </c>
      <c r="G1008" s="5">
        <v>1.9375</v>
      </c>
      <c r="H1008" s="5">
        <v>81295.0625</v>
      </c>
      <c r="I1008">
        <v>17</v>
      </c>
      <c r="J1008">
        <v>8</v>
      </c>
      <c r="K1008">
        <v>0</v>
      </c>
      <c r="L1008">
        <v>129</v>
      </c>
      <c r="M1008">
        <v>19</v>
      </c>
      <c r="N1008">
        <v>9</v>
      </c>
      <c r="O1008">
        <v>0</v>
      </c>
      <c r="P1008">
        <v>172</v>
      </c>
      <c r="Q1008">
        <v>8</v>
      </c>
      <c r="R1008">
        <v>6</v>
      </c>
      <c r="S1008">
        <v>0</v>
      </c>
      <c r="T1008">
        <v>47</v>
      </c>
    </row>
    <row r="1009" spans="1:20" x14ac:dyDescent="0.2">
      <c r="A1009" s="1">
        <v>43180</v>
      </c>
      <c r="B1009" t="s">
        <v>21</v>
      </c>
      <c r="C1009">
        <v>20</v>
      </c>
      <c r="D1009">
        <v>10</v>
      </c>
      <c r="E1009">
        <v>1</v>
      </c>
      <c r="F1009">
        <v>186</v>
      </c>
      <c r="G1009" s="5">
        <v>2.0499999999999998</v>
      </c>
      <c r="H1009" s="5">
        <v>55118.6</v>
      </c>
      <c r="I1009">
        <v>11</v>
      </c>
      <c r="J1009">
        <v>10</v>
      </c>
      <c r="K1009">
        <v>1</v>
      </c>
      <c r="L1009">
        <v>100</v>
      </c>
      <c r="M1009">
        <v>3</v>
      </c>
      <c r="N1009">
        <v>10</v>
      </c>
      <c r="O1009">
        <v>0</v>
      </c>
      <c r="P1009">
        <v>30</v>
      </c>
      <c r="Q1009">
        <v>10</v>
      </c>
      <c r="R1009">
        <v>10</v>
      </c>
      <c r="S1009">
        <v>1</v>
      </c>
      <c r="T1009">
        <v>94</v>
      </c>
    </row>
    <row r="1010" spans="1:20" x14ac:dyDescent="0.2">
      <c r="A1010" s="1">
        <v>43180</v>
      </c>
      <c r="B1010" t="s">
        <v>22</v>
      </c>
      <c r="C1010">
        <v>33</v>
      </c>
      <c r="D1010">
        <v>7</v>
      </c>
      <c r="E1010">
        <v>0</v>
      </c>
      <c r="F1010">
        <v>283</v>
      </c>
      <c r="G1010" s="5">
        <v>1.65625</v>
      </c>
      <c r="H1010" s="5">
        <v>68791.03125</v>
      </c>
      <c r="I1010">
        <v>34</v>
      </c>
      <c r="J1010">
        <v>7</v>
      </c>
      <c r="K1010">
        <v>0</v>
      </c>
      <c r="L1010">
        <v>287</v>
      </c>
      <c r="M1010">
        <v>21</v>
      </c>
      <c r="N1010">
        <v>7</v>
      </c>
      <c r="O1010">
        <v>1</v>
      </c>
      <c r="P1010">
        <v>164</v>
      </c>
      <c r="Q1010">
        <v>44</v>
      </c>
      <c r="R1010">
        <v>7</v>
      </c>
      <c r="S1010">
        <v>0</v>
      </c>
      <c r="T1010">
        <v>380</v>
      </c>
    </row>
    <row r="1011" spans="1:20" x14ac:dyDescent="0.2">
      <c r="A1011" s="1">
        <v>43180</v>
      </c>
      <c r="B1011" t="s">
        <v>23</v>
      </c>
      <c r="C1011">
        <v>39</v>
      </c>
      <c r="D1011">
        <v>10</v>
      </c>
      <c r="E1011">
        <v>0</v>
      </c>
      <c r="F1011">
        <v>431</v>
      </c>
      <c r="G1011" s="5">
        <v>4.8421052631578902</v>
      </c>
      <c r="H1011" s="5">
        <v>50082.473684210498</v>
      </c>
      <c r="I1011">
        <v>67</v>
      </c>
      <c r="J1011">
        <v>10</v>
      </c>
      <c r="K1011">
        <v>0</v>
      </c>
      <c r="L1011">
        <v>752</v>
      </c>
      <c r="M1011">
        <v>21</v>
      </c>
      <c r="N1011">
        <v>10</v>
      </c>
      <c r="O1011">
        <v>0</v>
      </c>
      <c r="P1011">
        <v>227</v>
      </c>
      <c r="Q1011">
        <v>51</v>
      </c>
      <c r="R1011">
        <v>10</v>
      </c>
      <c r="S1011">
        <v>1</v>
      </c>
      <c r="T1011">
        <v>538</v>
      </c>
    </row>
    <row r="1012" spans="1:20" x14ac:dyDescent="0.2">
      <c r="A1012" s="1">
        <v>43180</v>
      </c>
      <c r="B1012" t="s">
        <v>24</v>
      </c>
      <c r="C1012">
        <v>20</v>
      </c>
      <c r="D1012">
        <v>2</v>
      </c>
      <c r="E1012">
        <v>0</v>
      </c>
      <c r="F1012">
        <v>68</v>
      </c>
      <c r="G1012" s="5">
        <v>2.3529411764705799</v>
      </c>
      <c r="H1012" s="5">
        <v>76497.705882352893</v>
      </c>
      <c r="I1012">
        <v>22</v>
      </c>
      <c r="J1012">
        <v>2</v>
      </c>
      <c r="K1012">
        <v>0</v>
      </c>
      <c r="L1012">
        <v>62</v>
      </c>
      <c r="M1012">
        <v>18</v>
      </c>
      <c r="N1012">
        <v>2</v>
      </c>
      <c r="O1012">
        <v>0</v>
      </c>
      <c r="P1012">
        <v>34</v>
      </c>
      <c r="Q1012">
        <v>12</v>
      </c>
      <c r="R1012">
        <v>2</v>
      </c>
      <c r="S1012">
        <v>0</v>
      </c>
      <c r="T1012">
        <v>28</v>
      </c>
    </row>
    <row r="1013" spans="1:20" x14ac:dyDescent="0.2">
      <c r="A1013" s="1">
        <v>43180</v>
      </c>
      <c r="B1013" t="s">
        <v>25</v>
      </c>
      <c r="C1013">
        <v>11</v>
      </c>
      <c r="D1013">
        <v>4</v>
      </c>
      <c r="E1013">
        <v>0</v>
      </c>
      <c r="F1013">
        <v>44</v>
      </c>
      <c r="G1013" s="5">
        <v>3.4</v>
      </c>
      <c r="H1013" s="5">
        <v>60039</v>
      </c>
      <c r="I1013">
        <v>11</v>
      </c>
      <c r="J1013">
        <v>4</v>
      </c>
      <c r="K1013">
        <v>0</v>
      </c>
      <c r="L1013">
        <v>38</v>
      </c>
      <c r="M1013">
        <v>13</v>
      </c>
      <c r="N1013">
        <v>4</v>
      </c>
      <c r="O1013">
        <v>0</v>
      </c>
      <c r="P1013">
        <v>52</v>
      </c>
      <c r="Q1013">
        <v>7</v>
      </c>
      <c r="R1013">
        <v>4</v>
      </c>
      <c r="S1013">
        <v>0</v>
      </c>
      <c r="T1013">
        <v>28</v>
      </c>
    </row>
    <row r="1014" spans="1:20" x14ac:dyDescent="0.2">
      <c r="A1014" s="1">
        <v>43180</v>
      </c>
      <c r="B1014" t="s">
        <v>26</v>
      </c>
      <c r="C1014">
        <v>45</v>
      </c>
      <c r="D1014">
        <v>2</v>
      </c>
      <c r="E1014">
        <v>0</v>
      </c>
      <c r="F1014">
        <v>86</v>
      </c>
      <c r="G1014" s="5">
        <v>3.6315789473684199</v>
      </c>
      <c r="H1014" s="5">
        <v>65845.9210526315</v>
      </c>
      <c r="I1014">
        <v>42</v>
      </c>
      <c r="J1014">
        <v>2</v>
      </c>
      <c r="K1014">
        <v>0</v>
      </c>
      <c r="L1014">
        <v>82</v>
      </c>
      <c r="M1014">
        <v>44</v>
      </c>
      <c r="N1014">
        <v>2</v>
      </c>
      <c r="O1014">
        <v>0</v>
      </c>
      <c r="P1014">
        <v>88</v>
      </c>
      <c r="Q1014">
        <v>33</v>
      </c>
      <c r="R1014">
        <v>2</v>
      </c>
      <c r="S1014">
        <v>0</v>
      </c>
      <c r="T1014">
        <v>65</v>
      </c>
    </row>
    <row r="1015" spans="1:20" x14ac:dyDescent="0.2">
      <c r="A1015" s="1">
        <v>43180</v>
      </c>
      <c r="B1015" t="s">
        <v>27</v>
      </c>
      <c r="C1015">
        <v>11</v>
      </c>
      <c r="D1015">
        <v>8</v>
      </c>
      <c r="E1015">
        <v>0</v>
      </c>
      <c r="F1015">
        <v>96</v>
      </c>
      <c r="G1015" s="5">
        <v>2.1</v>
      </c>
      <c r="H1015" s="5">
        <v>60023.199999999997</v>
      </c>
      <c r="I1015">
        <v>18</v>
      </c>
      <c r="J1015">
        <v>8</v>
      </c>
      <c r="K1015">
        <v>0</v>
      </c>
      <c r="L1015">
        <v>167</v>
      </c>
      <c r="M1015">
        <v>7</v>
      </c>
      <c r="N1015">
        <v>8</v>
      </c>
      <c r="O1015">
        <v>2</v>
      </c>
      <c r="P1015">
        <v>54</v>
      </c>
      <c r="Q1015">
        <v>14</v>
      </c>
      <c r="R1015">
        <v>8</v>
      </c>
      <c r="S1015">
        <v>2</v>
      </c>
      <c r="T1015">
        <v>112</v>
      </c>
    </row>
    <row r="1016" spans="1:20" x14ac:dyDescent="0.2">
      <c r="A1016" s="1">
        <v>43180</v>
      </c>
      <c r="B1016" t="s">
        <v>28</v>
      </c>
      <c r="C1016">
        <v>18</v>
      </c>
      <c r="D1016">
        <v>9</v>
      </c>
      <c r="E1016">
        <v>1</v>
      </c>
      <c r="F1016">
        <v>146</v>
      </c>
      <c r="G1016" s="5">
        <v>1.6111111111111101</v>
      </c>
      <c r="H1016" s="5">
        <v>72315.555555555504</v>
      </c>
      <c r="I1016">
        <v>8</v>
      </c>
      <c r="J1016">
        <v>14</v>
      </c>
      <c r="K1016">
        <v>0</v>
      </c>
      <c r="L1016">
        <v>112</v>
      </c>
      <c r="M1016">
        <v>9</v>
      </c>
      <c r="N1016">
        <v>8</v>
      </c>
      <c r="O1016">
        <v>0</v>
      </c>
      <c r="P1016">
        <v>76</v>
      </c>
      <c r="Q1016">
        <v>11</v>
      </c>
      <c r="R1016">
        <v>7</v>
      </c>
      <c r="S1016">
        <v>0</v>
      </c>
      <c r="T1016">
        <v>79</v>
      </c>
    </row>
    <row r="1017" spans="1:20" x14ac:dyDescent="0.2">
      <c r="A1017" s="1">
        <v>43180</v>
      </c>
      <c r="B1017" t="s">
        <v>29</v>
      </c>
      <c r="C1017">
        <v>26</v>
      </c>
      <c r="D1017">
        <v>2</v>
      </c>
      <c r="E1017">
        <v>0</v>
      </c>
      <c r="F1017">
        <v>66</v>
      </c>
      <c r="G1017" s="5">
        <v>2.7307692307692299</v>
      </c>
      <c r="H1017" s="5">
        <v>53922.6538461538</v>
      </c>
      <c r="I1017">
        <v>17</v>
      </c>
      <c r="J1017">
        <v>2</v>
      </c>
      <c r="K1017">
        <v>0</v>
      </c>
      <c r="L1017">
        <v>58</v>
      </c>
      <c r="M1017">
        <v>14</v>
      </c>
      <c r="N1017">
        <v>2</v>
      </c>
      <c r="O1017">
        <v>0</v>
      </c>
      <c r="P1017">
        <v>35</v>
      </c>
      <c r="Q1017">
        <v>19</v>
      </c>
      <c r="R1017">
        <v>2</v>
      </c>
      <c r="S1017">
        <v>0</v>
      </c>
      <c r="T1017">
        <v>40</v>
      </c>
    </row>
    <row r="1018" spans="1:20" x14ac:dyDescent="0.2">
      <c r="A1018" s="1">
        <v>43180</v>
      </c>
      <c r="B1018" t="s">
        <v>30</v>
      </c>
      <c r="C1018">
        <v>17</v>
      </c>
      <c r="D1018">
        <v>2</v>
      </c>
      <c r="E1018">
        <v>0</v>
      </c>
      <c r="F1018">
        <v>43</v>
      </c>
      <c r="G1018" s="5">
        <v>2.8125</v>
      </c>
      <c r="H1018" s="5">
        <v>68866.8125</v>
      </c>
      <c r="I1018">
        <v>17</v>
      </c>
      <c r="J1018">
        <v>2</v>
      </c>
      <c r="K1018">
        <v>0</v>
      </c>
      <c r="L1018">
        <v>46</v>
      </c>
      <c r="M1018">
        <v>10</v>
      </c>
      <c r="N1018">
        <v>2</v>
      </c>
      <c r="O1018">
        <v>0</v>
      </c>
      <c r="P1018">
        <v>22</v>
      </c>
      <c r="Q1018">
        <v>13</v>
      </c>
      <c r="R1018">
        <v>2</v>
      </c>
      <c r="S1018">
        <v>0</v>
      </c>
      <c r="T1018">
        <v>32</v>
      </c>
    </row>
    <row r="1019" spans="1:20" x14ac:dyDescent="0.2">
      <c r="A1019" s="1">
        <v>43180</v>
      </c>
      <c r="B1019" t="s">
        <v>31</v>
      </c>
      <c r="C1019">
        <v>101</v>
      </c>
      <c r="D1019">
        <v>14</v>
      </c>
      <c r="E1019">
        <v>0</v>
      </c>
      <c r="F1019">
        <v>1365</v>
      </c>
      <c r="G1019" s="5">
        <v>4.3960396039603902</v>
      </c>
      <c r="H1019" s="5">
        <v>49598.881188118801</v>
      </c>
      <c r="I1019">
        <v>94</v>
      </c>
      <c r="J1019">
        <v>14</v>
      </c>
      <c r="K1019">
        <v>0</v>
      </c>
      <c r="L1019">
        <v>1309</v>
      </c>
      <c r="M1019">
        <v>77</v>
      </c>
      <c r="N1019">
        <v>12</v>
      </c>
      <c r="O1019">
        <v>0</v>
      </c>
      <c r="P1019">
        <v>916</v>
      </c>
      <c r="Q1019">
        <v>101</v>
      </c>
      <c r="R1019">
        <v>11</v>
      </c>
      <c r="S1019">
        <v>0</v>
      </c>
      <c r="T1019">
        <v>1109</v>
      </c>
    </row>
    <row r="1020" spans="1:20" x14ac:dyDescent="0.2">
      <c r="A1020" s="1">
        <v>43180</v>
      </c>
      <c r="B1020" t="s">
        <v>32</v>
      </c>
      <c r="C1020">
        <v>32</v>
      </c>
      <c r="D1020">
        <v>3</v>
      </c>
      <c r="E1020">
        <v>0</v>
      </c>
      <c r="F1020">
        <v>133</v>
      </c>
      <c r="G1020" s="5">
        <v>2.87096774193548</v>
      </c>
      <c r="H1020" s="5">
        <v>74247.967741935397</v>
      </c>
      <c r="I1020">
        <v>46</v>
      </c>
      <c r="J1020">
        <v>3</v>
      </c>
      <c r="K1020">
        <v>0</v>
      </c>
      <c r="L1020">
        <v>170</v>
      </c>
      <c r="M1020">
        <v>32</v>
      </c>
      <c r="N1020">
        <v>3</v>
      </c>
      <c r="O1020">
        <v>0</v>
      </c>
      <c r="P1020">
        <v>116</v>
      </c>
      <c r="Q1020">
        <v>30</v>
      </c>
      <c r="R1020">
        <v>3</v>
      </c>
      <c r="S1020">
        <v>0</v>
      </c>
      <c r="T1020">
        <v>97</v>
      </c>
    </row>
    <row r="1021" spans="1:20" x14ac:dyDescent="0.2">
      <c r="A1021" s="1">
        <v>43181</v>
      </c>
      <c r="B1021" t="s">
        <v>18</v>
      </c>
      <c r="C1021">
        <v>12</v>
      </c>
      <c r="D1021">
        <v>4</v>
      </c>
      <c r="E1021">
        <v>0</v>
      </c>
      <c r="F1021">
        <v>42</v>
      </c>
      <c r="G1021" s="5">
        <v>3.9</v>
      </c>
      <c r="H1021" s="5">
        <v>40167.800000000003</v>
      </c>
      <c r="I1021">
        <v>14</v>
      </c>
      <c r="J1021">
        <v>4</v>
      </c>
      <c r="K1021">
        <v>0</v>
      </c>
      <c r="L1021">
        <v>49</v>
      </c>
      <c r="M1021">
        <v>3</v>
      </c>
      <c r="N1021">
        <v>4</v>
      </c>
      <c r="O1021">
        <v>0</v>
      </c>
      <c r="P1021">
        <v>10</v>
      </c>
      <c r="Q1021">
        <v>7</v>
      </c>
      <c r="R1021">
        <v>4</v>
      </c>
      <c r="S1021">
        <v>0</v>
      </c>
      <c r="T1021">
        <v>24</v>
      </c>
    </row>
    <row r="1022" spans="1:20" x14ac:dyDescent="0.2">
      <c r="A1022" s="1">
        <v>43181</v>
      </c>
      <c r="B1022" t="s">
        <v>19</v>
      </c>
      <c r="C1022">
        <v>49</v>
      </c>
      <c r="D1022">
        <v>9</v>
      </c>
      <c r="E1022">
        <v>1</v>
      </c>
      <c r="F1022">
        <v>401</v>
      </c>
      <c r="G1022" s="5">
        <v>3.0408163265306101</v>
      </c>
      <c r="H1022" s="5">
        <v>49046.469387755104</v>
      </c>
      <c r="I1022">
        <v>19</v>
      </c>
      <c r="J1022">
        <v>31</v>
      </c>
      <c r="K1022">
        <v>1</v>
      </c>
      <c r="L1022">
        <v>567</v>
      </c>
      <c r="M1022">
        <v>22</v>
      </c>
      <c r="N1022">
        <v>12</v>
      </c>
      <c r="O1022">
        <v>2</v>
      </c>
      <c r="P1022">
        <v>231</v>
      </c>
      <c r="Q1022">
        <v>35</v>
      </c>
      <c r="R1022">
        <v>9</v>
      </c>
      <c r="S1022">
        <v>1</v>
      </c>
      <c r="T1022">
        <v>275</v>
      </c>
    </row>
    <row r="1023" spans="1:20" x14ac:dyDescent="0.2">
      <c r="A1023" s="1">
        <v>43181</v>
      </c>
      <c r="B1023" t="s">
        <v>20</v>
      </c>
      <c r="C1023">
        <v>19</v>
      </c>
      <c r="D1023">
        <v>15</v>
      </c>
      <c r="E1023">
        <v>0</v>
      </c>
      <c r="F1023">
        <v>290</v>
      </c>
      <c r="G1023" s="5">
        <v>2.6315789473684199</v>
      </c>
      <c r="H1023" s="5">
        <v>42205.947368421002</v>
      </c>
      <c r="I1023">
        <v>14</v>
      </c>
      <c r="J1023">
        <v>9</v>
      </c>
      <c r="K1023">
        <v>0</v>
      </c>
      <c r="L1023">
        <v>123</v>
      </c>
      <c r="M1023">
        <v>11</v>
      </c>
      <c r="N1023">
        <v>31</v>
      </c>
      <c r="O1023">
        <v>6</v>
      </c>
      <c r="P1023">
        <v>275</v>
      </c>
      <c r="Q1023">
        <v>7</v>
      </c>
      <c r="R1023">
        <v>7</v>
      </c>
      <c r="S1023">
        <v>0</v>
      </c>
      <c r="T1023">
        <v>46</v>
      </c>
    </row>
    <row r="1024" spans="1:20" x14ac:dyDescent="0.2">
      <c r="A1024" s="1">
        <v>43181</v>
      </c>
      <c r="B1024" t="s">
        <v>21</v>
      </c>
      <c r="C1024">
        <v>16</v>
      </c>
      <c r="D1024">
        <v>10</v>
      </c>
      <c r="E1024">
        <v>0</v>
      </c>
      <c r="F1024">
        <v>164</v>
      </c>
      <c r="G1024" s="5">
        <v>1.4</v>
      </c>
      <c r="H1024" s="5">
        <v>73388.066666666593</v>
      </c>
      <c r="I1024">
        <v>11</v>
      </c>
      <c r="J1024">
        <v>10</v>
      </c>
      <c r="K1024">
        <v>0</v>
      </c>
      <c r="L1024">
        <v>110</v>
      </c>
      <c r="M1024">
        <v>20</v>
      </c>
      <c r="N1024">
        <v>9</v>
      </c>
      <c r="O1024">
        <v>0</v>
      </c>
      <c r="P1024">
        <v>176</v>
      </c>
      <c r="Q1024">
        <v>18</v>
      </c>
      <c r="R1024">
        <v>10</v>
      </c>
      <c r="S1024">
        <v>0</v>
      </c>
      <c r="T1024">
        <v>180</v>
      </c>
    </row>
    <row r="1025" spans="1:20" x14ac:dyDescent="0.2">
      <c r="A1025" s="1">
        <v>43181</v>
      </c>
      <c r="B1025" t="s">
        <v>22</v>
      </c>
      <c r="C1025">
        <v>35</v>
      </c>
      <c r="D1025">
        <v>7</v>
      </c>
      <c r="E1025">
        <v>0</v>
      </c>
      <c r="F1025">
        <v>300</v>
      </c>
      <c r="G1025" s="5">
        <v>2.4375</v>
      </c>
      <c r="H1025" s="5">
        <v>62571.78125</v>
      </c>
      <c r="I1025">
        <v>37</v>
      </c>
      <c r="J1025">
        <v>7</v>
      </c>
      <c r="K1025">
        <v>0</v>
      </c>
      <c r="L1025">
        <v>312</v>
      </c>
      <c r="M1025">
        <v>26</v>
      </c>
      <c r="N1025">
        <v>7</v>
      </c>
      <c r="O1025">
        <v>0</v>
      </c>
      <c r="P1025">
        <v>214</v>
      </c>
      <c r="Q1025">
        <v>32</v>
      </c>
      <c r="R1025">
        <v>7</v>
      </c>
      <c r="S1025">
        <v>0</v>
      </c>
      <c r="T1025">
        <v>280</v>
      </c>
    </row>
    <row r="1026" spans="1:20" x14ac:dyDescent="0.2">
      <c r="A1026" s="1">
        <v>43181</v>
      </c>
      <c r="B1026" t="s">
        <v>23</v>
      </c>
      <c r="C1026">
        <v>43</v>
      </c>
      <c r="D1026">
        <v>10</v>
      </c>
      <c r="E1026">
        <v>1</v>
      </c>
      <c r="F1026">
        <v>462</v>
      </c>
      <c r="G1026" s="5">
        <v>2.86486486486486</v>
      </c>
      <c r="H1026" s="5">
        <v>59504.540540540504</v>
      </c>
      <c r="I1026">
        <v>54</v>
      </c>
      <c r="J1026">
        <v>10</v>
      </c>
      <c r="K1026">
        <v>0</v>
      </c>
      <c r="L1026">
        <v>596</v>
      </c>
      <c r="M1026">
        <v>42</v>
      </c>
      <c r="N1026">
        <v>9</v>
      </c>
      <c r="O1026">
        <v>0</v>
      </c>
      <c r="P1026">
        <v>420</v>
      </c>
      <c r="Q1026">
        <v>34</v>
      </c>
      <c r="R1026">
        <v>10</v>
      </c>
      <c r="S1026">
        <v>0</v>
      </c>
      <c r="T1026">
        <v>371</v>
      </c>
    </row>
    <row r="1027" spans="1:20" x14ac:dyDescent="0.2">
      <c r="A1027" s="1">
        <v>43181</v>
      </c>
      <c r="B1027" t="s">
        <v>24</v>
      </c>
      <c r="C1027">
        <v>19</v>
      </c>
      <c r="D1027">
        <v>2</v>
      </c>
      <c r="E1027">
        <v>0</v>
      </c>
      <c r="F1027">
        <v>59</v>
      </c>
      <c r="G1027" s="5">
        <v>2.7777777777777701</v>
      </c>
      <c r="H1027" s="5">
        <v>44528.555555555497</v>
      </c>
      <c r="I1027">
        <v>21</v>
      </c>
      <c r="J1027">
        <v>2</v>
      </c>
      <c r="K1027">
        <v>0</v>
      </c>
      <c r="L1027">
        <v>69</v>
      </c>
      <c r="M1027">
        <v>11</v>
      </c>
      <c r="N1027">
        <v>2</v>
      </c>
      <c r="O1027">
        <v>0</v>
      </c>
      <c r="P1027">
        <v>27</v>
      </c>
      <c r="Q1027">
        <v>19</v>
      </c>
      <c r="R1027">
        <v>2</v>
      </c>
      <c r="S1027">
        <v>0</v>
      </c>
      <c r="T1027">
        <v>46</v>
      </c>
    </row>
    <row r="1028" spans="1:20" x14ac:dyDescent="0.2">
      <c r="A1028" s="1">
        <v>43181</v>
      </c>
      <c r="B1028" t="s">
        <v>25</v>
      </c>
      <c r="C1028">
        <v>15</v>
      </c>
      <c r="D1028">
        <v>4</v>
      </c>
      <c r="E1028">
        <v>0</v>
      </c>
      <c r="F1028">
        <v>56</v>
      </c>
      <c r="G1028" s="5">
        <v>6.9230769230769198</v>
      </c>
      <c r="H1028" s="5">
        <v>46211.384615384603</v>
      </c>
      <c r="I1028">
        <v>11</v>
      </c>
      <c r="J1028">
        <v>4</v>
      </c>
      <c r="K1028">
        <v>0</v>
      </c>
      <c r="L1028">
        <v>38</v>
      </c>
      <c r="M1028">
        <v>9</v>
      </c>
      <c r="N1028">
        <v>4</v>
      </c>
      <c r="O1028">
        <v>0</v>
      </c>
      <c r="P1028">
        <v>36</v>
      </c>
      <c r="Q1028">
        <v>8</v>
      </c>
      <c r="R1028">
        <v>4</v>
      </c>
      <c r="S1028">
        <v>0</v>
      </c>
      <c r="T1028">
        <v>32</v>
      </c>
    </row>
    <row r="1029" spans="1:20" x14ac:dyDescent="0.2">
      <c r="A1029" s="1">
        <v>43181</v>
      </c>
      <c r="B1029" t="s">
        <v>26</v>
      </c>
      <c r="C1029">
        <v>49</v>
      </c>
      <c r="D1029">
        <v>2</v>
      </c>
      <c r="E1029">
        <v>0</v>
      </c>
      <c r="F1029">
        <v>90</v>
      </c>
      <c r="G1029" s="5">
        <v>4.5714285714285703</v>
      </c>
      <c r="H1029" s="5">
        <v>57232.628571428497</v>
      </c>
      <c r="I1029">
        <v>32</v>
      </c>
      <c r="J1029">
        <v>2</v>
      </c>
      <c r="K1029">
        <v>0</v>
      </c>
      <c r="L1029">
        <v>58</v>
      </c>
      <c r="M1029">
        <v>37</v>
      </c>
      <c r="N1029">
        <v>2</v>
      </c>
      <c r="O1029">
        <v>0</v>
      </c>
      <c r="P1029">
        <v>73</v>
      </c>
      <c r="Q1029">
        <v>43</v>
      </c>
      <c r="R1029">
        <v>2</v>
      </c>
      <c r="S1029">
        <v>0</v>
      </c>
      <c r="T1029">
        <v>82</v>
      </c>
    </row>
    <row r="1030" spans="1:20" x14ac:dyDescent="0.2">
      <c r="A1030" s="1">
        <v>43181</v>
      </c>
      <c r="B1030" t="s">
        <v>27</v>
      </c>
      <c r="C1030">
        <v>8</v>
      </c>
      <c r="D1030">
        <v>8</v>
      </c>
      <c r="E1030">
        <v>0</v>
      </c>
      <c r="F1030">
        <v>76</v>
      </c>
      <c r="G1030" s="5">
        <v>3.5</v>
      </c>
      <c r="H1030" s="5">
        <v>50045.375</v>
      </c>
      <c r="I1030">
        <v>17</v>
      </c>
      <c r="J1030">
        <v>8</v>
      </c>
      <c r="K1030">
        <v>1</v>
      </c>
      <c r="L1030">
        <v>145</v>
      </c>
      <c r="M1030">
        <v>10</v>
      </c>
      <c r="N1030">
        <v>8</v>
      </c>
      <c r="O1030">
        <v>1</v>
      </c>
      <c r="P1030">
        <v>82</v>
      </c>
      <c r="Q1030">
        <v>7</v>
      </c>
      <c r="R1030">
        <v>8</v>
      </c>
      <c r="S1030">
        <v>0</v>
      </c>
      <c r="T1030">
        <v>65</v>
      </c>
    </row>
    <row r="1031" spans="1:20" x14ac:dyDescent="0.2">
      <c r="A1031" s="1">
        <v>43181</v>
      </c>
      <c r="B1031" t="s">
        <v>28</v>
      </c>
      <c r="C1031">
        <v>13</v>
      </c>
      <c r="D1031">
        <v>9</v>
      </c>
      <c r="E1031">
        <v>1</v>
      </c>
      <c r="F1031">
        <v>105</v>
      </c>
      <c r="G1031" s="5">
        <v>3.7692307692307598</v>
      </c>
      <c r="H1031" s="5">
        <v>30888.615384615299</v>
      </c>
      <c r="I1031">
        <v>16</v>
      </c>
      <c r="J1031">
        <v>19</v>
      </c>
      <c r="K1031">
        <v>0</v>
      </c>
      <c r="L1031">
        <v>306</v>
      </c>
      <c r="M1031">
        <v>15</v>
      </c>
      <c r="N1031">
        <v>8</v>
      </c>
      <c r="O1031">
        <v>0</v>
      </c>
      <c r="P1031">
        <v>119</v>
      </c>
      <c r="Q1031">
        <v>24</v>
      </c>
      <c r="R1031">
        <v>8</v>
      </c>
      <c r="S1031">
        <v>1</v>
      </c>
      <c r="T1031">
        <v>163</v>
      </c>
    </row>
    <row r="1032" spans="1:20" x14ac:dyDescent="0.2">
      <c r="A1032" s="1">
        <v>43181</v>
      </c>
      <c r="B1032" t="s">
        <v>29</v>
      </c>
      <c r="C1032">
        <v>25</v>
      </c>
      <c r="D1032">
        <v>2</v>
      </c>
      <c r="E1032">
        <v>0</v>
      </c>
      <c r="F1032">
        <v>56</v>
      </c>
      <c r="G1032" s="5">
        <v>3.32</v>
      </c>
      <c r="H1032" s="5">
        <v>36131.480000000003</v>
      </c>
      <c r="I1032">
        <v>18</v>
      </c>
      <c r="J1032">
        <v>2</v>
      </c>
      <c r="K1032">
        <v>0</v>
      </c>
      <c r="L1032">
        <v>58</v>
      </c>
      <c r="M1032">
        <v>20</v>
      </c>
      <c r="N1032">
        <v>2</v>
      </c>
      <c r="O1032">
        <v>0</v>
      </c>
      <c r="P1032">
        <v>52</v>
      </c>
      <c r="Q1032">
        <v>20</v>
      </c>
      <c r="R1032">
        <v>2</v>
      </c>
      <c r="S1032">
        <v>0</v>
      </c>
      <c r="T1032">
        <v>44</v>
      </c>
    </row>
    <row r="1033" spans="1:20" x14ac:dyDescent="0.2">
      <c r="A1033" s="1">
        <v>43181</v>
      </c>
      <c r="B1033" t="s">
        <v>30</v>
      </c>
      <c r="C1033">
        <v>19</v>
      </c>
      <c r="D1033">
        <v>2</v>
      </c>
      <c r="E1033">
        <v>0</v>
      </c>
      <c r="F1033">
        <v>49</v>
      </c>
      <c r="G1033" s="5">
        <v>2.7222222222222201</v>
      </c>
      <c r="H1033" s="5">
        <v>61182.666666666599</v>
      </c>
      <c r="I1033">
        <v>14</v>
      </c>
      <c r="J1033">
        <v>2</v>
      </c>
      <c r="K1033">
        <v>0</v>
      </c>
      <c r="L1033">
        <v>57</v>
      </c>
      <c r="M1033">
        <v>20</v>
      </c>
      <c r="N1033">
        <v>2</v>
      </c>
      <c r="O1033">
        <v>1</v>
      </c>
      <c r="P1033">
        <v>59</v>
      </c>
      <c r="Q1033">
        <v>16</v>
      </c>
      <c r="R1033">
        <v>2</v>
      </c>
      <c r="S1033">
        <v>0</v>
      </c>
      <c r="T1033">
        <v>34</v>
      </c>
    </row>
    <row r="1034" spans="1:20" x14ac:dyDescent="0.2">
      <c r="A1034" s="1">
        <v>43181</v>
      </c>
      <c r="B1034" t="s">
        <v>31</v>
      </c>
      <c r="C1034">
        <v>84</v>
      </c>
      <c r="D1034">
        <v>14</v>
      </c>
      <c r="E1034">
        <v>1</v>
      </c>
      <c r="F1034">
        <v>1127</v>
      </c>
      <c r="G1034" s="5">
        <v>6.7619047619047601</v>
      </c>
      <c r="H1034" s="5">
        <v>50077.452380952302</v>
      </c>
      <c r="I1034">
        <v>81</v>
      </c>
      <c r="J1034">
        <v>13</v>
      </c>
      <c r="K1034">
        <v>1</v>
      </c>
      <c r="L1034">
        <v>1003</v>
      </c>
      <c r="M1034">
        <v>94</v>
      </c>
      <c r="N1034">
        <v>12</v>
      </c>
      <c r="O1034">
        <v>0</v>
      </c>
      <c r="P1034">
        <v>1127</v>
      </c>
      <c r="Q1034">
        <v>80</v>
      </c>
      <c r="R1034">
        <v>13</v>
      </c>
      <c r="S1034">
        <v>0</v>
      </c>
      <c r="T1034">
        <v>989</v>
      </c>
    </row>
    <row r="1035" spans="1:20" x14ac:dyDescent="0.2">
      <c r="A1035" s="1">
        <v>43181</v>
      </c>
      <c r="B1035" t="s">
        <v>32</v>
      </c>
      <c r="C1035">
        <v>29</v>
      </c>
      <c r="D1035">
        <v>3</v>
      </c>
      <c r="E1035">
        <v>0</v>
      </c>
      <c r="F1035">
        <v>134</v>
      </c>
      <c r="G1035" s="5">
        <v>4.6923076923076898</v>
      </c>
      <c r="H1035" s="5">
        <v>53890.461538461503</v>
      </c>
      <c r="I1035">
        <v>30</v>
      </c>
      <c r="J1035">
        <v>3</v>
      </c>
      <c r="K1035">
        <v>0</v>
      </c>
      <c r="L1035">
        <v>136</v>
      </c>
      <c r="M1035">
        <v>38</v>
      </c>
      <c r="N1035">
        <v>3</v>
      </c>
      <c r="O1035">
        <v>0</v>
      </c>
      <c r="P1035">
        <v>150</v>
      </c>
      <c r="Q1035">
        <v>40</v>
      </c>
      <c r="R1035">
        <v>3</v>
      </c>
      <c r="S1035">
        <v>0</v>
      </c>
      <c r="T1035">
        <v>151</v>
      </c>
    </row>
    <row r="1036" spans="1:20" x14ac:dyDescent="0.2">
      <c r="A1036" s="1">
        <v>43182</v>
      </c>
      <c r="B1036" t="s">
        <v>18</v>
      </c>
      <c r="C1036">
        <v>13</v>
      </c>
      <c r="D1036">
        <v>4</v>
      </c>
      <c r="E1036">
        <v>0</v>
      </c>
      <c r="F1036">
        <v>46</v>
      </c>
      <c r="G1036" s="5">
        <v>1.72727272727272</v>
      </c>
      <c r="H1036" s="5">
        <v>63790.636363636302</v>
      </c>
      <c r="I1036">
        <v>9</v>
      </c>
      <c r="J1036">
        <v>4</v>
      </c>
      <c r="K1036">
        <v>0</v>
      </c>
      <c r="L1036">
        <v>30</v>
      </c>
      <c r="M1036">
        <v>12</v>
      </c>
      <c r="N1036">
        <v>4</v>
      </c>
      <c r="O1036">
        <v>0</v>
      </c>
      <c r="P1036">
        <v>42</v>
      </c>
      <c r="Q1036">
        <v>13</v>
      </c>
      <c r="R1036">
        <v>4</v>
      </c>
      <c r="S1036">
        <v>0</v>
      </c>
      <c r="T1036">
        <v>42</v>
      </c>
    </row>
    <row r="1037" spans="1:20" x14ac:dyDescent="0.2">
      <c r="A1037" s="1">
        <v>43182</v>
      </c>
      <c r="B1037" t="s">
        <v>19</v>
      </c>
      <c r="C1037">
        <v>42</v>
      </c>
      <c r="D1037">
        <v>12</v>
      </c>
      <c r="E1037">
        <v>2</v>
      </c>
      <c r="F1037">
        <v>443</v>
      </c>
      <c r="G1037" s="5">
        <v>11.3333333333333</v>
      </c>
      <c r="H1037" s="5">
        <v>54876.976190476104</v>
      </c>
      <c r="I1037">
        <v>27</v>
      </c>
      <c r="J1037">
        <v>15</v>
      </c>
      <c r="K1037">
        <v>1</v>
      </c>
      <c r="L1037">
        <v>377</v>
      </c>
      <c r="M1037">
        <v>29</v>
      </c>
      <c r="N1037">
        <v>15</v>
      </c>
      <c r="O1037">
        <v>1</v>
      </c>
      <c r="P1037">
        <v>418</v>
      </c>
      <c r="Q1037">
        <v>53</v>
      </c>
      <c r="R1037">
        <v>13</v>
      </c>
      <c r="S1037">
        <v>1</v>
      </c>
      <c r="T1037">
        <v>615</v>
      </c>
    </row>
    <row r="1038" spans="1:20" x14ac:dyDescent="0.2">
      <c r="A1038" s="1">
        <v>43182</v>
      </c>
      <c r="B1038" t="s">
        <v>20</v>
      </c>
      <c r="C1038">
        <v>28</v>
      </c>
      <c r="D1038">
        <v>13</v>
      </c>
      <c r="E1038">
        <v>0</v>
      </c>
      <c r="F1038">
        <v>344</v>
      </c>
      <c r="G1038" s="5">
        <v>6.1071428571428497</v>
      </c>
      <c r="H1038" s="5">
        <v>64419.892857142797</v>
      </c>
      <c r="I1038">
        <v>34</v>
      </c>
      <c r="J1038">
        <v>7</v>
      </c>
      <c r="K1038">
        <v>0</v>
      </c>
      <c r="L1038">
        <v>240</v>
      </c>
      <c r="M1038">
        <v>20</v>
      </c>
      <c r="N1038">
        <v>13</v>
      </c>
      <c r="O1038">
        <v>0</v>
      </c>
      <c r="P1038">
        <v>253</v>
      </c>
      <c r="Q1038">
        <v>27</v>
      </c>
      <c r="R1038">
        <v>9</v>
      </c>
      <c r="S1038">
        <v>1</v>
      </c>
      <c r="T1038">
        <v>204</v>
      </c>
    </row>
    <row r="1039" spans="1:20" x14ac:dyDescent="0.2">
      <c r="A1039" s="1">
        <v>43182</v>
      </c>
      <c r="B1039" t="s">
        <v>21</v>
      </c>
      <c r="C1039">
        <v>27</v>
      </c>
      <c r="D1039">
        <v>10</v>
      </c>
      <c r="E1039">
        <v>0</v>
      </c>
      <c r="F1039">
        <v>277</v>
      </c>
      <c r="G1039" s="5">
        <v>1.6923076923076901</v>
      </c>
      <c r="H1039" s="5">
        <v>61552.884615384603</v>
      </c>
      <c r="I1039">
        <v>39</v>
      </c>
      <c r="J1039">
        <v>10</v>
      </c>
      <c r="K1039">
        <v>0</v>
      </c>
      <c r="L1039">
        <v>390</v>
      </c>
      <c r="M1039">
        <v>19</v>
      </c>
      <c r="N1039">
        <v>10</v>
      </c>
      <c r="O1039">
        <v>0</v>
      </c>
      <c r="P1039">
        <v>192</v>
      </c>
      <c r="Q1039">
        <v>12</v>
      </c>
      <c r="R1039">
        <v>10</v>
      </c>
      <c r="S1039">
        <v>0</v>
      </c>
      <c r="T1039">
        <v>122</v>
      </c>
    </row>
    <row r="1040" spans="1:20" x14ac:dyDescent="0.2">
      <c r="A1040" s="1">
        <v>43182</v>
      </c>
      <c r="B1040" t="s">
        <v>22</v>
      </c>
      <c r="C1040">
        <v>32</v>
      </c>
      <c r="D1040">
        <v>7</v>
      </c>
      <c r="E1040">
        <v>0</v>
      </c>
      <c r="F1040">
        <v>275</v>
      </c>
      <c r="G1040" s="5">
        <v>2.2962962962962901</v>
      </c>
      <c r="H1040" s="5">
        <v>59380.555555555497</v>
      </c>
      <c r="I1040">
        <v>60</v>
      </c>
      <c r="J1040">
        <v>7</v>
      </c>
      <c r="K1040">
        <v>0</v>
      </c>
      <c r="L1040">
        <v>498</v>
      </c>
      <c r="M1040">
        <v>33</v>
      </c>
      <c r="N1040">
        <v>7</v>
      </c>
      <c r="O1040">
        <v>1</v>
      </c>
      <c r="P1040">
        <v>267</v>
      </c>
      <c r="Q1040">
        <v>58</v>
      </c>
      <c r="R1040">
        <v>7</v>
      </c>
      <c r="S1040">
        <v>0</v>
      </c>
      <c r="T1040">
        <v>500</v>
      </c>
    </row>
    <row r="1041" spans="1:20" x14ac:dyDescent="0.2">
      <c r="A1041" s="1">
        <v>43182</v>
      </c>
      <c r="B1041" t="s">
        <v>23</v>
      </c>
      <c r="C1041">
        <v>77</v>
      </c>
      <c r="D1041">
        <v>10</v>
      </c>
      <c r="E1041">
        <v>0</v>
      </c>
      <c r="F1041">
        <v>838</v>
      </c>
      <c r="G1041" s="5">
        <v>3.8115942028985499</v>
      </c>
      <c r="H1041" s="5">
        <v>53707.594202898501</v>
      </c>
      <c r="I1041">
        <v>87</v>
      </c>
      <c r="J1041">
        <v>10</v>
      </c>
      <c r="K1041">
        <v>0</v>
      </c>
      <c r="L1041">
        <v>946</v>
      </c>
      <c r="M1041">
        <v>61</v>
      </c>
      <c r="N1041">
        <v>10</v>
      </c>
      <c r="O1041">
        <v>0</v>
      </c>
      <c r="P1041">
        <v>688</v>
      </c>
      <c r="Q1041">
        <v>54</v>
      </c>
      <c r="R1041">
        <v>10</v>
      </c>
      <c r="S1041">
        <v>0</v>
      </c>
      <c r="T1041">
        <v>606</v>
      </c>
    </row>
    <row r="1042" spans="1:20" x14ac:dyDescent="0.2">
      <c r="A1042" s="1">
        <v>43182</v>
      </c>
      <c r="B1042" t="s">
        <v>24</v>
      </c>
      <c r="C1042">
        <v>18</v>
      </c>
      <c r="D1042">
        <v>2</v>
      </c>
      <c r="E1042">
        <v>0</v>
      </c>
      <c r="F1042">
        <v>68</v>
      </c>
      <c r="G1042" s="5">
        <v>1.7777777777777699</v>
      </c>
      <c r="H1042" s="5">
        <v>66816.333333333299</v>
      </c>
      <c r="I1042">
        <v>32</v>
      </c>
      <c r="J1042">
        <v>2</v>
      </c>
      <c r="K1042">
        <v>0</v>
      </c>
      <c r="L1042">
        <v>79</v>
      </c>
      <c r="M1042">
        <v>20</v>
      </c>
      <c r="N1042">
        <v>2</v>
      </c>
      <c r="O1042">
        <v>0</v>
      </c>
      <c r="P1042">
        <v>44</v>
      </c>
      <c r="Q1042">
        <v>16</v>
      </c>
      <c r="R1042">
        <v>2</v>
      </c>
      <c r="S1042">
        <v>0</v>
      </c>
      <c r="T1042">
        <v>43</v>
      </c>
    </row>
    <row r="1043" spans="1:20" x14ac:dyDescent="0.2">
      <c r="A1043" s="1">
        <v>43182</v>
      </c>
      <c r="B1043" t="s">
        <v>25</v>
      </c>
      <c r="C1043">
        <v>18</v>
      </c>
      <c r="D1043">
        <v>4</v>
      </c>
      <c r="E1043">
        <v>0</v>
      </c>
      <c r="F1043">
        <v>72</v>
      </c>
      <c r="G1043" s="5">
        <v>11.1538461538461</v>
      </c>
      <c r="H1043" s="5">
        <v>76951.923076923005</v>
      </c>
      <c r="I1043">
        <v>15</v>
      </c>
      <c r="J1043">
        <v>4</v>
      </c>
      <c r="K1043">
        <v>0</v>
      </c>
      <c r="L1043">
        <v>51</v>
      </c>
      <c r="M1043">
        <v>12</v>
      </c>
      <c r="N1043">
        <v>4</v>
      </c>
      <c r="O1043">
        <v>0</v>
      </c>
      <c r="P1043">
        <v>48</v>
      </c>
      <c r="Q1043">
        <v>18</v>
      </c>
      <c r="R1043">
        <v>4</v>
      </c>
      <c r="S1043">
        <v>1</v>
      </c>
      <c r="T1043">
        <v>60</v>
      </c>
    </row>
    <row r="1044" spans="1:20" x14ac:dyDescent="0.2">
      <c r="A1044" s="1">
        <v>43182</v>
      </c>
      <c r="B1044" t="s">
        <v>26</v>
      </c>
      <c r="C1044">
        <v>49</v>
      </c>
      <c r="D1044">
        <v>2</v>
      </c>
      <c r="E1044">
        <v>0</v>
      </c>
      <c r="F1044">
        <v>90</v>
      </c>
      <c r="G1044" s="5">
        <v>11.96875</v>
      </c>
      <c r="H1044" s="5">
        <v>43886.71875</v>
      </c>
      <c r="I1044">
        <v>54</v>
      </c>
      <c r="J1044">
        <v>2</v>
      </c>
      <c r="K1044">
        <v>0</v>
      </c>
      <c r="L1044">
        <v>107</v>
      </c>
      <c r="M1044">
        <v>47</v>
      </c>
      <c r="N1044">
        <v>2</v>
      </c>
      <c r="O1044">
        <v>0</v>
      </c>
      <c r="P1044">
        <v>94</v>
      </c>
      <c r="Q1044">
        <v>66</v>
      </c>
      <c r="R1044">
        <v>2</v>
      </c>
      <c r="S1044">
        <v>0</v>
      </c>
      <c r="T1044">
        <v>123</v>
      </c>
    </row>
    <row r="1045" spans="1:20" x14ac:dyDescent="0.2">
      <c r="A1045" s="1">
        <v>43182</v>
      </c>
      <c r="B1045" t="s">
        <v>27</v>
      </c>
      <c r="C1045">
        <v>18</v>
      </c>
      <c r="D1045">
        <v>8</v>
      </c>
      <c r="E1045">
        <v>0</v>
      </c>
      <c r="F1045">
        <v>173</v>
      </c>
      <c r="G1045" s="5">
        <v>3.2941176470588198</v>
      </c>
      <c r="H1045" s="5">
        <v>47215.823529411697</v>
      </c>
      <c r="I1045">
        <v>14</v>
      </c>
      <c r="J1045">
        <v>8</v>
      </c>
      <c r="K1045">
        <v>1</v>
      </c>
      <c r="L1045">
        <v>120</v>
      </c>
      <c r="M1045">
        <v>11</v>
      </c>
      <c r="N1045">
        <v>8</v>
      </c>
      <c r="O1045">
        <v>1</v>
      </c>
      <c r="P1045">
        <v>92</v>
      </c>
      <c r="Q1045">
        <v>12</v>
      </c>
      <c r="R1045">
        <v>8</v>
      </c>
      <c r="S1045">
        <v>1</v>
      </c>
      <c r="T1045">
        <v>104</v>
      </c>
    </row>
    <row r="1046" spans="1:20" x14ac:dyDescent="0.2">
      <c r="A1046" s="1">
        <v>43182</v>
      </c>
      <c r="B1046" t="s">
        <v>28</v>
      </c>
      <c r="C1046">
        <v>22</v>
      </c>
      <c r="D1046">
        <v>8</v>
      </c>
      <c r="E1046">
        <v>1</v>
      </c>
      <c r="F1046">
        <v>150</v>
      </c>
      <c r="G1046" s="5">
        <v>10.7272727272727</v>
      </c>
      <c r="H1046" s="5">
        <v>50152.590909090897</v>
      </c>
      <c r="I1046">
        <v>35</v>
      </c>
      <c r="J1046">
        <v>8</v>
      </c>
      <c r="K1046">
        <v>0</v>
      </c>
      <c r="L1046">
        <v>254</v>
      </c>
      <c r="M1046">
        <v>22</v>
      </c>
      <c r="N1046">
        <v>9</v>
      </c>
      <c r="O1046">
        <v>0</v>
      </c>
      <c r="P1046">
        <v>190</v>
      </c>
      <c r="Q1046">
        <v>22</v>
      </c>
      <c r="R1046">
        <v>8</v>
      </c>
      <c r="S1046">
        <v>1</v>
      </c>
      <c r="T1046">
        <v>146</v>
      </c>
    </row>
    <row r="1047" spans="1:20" x14ac:dyDescent="0.2">
      <c r="A1047" s="1">
        <v>43182</v>
      </c>
      <c r="B1047" t="s">
        <v>29</v>
      </c>
      <c r="C1047">
        <v>17</v>
      </c>
      <c r="D1047">
        <v>2</v>
      </c>
      <c r="E1047">
        <v>0</v>
      </c>
      <c r="F1047">
        <v>44</v>
      </c>
      <c r="G1047" s="5">
        <v>2.2941176470588198</v>
      </c>
      <c r="H1047" s="5">
        <v>41305.117647058803</v>
      </c>
      <c r="I1047">
        <v>25</v>
      </c>
      <c r="J1047">
        <v>2</v>
      </c>
      <c r="K1047">
        <v>0</v>
      </c>
      <c r="L1047">
        <v>63</v>
      </c>
      <c r="M1047">
        <v>18</v>
      </c>
      <c r="N1047">
        <v>2</v>
      </c>
      <c r="O1047">
        <v>0</v>
      </c>
      <c r="P1047">
        <v>64</v>
      </c>
      <c r="Q1047">
        <v>29</v>
      </c>
      <c r="R1047">
        <v>2</v>
      </c>
      <c r="S1047">
        <v>0</v>
      </c>
      <c r="T1047">
        <v>59</v>
      </c>
    </row>
    <row r="1048" spans="1:20" x14ac:dyDescent="0.2">
      <c r="A1048" s="1">
        <v>43182</v>
      </c>
      <c r="B1048" t="s">
        <v>30</v>
      </c>
      <c r="C1048">
        <v>20</v>
      </c>
      <c r="D1048">
        <v>2</v>
      </c>
      <c r="E1048">
        <v>0</v>
      </c>
      <c r="F1048">
        <v>44</v>
      </c>
      <c r="G1048" s="5">
        <v>2.0526315789473601</v>
      </c>
      <c r="H1048" s="5">
        <v>47547.473684210498</v>
      </c>
      <c r="I1048">
        <v>17</v>
      </c>
      <c r="J1048">
        <v>2</v>
      </c>
      <c r="K1048">
        <v>0</v>
      </c>
      <c r="L1048">
        <v>38</v>
      </c>
      <c r="M1048">
        <v>17</v>
      </c>
      <c r="N1048">
        <v>2</v>
      </c>
      <c r="O1048">
        <v>0</v>
      </c>
      <c r="P1048">
        <v>48</v>
      </c>
      <c r="Q1048">
        <v>28</v>
      </c>
      <c r="R1048">
        <v>2</v>
      </c>
      <c r="S1048">
        <v>0</v>
      </c>
      <c r="T1048">
        <v>71</v>
      </c>
    </row>
    <row r="1049" spans="1:20" x14ac:dyDescent="0.2">
      <c r="A1049" s="1">
        <v>43182</v>
      </c>
      <c r="B1049" t="s">
        <v>31</v>
      </c>
      <c r="C1049">
        <v>122</v>
      </c>
      <c r="D1049">
        <v>13</v>
      </c>
      <c r="E1049">
        <v>0</v>
      </c>
      <c r="F1049">
        <v>1503</v>
      </c>
      <c r="G1049" s="5">
        <v>4.8907563025209999</v>
      </c>
      <c r="H1049" s="5">
        <v>54730.411764705801</v>
      </c>
      <c r="I1049">
        <v>142</v>
      </c>
      <c r="J1049">
        <v>12</v>
      </c>
      <c r="K1049">
        <v>0</v>
      </c>
      <c r="L1049">
        <v>1661</v>
      </c>
      <c r="M1049">
        <v>124</v>
      </c>
      <c r="N1049">
        <v>16</v>
      </c>
      <c r="O1049">
        <v>1</v>
      </c>
      <c r="P1049">
        <v>1861</v>
      </c>
      <c r="Q1049">
        <v>125</v>
      </c>
      <c r="R1049">
        <v>15</v>
      </c>
      <c r="S1049">
        <v>1</v>
      </c>
      <c r="T1049">
        <v>1833</v>
      </c>
    </row>
    <row r="1050" spans="1:20" x14ac:dyDescent="0.2">
      <c r="A1050" s="1">
        <v>43182</v>
      </c>
      <c r="B1050" t="s">
        <v>32</v>
      </c>
      <c r="C1050">
        <v>44</v>
      </c>
      <c r="D1050">
        <v>3</v>
      </c>
      <c r="E1050">
        <v>0</v>
      </c>
      <c r="F1050">
        <v>167</v>
      </c>
      <c r="G1050" s="5">
        <v>2.6749999999999998</v>
      </c>
      <c r="H1050" s="5">
        <v>60104.175000000003</v>
      </c>
      <c r="I1050">
        <v>61</v>
      </c>
      <c r="J1050">
        <v>3</v>
      </c>
      <c r="K1050">
        <v>0</v>
      </c>
      <c r="L1050">
        <v>221</v>
      </c>
      <c r="M1050">
        <v>51</v>
      </c>
      <c r="N1050">
        <v>3</v>
      </c>
      <c r="O1050">
        <v>0</v>
      </c>
      <c r="P1050">
        <v>181</v>
      </c>
      <c r="Q1050">
        <v>41</v>
      </c>
      <c r="R1050">
        <v>3</v>
      </c>
      <c r="S1050">
        <v>1</v>
      </c>
      <c r="T1050">
        <v>137</v>
      </c>
    </row>
    <row r="1051" spans="1:20" x14ac:dyDescent="0.2">
      <c r="A1051" s="1">
        <v>43183</v>
      </c>
      <c r="B1051" t="s">
        <v>18</v>
      </c>
      <c r="C1051">
        <v>12</v>
      </c>
      <c r="D1051">
        <v>4</v>
      </c>
      <c r="E1051">
        <v>0</v>
      </c>
      <c r="F1051">
        <v>42</v>
      </c>
      <c r="G1051" s="5">
        <v>3</v>
      </c>
      <c r="H1051" s="5">
        <v>44556.333333333299</v>
      </c>
      <c r="I1051">
        <v>36</v>
      </c>
      <c r="J1051">
        <v>4</v>
      </c>
      <c r="K1051">
        <v>0</v>
      </c>
      <c r="L1051">
        <v>124</v>
      </c>
      <c r="M1051">
        <v>14</v>
      </c>
      <c r="N1051">
        <v>4</v>
      </c>
      <c r="O1051">
        <v>0</v>
      </c>
      <c r="P1051">
        <v>49</v>
      </c>
      <c r="Q1051">
        <v>7</v>
      </c>
      <c r="R1051">
        <v>4</v>
      </c>
      <c r="S1051">
        <v>0</v>
      </c>
      <c r="T1051">
        <v>24</v>
      </c>
    </row>
    <row r="1052" spans="1:20" x14ac:dyDescent="0.2">
      <c r="A1052" s="1">
        <v>43183</v>
      </c>
      <c r="B1052" t="s">
        <v>19</v>
      </c>
      <c r="C1052">
        <v>62</v>
      </c>
      <c r="D1052">
        <v>11</v>
      </c>
      <c r="E1052">
        <v>2</v>
      </c>
      <c r="F1052">
        <v>612</v>
      </c>
      <c r="G1052" s="5">
        <v>3.0967741935483799</v>
      </c>
      <c r="H1052" s="5">
        <v>66193.419354838697</v>
      </c>
      <c r="I1052">
        <v>36</v>
      </c>
      <c r="J1052">
        <v>13</v>
      </c>
      <c r="K1052">
        <v>0</v>
      </c>
      <c r="L1052">
        <v>433</v>
      </c>
      <c r="M1052">
        <v>41</v>
      </c>
      <c r="N1052">
        <v>12</v>
      </c>
      <c r="O1052">
        <v>0</v>
      </c>
      <c r="P1052">
        <v>491</v>
      </c>
      <c r="Q1052">
        <v>29</v>
      </c>
      <c r="R1052">
        <v>14</v>
      </c>
      <c r="S1052">
        <v>1</v>
      </c>
      <c r="T1052">
        <v>375</v>
      </c>
    </row>
    <row r="1053" spans="1:20" x14ac:dyDescent="0.2">
      <c r="A1053" s="1">
        <v>43183</v>
      </c>
      <c r="B1053" t="s">
        <v>20</v>
      </c>
      <c r="C1053">
        <v>22</v>
      </c>
      <c r="D1053">
        <v>13</v>
      </c>
      <c r="E1053">
        <v>0</v>
      </c>
      <c r="F1053">
        <v>272</v>
      </c>
      <c r="G1053" s="5">
        <v>1.8571428571428501</v>
      </c>
      <c r="H1053" s="5">
        <v>66825.476190476096</v>
      </c>
      <c r="I1053">
        <v>30</v>
      </c>
      <c r="J1053">
        <v>7</v>
      </c>
      <c r="K1053">
        <v>0</v>
      </c>
      <c r="L1053">
        <v>210</v>
      </c>
      <c r="M1053">
        <v>31</v>
      </c>
      <c r="N1053">
        <v>8</v>
      </c>
      <c r="O1053">
        <v>0</v>
      </c>
      <c r="P1053">
        <v>253</v>
      </c>
      <c r="Q1053">
        <v>23</v>
      </c>
      <c r="R1053">
        <v>10</v>
      </c>
      <c r="S1053">
        <v>0</v>
      </c>
      <c r="T1053">
        <v>223</v>
      </c>
    </row>
    <row r="1054" spans="1:20" x14ac:dyDescent="0.2">
      <c r="A1054" s="1">
        <v>43183</v>
      </c>
      <c r="B1054" t="s">
        <v>21</v>
      </c>
      <c r="C1054">
        <v>17</v>
      </c>
      <c r="D1054">
        <v>10</v>
      </c>
      <c r="E1054">
        <v>0</v>
      </c>
      <c r="F1054">
        <v>172</v>
      </c>
      <c r="G1054" s="5">
        <v>2.1764705882352899</v>
      </c>
      <c r="H1054" s="5">
        <v>47158.294117646998</v>
      </c>
      <c r="I1054">
        <v>26</v>
      </c>
      <c r="J1054">
        <v>10</v>
      </c>
      <c r="K1054">
        <v>0</v>
      </c>
      <c r="L1054">
        <v>255</v>
      </c>
      <c r="M1054">
        <v>27</v>
      </c>
      <c r="N1054">
        <v>10</v>
      </c>
      <c r="O1054">
        <v>0</v>
      </c>
      <c r="P1054">
        <v>273</v>
      </c>
      <c r="Q1054">
        <v>23</v>
      </c>
      <c r="R1054">
        <v>10</v>
      </c>
      <c r="S1054">
        <v>0</v>
      </c>
      <c r="T1054">
        <v>232</v>
      </c>
    </row>
    <row r="1055" spans="1:20" x14ac:dyDescent="0.2">
      <c r="A1055" s="1">
        <v>43183</v>
      </c>
      <c r="B1055" t="s">
        <v>22</v>
      </c>
      <c r="C1055">
        <v>31</v>
      </c>
      <c r="D1055">
        <v>7</v>
      </c>
      <c r="E1055">
        <v>0</v>
      </c>
      <c r="F1055">
        <v>268</v>
      </c>
      <c r="G1055" s="5">
        <v>2.0322580645161201</v>
      </c>
      <c r="H1055" s="5">
        <v>61353.709677419298</v>
      </c>
      <c r="I1055">
        <v>67</v>
      </c>
      <c r="J1055">
        <v>7</v>
      </c>
      <c r="K1055">
        <v>0</v>
      </c>
      <c r="L1055">
        <v>564</v>
      </c>
      <c r="M1055">
        <v>54</v>
      </c>
      <c r="N1055">
        <v>7</v>
      </c>
      <c r="O1055">
        <v>1</v>
      </c>
      <c r="P1055">
        <v>437</v>
      </c>
      <c r="Q1055">
        <v>55</v>
      </c>
      <c r="R1055">
        <v>7</v>
      </c>
      <c r="S1055">
        <v>0</v>
      </c>
      <c r="T1055">
        <v>460</v>
      </c>
    </row>
    <row r="1056" spans="1:20" x14ac:dyDescent="0.2">
      <c r="A1056" s="1">
        <v>43183</v>
      </c>
      <c r="B1056" t="s">
        <v>23</v>
      </c>
      <c r="C1056">
        <v>71</v>
      </c>
      <c r="D1056">
        <v>10</v>
      </c>
      <c r="E1056">
        <v>0</v>
      </c>
      <c r="F1056">
        <v>773</v>
      </c>
      <c r="G1056" s="5">
        <v>3.46969696969696</v>
      </c>
      <c r="H1056" s="5">
        <v>53135.984848484797</v>
      </c>
      <c r="I1056">
        <v>117</v>
      </c>
      <c r="J1056">
        <v>10</v>
      </c>
      <c r="K1056">
        <v>0</v>
      </c>
      <c r="L1056">
        <v>1245</v>
      </c>
      <c r="M1056">
        <v>59</v>
      </c>
      <c r="N1056">
        <v>10</v>
      </c>
      <c r="O1056">
        <v>0</v>
      </c>
      <c r="P1056">
        <v>636</v>
      </c>
      <c r="Q1056">
        <v>66</v>
      </c>
      <c r="R1056">
        <v>10</v>
      </c>
      <c r="S1056">
        <v>0</v>
      </c>
      <c r="T1056">
        <v>732</v>
      </c>
    </row>
    <row r="1057" spans="1:20" x14ac:dyDescent="0.2">
      <c r="A1057" s="1">
        <v>43183</v>
      </c>
      <c r="B1057" t="s">
        <v>24</v>
      </c>
      <c r="C1057">
        <v>25</v>
      </c>
      <c r="D1057">
        <v>2</v>
      </c>
      <c r="E1057">
        <v>0</v>
      </c>
      <c r="F1057">
        <v>60</v>
      </c>
      <c r="G1057" s="5">
        <v>8.3333333333333304</v>
      </c>
      <c r="H1057" s="5">
        <v>79250.625</v>
      </c>
      <c r="I1057">
        <v>31</v>
      </c>
      <c r="J1057">
        <v>2</v>
      </c>
      <c r="K1057">
        <v>0</v>
      </c>
      <c r="L1057">
        <v>101</v>
      </c>
      <c r="M1057">
        <v>25</v>
      </c>
      <c r="N1057">
        <v>2</v>
      </c>
      <c r="O1057">
        <v>0</v>
      </c>
      <c r="P1057">
        <v>74</v>
      </c>
      <c r="Q1057">
        <v>17</v>
      </c>
      <c r="R1057">
        <v>2</v>
      </c>
      <c r="S1057">
        <v>0</v>
      </c>
      <c r="T1057">
        <v>36</v>
      </c>
    </row>
    <row r="1058" spans="1:20" x14ac:dyDescent="0.2">
      <c r="A1058" s="1">
        <v>43183</v>
      </c>
      <c r="B1058" t="s">
        <v>25</v>
      </c>
      <c r="C1058">
        <v>19</v>
      </c>
      <c r="D1058">
        <v>4</v>
      </c>
      <c r="E1058">
        <v>0</v>
      </c>
      <c r="F1058">
        <v>76</v>
      </c>
      <c r="G1058" s="5">
        <v>9.93333333333333</v>
      </c>
      <c r="H1058" s="5">
        <v>66781.266666666605</v>
      </c>
      <c r="I1058">
        <v>10</v>
      </c>
      <c r="J1058">
        <v>4</v>
      </c>
      <c r="K1058">
        <v>0</v>
      </c>
      <c r="L1058">
        <v>32</v>
      </c>
      <c r="M1058">
        <v>8</v>
      </c>
      <c r="N1058">
        <v>4</v>
      </c>
      <c r="O1058">
        <v>0</v>
      </c>
      <c r="P1058">
        <v>32</v>
      </c>
      <c r="Q1058">
        <v>22</v>
      </c>
      <c r="R1058">
        <v>4</v>
      </c>
      <c r="S1058">
        <v>0</v>
      </c>
      <c r="T1058">
        <v>88</v>
      </c>
    </row>
    <row r="1059" spans="1:20" x14ac:dyDescent="0.2">
      <c r="A1059" s="1">
        <v>43183</v>
      </c>
      <c r="B1059" t="s">
        <v>26</v>
      </c>
      <c r="C1059">
        <v>72</v>
      </c>
      <c r="D1059">
        <v>2</v>
      </c>
      <c r="E1059">
        <v>0</v>
      </c>
      <c r="F1059">
        <v>131</v>
      </c>
      <c r="G1059" s="5">
        <v>6.0638297872340399</v>
      </c>
      <c r="H1059" s="5">
        <v>61805.978723404201</v>
      </c>
      <c r="I1059">
        <v>63</v>
      </c>
      <c r="J1059">
        <v>2</v>
      </c>
      <c r="K1059">
        <v>0</v>
      </c>
      <c r="L1059">
        <v>124</v>
      </c>
      <c r="M1059">
        <v>60</v>
      </c>
      <c r="N1059">
        <v>2</v>
      </c>
      <c r="O1059">
        <v>0</v>
      </c>
      <c r="P1059">
        <v>119</v>
      </c>
      <c r="Q1059">
        <v>55</v>
      </c>
      <c r="R1059">
        <v>2</v>
      </c>
      <c r="S1059">
        <v>0</v>
      </c>
      <c r="T1059">
        <v>101</v>
      </c>
    </row>
    <row r="1060" spans="1:20" x14ac:dyDescent="0.2">
      <c r="A1060" s="1">
        <v>43183</v>
      </c>
      <c r="B1060" t="s">
        <v>27</v>
      </c>
      <c r="C1060">
        <v>9</v>
      </c>
      <c r="D1060">
        <v>8</v>
      </c>
      <c r="E1060">
        <v>0</v>
      </c>
      <c r="F1060">
        <v>88</v>
      </c>
      <c r="G1060" s="5">
        <v>2.4444444444444402</v>
      </c>
      <c r="H1060" s="5">
        <v>66726.888888888803</v>
      </c>
      <c r="I1060">
        <v>21</v>
      </c>
      <c r="J1060">
        <v>8</v>
      </c>
      <c r="K1060">
        <v>1</v>
      </c>
      <c r="L1060">
        <v>186</v>
      </c>
      <c r="M1060">
        <v>21</v>
      </c>
      <c r="N1060">
        <v>8</v>
      </c>
      <c r="O1060">
        <v>1</v>
      </c>
      <c r="P1060">
        <v>174</v>
      </c>
      <c r="Q1060">
        <v>16</v>
      </c>
      <c r="R1060">
        <v>8</v>
      </c>
      <c r="S1060">
        <v>0</v>
      </c>
      <c r="T1060">
        <v>153</v>
      </c>
    </row>
    <row r="1061" spans="1:20" x14ac:dyDescent="0.2">
      <c r="A1061" s="1">
        <v>43183</v>
      </c>
      <c r="B1061" t="s">
        <v>28</v>
      </c>
      <c r="C1061">
        <v>28</v>
      </c>
      <c r="D1061">
        <v>10</v>
      </c>
      <c r="E1061">
        <v>0</v>
      </c>
      <c r="F1061">
        <v>278</v>
      </c>
      <c r="G1061" s="5">
        <v>2.4285714285714199</v>
      </c>
      <c r="H1061" s="5">
        <v>57248.5</v>
      </c>
      <c r="I1061">
        <v>38</v>
      </c>
      <c r="J1061">
        <v>10</v>
      </c>
      <c r="K1061">
        <v>0</v>
      </c>
      <c r="L1061">
        <v>353</v>
      </c>
      <c r="M1061">
        <v>28</v>
      </c>
      <c r="N1061">
        <v>8</v>
      </c>
      <c r="O1061">
        <v>0</v>
      </c>
      <c r="P1061">
        <v>211</v>
      </c>
      <c r="Q1061">
        <v>23</v>
      </c>
      <c r="R1061">
        <v>9</v>
      </c>
      <c r="S1061">
        <v>1</v>
      </c>
      <c r="T1061">
        <v>181</v>
      </c>
    </row>
    <row r="1062" spans="1:20" x14ac:dyDescent="0.2">
      <c r="A1062" s="1">
        <v>43183</v>
      </c>
      <c r="B1062" t="s">
        <v>29</v>
      </c>
      <c r="C1062">
        <v>27</v>
      </c>
      <c r="D1062">
        <v>2</v>
      </c>
      <c r="E1062">
        <v>0</v>
      </c>
      <c r="F1062">
        <v>84</v>
      </c>
      <c r="G1062" s="5">
        <v>1.7037037037036999</v>
      </c>
      <c r="H1062" s="5">
        <v>59433.777777777701</v>
      </c>
      <c r="I1062">
        <v>31</v>
      </c>
      <c r="J1062">
        <v>2</v>
      </c>
      <c r="K1062">
        <v>0</v>
      </c>
      <c r="L1062">
        <v>93</v>
      </c>
      <c r="M1062">
        <v>31</v>
      </c>
      <c r="N1062">
        <v>2</v>
      </c>
      <c r="O1062">
        <v>0</v>
      </c>
      <c r="P1062">
        <v>83</v>
      </c>
      <c r="Q1062">
        <v>22</v>
      </c>
      <c r="R1062">
        <v>2</v>
      </c>
      <c r="S1062">
        <v>0</v>
      </c>
      <c r="T1062">
        <v>54</v>
      </c>
    </row>
    <row r="1063" spans="1:20" x14ac:dyDescent="0.2">
      <c r="A1063" s="1">
        <v>43183</v>
      </c>
      <c r="B1063" t="s">
        <v>30</v>
      </c>
      <c r="C1063">
        <v>21</v>
      </c>
      <c r="D1063">
        <v>2</v>
      </c>
      <c r="E1063">
        <v>0</v>
      </c>
      <c r="F1063">
        <v>44</v>
      </c>
      <c r="G1063" s="5">
        <v>1.38888888888888</v>
      </c>
      <c r="H1063" s="5">
        <v>77791.666666666599</v>
      </c>
      <c r="I1063">
        <v>26</v>
      </c>
      <c r="J1063">
        <v>2</v>
      </c>
      <c r="K1063">
        <v>0</v>
      </c>
      <c r="L1063">
        <v>76</v>
      </c>
      <c r="M1063">
        <v>25</v>
      </c>
      <c r="N1063">
        <v>2</v>
      </c>
      <c r="O1063">
        <v>0</v>
      </c>
      <c r="P1063">
        <v>80</v>
      </c>
      <c r="Q1063">
        <v>15</v>
      </c>
      <c r="R1063">
        <v>2</v>
      </c>
      <c r="S1063">
        <v>0</v>
      </c>
      <c r="T1063">
        <v>42</v>
      </c>
    </row>
    <row r="1064" spans="1:20" x14ac:dyDescent="0.2">
      <c r="A1064" s="1">
        <v>43183</v>
      </c>
      <c r="B1064" t="s">
        <v>31</v>
      </c>
      <c r="C1064">
        <v>146</v>
      </c>
      <c r="D1064">
        <v>13</v>
      </c>
      <c r="E1064">
        <v>1</v>
      </c>
      <c r="F1064">
        <v>1803</v>
      </c>
      <c r="G1064" s="5">
        <v>3.8767123287671201</v>
      </c>
      <c r="H1064" s="5">
        <v>59027.390410958898</v>
      </c>
      <c r="I1064">
        <v>184</v>
      </c>
      <c r="J1064">
        <v>14</v>
      </c>
      <c r="K1064">
        <v>0</v>
      </c>
      <c r="L1064">
        <v>2446</v>
      </c>
      <c r="M1064">
        <v>132</v>
      </c>
      <c r="N1064">
        <v>12</v>
      </c>
      <c r="O1064">
        <v>0</v>
      </c>
      <c r="P1064">
        <v>1625</v>
      </c>
      <c r="Q1064">
        <v>72</v>
      </c>
      <c r="R1064">
        <v>14</v>
      </c>
      <c r="S1064">
        <v>1</v>
      </c>
      <c r="T1064">
        <v>964</v>
      </c>
    </row>
    <row r="1065" spans="1:20" x14ac:dyDescent="0.2">
      <c r="A1065" s="1">
        <v>43183</v>
      </c>
      <c r="B1065" t="s">
        <v>32</v>
      </c>
      <c r="C1065">
        <v>61</v>
      </c>
      <c r="D1065">
        <v>3</v>
      </c>
      <c r="E1065">
        <v>0</v>
      </c>
      <c r="F1065">
        <v>276</v>
      </c>
      <c r="G1065" s="5">
        <v>2.1929824561403501</v>
      </c>
      <c r="H1065" s="5">
        <v>54546.140350877104</v>
      </c>
      <c r="I1065">
        <v>59</v>
      </c>
      <c r="J1065">
        <v>3</v>
      </c>
      <c r="K1065">
        <v>0</v>
      </c>
      <c r="L1065">
        <v>257</v>
      </c>
      <c r="M1065">
        <v>75</v>
      </c>
      <c r="N1065">
        <v>3</v>
      </c>
      <c r="O1065">
        <v>0</v>
      </c>
      <c r="P1065">
        <v>324</v>
      </c>
      <c r="Q1065">
        <v>39</v>
      </c>
      <c r="R1065">
        <v>3</v>
      </c>
      <c r="S1065">
        <v>0</v>
      </c>
      <c r="T1065">
        <v>163</v>
      </c>
    </row>
    <row r="1066" spans="1:20" x14ac:dyDescent="0.2">
      <c r="A1066" s="1">
        <v>43185</v>
      </c>
      <c r="B1066" t="s">
        <v>18</v>
      </c>
      <c r="C1066">
        <v>3</v>
      </c>
      <c r="D1066">
        <v>4</v>
      </c>
      <c r="E1066">
        <v>1</v>
      </c>
      <c r="F1066">
        <v>9</v>
      </c>
      <c r="G1066" s="5">
        <v>4.5</v>
      </c>
      <c r="H1066" s="5">
        <v>764.5</v>
      </c>
      <c r="I1066">
        <v>8</v>
      </c>
      <c r="J1066">
        <v>4</v>
      </c>
      <c r="K1066">
        <v>0</v>
      </c>
      <c r="L1066">
        <v>28</v>
      </c>
      <c r="M1066">
        <v>9</v>
      </c>
      <c r="N1066">
        <v>4</v>
      </c>
      <c r="O1066">
        <v>0</v>
      </c>
      <c r="P1066">
        <v>31</v>
      </c>
      <c r="Q1066">
        <v>7</v>
      </c>
      <c r="R1066">
        <v>4</v>
      </c>
      <c r="S1066">
        <v>0</v>
      </c>
      <c r="T1066">
        <v>24</v>
      </c>
    </row>
    <row r="1067" spans="1:20" x14ac:dyDescent="0.2">
      <c r="A1067" s="1">
        <v>43185</v>
      </c>
      <c r="B1067" t="s">
        <v>19</v>
      </c>
      <c r="C1067">
        <v>26</v>
      </c>
      <c r="D1067">
        <v>11</v>
      </c>
      <c r="E1067">
        <v>2</v>
      </c>
      <c r="F1067">
        <v>243</v>
      </c>
      <c r="G1067" s="5">
        <v>1.3846153846153799</v>
      </c>
      <c r="H1067" s="5">
        <v>80922.961538461503</v>
      </c>
      <c r="I1067">
        <v>24</v>
      </c>
      <c r="J1067">
        <v>12</v>
      </c>
      <c r="K1067">
        <v>0</v>
      </c>
      <c r="L1067">
        <v>294</v>
      </c>
      <c r="M1067">
        <v>20</v>
      </c>
      <c r="N1067">
        <v>12</v>
      </c>
      <c r="O1067">
        <v>0</v>
      </c>
      <c r="P1067">
        <v>244</v>
      </c>
      <c r="Q1067">
        <v>37</v>
      </c>
      <c r="R1067">
        <v>12</v>
      </c>
      <c r="S1067">
        <v>1</v>
      </c>
      <c r="T1067">
        <v>414</v>
      </c>
    </row>
    <row r="1068" spans="1:20" x14ac:dyDescent="0.2">
      <c r="A1068" s="1">
        <v>43185</v>
      </c>
      <c r="B1068" t="s">
        <v>20</v>
      </c>
      <c r="C1068">
        <v>11</v>
      </c>
      <c r="D1068">
        <v>11</v>
      </c>
      <c r="E1068">
        <v>0</v>
      </c>
      <c r="F1068">
        <v>116</v>
      </c>
      <c r="G1068" s="5">
        <v>1.36363636363636</v>
      </c>
      <c r="H1068" s="5">
        <v>82082.090909090897</v>
      </c>
      <c r="I1068">
        <v>5</v>
      </c>
      <c r="J1068">
        <v>8</v>
      </c>
      <c r="K1068">
        <v>0</v>
      </c>
      <c r="L1068">
        <v>38</v>
      </c>
      <c r="M1068">
        <v>12</v>
      </c>
      <c r="N1068">
        <v>6</v>
      </c>
      <c r="O1068">
        <v>0</v>
      </c>
      <c r="P1068">
        <v>67</v>
      </c>
      <c r="Q1068">
        <v>24</v>
      </c>
      <c r="R1068">
        <v>8</v>
      </c>
      <c r="S1068">
        <v>5</v>
      </c>
      <c r="T1068">
        <v>145</v>
      </c>
    </row>
    <row r="1069" spans="1:20" x14ac:dyDescent="0.2">
      <c r="A1069" s="1">
        <v>43185</v>
      </c>
      <c r="B1069" t="s">
        <v>21</v>
      </c>
      <c r="C1069">
        <v>13</v>
      </c>
      <c r="D1069">
        <v>10</v>
      </c>
      <c r="E1069">
        <v>1</v>
      </c>
      <c r="F1069">
        <v>124</v>
      </c>
      <c r="G1069" s="5">
        <v>1.84615384615384</v>
      </c>
      <c r="H1069" s="5">
        <v>76952.461538461503</v>
      </c>
      <c r="I1069">
        <v>12</v>
      </c>
      <c r="J1069">
        <v>10</v>
      </c>
      <c r="K1069">
        <v>0</v>
      </c>
      <c r="L1069">
        <v>117</v>
      </c>
      <c r="M1069">
        <v>4</v>
      </c>
      <c r="N1069">
        <v>10</v>
      </c>
      <c r="O1069">
        <v>0</v>
      </c>
      <c r="P1069">
        <v>40</v>
      </c>
      <c r="Q1069">
        <v>13</v>
      </c>
      <c r="R1069">
        <v>10</v>
      </c>
      <c r="S1069">
        <v>0</v>
      </c>
      <c r="T1069">
        <v>128</v>
      </c>
    </row>
    <row r="1070" spans="1:20" x14ac:dyDescent="0.2">
      <c r="A1070" s="1">
        <v>43185</v>
      </c>
      <c r="B1070" t="s">
        <v>22</v>
      </c>
      <c r="C1070">
        <v>29</v>
      </c>
      <c r="D1070">
        <v>7</v>
      </c>
      <c r="E1070">
        <v>0</v>
      </c>
      <c r="F1070">
        <v>242</v>
      </c>
      <c r="G1070" s="5">
        <v>1.8571428571428501</v>
      </c>
      <c r="H1070" s="5">
        <v>71563.892857142797</v>
      </c>
      <c r="I1070">
        <v>34</v>
      </c>
      <c r="J1070">
        <v>7</v>
      </c>
      <c r="K1070">
        <v>0</v>
      </c>
      <c r="L1070">
        <v>292</v>
      </c>
      <c r="M1070">
        <v>23</v>
      </c>
      <c r="N1070">
        <v>7</v>
      </c>
      <c r="O1070">
        <v>0</v>
      </c>
      <c r="P1070">
        <v>199</v>
      </c>
      <c r="Q1070">
        <v>33</v>
      </c>
      <c r="R1070">
        <v>7</v>
      </c>
      <c r="S1070">
        <v>0</v>
      </c>
      <c r="T1070">
        <v>274</v>
      </c>
    </row>
    <row r="1071" spans="1:20" x14ac:dyDescent="0.2">
      <c r="A1071" s="1">
        <v>43185</v>
      </c>
      <c r="B1071" t="s">
        <v>23</v>
      </c>
      <c r="C1071">
        <v>39</v>
      </c>
      <c r="D1071">
        <v>10</v>
      </c>
      <c r="E1071">
        <v>0</v>
      </c>
      <c r="F1071">
        <v>443</v>
      </c>
      <c r="G1071" s="5">
        <v>2.23684210526315</v>
      </c>
      <c r="H1071" s="5">
        <v>58034.052631578903</v>
      </c>
      <c r="I1071">
        <v>35</v>
      </c>
      <c r="J1071">
        <v>10</v>
      </c>
      <c r="K1071">
        <v>0</v>
      </c>
      <c r="L1071">
        <v>391</v>
      </c>
      <c r="M1071">
        <v>38</v>
      </c>
      <c r="N1071">
        <v>10</v>
      </c>
      <c r="O1071">
        <v>0</v>
      </c>
      <c r="P1071">
        <v>417</v>
      </c>
      <c r="Q1071">
        <v>51</v>
      </c>
      <c r="R1071">
        <v>10</v>
      </c>
      <c r="S1071">
        <v>0</v>
      </c>
      <c r="T1071">
        <v>550</v>
      </c>
    </row>
    <row r="1072" spans="1:20" x14ac:dyDescent="0.2">
      <c r="A1072" s="1">
        <v>43185</v>
      </c>
      <c r="B1072" t="s">
        <v>24</v>
      </c>
      <c r="C1072">
        <v>16</v>
      </c>
      <c r="D1072">
        <v>2</v>
      </c>
      <c r="E1072">
        <v>0</v>
      </c>
      <c r="F1072">
        <v>40</v>
      </c>
      <c r="G1072" s="5">
        <v>1.9285714285714199</v>
      </c>
      <c r="H1072" s="5">
        <v>64293.571428571398</v>
      </c>
      <c r="I1072">
        <v>16</v>
      </c>
      <c r="J1072">
        <v>2</v>
      </c>
      <c r="K1072">
        <v>0</v>
      </c>
      <c r="L1072">
        <v>40</v>
      </c>
      <c r="M1072">
        <v>8</v>
      </c>
      <c r="N1072">
        <v>2</v>
      </c>
      <c r="O1072">
        <v>0</v>
      </c>
      <c r="P1072">
        <v>20</v>
      </c>
      <c r="Q1072">
        <v>26</v>
      </c>
      <c r="R1072">
        <v>2</v>
      </c>
      <c r="S1072">
        <v>1</v>
      </c>
      <c r="T1072">
        <v>58</v>
      </c>
    </row>
    <row r="1073" spans="1:20" x14ac:dyDescent="0.2">
      <c r="A1073" s="1">
        <v>43185</v>
      </c>
      <c r="B1073" t="s">
        <v>25</v>
      </c>
      <c r="C1073">
        <v>6</v>
      </c>
      <c r="D1073">
        <v>4</v>
      </c>
      <c r="E1073">
        <v>1</v>
      </c>
      <c r="F1073">
        <v>20</v>
      </c>
      <c r="G1073" s="5">
        <v>3.2</v>
      </c>
      <c r="H1073" s="5">
        <v>40045</v>
      </c>
      <c r="I1073">
        <v>5</v>
      </c>
      <c r="J1073">
        <v>4</v>
      </c>
      <c r="K1073">
        <v>0</v>
      </c>
      <c r="L1073">
        <v>18</v>
      </c>
      <c r="M1073">
        <v>10</v>
      </c>
      <c r="N1073">
        <v>4</v>
      </c>
      <c r="O1073">
        <v>0</v>
      </c>
      <c r="P1073">
        <v>40</v>
      </c>
      <c r="Q1073">
        <v>8</v>
      </c>
      <c r="R1073">
        <v>4</v>
      </c>
      <c r="S1073">
        <v>0</v>
      </c>
      <c r="T1073">
        <v>32</v>
      </c>
    </row>
    <row r="1074" spans="1:20" x14ac:dyDescent="0.2">
      <c r="A1074" s="1">
        <v>43185</v>
      </c>
      <c r="B1074" t="s">
        <v>26</v>
      </c>
      <c r="C1074">
        <v>20</v>
      </c>
      <c r="D1074">
        <v>2</v>
      </c>
      <c r="E1074">
        <v>0</v>
      </c>
      <c r="F1074">
        <v>39</v>
      </c>
      <c r="G1074" s="5">
        <v>4.5294117647058796</v>
      </c>
      <c r="H1074" s="5">
        <v>53200.588235294097</v>
      </c>
      <c r="I1074">
        <v>21</v>
      </c>
      <c r="J1074">
        <v>2</v>
      </c>
      <c r="K1074">
        <v>0</v>
      </c>
      <c r="L1074">
        <v>42</v>
      </c>
      <c r="M1074">
        <v>27</v>
      </c>
      <c r="N1074">
        <v>2</v>
      </c>
      <c r="O1074">
        <v>0</v>
      </c>
      <c r="P1074">
        <v>53</v>
      </c>
      <c r="Q1074">
        <v>39</v>
      </c>
      <c r="R1074">
        <v>2</v>
      </c>
      <c r="S1074">
        <v>0</v>
      </c>
      <c r="T1074">
        <v>74</v>
      </c>
    </row>
    <row r="1075" spans="1:20" x14ac:dyDescent="0.2">
      <c r="A1075" s="1">
        <v>43185</v>
      </c>
      <c r="B1075" t="s">
        <v>27</v>
      </c>
      <c r="C1075">
        <v>11</v>
      </c>
      <c r="D1075">
        <v>8</v>
      </c>
      <c r="E1075">
        <v>0</v>
      </c>
      <c r="F1075">
        <v>102</v>
      </c>
      <c r="G1075" s="5">
        <v>1.125</v>
      </c>
      <c r="H1075" s="5">
        <v>87569.5</v>
      </c>
      <c r="I1075">
        <v>12</v>
      </c>
      <c r="J1075">
        <v>7</v>
      </c>
      <c r="K1075">
        <v>1</v>
      </c>
      <c r="L1075">
        <v>85</v>
      </c>
      <c r="M1075">
        <v>14</v>
      </c>
      <c r="N1075">
        <v>8</v>
      </c>
      <c r="O1075">
        <v>1</v>
      </c>
      <c r="P1075">
        <v>122</v>
      </c>
      <c r="Q1075">
        <v>16</v>
      </c>
      <c r="R1075">
        <v>8</v>
      </c>
      <c r="S1075">
        <v>1</v>
      </c>
      <c r="T1075">
        <v>129</v>
      </c>
    </row>
    <row r="1076" spans="1:20" x14ac:dyDescent="0.2">
      <c r="A1076" s="1">
        <v>43185</v>
      </c>
      <c r="B1076" t="s">
        <v>28</v>
      </c>
      <c r="C1076">
        <v>11</v>
      </c>
      <c r="D1076">
        <v>11</v>
      </c>
      <c r="E1076">
        <v>2</v>
      </c>
      <c r="F1076">
        <v>109</v>
      </c>
      <c r="G1076" s="5">
        <v>1.72727272727272</v>
      </c>
      <c r="H1076" s="5">
        <v>63933.545454545398</v>
      </c>
      <c r="I1076">
        <v>17</v>
      </c>
      <c r="J1076">
        <v>9</v>
      </c>
      <c r="K1076">
        <v>1</v>
      </c>
      <c r="L1076">
        <v>152</v>
      </c>
      <c r="M1076">
        <v>8</v>
      </c>
      <c r="N1076">
        <v>6</v>
      </c>
      <c r="O1076">
        <v>1</v>
      </c>
      <c r="P1076">
        <v>41</v>
      </c>
      <c r="Q1076">
        <v>15</v>
      </c>
      <c r="R1076">
        <v>8</v>
      </c>
      <c r="S1076">
        <v>6</v>
      </c>
      <c r="T1076">
        <v>78</v>
      </c>
    </row>
    <row r="1077" spans="1:20" x14ac:dyDescent="0.2">
      <c r="A1077" s="1">
        <v>43185</v>
      </c>
      <c r="B1077" t="s">
        <v>29</v>
      </c>
      <c r="C1077">
        <v>9</v>
      </c>
      <c r="D1077">
        <v>2</v>
      </c>
      <c r="E1077">
        <v>0</v>
      </c>
      <c r="F1077">
        <v>22</v>
      </c>
      <c r="G1077" s="5">
        <v>2.2222222222222201</v>
      </c>
      <c r="H1077" s="5">
        <v>55754.111111111102</v>
      </c>
      <c r="I1077">
        <v>13</v>
      </c>
      <c r="J1077">
        <v>2</v>
      </c>
      <c r="K1077">
        <v>0</v>
      </c>
      <c r="L1077">
        <v>37</v>
      </c>
      <c r="M1077">
        <v>11</v>
      </c>
      <c r="N1077">
        <v>2</v>
      </c>
      <c r="O1077">
        <v>0</v>
      </c>
      <c r="P1077">
        <v>33</v>
      </c>
      <c r="Q1077">
        <v>22</v>
      </c>
      <c r="R1077">
        <v>2</v>
      </c>
      <c r="S1077">
        <v>0</v>
      </c>
      <c r="T1077">
        <v>52</v>
      </c>
    </row>
    <row r="1078" spans="1:20" x14ac:dyDescent="0.2">
      <c r="A1078" s="1">
        <v>43185</v>
      </c>
      <c r="B1078" t="s">
        <v>30</v>
      </c>
      <c r="C1078">
        <v>13</v>
      </c>
      <c r="D1078">
        <v>2</v>
      </c>
      <c r="E1078">
        <v>0</v>
      </c>
      <c r="F1078">
        <v>36</v>
      </c>
      <c r="G1078" s="5">
        <v>2.6923076923076898</v>
      </c>
      <c r="H1078" s="5">
        <v>69286.307692307601</v>
      </c>
      <c r="I1078">
        <v>14</v>
      </c>
      <c r="J1078">
        <v>2</v>
      </c>
      <c r="K1078">
        <v>0</v>
      </c>
      <c r="L1078">
        <v>46</v>
      </c>
      <c r="M1078">
        <v>7</v>
      </c>
      <c r="N1078">
        <v>2</v>
      </c>
      <c r="O1078">
        <v>0</v>
      </c>
      <c r="P1078">
        <v>16</v>
      </c>
      <c r="Q1078">
        <v>19</v>
      </c>
      <c r="R1078">
        <v>2</v>
      </c>
      <c r="S1078">
        <v>0</v>
      </c>
      <c r="T1078">
        <v>44</v>
      </c>
    </row>
    <row r="1079" spans="1:20" x14ac:dyDescent="0.2">
      <c r="A1079" s="1">
        <v>43185</v>
      </c>
      <c r="B1079" t="s">
        <v>31</v>
      </c>
      <c r="C1079">
        <v>53</v>
      </c>
      <c r="D1079">
        <v>13</v>
      </c>
      <c r="E1079">
        <v>1</v>
      </c>
      <c r="F1079">
        <v>658</v>
      </c>
      <c r="G1079" s="5">
        <v>3.7735849056603699</v>
      </c>
      <c r="H1079" s="5">
        <v>56765.622641509399</v>
      </c>
      <c r="I1079">
        <v>58</v>
      </c>
      <c r="J1079">
        <v>13</v>
      </c>
      <c r="K1079">
        <v>0</v>
      </c>
      <c r="L1079">
        <v>725</v>
      </c>
      <c r="M1079">
        <v>57</v>
      </c>
      <c r="N1079">
        <v>13</v>
      </c>
      <c r="O1079">
        <v>1</v>
      </c>
      <c r="P1079">
        <v>696</v>
      </c>
      <c r="Q1079">
        <v>83</v>
      </c>
      <c r="R1079">
        <v>12</v>
      </c>
      <c r="S1079">
        <v>2</v>
      </c>
      <c r="T1079">
        <v>898</v>
      </c>
    </row>
    <row r="1080" spans="1:20" x14ac:dyDescent="0.2">
      <c r="A1080" s="1">
        <v>43185</v>
      </c>
      <c r="B1080" t="s">
        <v>32</v>
      </c>
      <c r="C1080">
        <v>24</v>
      </c>
      <c r="D1080">
        <v>3</v>
      </c>
      <c r="E1080">
        <v>0</v>
      </c>
      <c r="F1080">
        <v>85</v>
      </c>
      <c r="G1080" s="5">
        <v>1.9130434782608601</v>
      </c>
      <c r="H1080" s="5">
        <v>65421.1739130434</v>
      </c>
      <c r="I1080">
        <v>25</v>
      </c>
      <c r="J1080">
        <v>3</v>
      </c>
      <c r="K1080">
        <v>0</v>
      </c>
      <c r="L1080">
        <v>101</v>
      </c>
      <c r="M1080">
        <v>25</v>
      </c>
      <c r="N1080">
        <v>3</v>
      </c>
      <c r="O1080">
        <v>0</v>
      </c>
      <c r="P1080">
        <v>100</v>
      </c>
      <c r="Q1080">
        <v>25</v>
      </c>
      <c r="R1080">
        <v>3</v>
      </c>
      <c r="S1080">
        <v>2</v>
      </c>
      <c r="T1080">
        <v>86</v>
      </c>
    </row>
    <row r="1081" spans="1:20" x14ac:dyDescent="0.2">
      <c r="A1081" s="1">
        <v>43186</v>
      </c>
      <c r="B1081" t="s">
        <v>18</v>
      </c>
      <c r="C1081">
        <v>7</v>
      </c>
      <c r="D1081">
        <v>4</v>
      </c>
      <c r="E1081">
        <v>0</v>
      </c>
      <c r="F1081">
        <v>24</v>
      </c>
      <c r="G1081" s="5">
        <v>6.5</v>
      </c>
      <c r="H1081" s="5">
        <v>33486.333333333299</v>
      </c>
      <c r="I1081">
        <v>12</v>
      </c>
      <c r="J1081">
        <v>4</v>
      </c>
      <c r="K1081">
        <v>0</v>
      </c>
      <c r="L1081">
        <v>42</v>
      </c>
      <c r="M1081">
        <v>11</v>
      </c>
      <c r="N1081">
        <v>4</v>
      </c>
      <c r="O1081">
        <v>0</v>
      </c>
      <c r="P1081">
        <v>38</v>
      </c>
      <c r="Q1081">
        <v>4</v>
      </c>
      <c r="R1081">
        <v>4</v>
      </c>
      <c r="S1081">
        <v>0</v>
      </c>
      <c r="T1081">
        <v>14</v>
      </c>
    </row>
    <row r="1082" spans="1:20" x14ac:dyDescent="0.2">
      <c r="A1082" s="1">
        <v>43186</v>
      </c>
      <c r="B1082" t="s">
        <v>19</v>
      </c>
      <c r="C1082">
        <v>43</v>
      </c>
      <c r="D1082">
        <v>10</v>
      </c>
      <c r="E1082">
        <v>2</v>
      </c>
      <c r="F1082">
        <v>345</v>
      </c>
      <c r="G1082" s="5">
        <v>3.6046511627906899</v>
      </c>
      <c r="H1082" s="5">
        <v>53599.744186046497</v>
      </c>
      <c r="I1082">
        <v>28</v>
      </c>
      <c r="J1082">
        <v>14</v>
      </c>
      <c r="K1082">
        <v>0</v>
      </c>
      <c r="L1082">
        <v>382</v>
      </c>
      <c r="M1082">
        <v>16</v>
      </c>
      <c r="N1082">
        <v>9</v>
      </c>
      <c r="O1082">
        <v>1</v>
      </c>
      <c r="P1082">
        <v>124</v>
      </c>
      <c r="Q1082">
        <v>42</v>
      </c>
      <c r="R1082">
        <v>13</v>
      </c>
      <c r="S1082">
        <v>1</v>
      </c>
      <c r="T1082">
        <v>516</v>
      </c>
    </row>
    <row r="1083" spans="1:20" x14ac:dyDescent="0.2">
      <c r="A1083" s="1">
        <v>43186</v>
      </c>
      <c r="B1083" t="s">
        <v>20</v>
      </c>
      <c r="C1083">
        <v>21</v>
      </c>
      <c r="D1083">
        <v>19</v>
      </c>
      <c r="E1083">
        <v>0</v>
      </c>
      <c r="F1083">
        <v>409</v>
      </c>
      <c r="G1083" s="5">
        <v>5.3333333333333304</v>
      </c>
      <c r="H1083" s="5">
        <v>61980.523809523802</v>
      </c>
      <c r="I1083">
        <v>17</v>
      </c>
      <c r="J1083">
        <v>7</v>
      </c>
      <c r="K1083">
        <v>0</v>
      </c>
      <c r="L1083">
        <v>121</v>
      </c>
      <c r="M1083">
        <v>11</v>
      </c>
      <c r="N1083">
        <v>7</v>
      </c>
      <c r="O1083">
        <v>0</v>
      </c>
      <c r="P1083">
        <v>80</v>
      </c>
      <c r="Q1083">
        <v>12</v>
      </c>
      <c r="R1083">
        <v>7</v>
      </c>
      <c r="S1083">
        <v>0</v>
      </c>
      <c r="T1083">
        <v>83</v>
      </c>
    </row>
    <row r="1084" spans="1:20" x14ac:dyDescent="0.2">
      <c r="A1084" s="1">
        <v>43186</v>
      </c>
      <c r="B1084" t="s">
        <v>21</v>
      </c>
      <c r="C1084">
        <v>11</v>
      </c>
      <c r="D1084">
        <v>10</v>
      </c>
      <c r="E1084">
        <v>0</v>
      </c>
      <c r="F1084">
        <v>113</v>
      </c>
      <c r="G1084" s="5">
        <v>4.7</v>
      </c>
      <c r="H1084" s="5">
        <v>50202.7</v>
      </c>
      <c r="I1084">
        <v>13</v>
      </c>
      <c r="J1084">
        <v>10</v>
      </c>
      <c r="K1084">
        <v>1</v>
      </c>
      <c r="L1084">
        <v>125</v>
      </c>
      <c r="M1084">
        <v>12</v>
      </c>
      <c r="N1084">
        <v>10</v>
      </c>
      <c r="O1084">
        <v>0</v>
      </c>
      <c r="P1084">
        <v>123</v>
      </c>
      <c r="Q1084">
        <v>14</v>
      </c>
      <c r="R1084">
        <v>10</v>
      </c>
      <c r="S1084">
        <v>0</v>
      </c>
      <c r="T1084">
        <v>146</v>
      </c>
    </row>
    <row r="1085" spans="1:20" x14ac:dyDescent="0.2">
      <c r="A1085" s="1">
        <v>43186</v>
      </c>
      <c r="B1085" t="s">
        <v>22</v>
      </c>
      <c r="C1085">
        <v>33</v>
      </c>
      <c r="D1085">
        <v>7</v>
      </c>
      <c r="E1085">
        <v>0</v>
      </c>
      <c r="F1085">
        <v>297</v>
      </c>
      <c r="G1085" s="5">
        <v>3.1481481481481399</v>
      </c>
      <c r="H1085" s="5">
        <v>55625.777777777701</v>
      </c>
      <c r="I1085">
        <v>33</v>
      </c>
      <c r="J1085">
        <v>7</v>
      </c>
      <c r="K1085">
        <v>1</v>
      </c>
      <c r="L1085">
        <v>265</v>
      </c>
      <c r="M1085">
        <v>17</v>
      </c>
      <c r="N1085">
        <v>7</v>
      </c>
      <c r="O1085">
        <v>0</v>
      </c>
      <c r="P1085">
        <v>137</v>
      </c>
      <c r="Q1085">
        <v>38</v>
      </c>
      <c r="R1085">
        <v>7</v>
      </c>
      <c r="S1085">
        <v>0</v>
      </c>
      <c r="T1085">
        <v>328</v>
      </c>
    </row>
    <row r="1086" spans="1:20" x14ac:dyDescent="0.2">
      <c r="A1086" s="1">
        <v>43186</v>
      </c>
      <c r="B1086" t="s">
        <v>23</v>
      </c>
      <c r="C1086">
        <v>60</v>
      </c>
      <c r="D1086">
        <v>10</v>
      </c>
      <c r="E1086">
        <v>0</v>
      </c>
      <c r="F1086">
        <v>654</v>
      </c>
      <c r="G1086" s="5">
        <v>6.2083333333333304</v>
      </c>
      <c r="H1086" s="5">
        <v>37584.333333333299</v>
      </c>
      <c r="I1086">
        <v>71</v>
      </c>
      <c r="J1086">
        <v>10</v>
      </c>
      <c r="K1086">
        <v>0</v>
      </c>
      <c r="L1086">
        <v>771</v>
      </c>
      <c r="M1086">
        <v>45</v>
      </c>
      <c r="N1086">
        <v>10</v>
      </c>
      <c r="O1086">
        <v>1</v>
      </c>
      <c r="P1086">
        <v>449</v>
      </c>
      <c r="Q1086">
        <v>51</v>
      </c>
      <c r="R1086">
        <v>10</v>
      </c>
      <c r="S1086">
        <v>1</v>
      </c>
      <c r="T1086">
        <v>537</v>
      </c>
    </row>
    <row r="1087" spans="1:20" x14ac:dyDescent="0.2">
      <c r="A1087" s="1">
        <v>43186</v>
      </c>
      <c r="B1087" t="s">
        <v>24</v>
      </c>
      <c r="C1087">
        <v>21</v>
      </c>
      <c r="D1087">
        <v>2</v>
      </c>
      <c r="E1087">
        <v>0</v>
      </c>
      <c r="F1087">
        <v>73</v>
      </c>
      <c r="G1087" s="5">
        <v>2.5</v>
      </c>
      <c r="H1087" s="5">
        <v>55126.55</v>
      </c>
      <c r="I1087">
        <v>16</v>
      </c>
      <c r="J1087">
        <v>2</v>
      </c>
      <c r="K1087">
        <v>0</v>
      </c>
      <c r="L1087">
        <v>31</v>
      </c>
      <c r="M1087">
        <v>11</v>
      </c>
      <c r="N1087">
        <v>2</v>
      </c>
      <c r="O1087">
        <v>0</v>
      </c>
      <c r="P1087">
        <v>24</v>
      </c>
      <c r="Q1087">
        <v>10</v>
      </c>
      <c r="R1087">
        <v>2</v>
      </c>
      <c r="S1087">
        <v>0</v>
      </c>
      <c r="T1087">
        <v>31</v>
      </c>
    </row>
    <row r="1088" spans="1:20" x14ac:dyDescent="0.2">
      <c r="A1088" s="1">
        <v>43186</v>
      </c>
      <c r="B1088" t="s">
        <v>25</v>
      </c>
      <c r="C1088">
        <v>7</v>
      </c>
      <c r="D1088">
        <v>4</v>
      </c>
      <c r="E1088">
        <v>0</v>
      </c>
      <c r="F1088">
        <v>28</v>
      </c>
      <c r="G1088" s="5">
        <v>1.4</v>
      </c>
      <c r="H1088" s="5">
        <v>80015.199999999997</v>
      </c>
      <c r="I1088">
        <v>13</v>
      </c>
      <c r="J1088">
        <v>4</v>
      </c>
      <c r="K1088">
        <v>1</v>
      </c>
      <c r="L1088">
        <v>38</v>
      </c>
      <c r="M1088">
        <v>6</v>
      </c>
      <c r="N1088">
        <v>4</v>
      </c>
      <c r="O1088">
        <v>0</v>
      </c>
      <c r="P1088">
        <v>24</v>
      </c>
      <c r="Q1088">
        <v>12</v>
      </c>
      <c r="R1088">
        <v>4</v>
      </c>
      <c r="S1088">
        <v>0</v>
      </c>
      <c r="T1088">
        <v>48</v>
      </c>
    </row>
    <row r="1089" spans="1:20" x14ac:dyDescent="0.2">
      <c r="A1089" s="1">
        <v>43186</v>
      </c>
      <c r="B1089" t="s">
        <v>26</v>
      </c>
      <c r="C1089">
        <v>41</v>
      </c>
      <c r="D1089">
        <v>2</v>
      </c>
      <c r="E1089">
        <v>0</v>
      </c>
      <c r="F1089">
        <v>69</v>
      </c>
      <c r="G1089" s="5">
        <v>3.96</v>
      </c>
      <c r="H1089" s="5">
        <v>52092.480000000003</v>
      </c>
      <c r="I1089">
        <v>40</v>
      </c>
      <c r="J1089">
        <v>2</v>
      </c>
      <c r="K1089">
        <v>0</v>
      </c>
      <c r="L1089">
        <v>77</v>
      </c>
      <c r="M1089">
        <v>34</v>
      </c>
      <c r="N1089">
        <v>2</v>
      </c>
      <c r="O1089">
        <v>0</v>
      </c>
      <c r="P1089">
        <v>64</v>
      </c>
      <c r="Q1089">
        <v>26</v>
      </c>
      <c r="R1089">
        <v>2</v>
      </c>
      <c r="S1089">
        <v>0</v>
      </c>
      <c r="T1089">
        <v>52</v>
      </c>
    </row>
    <row r="1090" spans="1:20" x14ac:dyDescent="0.2">
      <c r="A1090" s="1">
        <v>43186</v>
      </c>
      <c r="B1090" t="s">
        <v>27</v>
      </c>
      <c r="C1090">
        <v>13</v>
      </c>
      <c r="D1090">
        <v>8</v>
      </c>
      <c r="E1090">
        <v>1</v>
      </c>
      <c r="F1090">
        <v>111</v>
      </c>
      <c r="G1090" s="5">
        <v>3.9230769230769198</v>
      </c>
      <c r="H1090" s="5">
        <v>46249</v>
      </c>
      <c r="I1090">
        <v>12</v>
      </c>
      <c r="J1090">
        <v>8</v>
      </c>
      <c r="K1090">
        <v>0</v>
      </c>
      <c r="L1090">
        <v>113</v>
      </c>
      <c r="M1090">
        <v>13</v>
      </c>
      <c r="N1090">
        <v>8</v>
      </c>
      <c r="O1090">
        <v>0</v>
      </c>
      <c r="P1090">
        <v>119</v>
      </c>
      <c r="Q1090">
        <v>14</v>
      </c>
      <c r="R1090">
        <v>8</v>
      </c>
      <c r="S1090">
        <v>0</v>
      </c>
      <c r="T1090">
        <v>137</v>
      </c>
    </row>
    <row r="1091" spans="1:20" x14ac:dyDescent="0.2">
      <c r="A1091" s="1">
        <v>43186</v>
      </c>
      <c r="B1091" t="s">
        <v>28</v>
      </c>
      <c r="C1091">
        <v>22</v>
      </c>
      <c r="D1091">
        <v>9</v>
      </c>
      <c r="E1091">
        <v>1</v>
      </c>
      <c r="F1091">
        <v>193</v>
      </c>
      <c r="G1091" s="5">
        <v>3.8181818181818099</v>
      </c>
      <c r="H1091" s="5">
        <v>40988.409090909001</v>
      </c>
      <c r="I1091">
        <v>18</v>
      </c>
      <c r="J1091">
        <v>11</v>
      </c>
      <c r="K1091">
        <v>1</v>
      </c>
      <c r="L1091">
        <v>184</v>
      </c>
      <c r="M1091">
        <v>13</v>
      </c>
      <c r="N1091">
        <v>8</v>
      </c>
      <c r="O1091">
        <v>1</v>
      </c>
      <c r="P1091">
        <v>97</v>
      </c>
      <c r="Q1091">
        <v>19</v>
      </c>
      <c r="R1091">
        <v>7</v>
      </c>
      <c r="S1091">
        <v>0</v>
      </c>
      <c r="T1091">
        <v>138</v>
      </c>
    </row>
    <row r="1092" spans="1:20" x14ac:dyDescent="0.2">
      <c r="A1092" s="1">
        <v>43186</v>
      </c>
      <c r="B1092" t="s">
        <v>29</v>
      </c>
      <c r="C1092">
        <v>22</v>
      </c>
      <c r="D1092">
        <v>2</v>
      </c>
      <c r="E1092">
        <v>0</v>
      </c>
      <c r="F1092">
        <v>82</v>
      </c>
      <c r="G1092" s="5">
        <v>3.45</v>
      </c>
      <c r="H1092" s="5">
        <v>55076.2</v>
      </c>
      <c r="I1092">
        <v>17</v>
      </c>
      <c r="J1092">
        <v>2</v>
      </c>
      <c r="K1092">
        <v>0</v>
      </c>
      <c r="L1092">
        <v>56</v>
      </c>
      <c r="M1092">
        <v>14</v>
      </c>
      <c r="N1092">
        <v>2</v>
      </c>
      <c r="O1092">
        <v>0</v>
      </c>
      <c r="P1092">
        <v>32</v>
      </c>
      <c r="Q1092">
        <v>22</v>
      </c>
      <c r="R1092">
        <v>2</v>
      </c>
      <c r="S1092">
        <v>0</v>
      </c>
      <c r="T1092">
        <v>58</v>
      </c>
    </row>
    <row r="1093" spans="1:20" x14ac:dyDescent="0.2">
      <c r="A1093" s="1">
        <v>43186</v>
      </c>
      <c r="B1093" t="s">
        <v>30</v>
      </c>
      <c r="C1093">
        <v>26</v>
      </c>
      <c r="D1093">
        <v>2</v>
      </c>
      <c r="E1093">
        <v>0</v>
      </c>
      <c r="F1093">
        <v>105</v>
      </c>
      <c r="G1093" s="5">
        <v>2.1904761904761898</v>
      </c>
      <c r="H1093" s="5">
        <v>71464.190476190401</v>
      </c>
      <c r="I1093">
        <v>12</v>
      </c>
      <c r="J1093">
        <v>2</v>
      </c>
      <c r="K1093">
        <v>0</v>
      </c>
      <c r="L1093">
        <v>43</v>
      </c>
      <c r="M1093">
        <v>11</v>
      </c>
      <c r="N1093">
        <v>2</v>
      </c>
      <c r="O1093">
        <v>0</v>
      </c>
      <c r="P1093">
        <v>28</v>
      </c>
      <c r="Q1093">
        <v>22</v>
      </c>
      <c r="R1093">
        <v>2</v>
      </c>
      <c r="S1093">
        <v>0</v>
      </c>
      <c r="T1093">
        <v>50</v>
      </c>
    </row>
    <row r="1094" spans="1:20" x14ac:dyDescent="0.2">
      <c r="A1094" s="1">
        <v>43186</v>
      </c>
      <c r="B1094" t="s">
        <v>31</v>
      </c>
      <c r="C1094">
        <v>83</v>
      </c>
      <c r="D1094">
        <v>16</v>
      </c>
      <c r="E1094">
        <v>1</v>
      </c>
      <c r="F1094">
        <v>1272</v>
      </c>
      <c r="G1094" s="5">
        <v>3.2749999999999999</v>
      </c>
      <c r="H1094" s="5">
        <v>52610.55</v>
      </c>
      <c r="I1094">
        <v>89</v>
      </c>
      <c r="J1094">
        <v>11</v>
      </c>
      <c r="K1094">
        <v>1</v>
      </c>
      <c r="L1094">
        <v>903</v>
      </c>
      <c r="M1094">
        <v>71</v>
      </c>
      <c r="N1094">
        <v>12</v>
      </c>
      <c r="O1094">
        <v>0</v>
      </c>
      <c r="P1094">
        <v>841</v>
      </c>
      <c r="Q1094">
        <v>89</v>
      </c>
      <c r="R1094">
        <v>14</v>
      </c>
      <c r="S1094">
        <v>0</v>
      </c>
      <c r="T1094">
        <v>1209</v>
      </c>
    </row>
    <row r="1095" spans="1:20" x14ac:dyDescent="0.2">
      <c r="A1095" s="1">
        <v>43186</v>
      </c>
      <c r="B1095" t="s">
        <v>32</v>
      </c>
      <c r="C1095">
        <v>28</v>
      </c>
      <c r="D1095">
        <v>3</v>
      </c>
      <c r="E1095">
        <v>0</v>
      </c>
      <c r="F1095">
        <v>120</v>
      </c>
      <c r="G1095" s="5">
        <v>2.6923076923076898</v>
      </c>
      <c r="H1095" s="5">
        <v>53930.1538461538</v>
      </c>
      <c r="I1095">
        <v>29</v>
      </c>
      <c r="J1095">
        <v>3</v>
      </c>
      <c r="K1095">
        <v>0</v>
      </c>
      <c r="L1095">
        <v>123</v>
      </c>
      <c r="M1095">
        <v>19</v>
      </c>
      <c r="N1095">
        <v>3</v>
      </c>
      <c r="O1095">
        <v>0</v>
      </c>
      <c r="P1095">
        <v>82</v>
      </c>
      <c r="Q1095">
        <v>34</v>
      </c>
      <c r="R1095">
        <v>3</v>
      </c>
      <c r="S1095">
        <v>0</v>
      </c>
      <c r="T1095">
        <v>113</v>
      </c>
    </row>
    <row r="1096" spans="1:20" x14ac:dyDescent="0.2">
      <c r="A1096" s="1">
        <v>43187</v>
      </c>
      <c r="B1096" t="s">
        <v>18</v>
      </c>
      <c r="C1096">
        <v>8</v>
      </c>
      <c r="D1096">
        <v>4</v>
      </c>
      <c r="E1096">
        <v>0</v>
      </c>
      <c r="F1096">
        <v>28</v>
      </c>
      <c r="G1096" s="5">
        <v>2.1666666666666599</v>
      </c>
      <c r="H1096" s="5">
        <v>33461.333333333299</v>
      </c>
      <c r="I1096">
        <v>7</v>
      </c>
      <c r="J1096">
        <v>4</v>
      </c>
      <c r="K1096">
        <v>0</v>
      </c>
      <c r="L1096">
        <v>24</v>
      </c>
      <c r="M1096">
        <v>6</v>
      </c>
      <c r="N1096">
        <v>4</v>
      </c>
      <c r="O1096">
        <v>0</v>
      </c>
      <c r="P1096">
        <v>21</v>
      </c>
      <c r="Q1096">
        <v>14</v>
      </c>
      <c r="R1096">
        <v>4</v>
      </c>
      <c r="S1096">
        <v>0</v>
      </c>
      <c r="T1096">
        <v>46</v>
      </c>
    </row>
    <row r="1097" spans="1:20" x14ac:dyDescent="0.2">
      <c r="A1097" s="1">
        <v>43187</v>
      </c>
      <c r="B1097" t="s">
        <v>19</v>
      </c>
      <c r="C1097">
        <v>42</v>
      </c>
      <c r="D1097">
        <v>8</v>
      </c>
      <c r="E1097">
        <v>1</v>
      </c>
      <c r="F1097">
        <v>296</v>
      </c>
      <c r="G1097" s="5">
        <v>4.0714285714285703</v>
      </c>
      <c r="H1097" s="5">
        <v>73884.095238095193</v>
      </c>
      <c r="I1097">
        <v>32</v>
      </c>
      <c r="J1097">
        <v>12</v>
      </c>
      <c r="K1097">
        <v>0</v>
      </c>
      <c r="L1097">
        <v>389</v>
      </c>
      <c r="M1097">
        <v>23</v>
      </c>
      <c r="N1097">
        <v>15</v>
      </c>
      <c r="O1097">
        <v>0</v>
      </c>
      <c r="P1097">
        <v>342</v>
      </c>
      <c r="Q1097">
        <v>31</v>
      </c>
      <c r="R1097">
        <v>11</v>
      </c>
      <c r="S1097">
        <v>1</v>
      </c>
      <c r="T1097">
        <v>301</v>
      </c>
    </row>
    <row r="1098" spans="1:20" x14ac:dyDescent="0.2">
      <c r="A1098" s="1">
        <v>43187</v>
      </c>
      <c r="B1098" t="s">
        <v>20</v>
      </c>
      <c r="C1098">
        <v>9</v>
      </c>
      <c r="D1098">
        <v>7</v>
      </c>
      <c r="E1098">
        <v>0</v>
      </c>
      <c r="F1098">
        <v>60</v>
      </c>
      <c r="G1098" s="5">
        <v>2.6666666666666599</v>
      </c>
      <c r="H1098" s="5">
        <v>33394.111111111102</v>
      </c>
      <c r="I1098">
        <v>16</v>
      </c>
      <c r="J1098">
        <v>11</v>
      </c>
      <c r="K1098">
        <v>0</v>
      </c>
      <c r="L1098">
        <v>183</v>
      </c>
      <c r="M1098">
        <v>16</v>
      </c>
      <c r="N1098">
        <v>9</v>
      </c>
      <c r="O1098">
        <v>0</v>
      </c>
      <c r="P1098">
        <v>144</v>
      </c>
      <c r="Q1098">
        <v>16</v>
      </c>
      <c r="R1098">
        <v>14</v>
      </c>
      <c r="S1098">
        <v>0</v>
      </c>
      <c r="T1098">
        <v>224</v>
      </c>
    </row>
    <row r="1099" spans="1:20" x14ac:dyDescent="0.2">
      <c r="A1099" s="1">
        <v>43187</v>
      </c>
      <c r="B1099" t="s">
        <v>21</v>
      </c>
      <c r="C1099">
        <v>10</v>
      </c>
      <c r="D1099">
        <v>10</v>
      </c>
      <c r="E1099">
        <v>0</v>
      </c>
      <c r="F1099">
        <v>99</v>
      </c>
      <c r="G1099" s="5">
        <v>12.1</v>
      </c>
      <c r="H1099" s="5">
        <v>20239.8</v>
      </c>
      <c r="I1099">
        <v>9</v>
      </c>
      <c r="J1099">
        <v>10</v>
      </c>
      <c r="K1099">
        <v>0</v>
      </c>
      <c r="L1099">
        <v>90</v>
      </c>
      <c r="M1099">
        <v>18</v>
      </c>
      <c r="N1099">
        <v>10</v>
      </c>
      <c r="O1099">
        <v>1</v>
      </c>
      <c r="P1099">
        <v>173</v>
      </c>
      <c r="Q1099">
        <v>20</v>
      </c>
      <c r="R1099">
        <v>10</v>
      </c>
      <c r="S1099">
        <v>1</v>
      </c>
      <c r="T1099">
        <v>186</v>
      </c>
    </row>
    <row r="1100" spans="1:20" x14ac:dyDescent="0.2">
      <c r="A1100" s="1">
        <v>43187</v>
      </c>
      <c r="B1100" t="s">
        <v>22</v>
      </c>
      <c r="C1100">
        <v>41</v>
      </c>
      <c r="D1100">
        <v>7</v>
      </c>
      <c r="E1100">
        <v>0</v>
      </c>
      <c r="F1100">
        <v>353</v>
      </c>
      <c r="G1100" s="5">
        <v>2.4102564102564101</v>
      </c>
      <c r="H1100" s="5">
        <v>61621.948717948697</v>
      </c>
      <c r="I1100">
        <v>33</v>
      </c>
      <c r="J1100">
        <v>7</v>
      </c>
      <c r="K1100">
        <v>0</v>
      </c>
      <c r="L1100">
        <v>285</v>
      </c>
      <c r="M1100">
        <v>28</v>
      </c>
      <c r="N1100">
        <v>7</v>
      </c>
      <c r="O1100">
        <v>1</v>
      </c>
      <c r="P1100">
        <v>212</v>
      </c>
      <c r="Q1100">
        <v>33</v>
      </c>
      <c r="R1100">
        <v>7</v>
      </c>
      <c r="S1100">
        <v>0</v>
      </c>
      <c r="T1100">
        <v>283</v>
      </c>
    </row>
    <row r="1101" spans="1:20" x14ac:dyDescent="0.2">
      <c r="A1101" s="1">
        <v>43187</v>
      </c>
      <c r="B1101" t="s">
        <v>23</v>
      </c>
      <c r="C1101">
        <v>72</v>
      </c>
      <c r="D1101">
        <v>10</v>
      </c>
      <c r="E1101">
        <v>0</v>
      </c>
      <c r="F1101">
        <v>782</v>
      </c>
      <c r="G1101" s="5">
        <v>2.5737704918032702</v>
      </c>
      <c r="H1101" s="5">
        <v>55868.295081967197</v>
      </c>
      <c r="I1101">
        <v>36</v>
      </c>
      <c r="J1101">
        <v>10</v>
      </c>
      <c r="K1101">
        <v>0</v>
      </c>
      <c r="L1101">
        <v>388</v>
      </c>
      <c r="M1101">
        <v>54</v>
      </c>
      <c r="N1101">
        <v>10</v>
      </c>
      <c r="O1101">
        <v>0</v>
      </c>
      <c r="P1101">
        <v>586</v>
      </c>
      <c r="Q1101">
        <v>39</v>
      </c>
      <c r="R1101">
        <v>10</v>
      </c>
      <c r="S1101">
        <v>0</v>
      </c>
      <c r="T1101">
        <v>431</v>
      </c>
    </row>
    <row r="1102" spans="1:20" x14ac:dyDescent="0.2">
      <c r="A1102" s="1">
        <v>43187</v>
      </c>
      <c r="B1102" t="s">
        <v>24</v>
      </c>
      <c r="C1102">
        <v>13</v>
      </c>
      <c r="D1102">
        <v>2</v>
      </c>
      <c r="E1102">
        <v>0</v>
      </c>
      <c r="F1102">
        <v>30</v>
      </c>
      <c r="G1102" s="5">
        <v>2.1666666666666599</v>
      </c>
      <c r="H1102" s="5">
        <v>58461.916666666599</v>
      </c>
      <c r="I1102">
        <v>10</v>
      </c>
      <c r="J1102">
        <v>2</v>
      </c>
      <c r="K1102">
        <v>0</v>
      </c>
      <c r="L1102">
        <v>24</v>
      </c>
      <c r="M1102">
        <v>13</v>
      </c>
      <c r="N1102">
        <v>2</v>
      </c>
      <c r="O1102">
        <v>0</v>
      </c>
      <c r="P1102">
        <v>26</v>
      </c>
      <c r="Q1102">
        <v>20</v>
      </c>
      <c r="R1102">
        <v>2</v>
      </c>
      <c r="S1102">
        <v>0</v>
      </c>
      <c r="T1102">
        <v>68</v>
      </c>
    </row>
    <row r="1103" spans="1:20" x14ac:dyDescent="0.2">
      <c r="A1103" s="1">
        <v>43187</v>
      </c>
      <c r="B1103" t="s">
        <v>25</v>
      </c>
      <c r="C1103">
        <v>10</v>
      </c>
      <c r="D1103">
        <v>4</v>
      </c>
      <c r="E1103">
        <v>0</v>
      </c>
      <c r="F1103">
        <v>40</v>
      </c>
      <c r="G1103" s="5">
        <v>6</v>
      </c>
      <c r="H1103" s="5">
        <v>44544.888888888803</v>
      </c>
      <c r="I1103">
        <v>11</v>
      </c>
      <c r="J1103">
        <v>4</v>
      </c>
      <c r="K1103">
        <v>0</v>
      </c>
      <c r="L1103">
        <v>38</v>
      </c>
      <c r="M1103">
        <v>11</v>
      </c>
      <c r="N1103">
        <v>4</v>
      </c>
      <c r="O1103">
        <v>0</v>
      </c>
      <c r="P1103">
        <v>42</v>
      </c>
      <c r="Q1103">
        <v>11</v>
      </c>
      <c r="R1103">
        <v>4</v>
      </c>
      <c r="S1103">
        <v>0</v>
      </c>
      <c r="T1103">
        <v>44</v>
      </c>
    </row>
    <row r="1104" spans="1:20" x14ac:dyDescent="0.2">
      <c r="A1104" s="1">
        <v>43187</v>
      </c>
      <c r="B1104" t="s">
        <v>26</v>
      </c>
      <c r="C1104">
        <v>39</v>
      </c>
      <c r="D1104">
        <v>2</v>
      </c>
      <c r="E1104">
        <v>0</v>
      </c>
      <c r="F1104">
        <v>77</v>
      </c>
      <c r="G1104" s="5">
        <v>9.2307692307692299</v>
      </c>
      <c r="H1104" s="5">
        <v>38619.846153846098</v>
      </c>
      <c r="I1104">
        <v>29</v>
      </c>
      <c r="J1104">
        <v>2</v>
      </c>
      <c r="K1104">
        <v>0</v>
      </c>
      <c r="L1104">
        <v>57</v>
      </c>
      <c r="M1104">
        <v>42</v>
      </c>
      <c r="N1104">
        <v>2</v>
      </c>
      <c r="O1104">
        <v>0</v>
      </c>
      <c r="P1104">
        <v>84</v>
      </c>
      <c r="Q1104">
        <v>45</v>
      </c>
      <c r="R1104">
        <v>2</v>
      </c>
      <c r="S1104">
        <v>0</v>
      </c>
      <c r="T1104">
        <v>86</v>
      </c>
    </row>
    <row r="1105" spans="1:20" x14ac:dyDescent="0.2">
      <c r="A1105" s="1">
        <v>43187</v>
      </c>
      <c r="B1105" t="s">
        <v>27</v>
      </c>
      <c r="C1105">
        <v>15</v>
      </c>
      <c r="D1105">
        <v>8</v>
      </c>
      <c r="E1105">
        <v>0</v>
      </c>
      <c r="F1105">
        <v>142</v>
      </c>
      <c r="G1105" s="5">
        <v>2.8</v>
      </c>
      <c r="H1105" s="5">
        <v>60080.666666666599</v>
      </c>
      <c r="I1105">
        <v>12</v>
      </c>
      <c r="J1105">
        <v>8</v>
      </c>
      <c r="K1105">
        <v>1</v>
      </c>
      <c r="L1105">
        <v>105</v>
      </c>
      <c r="M1105">
        <v>8</v>
      </c>
      <c r="N1105">
        <v>8</v>
      </c>
      <c r="O1105">
        <v>0</v>
      </c>
      <c r="P1105">
        <v>73</v>
      </c>
      <c r="Q1105">
        <v>11</v>
      </c>
      <c r="R1105">
        <v>8</v>
      </c>
      <c r="S1105">
        <v>0</v>
      </c>
      <c r="T1105">
        <v>96</v>
      </c>
    </row>
    <row r="1106" spans="1:20" x14ac:dyDescent="0.2">
      <c r="A1106" s="1">
        <v>43187</v>
      </c>
      <c r="B1106" t="s">
        <v>28</v>
      </c>
      <c r="C1106">
        <v>13</v>
      </c>
      <c r="D1106">
        <v>9</v>
      </c>
      <c r="E1106">
        <v>1</v>
      </c>
      <c r="F1106">
        <v>102</v>
      </c>
      <c r="G1106" s="5">
        <v>6.3846153846153797</v>
      </c>
      <c r="H1106" s="5">
        <v>15553.538461538399</v>
      </c>
      <c r="I1106">
        <v>20</v>
      </c>
      <c r="J1106">
        <v>7</v>
      </c>
      <c r="K1106">
        <v>0</v>
      </c>
      <c r="L1106">
        <v>139</v>
      </c>
      <c r="M1106">
        <v>16</v>
      </c>
      <c r="N1106">
        <v>6</v>
      </c>
      <c r="O1106">
        <v>0</v>
      </c>
      <c r="P1106">
        <v>100</v>
      </c>
      <c r="Q1106">
        <v>18</v>
      </c>
      <c r="R1106">
        <v>9</v>
      </c>
      <c r="S1106">
        <v>1</v>
      </c>
      <c r="T1106">
        <v>146</v>
      </c>
    </row>
    <row r="1107" spans="1:20" x14ac:dyDescent="0.2">
      <c r="A1107" s="1">
        <v>43187</v>
      </c>
      <c r="B1107" t="s">
        <v>29</v>
      </c>
      <c r="C1107">
        <v>12</v>
      </c>
      <c r="D1107">
        <v>2</v>
      </c>
      <c r="E1107">
        <v>0</v>
      </c>
      <c r="F1107">
        <v>25</v>
      </c>
      <c r="G1107" s="5">
        <v>4</v>
      </c>
      <c r="H1107" s="5">
        <v>75121.166666666599</v>
      </c>
      <c r="I1107">
        <v>20</v>
      </c>
      <c r="J1107">
        <v>2</v>
      </c>
      <c r="K1107">
        <v>0</v>
      </c>
      <c r="L1107">
        <v>49</v>
      </c>
      <c r="M1107">
        <v>16</v>
      </c>
      <c r="N1107">
        <v>2</v>
      </c>
      <c r="O1107">
        <v>0</v>
      </c>
      <c r="P1107">
        <v>38</v>
      </c>
      <c r="Q1107">
        <v>26</v>
      </c>
      <c r="R1107">
        <v>2</v>
      </c>
      <c r="S1107">
        <v>0</v>
      </c>
      <c r="T1107">
        <v>66</v>
      </c>
    </row>
    <row r="1108" spans="1:20" x14ac:dyDescent="0.2">
      <c r="A1108" s="1">
        <v>43187</v>
      </c>
      <c r="B1108" t="s">
        <v>30</v>
      </c>
      <c r="C1108">
        <v>14</v>
      </c>
      <c r="D1108">
        <v>2</v>
      </c>
      <c r="E1108">
        <v>0</v>
      </c>
      <c r="F1108">
        <v>29</v>
      </c>
      <c r="G1108" s="5">
        <v>4.21428571428571</v>
      </c>
      <c r="H1108" s="5">
        <v>64411.357142857101</v>
      </c>
      <c r="I1108">
        <v>14</v>
      </c>
      <c r="J1108">
        <v>2</v>
      </c>
      <c r="K1108">
        <v>0</v>
      </c>
      <c r="L1108">
        <v>28</v>
      </c>
      <c r="M1108">
        <v>17</v>
      </c>
      <c r="N1108">
        <v>2</v>
      </c>
      <c r="O1108">
        <v>0</v>
      </c>
      <c r="P1108">
        <v>34</v>
      </c>
      <c r="Q1108">
        <v>17</v>
      </c>
      <c r="R1108">
        <v>2</v>
      </c>
      <c r="S1108">
        <v>0</v>
      </c>
      <c r="T1108">
        <v>43</v>
      </c>
    </row>
    <row r="1109" spans="1:20" x14ac:dyDescent="0.2">
      <c r="A1109" s="1">
        <v>43187</v>
      </c>
      <c r="B1109" t="s">
        <v>31</v>
      </c>
      <c r="C1109">
        <v>69</v>
      </c>
      <c r="D1109">
        <v>13</v>
      </c>
      <c r="E1109">
        <v>0</v>
      </c>
      <c r="F1109">
        <v>885</v>
      </c>
      <c r="G1109" s="5">
        <v>4.0149253731343197</v>
      </c>
      <c r="H1109" s="5">
        <v>56805.805970149202</v>
      </c>
      <c r="I1109">
        <v>78</v>
      </c>
      <c r="J1109">
        <v>14</v>
      </c>
      <c r="K1109">
        <v>0</v>
      </c>
      <c r="L1109">
        <v>1042</v>
      </c>
      <c r="M1109">
        <v>70</v>
      </c>
      <c r="N1109">
        <v>12</v>
      </c>
      <c r="O1109">
        <v>0</v>
      </c>
      <c r="P1109">
        <v>841</v>
      </c>
      <c r="Q1109">
        <v>101</v>
      </c>
      <c r="R1109">
        <v>14</v>
      </c>
      <c r="S1109">
        <v>0</v>
      </c>
      <c r="T1109">
        <v>1365</v>
      </c>
    </row>
    <row r="1110" spans="1:20" x14ac:dyDescent="0.2">
      <c r="A1110" s="1">
        <v>43187</v>
      </c>
      <c r="B1110" t="s">
        <v>32</v>
      </c>
      <c r="C1110">
        <v>32</v>
      </c>
      <c r="D1110">
        <v>3</v>
      </c>
      <c r="E1110">
        <v>0</v>
      </c>
      <c r="F1110">
        <v>129</v>
      </c>
      <c r="G1110" s="5">
        <v>2.32258064516129</v>
      </c>
      <c r="H1110" s="5">
        <v>58182</v>
      </c>
      <c r="I1110">
        <v>30</v>
      </c>
      <c r="J1110">
        <v>3</v>
      </c>
      <c r="K1110">
        <v>0</v>
      </c>
      <c r="L1110">
        <v>116</v>
      </c>
      <c r="M1110">
        <v>24</v>
      </c>
      <c r="N1110">
        <v>3</v>
      </c>
      <c r="O1110">
        <v>0</v>
      </c>
      <c r="P1110">
        <v>78</v>
      </c>
      <c r="Q1110">
        <v>32</v>
      </c>
      <c r="R1110">
        <v>3</v>
      </c>
      <c r="S1110">
        <v>0</v>
      </c>
      <c r="T1110">
        <v>133</v>
      </c>
    </row>
    <row r="1111" spans="1:20" x14ac:dyDescent="0.2">
      <c r="A1111" s="1">
        <v>43188</v>
      </c>
      <c r="B1111" t="s">
        <v>18</v>
      </c>
      <c r="C1111">
        <v>8</v>
      </c>
      <c r="D1111">
        <v>4</v>
      </c>
      <c r="E1111">
        <v>0</v>
      </c>
      <c r="F1111">
        <v>28</v>
      </c>
      <c r="G1111" s="5">
        <v>5</v>
      </c>
      <c r="H1111" s="5">
        <v>50084</v>
      </c>
      <c r="I1111">
        <v>16</v>
      </c>
      <c r="J1111">
        <v>4</v>
      </c>
      <c r="K1111">
        <v>0</v>
      </c>
      <c r="L1111">
        <v>56</v>
      </c>
      <c r="M1111">
        <v>4</v>
      </c>
      <c r="N1111">
        <v>4</v>
      </c>
      <c r="O1111">
        <v>0</v>
      </c>
      <c r="P1111">
        <v>14</v>
      </c>
      <c r="Q1111">
        <v>12</v>
      </c>
      <c r="R1111">
        <v>4</v>
      </c>
      <c r="S1111">
        <v>0</v>
      </c>
      <c r="T1111">
        <v>42</v>
      </c>
    </row>
    <row r="1112" spans="1:20" x14ac:dyDescent="0.2">
      <c r="A1112" s="1">
        <v>43188</v>
      </c>
      <c r="B1112" t="s">
        <v>19</v>
      </c>
      <c r="C1112">
        <v>40</v>
      </c>
      <c r="D1112">
        <v>14</v>
      </c>
      <c r="E1112">
        <v>1</v>
      </c>
      <c r="F1112">
        <v>504</v>
      </c>
      <c r="G1112" s="5">
        <v>5.5250000000000004</v>
      </c>
      <c r="H1112" s="5">
        <v>57618.125</v>
      </c>
      <c r="I1112">
        <v>42</v>
      </c>
      <c r="J1112">
        <v>12</v>
      </c>
      <c r="K1112">
        <v>0</v>
      </c>
      <c r="L1112">
        <v>485</v>
      </c>
      <c r="M1112">
        <v>28</v>
      </c>
      <c r="N1112">
        <v>10</v>
      </c>
      <c r="O1112">
        <v>0</v>
      </c>
      <c r="P1112">
        <v>278</v>
      </c>
      <c r="Q1112">
        <v>49</v>
      </c>
      <c r="R1112">
        <v>9</v>
      </c>
      <c r="S1112">
        <v>1</v>
      </c>
      <c r="T1112">
        <v>401</v>
      </c>
    </row>
    <row r="1113" spans="1:20" x14ac:dyDescent="0.2">
      <c r="A1113" s="1">
        <v>43188</v>
      </c>
      <c r="B1113" t="s">
        <v>20</v>
      </c>
      <c r="C1113">
        <v>16</v>
      </c>
      <c r="D1113">
        <v>13</v>
      </c>
      <c r="E1113">
        <v>1</v>
      </c>
      <c r="F1113">
        <v>196</v>
      </c>
      <c r="G1113" s="5">
        <v>1.4375</v>
      </c>
      <c r="H1113" s="5">
        <v>62529.625</v>
      </c>
      <c r="I1113">
        <v>14</v>
      </c>
      <c r="J1113">
        <v>14</v>
      </c>
      <c r="K1113">
        <v>0</v>
      </c>
      <c r="L1113">
        <v>201</v>
      </c>
      <c r="M1113">
        <v>16</v>
      </c>
      <c r="N1113">
        <v>10</v>
      </c>
      <c r="O1113">
        <v>0</v>
      </c>
      <c r="P1113">
        <v>161</v>
      </c>
      <c r="Q1113">
        <v>19</v>
      </c>
      <c r="R1113">
        <v>15</v>
      </c>
      <c r="S1113">
        <v>0</v>
      </c>
      <c r="T1113">
        <v>290</v>
      </c>
    </row>
    <row r="1114" spans="1:20" x14ac:dyDescent="0.2">
      <c r="A1114" s="1">
        <v>43188</v>
      </c>
      <c r="B1114" t="s">
        <v>21</v>
      </c>
      <c r="C1114">
        <v>11</v>
      </c>
      <c r="D1114">
        <v>10</v>
      </c>
      <c r="E1114">
        <v>0</v>
      </c>
      <c r="F1114">
        <v>113</v>
      </c>
      <c r="G1114" s="5">
        <v>1.5454545454545401</v>
      </c>
      <c r="H1114" s="5">
        <v>72750.636363636295</v>
      </c>
      <c r="I1114">
        <v>13</v>
      </c>
      <c r="J1114">
        <v>10</v>
      </c>
      <c r="K1114">
        <v>0</v>
      </c>
      <c r="L1114">
        <v>130</v>
      </c>
      <c r="M1114">
        <v>13</v>
      </c>
      <c r="N1114">
        <v>10</v>
      </c>
      <c r="O1114">
        <v>0</v>
      </c>
      <c r="P1114">
        <v>132</v>
      </c>
      <c r="Q1114">
        <v>16</v>
      </c>
      <c r="R1114">
        <v>10</v>
      </c>
      <c r="S1114">
        <v>0</v>
      </c>
      <c r="T1114">
        <v>164</v>
      </c>
    </row>
    <row r="1115" spans="1:20" x14ac:dyDescent="0.2">
      <c r="A1115" s="1">
        <v>43188</v>
      </c>
      <c r="B1115" t="s">
        <v>22</v>
      </c>
      <c r="C1115">
        <v>27</v>
      </c>
      <c r="D1115">
        <v>7</v>
      </c>
      <c r="E1115">
        <v>1</v>
      </c>
      <c r="F1115">
        <v>214</v>
      </c>
      <c r="G1115" s="5">
        <v>3.7307692307692299</v>
      </c>
      <c r="H1115" s="5">
        <v>50067.1538461538</v>
      </c>
      <c r="I1115">
        <v>53</v>
      </c>
      <c r="J1115">
        <v>7</v>
      </c>
      <c r="K1115">
        <v>0</v>
      </c>
      <c r="L1115">
        <v>461</v>
      </c>
      <c r="M1115">
        <v>32</v>
      </c>
      <c r="N1115">
        <v>7</v>
      </c>
      <c r="O1115">
        <v>0</v>
      </c>
      <c r="P1115">
        <v>266</v>
      </c>
      <c r="Q1115">
        <v>35</v>
      </c>
      <c r="R1115">
        <v>7</v>
      </c>
      <c r="S1115">
        <v>0</v>
      </c>
      <c r="T1115">
        <v>300</v>
      </c>
    </row>
    <row r="1116" spans="1:20" x14ac:dyDescent="0.2">
      <c r="A1116" s="1">
        <v>43188</v>
      </c>
      <c r="B1116" t="s">
        <v>23</v>
      </c>
      <c r="C1116">
        <v>59</v>
      </c>
      <c r="D1116">
        <v>10</v>
      </c>
      <c r="E1116">
        <v>0</v>
      </c>
      <c r="F1116">
        <v>646</v>
      </c>
      <c r="G1116" s="5">
        <v>2.9655172413793101</v>
      </c>
      <c r="H1116" s="5">
        <v>55228.568965517203</v>
      </c>
      <c r="I1116">
        <v>80</v>
      </c>
      <c r="J1116">
        <v>10</v>
      </c>
      <c r="K1116">
        <v>1</v>
      </c>
      <c r="L1116">
        <v>862</v>
      </c>
      <c r="M1116">
        <v>47</v>
      </c>
      <c r="N1116">
        <v>10</v>
      </c>
      <c r="O1116">
        <v>0</v>
      </c>
      <c r="P1116">
        <v>509</v>
      </c>
      <c r="Q1116">
        <v>43</v>
      </c>
      <c r="R1116">
        <v>10</v>
      </c>
      <c r="S1116">
        <v>1</v>
      </c>
      <c r="T1116">
        <v>462</v>
      </c>
    </row>
    <row r="1117" spans="1:20" x14ac:dyDescent="0.2">
      <c r="A1117" s="1">
        <v>43188</v>
      </c>
      <c r="B1117" t="s">
        <v>24</v>
      </c>
      <c r="C1117">
        <v>12</v>
      </c>
      <c r="D1117">
        <v>2</v>
      </c>
      <c r="E1117">
        <v>0</v>
      </c>
      <c r="F1117">
        <v>31</v>
      </c>
      <c r="G1117" s="5">
        <v>3.5833333333333299</v>
      </c>
      <c r="H1117" s="5">
        <v>50268.25</v>
      </c>
      <c r="I1117">
        <v>19</v>
      </c>
      <c r="J1117">
        <v>2</v>
      </c>
      <c r="K1117">
        <v>0</v>
      </c>
      <c r="L1117">
        <v>66</v>
      </c>
      <c r="M1117">
        <v>14</v>
      </c>
      <c r="N1117">
        <v>2</v>
      </c>
      <c r="O1117">
        <v>0</v>
      </c>
      <c r="P1117">
        <v>48</v>
      </c>
      <c r="Q1117">
        <v>19</v>
      </c>
      <c r="R1117">
        <v>2</v>
      </c>
      <c r="S1117">
        <v>0</v>
      </c>
      <c r="T1117">
        <v>59</v>
      </c>
    </row>
    <row r="1118" spans="1:20" x14ac:dyDescent="0.2">
      <c r="A1118" s="1">
        <v>43188</v>
      </c>
      <c r="B1118" t="s">
        <v>25</v>
      </c>
      <c r="C1118">
        <v>6</v>
      </c>
      <c r="D1118">
        <v>4</v>
      </c>
      <c r="E1118">
        <v>1</v>
      </c>
      <c r="F1118">
        <v>20</v>
      </c>
      <c r="G1118" s="5">
        <v>3.5</v>
      </c>
      <c r="H1118" s="5">
        <v>50236</v>
      </c>
      <c r="I1118">
        <v>13</v>
      </c>
      <c r="J1118">
        <v>4</v>
      </c>
      <c r="K1118">
        <v>0</v>
      </c>
      <c r="L1118">
        <v>46</v>
      </c>
      <c r="M1118">
        <v>4</v>
      </c>
      <c r="N1118">
        <v>4</v>
      </c>
      <c r="O1118">
        <v>0</v>
      </c>
      <c r="P1118">
        <v>16</v>
      </c>
      <c r="Q1118">
        <v>15</v>
      </c>
      <c r="R1118">
        <v>4</v>
      </c>
      <c r="S1118">
        <v>0</v>
      </c>
      <c r="T1118">
        <v>56</v>
      </c>
    </row>
    <row r="1119" spans="1:20" x14ac:dyDescent="0.2">
      <c r="A1119" s="1">
        <v>43188</v>
      </c>
      <c r="B1119" t="s">
        <v>26</v>
      </c>
      <c r="C1119">
        <v>36</v>
      </c>
      <c r="D1119">
        <v>2</v>
      </c>
      <c r="E1119">
        <v>0</v>
      </c>
      <c r="F1119">
        <v>63</v>
      </c>
      <c r="G1119" s="5">
        <v>4.3548387096774102</v>
      </c>
      <c r="H1119" s="5">
        <v>48577.612903225803</v>
      </c>
      <c r="I1119">
        <v>44</v>
      </c>
      <c r="J1119">
        <v>2</v>
      </c>
      <c r="K1119">
        <v>0</v>
      </c>
      <c r="L1119">
        <v>88</v>
      </c>
      <c r="M1119">
        <v>42</v>
      </c>
      <c r="N1119">
        <v>2</v>
      </c>
      <c r="O1119">
        <v>0</v>
      </c>
      <c r="P1119">
        <v>84</v>
      </c>
      <c r="Q1119">
        <v>49</v>
      </c>
      <c r="R1119">
        <v>2</v>
      </c>
      <c r="S1119">
        <v>0</v>
      </c>
      <c r="T1119">
        <v>90</v>
      </c>
    </row>
    <row r="1120" spans="1:20" x14ac:dyDescent="0.2">
      <c r="A1120" s="1">
        <v>43188</v>
      </c>
      <c r="B1120" t="s">
        <v>27</v>
      </c>
      <c r="C1120">
        <v>15</v>
      </c>
      <c r="D1120">
        <v>8</v>
      </c>
      <c r="E1120">
        <v>0</v>
      </c>
      <c r="F1120">
        <v>138</v>
      </c>
      <c r="G1120" s="5">
        <v>2.3333333333333299</v>
      </c>
      <c r="H1120" s="5">
        <v>46734.266666666597</v>
      </c>
      <c r="I1120">
        <v>6</v>
      </c>
      <c r="J1120">
        <v>8</v>
      </c>
      <c r="K1120">
        <v>0</v>
      </c>
      <c r="L1120">
        <v>58</v>
      </c>
      <c r="M1120">
        <v>17</v>
      </c>
      <c r="N1120">
        <v>8</v>
      </c>
      <c r="O1120">
        <v>1</v>
      </c>
      <c r="P1120">
        <v>143</v>
      </c>
      <c r="Q1120">
        <v>8</v>
      </c>
      <c r="R1120">
        <v>8</v>
      </c>
      <c r="S1120">
        <v>0</v>
      </c>
      <c r="T1120">
        <v>76</v>
      </c>
    </row>
    <row r="1121" spans="1:20" x14ac:dyDescent="0.2">
      <c r="A1121" s="1">
        <v>43188</v>
      </c>
      <c r="B1121" t="s">
        <v>28</v>
      </c>
      <c r="C1121">
        <v>18</v>
      </c>
      <c r="D1121">
        <v>8</v>
      </c>
      <c r="E1121">
        <v>1</v>
      </c>
      <c r="F1121">
        <v>125</v>
      </c>
      <c r="G1121" s="5">
        <v>6</v>
      </c>
      <c r="H1121" s="5">
        <v>50076.222222222197</v>
      </c>
      <c r="I1121">
        <v>17</v>
      </c>
      <c r="J1121">
        <v>13</v>
      </c>
      <c r="K1121">
        <v>0</v>
      </c>
      <c r="L1121">
        <v>224</v>
      </c>
      <c r="M1121">
        <v>21</v>
      </c>
      <c r="N1121">
        <v>8</v>
      </c>
      <c r="O1121">
        <v>0</v>
      </c>
      <c r="P1121">
        <v>170</v>
      </c>
      <c r="Q1121">
        <v>13</v>
      </c>
      <c r="R1121">
        <v>9</v>
      </c>
      <c r="S1121">
        <v>1</v>
      </c>
      <c r="T1121">
        <v>105</v>
      </c>
    </row>
    <row r="1122" spans="1:20" x14ac:dyDescent="0.2">
      <c r="A1122" s="1">
        <v>43188</v>
      </c>
      <c r="B1122" t="s">
        <v>29</v>
      </c>
      <c r="C1122">
        <v>23</v>
      </c>
      <c r="D1122">
        <v>2</v>
      </c>
      <c r="E1122">
        <v>0</v>
      </c>
      <c r="F1122">
        <v>54</v>
      </c>
      <c r="G1122" s="5">
        <v>2.4782608695652102</v>
      </c>
      <c r="H1122" s="5">
        <v>52271.434782608601</v>
      </c>
      <c r="I1122">
        <v>23</v>
      </c>
      <c r="J1122">
        <v>2</v>
      </c>
      <c r="K1122">
        <v>0</v>
      </c>
      <c r="L1122">
        <v>68</v>
      </c>
      <c r="M1122">
        <v>21</v>
      </c>
      <c r="N1122">
        <v>2</v>
      </c>
      <c r="O1122">
        <v>0</v>
      </c>
      <c r="P1122">
        <v>57</v>
      </c>
      <c r="Q1122">
        <v>25</v>
      </c>
      <c r="R1122">
        <v>2</v>
      </c>
      <c r="S1122">
        <v>0</v>
      </c>
      <c r="T1122">
        <v>56</v>
      </c>
    </row>
    <row r="1123" spans="1:20" x14ac:dyDescent="0.2">
      <c r="A1123" s="1">
        <v>43188</v>
      </c>
      <c r="B1123" t="s">
        <v>30</v>
      </c>
      <c r="C1123">
        <v>22</v>
      </c>
      <c r="D1123">
        <v>2</v>
      </c>
      <c r="E1123">
        <v>0</v>
      </c>
      <c r="F1123">
        <v>52</v>
      </c>
      <c r="G1123" s="5">
        <v>1.3333333333333299</v>
      </c>
      <c r="H1123" s="5">
        <v>83452.333333333299</v>
      </c>
      <c r="I1123">
        <v>23</v>
      </c>
      <c r="J1123">
        <v>2</v>
      </c>
      <c r="K1123">
        <v>0</v>
      </c>
      <c r="L1123">
        <v>86</v>
      </c>
      <c r="M1123">
        <v>13</v>
      </c>
      <c r="N1123">
        <v>2</v>
      </c>
      <c r="O1123">
        <v>0</v>
      </c>
      <c r="P1123">
        <v>38</v>
      </c>
      <c r="Q1123">
        <v>19</v>
      </c>
      <c r="R1123">
        <v>2</v>
      </c>
      <c r="S1123">
        <v>0</v>
      </c>
      <c r="T1123">
        <v>49</v>
      </c>
    </row>
    <row r="1124" spans="1:20" x14ac:dyDescent="0.2">
      <c r="A1124" s="1">
        <v>43188</v>
      </c>
      <c r="B1124" t="s">
        <v>31</v>
      </c>
      <c r="C1124">
        <v>90</v>
      </c>
      <c r="D1124">
        <v>15</v>
      </c>
      <c r="E1124">
        <v>1</v>
      </c>
      <c r="F1124">
        <v>1299</v>
      </c>
      <c r="G1124" s="5">
        <v>5.7613636363636296</v>
      </c>
      <c r="H1124" s="5">
        <v>49017.352272727199</v>
      </c>
      <c r="I1124">
        <v>102</v>
      </c>
      <c r="J1124">
        <v>16</v>
      </c>
      <c r="K1124">
        <v>0</v>
      </c>
      <c r="L1124">
        <v>1596</v>
      </c>
      <c r="M1124">
        <v>110</v>
      </c>
      <c r="N1124">
        <v>15</v>
      </c>
      <c r="O1124">
        <v>0</v>
      </c>
      <c r="P1124">
        <v>1545</v>
      </c>
      <c r="Q1124">
        <v>84</v>
      </c>
      <c r="R1124">
        <v>14</v>
      </c>
      <c r="S1124">
        <v>1</v>
      </c>
      <c r="T1124">
        <v>1127</v>
      </c>
    </row>
    <row r="1125" spans="1:20" x14ac:dyDescent="0.2">
      <c r="A1125" s="1">
        <v>43188</v>
      </c>
      <c r="B1125" t="s">
        <v>32</v>
      </c>
      <c r="C1125">
        <v>39</v>
      </c>
      <c r="D1125">
        <v>3</v>
      </c>
      <c r="E1125">
        <v>0</v>
      </c>
      <c r="F1125">
        <v>158</v>
      </c>
      <c r="G1125" s="5">
        <v>9.1081081081080999</v>
      </c>
      <c r="H1125" s="5">
        <v>54160.567567567501</v>
      </c>
      <c r="I1125">
        <v>36</v>
      </c>
      <c r="J1125">
        <v>3</v>
      </c>
      <c r="K1125">
        <v>0</v>
      </c>
      <c r="L1125">
        <v>166</v>
      </c>
      <c r="M1125">
        <v>34</v>
      </c>
      <c r="N1125">
        <v>3</v>
      </c>
      <c r="O1125">
        <v>0</v>
      </c>
      <c r="P1125">
        <v>152</v>
      </c>
      <c r="Q1125">
        <v>29</v>
      </c>
      <c r="R1125">
        <v>3</v>
      </c>
      <c r="S1125">
        <v>0</v>
      </c>
      <c r="T1125">
        <v>134</v>
      </c>
    </row>
    <row r="1126" spans="1:20" x14ac:dyDescent="0.2">
      <c r="A1126" s="1">
        <v>43189</v>
      </c>
      <c r="B1126" t="s">
        <v>18</v>
      </c>
      <c r="C1126">
        <v>10</v>
      </c>
      <c r="D1126">
        <v>4</v>
      </c>
      <c r="E1126">
        <v>0</v>
      </c>
      <c r="F1126">
        <v>34</v>
      </c>
      <c r="G1126" s="5">
        <v>3.2857142857142798</v>
      </c>
      <c r="H1126" s="5">
        <v>57207.571428571398</v>
      </c>
      <c r="I1126">
        <v>15</v>
      </c>
      <c r="J1126">
        <v>4</v>
      </c>
      <c r="K1126">
        <v>0</v>
      </c>
      <c r="L1126">
        <v>52</v>
      </c>
      <c r="M1126">
        <v>9</v>
      </c>
      <c r="N1126">
        <v>4</v>
      </c>
      <c r="O1126">
        <v>0</v>
      </c>
      <c r="P1126">
        <v>30</v>
      </c>
      <c r="Q1126">
        <v>13</v>
      </c>
      <c r="R1126">
        <v>4</v>
      </c>
      <c r="S1126">
        <v>0</v>
      </c>
      <c r="T1126">
        <v>46</v>
      </c>
    </row>
    <row r="1127" spans="1:20" x14ac:dyDescent="0.2">
      <c r="A1127" s="1">
        <v>43189</v>
      </c>
      <c r="B1127" t="s">
        <v>19</v>
      </c>
      <c r="C1127">
        <v>57</v>
      </c>
      <c r="D1127">
        <v>10</v>
      </c>
      <c r="E1127">
        <v>2</v>
      </c>
      <c r="F1127">
        <v>450</v>
      </c>
      <c r="G1127" s="5">
        <v>14.8958333333333</v>
      </c>
      <c r="H1127" s="5">
        <v>58378.208333333299</v>
      </c>
      <c r="I1127">
        <v>31</v>
      </c>
      <c r="J1127">
        <v>15</v>
      </c>
      <c r="K1127">
        <v>0</v>
      </c>
      <c r="L1127">
        <v>461</v>
      </c>
      <c r="M1127">
        <v>46</v>
      </c>
      <c r="N1127">
        <v>13</v>
      </c>
      <c r="O1127">
        <v>2</v>
      </c>
      <c r="P1127">
        <v>499</v>
      </c>
      <c r="Q1127">
        <v>42</v>
      </c>
      <c r="R1127">
        <v>12</v>
      </c>
      <c r="S1127">
        <v>2</v>
      </c>
      <c r="T1127">
        <v>443</v>
      </c>
    </row>
    <row r="1128" spans="1:20" x14ac:dyDescent="0.2">
      <c r="A1128" s="1">
        <v>43189</v>
      </c>
      <c r="B1128" t="s">
        <v>20</v>
      </c>
      <c r="C1128">
        <v>36</v>
      </c>
      <c r="D1128">
        <v>9</v>
      </c>
      <c r="E1128">
        <v>0</v>
      </c>
      <c r="F1128">
        <v>300</v>
      </c>
      <c r="G1128" s="5">
        <v>2.6666666666666599</v>
      </c>
      <c r="H1128" s="5">
        <v>66748.074074074</v>
      </c>
      <c r="I1128">
        <v>19</v>
      </c>
      <c r="J1128">
        <v>10</v>
      </c>
      <c r="K1128">
        <v>0</v>
      </c>
      <c r="L1128">
        <v>185</v>
      </c>
      <c r="M1128">
        <v>18</v>
      </c>
      <c r="N1128">
        <v>12</v>
      </c>
      <c r="O1128">
        <v>0</v>
      </c>
      <c r="P1128">
        <v>213</v>
      </c>
      <c r="Q1128">
        <v>28</v>
      </c>
      <c r="R1128">
        <v>13</v>
      </c>
      <c r="S1128">
        <v>0</v>
      </c>
      <c r="T1128">
        <v>344</v>
      </c>
    </row>
    <row r="1129" spans="1:20" x14ac:dyDescent="0.2">
      <c r="A1129" s="1">
        <v>43189</v>
      </c>
      <c r="B1129" t="s">
        <v>21</v>
      </c>
      <c r="C1129">
        <v>27</v>
      </c>
      <c r="D1129">
        <v>10</v>
      </c>
      <c r="E1129">
        <v>0</v>
      </c>
      <c r="F1129">
        <v>274</v>
      </c>
      <c r="G1129" s="5">
        <v>2.2400000000000002</v>
      </c>
      <c r="H1129" s="5">
        <v>56077.279999999999</v>
      </c>
      <c r="I1129">
        <v>30</v>
      </c>
      <c r="J1129">
        <v>10</v>
      </c>
      <c r="K1129">
        <v>0</v>
      </c>
      <c r="L1129">
        <v>298</v>
      </c>
      <c r="M1129">
        <v>21</v>
      </c>
      <c r="N1129">
        <v>10</v>
      </c>
      <c r="O1129">
        <v>0</v>
      </c>
      <c r="P1129">
        <v>203</v>
      </c>
      <c r="Q1129">
        <v>27</v>
      </c>
      <c r="R1129">
        <v>10</v>
      </c>
      <c r="S1129">
        <v>0</v>
      </c>
      <c r="T1129">
        <v>277</v>
      </c>
    </row>
    <row r="1130" spans="1:20" x14ac:dyDescent="0.2">
      <c r="A1130" s="1">
        <v>43189</v>
      </c>
      <c r="B1130" t="s">
        <v>22</v>
      </c>
      <c r="C1130">
        <v>44</v>
      </c>
      <c r="D1130">
        <v>7</v>
      </c>
      <c r="E1130">
        <v>0</v>
      </c>
      <c r="F1130">
        <v>383</v>
      </c>
      <c r="G1130" s="5">
        <v>4.0243902439024302</v>
      </c>
      <c r="H1130" s="5">
        <v>56187.926829268203</v>
      </c>
      <c r="I1130">
        <v>65</v>
      </c>
      <c r="J1130">
        <v>7</v>
      </c>
      <c r="K1130">
        <v>0</v>
      </c>
      <c r="L1130">
        <v>554</v>
      </c>
      <c r="M1130">
        <v>47</v>
      </c>
      <c r="N1130">
        <v>7</v>
      </c>
      <c r="O1130">
        <v>0</v>
      </c>
      <c r="P1130">
        <v>396</v>
      </c>
      <c r="Q1130">
        <v>32</v>
      </c>
      <c r="R1130">
        <v>7</v>
      </c>
      <c r="S1130">
        <v>0</v>
      </c>
      <c r="T1130">
        <v>275</v>
      </c>
    </row>
    <row r="1131" spans="1:20" x14ac:dyDescent="0.2">
      <c r="A1131" s="1">
        <v>43189</v>
      </c>
      <c r="B1131" t="s">
        <v>23</v>
      </c>
      <c r="C1131">
        <v>69</v>
      </c>
      <c r="D1131">
        <v>10</v>
      </c>
      <c r="E1131">
        <v>0</v>
      </c>
      <c r="F1131">
        <v>761</v>
      </c>
      <c r="G1131" s="5">
        <v>2.24193548387096</v>
      </c>
      <c r="H1131" s="5">
        <v>66228.225806451606</v>
      </c>
      <c r="I1131">
        <v>89</v>
      </c>
      <c r="J1131">
        <v>10</v>
      </c>
      <c r="K1131">
        <v>0</v>
      </c>
      <c r="L1131">
        <v>991</v>
      </c>
      <c r="M1131">
        <v>65</v>
      </c>
      <c r="N1131">
        <v>10</v>
      </c>
      <c r="O1131">
        <v>0</v>
      </c>
      <c r="P1131">
        <v>724</v>
      </c>
      <c r="Q1131">
        <v>77</v>
      </c>
      <c r="R1131">
        <v>10</v>
      </c>
      <c r="S1131">
        <v>0</v>
      </c>
      <c r="T1131">
        <v>838</v>
      </c>
    </row>
    <row r="1132" spans="1:20" x14ac:dyDescent="0.2">
      <c r="A1132" s="1">
        <v>43189</v>
      </c>
      <c r="B1132" t="s">
        <v>24</v>
      </c>
      <c r="C1132">
        <v>29</v>
      </c>
      <c r="D1132">
        <v>2</v>
      </c>
      <c r="E1132">
        <v>0</v>
      </c>
      <c r="F1132">
        <v>73</v>
      </c>
      <c r="G1132" s="5">
        <v>4</v>
      </c>
      <c r="H1132" s="5">
        <v>66734.074074074</v>
      </c>
      <c r="I1132">
        <v>23</v>
      </c>
      <c r="J1132">
        <v>2</v>
      </c>
      <c r="K1132">
        <v>0</v>
      </c>
      <c r="L1132">
        <v>56</v>
      </c>
      <c r="M1132">
        <v>27</v>
      </c>
      <c r="N1132">
        <v>2</v>
      </c>
      <c r="O1132">
        <v>0</v>
      </c>
      <c r="P1132">
        <v>80</v>
      </c>
      <c r="Q1132">
        <v>18</v>
      </c>
      <c r="R1132">
        <v>2</v>
      </c>
      <c r="S1132">
        <v>0</v>
      </c>
      <c r="T1132">
        <v>68</v>
      </c>
    </row>
    <row r="1133" spans="1:20" x14ac:dyDescent="0.2">
      <c r="A1133" s="1">
        <v>43189</v>
      </c>
      <c r="B1133" t="s">
        <v>25</v>
      </c>
      <c r="C1133">
        <v>19</v>
      </c>
      <c r="D1133">
        <v>4</v>
      </c>
      <c r="E1133">
        <v>0</v>
      </c>
      <c r="F1133">
        <v>73</v>
      </c>
      <c r="G1133" s="5">
        <v>3.6666666666666599</v>
      </c>
      <c r="H1133" s="5">
        <v>60047.133333333302</v>
      </c>
      <c r="I1133">
        <v>14</v>
      </c>
      <c r="J1133">
        <v>4</v>
      </c>
      <c r="K1133">
        <v>0</v>
      </c>
      <c r="L1133">
        <v>49</v>
      </c>
      <c r="M1133">
        <v>16</v>
      </c>
      <c r="N1133">
        <v>4</v>
      </c>
      <c r="O1133">
        <v>0</v>
      </c>
      <c r="P1133">
        <v>63</v>
      </c>
      <c r="Q1133">
        <v>18</v>
      </c>
      <c r="R1133">
        <v>4</v>
      </c>
      <c r="S1133">
        <v>0</v>
      </c>
      <c r="T1133">
        <v>72</v>
      </c>
    </row>
    <row r="1134" spans="1:20" x14ac:dyDescent="0.2">
      <c r="A1134" s="1">
        <v>43189</v>
      </c>
      <c r="B1134" t="s">
        <v>26</v>
      </c>
      <c r="C1134">
        <v>89</v>
      </c>
      <c r="D1134">
        <v>2</v>
      </c>
      <c r="E1134">
        <v>0</v>
      </c>
      <c r="F1134">
        <v>171</v>
      </c>
      <c r="G1134" s="5">
        <v>4.4000000000000004</v>
      </c>
      <c r="H1134" s="5">
        <v>46097.78</v>
      </c>
      <c r="I1134">
        <v>49</v>
      </c>
      <c r="J1134">
        <v>2</v>
      </c>
      <c r="K1134">
        <v>0</v>
      </c>
      <c r="L1134">
        <v>98</v>
      </c>
      <c r="M1134">
        <v>52</v>
      </c>
      <c r="N1134">
        <v>2</v>
      </c>
      <c r="O1134">
        <v>0</v>
      </c>
      <c r="P1134">
        <v>98</v>
      </c>
      <c r="Q1134">
        <v>49</v>
      </c>
      <c r="R1134">
        <v>2</v>
      </c>
      <c r="S1134">
        <v>0</v>
      </c>
      <c r="T1134">
        <v>90</v>
      </c>
    </row>
    <row r="1135" spans="1:20" x14ac:dyDescent="0.2">
      <c r="A1135" s="1">
        <v>43189</v>
      </c>
      <c r="B1135" t="s">
        <v>27</v>
      </c>
      <c r="C1135">
        <v>14</v>
      </c>
      <c r="D1135">
        <v>8</v>
      </c>
      <c r="E1135">
        <v>2</v>
      </c>
      <c r="F1135">
        <v>103</v>
      </c>
      <c r="G1135" s="5">
        <v>2.4285714285714199</v>
      </c>
      <c r="H1135" s="5">
        <v>50031.571428571398</v>
      </c>
      <c r="I1135">
        <v>23</v>
      </c>
      <c r="J1135">
        <v>8</v>
      </c>
      <c r="K1135">
        <v>0</v>
      </c>
      <c r="L1135">
        <v>213</v>
      </c>
      <c r="M1135">
        <v>15</v>
      </c>
      <c r="N1135">
        <v>8</v>
      </c>
      <c r="O1135">
        <v>0</v>
      </c>
      <c r="P1135">
        <v>143</v>
      </c>
      <c r="Q1135">
        <v>18</v>
      </c>
      <c r="R1135">
        <v>8</v>
      </c>
      <c r="S1135">
        <v>0</v>
      </c>
      <c r="T1135">
        <v>173</v>
      </c>
    </row>
    <row r="1136" spans="1:20" x14ac:dyDescent="0.2">
      <c r="A1136" s="1">
        <v>43189</v>
      </c>
      <c r="B1136" t="s">
        <v>28</v>
      </c>
      <c r="C1136">
        <v>35</v>
      </c>
      <c r="D1136">
        <v>9</v>
      </c>
      <c r="E1136">
        <v>1</v>
      </c>
      <c r="F1136">
        <v>277</v>
      </c>
      <c r="G1136" s="5">
        <v>3</v>
      </c>
      <c r="H1136" s="5">
        <v>65425.307692307601</v>
      </c>
      <c r="I1136">
        <v>23</v>
      </c>
      <c r="J1136">
        <v>11</v>
      </c>
      <c r="K1136">
        <v>0</v>
      </c>
      <c r="L1136">
        <v>254</v>
      </c>
      <c r="M1136">
        <v>14</v>
      </c>
      <c r="N1136">
        <v>9</v>
      </c>
      <c r="O1136">
        <v>0</v>
      </c>
      <c r="P1136">
        <v>130</v>
      </c>
      <c r="Q1136">
        <v>22</v>
      </c>
      <c r="R1136">
        <v>8</v>
      </c>
      <c r="S1136">
        <v>1</v>
      </c>
      <c r="T1136">
        <v>150</v>
      </c>
    </row>
    <row r="1137" spans="1:20" x14ac:dyDescent="0.2">
      <c r="A1137" s="1">
        <v>43189</v>
      </c>
      <c r="B1137" t="s">
        <v>29</v>
      </c>
      <c r="C1137">
        <v>36</v>
      </c>
      <c r="D1137">
        <v>2</v>
      </c>
      <c r="E1137">
        <v>0</v>
      </c>
      <c r="F1137">
        <v>100</v>
      </c>
      <c r="G1137" s="5">
        <v>2.9714285714285702</v>
      </c>
      <c r="H1137" s="5">
        <v>60082.228571428503</v>
      </c>
      <c r="I1137">
        <v>22</v>
      </c>
      <c r="J1137">
        <v>2</v>
      </c>
      <c r="K1137">
        <v>0</v>
      </c>
      <c r="L1137">
        <v>56</v>
      </c>
      <c r="M1137">
        <v>16</v>
      </c>
      <c r="N1137">
        <v>2</v>
      </c>
      <c r="O1137">
        <v>0</v>
      </c>
      <c r="P1137">
        <v>40</v>
      </c>
      <c r="Q1137">
        <v>17</v>
      </c>
      <c r="R1137">
        <v>2</v>
      </c>
      <c r="S1137">
        <v>0</v>
      </c>
      <c r="T1137">
        <v>44</v>
      </c>
    </row>
    <row r="1138" spans="1:20" x14ac:dyDescent="0.2">
      <c r="A1138" s="1">
        <v>43189</v>
      </c>
      <c r="B1138" t="s">
        <v>30</v>
      </c>
      <c r="C1138">
        <v>31</v>
      </c>
      <c r="D1138">
        <v>2</v>
      </c>
      <c r="E1138">
        <v>0</v>
      </c>
      <c r="F1138">
        <v>89</v>
      </c>
      <c r="G1138" s="5">
        <v>2.1</v>
      </c>
      <c r="H1138" s="5">
        <v>63395.7</v>
      </c>
      <c r="I1138">
        <v>22</v>
      </c>
      <c r="J1138">
        <v>2</v>
      </c>
      <c r="K1138">
        <v>0</v>
      </c>
      <c r="L1138">
        <v>56</v>
      </c>
      <c r="M1138">
        <v>18</v>
      </c>
      <c r="N1138">
        <v>2</v>
      </c>
      <c r="O1138">
        <v>0</v>
      </c>
      <c r="P1138">
        <v>41</v>
      </c>
      <c r="Q1138">
        <v>20</v>
      </c>
      <c r="R1138">
        <v>2</v>
      </c>
      <c r="S1138">
        <v>0</v>
      </c>
      <c r="T1138">
        <v>44</v>
      </c>
    </row>
    <row r="1139" spans="1:20" x14ac:dyDescent="0.2">
      <c r="A1139" s="1">
        <v>43189</v>
      </c>
      <c r="B1139" t="s">
        <v>31</v>
      </c>
      <c r="C1139">
        <v>183</v>
      </c>
      <c r="D1139">
        <v>14</v>
      </c>
      <c r="E1139">
        <v>0</v>
      </c>
      <c r="F1139">
        <v>2458</v>
      </c>
      <c r="G1139" s="5">
        <v>6.5114942528735602</v>
      </c>
      <c r="H1139" s="5">
        <v>50073.522988505698</v>
      </c>
      <c r="I1139">
        <v>139</v>
      </c>
      <c r="J1139">
        <v>12</v>
      </c>
      <c r="K1139">
        <v>0</v>
      </c>
      <c r="L1139">
        <v>1708</v>
      </c>
      <c r="M1139">
        <v>129</v>
      </c>
      <c r="N1139">
        <v>14</v>
      </c>
      <c r="O1139">
        <v>1</v>
      </c>
      <c r="P1139">
        <v>1713</v>
      </c>
      <c r="Q1139">
        <v>122</v>
      </c>
      <c r="R1139">
        <v>13</v>
      </c>
      <c r="S1139">
        <v>0</v>
      </c>
      <c r="T1139">
        <v>1503</v>
      </c>
    </row>
    <row r="1140" spans="1:20" x14ac:dyDescent="0.2">
      <c r="A1140" s="1">
        <v>43189</v>
      </c>
      <c r="B1140" t="s">
        <v>32</v>
      </c>
      <c r="C1140">
        <v>59</v>
      </c>
      <c r="D1140">
        <v>3</v>
      </c>
      <c r="E1140">
        <v>0</v>
      </c>
      <c r="F1140">
        <v>234</v>
      </c>
      <c r="G1140" s="5">
        <v>3.7169811320754702</v>
      </c>
      <c r="H1140" s="5">
        <v>60437.169811320702</v>
      </c>
      <c r="I1140">
        <v>56</v>
      </c>
      <c r="J1140">
        <v>3</v>
      </c>
      <c r="K1140">
        <v>0</v>
      </c>
      <c r="L1140">
        <v>221</v>
      </c>
      <c r="M1140">
        <v>37</v>
      </c>
      <c r="N1140">
        <v>3</v>
      </c>
      <c r="O1140">
        <v>0</v>
      </c>
      <c r="P1140">
        <v>143</v>
      </c>
      <c r="Q1140">
        <v>44</v>
      </c>
      <c r="R1140">
        <v>3</v>
      </c>
      <c r="S1140">
        <v>0</v>
      </c>
      <c r="T1140">
        <v>167</v>
      </c>
    </row>
    <row r="1141" spans="1:20" x14ac:dyDescent="0.2">
      <c r="A1141" s="1">
        <v>43190</v>
      </c>
      <c r="B1141" t="s">
        <v>18</v>
      </c>
      <c r="C1141">
        <v>13</v>
      </c>
      <c r="D1141">
        <v>4</v>
      </c>
      <c r="E1141">
        <v>0</v>
      </c>
      <c r="F1141">
        <v>43</v>
      </c>
      <c r="G1141" s="5">
        <v>3.9090909090908998</v>
      </c>
      <c r="H1141" s="5">
        <v>36412.4545454545</v>
      </c>
      <c r="I1141">
        <v>16</v>
      </c>
      <c r="J1141">
        <v>4</v>
      </c>
      <c r="K1141">
        <v>0</v>
      </c>
      <c r="L1141">
        <v>51</v>
      </c>
      <c r="M1141">
        <v>19</v>
      </c>
      <c r="N1141">
        <v>4</v>
      </c>
      <c r="O1141">
        <v>0</v>
      </c>
      <c r="P1141">
        <v>65</v>
      </c>
      <c r="Q1141">
        <v>12</v>
      </c>
      <c r="R1141">
        <v>4</v>
      </c>
      <c r="S1141">
        <v>0</v>
      </c>
      <c r="T1141">
        <v>42</v>
      </c>
    </row>
    <row r="1142" spans="1:20" x14ac:dyDescent="0.2">
      <c r="A1142" s="1">
        <v>43190</v>
      </c>
      <c r="B1142" t="s">
        <v>19</v>
      </c>
      <c r="C1142">
        <v>38</v>
      </c>
      <c r="D1142">
        <v>20</v>
      </c>
      <c r="E1142">
        <v>1</v>
      </c>
      <c r="F1142">
        <v>692</v>
      </c>
      <c r="G1142" s="5">
        <v>2.8108108108108101</v>
      </c>
      <c r="H1142" s="5">
        <v>54127.621621621598</v>
      </c>
      <c r="I1142">
        <v>22</v>
      </c>
      <c r="J1142">
        <v>18</v>
      </c>
      <c r="K1142">
        <v>0</v>
      </c>
      <c r="L1142">
        <v>386</v>
      </c>
      <c r="M1142">
        <v>44</v>
      </c>
      <c r="N1142">
        <v>11</v>
      </c>
      <c r="O1142">
        <v>1</v>
      </c>
      <c r="P1142">
        <v>431</v>
      </c>
      <c r="Q1142">
        <v>62</v>
      </c>
      <c r="R1142">
        <v>11</v>
      </c>
      <c r="S1142">
        <v>2</v>
      </c>
      <c r="T1142">
        <v>612</v>
      </c>
    </row>
    <row r="1143" spans="1:20" x14ac:dyDescent="0.2">
      <c r="A1143" s="1">
        <v>43190</v>
      </c>
      <c r="B1143" t="s">
        <v>20</v>
      </c>
      <c r="C1143">
        <v>19</v>
      </c>
      <c r="D1143">
        <v>12</v>
      </c>
      <c r="E1143">
        <v>0</v>
      </c>
      <c r="F1143">
        <v>221</v>
      </c>
      <c r="G1143" s="5">
        <v>1.84210526315789</v>
      </c>
      <c r="H1143" s="5">
        <v>52730.4210526315</v>
      </c>
      <c r="I1143">
        <v>22</v>
      </c>
      <c r="J1143">
        <v>8</v>
      </c>
      <c r="K1143">
        <v>0</v>
      </c>
      <c r="L1143">
        <v>186</v>
      </c>
      <c r="M1143">
        <v>22</v>
      </c>
      <c r="N1143">
        <v>10</v>
      </c>
      <c r="O1143">
        <v>0</v>
      </c>
      <c r="P1143">
        <v>218</v>
      </c>
      <c r="Q1143">
        <v>22</v>
      </c>
      <c r="R1143">
        <v>13</v>
      </c>
      <c r="S1143">
        <v>0</v>
      </c>
      <c r="T1143">
        <v>272</v>
      </c>
    </row>
    <row r="1144" spans="1:20" x14ac:dyDescent="0.2">
      <c r="A1144" s="1">
        <v>43190</v>
      </c>
      <c r="B1144" t="s">
        <v>21</v>
      </c>
      <c r="C1144">
        <v>16</v>
      </c>
      <c r="D1144">
        <v>10</v>
      </c>
      <c r="E1144">
        <v>0</v>
      </c>
      <c r="F1144">
        <v>162</v>
      </c>
      <c r="G1144" s="5">
        <v>1.0714285714285701</v>
      </c>
      <c r="H1144" s="5">
        <v>92886.214285714203</v>
      </c>
      <c r="I1144">
        <v>30</v>
      </c>
      <c r="J1144">
        <v>10</v>
      </c>
      <c r="K1144">
        <v>1</v>
      </c>
      <c r="L1144">
        <v>271</v>
      </c>
      <c r="M1144">
        <v>18</v>
      </c>
      <c r="N1144">
        <v>10</v>
      </c>
      <c r="O1144">
        <v>1</v>
      </c>
      <c r="P1144">
        <v>170</v>
      </c>
      <c r="Q1144">
        <v>17</v>
      </c>
      <c r="R1144">
        <v>10</v>
      </c>
      <c r="S1144">
        <v>0</v>
      </c>
      <c r="T1144">
        <v>172</v>
      </c>
    </row>
    <row r="1145" spans="1:20" x14ac:dyDescent="0.2">
      <c r="A1145" s="1">
        <v>43190</v>
      </c>
      <c r="B1145" t="s">
        <v>22</v>
      </c>
      <c r="C1145">
        <v>27</v>
      </c>
      <c r="D1145">
        <v>7</v>
      </c>
      <c r="E1145">
        <v>0</v>
      </c>
      <c r="F1145">
        <v>231</v>
      </c>
      <c r="G1145" s="5">
        <v>2.6153846153846101</v>
      </c>
      <c r="H1145" s="5">
        <v>53980.846153846098</v>
      </c>
      <c r="I1145">
        <v>57</v>
      </c>
      <c r="J1145">
        <v>7</v>
      </c>
      <c r="K1145">
        <v>0</v>
      </c>
      <c r="L1145">
        <v>475</v>
      </c>
      <c r="M1145">
        <v>36</v>
      </c>
      <c r="N1145">
        <v>7</v>
      </c>
      <c r="O1145">
        <v>0</v>
      </c>
      <c r="P1145">
        <v>303</v>
      </c>
      <c r="Q1145">
        <v>31</v>
      </c>
      <c r="R1145">
        <v>7</v>
      </c>
      <c r="S1145">
        <v>0</v>
      </c>
      <c r="T1145">
        <v>268</v>
      </c>
    </row>
    <row r="1146" spans="1:20" x14ac:dyDescent="0.2">
      <c r="A1146" s="1">
        <v>43190</v>
      </c>
      <c r="B1146" t="s">
        <v>23</v>
      </c>
      <c r="C1146">
        <v>57</v>
      </c>
      <c r="D1146">
        <v>10</v>
      </c>
      <c r="E1146">
        <v>0</v>
      </c>
      <c r="F1146">
        <v>621</v>
      </c>
      <c r="G1146" s="5">
        <v>2.9038461538461502</v>
      </c>
      <c r="H1146" s="5">
        <v>57789.615384615303</v>
      </c>
      <c r="I1146">
        <v>71</v>
      </c>
      <c r="J1146">
        <v>10</v>
      </c>
      <c r="K1146">
        <v>1</v>
      </c>
      <c r="L1146">
        <v>756</v>
      </c>
      <c r="M1146">
        <v>79</v>
      </c>
      <c r="N1146">
        <v>10</v>
      </c>
      <c r="O1146">
        <v>0</v>
      </c>
      <c r="P1146">
        <v>875</v>
      </c>
      <c r="Q1146">
        <v>71</v>
      </c>
      <c r="R1146">
        <v>10</v>
      </c>
      <c r="S1146">
        <v>0</v>
      </c>
      <c r="T1146">
        <v>773</v>
      </c>
    </row>
    <row r="1147" spans="1:20" x14ac:dyDescent="0.2">
      <c r="A1147" s="1">
        <v>43190</v>
      </c>
      <c r="B1147" t="s">
        <v>24</v>
      </c>
      <c r="C1147">
        <v>17</v>
      </c>
      <c r="D1147">
        <v>2</v>
      </c>
      <c r="E1147">
        <v>0</v>
      </c>
      <c r="F1147">
        <v>50</v>
      </c>
      <c r="G1147" s="5">
        <v>2.3529411764705799</v>
      </c>
      <c r="H1147" s="5">
        <v>58957.117647058803</v>
      </c>
      <c r="I1147">
        <v>18</v>
      </c>
      <c r="J1147">
        <v>2</v>
      </c>
      <c r="K1147">
        <v>0</v>
      </c>
      <c r="L1147">
        <v>44</v>
      </c>
      <c r="M1147">
        <v>28</v>
      </c>
      <c r="N1147">
        <v>2</v>
      </c>
      <c r="O1147">
        <v>0</v>
      </c>
      <c r="P1147">
        <v>70</v>
      </c>
      <c r="Q1147">
        <v>25</v>
      </c>
      <c r="R1147">
        <v>2</v>
      </c>
      <c r="S1147">
        <v>0</v>
      </c>
      <c r="T1147">
        <v>60</v>
      </c>
    </row>
    <row r="1148" spans="1:20" x14ac:dyDescent="0.2">
      <c r="A1148" s="1">
        <v>43190</v>
      </c>
      <c r="B1148" t="s">
        <v>25</v>
      </c>
      <c r="C1148">
        <v>11</v>
      </c>
      <c r="D1148">
        <v>4</v>
      </c>
      <c r="E1148">
        <v>0</v>
      </c>
      <c r="F1148">
        <v>42</v>
      </c>
      <c r="G1148" s="5">
        <v>1.9</v>
      </c>
      <c r="H1148" s="5">
        <v>80077</v>
      </c>
      <c r="I1148">
        <v>12</v>
      </c>
      <c r="J1148">
        <v>4</v>
      </c>
      <c r="K1148">
        <v>0</v>
      </c>
      <c r="L1148">
        <v>42</v>
      </c>
      <c r="M1148">
        <v>15</v>
      </c>
      <c r="N1148">
        <v>3</v>
      </c>
      <c r="O1148">
        <v>0</v>
      </c>
      <c r="P1148">
        <v>52</v>
      </c>
      <c r="Q1148">
        <v>19</v>
      </c>
      <c r="R1148">
        <v>4</v>
      </c>
      <c r="S1148">
        <v>0</v>
      </c>
      <c r="T1148">
        <v>76</v>
      </c>
    </row>
    <row r="1149" spans="1:20" x14ac:dyDescent="0.2">
      <c r="A1149" s="1">
        <v>43190</v>
      </c>
      <c r="B1149" t="s">
        <v>26</v>
      </c>
      <c r="C1149">
        <v>52</v>
      </c>
      <c r="D1149">
        <v>2</v>
      </c>
      <c r="E1149">
        <v>0</v>
      </c>
      <c r="F1149">
        <v>102</v>
      </c>
      <c r="G1149" s="5">
        <v>3.1052631578947301</v>
      </c>
      <c r="H1149" s="5">
        <v>52747.842105263102</v>
      </c>
      <c r="I1149">
        <v>61</v>
      </c>
      <c r="J1149">
        <v>2</v>
      </c>
      <c r="K1149">
        <v>0</v>
      </c>
      <c r="L1149">
        <v>119</v>
      </c>
      <c r="M1149">
        <v>66</v>
      </c>
      <c r="N1149">
        <v>2</v>
      </c>
      <c r="O1149">
        <v>0</v>
      </c>
      <c r="P1149">
        <v>131</v>
      </c>
      <c r="Q1149">
        <v>72</v>
      </c>
      <c r="R1149">
        <v>2</v>
      </c>
      <c r="S1149">
        <v>0</v>
      </c>
      <c r="T1149">
        <v>131</v>
      </c>
    </row>
    <row r="1150" spans="1:20" x14ac:dyDescent="0.2">
      <c r="A1150" s="1">
        <v>43190</v>
      </c>
      <c r="B1150" t="s">
        <v>27</v>
      </c>
      <c r="C1150">
        <v>18</v>
      </c>
      <c r="D1150">
        <v>8</v>
      </c>
      <c r="E1150">
        <v>0</v>
      </c>
      <c r="F1150">
        <v>168</v>
      </c>
      <c r="G1150" s="5">
        <v>3.6111111111111098</v>
      </c>
      <c r="H1150" s="5">
        <v>44586.611111111102</v>
      </c>
      <c r="I1150">
        <v>25</v>
      </c>
      <c r="J1150">
        <v>8</v>
      </c>
      <c r="K1150">
        <v>0</v>
      </c>
      <c r="L1150">
        <v>237</v>
      </c>
      <c r="M1150">
        <v>12</v>
      </c>
      <c r="N1150">
        <v>8</v>
      </c>
      <c r="O1150">
        <v>0</v>
      </c>
      <c r="P1150">
        <v>113</v>
      </c>
      <c r="Q1150">
        <v>9</v>
      </c>
      <c r="R1150">
        <v>8</v>
      </c>
      <c r="S1150">
        <v>0</v>
      </c>
      <c r="T1150">
        <v>88</v>
      </c>
    </row>
    <row r="1151" spans="1:20" x14ac:dyDescent="0.2">
      <c r="A1151" s="1">
        <v>43190</v>
      </c>
      <c r="B1151" t="s">
        <v>28</v>
      </c>
      <c r="C1151">
        <v>26</v>
      </c>
      <c r="D1151">
        <v>8</v>
      </c>
      <c r="E1151">
        <v>1</v>
      </c>
      <c r="F1151">
        <v>179</v>
      </c>
      <c r="G1151" s="5">
        <v>3.8076923076922999</v>
      </c>
      <c r="H1151" s="5">
        <v>42484.269230769198</v>
      </c>
      <c r="I1151">
        <v>24</v>
      </c>
      <c r="J1151">
        <v>9</v>
      </c>
      <c r="K1151">
        <v>0</v>
      </c>
      <c r="L1151">
        <v>212</v>
      </c>
      <c r="M1151">
        <v>28</v>
      </c>
      <c r="N1151">
        <v>8</v>
      </c>
      <c r="O1151">
        <v>0</v>
      </c>
      <c r="P1151">
        <v>226</v>
      </c>
      <c r="Q1151">
        <v>28</v>
      </c>
      <c r="R1151">
        <v>10</v>
      </c>
      <c r="S1151">
        <v>0</v>
      </c>
      <c r="T1151">
        <v>278</v>
      </c>
    </row>
    <row r="1152" spans="1:20" x14ac:dyDescent="0.2">
      <c r="A1152" s="1">
        <v>43190</v>
      </c>
      <c r="B1152" t="s">
        <v>29</v>
      </c>
      <c r="C1152">
        <v>26</v>
      </c>
      <c r="D1152">
        <v>2</v>
      </c>
      <c r="E1152">
        <v>0</v>
      </c>
      <c r="F1152">
        <v>79</v>
      </c>
      <c r="G1152" s="5">
        <v>2.08</v>
      </c>
      <c r="H1152" s="5">
        <v>64118.720000000001</v>
      </c>
      <c r="I1152">
        <v>22</v>
      </c>
      <c r="J1152">
        <v>2</v>
      </c>
      <c r="K1152">
        <v>0</v>
      </c>
      <c r="L1152">
        <v>61</v>
      </c>
      <c r="M1152">
        <v>24</v>
      </c>
      <c r="N1152">
        <v>2</v>
      </c>
      <c r="O1152">
        <v>0</v>
      </c>
      <c r="P1152">
        <v>50</v>
      </c>
      <c r="Q1152">
        <v>27</v>
      </c>
      <c r="R1152">
        <v>2</v>
      </c>
      <c r="S1152">
        <v>0</v>
      </c>
      <c r="T1152">
        <v>84</v>
      </c>
    </row>
    <row r="1153" spans="1:20" x14ac:dyDescent="0.2">
      <c r="A1153" s="1">
        <v>43190</v>
      </c>
      <c r="B1153" t="s">
        <v>30</v>
      </c>
      <c r="C1153">
        <v>25</v>
      </c>
      <c r="D1153">
        <v>2</v>
      </c>
      <c r="E1153">
        <v>0</v>
      </c>
      <c r="F1153">
        <v>70</v>
      </c>
      <c r="G1153" s="5">
        <v>1.96</v>
      </c>
      <c r="H1153" s="5">
        <v>68074.600000000006</v>
      </c>
      <c r="I1153">
        <v>18</v>
      </c>
      <c r="J1153">
        <v>2</v>
      </c>
      <c r="K1153">
        <v>0</v>
      </c>
      <c r="L1153">
        <v>52</v>
      </c>
      <c r="M1153">
        <v>26</v>
      </c>
      <c r="N1153">
        <v>2</v>
      </c>
      <c r="O1153">
        <v>0</v>
      </c>
      <c r="P1153">
        <v>54</v>
      </c>
      <c r="Q1153">
        <v>21</v>
      </c>
      <c r="R1153">
        <v>2</v>
      </c>
      <c r="S1153">
        <v>0</v>
      </c>
      <c r="T1153">
        <v>44</v>
      </c>
    </row>
    <row r="1154" spans="1:20" x14ac:dyDescent="0.2">
      <c r="A1154" s="1">
        <v>43190</v>
      </c>
      <c r="B1154" t="s">
        <v>31</v>
      </c>
      <c r="C1154">
        <v>112</v>
      </c>
      <c r="D1154">
        <v>15</v>
      </c>
      <c r="E1154">
        <v>0</v>
      </c>
      <c r="F1154">
        <v>1596</v>
      </c>
      <c r="G1154" s="5">
        <v>2.62616822429906</v>
      </c>
      <c r="H1154" s="5">
        <v>57135.523364485904</v>
      </c>
      <c r="I1154">
        <v>119</v>
      </c>
      <c r="J1154">
        <v>14</v>
      </c>
      <c r="K1154">
        <v>1</v>
      </c>
      <c r="L1154">
        <v>1519</v>
      </c>
      <c r="M1154">
        <v>146</v>
      </c>
      <c r="N1154">
        <v>12</v>
      </c>
      <c r="O1154">
        <v>0</v>
      </c>
      <c r="P1154">
        <v>1778</v>
      </c>
      <c r="Q1154">
        <v>146</v>
      </c>
      <c r="R1154">
        <v>13</v>
      </c>
      <c r="S1154">
        <v>1</v>
      </c>
      <c r="T1154">
        <v>1803</v>
      </c>
    </row>
    <row r="1155" spans="1:20" x14ac:dyDescent="0.2">
      <c r="A1155" s="1">
        <v>43190</v>
      </c>
      <c r="B1155" t="s">
        <v>32</v>
      </c>
      <c r="C1155">
        <v>44</v>
      </c>
      <c r="D1155">
        <v>3</v>
      </c>
      <c r="E1155">
        <v>0</v>
      </c>
      <c r="F1155">
        <v>187</v>
      </c>
      <c r="G1155" s="5">
        <v>1.8048780487804801</v>
      </c>
      <c r="H1155" s="5">
        <v>63522.390243902402</v>
      </c>
      <c r="I1155">
        <v>42</v>
      </c>
      <c r="J1155">
        <v>3</v>
      </c>
      <c r="K1155">
        <v>0</v>
      </c>
      <c r="L1155">
        <v>179</v>
      </c>
      <c r="M1155">
        <v>58</v>
      </c>
      <c r="N1155">
        <v>3</v>
      </c>
      <c r="O1155">
        <v>0</v>
      </c>
      <c r="P1155">
        <v>204</v>
      </c>
      <c r="Q1155">
        <v>61</v>
      </c>
      <c r="R1155">
        <v>3</v>
      </c>
      <c r="S1155">
        <v>0</v>
      </c>
      <c r="T1155">
        <v>276</v>
      </c>
    </row>
    <row r="1156" spans="1:20" x14ac:dyDescent="0.2">
      <c r="A1156" s="1">
        <v>43192</v>
      </c>
      <c r="B1156" t="s">
        <v>18</v>
      </c>
      <c r="C1156">
        <v>5</v>
      </c>
      <c r="D1156">
        <v>4</v>
      </c>
      <c r="E1156">
        <v>0</v>
      </c>
      <c r="F1156">
        <v>18</v>
      </c>
      <c r="G1156" s="5">
        <v>1</v>
      </c>
      <c r="H1156" s="5">
        <v>99999</v>
      </c>
      <c r="I1156">
        <v>17</v>
      </c>
      <c r="J1156">
        <v>4</v>
      </c>
      <c r="K1156">
        <v>0</v>
      </c>
      <c r="L1156">
        <v>60</v>
      </c>
      <c r="M1156">
        <v>8</v>
      </c>
      <c r="N1156">
        <v>4</v>
      </c>
      <c r="O1156">
        <v>0</v>
      </c>
      <c r="P1156">
        <v>27</v>
      </c>
      <c r="Q1156">
        <v>3</v>
      </c>
      <c r="R1156">
        <v>4</v>
      </c>
      <c r="S1156">
        <v>1</v>
      </c>
      <c r="T1156">
        <v>9</v>
      </c>
    </row>
    <row r="1157" spans="1:20" x14ac:dyDescent="0.2">
      <c r="A1157" s="1">
        <v>43192</v>
      </c>
      <c r="B1157" t="s">
        <v>19</v>
      </c>
      <c r="C1157">
        <v>35</v>
      </c>
      <c r="D1157">
        <v>16</v>
      </c>
      <c r="E1157">
        <v>1</v>
      </c>
      <c r="F1157">
        <v>543</v>
      </c>
      <c r="G1157" s="5">
        <v>6.4857142857142804</v>
      </c>
      <c r="H1157" s="5">
        <v>45780.800000000003</v>
      </c>
      <c r="I1157">
        <v>25</v>
      </c>
      <c r="J1157">
        <v>13</v>
      </c>
      <c r="K1157">
        <v>1</v>
      </c>
      <c r="L1157">
        <v>296</v>
      </c>
      <c r="M1157">
        <v>24</v>
      </c>
      <c r="N1157">
        <v>11</v>
      </c>
      <c r="O1157">
        <v>0</v>
      </c>
      <c r="P1157">
        <v>260</v>
      </c>
      <c r="Q1157">
        <v>26</v>
      </c>
      <c r="R1157">
        <v>11</v>
      </c>
      <c r="S1157">
        <v>2</v>
      </c>
      <c r="T1157">
        <v>243</v>
      </c>
    </row>
    <row r="1158" spans="1:20" x14ac:dyDescent="0.2">
      <c r="A1158" s="1">
        <v>43192</v>
      </c>
      <c r="B1158" t="s">
        <v>20</v>
      </c>
      <c r="C1158">
        <v>13</v>
      </c>
      <c r="D1158">
        <v>11</v>
      </c>
      <c r="E1158">
        <v>0</v>
      </c>
      <c r="F1158">
        <v>137</v>
      </c>
      <c r="G1158" s="5">
        <v>1.4615384615384599</v>
      </c>
      <c r="H1158" s="5">
        <v>61716.307692307601</v>
      </c>
      <c r="I1158">
        <v>13</v>
      </c>
      <c r="J1158">
        <v>14</v>
      </c>
      <c r="K1158">
        <v>0</v>
      </c>
      <c r="L1158">
        <v>177</v>
      </c>
      <c r="M1158">
        <v>10</v>
      </c>
      <c r="N1158">
        <v>8</v>
      </c>
      <c r="O1158">
        <v>0</v>
      </c>
      <c r="P1158">
        <v>73</v>
      </c>
      <c r="Q1158">
        <v>11</v>
      </c>
      <c r="R1158">
        <v>11</v>
      </c>
      <c r="S1158">
        <v>0</v>
      </c>
      <c r="T1158">
        <v>116</v>
      </c>
    </row>
    <row r="1159" spans="1:20" x14ac:dyDescent="0.2">
      <c r="A1159" s="1">
        <v>43192</v>
      </c>
      <c r="B1159" t="s">
        <v>21</v>
      </c>
      <c r="C1159">
        <v>6</v>
      </c>
      <c r="D1159">
        <v>10</v>
      </c>
      <c r="E1159">
        <v>0</v>
      </c>
      <c r="F1159">
        <v>62</v>
      </c>
      <c r="G1159" s="5">
        <v>3.8333333333333299</v>
      </c>
      <c r="H1159" s="5">
        <v>33389.833333333299</v>
      </c>
      <c r="I1159">
        <v>10</v>
      </c>
      <c r="J1159">
        <v>10</v>
      </c>
      <c r="K1159">
        <v>0</v>
      </c>
      <c r="L1159">
        <v>98</v>
      </c>
      <c r="M1159">
        <v>17</v>
      </c>
      <c r="N1159">
        <v>10</v>
      </c>
      <c r="O1159">
        <v>1</v>
      </c>
      <c r="P1159">
        <v>157</v>
      </c>
      <c r="Q1159">
        <v>13</v>
      </c>
      <c r="R1159">
        <v>10</v>
      </c>
      <c r="S1159">
        <v>1</v>
      </c>
      <c r="T1159">
        <v>124</v>
      </c>
    </row>
    <row r="1160" spans="1:20" x14ac:dyDescent="0.2">
      <c r="A1160" s="1">
        <v>43192</v>
      </c>
      <c r="B1160" t="s">
        <v>22</v>
      </c>
      <c r="C1160">
        <v>33</v>
      </c>
      <c r="D1160">
        <v>7</v>
      </c>
      <c r="E1160">
        <v>0</v>
      </c>
      <c r="F1160">
        <v>286</v>
      </c>
      <c r="G1160" s="5">
        <v>11</v>
      </c>
      <c r="H1160" s="5">
        <v>50089.15625</v>
      </c>
      <c r="I1160">
        <v>22</v>
      </c>
      <c r="J1160">
        <v>7</v>
      </c>
      <c r="K1160">
        <v>0</v>
      </c>
      <c r="L1160">
        <v>184</v>
      </c>
      <c r="M1160">
        <v>35</v>
      </c>
      <c r="N1160">
        <v>7</v>
      </c>
      <c r="O1160">
        <v>0</v>
      </c>
      <c r="P1160">
        <v>297</v>
      </c>
      <c r="Q1160">
        <v>29</v>
      </c>
      <c r="R1160">
        <v>7</v>
      </c>
      <c r="S1160">
        <v>0</v>
      </c>
      <c r="T1160">
        <v>242</v>
      </c>
    </row>
    <row r="1161" spans="1:20" x14ac:dyDescent="0.2">
      <c r="A1161" s="1">
        <v>43192</v>
      </c>
      <c r="B1161" t="s">
        <v>23</v>
      </c>
      <c r="C1161">
        <v>52</v>
      </c>
      <c r="D1161">
        <v>10</v>
      </c>
      <c r="E1161">
        <v>0</v>
      </c>
      <c r="F1161">
        <v>574</v>
      </c>
      <c r="G1161" s="5">
        <v>2.87755102040816</v>
      </c>
      <c r="H1161" s="5">
        <v>57247.918367346902</v>
      </c>
      <c r="I1161">
        <v>53</v>
      </c>
      <c r="J1161">
        <v>10</v>
      </c>
      <c r="K1161">
        <v>0</v>
      </c>
      <c r="L1161">
        <v>591</v>
      </c>
      <c r="M1161">
        <v>38</v>
      </c>
      <c r="N1161">
        <v>10</v>
      </c>
      <c r="O1161">
        <v>0</v>
      </c>
      <c r="P1161">
        <v>415</v>
      </c>
      <c r="Q1161">
        <v>39</v>
      </c>
      <c r="R1161">
        <v>10</v>
      </c>
      <c r="S1161">
        <v>0</v>
      </c>
      <c r="T1161">
        <v>443</v>
      </c>
    </row>
    <row r="1162" spans="1:20" x14ac:dyDescent="0.2">
      <c r="A1162" s="1">
        <v>43192</v>
      </c>
      <c r="B1162" t="s">
        <v>24</v>
      </c>
      <c r="C1162">
        <v>14</v>
      </c>
      <c r="D1162">
        <v>2</v>
      </c>
      <c r="E1162">
        <v>0</v>
      </c>
      <c r="F1162">
        <v>60</v>
      </c>
      <c r="G1162" s="5">
        <v>2.9166666666666599</v>
      </c>
      <c r="H1162" s="5">
        <v>33558.5</v>
      </c>
      <c r="I1162">
        <v>18</v>
      </c>
      <c r="J1162">
        <v>2</v>
      </c>
      <c r="K1162">
        <v>0</v>
      </c>
      <c r="L1162">
        <v>71</v>
      </c>
      <c r="M1162">
        <v>8</v>
      </c>
      <c r="N1162">
        <v>2</v>
      </c>
      <c r="O1162">
        <v>0</v>
      </c>
      <c r="P1162">
        <v>16</v>
      </c>
      <c r="Q1162">
        <v>16</v>
      </c>
      <c r="R1162">
        <v>2</v>
      </c>
      <c r="S1162">
        <v>0</v>
      </c>
      <c r="T1162">
        <v>40</v>
      </c>
    </row>
    <row r="1163" spans="1:20" x14ac:dyDescent="0.2">
      <c r="A1163" s="1">
        <v>43192</v>
      </c>
      <c r="B1163" t="s">
        <v>25</v>
      </c>
      <c r="C1163">
        <v>10</v>
      </c>
      <c r="D1163">
        <v>4</v>
      </c>
      <c r="E1163">
        <v>0</v>
      </c>
      <c r="F1163">
        <v>40</v>
      </c>
      <c r="G1163" s="5">
        <v>5.125</v>
      </c>
      <c r="H1163" s="5">
        <v>87501.375</v>
      </c>
      <c r="I1163">
        <v>17</v>
      </c>
      <c r="J1163">
        <v>4</v>
      </c>
      <c r="K1163">
        <v>0</v>
      </c>
      <c r="L1163">
        <v>58</v>
      </c>
      <c r="M1163">
        <v>15</v>
      </c>
      <c r="N1163">
        <v>4</v>
      </c>
      <c r="O1163">
        <v>1</v>
      </c>
      <c r="P1163">
        <v>52</v>
      </c>
      <c r="Q1163">
        <v>6</v>
      </c>
      <c r="R1163">
        <v>4</v>
      </c>
      <c r="S1163">
        <v>1</v>
      </c>
      <c r="T1163">
        <v>20</v>
      </c>
    </row>
    <row r="1164" spans="1:20" x14ac:dyDescent="0.2">
      <c r="A1164" s="1">
        <v>43192</v>
      </c>
      <c r="B1164" t="s">
        <v>26</v>
      </c>
      <c r="C1164">
        <v>40</v>
      </c>
      <c r="D1164">
        <v>2</v>
      </c>
      <c r="E1164">
        <v>0</v>
      </c>
      <c r="F1164">
        <v>80</v>
      </c>
      <c r="G1164" s="5">
        <v>8.3913043478260807</v>
      </c>
      <c r="H1164" s="5">
        <v>47955.304347826001</v>
      </c>
      <c r="I1164">
        <v>28</v>
      </c>
      <c r="J1164">
        <v>2</v>
      </c>
      <c r="K1164">
        <v>0</v>
      </c>
      <c r="L1164">
        <v>56</v>
      </c>
      <c r="M1164">
        <v>34</v>
      </c>
      <c r="N1164">
        <v>2</v>
      </c>
      <c r="O1164">
        <v>0</v>
      </c>
      <c r="P1164">
        <v>66</v>
      </c>
      <c r="Q1164">
        <v>20</v>
      </c>
      <c r="R1164">
        <v>2</v>
      </c>
      <c r="S1164">
        <v>0</v>
      </c>
      <c r="T1164">
        <v>39</v>
      </c>
    </row>
    <row r="1165" spans="1:20" x14ac:dyDescent="0.2">
      <c r="A1165" s="1">
        <v>43192</v>
      </c>
      <c r="B1165" t="s">
        <v>27</v>
      </c>
      <c r="C1165">
        <v>8</v>
      </c>
      <c r="D1165">
        <v>8</v>
      </c>
      <c r="E1165">
        <v>0</v>
      </c>
      <c r="F1165">
        <v>74</v>
      </c>
      <c r="G1165" s="5">
        <v>18</v>
      </c>
      <c r="H1165" s="5">
        <v>25075.875</v>
      </c>
      <c r="I1165">
        <v>15</v>
      </c>
      <c r="J1165">
        <v>8</v>
      </c>
      <c r="K1165">
        <v>1</v>
      </c>
      <c r="L1165">
        <v>131</v>
      </c>
      <c r="M1165">
        <v>8</v>
      </c>
      <c r="N1165">
        <v>8</v>
      </c>
      <c r="O1165">
        <v>2</v>
      </c>
      <c r="P1165">
        <v>61</v>
      </c>
      <c r="Q1165">
        <v>11</v>
      </c>
      <c r="R1165">
        <v>8</v>
      </c>
      <c r="S1165">
        <v>0</v>
      </c>
      <c r="T1165">
        <v>102</v>
      </c>
    </row>
    <row r="1166" spans="1:20" x14ac:dyDescent="0.2">
      <c r="A1166" s="1">
        <v>43192</v>
      </c>
      <c r="B1166" t="s">
        <v>28</v>
      </c>
      <c r="C1166">
        <v>17</v>
      </c>
      <c r="D1166">
        <v>9</v>
      </c>
      <c r="E1166">
        <v>0</v>
      </c>
      <c r="F1166">
        <v>142</v>
      </c>
      <c r="G1166" s="5">
        <v>13.647058823529401</v>
      </c>
      <c r="H1166" s="5">
        <v>23584.705882352901</v>
      </c>
      <c r="I1166">
        <v>18</v>
      </c>
      <c r="J1166">
        <v>8</v>
      </c>
      <c r="K1166">
        <v>0</v>
      </c>
      <c r="L1166">
        <v>143</v>
      </c>
      <c r="M1166">
        <v>11</v>
      </c>
      <c r="N1166">
        <v>7</v>
      </c>
      <c r="O1166">
        <v>1</v>
      </c>
      <c r="P1166">
        <v>67</v>
      </c>
      <c r="Q1166">
        <v>11</v>
      </c>
      <c r="R1166">
        <v>11</v>
      </c>
      <c r="S1166">
        <v>2</v>
      </c>
      <c r="T1166">
        <v>109</v>
      </c>
    </row>
    <row r="1167" spans="1:20" x14ac:dyDescent="0.2">
      <c r="A1167" s="1">
        <v>43192</v>
      </c>
      <c r="B1167" t="s">
        <v>29</v>
      </c>
      <c r="C1167">
        <v>18</v>
      </c>
      <c r="D1167">
        <v>2</v>
      </c>
      <c r="E1167">
        <v>0</v>
      </c>
      <c r="F1167">
        <v>46</v>
      </c>
      <c r="G1167" s="5">
        <v>3.2941176470588198</v>
      </c>
      <c r="H1167" s="5">
        <v>29563</v>
      </c>
      <c r="I1167">
        <v>12</v>
      </c>
      <c r="J1167">
        <v>2</v>
      </c>
      <c r="K1167">
        <v>0</v>
      </c>
      <c r="L1167">
        <v>36</v>
      </c>
      <c r="M1167">
        <v>21</v>
      </c>
      <c r="N1167">
        <v>2</v>
      </c>
      <c r="O1167">
        <v>0</v>
      </c>
      <c r="P1167">
        <v>48</v>
      </c>
      <c r="Q1167">
        <v>9</v>
      </c>
      <c r="R1167">
        <v>2</v>
      </c>
      <c r="S1167">
        <v>0</v>
      </c>
      <c r="T1167">
        <v>22</v>
      </c>
    </row>
    <row r="1168" spans="1:20" x14ac:dyDescent="0.2">
      <c r="A1168" s="1">
        <v>43192</v>
      </c>
      <c r="B1168" t="s">
        <v>30</v>
      </c>
      <c r="C1168">
        <v>11</v>
      </c>
      <c r="D1168">
        <v>2</v>
      </c>
      <c r="E1168">
        <v>0</v>
      </c>
      <c r="F1168">
        <v>22</v>
      </c>
      <c r="G1168" s="5">
        <v>2.63636363636363</v>
      </c>
      <c r="H1168" s="5">
        <v>63693</v>
      </c>
      <c r="I1168">
        <v>8</v>
      </c>
      <c r="J1168">
        <v>2</v>
      </c>
      <c r="K1168">
        <v>0</v>
      </c>
      <c r="L1168">
        <v>34</v>
      </c>
      <c r="M1168">
        <v>16</v>
      </c>
      <c r="N1168">
        <v>2</v>
      </c>
      <c r="O1168">
        <v>0</v>
      </c>
      <c r="P1168">
        <v>33</v>
      </c>
      <c r="Q1168">
        <v>13</v>
      </c>
      <c r="R1168">
        <v>2</v>
      </c>
      <c r="S1168">
        <v>0</v>
      </c>
      <c r="T1168">
        <v>36</v>
      </c>
    </row>
    <row r="1169" spans="1:20" x14ac:dyDescent="0.2">
      <c r="A1169" s="1">
        <v>43192</v>
      </c>
      <c r="B1169" t="s">
        <v>31</v>
      </c>
      <c r="C1169">
        <v>82</v>
      </c>
      <c r="D1169">
        <v>15</v>
      </c>
      <c r="E1169">
        <v>0</v>
      </c>
      <c r="F1169">
        <v>1214</v>
      </c>
      <c r="G1169" s="5">
        <v>6.4512195121951201</v>
      </c>
      <c r="H1169" s="5">
        <v>50077.756097560901</v>
      </c>
      <c r="I1169">
        <v>72</v>
      </c>
      <c r="J1169">
        <v>15</v>
      </c>
      <c r="K1169">
        <v>1</v>
      </c>
      <c r="L1169">
        <v>1014</v>
      </c>
      <c r="M1169">
        <v>96</v>
      </c>
      <c r="N1169">
        <v>11</v>
      </c>
      <c r="O1169">
        <v>1</v>
      </c>
      <c r="P1169">
        <v>1013</v>
      </c>
      <c r="Q1169">
        <v>53</v>
      </c>
      <c r="R1169">
        <v>13</v>
      </c>
      <c r="S1169">
        <v>1</v>
      </c>
      <c r="T1169">
        <v>658</v>
      </c>
    </row>
    <row r="1170" spans="1:20" x14ac:dyDescent="0.2">
      <c r="A1170" s="1">
        <v>43192</v>
      </c>
      <c r="B1170" t="s">
        <v>32</v>
      </c>
      <c r="C1170">
        <v>25</v>
      </c>
      <c r="D1170">
        <v>3</v>
      </c>
      <c r="E1170">
        <v>0</v>
      </c>
      <c r="F1170">
        <v>123</v>
      </c>
      <c r="G1170" s="5">
        <v>7.5</v>
      </c>
      <c r="H1170" s="5">
        <v>63673.136363636302</v>
      </c>
      <c r="I1170">
        <v>28</v>
      </c>
      <c r="J1170">
        <v>3</v>
      </c>
      <c r="K1170">
        <v>0</v>
      </c>
      <c r="L1170">
        <v>115</v>
      </c>
      <c r="M1170">
        <v>29</v>
      </c>
      <c r="N1170">
        <v>3</v>
      </c>
      <c r="O1170">
        <v>0</v>
      </c>
      <c r="P1170">
        <v>110</v>
      </c>
      <c r="Q1170">
        <v>24</v>
      </c>
      <c r="R1170">
        <v>3</v>
      </c>
      <c r="S1170">
        <v>0</v>
      </c>
      <c r="T1170">
        <v>85</v>
      </c>
    </row>
    <row r="1171" spans="1:20" x14ac:dyDescent="0.2">
      <c r="A1171" s="1">
        <v>43193</v>
      </c>
      <c r="B1171" t="s">
        <v>18</v>
      </c>
      <c r="C1171">
        <v>7</v>
      </c>
      <c r="D1171">
        <v>4</v>
      </c>
      <c r="E1171">
        <v>0</v>
      </c>
      <c r="F1171">
        <v>21</v>
      </c>
      <c r="G1171" s="5">
        <v>2</v>
      </c>
      <c r="H1171" s="5">
        <v>71501.142857142797</v>
      </c>
      <c r="I1171">
        <v>11</v>
      </c>
      <c r="J1171">
        <v>4</v>
      </c>
      <c r="K1171">
        <v>1</v>
      </c>
      <c r="L1171">
        <v>28</v>
      </c>
      <c r="M1171">
        <v>8</v>
      </c>
      <c r="N1171">
        <v>4</v>
      </c>
      <c r="O1171">
        <v>0</v>
      </c>
      <c r="P1171">
        <v>28</v>
      </c>
      <c r="Q1171">
        <v>7</v>
      </c>
      <c r="R1171">
        <v>4</v>
      </c>
      <c r="S1171">
        <v>0</v>
      </c>
      <c r="T1171">
        <v>24</v>
      </c>
    </row>
    <row r="1172" spans="1:20" x14ac:dyDescent="0.2">
      <c r="A1172" s="1">
        <v>43193</v>
      </c>
      <c r="B1172" t="s">
        <v>19</v>
      </c>
      <c r="C1172">
        <v>20</v>
      </c>
      <c r="D1172">
        <v>16</v>
      </c>
      <c r="E1172">
        <v>0</v>
      </c>
      <c r="F1172">
        <v>321</v>
      </c>
      <c r="G1172" s="5">
        <v>2.0499999999999998</v>
      </c>
      <c r="H1172" s="5">
        <v>65161.25</v>
      </c>
      <c r="I1172">
        <v>29</v>
      </c>
      <c r="J1172">
        <v>12</v>
      </c>
      <c r="K1172">
        <v>1</v>
      </c>
      <c r="L1172">
        <v>314</v>
      </c>
      <c r="M1172">
        <v>24</v>
      </c>
      <c r="N1172">
        <v>16</v>
      </c>
      <c r="O1172">
        <v>1</v>
      </c>
      <c r="P1172">
        <v>359</v>
      </c>
      <c r="Q1172">
        <v>43</v>
      </c>
      <c r="R1172">
        <v>10</v>
      </c>
      <c r="S1172">
        <v>2</v>
      </c>
      <c r="T1172">
        <v>345</v>
      </c>
    </row>
    <row r="1173" spans="1:20" x14ac:dyDescent="0.2">
      <c r="A1173" s="1">
        <v>43193</v>
      </c>
      <c r="B1173" t="s">
        <v>20</v>
      </c>
      <c r="C1173">
        <v>17</v>
      </c>
      <c r="D1173">
        <v>11</v>
      </c>
      <c r="E1173">
        <v>0</v>
      </c>
      <c r="F1173">
        <v>183</v>
      </c>
      <c r="G1173" s="5">
        <v>2.4705882352941102</v>
      </c>
      <c r="H1173" s="5">
        <v>76491.235294117607</v>
      </c>
      <c r="I1173">
        <v>9</v>
      </c>
      <c r="J1173">
        <v>14</v>
      </c>
      <c r="K1173">
        <v>1</v>
      </c>
      <c r="L1173">
        <v>119</v>
      </c>
      <c r="M1173">
        <v>18</v>
      </c>
      <c r="N1173">
        <v>10</v>
      </c>
      <c r="O1173">
        <v>1</v>
      </c>
      <c r="P1173">
        <v>174</v>
      </c>
      <c r="Q1173">
        <v>21</v>
      </c>
      <c r="R1173">
        <v>19</v>
      </c>
      <c r="S1173">
        <v>0</v>
      </c>
      <c r="T1173">
        <v>409</v>
      </c>
    </row>
    <row r="1174" spans="1:20" x14ac:dyDescent="0.2">
      <c r="A1174" s="1">
        <v>43193</v>
      </c>
      <c r="B1174" t="s">
        <v>21</v>
      </c>
      <c r="C1174">
        <v>10</v>
      </c>
      <c r="D1174">
        <v>10</v>
      </c>
      <c r="E1174">
        <v>0</v>
      </c>
      <c r="F1174">
        <v>100</v>
      </c>
      <c r="G1174" s="5">
        <v>5.4</v>
      </c>
      <c r="H1174" s="5">
        <v>50088.6</v>
      </c>
      <c r="I1174">
        <v>11</v>
      </c>
      <c r="J1174">
        <v>10</v>
      </c>
      <c r="K1174">
        <v>0</v>
      </c>
      <c r="L1174">
        <v>112</v>
      </c>
      <c r="M1174">
        <v>12</v>
      </c>
      <c r="N1174">
        <v>10</v>
      </c>
      <c r="O1174">
        <v>0</v>
      </c>
      <c r="P1174">
        <v>122</v>
      </c>
      <c r="Q1174">
        <v>11</v>
      </c>
      <c r="R1174">
        <v>10</v>
      </c>
      <c r="S1174">
        <v>0</v>
      </c>
      <c r="T1174">
        <v>113</v>
      </c>
    </row>
    <row r="1175" spans="1:20" x14ac:dyDescent="0.2">
      <c r="A1175" s="1">
        <v>43193</v>
      </c>
      <c r="B1175" t="s">
        <v>22</v>
      </c>
      <c r="C1175">
        <v>26</v>
      </c>
      <c r="D1175">
        <v>7</v>
      </c>
      <c r="E1175">
        <v>0</v>
      </c>
      <c r="F1175">
        <v>226</v>
      </c>
      <c r="G1175" s="5">
        <v>2.8260869565217299</v>
      </c>
      <c r="H1175" s="5">
        <v>56586.130434782601</v>
      </c>
      <c r="I1175">
        <v>25</v>
      </c>
      <c r="J1175">
        <v>7</v>
      </c>
      <c r="K1175">
        <v>0</v>
      </c>
      <c r="L1175">
        <v>214</v>
      </c>
      <c r="M1175">
        <v>22</v>
      </c>
      <c r="N1175">
        <v>7</v>
      </c>
      <c r="O1175">
        <v>0</v>
      </c>
      <c r="P1175">
        <v>188</v>
      </c>
      <c r="Q1175">
        <v>33</v>
      </c>
      <c r="R1175">
        <v>7</v>
      </c>
      <c r="S1175">
        <v>0</v>
      </c>
      <c r="T1175">
        <v>297</v>
      </c>
    </row>
    <row r="1176" spans="1:20" x14ac:dyDescent="0.2">
      <c r="A1176" s="1">
        <v>43193</v>
      </c>
      <c r="B1176" t="s">
        <v>23</v>
      </c>
      <c r="C1176">
        <v>39</v>
      </c>
      <c r="D1176">
        <v>10</v>
      </c>
      <c r="E1176">
        <v>0</v>
      </c>
      <c r="F1176">
        <v>436</v>
      </c>
      <c r="G1176" s="5">
        <v>4.2702702702702702</v>
      </c>
      <c r="H1176" s="5">
        <v>56803.972972972901</v>
      </c>
      <c r="I1176">
        <v>40</v>
      </c>
      <c r="J1176">
        <v>10</v>
      </c>
      <c r="K1176">
        <v>1</v>
      </c>
      <c r="L1176">
        <v>417</v>
      </c>
      <c r="M1176">
        <v>47</v>
      </c>
      <c r="N1176">
        <v>10</v>
      </c>
      <c r="O1176">
        <v>1</v>
      </c>
      <c r="P1176">
        <v>495</v>
      </c>
      <c r="Q1176">
        <v>60</v>
      </c>
      <c r="R1176">
        <v>10</v>
      </c>
      <c r="S1176">
        <v>0</v>
      </c>
      <c r="T1176">
        <v>654</v>
      </c>
    </row>
    <row r="1177" spans="1:20" x14ac:dyDescent="0.2">
      <c r="A1177" s="1">
        <v>43193</v>
      </c>
      <c r="B1177" t="s">
        <v>24</v>
      </c>
      <c r="C1177">
        <v>14</v>
      </c>
      <c r="D1177">
        <v>2</v>
      </c>
      <c r="E1177">
        <v>0</v>
      </c>
      <c r="F1177">
        <v>40</v>
      </c>
      <c r="G1177" s="5">
        <v>2.9230769230769198</v>
      </c>
      <c r="H1177" s="5">
        <v>53970.1538461538</v>
      </c>
      <c r="I1177">
        <v>16</v>
      </c>
      <c r="J1177">
        <v>2</v>
      </c>
      <c r="K1177">
        <v>0</v>
      </c>
      <c r="L1177">
        <v>44</v>
      </c>
      <c r="M1177">
        <v>7</v>
      </c>
      <c r="N1177">
        <v>2</v>
      </c>
      <c r="O1177">
        <v>0</v>
      </c>
      <c r="P1177">
        <v>29</v>
      </c>
      <c r="Q1177">
        <v>21</v>
      </c>
      <c r="R1177">
        <v>2</v>
      </c>
      <c r="S1177">
        <v>0</v>
      </c>
      <c r="T1177">
        <v>73</v>
      </c>
    </row>
    <row r="1178" spans="1:20" x14ac:dyDescent="0.2">
      <c r="A1178" s="1">
        <v>43193</v>
      </c>
      <c r="B1178" t="s">
        <v>25</v>
      </c>
      <c r="C1178">
        <v>12</v>
      </c>
      <c r="D1178">
        <v>4</v>
      </c>
      <c r="E1178">
        <v>0</v>
      </c>
      <c r="F1178">
        <v>48</v>
      </c>
      <c r="G1178" s="5">
        <v>1.5</v>
      </c>
      <c r="H1178" s="5">
        <v>70001.8</v>
      </c>
      <c r="I1178">
        <v>8</v>
      </c>
      <c r="J1178">
        <v>4</v>
      </c>
      <c r="K1178">
        <v>0</v>
      </c>
      <c r="L1178">
        <v>28</v>
      </c>
      <c r="M1178">
        <v>8</v>
      </c>
      <c r="N1178">
        <v>4</v>
      </c>
      <c r="O1178">
        <v>0</v>
      </c>
      <c r="P1178">
        <v>32</v>
      </c>
      <c r="Q1178">
        <v>7</v>
      </c>
      <c r="R1178">
        <v>4</v>
      </c>
      <c r="S1178">
        <v>0</v>
      </c>
      <c r="T1178">
        <v>28</v>
      </c>
    </row>
    <row r="1179" spans="1:20" x14ac:dyDescent="0.2">
      <c r="A1179" s="1">
        <v>43193</v>
      </c>
      <c r="B1179" t="s">
        <v>26</v>
      </c>
      <c r="C1179">
        <v>48</v>
      </c>
      <c r="D1179">
        <v>2</v>
      </c>
      <c r="E1179">
        <v>0</v>
      </c>
      <c r="F1179">
        <v>96</v>
      </c>
      <c r="G1179" s="5">
        <v>2.52173913043478</v>
      </c>
      <c r="H1179" s="5">
        <v>52289.260869565202</v>
      </c>
      <c r="I1179">
        <v>29</v>
      </c>
      <c r="J1179">
        <v>2</v>
      </c>
      <c r="K1179">
        <v>0</v>
      </c>
      <c r="L1179">
        <v>55</v>
      </c>
      <c r="M1179">
        <v>32</v>
      </c>
      <c r="N1179">
        <v>2</v>
      </c>
      <c r="O1179">
        <v>0</v>
      </c>
      <c r="P1179">
        <v>64</v>
      </c>
      <c r="Q1179">
        <v>41</v>
      </c>
      <c r="R1179">
        <v>2</v>
      </c>
      <c r="S1179">
        <v>0</v>
      </c>
      <c r="T1179">
        <v>69</v>
      </c>
    </row>
    <row r="1180" spans="1:20" x14ac:dyDescent="0.2">
      <c r="A1180" s="1">
        <v>43193</v>
      </c>
      <c r="B1180" t="s">
        <v>27</v>
      </c>
      <c r="C1180">
        <v>11</v>
      </c>
      <c r="D1180">
        <v>8</v>
      </c>
      <c r="E1180">
        <v>2</v>
      </c>
      <c r="F1180">
        <v>84</v>
      </c>
      <c r="G1180" s="5">
        <v>3.3636363636363602</v>
      </c>
      <c r="H1180" s="5">
        <v>54593.363636363603</v>
      </c>
      <c r="I1180">
        <v>10</v>
      </c>
      <c r="J1180">
        <v>8</v>
      </c>
      <c r="K1180">
        <v>1</v>
      </c>
      <c r="L1180">
        <v>90</v>
      </c>
      <c r="M1180">
        <v>10</v>
      </c>
      <c r="N1180">
        <v>8</v>
      </c>
      <c r="O1180">
        <v>0</v>
      </c>
      <c r="P1180">
        <v>93</v>
      </c>
      <c r="Q1180">
        <v>13</v>
      </c>
      <c r="R1180">
        <v>8</v>
      </c>
      <c r="S1180">
        <v>1</v>
      </c>
      <c r="T1180">
        <v>111</v>
      </c>
    </row>
    <row r="1181" spans="1:20" x14ac:dyDescent="0.2">
      <c r="A1181" s="1">
        <v>43193</v>
      </c>
      <c r="B1181" t="s">
        <v>28</v>
      </c>
      <c r="C1181">
        <v>14</v>
      </c>
      <c r="D1181">
        <v>9</v>
      </c>
      <c r="E1181">
        <v>0</v>
      </c>
      <c r="F1181">
        <v>126</v>
      </c>
      <c r="G1181" s="5">
        <v>1.1428571428571399</v>
      </c>
      <c r="H1181" s="5">
        <v>85785.428571428507</v>
      </c>
      <c r="I1181">
        <v>12</v>
      </c>
      <c r="J1181">
        <v>9</v>
      </c>
      <c r="K1181">
        <v>0</v>
      </c>
      <c r="L1181">
        <v>106</v>
      </c>
      <c r="M1181">
        <v>19</v>
      </c>
      <c r="N1181">
        <v>8</v>
      </c>
      <c r="O1181">
        <v>0</v>
      </c>
      <c r="P1181">
        <v>149</v>
      </c>
      <c r="Q1181">
        <v>22</v>
      </c>
      <c r="R1181">
        <v>9</v>
      </c>
      <c r="S1181">
        <v>1</v>
      </c>
      <c r="T1181">
        <v>193</v>
      </c>
    </row>
    <row r="1182" spans="1:20" x14ac:dyDescent="0.2">
      <c r="A1182" s="1">
        <v>43193</v>
      </c>
      <c r="B1182" t="s">
        <v>29</v>
      </c>
      <c r="C1182">
        <v>17</v>
      </c>
      <c r="D1182">
        <v>2</v>
      </c>
      <c r="E1182">
        <v>0</v>
      </c>
      <c r="F1182">
        <v>48</v>
      </c>
      <c r="G1182" s="5">
        <v>2.2941176470588198</v>
      </c>
      <c r="H1182" s="5">
        <v>70704.823529411704</v>
      </c>
      <c r="I1182">
        <v>14</v>
      </c>
      <c r="J1182">
        <v>2</v>
      </c>
      <c r="K1182">
        <v>0</v>
      </c>
      <c r="L1182">
        <v>42</v>
      </c>
      <c r="M1182">
        <v>17</v>
      </c>
      <c r="N1182">
        <v>2</v>
      </c>
      <c r="O1182">
        <v>0</v>
      </c>
      <c r="P1182">
        <v>37</v>
      </c>
      <c r="Q1182">
        <v>22</v>
      </c>
      <c r="R1182">
        <v>2</v>
      </c>
      <c r="S1182">
        <v>0</v>
      </c>
      <c r="T1182">
        <v>82</v>
      </c>
    </row>
    <row r="1183" spans="1:20" x14ac:dyDescent="0.2">
      <c r="A1183" s="1">
        <v>43193</v>
      </c>
      <c r="B1183" t="s">
        <v>30</v>
      </c>
      <c r="C1183">
        <v>12</v>
      </c>
      <c r="D1183">
        <v>2</v>
      </c>
      <c r="E1183">
        <v>0</v>
      </c>
      <c r="F1183">
        <v>24</v>
      </c>
      <c r="G1183" s="5">
        <v>3.0833333333333299</v>
      </c>
      <c r="H1183" s="5">
        <v>58402.25</v>
      </c>
      <c r="I1183">
        <v>6</v>
      </c>
      <c r="J1183">
        <v>2</v>
      </c>
      <c r="K1183">
        <v>0</v>
      </c>
      <c r="L1183">
        <v>28</v>
      </c>
      <c r="M1183">
        <v>19</v>
      </c>
      <c r="N1183">
        <v>2</v>
      </c>
      <c r="O1183">
        <v>0</v>
      </c>
      <c r="P1183">
        <v>38</v>
      </c>
      <c r="Q1183">
        <v>26</v>
      </c>
      <c r="R1183">
        <v>2</v>
      </c>
      <c r="S1183">
        <v>0</v>
      </c>
      <c r="T1183">
        <v>105</v>
      </c>
    </row>
    <row r="1184" spans="1:20" x14ac:dyDescent="0.2">
      <c r="A1184" s="1">
        <v>43193</v>
      </c>
      <c r="B1184" t="s">
        <v>31</v>
      </c>
      <c r="C1184">
        <v>83</v>
      </c>
      <c r="D1184">
        <v>12</v>
      </c>
      <c r="E1184">
        <v>0</v>
      </c>
      <c r="F1184">
        <v>1005</v>
      </c>
      <c r="G1184" s="5">
        <v>3.8271604938271602</v>
      </c>
      <c r="H1184" s="5">
        <v>53162.012345679002</v>
      </c>
      <c r="I1184">
        <v>70</v>
      </c>
      <c r="J1184">
        <v>13</v>
      </c>
      <c r="K1184">
        <v>0</v>
      </c>
      <c r="L1184">
        <v>875</v>
      </c>
      <c r="M1184">
        <v>81</v>
      </c>
      <c r="N1184">
        <v>12</v>
      </c>
      <c r="O1184">
        <v>1</v>
      </c>
      <c r="P1184">
        <v>912</v>
      </c>
      <c r="Q1184">
        <v>83</v>
      </c>
      <c r="R1184">
        <v>16</v>
      </c>
      <c r="S1184">
        <v>1</v>
      </c>
      <c r="T1184">
        <v>1272</v>
      </c>
    </row>
    <row r="1185" spans="1:20" x14ac:dyDescent="0.2">
      <c r="A1185" s="1">
        <v>43193</v>
      </c>
      <c r="B1185" t="s">
        <v>32</v>
      </c>
      <c r="C1185">
        <v>30</v>
      </c>
      <c r="D1185">
        <v>3</v>
      </c>
      <c r="E1185">
        <v>0</v>
      </c>
      <c r="F1185">
        <v>107</v>
      </c>
      <c r="G1185" s="5">
        <v>2.6</v>
      </c>
      <c r="H1185" s="5">
        <v>60045.666666666599</v>
      </c>
      <c r="I1185">
        <v>36</v>
      </c>
      <c r="J1185">
        <v>3</v>
      </c>
      <c r="K1185">
        <v>0</v>
      </c>
      <c r="L1185">
        <v>132</v>
      </c>
      <c r="M1185">
        <v>27</v>
      </c>
      <c r="N1185">
        <v>3</v>
      </c>
      <c r="O1185">
        <v>0</v>
      </c>
      <c r="P1185">
        <v>104</v>
      </c>
      <c r="Q1185">
        <v>28</v>
      </c>
      <c r="R1185">
        <v>3</v>
      </c>
      <c r="S1185">
        <v>0</v>
      </c>
      <c r="T1185">
        <v>120</v>
      </c>
    </row>
    <row r="1186" spans="1:20" x14ac:dyDescent="0.2">
      <c r="A1186" s="1">
        <v>43194</v>
      </c>
      <c r="B1186" t="s">
        <v>19</v>
      </c>
      <c r="C1186">
        <v>33</v>
      </c>
      <c r="D1186">
        <v>10</v>
      </c>
      <c r="E1186">
        <v>1</v>
      </c>
      <c r="F1186">
        <v>284</v>
      </c>
      <c r="G1186" s="5">
        <v>2.6969696969696901</v>
      </c>
      <c r="H1186" s="5">
        <v>57686.212121212098</v>
      </c>
      <c r="I1186">
        <v>32</v>
      </c>
      <c r="J1186">
        <v>11</v>
      </c>
      <c r="K1186">
        <v>0</v>
      </c>
      <c r="L1186">
        <v>364</v>
      </c>
      <c r="M1186">
        <v>33</v>
      </c>
      <c r="N1186">
        <v>11</v>
      </c>
      <c r="O1186">
        <v>1</v>
      </c>
      <c r="P1186">
        <v>326</v>
      </c>
      <c r="Q1186">
        <v>42</v>
      </c>
      <c r="R1186">
        <v>8</v>
      </c>
      <c r="S1186">
        <v>1</v>
      </c>
      <c r="T1186">
        <v>296</v>
      </c>
    </row>
    <row r="1187" spans="1:20" x14ac:dyDescent="0.2">
      <c r="A1187" s="1">
        <v>43194</v>
      </c>
      <c r="B1187" t="s">
        <v>20</v>
      </c>
      <c r="C1187">
        <v>29</v>
      </c>
      <c r="D1187">
        <v>10</v>
      </c>
      <c r="E1187">
        <v>5</v>
      </c>
      <c r="F1187">
        <v>178</v>
      </c>
      <c r="G1187" s="5">
        <v>1.95</v>
      </c>
      <c r="H1187" s="5">
        <v>75033.05</v>
      </c>
      <c r="I1187">
        <v>16</v>
      </c>
      <c r="J1187">
        <v>8</v>
      </c>
      <c r="K1187">
        <v>0</v>
      </c>
      <c r="L1187">
        <v>127</v>
      </c>
      <c r="M1187">
        <v>11</v>
      </c>
      <c r="N1187">
        <v>9</v>
      </c>
      <c r="O1187">
        <v>0</v>
      </c>
      <c r="P1187">
        <v>97</v>
      </c>
      <c r="Q1187">
        <v>9</v>
      </c>
      <c r="R1187">
        <v>7</v>
      </c>
      <c r="S1187">
        <v>0</v>
      </c>
      <c r="T1187">
        <v>60</v>
      </c>
    </row>
    <row r="1188" spans="1:20" x14ac:dyDescent="0.2">
      <c r="A1188" s="1">
        <v>43194</v>
      </c>
      <c r="B1188" t="s">
        <v>21</v>
      </c>
      <c r="C1188">
        <v>8</v>
      </c>
      <c r="D1188">
        <v>10</v>
      </c>
      <c r="E1188">
        <v>0</v>
      </c>
      <c r="F1188">
        <v>82</v>
      </c>
      <c r="G1188" s="5">
        <v>17.75</v>
      </c>
      <c r="H1188" s="5">
        <v>62511.75</v>
      </c>
      <c r="I1188">
        <v>18</v>
      </c>
      <c r="J1188">
        <v>10</v>
      </c>
      <c r="K1188">
        <v>0</v>
      </c>
      <c r="L1188">
        <v>175</v>
      </c>
      <c r="M1188">
        <v>15</v>
      </c>
      <c r="N1188">
        <v>10</v>
      </c>
      <c r="O1188">
        <v>0</v>
      </c>
      <c r="P1188">
        <v>152</v>
      </c>
      <c r="Q1188">
        <v>10</v>
      </c>
      <c r="R1188">
        <v>10</v>
      </c>
      <c r="S1188">
        <v>0</v>
      </c>
      <c r="T1188">
        <v>99</v>
      </c>
    </row>
    <row r="1189" spans="1:20" x14ac:dyDescent="0.2">
      <c r="A1189" s="1">
        <v>43194</v>
      </c>
      <c r="B1189" t="s">
        <v>22</v>
      </c>
      <c r="C1189">
        <v>44</v>
      </c>
      <c r="D1189">
        <v>7</v>
      </c>
      <c r="E1189">
        <v>0</v>
      </c>
      <c r="F1189">
        <v>356</v>
      </c>
      <c r="G1189" s="5">
        <v>7.6136363636363598</v>
      </c>
      <c r="H1189" s="5">
        <v>52427.931818181802</v>
      </c>
      <c r="I1189">
        <v>42</v>
      </c>
      <c r="J1189">
        <v>7</v>
      </c>
      <c r="K1189">
        <v>0</v>
      </c>
      <c r="L1189">
        <v>365</v>
      </c>
      <c r="M1189">
        <v>24</v>
      </c>
      <c r="N1189">
        <v>7</v>
      </c>
      <c r="O1189">
        <v>0</v>
      </c>
      <c r="P1189">
        <v>200</v>
      </c>
      <c r="Q1189">
        <v>41</v>
      </c>
      <c r="R1189">
        <v>7</v>
      </c>
      <c r="S1189">
        <v>0</v>
      </c>
      <c r="T1189">
        <v>353</v>
      </c>
    </row>
    <row r="1190" spans="1:20" x14ac:dyDescent="0.2">
      <c r="A1190" s="1">
        <v>43194</v>
      </c>
      <c r="B1190" t="s">
        <v>23</v>
      </c>
      <c r="C1190">
        <v>55</v>
      </c>
      <c r="D1190">
        <v>10</v>
      </c>
      <c r="E1190">
        <v>0</v>
      </c>
      <c r="F1190">
        <v>618</v>
      </c>
      <c r="G1190" s="5">
        <v>10.2244897959183</v>
      </c>
      <c r="H1190" s="5">
        <v>51112.142857142797</v>
      </c>
      <c r="I1190">
        <v>61</v>
      </c>
      <c r="J1190">
        <v>10</v>
      </c>
      <c r="K1190">
        <v>1</v>
      </c>
      <c r="L1190">
        <v>642</v>
      </c>
      <c r="M1190">
        <v>37</v>
      </c>
      <c r="N1190">
        <v>10</v>
      </c>
      <c r="O1190">
        <v>0</v>
      </c>
      <c r="P1190">
        <v>412</v>
      </c>
      <c r="Q1190">
        <v>72</v>
      </c>
      <c r="R1190">
        <v>10</v>
      </c>
      <c r="S1190">
        <v>0</v>
      </c>
      <c r="T1190">
        <v>782</v>
      </c>
    </row>
    <row r="1191" spans="1:20" x14ac:dyDescent="0.2">
      <c r="A1191" s="1">
        <v>43194</v>
      </c>
      <c r="B1191" t="s">
        <v>24</v>
      </c>
      <c r="C1191">
        <v>13</v>
      </c>
      <c r="D1191">
        <v>2</v>
      </c>
      <c r="E1191">
        <v>2</v>
      </c>
      <c r="F1191">
        <v>23</v>
      </c>
      <c r="G1191" s="5">
        <v>1.8181818181818099</v>
      </c>
      <c r="H1191" s="5">
        <v>81818.636363636295</v>
      </c>
      <c r="I1191">
        <v>17</v>
      </c>
      <c r="J1191">
        <v>2</v>
      </c>
      <c r="K1191">
        <v>0</v>
      </c>
      <c r="L1191">
        <v>41</v>
      </c>
      <c r="M1191">
        <v>15</v>
      </c>
      <c r="N1191">
        <v>2</v>
      </c>
      <c r="O1191">
        <v>1</v>
      </c>
      <c r="P1191">
        <v>30</v>
      </c>
      <c r="Q1191">
        <v>13</v>
      </c>
      <c r="R1191">
        <v>2</v>
      </c>
      <c r="S1191">
        <v>0</v>
      </c>
      <c r="T1191">
        <v>30</v>
      </c>
    </row>
    <row r="1192" spans="1:20" x14ac:dyDescent="0.2">
      <c r="A1192" s="1">
        <v>43194</v>
      </c>
      <c r="B1192" t="s">
        <v>26</v>
      </c>
      <c r="C1192">
        <v>28</v>
      </c>
      <c r="D1192">
        <v>2</v>
      </c>
      <c r="E1192">
        <v>0</v>
      </c>
      <c r="F1192">
        <v>56</v>
      </c>
      <c r="G1192" s="5">
        <v>4.1500000000000004</v>
      </c>
      <c r="H1192" s="5">
        <v>45131.75</v>
      </c>
      <c r="I1192">
        <v>42</v>
      </c>
      <c r="J1192">
        <v>2</v>
      </c>
      <c r="K1192">
        <v>0</v>
      </c>
      <c r="L1192">
        <v>83</v>
      </c>
      <c r="M1192">
        <v>49</v>
      </c>
      <c r="N1192">
        <v>2</v>
      </c>
      <c r="O1192">
        <v>0</v>
      </c>
      <c r="P1192">
        <v>98</v>
      </c>
      <c r="Q1192">
        <v>39</v>
      </c>
      <c r="R1192">
        <v>2</v>
      </c>
      <c r="S1192">
        <v>0</v>
      </c>
      <c r="T1192">
        <v>77</v>
      </c>
    </row>
    <row r="1193" spans="1:20" x14ac:dyDescent="0.2">
      <c r="A1193" s="1">
        <v>43194</v>
      </c>
      <c r="B1193" t="s">
        <v>27</v>
      </c>
      <c r="C1193">
        <v>8</v>
      </c>
      <c r="D1193">
        <v>8</v>
      </c>
      <c r="E1193">
        <v>1</v>
      </c>
      <c r="F1193">
        <v>66</v>
      </c>
      <c r="G1193" s="5">
        <v>17.125</v>
      </c>
      <c r="H1193" s="5">
        <v>62611.125</v>
      </c>
      <c r="I1193">
        <v>16</v>
      </c>
      <c r="J1193">
        <v>8</v>
      </c>
      <c r="K1193">
        <v>1</v>
      </c>
      <c r="L1193">
        <v>145</v>
      </c>
      <c r="M1193">
        <v>11</v>
      </c>
      <c r="N1193">
        <v>8</v>
      </c>
      <c r="O1193">
        <v>0</v>
      </c>
      <c r="P1193">
        <v>99</v>
      </c>
      <c r="Q1193">
        <v>15</v>
      </c>
      <c r="R1193">
        <v>8</v>
      </c>
      <c r="S1193">
        <v>0</v>
      </c>
      <c r="T1193">
        <v>142</v>
      </c>
    </row>
    <row r="1194" spans="1:20" x14ac:dyDescent="0.2">
      <c r="A1194" s="1">
        <v>43194</v>
      </c>
      <c r="B1194" t="s">
        <v>28</v>
      </c>
      <c r="C1194">
        <v>13</v>
      </c>
      <c r="D1194">
        <v>9</v>
      </c>
      <c r="E1194">
        <v>0</v>
      </c>
      <c r="F1194">
        <v>110</v>
      </c>
      <c r="G1194" s="5">
        <v>3.2307692307692299</v>
      </c>
      <c r="H1194" s="5">
        <v>46306.769230769198</v>
      </c>
      <c r="I1194">
        <v>15</v>
      </c>
      <c r="J1194">
        <v>9</v>
      </c>
      <c r="K1194">
        <v>0</v>
      </c>
      <c r="L1194">
        <v>137</v>
      </c>
      <c r="M1194">
        <v>17</v>
      </c>
      <c r="N1194">
        <v>7</v>
      </c>
      <c r="O1194">
        <v>0</v>
      </c>
      <c r="P1194">
        <v>115</v>
      </c>
      <c r="Q1194">
        <v>13</v>
      </c>
      <c r="R1194">
        <v>9</v>
      </c>
      <c r="S1194">
        <v>1</v>
      </c>
      <c r="T1194">
        <v>102</v>
      </c>
    </row>
    <row r="1195" spans="1:20" x14ac:dyDescent="0.2">
      <c r="A1195" s="1">
        <v>43194</v>
      </c>
      <c r="B1195" t="s">
        <v>29</v>
      </c>
      <c r="C1195">
        <v>22</v>
      </c>
      <c r="D1195">
        <v>2</v>
      </c>
      <c r="E1195">
        <v>0</v>
      </c>
      <c r="F1195">
        <v>51</v>
      </c>
      <c r="G1195" s="5">
        <v>2.4444444444444402</v>
      </c>
      <c r="H1195" s="5">
        <v>66700.722222222204</v>
      </c>
      <c r="I1195">
        <v>14</v>
      </c>
      <c r="J1195">
        <v>2</v>
      </c>
      <c r="K1195">
        <v>0</v>
      </c>
      <c r="L1195">
        <v>32</v>
      </c>
      <c r="M1195">
        <v>20</v>
      </c>
      <c r="N1195">
        <v>2</v>
      </c>
      <c r="O1195">
        <v>0</v>
      </c>
      <c r="P1195">
        <v>46</v>
      </c>
      <c r="Q1195">
        <v>12</v>
      </c>
      <c r="R1195">
        <v>2</v>
      </c>
      <c r="S1195">
        <v>0</v>
      </c>
      <c r="T1195">
        <v>25</v>
      </c>
    </row>
    <row r="1196" spans="1:20" x14ac:dyDescent="0.2">
      <c r="A1196" s="1">
        <v>43194</v>
      </c>
      <c r="B1196" t="s">
        <v>30</v>
      </c>
      <c r="C1196">
        <v>15</v>
      </c>
      <c r="D1196">
        <v>2</v>
      </c>
      <c r="E1196">
        <v>0</v>
      </c>
      <c r="F1196">
        <v>36</v>
      </c>
      <c r="G1196" s="5">
        <v>2</v>
      </c>
      <c r="H1196" s="5">
        <v>73388.666666666599</v>
      </c>
      <c r="I1196">
        <v>17</v>
      </c>
      <c r="J1196">
        <v>2</v>
      </c>
      <c r="K1196">
        <v>0</v>
      </c>
      <c r="L1196">
        <v>39</v>
      </c>
      <c r="M1196">
        <v>12</v>
      </c>
      <c r="N1196">
        <v>2</v>
      </c>
      <c r="O1196">
        <v>0</v>
      </c>
      <c r="P1196">
        <v>34</v>
      </c>
      <c r="Q1196">
        <v>14</v>
      </c>
      <c r="R1196">
        <v>2</v>
      </c>
      <c r="S1196">
        <v>0</v>
      </c>
      <c r="T1196">
        <v>29</v>
      </c>
    </row>
    <row r="1197" spans="1:20" x14ac:dyDescent="0.2">
      <c r="A1197" s="1">
        <v>43194</v>
      </c>
      <c r="B1197" t="s">
        <v>31</v>
      </c>
      <c r="C1197">
        <v>70</v>
      </c>
      <c r="D1197">
        <v>13</v>
      </c>
      <c r="E1197">
        <v>2</v>
      </c>
      <c r="F1197">
        <v>774</v>
      </c>
      <c r="G1197" s="5">
        <v>3.2608695652173898</v>
      </c>
      <c r="H1197" s="5">
        <v>55152.318840579697</v>
      </c>
      <c r="I1197">
        <v>90</v>
      </c>
      <c r="J1197">
        <v>11</v>
      </c>
      <c r="K1197">
        <v>0</v>
      </c>
      <c r="L1197">
        <v>996</v>
      </c>
      <c r="M1197">
        <v>105</v>
      </c>
      <c r="N1197">
        <v>13</v>
      </c>
      <c r="O1197">
        <v>0</v>
      </c>
      <c r="P1197">
        <v>1278</v>
      </c>
      <c r="Q1197">
        <v>69</v>
      </c>
      <c r="R1197">
        <v>13</v>
      </c>
      <c r="S1197">
        <v>0</v>
      </c>
      <c r="T1197">
        <v>885</v>
      </c>
    </row>
    <row r="1198" spans="1:20" x14ac:dyDescent="0.2">
      <c r="A1198" s="1">
        <v>43194</v>
      </c>
      <c r="B1198" t="s">
        <v>32</v>
      </c>
      <c r="C1198">
        <v>34</v>
      </c>
      <c r="D1198">
        <v>3</v>
      </c>
      <c r="E1198">
        <v>1</v>
      </c>
      <c r="F1198">
        <v>118</v>
      </c>
      <c r="G1198" s="5">
        <v>2.44827586206896</v>
      </c>
      <c r="H1198" s="5">
        <v>51848.517241379297</v>
      </c>
      <c r="I1198">
        <v>30</v>
      </c>
      <c r="J1198">
        <v>3</v>
      </c>
      <c r="K1198">
        <v>0</v>
      </c>
      <c r="L1198">
        <v>108</v>
      </c>
      <c r="M1198">
        <v>42</v>
      </c>
      <c r="N1198">
        <v>3</v>
      </c>
      <c r="O1198">
        <v>0</v>
      </c>
      <c r="P1198">
        <v>187</v>
      </c>
      <c r="Q1198">
        <v>32</v>
      </c>
      <c r="R1198">
        <v>3</v>
      </c>
      <c r="S1198">
        <v>0</v>
      </c>
      <c r="T1198">
        <v>129</v>
      </c>
    </row>
    <row r="1199" spans="1:20" x14ac:dyDescent="0.2">
      <c r="A1199" s="1">
        <v>43195</v>
      </c>
      <c r="B1199" t="s">
        <v>18</v>
      </c>
      <c r="C1199">
        <v>13</v>
      </c>
      <c r="D1199">
        <v>4</v>
      </c>
      <c r="E1199">
        <v>0</v>
      </c>
      <c r="F1199">
        <v>46</v>
      </c>
      <c r="G1199" s="5">
        <v>4.2857142857142803</v>
      </c>
      <c r="H1199" s="5">
        <v>42910</v>
      </c>
      <c r="I1199">
        <v>9</v>
      </c>
      <c r="J1199">
        <v>4</v>
      </c>
      <c r="K1199">
        <v>0</v>
      </c>
      <c r="L1199">
        <v>32</v>
      </c>
      <c r="M1199">
        <v>1</v>
      </c>
      <c r="N1199">
        <v>4</v>
      </c>
      <c r="O1199">
        <v>0</v>
      </c>
      <c r="P1199">
        <v>4</v>
      </c>
      <c r="Q1199">
        <v>8</v>
      </c>
      <c r="R1199">
        <v>4</v>
      </c>
      <c r="S1199">
        <v>0</v>
      </c>
      <c r="T1199">
        <v>28</v>
      </c>
    </row>
    <row r="1200" spans="1:20" x14ac:dyDescent="0.2">
      <c r="A1200" s="1">
        <v>43195</v>
      </c>
      <c r="B1200" t="s">
        <v>19</v>
      </c>
      <c r="C1200">
        <v>39</v>
      </c>
      <c r="D1200">
        <v>10</v>
      </c>
      <c r="E1200">
        <v>1</v>
      </c>
      <c r="F1200">
        <v>366</v>
      </c>
      <c r="G1200" s="5">
        <v>2.4102564102564101</v>
      </c>
      <c r="H1200" s="5">
        <v>53916.641025641002</v>
      </c>
      <c r="I1200">
        <v>30</v>
      </c>
      <c r="J1200">
        <v>12</v>
      </c>
      <c r="K1200">
        <v>1</v>
      </c>
      <c r="L1200">
        <v>344</v>
      </c>
      <c r="M1200">
        <v>19</v>
      </c>
      <c r="N1200">
        <v>12</v>
      </c>
      <c r="O1200">
        <v>0</v>
      </c>
      <c r="P1200">
        <v>223</v>
      </c>
      <c r="Q1200">
        <v>40</v>
      </c>
      <c r="R1200">
        <v>14</v>
      </c>
      <c r="S1200">
        <v>1</v>
      </c>
      <c r="T1200">
        <v>504</v>
      </c>
    </row>
    <row r="1201" spans="1:20" x14ac:dyDescent="0.2">
      <c r="A1201" s="1">
        <v>43195</v>
      </c>
      <c r="B1201" t="s">
        <v>20</v>
      </c>
      <c r="C1201">
        <v>24</v>
      </c>
      <c r="D1201">
        <v>9</v>
      </c>
      <c r="E1201">
        <v>0</v>
      </c>
      <c r="F1201">
        <v>208</v>
      </c>
      <c r="G1201" s="5">
        <v>2.5416666666666599</v>
      </c>
      <c r="H1201" s="5">
        <v>62628.666666666599</v>
      </c>
      <c r="I1201">
        <v>12</v>
      </c>
      <c r="J1201">
        <v>10</v>
      </c>
      <c r="K1201">
        <v>0</v>
      </c>
      <c r="L1201">
        <v>124</v>
      </c>
      <c r="M1201">
        <v>13</v>
      </c>
      <c r="N1201">
        <v>8</v>
      </c>
      <c r="O1201">
        <v>0</v>
      </c>
      <c r="P1201">
        <v>97</v>
      </c>
      <c r="Q1201">
        <v>16</v>
      </c>
      <c r="R1201">
        <v>13</v>
      </c>
      <c r="S1201">
        <v>1</v>
      </c>
      <c r="T1201">
        <v>196</v>
      </c>
    </row>
    <row r="1202" spans="1:20" x14ac:dyDescent="0.2">
      <c r="A1202" s="1">
        <v>43195</v>
      </c>
      <c r="B1202" t="s">
        <v>21</v>
      </c>
      <c r="C1202">
        <v>13</v>
      </c>
      <c r="D1202">
        <v>10</v>
      </c>
      <c r="E1202">
        <v>0</v>
      </c>
      <c r="F1202">
        <v>132</v>
      </c>
      <c r="G1202" s="5">
        <v>4.25</v>
      </c>
      <c r="H1202" s="5">
        <v>66701.5</v>
      </c>
      <c r="I1202">
        <v>4</v>
      </c>
      <c r="J1202">
        <v>10</v>
      </c>
      <c r="K1202">
        <v>0</v>
      </c>
      <c r="L1202">
        <v>38</v>
      </c>
      <c r="M1202">
        <v>7</v>
      </c>
      <c r="N1202">
        <v>10</v>
      </c>
      <c r="O1202">
        <v>0</v>
      </c>
      <c r="P1202">
        <v>71</v>
      </c>
      <c r="Q1202">
        <v>11</v>
      </c>
      <c r="R1202">
        <v>10</v>
      </c>
      <c r="S1202">
        <v>0</v>
      </c>
      <c r="T1202">
        <v>113</v>
      </c>
    </row>
    <row r="1203" spans="1:20" x14ac:dyDescent="0.2">
      <c r="A1203" s="1">
        <v>43195</v>
      </c>
      <c r="B1203" t="s">
        <v>22</v>
      </c>
      <c r="C1203">
        <v>46</v>
      </c>
      <c r="D1203">
        <v>7</v>
      </c>
      <c r="E1203">
        <v>0</v>
      </c>
      <c r="F1203">
        <v>390</v>
      </c>
      <c r="G1203" s="5">
        <v>2.09756097560975</v>
      </c>
      <c r="H1203" s="5">
        <v>78093.219512195094</v>
      </c>
      <c r="I1203">
        <v>34</v>
      </c>
      <c r="J1203">
        <v>7</v>
      </c>
      <c r="K1203">
        <v>1</v>
      </c>
      <c r="L1203">
        <v>282</v>
      </c>
      <c r="M1203">
        <v>36</v>
      </c>
      <c r="N1203">
        <v>7</v>
      </c>
      <c r="O1203">
        <v>0</v>
      </c>
      <c r="P1203">
        <v>310</v>
      </c>
      <c r="Q1203">
        <v>27</v>
      </c>
      <c r="R1203">
        <v>7</v>
      </c>
      <c r="S1203">
        <v>1</v>
      </c>
      <c r="T1203">
        <v>214</v>
      </c>
    </row>
    <row r="1204" spans="1:20" x14ac:dyDescent="0.2">
      <c r="A1204" s="1">
        <v>43195</v>
      </c>
      <c r="B1204" t="s">
        <v>23</v>
      </c>
      <c r="C1204">
        <v>59</v>
      </c>
      <c r="D1204">
        <v>10</v>
      </c>
      <c r="E1204">
        <v>0</v>
      </c>
      <c r="F1204">
        <v>651</v>
      </c>
      <c r="G1204" s="5">
        <v>5.3653846153846096</v>
      </c>
      <c r="H1204" s="5">
        <v>40512.846153846098</v>
      </c>
      <c r="I1204">
        <v>79</v>
      </c>
      <c r="J1204">
        <v>10</v>
      </c>
      <c r="K1204">
        <v>0</v>
      </c>
      <c r="L1204">
        <v>876</v>
      </c>
      <c r="M1204">
        <v>56</v>
      </c>
      <c r="N1204">
        <v>10</v>
      </c>
      <c r="O1204">
        <v>0</v>
      </c>
      <c r="P1204">
        <v>614</v>
      </c>
      <c r="Q1204">
        <v>59</v>
      </c>
      <c r="R1204">
        <v>10</v>
      </c>
      <c r="S1204">
        <v>0</v>
      </c>
      <c r="T1204">
        <v>646</v>
      </c>
    </row>
    <row r="1205" spans="1:20" x14ac:dyDescent="0.2">
      <c r="A1205" s="1">
        <v>43195</v>
      </c>
      <c r="B1205" t="s">
        <v>24</v>
      </c>
      <c r="C1205">
        <v>16</v>
      </c>
      <c r="D1205">
        <v>2</v>
      </c>
      <c r="E1205">
        <v>0</v>
      </c>
      <c r="F1205">
        <v>42</v>
      </c>
      <c r="G1205" s="5">
        <v>3.5</v>
      </c>
      <c r="H1205" s="5">
        <v>56400.25</v>
      </c>
      <c r="I1205">
        <v>16</v>
      </c>
      <c r="J1205">
        <v>2</v>
      </c>
      <c r="K1205">
        <v>0</v>
      </c>
      <c r="L1205">
        <v>38</v>
      </c>
      <c r="M1205">
        <v>17</v>
      </c>
      <c r="N1205">
        <v>2</v>
      </c>
      <c r="O1205">
        <v>0</v>
      </c>
      <c r="P1205">
        <v>38</v>
      </c>
      <c r="Q1205">
        <v>12</v>
      </c>
      <c r="R1205">
        <v>2</v>
      </c>
      <c r="S1205">
        <v>0</v>
      </c>
      <c r="T1205">
        <v>31</v>
      </c>
    </row>
    <row r="1206" spans="1:20" x14ac:dyDescent="0.2">
      <c r="A1206" s="1">
        <v>43195</v>
      </c>
      <c r="B1206" t="s">
        <v>25</v>
      </c>
      <c r="C1206">
        <v>17</v>
      </c>
      <c r="D1206">
        <v>4</v>
      </c>
      <c r="E1206">
        <v>0</v>
      </c>
      <c r="F1206">
        <v>68</v>
      </c>
      <c r="G1206" s="5">
        <v>3.2727272727272698</v>
      </c>
      <c r="H1206" s="5">
        <v>45546.727272727199</v>
      </c>
      <c r="I1206">
        <v>13</v>
      </c>
      <c r="J1206">
        <v>4</v>
      </c>
      <c r="K1206">
        <v>0</v>
      </c>
      <c r="L1206">
        <v>46</v>
      </c>
      <c r="M1206">
        <v>1</v>
      </c>
      <c r="N1206">
        <v>4</v>
      </c>
      <c r="O1206">
        <v>1</v>
      </c>
      <c r="P1206">
        <v>3</v>
      </c>
      <c r="Q1206">
        <v>6</v>
      </c>
      <c r="R1206">
        <v>4</v>
      </c>
      <c r="S1206">
        <v>1</v>
      </c>
      <c r="T1206">
        <v>20</v>
      </c>
    </row>
    <row r="1207" spans="1:20" x14ac:dyDescent="0.2">
      <c r="A1207" s="1">
        <v>43195</v>
      </c>
      <c r="B1207" t="s">
        <v>26</v>
      </c>
      <c r="C1207">
        <v>35</v>
      </c>
      <c r="D1207">
        <v>2</v>
      </c>
      <c r="E1207">
        <v>0</v>
      </c>
      <c r="F1207">
        <v>68</v>
      </c>
      <c r="G1207" s="5">
        <v>4.4800000000000004</v>
      </c>
      <c r="H1207" s="5">
        <v>44071.48</v>
      </c>
      <c r="I1207">
        <v>32</v>
      </c>
      <c r="J1207">
        <v>2</v>
      </c>
      <c r="K1207">
        <v>0</v>
      </c>
      <c r="L1207">
        <v>63</v>
      </c>
      <c r="M1207">
        <v>36</v>
      </c>
      <c r="N1207">
        <v>2</v>
      </c>
      <c r="O1207">
        <v>0</v>
      </c>
      <c r="P1207">
        <v>72</v>
      </c>
      <c r="Q1207">
        <v>36</v>
      </c>
      <c r="R1207">
        <v>2</v>
      </c>
      <c r="S1207">
        <v>0</v>
      </c>
      <c r="T1207">
        <v>63</v>
      </c>
    </row>
    <row r="1208" spans="1:20" x14ac:dyDescent="0.2">
      <c r="A1208" s="1">
        <v>43195</v>
      </c>
      <c r="B1208" t="s">
        <v>27</v>
      </c>
      <c r="C1208">
        <v>11</v>
      </c>
      <c r="D1208">
        <v>8</v>
      </c>
      <c r="E1208">
        <v>0</v>
      </c>
      <c r="F1208">
        <v>100</v>
      </c>
      <c r="G1208" s="5">
        <v>3.8181818181818099</v>
      </c>
      <c r="H1208" s="5">
        <v>27315.636363636298</v>
      </c>
      <c r="I1208">
        <v>11</v>
      </c>
      <c r="J1208">
        <v>8</v>
      </c>
      <c r="K1208">
        <v>0</v>
      </c>
      <c r="L1208">
        <v>99</v>
      </c>
      <c r="M1208">
        <v>9</v>
      </c>
      <c r="N1208">
        <v>8</v>
      </c>
      <c r="O1208">
        <v>1</v>
      </c>
      <c r="P1208">
        <v>73</v>
      </c>
      <c r="Q1208">
        <v>15</v>
      </c>
      <c r="R1208">
        <v>8</v>
      </c>
      <c r="S1208">
        <v>0</v>
      </c>
      <c r="T1208">
        <v>138</v>
      </c>
    </row>
    <row r="1209" spans="1:20" x14ac:dyDescent="0.2">
      <c r="A1209" s="1">
        <v>43195</v>
      </c>
      <c r="B1209" t="s">
        <v>28</v>
      </c>
      <c r="C1209">
        <v>15</v>
      </c>
      <c r="D1209">
        <v>10</v>
      </c>
      <c r="E1209">
        <v>1</v>
      </c>
      <c r="F1209">
        <v>124</v>
      </c>
      <c r="G1209" s="5">
        <v>7.6666666666666599</v>
      </c>
      <c r="H1209" s="5">
        <v>26776.733333333301</v>
      </c>
      <c r="I1209">
        <v>14</v>
      </c>
      <c r="J1209">
        <v>8</v>
      </c>
      <c r="K1209">
        <v>0</v>
      </c>
      <c r="L1209">
        <v>108</v>
      </c>
      <c r="M1209">
        <v>14</v>
      </c>
      <c r="N1209">
        <v>11</v>
      </c>
      <c r="O1209">
        <v>0</v>
      </c>
      <c r="P1209">
        <v>149</v>
      </c>
      <c r="Q1209">
        <v>18</v>
      </c>
      <c r="R1209">
        <v>8</v>
      </c>
      <c r="S1209">
        <v>1</v>
      </c>
      <c r="T1209">
        <v>125</v>
      </c>
    </row>
    <row r="1210" spans="1:20" x14ac:dyDescent="0.2">
      <c r="A1210" s="1">
        <v>43195</v>
      </c>
      <c r="B1210" t="s">
        <v>29</v>
      </c>
      <c r="C1210">
        <v>28</v>
      </c>
      <c r="D1210">
        <v>2</v>
      </c>
      <c r="E1210">
        <v>0</v>
      </c>
      <c r="F1210">
        <v>78</v>
      </c>
      <c r="G1210" s="5">
        <v>3.96428571428571</v>
      </c>
      <c r="H1210" s="5">
        <v>50140.071428571398</v>
      </c>
      <c r="I1210">
        <v>19</v>
      </c>
      <c r="J1210">
        <v>2</v>
      </c>
      <c r="K1210">
        <v>0</v>
      </c>
      <c r="L1210">
        <v>47</v>
      </c>
      <c r="M1210">
        <v>17</v>
      </c>
      <c r="N1210">
        <v>2</v>
      </c>
      <c r="O1210">
        <v>0</v>
      </c>
      <c r="P1210">
        <v>46</v>
      </c>
      <c r="Q1210">
        <v>23</v>
      </c>
      <c r="R1210">
        <v>2</v>
      </c>
      <c r="S1210">
        <v>0</v>
      </c>
      <c r="T1210">
        <v>54</v>
      </c>
    </row>
    <row r="1211" spans="1:20" x14ac:dyDescent="0.2">
      <c r="A1211" s="1">
        <v>43195</v>
      </c>
      <c r="B1211" t="s">
        <v>30</v>
      </c>
      <c r="C1211">
        <v>16</v>
      </c>
      <c r="D1211">
        <v>2</v>
      </c>
      <c r="E1211">
        <v>0</v>
      </c>
      <c r="F1211">
        <v>44</v>
      </c>
      <c r="G1211" s="5">
        <v>2.3125</v>
      </c>
      <c r="H1211" s="5">
        <v>62641.5625</v>
      </c>
      <c r="I1211">
        <v>12</v>
      </c>
      <c r="J1211">
        <v>2</v>
      </c>
      <c r="K1211">
        <v>0</v>
      </c>
      <c r="L1211">
        <v>38</v>
      </c>
      <c r="M1211">
        <v>13</v>
      </c>
      <c r="N1211">
        <v>2</v>
      </c>
      <c r="O1211">
        <v>0</v>
      </c>
      <c r="P1211">
        <v>32</v>
      </c>
      <c r="Q1211">
        <v>22</v>
      </c>
      <c r="R1211">
        <v>2</v>
      </c>
      <c r="S1211">
        <v>0</v>
      </c>
      <c r="T1211">
        <v>52</v>
      </c>
    </row>
    <row r="1212" spans="1:20" x14ac:dyDescent="0.2">
      <c r="A1212" s="1">
        <v>43195</v>
      </c>
      <c r="B1212" t="s">
        <v>31</v>
      </c>
      <c r="C1212">
        <v>96</v>
      </c>
      <c r="D1212">
        <v>12</v>
      </c>
      <c r="E1212">
        <v>0</v>
      </c>
      <c r="F1212">
        <v>1171</v>
      </c>
      <c r="G1212" s="5">
        <v>4.1182795698924703</v>
      </c>
      <c r="H1212" s="5">
        <v>46334.397849462301</v>
      </c>
      <c r="I1212">
        <v>71</v>
      </c>
      <c r="J1212">
        <v>12</v>
      </c>
      <c r="K1212">
        <v>1</v>
      </c>
      <c r="L1212">
        <v>799</v>
      </c>
      <c r="M1212">
        <v>87</v>
      </c>
      <c r="N1212">
        <v>15</v>
      </c>
      <c r="O1212">
        <v>0</v>
      </c>
      <c r="P1212">
        <v>1290</v>
      </c>
      <c r="Q1212">
        <v>90</v>
      </c>
      <c r="R1212">
        <v>15</v>
      </c>
      <c r="S1212">
        <v>1</v>
      </c>
      <c r="T1212">
        <v>1299</v>
      </c>
    </row>
    <row r="1213" spans="1:20" x14ac:dyDescent="0.2">
      <c r="A1213" s="1">
        <v>43195</v>
      </c>
      <c r="B1213" t="s">
        <v>32</v>
      </c>
      <c r="C1213">
        <v>36</v>
      </c>
      <c r="D1213">
        <v>3</v>
      </c>
      <c r="E1213">
        <v>0</v>
      </c>
      <c r="F1213">
        <v>135</v>
      </c>
      <c r="G1213" s="5">
        <v>2.3142857142857101</v>
      </c>
      <c r="H1213" s="5">
        <v>51510.771428571403</v>
      </c>
      <c r="I1213">
        <v>30</v>
      </c>
      <c r="J1213">
        <v>3</v>
      </c>
      <c r="K1213">
        <v>0</v>
      </c>
      <c r="L1213">
        <v>131</v>
      </c>
      <c r="M1213">
        <v>16</v>
      </c>
      <c r="N1213">
        <v>3</v>
      </c>
      <c r="O1213">
        <v>0</v>
      </c>
      <c r="P1213">
        <v>84</v>
      </c>
      <c r="Q1213">
        <v>39</v>
      </c>
      <c r="R1213">
        <v>3</v>
      </c>
      <c r="S1213">
        <v>0</v>
      </c>
      <c r="T1213">
        <v>158</v>
      </c>
    </row>
    <row r="1214" spans="1:20" x14ac:dyDescent="0.2">
      <c r="A1214" s="1">
        <v>43196</v>
      </c>
      <c r="B1214" t="s">
        <v>18</v>
      </c>
      <c r="C1214">
        <v>6</v>
      </c>
      <c r="D1214">
        <v>4</v>
      </c>
      <c r="E1214">
        <v>0</v>
      </c>
      <c r="F1214">
        <v>21</v>
      </c>
      <c r="G1214" s="5">
        <v>5.5</v>
      </c>
      <c r="H1214" s="5">
        <v>16699.833333333299</v>
      </c>
      <c r="I1214">
        <v>20</v>
      </c>
      <c r="J1214">
        <v>4</v>
      </c>
      <c r="K1214">
        <v>0</v>
      </c>
      <c r="L1214">
        <v>70</v>
      </c>
      <c r="M1214">
        <v>10</v>
      </c>
      <c r="N1214">
        <v>4</v>
      </c>
      <c r="O1214">
        <v>0</v>
      </c>
      <c r="P1214">
        <v>32</v>
      </c>
      <c r="Q1214">
        <v>10</v>
      </c>
      <c r="R1214">
        <v>4</v>
      </c>
      <c r="S1214">
        <v>0</v>
      </c>
      <c r="T1214">
        <v>34</v>
      </c>
    </row>
    <row r="1215" spans="1:20" x14ac:dyDescent="0.2">
      <c r="A1215" s="1">
        <v>43196</v>
      </c>
      <c r="B1215" t="s">
        <v>19</v>
      </c>
      <c r="C1215">
        <v>50</v>
      </c>
      <c r="D1215">
        <v>9</v>
      </c>
      <c r="E1215">
        <v>1</v>
      </c>
      <c r="F1215">
        <v>405</v>
      </c>
      <c r="G1215" s="5">
        <v>2.06</v>
      </c>
      <c r="H1215" s="5">
        <v>62042.76</v>
      </c>
      <c r="I1215">
        <v>38</v>
      </c>
      <c r="J1215">
        <v>15</v>
      </c>
      <c r="K1215">
        <v>1</v>
      </c>
      <c r="L1215">
        <v>496</v>
      </c>
      <c r="M1215">
        <v>29</v>
      </c>
      <c r="N1215">
        <v>15</v>
      </c>
      <c r="O1215">
        <v>2</v>
      </c>
      <c r="P1215">
        <v>367</v>
      </c>
      <c r="Q1215">
        <v>57</v>
      </c>
      <c r="R1215">
        <v>10</v>
      </c>
      <c r="S1215">
        <v>2</v>
      </c>
      <c r="T1215">
        <v>450</v>
      </c>
    </row>
    <row r="1216" spans="1:20" x14ac:dyDescent="0.2">
      <c r="A1216" s="1">
        <v>43196</v>
      </c>
      <c r="B1216" t="s">
        <v>20</v>
      </c>
      <c r="C1216">
        <v>27</v>
      </c>
      <c r="D1216">
        <v>8</v>
      </c>
      <c r="E1216">
        <v>0</v>
      </c>
      <c r="F1216">
        <v>229</v>
      </c>
      <c r="G1216" s="5">
        <v>2.74074074074074</v>
      </c>
      <c r="H1216" s="5">
        <v>55674.851851851803</v>
      </c>
      <c r="I1216">
        <v>23</v>
      </c>
      <c r="J1216">
        <v>14</v>
      </c>
      <c r="K1216">
        <v>0</v>
      </c>
      <c r="L1216">
        <v>318</v>
      </c>
      <c r="M1216">
        <v>24</v>
      </c>
      <c r="N1216">
        <v>8</v>
      </c>
      <c r="O1216">
        <v>1</v>
      </c>
      <c r="P1216">
        <v>160</v>
      </c>
      <c r="Q1216">
        <v>36</v>
      </c>
      <c r="R1216">
        <v>9</v>
      </c>
      <c r="S1216">
        <v>0</v>
      </c>
      <c r="T1216">
        <v>300</v>
      </c>
    </row>
    <row r="1217" spans="1:20" x14ac:dyDescent="0.2">
      <c r="A1217" s="1">
        <v>43196</v>
      </c>
      <c r="B1217" t="s">
        <v>21</v>
      </c>
      <c r="C1217">
        <v>24</v>
      </c>
      <c r="D1217">
        <v>10</v>
      </c>
      <c r="E1217">
        <v>1</v>
      </c>
      <c r="F1217">
        <v>228</v>
      </c>
      <c r="G1217" s="5">
        <v>1.75</v>
      </c>
      <c r="H1217" s="5">
        <v>66706.541666666599</v>
      </c>
      <c r="I1217">
        <v>31</v>
      </c>
      <c r="J1217">
        <v>10</v>
      </c>
      <c r="K1217">
        <v>0</v>
      </c>
      <c r="L1217">
        <v>311</v>
      </c>
      <c r="M1217">
        <v>18</v>
      </c>
      <c r="N1217">
        <v>10</v>
      </c>
      <c r="O1217">
        <v>0</v>
      </c>
      <c r="P1217">
        <v>182</v>
      </c>
      <c r="Q1217">
        <v>27</v>
      </c>
      <c r="R1217">
        <v>10</v>
      </c>
      <c r="S1217">
        <v>0</v>
      </c>
      <c r="T1217">
        <v>274</v>
      </c>
    </row>
    <row r="1218" spans="1:20" x14ac:dyDescent="0.2">
      <c r="A1218" s="1">
        <v>43196</v>
      </c>
      <c r="B1218" t="s">
        <v>22</v>
      </c>
      <c r="C1218">
        <v>43</v>
      </c>
      <c r="D1218">
        <v>7</v>
      </c>
      <c r="E1218">
        <v>0</v>
      </c>
      <c r="F1218">
        <v>362</v>
      </c>
      <c r="G1218" s="5">
        <v>1.86046511627906</v>
      </c>
      <c r="H1218" s="5">
        <v>69839.093023255802</v>
      </c>
      <c r="I1218">
        <v>46</v>
      </c>
      <c r="J1218">
        <v>7</v>
      </c>
      <c r="K1218">
        <v>0</v>
      </c>
      <c r="L1218">
        <v>391</v>
      </c>
      <c r="M1218">
        <v>61</v>
      </c>
      <c r="N1218">
        <v>7</v>
      </c>
      <c r="O1218">
        <v>0</v>
      </c>
      <c r="P1218">
        <v>506</v>
      </c>
      <c r="Q1218">
        <v>44</v>
      </c>
      <c r="R1218">
        <v>7</v>
      </c>
      <c r="S1218">
        <v>0</v>
      </c>
      <c r="T1218">
        <v>383</v>
      </c>
    </row>
    <row r="1219" spans="1:20" x14ac:dyDescent="0.2">
      <c r="A1219" s="1">
        <v>43196</v>
      </c>
      <c r="B1219" t="s">
        <v>23</v>
      </c>
      <c r="C1219">
        <v>66</v>
      </c>
      <c r="D1219">
        <v>10</v>
      </c>
      <c r="E1219">
        <v>0</v>
      </c>
      <c r="F1219">
        <v>742</v>
      </c>
      <c r="G1219" s="5">
        <v>3.4833333333333298</v>
      </c>
      <c r="H1219" s="5">
        <v>56748.233333333301</v>
      </c>
      <c r="I1219">
        <v>70</v>
      </c>
      <c r="J1219">
        <v>10</v>
      </c>
      <c r="K1219">
        <v>0</v>
      </c>
      <c r="L1219">
        <v>763</v>
      </c>
      <c r="M1219">
        <v>65</v>
      </c>
      <c r="N1219">
        <v>10</v>
      </c>
      <c r="O1219">
        <v>1</v>
      </c>
      <c r="P1219">
        <v>675</v>
      </c>
      <c r="Q1219">
        <v>69</v>
      </c>
      <c r="R1219">
        <v>10</v>
      </c>
      <c r="S1219">
        <v>0</v>
      </c>
      <c r="T1219">
        <v>761</v>
      </c>
    </row>
    <row r="1220" spans="1:20" x14ac:dyDescent="0.2">
      <c r="A1220" s="1">
        <v>43196</v>
      </c>
      <c r="B1220" t="s">
        <v>24</v>
      </c>
      <c r="C1220">
        <v>20</v>
      </c>
      <c r="D1220">
        <v>2</v>
      </c>
      <c r="E1220">
        <v>0</v>
      </c>
      <c r="F1220">
        <v>51</v>
      </c>
      <c r="G1220" s="5">
        <v>3.25</v>
      </c>
      <c r="H1220" s="5">
        <v>55086.75</v>
      </c>
      <c r="I1220">
        <v>19</v>
      </c>
      <c r="J1220">
        <v>2</v>
      </c>
      <c r="K1220">
        <v>0</v>
      </c>
      <c r="L1220">
        <v>43</v>
      </c>
      <c r="M1220">
        <v>18</v>
      </c>
      <c r="N1220">
        <v>2</v>
      </c>
      <c r="O1220">
        <v>0</v>
      </c>
      <c r="P1220">
        <v>44</v>
      </c>
      <c r="Q1220">
        <v>29</v>
      </c>
      <c r="R1220">
        <v>2</v>
      </c>
      <c r="S1220">
        <v>0</v>
      </c>
      <c r="T1220">
        <v>73</v>
      </c>
    </row>
    <row r="1221" spans="1:20" x14ac:dyDescent="0.2">
      <c r="A1221" s="1">
        <v>43196</v>
      </c>
      <c r="B1221" t="s">
        <v>25</v>
      </c>
      <c r="C1221">
        <v>13</v>
      </c>
      <c r="D1221">
        <v>4</v>
      </c>
      <c r="E1221">
        <v>0</v>
      </c>
      <c r="F1221">
        <v>50</v>
      </c>
      <c r="G1221" s="5">
        <v>6</v>
      </c>
      <c r="H1221" s="5">
        <v>44555.555555555497</v>
      </c>
      <c r="I1221">
        <v>23</v>
      </c>
      <c r="J1221">
        <v>4</v>
      </c>
      <c r="K1221">
        <v>0</v>
      </c>
      <c r="L1221">
        <v>80</v>
      </c>
      <c r="M1221">
        <v>13</v>
      </c>
      <c r="N1221">
        <v>4</v>
      </c>
      <c r="O1221">
        <v>1</v>
      </c>
      <c r="P1221">
        <v>44</v>
      </c>
      <c r="Q1221">
        <v>19</v>
      </c>
      <c r="R1221">
        <v>4</v>
      </c>
      <c r="S1221">
        <v>0</v>
      </c>
      <c r="T1221">
        <v>73</v>
      </c>
    </row>
    <row r="1222" spans="1:20" x14ac:dyDescent="0.2">
      <c r="A1222" s="1">
        <v>43196</v>
      </c>
      <c r="B1222" t="s">
        <v>26</v>
      </c>
      <c r="C1222">
        <v>42</v>
      </c>
      <c r="D1222">
        <v>2</v>
      </c>
      <c r="E1222">
        <v>0</v>
      </c>
      <c r="F1222">
        <v>80</v>
      </c>
      <c r="G1222" s="5">
        <v>5.6969696969696901</v>
      </c>
      <c r="H1222" s="5">
        <v>48627.727272727199</v>
      </c>
      <c r="I1222">
        <v>57</v>
      </c>
      <c r="J1222">
        <v>2</v>
      </c>
      <c r="K1222">
        <v>0</v>
      </c>
      <c r="L1222">
        <v>110</v>
      </c>
      <c r="M1222">
        <v>41</v>
      </c>
      <c r="N1222">
        <v>2</v>
      </c>
      <c r="O1222">
        <v>0</v>
      </c>
      <c r="P1222">
        <v>80</v>
      </c>
      <c r="Q1222">
        <v>89</v>
      </c>
      <c r="R1222">
        <v>2</v>
      </c>
      <c r="S1222">
        <v>0</v>
      </c>
      <c r="T1222">
        <v>171</v>
      </c>
    </row>
    <row r="1223" spans="1:20" x14ac:dyDescent="0.2">
      <c r="A1223" s="1">
        <v>43196</v>
      </c>
      <c r="B1223" t="s">
        <v>27</v>
      </c>
      <c r="C1223">
        <v>17</v>
      </c>
      <c r="D1223">
        <v>8</v>
      </c>
      <c r="E1223">
        <v>1</v>
      </c>
      <c r="F1223">
        <v>150</v>
      </c>
      <c r="G1223" s="5">
        <v>3</v>
      </c>
      <c r="H1223" s="5">
        <v>31530.25</v>
      </c>
      <c r="I1223">
        <v>21</v>
      </c>
      <c r="J1223">
        <v>8</v>
      </c>
      <c r="K1223">
        <v>1</v>
      </c>
      <c r="L1223">
        <v>168</v>
      </c>
      <c r="M1223">
        <v>25</v>
      </c>
      <c r="N1223">
        <v>8</v>
      </c>
      <c r="O1223">
        <v>1</v>
      </c>
      <c r="P1223">
        <v>203</v>
      </c>
      <c r="Q1223">
        <v>14</v>
      </c>
      <c r="R1223">
        <v>8</v>
      </c>
      <c r="S1223">
        <v>2</v>
      </c>
      <c r="T1223">
        <v>103</v>
      </c>
    </row>
    <row r="1224" spans="1:20" x14ac:dyDescent="0.2">
      <c r="A1224" s="1">
        <v>43196</v>
      </c>
      <c r="B1224" t="s">
        <v>28</v>
      </c>
      <c r="C1224">
        <v>25</v>
      </c>
      <c r="D1224">
        <v>7</v>
      </c>
      <c r="E1224">
        <v>1</v>
      </c>
      <c r="F1224">
        <v>166</v>
      </c>
      <c r="G1224" s="5">
        <v>4.6399999999999997</v>
      </c>
      <c r="H1224" s="5">
        <v>32216.92</v>
      </c>
      <c r="I1224">
        <v>15</v>
      </c>
      <c r="J1224">
        <v>12</v>
      </c>
      <c r="K1224">
        <v>0</v>
      </c>
      <c r="L1224">
        <v>180</v>
      </c>
      <c r="M1224">
        <v>19</v>
      </c>
      <c r="N1224">
        <v>7</v>
      </c>
      <c r="O1224">
        <v>1</v>
      </c>
      <c r="P1224">
        <v>119</v>
      </c>
      <c r="Q1224">
        <v>35</v>
      </c>
      <c r="R1224">
        <v>9</v>
      </c>
      <c r="S1224">
        <v>1</v>
      </c>
      <c r="T1224">
        <v>277</v>
      </c>
    </row>
    <row r="1225" spans="1:20" x14ac:dyDescent="0.2">
      <c r="A1225" s="1">
        <v>43196</v>
      </c>
      <c r="B1225" t="s">
        <v>29</v>
      </c>
      <c r="C1225">
        <v>24</v>
      </c>
      <c r="D1225">
        <v>2</v>
      </c>
      <c r="E1225">
        <v>0</v>
      </c>
      <c r="F1225">
        <v>51</v>
      </c>
      <c r="G1225" s="5">
        <v>4.0416666666666599</v>
      </c>
      <c r="H1225" s="5">
        <v>54275.041666666599</v>
      </c>
      <c r="I1225">
        <v>30</v>
      </c>
      <c r="J1225">
        <v>2</v>
      </c>
      <c r="K1225">
        <v>0</v>
      </c>
      <c r="L1225">
        <v>63</v>
      </c>
      <c r="M1225">
        <v>25</v>
      </c>
      <c r="N1225">
        <v>2</v>
      </c>
      <c r="O1225">
        <v>0</v>
      </c>
      <c r="P1225">
        <v>72</v>
      </c>
      <c r="Q1225">
        <v>36</v>
      </c>
      <c r="R1225">
        <v>2</v>
      </c>
      <c r="S1225">
        <v>0</v>
      </c>
      <c r="T1225">
        <v>100</v>
      </c>
    </row>
    <row r="1226" spans="1:20" x14ac:dyDescent="0.2">
      <c r="A1226" s="1">
        <v>43196</v>
      </c>
      <c r="B1226" t="s">
        <v>30</v>
      </c>
      <c r="C1226">
        <v>27</v>
      </c>
      <c r="D1226">
        <v>2</v>
      </c>
      <c r="E1226">
        <v>0</v>
      </c>
      <c r="F1226">
        <v>62</v>
      </c>
      <c r="G1226" s="5">
        <v>2.5185185185185102</v>
      </c>
      <c r="H1226" s="5">
        <v>55650.074074074</v>
      </c>
      <c r="I1226">
        <v>26</v>
      </c>
      <c r="J1226">
        <v>2</v>
      </c>
      <c r="K1226">
        <v>0</v>
      </c>
      <c r="L1226">
        <v>86</v>
      </c>
      <c r="M1226">
        <v>10</v>
      </c>
      <c r="N1226">
        <v>2</v>
      </c>
      <c r="O1226">
        <v>0</v>
      </c>
      <c r="P1226">
        <v>22</v>
      </c>
      <c r="Q1226">
        <v>31</v>
      </c>
      <c r="R1226">
        <v>2</v>
      </c>
      <c r="S1226">
        <v>0</v>
      </c>
      <c r="T1226">
        <v>89</v>
      </c>
    </row>
    <row r="1227" spans="1:20" x14ac:dyDescent="0.2">
      <c r="A1227" s="1">
        <v>43196</v>
      </c>
      <c r="B1227" t="s">
        <v>31</v>
      </c>
      <c r="C1227">
        <v>119</v>
      </c>
      <c r="D1227">
        <v>12</v>
      </c>
      <c r="E1227">
        <v>1</v>
      </c>
      <c r="F1227">
        <v>1424</v>
      </c>
      <c r="G1227" s="5">
        <v>3.8235294117646998</v>
      </c>
      <c r="H1227" s="5">
        <v>50518.655462184797</v>
      </c>
      <c r="I1227">
        <v>110</v>
      </c>
      <c r="J1227">
        <v>15</v>
      </c>
      <c r="K1227">
        <v>1</v>
      </c>
      <c r="L1227">
        <v>1631</v>
      </c>
      <c r="M1227">
        <v>100</v>
      </c>
      <c r="N1227">
        <v>13</v>
      </c>
      <c r="O1227">
        <v>1</v>
      </c>
      <c r="P1227">
        <v>1239</v>
      </c>
      <c r="Q1227">
        <v>183</v>
      </c>
      <c r="R1227">
        <v>14</v>
      </c>
      <c r="S1227">
        <v>0</v>
      </c>
      <c r="T1227">
        <v>2458</v>
      </c>
    </row>
    <row r="1228" spans="1:20" x14ac:dyDescent="0.2">
      <c r="A1228" s="1">
        <v>43196</v>
      </c>
      <c r="B1228" t="s">
        <v>32</v>
      </c>
      <c r="C1228">
        <v>35</v>
      </c>
      <c r="D1228">
        <v>3</v>
      </c>
      <c r="E1228">
        <v>0</v>
      </c>
      <c r="F1228">
        <v>150</v>
      </c>
      <c r="G1228" s="5">
        <v>4.3529411764705799</v>
      </c>
      <c r="H1228" s="5">
        <v>44258.764705882299</v>
      </c>
      <c r="I1228">
        <v>46</v>
      </c>
      <c r="J1228">
        <v>3</v>
      </c>
      <c r="K1228">
        <v>0</v>
      </c>
      <c r="L1228">
        <v>191</v>
      </c>
      <c r="M1228">
        <v>39</v>
      </c>
      <c r="N1228">
        <v>3</v>
      </c>
      <c r="O1228">
        <v>1</v>
      </c>
      <c r="P1228">
        <v>163</v>
      </c>
      <c r="Q1228">
        <v>59</v>
      </c>
      <c r="R1228">
        <v>3</v>
      </c>
      <c r="S1228">
        <v>0</v>
      </c>
      <c r="T1228">
        <v>234</v>
      </c>
    </row>
    <row r="1229" spans="1:20" x14ac:dyDescent="0.2">
      <c r="A1229" s="1">
        <v>43197</v>
      </c>
      <c r="B1229" t="s">
        <v>18</v>
      </c>
      <c r="C1229">
        <v>9</v>
      </c>
      <c r="D1229">
        <v>4</v>
      </c>
      <c r="E1229">
        <v>0</v>
      </c>
      <c r="F1229">
        <v>32</v>
      </c>
      <c r="G1229" s="5">
        <v>2.6666666666666599</v>
      </c>
      <c r="H1229" s="5">
        <v>50235</v>
      </c>
      <c r="I1229">
        <v>15</v>
      </c>
      <c r="J1229">
        <v>4</v>
      </c>
      <c r="K1229">
        <v>0</v>
      </c>
      <c r="L1229">
        <v>52</v>
      </c>
      <c r="M1229">
        <v>19</v>
      </c>
      <c r="N1229">
        <v>4</v>
      </c>
      <c r="O1229">
        <v>0</v>
      </c>
      <c r="P1229">
        <v>60</v>
      </c>
      <c r="Q1229">
        <v>13</v>
      </c>
      <c r="R1229">
        <v>4</v>
      </c>
      <c r="S1229">
        <v>0</v>
      </c>
      <c r="T1229">
        <v>43</v>
      </c>
    </row>
    <row r="1230" spans="1:20" x14ac:dyDescent="0.2">
      <c r="A1230" s="1">
        <v>43197</v>
      </c>
      <c r="B1230" t="s">
        <v>19</v>
      </c>
      <c r="C1230">
        <v>40</v>
      </c>
      <c r="D1230">
        <v>11</v>
      </c>
      <c r="E1230">
        <v>2</v>
      </c>
      <c r="F1230">
        <v>368</v>
      </c>
      <c r="G1230" s="5">
        <v>2.375</v>
      </c>
      <c r="H1230" s="5">
        <v>55265.824999999997</v>
      </c>
      <c r="I1230">
        <v>39</v>
      </c>
      <c r="J1230">
        <v>16</v>
      </c>
      <c r="K1230">
        <v>1</v>
      </c>
      <c r="L1230">
        <v>585</v>
      </c>
      <c r="M1230">
        <v>58</v>
      </c>
      <c r="N1230">
        <v>10</v>
      </c>
      <c r="O1230">
        <v>1</v>
      </c>
      <c r="P1230">
        <v>510</v>
      </c>
      <c r="Q1230">
        <v>38</v>
      </c>
      <c r="R1230">
        <v>20</v>
      </c>
      <c r="S1230">
        <v>1</v>
      </c>
      <c r="T1230">
        <v>692</v>
      </c>
    </row>
    <row r="1231" spans="1:20" x14ac:dyDescent="0.2">
      <c r="A1231" s="1">
        <v>43197</v>
      </c>
      <c r="B1231" t="s">
        <v>20</v>
      </c>
      <c r="C1231">
        <v>28</v>
      </c>
      <c r="D1231">
        <v>8</v>
      </c>
      <c r="E1231">
        <v>0</v>
      </c>
      <c r="F1231">
        <v>229</v>
      </c>
      <c r="G1231" s="5">
        <v>2.21428571428571</v>
      </c>
      <c r="H1231" s="5">
        <v>57204.785714285703</v>
      </c>
      <c r="I1231">
        <v>41</v>
      </c>
      <c r="J1231">
        <v>9</v>
      </c>
      <c r="K1231">
        <v>0</v>
      </c>
      <c r="L1231">
        <v>376</v>
      </c>
      <c r="M1231">
        <v>37</v>
      </c>
      <c r="N1231">
        <v>10</v>
      </c>
      <c r="O1231">
        <v>0</v>
      </c>
      <c r="P1231">
        <v>453</v>
      </c>
      <c r="Q1231">
        <v>19</v>
      </c>
      <c r="R1231">
        <v>12</v>
      </c>
      <c r="S1231">
        <v>0</v>
      </c>
      <c r="T1231">
        <v>221</v>
      </c>
    </row>
    <row r="1232" spans="1:20" x14ac:dyDescent="0.2">
      <c r="A1232" s="1">
        <v>43197</v>
      </c>
      <c r="B1232" t="s">
        <v>21</v>
      </c>
      <c r="C1232">
        <v>19</v>
      </c>
      <c r="D1232">
        <v>10</v>
      </c>
      <c r="E1232">
        <v>0</v>
      </c>
      <c r="F1232">
        <v>193</v>
      </c>
      <c r="G1232" s="5">
        <v>10.3529411764705</v>
      </c>
      <c r="H1232" s="5">
        <v>23701.764705882299</v>
      </c>
      <c r="I1232">
        <v>31</v>
      </c>
      <c r="J1232">
        <v>9</v>
      </c>
      <c r="K1232">
        <v>0</v>
      </c>
      <c r="L1232">
        <v>293</v>
      </c>
      <c r="M1232">
        <v>24</v>
      </c>
      <c r="N1232">
        <v>10</v>
      </c>
      <c r="O1232">
        <v>1</v>
      </c>
      <c r="P1232">
        <v>233</v>
      </c>
      <c r="Q1232">
        <v>16</v>
      </c>
      <c r="R1232">
        <v>10</v>
      </c>
      <c r="S1232">
        <v>0</v>
      </c>
      <c r="T1232">
        <v>162</v>
      </c>
    </row>
    <row r="1233" spans="1:20" x14ac:dyDescent="0.2">
      <c r="A1233" s="1">
        <v>43197</v>
      </c>
      <c r="B1233" t="s">
        <v>22</v>
      </c>
      <c r="C1233">
        <v>51</v>
      </c>
      <c r="D1233">
        <v>7</v>
      </c>
      <c r="E1233">
        <v>0</v>
      </c>
      <c r="F1233">
        <v>428</v>
      </c>
      <c r="G1233" s="5">
        <v>1.68888888888888</v>
      </c>
      <c r="H1233" s="5">
        <v>69009.577777777697</v>
      </c>
      <c r="I1233">
        <v>54</v>
      </c>
      <c r="J1233">
        <v>7</v>
      </c>
      <c r="K1233">
        <v>1</v>
      </c>
      <c r="L1233">
        <v>434</v>
      </c>
      <c r="M1233">
        <v>43</v>
      </c>
      <c r="N1233">
        <v>7</v>
      </c>
      <c r="O1233">
        <v>0</v>
      </c>
      <c r="P1233">
        <v>367</v>
      </c>
      <c r="Q1233">
        <v>27</v>
      </c>
      <c r="R1233">
        <v>7</v>
      </c>
      <c r="S1233">
        <v>0</v>
      </c>
      <c r="T1233">
        <v>231</v>
      </c>
    </row>
    <row r="1234" spans="1:20" x14ac:dyDescent="0.2">
      <c r="A1234" s="1">
        <v>43197</v>
      </c>
      <c r="B1234" t="s">
        <v>23</v>
      </c>
      <c r="C1234">
        <v>81</v>
      </c>
      <c r="D1234">
        <v>10</v>
      </c>
      <c r="E1234">
        <v>0</v>
      </c>
      <c r="F1234">
        <v>874</v>
      </c>
      <c r="G1234" s="5">
        <v>2.9750000000000001</v>
      </c>
      <c r="H1234" s="5">
        <v>71306.712499999994</v>
      </c>
      <c r="I1234">
        <v>73</v>
      </c>
      <c r="J1234">
        <v>10</v>
      </c>
      <c r="K1234">
        <v>1</v>
      </c>
      <c r="L1234">
        <v>776</v>
      </c>
      <c r="M1234">
        <v>89</v>
      </c>
      <c r="N1234">
        <v>10</v>
      </c>
      <c r="O1234">
        <v>0</v>
      </c>
      <c r="P1234">
        <v>988</v>
      </c>
      <c r="Q1234">
        <v>57</v>
      </c>
      <c r="R1234">
        <v>10</v>
      </c>
      <c r="S1234">
        <v>0</v>
      </c>
      <c r="T1234">
        <v>621</v>
      </c>
    </row>
    <row r="1235" spans="1:20" x14ac:dyDescent="0.2">
      <c r="A1235" s="1">
        <v>43197</v>
      </c>
      <c r="B1235" t="s">
        <v>24</v>
      </c>
      <c r="C1235">
        <v>28</v>
      </c>
      <c r="D1235">
        <v>2</v>
      </c>
      <c r="E1235">
        <v>0</v>
      </c>
      <c r="F1235">
        <v>72</v>
      </c>
      <c r="G1235" s="5">
        <v>3.34615384615384</v>
      </c>
      <c r="H1235" s="5">
        <v>42560.884615384603</v>
      </c>
      <c r="I1235">
        <v>50</v>
      </c>
      <c r="J1235">
        <v>2</v>
      </c>
      <c r="K1235">
        <v>0</v>
      </c>
      <c r="L1235">
        <v>129</v>
      </c>
      <c r="M1235">
        <v>24</v>
      </c>
      <c r="N1235">
        <v>2</v>
      </c>
      <c r="O1235">
        <v>0</v>
      </c>
      <c r="P1235">
        <v>78</v>
      </c>
      <c r="Q1235">
        <v>17</v>
      </c>
      <c r="R1235">
        <v>2</v>
      </c>
      <c r="S1235">
        <v>0</v>
      </c>
      <c r="T1235">
        <v>50</v>
      </c>
    </row>
    <row r="1236" spans="1:20" x14ac:dyDescent="0.2">
      <c r="A1236" s="1">
        <v>43197</v>
      </c>
      <c r="B1236" t="s">
        <v>25</v>
      </c>
      <c r="C1236">
        <v>19</v>
      </c>
      <c r="D1236">
        <v>4</v>
      </c>
      <c r="E1236">
        <v>0</v>
      </c>
      <c r="F1236">
        <v>68</v>
      </c>
      <c r="G1236" s="5">
        <v>2.6875</v>
      </c>
      <c r="H1236" s="5">
        <v>44059.75</v>
      </c>
      <c r="I1236">
        <v>17</v>
      </c>
      <c r="J1236">
        <v>4</v>
      </c>
      <c r="K1236">
        <v>0</v>
      </c>
      <c r="L1236">
        <v>58</v>
      </c>
      <c r="M1236">
        <v>13</v>
      </c>
      <c r="N1236">
        <v>4</v>
      </c>
      <c r="O1236">
        <v>0</v>
      </c>
      <c r="P1236">
        <v>51</v>
      </c>
      <c r="Q1236">
        <v>11</v>
      </c>
      <c r="R1236">
        <v>4</v>
      </c>
      <c r="S1236">
        <v>0</v>
      </c>
      <c r="T1236">
        <v>42</v>
      </c>
    </row>
    <row r="1237" spans="1:20" x14ac:dyDescent="0.2">
      <c r="A1237" s="1">
        <v>43197</v>
      </c>
      <c r="B1237" t="s">
        <v>26</v>
      </c>
      <c r="C1237">
        <v>61</v>
      </c>
      <c r="D1237">
        <v>2</v>
      </c>
      <c r="E1237">
        <v>0</v>
      </c>
      <c r="F1237">
        <v>121</v>
      </c>
      <c r="G1237" s="5">
        <v>4.23529411764705</v>
      </c>
      <c r="H1237" s="5">
        <v>47223.058823529398</v>
      </c>
      <c r="I1237">
        <v>73</v>
      </c>
      <c r="J1237">
        <v>2</v>
      </c>
      <c r="K1237">
        <v>0</v>
      </c>
      <c r="L1237">
        <v>142</v>
      </c>
      <c r="M1237">
        <v>69</v>
      </c>
      <c r="N1237">
        <v>2</v>
      </c>
      <c r="O1237">
        <v>0</v>
      </c>
      <c r="P1237">
        <v>134</v>
      </c>
      <c r="Q1237">
        <v>52</v>
      </c>
      <c r="R1237">
        <v>2</v>
      </c>
      <c r="S1237">
        <v>0</v>
      </c>
      <c r="T1237">
        <v>102</v>
      </c>
    </row>
    <row r="1238" spans="1:20" x14ac:dyDescent="0.2">
      <c r="A1238" s="1">
        <v>43197</v>
      </c>
      <c r="B1238" t="s">
        <v>27</v>
      </c>
      <c r="C1238">
        <v>13</v>
      </c>
      <c r="D1238">
        <v>8</v>
      </c>
      <c r="E1238">
        <v>1</v>
      </c>
      <c r="F1238">
        <v>109</v>
      </c>
      <c r="G1238" s="5">
        <v>1.84615384615384</v>
      </c>
      <c r="H1238" s="5">
        <v>53971.846153846098</v>
      </c>
      <c r="I1238">
        <v>19</v>
      </c>
      <c r="J1238">
        <v>8</v>
      </c>
      <c r="K1238">
        <v>1</v>
      </c>
      <c r="L1238">
        <v>154</v>
      </c>
      <c r="M1238">
        <v>9</v>
      </c>
      <c r="N1238">
        <v>8</v>
      </c>
      <c r="O1238">
        <v>1</v>
      </c>
      <c r="P1238">
        <v>78</v>
      </c>
      <c r="Q1238">
        <v>18</v>
      </c>
      <c r="R1238">
        <v>8</v>
      </c>
      <c r="S1238">
        <v>0</v>
      </c>
      <c r="T1238">
        <v>168</v>
      </c>
    </row>
    <row r="1239" spans="1:20" x14ac:dyDescent="0.2">
      <c r="A1239" s="1">
        <v>43197</v>
      </c>
      <c r="B1239" t="s">
        <v>28</v>
      </c>
      <c r="C1239">
        <v>29</v>
      </c>
      <c r="D1239">
        <v>8</v>
      </c>
      <c r="E1239">
        <v>0</v>
      </c>
      <c r="F1239">
        <v>230</v>
      </c>
      <c r="G1239" s="5">
        <v>3.17241379310344</v>
      </c>
      <c r="H1239" s="5">
        <v>51980.344827586203</v>
      </c>
      <c r="I1239">
        <v>27</v>
      </c>
      <c r="J1239">
        <v>9</v>
      </c>
      <c r="K1239">
        <v>1</v>
      </c>
      <c r="L1239">
        <v>223</v>
      </c>
      <c r="M1239">
        <v>20</v>
      </c>
      <c r="N1239">
        <v>23</v>
      </c>
      <c r="O1239">
        <v>0</v>
      </c>
      <c r="P1239">
        <v>459</v>
      </c>
      <c r="Q1239">
        <v>26</v>
      </c>
      <c r="R1239">
        <v>8</v>
      </c>
      <c r="S1239">
        <v>1</v>
      </c>
      <c r="T1239">
        <v>179</v>
      </c>
    </row>
    <row r="1240" spans="1:20" x14ac:dyDescent="0.2">
      <c r="A1240" s="1">
        <v>43197</v>
      </c>
      <c r="B1240" t="s">
        <v>29</v>
      </c>
      <c r="C1240">
        <v>25</v>
      </c>
      <c r="D1240">
        <v>2</v>
      </c>
      <c r="E1240">
        <v>0</v>
      </c>
      <c r="F1240">
        <v>56</v>
      </c>
      <c r="G1240" s="5">
        <v>2.08</v>
      </c>
      <c r="H1240" s="5">
        <v>68040.12</v>
      </c>
      <c r="I1240">
        <v>34</v>
      </c>
      <c r="J1240">
        <v>2</v>
      </c>
      <c r="K1240">
        <v>0</v>
      </c>
      <c r="L1240">
        <v>79</v>
      </c>
      <c r="M1240">
        <v>43</v>
      </c>
      <c r="N1240">
        <v>2</v>
      </c>
      <c r="O1240">
        <v>0</v>
      </c>
      <c r="P1240">
        <v>115</v>
      </c>
      <c r="Q1240">
        <v>26</v>
      </c>
      <c r="R1240">
        <v>2</v>
      </c>
      <c r="S1240">
        <v>0</v>
      </c>
      <c r="T1240">
        <v>79</v>
      </c>
    </row>
    <row r="1241" spans="1:20" x14ac:dyDescent="0.2">
      <c r="A1241" s="1">
        <v>43197</v>
      </c>
      <c r="B1241" t="s">
        <v>30</v>
      </c>
      <c r="C1241">
        <v>16</v>
      </c>
      <c r="D1241">
        <v>2</v>
      </c>
      <c r="E1241">
        <v>0</v>
      </c>
      <c r="F1241">
        <v>38</v>
      </c>
      <c r="G1241" s="5">
        <v>2.375</v>
      </c>
      <c r="H1241" s="5">
        <v>75012.125</v>
      </c>
      <c r="I1241">
        <v>43</v>
      </c>
      <c r="J1241">
        <v>2</v>
      </c>
      <c r="K1241">
        <v>0</v>
      </c>
      <c r="L1241">
        <v>112</v>
      </c>
      <c r="M1241">
        <v>25</v>
      </c>
      <c r="N1241">
        <v>2</v>
      </c>
      <c r="O1241">
        <v>0</v>
      </c>
      <c r="P1241">
        <v>51</v>
      </c>
      <c r="Q1241">
        <v>25</v>
      </c>
      <c r="R1241">
        <v>2</v>
      </c>
      <c r="S1241">
        <v>0</v>
      </c>
      <c r="T1241">
        <v>70</v>
      </c>
    </row>
    <row r="1242" spans="1:20" x14ac:dyDescent="0.2">
      <c r="A1242" s="1">
        <v>43197</v>
      </c>
      <c r="B1242" t="s">
        <v>31</v>
      </c>
      <c r="C1242">
        <v>125</v>
      </c>
      <c r="D1242">
        <v>12</v>
      </c>
      <c r="E1242">
        <v>0</v>
      </c>
      <c r="F1242">
        <v>1517</v>
      </c>
      <c r="G1242" s="5">
        <v>4.0327868852459003</v>
      </c>
      <c r="H1242" s="5">
        <v>47726.024590163899</v>
      </c>
      <c r="I1242">
        <v>135</v>
      </c>
      <c r="J1242">
        <v>14</v>
      </c>
      <c r="K1242">
        <v>0</v>
      </c>
      <c r="L1242">
        <v>1804</v>
      </c>
      <c r="M1242">
        <v>159</v>
      </c>
      <c r="N1242">
        <v>13</v>
      </c>
      <c r="O1242">
        <v>0</v>
      </c>
      <c r="P1242">
        <v>2086</v>
      </c>
      <c r="Q1242">
        <v>112</v>
      </c>
      <c r="R1242">
        <v>15</v>
      </c>
      <c r="S1242">
        <v>0</v>
      </c>
      <c r="T1242">
        <v>1596</v>
      </c>
    </row>
    <row r="1243" spans="1:20" x14ac:dyDescent="0.2">
      <c r="A1243" s="1">
        <v>43197</v>
      </c>
      <c r="B1243" t="s">
        <v>32</v>
      </c>
      <c r="C1243">
        <v>58</v>
      </c>
      <c r="D1243">
        <v>3</v>
      </c>
      <c r="E1243">
        <v>0</v>
      </c>
      <c r="F1243">
        <v>236</v>
      </c>
      <c r="G1243" s="5">
        <v>2.6727272727272702</v>
      </c>
      <c r="H1243" s="5">
        <v>56507.5636363636</v>
      </c>
      <c r="I1243">
        <v>65</v>
      </c>
      <c r="J1243">
        <v>3</v>
      </c>
      <c r="K1243">
        <v>0</v>
      </c>
      <c r="L1243">
        <v>253</v>
      </c>
      <c r="M1243">
        <v>81</v>
      </c>
      <c r="N1243">
        <v>3</v>
      </c>
      <c r="O1243">
        <v>0</v>
      </c>
      <c r="P1243">
        <v>328</v>
      </c>
      <c r="Q1243">
        <v>44</v>
      </c>
      <c r="R1243">
        <v>3</v>
      </c>
      <c r="S1243">
        <v>0</v>
      </c>
      <c r="T1243">
        <v>187</v>
      </c>
    </row>
    <row r="1244" spans="1:20" x14ac:dyDescent="0.2">
      <c r="A1244" s="1">
        <v>43199</v>
      </c>
      <c r="B1244" t="s">
        <v>18</v>
      </c>
      <c r="C1244">
        <v>5</v>
      </c>
      <c r="D1244">
        <v>4</v>
      </c>
      <c r="E1244">
        <v>0</v>
      </c>
      <c r="F1244">
        <v>18</v>
      </c>
      <c r="G1244" s="5">
        <v>2.6666666666666599</v>
      </c>
      <c r="H1244" s="5">
        <v>66717.333333333299</v>
      </c>
      <c r="I1244">
        <v>22</v>
      </c>
      <c r="J1244">
        <v>4</v>
      </c>
      <c r="K1244">
        <v>0</v>
      </c>
      <c r="L1244">
        <v>77</v>
      </c>
      <c r="M1244">
        <v>8</v>
      </c>
      <c r="N1244">
        <v>4</v>
      </c>
      <c r="O1244">
        <v>0</v>
      </c>
      <c r="P1244">
        <v>28</v>
      </c>
      <c r="Q1244">
        <v>5</v>
      </c>
      <c r="R1244">
        <v>4</v>
      </c>
      <c r="S1244">
        <v>0</v>
      </c>
      <c r="T1244">
        <v>18</v>
      </c>
    </row>
    <row r="1245" spans="1:20" x14ac:dyDescent="0.2">
      <c r="A1245" s="1">
        <v>43199</v>
      </c>
      <c r="B1245" t="s">
        <v>19</v>
      </c>
      <c r="C1245">
        <v>34</v>
      </c>
      <c r="D1245">
        <v>10</v>
      </c>
      <c r="E1245">
        <v>1</v>
      </c>
      <c r="F1245">
        <v>307</v>
      </c>
      <c r="G1245" s="5">
        <v>3.9705882352941102</v>
      </c>
      <c r="H1245" s="5">
        <v>58894.117647058803</v>
      </c>
      <c r="I1245">
        <v>20</v>
      </c>
      <c r="J1245">
        <v>15</v>
      </c>
      <c r="K1245">
        <v>0</v>
      </c>
      <c r="L1245">
        <v>296</v>
      </c>
      <c r="M1245">
        <v>30</v>
      </c>
      <c r="N1245">
        <v>13</v>
      </c>
      <c r="O1245">
        <v>0</v>
      </c>
      <c r="P1245">
        <v>368</v>
      </c>
      <c r="Q1245">
        <v>35</v>
      </c>
      <c r="R1245">
        <v>16</v>
      </c>
      <c r="S1245">
        <v>1</v>
      </c>
      <c r="T1245">
        <v>543</v>
      </c>
    </row>
    <row r="1246" spans="1:20" x14ac:dyDescent="0.2">
      <c r="A1246" s="1">
        <v>43199</v>
      </c>
      <c r="B1246" t="s">
        <v>20</v>
      </c>
      <c r="C1246">
        <v>11</v>
      </c>
      <c r="D1246">
        <v>12</v>
      </c>
      <c r="E1246">
        <v>0</v>
      </c>
      <c r="F1246">
        <v>136</v>
      </c>
      <c r="G1246" s="5">
        <v>5.3636363636363598</v>
      </c>
      <c r="H1246" s="5">
        <v>45512.909090909001</v>
      </c>
      <c r="I1246">
        <v>7</v>
      </c>
      <c r="J1246">
        <v>5</v>
      </c>
      <c r="K1246">
        <v>0</v>
      </c>
      <c r="L1246">
        <v>37</v>
      </c>
      <c r="M1246">
        <v>26</v>
      </c>
      <c r="N1246">
        <v>8</v>
      </c>
      <c r="O1246">
        <v>0</v>
      </c>
      <c r="P1246">
        <v>213</v>
      </c>
      <c r="Q1246">
        <v>13</v>
      </c>
      <c r="R1246">
        <v>11</v>
      </c>
      <c r="S1246">
        <v>0</v>
      </c>
      <c r="T1246">
        <v>137</v>
      </c>
    </row>
    <row r="1247" spans="1:20" x14ac:dyDescent="0.2">
      <c r="A1247" s="1">
        <v>43199</v>
      </c>
      <c r="B1247" t="s">
        <v>21</v>
      </c>
      <c r="C1247">
        <v>10</v>
      </c>
      <c r="D1247">
        <v>10</v>
      </c>
      <c r="E1247">
        <v>0</v>
      </c>
      <c r="F1247">
        <v>102</v>
      </c>
      <c r="G1247" s="5">
        <v>7.1666666666666599</v>
      </c>
      <c r="H1247" s="5">
        <v>33374.166666666599</v>
      </c>
      <c r="I1247">
        <v>6</v>
      </c>
      <c r="J1247">
        <v>10</v>
      </c>
      <c r="K1247">
        <v>0</v>
      </c>
      <c r="L1247">
        <v>60</v>
      </c>
      <c r="M1247">
        <v>7</v>
      </c>
      <c r="N1247">
        <v>10</v>
      </c>
      <c r="O1247">
        <v>1</v>
      </c>
      <c r="P1247">
        <v>61</v>
      </c>
      <c r="Q1247">
        <v>6</v>
      </c>
      <c r="R1247">
        <v>10</v>
      </c>
      <c r="S1247">
        <v>0</v>
      </c>
      <c r="T1247">
        <v>62</v>
      </c>
    </row>
    <row r="1248" spans="1:20" x14ac:dyDescent="0.2">
      <c r="A1248" s="1">
        <v>43199</v>
      </c>
      <c r="B1248" t="s">
        <v>22</v>
      </c>
      <c r="C1248">
        <v>14</v>
      </c>
      <c r="D1248">
        <v>7</v>
      </c>
      <c r="E1248">
        <v>0</v>
      </c>
      <c r="F1248">
        <v>118</v>
      </c>
      <c r="G1248" s="5">
        <v>1.8571428571428501</v>
      </c>
      <c r="H1248" s="5">
        <v>71458.357142857101</v>
      </c>
      <c r="I1248">
        <v>36</v>
      </c>
      <c r="J1248">
        <v>7</v>
      </c>
      <c r="K1248">
        <v>0</v>
      </c>
      <c r="L1248">
        <v>310</v>
      </c>
      <c r="M1248">
        <v>27</v>
      </c>
      <c r="N1248">
        <v>7</v>
      </c>
      <c r="O1248">
        <v>0</v>
      </c>
      <c r="P1248">
        <v>222</v>
      </c>
      <c r="Q1248">
        <v>33</v>
      </c>
      <c r="R1248">
        <v>7</v>
      </c>
      <c r="S1248">
        <v>0</v>
      </c>
      <c r="T1248">
        <v>286</v>
      </c>
    </row>
    <row r="1249" spans="1:20" x14ac:dyDescent="0.2">
      <c r="A1249" s="1">
        <v>43199</v>
      </c>
      <c r="B1249" t="s">
        <v>23</v>
      </c>
      <c r="C1249">
        <v>35</v>
      </c>
      <c r="D1249">
        <v>10</v>
      </c>
      <c r="E1249">
        <v>0</v>
      </c>
      <c r="F1249">
        <v>380</v>
      </c>
      <c r="G1249" s="5">
        <v>3.15625</v>
      </c>
      <c r="H1249" s="5">
        <v>56328.71875</v>
      </c>
      <c r="I1249">
        <v>40</v>
      </c>
      <c r="J1249">
        <v>10</v>
      </c>
      <c r="K1249">
        <v>1</v>
      </c>
      <c r="L1249">
        <v>422</v>
      </c>
      <c r="M1249">
        <v>33</v>
      </c>
      <c r="N1249">
        <v>10</v>
      </c>
      <c r="O1249">
        <v>0</v>
      </c>
      <c r="P1249">
        <v>369</v>
      </c>
      <c r="Q1249">
        <v>52</v>
      </c>
      <c r="R1249">
        <v>10</v>
      </c>
      <c r="S1249">
        <v>0</v>
      </c>
      <c r="T1249">
        <v>574</v>
      </c>
    </row>
    <row r="1250" spans="1:20" x14ac:dyDescent="0.2">
      <c r="A1250" s="1">
        <v>43199</v>
      </c>
      <c r="B1250" t="s">
        <v>24</v>
      </c>
      <c r="C1250">
        <v>15</v>
      </c>
      <c r="D1250">
        <v>2</v>
      </c>
      <c r="E1250">
        <v>0</v>
      </c>
      <c r="F1250">
        <v>46</v>
      </c>
      <c r="G1250" s="5">
        <v>1.3571428571428501</v>
      </c>
      <c r="H1250" s="5">
        <v>85749.857142857101</v>
      </c>
      <c r="I1250">
        <v>12</v>
      </c>
      <c r="J1250">
        <v>2</v>
      </c>
      <c r="K1250">
        <v>0</v>
      </c>
      <c r="L1250">
        <v>26</v>
      </c>
      <c r="M1250">
        <v>15</v>
      </c>
      <c r="N1250">
        <v>2</v>
      </c>
      <c r="O1250">
        <v>0</v>
      </c>
      <c r="P1250">
        <v>44</v>
      </c>
      <c r="Q1250">
        <v>14</v>
      </c>
      <c r="R1250">
        <v>2</v>
      </c>
      <c r="S1250">
        <v>0</v>
      </c>
      <c r="T1250">
        <v>60</v>
      </c>
    </row>
    <row r="1251" spans="1:20" x14ac:dyDescent="0.2">
      <c r="A1251" s="1">
        <v>43199</v>
      </c>
      <c r="B1251" t="s">
        <v>25</v>
      </c>
      <c r="C1251">
        <v>11</v>
      </c>
      <c r="D1251">
        <v>4</v>
      </c>
      <c r="E1251">
        <v>1</v>
      </c>
      <c r="F1251">
        <v>40</v>
      </c>
      <c r="G1251" s="5">
        <v>1.5</v>
      </c>
      <c r="H1251" s="5">
        <v>50010.833333333299</v>
      </c>
      <c r="I1251">
        <v>17</v>
      </c>
      <c r="J1251">
        <v>4</v>
      </c>
      <c r="K1251">
        <v>0</v>
      </c>
      <c r="L1251">
        <v>58</v>
      </c>
      <c r="M1251">
        <v>6</v>
      </c>
      <c r="N1251">
        <v>4</v>
      </c>
      <c r="O1251">
        <v>0</v>
      </c>
      <c r="P1251">
        <v>24</v>
      </c>
      <c r="Q1251">
        <v>10</v>
      </c>
      <c r="R1251">
        <v>4</v>
      </c>
      <c r="S1251">
        <v>0</v>
      </c>
      <c r="T1251">
        <v>40</v>
      </c>
    </row>
    <row r="1252" spans="1:20" x14ac:dyDescent="0.2">
      <c r="A1252" s="1">
        <v>43199</v>
      </c>
      <c r="B1252" t="s">
        <v>26</v>
      </c>
      <c r="C1252">
        <v>36</v>
      </c>
      <c r="D1252">
        <v>2</v>
      </c>
      <c r="E1252">
        <v>0</v>
      </c>
      <c r="F1252">
        <v>71</v>
      </c>
      <c r="G1252" s="5">
        <v>2.1428571428571401</v>
      </c>
      <c r="H1252" s="5">
        <v>66727.666666666599</v>
      </c>
      <c r="I1252">
        <v>36</v>
      </c>
      <c r="J1252">
        <v>2</v>
      </c>
      <c r="K1252">
        <v>0</v>
      </c>
      <c r="L1252">
        <v>71</v>
      </c>
      <c r="M1252">
        <v>41</v>
      </c>
      <c r="N1252">
        <v>2</v>
      </c>
      <c r="O1252">
        <v>0</v>
      </c>
      <c r="P1252">
        <v>82</v>
      </c>
      <c r="Q1252">
        <v>40</v>
      </c>
      <c r="R1252">
        <v>2</v>
      </c>
      <c r="S1252">
        <v>0</v>
      </c>
      <c r="T1252">
        <v>80</v>
      </c>
    </row>
    <row r="1253" spans="1:20" x14ac:dyDescent="0.2">
      <c r="A1253" s="1">
        <v>43199</v>
      </c>
      <c r="B1253" t="s">
        <v>27</v>
      </c>
      <c r="C1253">
        <v>4</v>
      </c>
      <c r="D1253">
        <v>8</v>
      </c>
      <c r="E1253">
        <v>0</v>
      </c>
      <c r="F1253">
        <v>36</v>
      </c>
      <c r="G1253" s="5">
        <v>5.25</v>
      </c>
      <c r="H1253" s="5">
        <v>75007.5</v>
      </c>
      <c r="I1253">
        <v>8</v>
      </c>
      <c r="J1253">
        <v>8</v>
      </c>
      <c r="K1253">
        <v>2</v>
      </c>
      <c r="L1253">
        <v>60</v>
      </c>
      <c r="M1253">
        <v>5</v>
      </c>
      <c r="N1253">
        <v>8</v>
      </c>
      <c r="O1253">
        <v>2</v>
      </c>
      <c r="P1253">
        <v>38</v>
      </c>
      <c r="Q1253">
        <v>8</v>
      </c>
      <c r="R1253">
        <v>8</v>
      </c>
      <c r="S1253">
        <v>0</v>
      </c>
      <c r="T1253">
        <v>74</v>
      </c>
    </row>
    <row r="1254" spans="1:20" x14ac:dyDescent="0.2">
      <c r="A1254" s="1">
        <v>43199</v>
      </c>
      <c r="B1254" t="s">
        <v>28</v>
      </c>
      <c r="C1254">
        <v>13</v>
      </c>
      <c r="D1254">
        <v>8</v>
      </c>
      <c r="E1254">
        <v>0</v>
      </c>
      <c r="F1254">
        <v>98</v>
      </c>
      <c r="G1254" s="5">
        <v>2.07692307692307</v>
      </c>
      <c r="H1254" s="5">
        <v>69279.230769230693</v>
      </c>
      <c r="I1254">
        <v>17</v>
      </c>
      <c r="J1254">
        <v>7</v>
      </c>
      <c r="K1254">
        <v>1</v>
      </c>
      <c r="L1254">
        <v>116</v>
      </c>
      <c r="M1254">
        <v>4</v>
      </c>
      <c r="N1254">
        <v>19</v>
      </c>
      <c r="O1254">
        <v>1</v>
      </c>
      <c r="P1254">
        <v>74</v>
      </c>
      <c r="Q1254">
        <v>17</v>
      </c>
      <c r="R1254">
        <v>9</v>
      </c>
      <c r="S1254">
        <v>0</v>
      </c>
      <c r="T1254">
        <v>142</v>
      </c>
    </row>
    <row r="1255" spans="1:20" x14ac:dyDescent="0.2">
      <c r="A1255" s="1">
        <v>43199</v>
      </c>
      <c r="B1255" t="s">
        <v>29</v>
      </c>
      <c r="C1255">
        <v>19</v>
      </c>
      <c r="D1255">
        <v>2</v>
      </c>
      <c r="E1255">
        <v>0</v>
      </c>
      <c r="F1255">
        <v>42</v>
      </c>
      <c r="G1255" s="5">
        <v>2.4444444444444402</v>
      </c>
      <c r="H1255" s="5">
        <v>61154.555555555497</v>
      </c>
      <c r="I1255">
        <v>18</v>
      </c>
      <c r="J1255">
        <v>2</v>
      </c>
      <c r="K1255">
        <v>0</v>
      </c>
      <c r="L1255">
        <v>40</v>
      </c>
      <c r="M1255">
        <v>14</v>
      </c>
      <c r="N1255">
        <v>2</v>
      </c>
      <c r="O1255">
        <v>0</v>
      </c>
      <c r="P1255">
        <v>30</v>
      </c>
      <c r="Q1255">
        <v>18</v>
      </c>
      <c r="R1255">
        <v>2</v>
      </c>
      <c r="S1255">
        <v>0</v>
      </c>
      <c r="T1255">
        <v>46</v>
      </c>
    </row>
    <row r="1256" spans="1:20" x14ac:dyDescent="0.2">
      <c r="A1256" s="1">
        <v>43199</v>
      </c>
      <c r="B1256" t="s">
        <v>30</v>
      </c>
      <c r="C1256">
        <v>14</v>
      </c>
      <c r="D1256">
        <v>2</v>
      </c>
      <c r="E1256">
        <v>0</v>
      </c>
      <c r="F1256">
        <v>44</v>
      </c>
      <c r="G1256" s="5">
        <v>2.3846153846153801</v>
      </c>
      <c r="H1256" s="5">
        <v>61648.307692307601</v>
      </c>
      <c r="I1256">
        <v>16</v>
      </c>
      <c r="J1256">
        <v>2</v>
      </c>
      <c r="K1256">
        <v>0</v>
      </c>
      <c r="L1256">
        <v>35</v>
      </c>
      <c r="M1256">
        <v>10</v>
      </c>
      <c r="N1256">
        <v>2</v>
      </c>
      <c r="O1256">
        <v>0</v>
      </c>
      <c r="P1256">
        <v>26</v>
      </c>
      <c r="Q1256">
        <v>11</v>
      </c>
      <c r="R1256">
        <v>2</v>
      </c>
      <c r="S1256">
        <v>0</v>
      </c>
      <c r="T1256">
        <v>22</v>
      </c>
    </row>
    <row r="1257" spans="1:20" x14ac:dyDescent="0.2">
      <c r="A1257" s="1">
        <v>43199</v>
      </c>
      <c r="B1257" t="s">
        <v>31</v>
      </c>
      <c r="C1257">
        <v>74</v>
      </c>
      <c r="D1257">
        <v>13</v>
      </c>
      <c r="E1257">
        <v>1</v>
      </c>
      <c r="F1257">
        <v>928</v>
      </c>
      <c r="G1257" s="5">
        <v>3.02739726027397</v>
      </c>
      <c r="H1257" s="5">
        <v>64419.150684931497</v>
      </c>
      <c r="I1257">
        <v>80</v>
      </c>
      <c r="J1257">
        <v>13</v>
      </c>
      <c r="K1257">
        <v>0</v>
      </c>
      <c r="L1257">
        <v>971</v>
      </c>
      <c r="M1257">
        <v>77</v>
      </c>
      <c r="N1257">
        <v>12</v>
      </c>
      <c r="O1257">
        <v>1</v>
      </c>
      <c r="P1257">
        <v>910</v>
      </c>
      <c r="Q1257">
        <v>82</v>
      </c>
      <c r="R1257">
        <v>15</v>
      </c>
      <c r="S1257">
        <v>0</v>
      </c>
      <c r="T1257">
        <v>1214</v>
      </c>
    </row>
    <row r="1258" spans="1:20" x14ac:dyDescent="0.2">
      <c r="A1258" s="1">
        <v>43199</v>
      </c>
      <c r="B1258" t="s">
        <v>32</v>
      </c>
      <c r="C1258">
        <v>30</v>
      </c>
      <c r="D1258">
        <v>3</v>
      </c>
      <c r="E1258">
        <v>0</v>
      </c>
      <c r="F1258">
        <v>122</v>
      </c>
      <c r="G1258" s="5">
        <v>2.0370370370370301</v>
      </c>
      <c r="H1258" s="5">
        <v>62983.925925925898</v>
      </c>
      <c r="I1258">
        <v>26</v>
      </c>
      <c r="J1258">
        <v>3</v>
      </c>
      <c r="K1258">
        <v>0</v>
      </c>
      <c r="L1258">
        <v>92</v>
      </c>
      <c r="M1258">
        <v>32</v>
      </c>
      <c r="N1258">
        <v>3</v>
      </c>
      <c r="O1258">
        <v>0</v>
      </c>
      <c r="P1258">
        <v>121</v>
      </c>
      <c r="Q1258">
        <v>25</v>
      </c>
      <c r="R1258">
        <v>3</v>
      </c>
      <c r="S1258">
        <v>0</v>
      </c>
      <c r="T1258">
        <v>123</v>
      </c>
    </row>
    <row r="1259" spans="1:20" x14ac:dyDescent="0.2">
      <c r="A1259" s="1">
        <v>43200</v>
      </c>
      <c r="B1259" t="s">
        <v>18</v>
      </c>
      <c r="C1259">
        <v>12</v>
      </c>
      <c r="D1259">
        <v>4</v>
      </c>
      <c r="E1259">
        <v>0</v>
      </c>
      <c r="F1259">
        <v>41</v>
      </c>
      <c r="G1259" s="5">
        <v>6.2</v>
      </c>
      <c r="H1259" s="5">
        <v>40099.4</v>
      </c>
      <c r="I1259">
        <v>6</v>
      </c>
      <c r="J1259">
        <v>4</v>
      </c>
      <c r="K1259">
        <v>0</v>
      </c>
      <c r="L1259">
        <v>20</v>
      </c>
      <c r="M1259">
        <v>10</v>
      </c>
      <c r="N1259">
        <v>4</v>
      </c>
      <c r="O1259">
        <v>1</v>
      </c>
      <c r="P1259">
        <v>30</v>
      </c>
      <c r="Q1259">
        <v>7</v>
      </c>
      <c r="R1259">
        <v>4</v>
      </c>
      <c r="S1259">
        <v>0</v>
      </c>
      <c r="T1259">
        <v>21</v>
      </c>
    </row>
    <row r="1260" spans="1:20" x14ac:dyDescent="0.2">
      <c r="A1260" s="1">
        <v>43200</v>
      </c>
      <c r="B1260" t="s">
        <v>19</v>
      </c>
      <c r="C1260">
        <v>27</v>
      </c>
      <c r="D1260">
        <v>16</v>
      </c>
      <c r="E1260">
        <v>1</v>
      </c>
      <c r="F1260">
        <v>409</v>
      </c>
      <c r="G1260" s="5">
        <v>6.55555555555555</v>
      </c>
      <c r="H1260" s="5">
        <v>66742.740740740701</v>
      </c>
      <c r="I1260">
        <v>26</v>
      </c>
      <c r="J1260">
        <v>13</v>
      </c>
      <c r="K1260">
        <v>1</v>
      </c>
      <c r="L1260">
        <v>314</v>
      </c>
      <c r="M1260">
        <v>29</v>
      </c>
      <c r="N1260">
        <v>8</v>
      </c>
      <c r="O1260">
        <v>1</v>
      </c>
      <c r="P1260">
        <v>215</v>
      </c>
      <c r="Q1260">
        <v>20</v>
      </c>
      <c r="R1260">
        <v>16</v>
      </c>
      <c r="S1260">
        <v>0</v>
      </c>
      <c r="T1260">
        <v>321</v>
      </c>
    </row>
    <row r="1261" spans="1:20" x14ac:dyDescent="0.2">
      <c r="A1261" s="1">
        <v>43200</v>
      </c>
      <c r="B1261" t="s">
        <v>20</v>
      </c>
      <c r="C1261">
        <v>15</v>
      </c>
      <c r="D1261">
        <v>7</v>
      </c>
      <c r="E1261">
        <v>0</v>
      </c>
      <c r="F1261">
        <v>112</v>
      </c>
      <c r="G1261" s="5">
        <v>3.2</v>
      </c>
      <c r="H1261" s="5">
        <v>53405.8</v>
      </c>
      <c r="I1261">
        <v>15</v>
      </c>
      <c r="J1261">
        <v>8</v>
      </c>
      <c r="K1261">
        <v>0</v>
      </c>
      <c r="L1261">
        <v>118</v>
      </c>
      <c r="M1261">
        <v>14</v>
      </c>
      <c r="N1261">
        <v>8</v>
      </c>
      <c r="O1261">
        <v>1</v>
      </c>
      <c r="P1261">
        <v>108</v>
      </c>
      <c r="Q1261">
        <v>17</v>
      </c>
      <c r="R1261">
        <v>11</v>
      </c>
      <c r="S1261">
        <v>0</v>
      </c>
      <c r="T1261">
        <v>183</v>
      </c>
    </row>
    <row r="1262" spans="1:20" x14ac:dyDescent="0.2">
      <c r="A1262" s="1">
        <v>43200</v>
      </c>
      <c r="B1262" t="s">
        <v>21</v>
      </c>
      <c r="C1262">
        <v>10</v>
      </c>
      <c r="D1262">
        <v>10</v>
      </c>
      <c r="E1262">
        <v>0</v>
      </c>
      <c r="F1262">
        <v>102</v>
      </c>
      <c r="G1262" s="5">
        <v>3.3</v>
      </c>
      <c r="H1262" s="5">
        <v>40109.599999999999</v>
      </c>
      <c r="I1262">
        <v>8</v>
      </c>
      <c r="J1262">
        <v>10</v>
      </c>
      <c r="K1262">
        <v>0</v>
      </c>
      <c r="L1262">
        <v>80</v>
      </c>
      <c r="M1262">
        <v>3</v>
      </c>
      <c r="N1262">
        <v>10</v>
      </c>
      <c r="O1262">
        <v>0</v>
      </c>
      <c r="P1262">
        <v>31</v>
      </c>
      <c r="Q1262">
        <v>10</v>
      </c>
      <c r="R1262">
        <v>10</v>
      </c>
      <c r="S1262">
        <v>0</v>
      </c>
      <c r="T1262">
        <v>100</v>
      </c>
    </row>
    <row r="1263" spans="1:20" x14ac:dyDescent="0.2">
      <c r="A1263" s="1">
        <v>43200</v>
      </c>
      <c r="B1263" t="s">
        <v>22</v>
      </c>
      <c r="C1263">
        <v>21</v>
      </c>
      <c r="D1263">
        <v>7</v>
      </c>
      <c r="E1263">
        <v>0</v>
      </c>
      <c r="F1263">
        <v>174</v>
      </c>
      <c r="G1263" s="5">
        <v>2.25</v>
      </c>
      <c r="H1263" s="5">
        <v>90018.35</v>
      </c>
      <c r="I1263">
        <v>36</v>
      </c>
      <c r="J1263">
        <v>7</v>
      </c>
      <c r="K1263">
        <v>0</v>
      </c>
      <c r="L1263">
        <v>311</v>
      </c>
      <c r="M1263">
        <v>19</v>
      </c>
      <c r="N1263">
        <v>7</v>
      </c>
      <c r="O1263">
        <v>0</v>
      </c>
      <c r="P1263">
        <v>152</v>
      </c>
      <c r="Q1263">
        <v>26</v>
      </c>
      <c r="R1263">
        <v>7</v>
      </c>
      <c r="S1263">
        <v>0</v>
      </c>
      <c r="T1263">
        <v>226</v>
      </c>
    </row>
    <row r="1264" spans="1:20" x14ac:dyDescent="0.2">
      <c r="A1264" s="1">
        <v>43200</v>
      </c>
      <c r="B1264" t="s">
        <v>23</v>
      </c>
      <c r="C1264">
        <v>49</v>
      </c>
      <c r="D1264">
        <v>10</v>
      </c>
      <c r="E1264">
        <v>0</v>
      </c>
      <c r="F1264">
        <v>526</v>
      </c>
      <c r="G1264" s="5">
        <v>11.3043478260869</v>
      </c>
      <c r="H1264" s="5">
        <v>39201.739130434697</v>
      </c>
      <c r="I1264">
        <v>49</v>
      </c>
      <c r="J1264">
        <v>10</v>
      </c>
      <c r="K1264">
        <v>1</v>
      </c>
      <c r="L1264">
        <v>523</v>
      </c>
      <c r="M1264">
        <v>46</v>
      </c>
      <c r="N1264">
        <v>10</v>
      </c>
      <c r="O1264">
        <v>0</v>
      </c>
      <c r="P1264">
        <v>504</v>
      </c>
      <c r="Q1264">
        <v>39</v>
      </c>
      <c r="R1264">
        <v>10</v>
      </c>
      <c r="S1264">
        <v>0</v>
      </c>
      <c r="T1264">
        <v>436</v>
      </c>
    </row>
    <row r="1265" spans="1:20" x14ac:dyDescent="0.2">
      <c r="A1265" s="1">
        <v>43200</v>
      </c>
      <c r="B1265" t="s">
        <v>24</v>
      </c>
      <c r="C1265">
        <v>13</v>
      </c>
      <c r="D1265">
        <v>2</v>
      </c>
      <c r="E1265">
        <v>0</v>
      </c>
      <c r="F1265">
        <v>52</v>
      </c>
      <c r="G1265" s="5">
        <v>1.36363636363636</v>
      </c>
      <c r="H1265" s="5">
        <v>72755.636363636295</v>
      </c>
      <c r="I1265">
        <v>14</v>
      </c>
      <c r="J1265">
        <v>2</v>
      </c>
      <c r="K1265">
        <v>0</v>
      </c>
      <c r="L1265">
        <v>60</v>
      </c>
      <c r="M1265">
        <v>13</v>
      </c>
      <c r="N1265">
        <v>2</v>
      </c>
      <c r="O1265">
        <v>0</v>
      </c>
      <c r="P1265">
        <v>31</v>
      </c>
      <c r="Q1265">
        <v>14</v>
      </c>
      <c r="R1265">
        <v>2</v>
      </c>
      <c r="S1265">
        <v>0</v>
      </c>
      <c r="T1265">
        <v>40</v>
      </c>
    </row>
    <row r="1266" spans="1:20" x14ac:dyDescent="0.2">
      <c r="A1266" s="1">
        <v>43200</v>
      </c>
      <c r="B1266" t="s">
        <v>25</v>
      </c>
      <c r="C1266">
        <v>11</v>
      </c>
      <c r="D1266">
        <v>4</v>
      </c>
      <c r="E1266">
        <v>0</v>
      </c>
      <c r="F1266">
        <v>43</v>
      </c>
      <c r="G1266" s="5">
        <v>4.5714285714285703</v>
      </c>
      <c r="H1266" s="5">
        <v>57147.714285714203</v>
      </c>
      <c r="I1266">
        <v>12</v>
      </c>
      <c r="J1266">
        <v>4</v>
      </c>
      <c r="K1266">
        <v>0</v>
      </c>
      <c r="L1266">
        <v>42</v>
      </c>
      <c r="M1266">
        <v>12</v>
      </c>
      <c r="N1266">
        <v>4</v>
      </c>
      <c r="O1266">
        <v>0</v>
      </c>
      <c r="P1266">
        <v>44</v>
      </c>
      <c r="Q1266">
        <v>12</v>
      </c>
      <c r="R1266">
        <v>4</v>
      </c>
      <c r="S1266">
        <v>0</v>
      </c>
      <c r="T1266">
        <v>48</v>
      </c>
    </row>
    <row r="1267" spans="1:20" x14ac:dyDescent="0.2">
      <c r="A1267" s="1">
        <v>43200</v>
      </c>
      <c r="B1267" t="s">
        <v>26</v>
      </c>
      <c r="C1267">
        <v>41</v>
      </c>
      <c r="D1267">
        <v>2</v>
      </c>
      <c r="E1267">
        <v>0</v>
      </c>
      <c r="F1267">
        <v>82</v>
      </c>
      <c r="G1267" s="5">
        <v>4.4666666666666597</v>
      </c>
      <c r="H1267" s="5">
        <v>50065.7</v>
      </c>
      <c r="I1267">
        <v>34</v>
      </c>
      <c r="J1267">
        <v>2</v>
      </c>
      <c r="K1267">
        <v>0</v>
      </c>
      <c r="L1267">
        <v>68</v>
      </c>
      <c r="M1267">
        <v>31</v>
      </c>
      <c r="N1267">
        <v>2</v>
      </c>
      <c r="O1267">
        <v>0</v>
      </c>
      <c r="P1267">
        <v>61</v>
      </c>
      <c r="Q1267">
        <v>48</v>
      </c>
      <c r="R1267">
        <v>2</v>
      </c>
      <c r="S1267">
        <v>0</v>
      </c>
      <c r="T1267">
        <v>96</v>
      </c>
    </row>
    <row r="1268" spans="1:20" x14ac:dyDescent="0.2">
      <c r="A1268" s="1">
        <v>43200</v>
      </c>
      <c r="B1268" t="s">
        <v>27</v>
      </c>
      <c r="C1268">
        <v>12</v>
      </c>
      <c r="D1268">
        <v>8</v>
      </c>
      <c r="E1268">
        <v>0</v>
      </c>
      <c r="F1268">
        <v>112</v>
      </c>
      <c r="G1268" s="5">
        <v>13.1666666666666</v>
      </c>
      <c r="H1268" s="5">
        <v>66678.416666666599</v>
      </c>
      <c r="I1268">
        <v>9</v>
      </c>
      <c r="J1268">
        <v>8</v>
      </c>
      <c r="K1268">
        <v>0</v>
      </c>
      <c r="L1268">
        <v>85</v>
      </c>
      <c r="M1268">
        <v>9</v>
      </c>
      <c r="N1268">
        <v>8</v>
      </c>
      <c r="O1268">
        <v>3</v>
      </c>
      <c r="P1268">
        <v>52</v>
      </c>
      <c r="Q1268">
        <v>11</v>
      </c>
      <c r="R1268">
        <v>8</v>
      </c>
      <c r="S1268">
        <v>2</v>
      </c>
      <c r="T1268">
        <v>84</v>
      </c>
    </row>
    <row r="1269" spans="1:20" x14ac:dyDescent="0.2">
      <c r="A1269" s="1">
        <v>43200</v>
      </c>
      <c r="B1269" t="s">
        <v>28</v>
      </c>
      <c r="C1269">
        <v>15</v>
      </c>
      <c r="D1269">
        <v>8</v>
      </c>
      <c r="E1269">
        <v>0</v>
      </c>
      <c r="F1269">
        <v>108</v>
      </c>
      <c r="G1269" s="5">
        <v>4.5333333333333297</v>
      </c>
      <c r="H1269" s="5">
        <v>46808.333333333299</v>
      </c>
      <c r="I1269">
        <v>12</v>
      </c>
      <c r="J1269">
        <v>10</v>
      </c>
      <c r="K1269">
        <v>0</v>
      </c>
      <c r="L1269">
        <v>125</v>
      </c>
      <c r="M1269">
        <v>13</v>
      </c>
      <c r="N1269">
        <v>9</v>
      </c>
      <c r="O1269">
        <v>0</v>
      </c>
      <c r="P1269">
        <v>108</v>
      </c>
      <c r="Q1269">
        <v>14</v>
      </c>
      <c r="R1269">
        <v>9</v>
      </c>
      <c r="S1269">
        <v>0</v>
      </c>
      <c r="T1269">
        <v>126</v>
      </c>
    </row>
    <row r="1270" spans="1:20" x14ac:dyDescent="0.2">
      <c r="A1270" s="1">
        <v>43200</v>
      </c>
      <c r="B1270" t="s">
        <v>29</v>
      </c>
      <c r="C1270">
        <v>22</v>
      </c>
      <c r="D1270">
        <v>2</v>
      </c>
      <c r="E1270">
        <v>0</v>
      </c>
      <c r="F1270">
        <v>52</v>
      </c>
      <c r="G1270" s="5">
        <v>2.1904761904761898</v>
      </c>
      <c r="H1270" s="5">
        <v>62032.571428571398</v>
      </c>
      <c r="I1270">
        <v>24</v>
      </c>
      <c r="J1270">
        <v>2</v>
      </c>
      <c r="K1270">
        <v>0</v>
      </c>
      <c r="L1270">
        <v>72</v>
      </c>
      <c r="M1270">
        <v>20</v>
      </c>
      <c r="N1270">
        <v>2</v>
      </c>
      <c r="O1270">
        <v>0</v>
      </c>
      <c r="P1270">
        <v>51</v>
      </c>
      <c r="Q1270">
        <v>17</v>
      </c>
      <c r="R1270">
        <v>2</v>
      </c>
      <c r="S1270">
        <v>0</v>
      </c>
      <c r="T1270">
        <v>48</v>
      </c>
    </row>
    <row r="1271" spans="1:20" x14ac:dyDescent="0.2">
      <c r="A1271" s="1">
        <v>43200</v>
      </c>
      <c r="B1271" t="s">
        <v>30</v>
      </c>
      <c r="C1271">
        <v>14</v>
      </c>
      <c r="D1271">
        <v>2</v>
      </c>
      <c r="E1271">
        <v>0</v>
      </c>
      <c r="F1271">
        <v>34</v>
      </c>
      <c r="G1271" s="5">
        <v>1.92307692307692</v>
      </c>
      <c r="H1271" s="5">
        <v>53914.923076922998</v>
      </c>
      <c r="I1271">
        <v>13</v>
      </c>
      <c r="J1271">
        <v>2</v>
      </c>
      <c r="K1271">
        <v>0</v>
      </c>
      <c r="L1271">
        <v>42</v>
      </c>
      <c r="M1271">
        <v>8</v>
      </c>
      <c r="N1271">
        <v>2</v>
      </c>
      <c r="O1271">
        <v>0</v>
      </c>
      <c r="P1271">
        <v>18</v>
      </c>
      <c r="Q1271">
        <v>12</v>
      </c>
      <c r="R1271">
        <v>2</v>
      </c>
      <c r="S1271">
        <v>0</v>
      </c>
      <c r="T1271">
        <v>24</v>
      </c>
    </row>
    <row r="1272" spans="1:20" x14ac:dyDescent="0.2">
      <c r="A1272" s="1">
        <v>43200</v>
      </c>
      <c r="B1272" t="s">
        <v>31</v>
      </c>
      <c r="C1272">
        <v>93</v>
      </c>
      <c r="D1272">
        <v>12</v>
      </c>
      <c r="E1272">
        <v>0</v>
      </c>
      <c r="F1272">
        <v>1143</v>
      </c>
      <c r="G1272" s="5">
        <v>8.2043010752688108</v>
      </c>
      <c r="H1272" s="5">
        <v>57093.946236559103</v>
      </c>
      <c r="I1272">
        <v>73</v>
      </c>
      <c r="J1272">
        <v>13</v>
      </c>
      <c r="K1272">
        <v>1</v>
      </c>
      <c r="L1272">
        <v>924</v>
      </c>
      <c r="M1272">
        <v>62</v>
      </c>
      <c r="N1272">
        <v>13</v>
      </c>
      <c r="O1272">
        <v>0</v>
      </c>
      <c r="P1272">
        <v>774</v>
      </c>
      <c r="Q1272">
        <v>83</v>
      </c>
      <c r="R1272">
        <v>12</v>
      </c>
      <c r="S1272">
        <v>0</v>
      </c>
      <c r="T1272">
        <v>1005</v>
      </c>
    </row>
    <row r="1273" spans="1:20" x14ac:dyDescent="0.2">
      <c r="A1273" s="1">
        <v>43200</v>
      </c>
      <c r="B1273" t="s">
        <v>32</v>
      </c>
      <c r="C1273">
        <v>28</v>
      </c>
      <c r="D1273">
        <v>3</v>
      </c>
      <c r="E1273">
        <v>0</v>
      </c>
      <c r="F1273">
        <v>112</v>
      </c>
      <c r="G1273" s="5">
        <v>2.0384615384615299</v>
      </c>
      <c r="H1273" s="5">
        <v>61653.807692307601</v>
      </c>
      <c r="I1273">
        <v>30</v>
      </c>
      <c r="J1273">
        <v>3</v>
      </c>
      <c r="K1273">
        <v>1</v>
      </c>
      <c r="L1273">
        <v>91</v>
      </c>
      <c r="M1273">
        <v>16</v>
      </c>
      <c r="N1273">
        <v>3</v>
      </c>
      <c r="O1273">
        <v>1</v>
      </c>
      <c r="P1273">
        <v>56</v>
      </c>
      <c r="Q1273">
        <v>30</v>
      </c>
      <c r="R1273">
        <v>3</v>
      </c>
      <c r="S1273">
        <v>0</v>
      </c>
      <c r="T1273">
        <v>107</v>
      </c>
    </row>
    <row r="1274" spans="1:20" x14ac:dyDescent="0.2">
      <c r="A1274" s="1">
        <v>43201</v>
      </c>
      <c r="B1274" t="s">
        <v>18</v>
      </c>
      <c r="C1274">
        <v>10</v>
      </c>
      <c r="D1274">
        <v>4</v>
      </c>
      <c r="E1274">
        <v>1</v>
      </c>
      <c r="F1274">
        <v>28</v>
      </c>
      <c r="G1274" s="5">
        <v>1.5</v>
      </c>
      <c r="H1274" s="5">
        <v>66873.333333333299</v>
      </c>
      <c r="I1274">
        <v>9</v>
      </c>
      <c r="J1274">
        <v>4</v>
      </c>
      <c r="K1274">
        <v>0</v>
      </c>
      <c r="L1274">
        <v>32</v>
      </c>
      <c r="M1274">
        <v>13</v>
      </c>
      <c r="N1274">
        <v>4</v>
      </c>
      <c r="O1274">
        <v>0</v>
      </c>
      <c r="P1274">
        <v>42</v>
      </c>
      <c r="Q1274">
        <v>0</v>
      </c>
      <c r="R1274">
        <v>0</v>
      </c>
      <c r="S1274">
        <v>0</v>
      </c>
      <c r="T1274">
        <v>0</v>
      </c>
    </row>
    <row r="1275" spans="1:20" x14ac:dyDescent="0.2">
      <c r="A1275" s="1">
        <v>43201</v>
      </c>
      <c r="B1275" t="s">
        <v>19</v>
      </c>
      <c r="C1275">
        <v>36</v>
      </c>
      <c r="D1275">
        <v>11</v>
      </c>
      <c r="E1275">
        <v>2</v>
      </c>
      <c r="F1275">
        <v>313</v>
      </c>
      <c r="G1275" s="5">
        <v>2.4166666666666599</v>
      </c>
      <c r="H1275" s="5">
        <v>63972.972222222197</v>
      </c>
      <c r="I1275">
        <v>27</v>
      </c>
      <c r="J1275">
        <v>13</v>
      </c>
      <c r="K1275">
        <v>0</v>
      </c>
      <c r="L1275">
        <v>358</v>
      </c>
      <c r="M1275">
        <v>39</v>
      </c>
      <c r="N1275">
        <v>8</v>
      </c>
      <c r="O1275">
        <v>1</v>
      </c>
      <c r="P1275">
        <v>303</v>
      </c>
      <c r="Q1275">
        <v>33</v>
      </c>
      <c r="R1275">
        <v>10</v>
      </c>
      <c r="S1275">
        <v>1</v>
      </c>
      <c r="T1275">
        <v>284</v>
      </c>
    </row>
    <row r="1276" spans="1:20" x14ac:dyDescent="0.2">
      <c r="A1276" s="1">
        <v>43201</v>
      </c>
      <c r="B1276" t="s">
        <v>20</v>
      </c>
      <c r="C1276">
        <v>19</v>
      </c>
      <c r="D1276">
        <v>9</v>
      </c>
      <c r="E1276">
        <v>0</v>
      </c>
      <c r="F1276">
        <v>160</v>
      </c>
      <c r="G1276" s="5">
        <v>2.2631578947368398</v>
      </c>
      <c r="H1276" s="5">
        <v>42280.263157894697</v>
      </c>
      <c r="I1276">
        <v>10</v>
      </c>
      <c r="J1276">
        <v>7</v>
      </c>
      <c r="K1276">
        <v>0</v>
      </c>
      <c r="L1276">
        <v>67</v>
      </c>
      <c r="M1276">
        <v>8</v>
      </c>
      <c r="N1276">
        <v>6</v>
      </c>
      <c r="O1276">
        <v>0</v>
      </c>
      <c r="P1276">
        <v>47</v>
      </c>
      <c r="Q1276">
        <v>29</v>
      </c>
      <c r="R1276">
        <v>10</v>
      </c>
      <c r="S1276">
        <v>5</v>
      </c>
      <c r="T1276">
        <v>178</v>
      </c>
    </row>
    <row r="1277" spans="1:20" x14ac:dyDescent="0.2">
      <c r="A1277" s="1">
        <v>43201</v>
      </c>
      <c r="B1277" t="s">
        <v>21</v>
      </c>
      <c r="C1277">
        <v>11</v>
      </c>
      <c r="D1277">
        <v>10</v>
      </c>
      <c r="E1277">
        <v>0</v>
      </c>
      <c r="F1277">
        <v>113</v>
      </c>
      <c r="G1277" s="5">
        <v>1.8</v>
      </c>
      <c r="H1277" s="5">
        <v>50121.4</v>
      </c>
      <c r="I1277">
        <v>11</v>
      </c>
      <c r="J1277">
        <v>10</v>
      </c>
      <c r="K1277">
        <v>0</v>
      </c>
      <c r="L1277">
        <v>110</v>
      </c>
      <c r="M1277">
        <v>10</v>
      </c>
      <c r="N1277">
        <v>10</v>
      </c>
      <c r="O1277">
        <v>1</v>
      </c>
      <c r="P1277">
        <v>94</v>
      </c>
      <c r="Q1277">
        <v>8</v>
      </c>
      <c r="R1277">
        <v>10</v>
      </c>
      <c r="S1277">
        <v>0</v>
      </c>
      <c r="T1277">
        <v>82</v>
      </c>
    </row>
    <row r="1278" spans="1:20" x14ac:dyDescent="0.2">
      <c r="A1278" s="1">
        <v>43201</v>
      </c>
      <c r="B1278" t="s">
        <v>22</v>
      </c>
      <c r="C1278">
        <v>23</v>
      </c>
      <c r="D1278">
        <v>7</v>
      </c>
      <c r="E1278">
        <v>0</v>
      </c>
      <c r="F1278">
        <v>193</v>
      </c>
      <c r="G1278" s="5">
        <v>2.2380952380952301</v>
      </c>
      <c r="H1278" s="5">
        <v>57259.285714285703</v>
      </c>
      <c r="I1278">
        <v>32</v>
      </c>
      <c r="J1278">
        <v>7</v>
      </c>
      <c r="K1278">
        <v>1</v>
      </c>
      <c r="L1278">
        <v>258</v>
      </c>
      <c r="M1278">
        <v>44</v>
      </c>
      <c r="N1278">
        <v>7</v>
      </c>
      <c r="O1278">
        <v>0</v>
      </c>
      <c r="P1278">
        <v>380</v>
      </c>
      <c r="Q1278">
        <v>44</v>
      </c>
      <c r="R1278">
        <v>7</v>
      </c>
      <c r="S1278">
        <v>0</v>
      </c>
      <c r="T1278">
        <v>356</v>
      </c>
    </row>
    <row r="1279" spans="1:20" x14ac:dyDescent="0.2">
      <c r="A1279" s="1">
        <v>43201</v>
      </c>
      <c r="B1279" t="s">
        <v>23</v>
      </c>
      <c r="C1279">
        <v>45</v>
      </c>
      <c r="D1279">
        <v>10</v>
      </c>
      <c r="E1279">
        <v>0</v>
      </c>
      <c r="F1279">
        <v>497</v>
      </c>
      <c r="G1279" s="5">
        <v>4.6428571428571397</v>
      </c>
      <c r="H1279" s="5">
        <v>47733.380952380903</v>
      </c>
      <c r="I1279">
        <v>29</v>
      </c>
      <c r="J1279">
        <v>10</v>
      </c>
      <c r="K1279">
        <v>0</v>
      </c>
      <c r="L1279">
        <v>322</v>
      </c>
      <c r="M1279">
        <v>51</v>
      </c>
      <c r="N1279">
        <v>10</v>
      </c>
      <c r="O1279">
        <v>1</v>
      </c>
      <c r="P1279">
        <v>538</v>
      </c>
      <c r="Q1279">
        <v>55</v>
      </c>
      <c r="R1279">
        <v>10</v>
      </c>
      <c r="S1279">
        <v>0</v>
      </c>
      <c r="T1279">
        <v>618</v>
      </c>
    </row>
    <row r="1280" spans="1:20" x14ac:dyDescent="0.2">
      <c r="A1280" s="1">
        <v>43201</v>
      </c>
      <c r="B1280" t="s">
        <v>24</v>
      </c>
      <c r="C1280">
        <v>14</v>
      </c>
      <c r="D1280">
        <v>2</v>
      </c>
      <c r="E1280">
        <v>0</v>
      </c>
      <c r="F1280">
        <v>40</v>
      </c>
      <c r="G1280" s="5">
        <v>2.07692307692307</v>
      </c>
      <c r="H1280" s="5">
        <v>61615.692307692298</v>
      </c>
      <c r="I1280">
        <v>9</v>
      </c>
      <c r="J1280">
        <v>2</v>
      </c>
      <c r="K1280">
        <v>0</v>
      </c>
      <c r="L1280">
        <v>21</v>
      </c>
      <c r="M1280">
        <v>12</v>
      </c>
      <c r="N1280">
        <v>2</v>
      </c>
      <c r="O1280">
        <v>0</v>
      </c>
      <c r="P1280">
        <v>28</v>
      </c>
      <c r="Q1280">
        <v>13</v>
      </c>
      <c r="R1280">
        <v>2</v>
      </c>
      <c r="S1280">
        <v>2</v>
      </c>
      <c r="T1280">
        <v>23</v>
      </c>
    </row>
    <row r="1281" spans="1:20" x14ac:dyDescent="0.2">
      <c r="A1281" s="1">
        <v>43201</v>
      </c>
      <c r="B1281" t="s">
        <v>25</v>
      </c>
      <c r="C1281">
        <v>11</v>
      </c>
      <c r="D1281">
        <v>4</v>
      </c>
      <c r="E1281">
        <v>0</v>
      </c>
      <c r="F1281">
        <v>40</v>
      </c>
      <c r="G1281" s="5">
        <v>3.5</v>
      </c>
      <c r="H1281" s="5">
        <v>40153.9</v>
      </c>
      <c r="I1281">
        <v>9</v>
      </c>
      <c r="J1281">
        <v>4</v>
      </c>
      <c r="K1281">
        <v>0</v>
      </c>
      <c r="L1281">
        <v>32</v>
      </c>
      <c r="M1281">
        <v>7</v>
      </c>
      <c r="N1281">
        <v>4</v>
      </c>
      <c r="O1281">
        <v>0</v>
      </c>
      <c r="P1281">
        <v>28</v>
      </c>
      <c r="Q1281">
        <v>0</v>
      </c>
      <c r="R1281">
        <v>0</v>
      </c>
      <c r="S1281">
        <v>0</v>
      </c>
      <c r="T1281">
        <v>0</v>
      </c>
    </row>
    <row r="1282" spans="1:20" x14ac:dyDescent="0.2">
      <c r="A1282" s="1">
        <v>43201</v>
      </c>
      <c r="B1282" t="s">
        <v>26</v>
      </c>
      <c r="C1282">
        <v>44</v>
      </c>
      <c r="D1282">
        <v>2</v>
      </c>
      <c r="E1282">
        <v>0</v>
      </c>
      <c r="F1282">
        <v>80</v>
      </c>
      <c r="G1282" s="5">
        <v>9.7931034482758594</v>
      </c>
      <c r="H1282" s="5">
        <v>44963.827586206899</v>
      </c>
      <c r="I1282">
        <v>33</v>
      </c>
      <c r="J1282">
        <v>2</v>
      </c>
      <c r="K1282">
        <v>0</v>
      </c>
      <c r="L1282">
        <v>66</v>
      </c>
      <c r="M1282">
        <v>33</v>
      </c>
      <c r="N1282">
        <v>2</v>
      </c>
      <c r="O1282">
        <v>0</v>
      </c>
      <c r="P1282">
        <v>65</v>
      </c>
      <c r="Q1282">
        <v>28</v>
      </c>
      <c r="R1282">
        <v>2</v>
      </c>
      <c r="S1282">
        <v>0</v>
      </c>
      <c r="T1282">
        <v>56</v>
      </c>
    </row>
    <row r="1283" spans="1:20" x14ac:dyDescent="0.2">
      <c r="A1283" s="1">
        <v>43201</v>
      </c>
      <c r="B1283" t="s">
        <v>27</v>
      </c>
      <c r="C1283">
        <v>10</v>
      </c>
      <c r="D1283">
        <v>8</v>
      </c>
      <c r="E1283">
        <v>1</v>
      </c>
      <c r="F1283">
        <v>85</v>
      </c>
      <c r="G1283" s="5">
        <v>6.3</v>
      </c>
      <c r="H1283" s="5">
        <v>30134.799999999999</v>
      </c>
      <c r="I1283">
        <v>15</v>
      </c>
      <c r="J1283">
        <v>8</v>
      </c>
      <c r="K1283">
        <v>1</v>
      </c>
      <c r="L1283">
        <v>119</v>
      </c>
      <c r="M1283">
        <v>14</v>
      </c>
      <c r="N1283">
        <v>8</v>
      </c>
      <c r="O1283">
        <v>2</v>
      </c>
      <c r="P1283">
        <v>112</v>
      </c>
      <c r="Q1283">
        <v>8</v>
      </c>
      <c r="R1283">
        <v>8</v>
      </c>
      <c r="S1283">
        <v>1</v>
      </c>
      <c r="T1283">
        <v>66</v>
      </c>
    </row>
    <row r="1284" spans="1:20" x14ac:dyDescent="0.2">
      <c r="A1284" s="1">
        <v>43201</v>
      </c>
      <c r="B1284" t="s">
        <v>28</v>
      </c>
      <c r="C1284">
        <v>19</v>
      </c>
      <c r="D1284">
        <v>7</v>
      </c>
      <c r="E1284">
        <v>1</v>
      </c>
      <c r="F1284">
        <v>116</v>
      </c>
      <c r="G1284" s="5">
        <v>20.736842105263101</v>
      </c>
      <c r="H1284" s="5">
        <v>42217.105263157799</v>
      </c>
      <c r="I1284">
        <v>18</v>
      </c>
      <c r="J1284">
        <v>7</v>
      </c>
      <c r="K1284">
        <v>1</v>
      </c>
      <c r="L1284">
        <v>95</v>
      </c>
      <c r="M1284">
        <v>11</v>
      </c>
      <c r="N1284">
        <v>7</v>
      </c>
      <c r="O1284">
        <v>0</v>
      </c>
      <c r="P1284">
        <v>79</v>
      </c>
      <c r="Q1284">
        <v>13</v>
      </c>
      <c r="R1284">
        <v>9</v>
      </c>
      <c r="S1284">
        <v>0</v>
      </c>
      <c r="T1284">
        <v>110</v>
      </c>
    </row>
    <row r="1285" spans="1:20" x14ac:dyDescent="0.2">
      <c r="A1285" s="1">
        <v>43201</v>
      </c>
      <c r="B1285" t="s">
        <v>29</v>
      </c>
      <c r="C1285">
        <v>23</v>
      </c>
      <c r="D1285">
        <v>2</v>
      </c>
      <c r="E1285">
        <v>0</v>
      </c>
      <c r="F1285">
        <v>53</v>
      </c>
      <c r="G1285" s="5">
        <v>2.8181818181818099</v>
      </c>
      <c r="H1285" s="5">
        <v>54645.636363636302</v>
      </c>
      <c r="I1285">
        <v>14</v>
      </c>
      <c r="J1285">
        <v>2</v>
      </c>
      <c r="K1285">
        <v>0</v>
      </c>
      <c r="L1285">
        <v>32</v>
      </c>
      <c r="M1285">
        <v>19</v>
      </c>
      <c r="N1285">
        <v>2</v>
      </c>
      <c r="O1285">
        <v>0</v>
      </c>
      <c r="P1285">
        <v>40</v>
      </c>
      <c r="Q1285">
        <v>22</v>
      </c>
      <c r="R1285">
        <v>2</v>
      </c>
      <c r="S1285">
        <v>0</v>
      </c>
      <c r="T1285">
        <v>51</v>
      </c>
    </row>
    <row r="1286" spans="1:20" x14ac:dyDescent="0.2">
      <c r="A1286" s="1">
        <v>43201</v>
      </c>
      <c r="B1286" t="s">
        <v>30</v>
      </c>
      <c r="C1286">
        <v>16</v>
      </c>
      <c r="D1286">
        <v>2</v>
      </c>
      <c r="E1286">
        <v>0</v>
      </c>
      <c r="F1286">
        <v>38</v>
      </c>
      <c r="G1286" s="5">
        <v>2.4375</v>
      </c>
      <c r="H1286" s="5">
        <v>62578.0625</v>
      </c>
      <c r="I1286">
        <v>13</v>
      </c>
      <c r="J1286">
        <v>2</v>
      </c>
      <c r="K1286">
        <v>0</v>
      </c>
      <c r="L1286">
        <v>30</v>
      </c>
      <c r="M1286">
        <v>13</v>
      </c>
      <c r="N1286">
        <v>2</v>
      </c>
      <c r="O1286">
        <v>0</v>
      </c>
      <c r="P1286">
        <v>32</v>
      </c>
      <c r="Q1286">
        <v>15</v>
      </c>
      <c r="R1286">
        <v>2</v>
      </c>
      <c r="S1286">
        <v>0</v>
      </c>
      <c r="T1286">
        <v>36</v>
      </c>
    </row>
    <row r="1287" spans="1:20" x14ac:dyDescent="0.2">
      <c r="A1287" s="1">
        <v>43201</v>
      </c>
      <c r="B1287" t="s">
        <v>31</v>
      </c>
      <c r="C1287">
        <v>96</v>
      </c>
      <c r="D1287">
        <v>13</v>
      </c>
      <c r="E1287">
        <v>1</v>
      </c>
      <c r="F1287">
        <v>1166</v>
      </c>
      <c r="G1287" s="5">
        <v>4.5684210526315701</v>
      </c>
      <c r="H1287" s="5">
        <v>49573.663157894698</v>
      </c>
      <c r="I1287">
        <v>59</v>
      </c>
      <c r="J1287">
        <v>14</v>
      </c>
      <c r="K1287">
        <v>0</v>
      </c>
      <c r="L1287">
        <v>771</v>
      </c>
      <c r="M1287">
        <v>101</v>
      </c>
      <c r="N1287">
        <v>11</v>
      </c>
      <c r="O1287">
        <v>0</v>
      </c>
      <c r="P1287">
        <v>1109</v>
      </c>
      <c r="Q1287">
        <v>70</v>
      </c>
      <c r="R1287">
        <v>13</v>
      </c>
      <c r="S1287">
        <v>2</v>
      </c>
      <c r="T1287">
        <v>774</v>
      </c>
    </row>
    <row r="1288" spans="1:20" x14ac:dyDescent="0.2">
      <c r="A1288" s="1">
        <v>43201</v>
      </c>
      <c r="B1288" t="s">
        <v>32</v>
      </c>
      <c r="C1288">
        <v>42</v>
      </c>
      <c r="D1288">
        <v>3</v>
      </c>
      <c r="E1288">
        <v>0</v>
      </c>
      <c r="F1288">
        <v>142</v>
      </c>
      <c r="G1288" s="5">
        <v>2.2857142857142798</v>
      </c>
      <c r="H1288" s="5">
        <v>51472.9428571428</v>
      </c>
      <c r="I1288">
        <v>27</v>
      </c>
      <c r="J1288">
        <v>3</v>
      </c>
      <c r="K1288">
        <v>0</v>
      </c>
      <c r="L1288">
        <v>94</v>
      </c>
      <c r="M1288">
        <v>30</v>
      </c>
      <c r="N1288">
        <v>3</v>
      </c>
      <c r="O1288">
        <v>0</v>
      </c>
      <c r="P1288">
        <v>97</v>
      </c>
      <c r="Q1288">
        <v>34</v>
      </c>
      <c r="R1288">
        <v>3</v>
      </c>
      <c r="S1288">
        <v>1</v>
      </c>
      <c r="T1288">
        <v>118</v>
      </c>
    </row>
    <row r="1289" spans="1:20" x14ac:dyDescent="0.2">
      <c r="A1289" s="1">
        <v>43202</v>
      </c>
      <c r="B1289" t="s">
        <v>18</v>
      </c>
      <c r="C1289">
        <v>3</v>
      </c>
      <c r="D1289">
        <v>4</v>
      </c>
      <c r="E1289">
        <v>0</v>
      </c>
      <c r="F1289">
        <v>10</v>
      </c>
      <c r="G1289" s="5">
        <v>1.6666666666666601</v>
      </c>
      <c r="H1289" s="5">
        <v>66896.666666666599</v>
      </c>
      <c r="I1289">
        <v>13</v>
      </c>
      <c r="J1289">
        <v>4</v>
      </c>
      <c r="K1289">
        <v>0</v>
      </c>
      <c r="L1289">
        <v>43</v>
      </c>
      <c r="M1289">
        <v>7</v>
      </c>
      <c r="N1289">
        <v>4</v>
      </c>
      <c r="O1289">
        <v>0</v>
      </c>
      <c r="P1289">
        <v>24</v>
      </c>
      <c r="Q1289">
        <v>13</v>
      </c>
      <c r="R1289">
        <v>4</v>
      </c>
      <c r="S1289">
        <v>0</v>
      </c>
      <c r="T1289">
        <v>46</v>
      </c>
    </row>
    <row r="1290" spans="1:20" x14ac:dyDescent="0.2">
      <c r="A1290" s="1">
        <v>43202</v>
      </c>
      <c r="B1290" t="s">
        <v>19</v>
      </c>
      <c r="C1290">
        <v>31</v>
      </c>
      <c r="D1290">
        <v>11</v>
      </c>
      <c r="E1290">
        <v>2</v>
      </c>
      <c r="F1290">
        <v>279</v>
      </c>
      <c r="G1290" s="5">
        <v>3.38709677419354</v>
      </c>
      <c r="H1290" s="5">
        <v>51698.903225806403</v>
      </c>
      <c r="I1290">
        <v>32</v>
      </c>
      <c r="J1290">
        <v>14</v>
      </c>
      <c r="K1290">
        <v>0</v>
      </c>
      <c r="L1290">
        <v>427</v>
      </c>
      <c r="M1290">
        <v>35</v>
      </c>
      <c r="N1290">
        <v>9</v>
      </c>
      <c r="O1290">
        <v>1</v>
      </c>
      <c r="P1290">
        <v>275</v>
      </c>
      <c r="Q1290">
        <v>39</v>
      </c>
      <c r="R1290">
        <v>10</v>
      </c>
      <c r="S1290">
        <v>1</v>
      </c>
      <c r="T1290">
        <v>366</v>
      </c>
    </row>
    <row r="1291" spans="1:20" x14ac:dyDescent="0.2">
      <c r="A1291" s="1">
        <v>43202</v>
      </c>
      <c r="B1291" t="s">
        <v>20</v>
      </c>
      <c r="C1291">
        <v>17</v>
      </c>
      <c r="D1291">
        <v>10</v>
      </c>
      <c r="E1291">
        <v>0</v>
      </c>
      <c r="F1291">
        <v>177</v>
      </c>
      <c r="G1291" s="5">
        <v>2.8823529411764701</v>
      </c>
      <c r="H1291" s="5">
        <v>41394.2352941176</v>
      </c>
      <c r="I1291">
        <v>15</v>
      </c>
      <c r="J1291">
        <v>11</v>
      </c>
      <c r="K1291">
        <v>0</v>
      </c>
      <c r="L1291">
        <v>159</v>
      </c>
      <c r="M1291">
        <v>7</v>
      </c>
      <c r="N1291">
        <v>7</v>
      </c>
      <c r="O1291">
        <v>0</v>
      </c>
      <c r="P1291">
        <v>46</v>
      </c>
      <c r="Q1291">
        <v>24</v>
      </c>
      <c r="R1291">
        <v>9</v>
      </c>
      <c r="S1291">
        <v>0</v>
      </c>
      <c r="T1291">
        <v>208</v>
      </c>
    </row>
    <row r="1292" spans="1:20" x14ac:dyDescent="0.2">
      <c r="A1292" s="1">
        <v>43202</v>
      </c>
      <c r="B1292" t="s">
        <v>21</v>
      </c>
      <c r="C1292">
        <v>14</v>
      </c>
      <c r="D1292">
        <v>10</v>
      </c>
      <c r="E1292">
        <v>0</v>
      </c>
      <c r="F1292">
        <v>141</v>
      </c>
      <c r="G1292" s="5">
        <v>3.8571428571428501</v>
      </c>
      <c r="H1292" s="5">
        <v>64325.9285714285</v>
      </c>
      <c r="I1292">
        <v>15</v>
      </c>
      <c r="J1292">
        <v>10</v>
      </c>
      <c r="K1292">
        <v>0</v>
      </c>
      <c r="L1292">
        <v>150</v>
      </c>
      <c r="M1292">
        <v>18</v>
      </c>
      <c r="N1292">
        <v>10</v>
      </c>
      <c r="O1292">
        <v>0</v>
      </c>
      <c r="P1292">
        <v>180</v>
      </c>
      <c r="Q1292">
        <v>13</v>
      </c>
      <c r="R1292">
        <v>10</v>
      </c>
      <c r="S1292">
        <v>0</v>
      </c>
      <c r="T1292">
        <v>132</v>
      </c>
    </row>
    <row r="1293" spans="1:20" x14ac:dyDescent="0.2">
      <c r="A1293" s="1">
        <v>43202</v>
      </c>
      <c r="B1293" t="s">
        <v>22</v>
      </c>
      <c r="C1293">
        <v>21</v>
      </c>
      <c r="D1293">
        <v>8</v>
      </c>
      <c r="E1293">
        <v>0</v>
      </c>
      <c r="F1293">
        <v>182</v>
      </c>
      <c r="G1293" s="5">
        <v>3.65</v>
      </c>
      <c r="H1293" s="5">
        <v>60052.9</v>
      </c>
      <c r="I1293">
        <v>49</v>
      </c>
      <c r="J1293">
        <v>7</v>
      </c>
      <c r="K1293">
        <v>0</v>
      </c>
      <c r="L1293">
        <v>423</v>
      </c>
      <c r="M1293">
        <v>32</v>
      </c>
      <c r="N1293">
        <v>7</v>
      </c>
      <c r="O1293">
        <v>0</v>
      </c>
      <c r="P1293">
        <v>280</v>
      </c>
      <c r="Q1293">
        <v>46</v>
      </c>
      <c r="R1293">
        <v>7</v>
      </c>
      <c r="S1293">
        <v>0</v>
      </c>
      <c r="T1293">
        <v>390</v>
      </c>
    </row>
    <row r="1294" spans="1:20" x14ac:dyDescent="0.2">
      <c r="A1294" s="1">
        <v>43202</v>
      </c>
      <c r="B1294" t="s">
        <v>23</v>
      </c>
      <c r="C1294">
        <v>32</v>
      </c>
      <c r="D1294">
        <v>10</v>
      </c>
      <c r="E1294">
        <v>0</v>
      </c>
      <c r="F1294">
        <v>362</v>
      </c>
      <c r="G1294" s="5">
        <v>3.46428571428571</v>
      </c>
      <c r="H1294" s="5">
        <v>46532.714285714203</v>
      </c>
      <c r="I1294">
        <v>55</v>
      </c>
      <c r="J1294">
        <v>10</v>
      </c>
      <c r="K1294">
        <v>0</v>
      </c>
      <c r="L1294">
        <v>622</v>
      </c>
      <c r="M1294">
        <v>34</v>
      </c>
      <c r="N1294">
        <v>10</v>
      </c>
      <c r="O1294">
        <v>0</v>
      </c>
      <c r="P1294">
        <v>371</v>
      </c>
      <c r="Q1294">
        <v>59</v>
      </c>
      <c r="R1294">
        <v>10</v>
      </c>
      <c r="S1294">
        <v>0</v>
      </c>
      <c r="T1294">
        <v>651</v>
      </c>
    </row>
    <row r="1295" spans="1:20" x14ac:dyDescent="0.2">
      <c r="A1295" s="1">
        <v>43202</v>
      </c>
      <c r="B1295" t="s">
        <v>24</v>
      </c>
      <c r="C1295">
        <v>15</v>
      </c>
      <c r="D1295">
        <v>2</v>
      </c>
      <c r="E1295">
        <v>0</v>
      </c>
      <c r="F1295">
        <v>40</v>
      </c>
      <c r="G1295" s="5">
        <v>3.93333333333333</v>
      </c>
      <c r="H1295" s="5">
        <v>33475.266666666597</v>
      </c>
      <c r="I1295">
        <v>21</v>
      </c>
      <c r="J1295">
        <v>2</v>
      </c>
      <c r="K1295">
        <v>0</v>
      </c>
      <c r="L1295">
        <v>47</v>
      </c>
      <c r="M1295">
        <v>19</v>
      </c>
      <c r="N1295">
        <v>2</v>
      </c>
      <c r="O1295">
        <v>0</v>
      </c>
      <c r="P1295">
        <v>46</v>
      </c>
      <c r="Q1295">
        <v>16</v>
      </c>
      <c r="R1295">
        <v>2</v>
      </c>
      <c r="S1295">
        <v>0</v>
      </c>
      <c r="T1295">
        <v>42</v>
      </c>
    </row>
    <row r="1296" spans="1:20" x14ac:dyDescent="0.2">
      <c r="A1296" s="1">
        <v>43202</v>
      </c>
      <c r="B1296" t="s">
        <v>25</v>
      </c>
      <c r="C1296">
        <v>5</v>
      </c>
      <c r="D1296">
        <v>4</v>
      </c>
      <c r="E1296">
        <v>1</v>
      </c>
      <c r="F1296">
        <v>17</v>
      </c>
      <c r="G1296" s="5">
        <v>2</v>
      </c>
      <c r="H1296" s="5">
        <v>66715.666666666599</v>
      </c>
      <c r="I1296">
        <v>15</v>
      </c>
      <c r="J1296">
        <v>4</v>
      </c>
      <c r="K1296">
        <v>0</v>
      </c>
      <c r="L1296">
        <v>50</v>
      </c>
      <c r="M1296">
        <v>8</v>
      </c>
      <c r="N1296">
        <v>4</v>
      </c>
      <c r="O1296">
        <v>0</v>
      </c>
      <c r="P1296">
        <v>32</v>
      </c>
      <c r="Q1296">
        <v>17</v>
      </c>
      <c r="R1296">
        <v>4</v>
      </c>
      <c r="S1296">
        <v>0</v>
      </c>
      <c r="T1296">
        <v>68</v>
      </c>
    </row>
    <row r="1297" spans="1:20" x14ac:dyDescent="0.2">
      <c r="A1297" s="1">
        <v>43202</v>
      </c>
      <c r="B1297" t="s">
        <v>26</v>
      </c>
      <c r="C1297">
        <v>36</v>
      </c>
      <c r="D1297">
        <v>2</v>
      </c>
      <c r="E1297">
        <v>0</v>
      </c>
      <c r="F1297">
        <v>72</v>
      </c>
      <c r="G1297" s="5">
        <v>4.125</v>
      </c>
      <c r="H1297" s="5">
        <v>45956.833333333299</v>
      </c>
      <c r="I1297">
        <v>39</v>
      </c>
      <c r="J1297">
        <v>2</v>
      </c>
      <c r="K1297">
        <v>0</v>
      </c>
      <c r="L1297">
        <v>78</v>
      </c>
      <c r="M1297">
        <v>43</v>
      </c>
      <c r="N1297">
        <v>2</v>
      </c>
      <c r="O1297">
        <v>0</v>
      </c>
      <c r="P1297">
        <v>82</v>
      </c>
      <c r="Q1297">
        <v>35</v>
      </c>
      <c r="R1297">
        <v>2</v>
      </c>
      <c r="S1297">
        <v>0</v>
      </c>
      <c r="T1297">
        <v>68</v>
      </c>
    </row>
    <row r="1298" spans="1:20" x14ac:dyDescent="0.2">
      <c r="A1298" s="1">
        <v>43202</v>
      </c>
      <c r="B1298" t="s">
        <v>27</v>
      </c>
      <c r="C1298">
        <v>10</v>
      </c>
      <c r="D1298">
        <v>8</v>
      </c>
      <c r="E1298">
        <v>2</v>
      </c>
      <c r="F1298">
        <v>75</v>
      </c>
      <c r="G1298" s="5">
        <v>4.5</v>
      </c>
      <c r="H1298" s="5">
        <v>60015</v>
      </c>
      <c r="I1298">
        <v>7</v>
      </c>
      <c r="J1298">
        <v>8</v>
      </c>
      <c r="K1298">
        <v>1</v>
      </c>
      <c r="L1298">
        <v>56</v>
      </c>
      <c r="M1298">
        <v>7</v>
      </c>
      <c r="N1298">
        <v>8</v>
      </c>
      <c r="O1298">
        <v>0</v>
      </c>
      <c r="P1298">
        <v>65</v>
      </c>
      <c r="Q1298">
        <v>11</v>
      </c>
      <c r="R1298">
        <v>8</v>
      </c>
      <c r="S1298">
        <v>0</v>
      </c>
      <c r="T1298">
        <v>100</v>
      </c>
    </row>
    <row r="1299" spans="1:20" x14ac:dyDescent="0.2">
      <c r="A1299" s="1">
        <v>43202</v>
      </c>
      <c r="B1299" t="s">
        <v>28</v>
      </c>
      <c r="C1299">
        <v>19</v>
      </c>
      <c r="D1299">
        <v>7</v>
      </c>
      <c r="E1299">
        <v>2</v>
      </c>
      <c r="F1299">
        <v>103</v>
      </c>
      <c r="G1299" s="5">
        <v>6.4210526315789398</v>
      </c>
      <c r="H1299" s="5">
        <v>57937.105263157799</v>
      </c>
      <c r="I1299">
        <v>14</v>
      </c>
      <c r="J1299">
        <v>11</v>
      </c>
      <c r="K1299">
        <v>0</v>
      </c>
      <c r="L1299">
        <v>147</v>
      </c>
      <c r="M1299">
        <v>24</v>
      </c>
      <c r="N1299">
        <v>8</v>
      </c>
      <c r="O1299">
        <v>1</v>
      </c>
      <c r="P1299">
        <v>163</v>
      </c>
      <c r="Q1299">
        <v>15</v>
      </c>
      <c r="R1299">
        <v>10</v>
      </c>
      <c r="S1299">
        <v>1</v>
      </c>
      <c r="T1299">
        <v>124</v>
      </c>
    </row>
    <row r="1300" spans="1:20" x14ac:dyDescent="0.2">
      <c r="A1300" s="1">
        <v>43202</v>
      </c>
      <c r="B1300" t="s">
        <v>29</v>
      </c>
      <c r="C1300">
        <v>13</v>
      </c>
      <c r="D1300">
        <v>2</v>
      </c>
      <c r="E1300">
        <v>0</v>
      </c>
      <c r="F1300">
        <v>28</v>
      </c>
      <c r="G1300" s="5">
        <v>2.8333333333333299</v>
      </c>
      <c r="H1300" s="5">
        <v>41882.5</v>
      </c>
      <c r="I1300">
        <v>11</v>
      </c>
      <c r="J1300">
        <v>2</v>
      </c>
      <c r="K1300">
        <v>0</v>
      </c>
      <c r="L1300">
        <v>26</v>
      </c>
      <c r="M1300">
        <v>20</v>
      </c>
      <c r="N1300">
        <v>2</v>
      </c>
      <c r="O1300">
        <v>0</v>
      </c>
      <c r="P1300">
        <v>44</v>
      </c>
      <c r="Q1300">
        <v>28</v>
      </c>
      <c r="R1300">
        <v>2</v>
      </c>
      <c r="S1300">
        <v>0</v>
      </c>
      <c r="T1300">
        <v>78</v>
      </c>
    </row>
    <row r="1301" spans="1:20" x14ac:dyDescent="0.2">
      <c r="A1301" s="1">
        <v>43202</v>
      </c>
      <c r="B1301" t="s">
        <v>30</v>
      </c>
      <c r="C1301">
        <v>9</v>
      </c>
      <c r="D1301">
        <v>2</v>
      </c>
      <c r="E1301">
        <v>0</v>
      </c>
      <c r="F1301">
        <v>16</v>
      </c>
      <c r="G1301" s="5">
        <v>3.88888888888888</v>
      </c>
      <c r="H1301" s="5">
        <v>55624.888888888803</v>
      </c>
      <c r="I1301">
        <v>17</v>
      </c>
      <c r="J1301">
        <v>2</v>
      </c>
      <c r="K1301">
        <v>0</v>
      </c>
      <c r="L1301">
        <v>53</v>
      </c>
      <c r="M1301">
        <v>16</v>
      </c>
      <c r="N1301">
        <v>2</v>
      </c>
      <c r="O1301">
        <v>0</v>
      </c>
      <c r="P1301">
        <v>34</v>
      </c>
      <c r="Q1301">
        <v>16</v>
      </c>
      <c r="R1301">
        <v>2</v>
      </c>
      <c r="S1301">
        <v>0</v>
      </c>
      <c r="T1301">
        <v>44</v>
      </c>
    </row>
    <row r="1302" spans="1:20" x14ac:dyDescent="0.2">
      <c r="A1302" s="1">
        <v>43202</v>
      </c>
      <c r="B1302" t="s">
        <v>31</v>
      </c>
      <c r="C1302">
        <v>92</v>
      </c>
      <c r="D1302">
        <v>13</v>
      </c>
      <c r="E1302">
        <v>1</v>
      </c>
      <c r="F1302">
        <v>1108</v>
      </c>
      <c r="G1302" s="5">
        <v>4.3956043956043898</v>
      </c>
      <c r="H1302" s="5">
        <v>50676.604395604299</v>
      </c>
      <c r="I1302">
        <v>93</v>
      </c>
      <c r="J1302">
        <v>15</v>
      </c>
      <c r="K1302">
        <v>2</v>
      </c>
      <c r="L1302">
        <v>1220</v>
      </c>
      <c r="M1302">
        <v>80</v>
      </c>
      <c r="N1302">
        <v>13</v>
      </c>
      <c r="O1302">
        <v>0</v>
      </c>
      <c r="P1302">
        <v>989</v>
      </c>
      <c r="Q1302">
        <v>96</v>
      </c>
      <c r="R1302">
        <v>12</v>
      </c>
      <c r="S1302">
        <v>0</v>
      </c>
      <c r="T1302">
        <v>1171</v>
      </c>
    </row>
    <row r="1303" spans="1:20" x14ac:dyDescent="0.2">
      <c r="A1303" s="1">
        <v>43202</v>
      </c>
      <c r="B1303" t="s">
        <v>32</v>
      </c>
      <c r="C1303">
        <v>27</v>
      </c>
      <c r="D1303">
        <v>3</v>
      </c>
      <c r="E1303">
        <v>0</v>
      </c>
      <c r="F1303">
        <v>115</v>
      </c>
      <c r="G1303" s="5">
        <v>3.4074074074073999</v>
      </c>
      <c r="H1303" s="5">
        <v>51906.111111111102</v>
      </c>
      <c r="I1303">
        <v>23</v>
      </c>
      <c r="J1303">
        <v>3</v>
      </c>
      <c r="K1303">
        <v>0</v>
      </c>
      <c r="L1303">
        <v>81</v>
      </c>
      <c r="M1303">
        <v>40</v>
      </c>
      <c r="N1303">
        <v>3</v>
      </c>
      <c r="O1303">
        <v>0</v>
      </c>
      <c r="P1303">
        <v>151</v>
      </c>
      <c r="Q1303">
        <v>36</v>
      </c>
      <c r="R1303">
        <v>3</v>
      </c>
      <c r="S1303">
        <v>0</v>
      </c>
      <c r="T1303">
        <v>135</v>
      </c>
    </row>
    <row r="1304" spans="1:20" x14ac:dyDescent="0.2">
      <c r="A1304" s="1">
        <v>43203</v>
      </c>
      <c r="B1304" t="s">
        <v>18</v>
      </c>
      <c r="C1304">
        <v>15</v>
      </c>
      <c r="D1304">
        <v>4</v>
      </c>
      <c r="E1304">
        <v>0</v>
      </c>
      <c r="F1304">
        <v>52</v>
      </c>
      <c r="G1304" s="5">
        <v>5.5384615384615303</v>
      </c>
      <c r="H1304" s="5">
        <v>46246.1538461538</v>
      </c>
      <c r="I1304">
        <v>22</v>
      </c>
      <c r="J1304">
        <v>4</v>
      </c>
      <c r="K1304">
        <v>0</v>
      </c>
      <c r="L1304">
        <v>77</v>
      </c>
      <c r="M1304">
        <v>13</v>
      </c>
      <c r="N1304">
        <v>4</v>
      </c>
      <c r="O1304">
        <v>0</v>
      </c>
      <c r="P1304">
        <v>42</v>
      </c>
      <c r="Q1304">
        <v>6</v>
      </c>
      <c r="R1304">
        <v>4</v>
      </c>
      <c r="S1304">
        <v>0</v>
      </c>
      <c r="T1304">
        <v>21</v>
      </c>
    </row>
    <row r="1305" spans="1:20" x14ac:dyDescent="0.2">
      <c r="A1305" s="1">
        <v>43203</v>
      </c>
      <c r="B1305" t="s">
        <v>19</v>
      </c>
      <c r="C1305">
        <v>47</v>
      </c>
      <c r="D1305">
        <v>11</v>
      </c>
      <c r="E1305">
        <v>1</v>
      </c>
      <c r="F1305">
        <v>448</v>
      </c>
      <c r="G1305" s="5">
        <v>2.5106382978723398</v>
      </c>
      <c r="H1305" s="5">
        <v>74526.957446808505</v>
      </c>
      <c r="I1305">
        <v>42</v>
      </c>
      <c r="J1305">
        <v>13</v>
      </c>
      <c r="K1305">
        <v>1</v>
      </c>
      <c r="L1305">
        <v>525</v>
      </c>
      <c r="M1305">
        <v>53</v>
      </c>
      <c r="N1305">
        <v>13</v>
      </c>
      <c r="O1305">
        <v>1</v>
      </c>
      <c r="P1305">
        <v>615</v>
      </c>
      <c r="Q1305">
        <v>50</v>
      </c>
      <c r="R1305">
        <v>9</v>
      </c>
      <c r="S1305">
        <v>1</v>
      </c>
      <c r="T1305">
        <v>405</v>
      </c>
    </row>
    <row r="1306" spans="1:20" x14ac:dyDescent="0.2">
      <c r="A1306" s="1">
        <v>43203</v>
      </c>
      <c r="B1306" t="s">
        <v>20</v>
      </c>
      <c r="C1306">
        <v>34</v>
      </c>
      <c r="D1306">
        <v>10</v>
      </c>
      <c r="E1306">
        <v>0</v>
      </c>
      <c r="F1306">
        <v>341</v>
      </c>
      <c r="G1306" s="5">
        <v>1.79411764705882</v>
      </c>
      <c r="H1306" s="5">
        <v>88266.176470588194</v>
      </c>
      <c r="I1306">
        <v>32</v>
      </c>
      <c r="J1306">
        <v>9</v>
      </c>
      <c r="K1306">
        <v>0</v>
      </c>
      <c r="L1306">
        <v>319</v>
      </c>
      <c r="M1306">
        <v>27</v>
      </c>
      <c r="N1306">
        <v>9</v>
      </c>
      <c r="O1306">
        <v>1</v>
      </c>
      <c r="P1306">
        <v>204</v>
      </c>
      <c r="Q1306">
        <v>27</v>
      </c>
      <c r="R1306">
        <v>8</v>
      </c>
      <c r="S1306">
        <v>0</v>
      </c>
      <c r="T1306">
        <v>229</v>
      </c>
    </row>
    <row r="1307" spans="1:20" x14ac:dyDescent="0.2">
      <c r="A1307" s="1">
        <v>43203</v>
      </c>
      <c r="B1307" t="s">
        <v>21</v>
      </c>
      <c r="C1307">
        <v>17</v>
      </c>
      <c r="D1307">
        <v>10</v>
      </c>
      <c r="E1307">
        <v>0</v>
      </c>
      <c r="F1307">
        <v>173</v>
      </c>
      <c r="G1307" s="5">
        <v>1.8823529411764699</v>
      </c>
      <c r="H1307" s="5">
        <v>58891.588235294097</v>
      </c>
      <c r="I1307">
        <v>25</v>
      </c>
      <c r="J1307">
        <v>10</v>
      </c>
      <c r="K1307">
        <v>0</v>
      </c>
      <c r="L1307">
        <v>252</v>
      </c>
      <c r="M1307">
        <v>12</v>
      </c>
      <c r="N1307">
        <v>10</v>
      </c>
      <c r="O1307">
        <v>0</v>
      </c>
      <c r="P1307">
        <v>122</v>
      </c>
      <c r="Q1307">
        <v>24</v>
      </c>
      <c r="R1307">
        <v>10</v>
      </c>
      <c r="S1307">
        <v>1</v>
      </c>
      <c r="T1307">
        <v>228</v>
      </c>
    </row>
    <row r="1308" spans="1:20" x14ac:dyDescent="0.2">
      <c r="A1308" s="1">
        <v>43203</v>
      </c>
      <c r="B1308" t="s">
        <v>22</v>
      </c>
      <c r="C1308">
        <v>45</v>
      </c>
      <c r="D1308">
        <v>8</v>
      </c>
      <c r="E1308">
        <v>0</v>
      </c>
      <c r="F1308">
        <v>415</v>
      </c>
      <c r="G1308" s="5">
        <v>3.2926829268292601</v>
      </c>
      <c r="H1308" s="5">
        <v>61034.414634146298</v>
      </c>
      <c r="I1308">
        <v>62</v>
      </c>
      <c r="J1308">
        <v>7</v>
      </c>
      <c r="K1308">
        <v>0</v>
      </c>
      <c r="L1308">
        <v>544</v>
      </c>
      <c r="M1308">
        <v>58</v>
      </c>
      <c r="N1308">
        <v>7</v>
      </c>
      <c r="O1308">
        <v>0</v>
      </c>
      <c r="P1308">
        <v>500</v>
      </c>
      <c r="Q1308">
        <v>43</v>
      </c>
      <c r="R1308">
        <v>7</v>
      </c>
      <c r="S1308">
        <v>0</v>
      </c>
      <c r="T1308">
        <v>362</v>
      </c>
    </row>
    <row r="1309" spans="1:20" x14ac:dyDescent="0.2">
      <c r="A1309" s="1">
        <v>43203</v>
      </c>
      <c r="B1309" t="s">
        <v>23</v>
      </c>
      <c r="C1309">
        <v>71</v>
      </c>
      <c r="D1309">
        <v>10</v>
      </c>
      <c r="E1309">
        <v>0</v>
      </c>
      <c r="F1309">
        <v>780</v>
      </c>
      <c r="G1309" s="5">
        <v>2.9193548387096699</v>
      </c>
      <c r="H1309" s="5">
        <v>66197.612903225803</v>
      </c>
      <c r="I1309">
        <v>74</v>
      </c>
      <c r="J1309">
        <v>10</v>
      </c>
      <c r="K1309">
        <v>0</v>
      </c>
      <c r="L1309">
        <v>795</v>
      </c>
      <c r="M1309">
        <v>54</v>
      </c>
      <c r="N1309">
        <v>10</v>
      </c>
      <c r="O1309">
        <v>0</v>
      </c>
      <c r="P1309">
        <v>606</v>
      </c>
      <c r="Q1309">
        <v>66</v>
      </c>
      <c r="R1309">
        <v>10</v>
      </c>
      <c r="S1309">
        <v>0</v>
      </c>
      <c r="T1309">
        <v>742</v>
      </c>
    </row>
    <row r="1310" spans="1:20" x14ac:dyDescent="0.2">
      <c r="A1310" s="1">
        <v>43203</v>
      </c>
      <c r="B1310" t="s">
        <v>24</v>
      </c>
      <c r="C1310">
        <v>22</v>
      </c>
      <c r="D1310">
        <v>2</v>
      </c>
      <c r="E1310">
        <v>0</v>
      </c>
      <c r="F1310">
        <v>64</v>
      </c>
      <c r="G1310" s="5">
        <v>1.52380952380952</v>
      </c>
      <c r="H1310" s="5">
        <v>85752.142857142797</v>
      </c>
      <c r="I1310">
        <v>30</v>
      </c>
      <c r="J1310">
        <v>2</v>
      </c>
      <c r="K1310">
        <v>0</v>
      </c>
      <c r="L1310">
        <v>71</v>
      </c>
      <c r="M1310">
        <v>16</v>
      </c>
      <c r="N1310">
        <v>2</v>
      </c>
      <c r="O1310">
        <v>0</v>
      </c>
      <c r="P1310">
        <v>43</v>
      </c>
      <c r="Q1310">
        <v>20</v>
      </c>
      <c r="R1310">
        <v>2</v>
      </c>
      <c r="S1310">
        <v>0</v>
      </c>
      <c r="T1310">
        <v>51</v>
      </c>
    </row>
    <row r="1311" spans="1:20" x14ac:dyDescent="0.2">
      <c r="A1311" s="1">
        <v>43203</v>
      </c>
      <c r="B1311" t="s">
        <v>25</v>
      </c>
      <c r="C1311">
        <v>14</v>
      </c>
      <c r="D1311">
        <v>4</v>
      </c>
      <c r="E1311">
        <v>1</v>
      </c>
      <c r="F1311">
        <v>47</v>
      </c>
      <c r="G1311" s="5">
        <v>2.1818181818181799</v>
      </c>
      <c r="H1311" s="5">
        <v>63796.909090909001</v>
      </c>
      <c r="I1311">
        <v>18</v>
      </c>
      <c r="J1311">
        <v>4</v>
      </c>
      <c r="K1311">
        <v>0</v>
      </c>
      <c r="L1311">
        <v>63</v>
      </c>
      <c r="M1311">
        <v>18</v>
      </c>
      <c r="N1311">
        <v>4</v>
      </c>
      <c r="O1311">
        <v>1</v>
      </c>
      <c r="P1311">
        <v>60</v>
      </c>
      <c r="Q1311">
        <v>13</v>
      </c>
      <c r="R1311">
        <v>4</v>
      </c>
      <c r="S1311">
        <v>0</v>
      </c>
      <c r="T1311">
        <v>50</v>
      </c>
    </row>
    <row r="1312" spans="1:20" x14ac:dyDescent="0.2">
      <c r="A1312" s="1">
        <v>43203</v>
      </c>
      <c r="B1312" t="s">
        <v>26</v>
      </c>
      <c r="C1312">
        <v>59</v>
      </c>
      <c r="D1312">
        <v>2</v>
      </c>
      <c r="E1312">
        <v>0</v>
      </c>
      <c r="F1312">
        <v>114</v>
      </c>
      <c r="G1312" s="5">
        <v>3.3250000000000002</v>
      </c>
      <c r="H1312" s="5">
        <v>62572.95</v>
      </c>
      <c r="I1312">
        <v>59</v>
      </c>
      <c r="J1312">
        <v>2</v>
      </c>
      <c r="K1312">
        <v>0</v>
      </c>
      <c r="L1312">
        <v>115</v>
      </c>
      <c r="M1312">
        <v>66</v>
      </c>
      <c r="N1312">
        <v>2</v>
      </c>
      <c r="O1312">
        <v>0</v>
      </c>
      <c r="P1312">
        <v>123</v>
      </c>
      <c r="Q1312">
        <v>42</v>
      </c>
      <c r="R1312">
        <v>2</v>
      </c>
      <c r="S1312">
        <v>0</v>
      </c>
      <c r="T1312">
        <v>80</v>
      </c>
    </row>
    <row r="1313" spans="1:20" x14ac:dyDescent="0.2">
      <c r="A1313" s="1">
        <v>43203</v>
      </c>
      <c r="B1313" t="s">
        <v>27</v>
      </c>
      <c r="C1313">
        <v>14</v>
      </c>
      <c r="D1313">
        <v>8</v>
      </c>
      <c r="E1313">
        <v>2</v>
      </c>
      <c r="F1313">
        <v>106</v>
      </c>
      <c r="G1313" s="5">
        <v>2.75</v>
      </c>
      <c r="H1313" s="5">
        <v>66742.75</v>
      </c>
      <c r="I1313">
        <v>11</v>
      </c>
      <c r="J1313">
        <v>8</v>
      </c>
      <c r="K1313">
        <v>2</v>
      </c>
      <c r="L1313">
        <v>84</v>
      </c>
      <c r="M1313">
        <v>12</v>
      </c>
      <c r="N1313">
        <v>8</v>
      </c>
      <c r="O1313">
        <v>1</v>
      </c>
      <c r="P1313">
        <v>104</v>
      </c>
      <c r="Q1313">
        <v>17</v>
      </c>
      <c r="R1313">
        <v>8</v>
      </c>
      <c r="S1313">
        <v>1</v>
      </c>
      <c r="T1313">
        <v>150</v>
      </c>
    </row>
    <row r="1314" spans="1:20" x14ac:dyDescent="0.2">
      <c r="A1314" s="1">
        <v>43203</v>
      </c>
      <c r="B1314" t="s">
        <v>28</v>
      </c>
      <c r="C1314">
        <v>14</v>
      </c>
      <c r="D1314">
        <v>9</v>
      </c>
      <c r="E1314">
        <v>0</v>
      </c>
      <c r="F1314">
        <v>117</v>
      </c>
      <c r="G1314" s="5">
        <v>4.1428571428571397</v>
      </c>
      <c r="H1314" s="5">
        <v>57211.785714285703</v>
      </c>
      <c r="I1314">
        <v>19</v>
      </c>
      <c r="J1314">
        <v>9</v>
      </c>
      <c r="K1314">
        <v>0</v>
      </c>
      <c r="L1314">
        <v>160</v>
      </c>
      <c r="M1314">
        <v>22</v>
      </c>
      <c r="N1314">
        <v>8</v>
      </c>
      <c r="O1314">
        <v>1</v>
      </c>
      <c r="P1314">
        <v>146</v>
      </c>
      <c r="Q1314">
        <v>25</v>
      </c>
      <c r="R1314">
        <v>7</v>
      </c>
      <c r="S1314">
        <v>1</v>
      </c>
      <c r="T1314">
        <v>166</v>
      </c>
    </row>
    <row r="1315" spans="1:20" x14ac:dyDescent="0.2">
      <c r="A1315" s="1">
        <v>43203</v>
      </c>
      <c r="B1315" t="s">
        <v>29</v>
      </c>
      <c r="C1315">
        <v>27</v>
      </c>
      <c r="D1315">
        <v>2</v>
      </c>
      <c r="E1315">
        <v>0</v>
      </c>
      <c r="F1315">
        <v>75</v>
      </c>
      <c r="G1315" s="5">
        <v>2.64</v>
      </c>
      <c r="H1315" s="5">
        <v>68017.52</v>
      </c>
      <c r="I1315">
        <v>33</v>
      </c>
      <c r="J1315">
        <v>2</v>
      </c>
      <c r="K1315">
        <v>0</v>
      </c>
      <c r="L1315">
        <v>86</v>
      </c>
      <c r="M1315">
        <v>29</v>
      </c>
      <c r="N1315">
        <v>2</v>
      </c>
      <c r="O1315">
        <v>0</v>
      </c>
      <c r="P1315">
        <v>59</v>
      </c>
      <c r="Q1315">
        <v>24</v>
      </c>
      <c r="R1315">
        <v>2</v>
      </c>
      <c r="S1315">
        <v>0</v>
      </c>
      <c r="T1315">
        <v>51</v>
      </c>
    </row>
    <row r="1316" spans="1:20" x14ac:dyDescent="0.2">
      <c r="A1316" s="1">
        <v>43203</v>
      </c>
      <c r="B1316" t="s">
        <v>30</v>
      </c>
      <c r="C1316">
        <v>29</v>
      </c>
      <c r="D1316">
        <v>2</v>
      </c>
      <c r="E1316">
        <v>0</v>
      </c>
      <c r="F1316">
        <v>83</v>
      </c>
      <c r="G1316" s="5">
        <v>1.92</v>
      </c>
      <c r="H1316" s="5">
        <v>76094.320000000007</v>
      </c>
      <c r="I1316">
        <v>20</v>
      </c>
      <c r="J1316">
        <v>2</v>
      </c>
      <c r="K1316">
        <v>0</v>
      </c>
      <c r="L1316">
        <v>52</v>
      </c>
      <c r="M1316">
        <v>28</v>
      </c>
      <c r="N1316">
        <v>2</v>
      </c>
      <c r="O1316">
        <v>0</v>
      </c>
      <c r="P1316">
        <v>71</v>
      </c>
      <c r="Q1316">
        <v>27</v>
      </c>
      <c r="R1316">
        <v>2</v>
      </c>
      <c r="S1316">
        <v>0</v>
      </c>
      <c r="T1316">
        <v>62</v>
      </c>
    </row>
    <row r="1317" spans="1:20" x14ac:dyDescent="0.2">
      <c r="A1317" s="1">
        <v>43203</v>
      </c>
      <c r="B1317" t="s">
        <v>31</v>
      </c>
      <c r="C1317">
        <v>118</v>
      </c>
      <c r="D1317">
        <v>13</v>
      </c>
      <c r="E1317">
        <v>0</v>
      </c>
      <c r="F1317">
        <v>1525</v>
      </c>
      <c r="G1317" s="5">
        <v>2.6153846153846101</v>
      </c>
      <c r="H1317" s="5">
        <v>65902.572649572598</v>
      </c>
      <c r="I1317">
        <v>126</v>
      </c>
      <c r="J1317">
        <v>13</v>
      </c>
      <c r="K1317">
        <v>0</v>
      </c>
      <c r="L1317">
        <v>1648</v>
      </c>
      <c r="M1317">
        <v>125</v>
      </c>
      <c r="N1317">
        <v>15</v>
      </c>
      <c r="O1317">
        <v>1</v>
      </c>
      <c r="P1317">
        <v>1833</v>
      </c>
      <c r="Q1317">
        <v>119</v>
      </c>
      <c r="R1317">
        <v>12</v>
      </c>
      <c r="S1317">
        <v>1</v>
      </c>
      <c r="T1317">
        <v>1424</v>
      </c>
    </row>
    <row r="1318" spans="1:20" x14ac:dyDescent="0.2">
      <c r="A1318" s="1">
        <v>43203</v>
      </c>
      <c r="B1318" t="s">
        <v>32</v>
      </c>
      <c r="C1318">
        <v>42</v>
      </c>
      <c r="D1318">
        <v>3</v>
      </c>
      <c r="E1318">
        <v>0</v>
      </c>
      <c r="F1318">
        <v>181</v>
      </c>
      <c r="G1318" s="5">
        <v>2.2564102564102502</v>
      </c>
      <c r="H1318" s="5">
        <v>71873.743589743593</v>
      </c>
      <c r="I1318">
        <v>57</v>
      </c>
      <c r="J1318">
        <v>3</v>
      </c>
      <c r="K1318">
        <v>0</v>
      </c>
      <c r="L1318">
        <v>214</v>
      </c>
      <c r="M1318">
        <v>41</v>
      </c>
      <c r="N1318">
        <v>3</v>
      </c>
      <c r="O1318">
        <v>1</v>
      </c>
      <c r="P1318">
        <v>137</v>
      </c>
      <c r="Q1318">
        <v>35</v>
      </c>
      <c r="R1318">
        <v>3</v>
      </c>
      <c r="S1318">
        <v>0</v>
      </c>
      <c r="T1318">
        <v>150</v>
      </c>
    </row>
    <row r="1319" spans="1:20" x14ac:dyDescent="0.2">
      <c r="A1319" s="1">
        <v>43204</v>
      </c>
      <c r="B1319" t="s">
        <v>18</v>
      </c>
      <c r="C1319">
        <v>11</v>
      </c>
      <c r="D1319">
        <v>4</v>
      </c>
      <c r="E1319">
        <v>0</v>
      </c>
      <c r="F1319">
        <v>38</v>
      </c>
      <c r="G1319" s="5">
        <v>5.4444444444444402</v>
      </c>
      <c r="H1319" s="5">
        <v>44513.555555555497</v>
      </c>
      <c r="I1319">
        <v>25</v>
      </c>
      <c r="J1319">
        <v>4</v>
      </c>
      <c r="K1319">
        <v>0</v>
      </c>
      <c r="L1319">
        <v>88</v>
      </c>
      <c r="M1319">
        <v>7</v>
      </c>
      <c r="N1319">
        <v>4</v>
      </c>
      <c r="O1319">
        <v>0</v>
      </c>
      <c r="P1319">
        <v>24</v>
      </c>
      <c r="Q1319">
        <v>9</v>
      </c>
      <c r="R1319">
        <v>4</v>
      </c>
      <c r="S1319">
        <v>0</v>
      </c>
      <c r="T1319">
        <v>32</v>
      </c>
    </row>
    <row r="1320" spans="1:20" x14ac:dyDescent="0.2">
      <c r="A1320" s="1">
        <v>43204</v>
      </c>
      <c r="B1320" t="s">
        <v>19</v>
      </c>
      <c r="C1320">
        <v>52</v>
      </c>
      <c r="D1320">
        <v>11</v>
      </c>
      <c r="E1320">
        <v>1</v>
      </c>
      <c r="F1320">
        <v>526</v>
      </c>
      <c r="G1320" s="5">
        <v>2.5384615384615299</v>
      </c>
      <c r="H1320" s="5">
        <v>73124.826923076893</v>
      </c>
      <c r="I1320">
        <v>45</v>
      </c>
      <c r="J1320">
        <v>13</v>
      </c>
      <c r="K1320">
        <v>1</v>
      </c>
      <c r="L1320">
        <v>549</v>
      </c>
      <c r="M1320">
        <v>29</v>
      </c>
      <c r="N1320">
        <v>14</v>
      </c>
      <c r="O1320">
        <v>1</v>
      </c>
      <c r="P1320">
        <v>375</v>
      </c>
      <c r="Q1320">
        <v>40</v>
      </c>
      <c r="R1320">
        <v>11</v>
      </c>
      <c r="S1320">
        <v>2</v>
      </c>
      <c r="T1320">
        <v>368</v>
      </c>
    </row>
    <row r="1321" spans="1:20" x14ac:dyDescent="0.2">
      <c r="A1321" s="1">
        <v>43204</v>
      </c>
      <c r="B1321" t="s">
        <v>20</v>
      </c>
      <c r="C1321">
        <v>20</v>
      </c>
      <c r="D1321">
        <v>9</v>
      </c>
      <c r="E1321">
        <v>0</v>
      </c>
      <c r="F1321">
        <v>174</v>
      </c>
      <c r="G1321" s="5">
        <v>1.76470588235294</v>
      </c>
      <c r="H1321" s="5">
        <v>70603</v>
      </c>
      <c r="I1321">
        <v>27</v>
      </c>
      <c r="J1321">
        <v>8</v>
      </c>
      <c r="K1321">
        <v>0</v>
      </c>
      <c r="L1321">
        <v>210</v>
      </c>
      <c r="M1321">
        <v>23</v>
      </c>
      <c r="N1321">
        <v>10</v>
      </c>
      <c r="O1321">
        <v>0</v>
      </c>
      <c r="P1321">
        <v>223</v>
      </c>
      <c r="Q1321">
        <v>28</v>
      </c>
      <c r="R1321">
        <v>8</v>
      </c>
      <c r="S1321">
        <v>0</v>
      </c>
      <c r="T1321">
        <v>229</v>
      </c>
    </row>
    <row r="1322" spans="1:20" x14ac:dyDescent="0.2">
      <c r="A1322" s="1">
        <v>43204</v>
      </c>
      <c r="B1322" t="s">
        <v>21</v>
      </c>
      <c r="C1322">
        <v>23</v>
      </c>
      <c r="D1322">
        <v>10</v>
      </c>
      <c r="E1322">
        <v>0</v>
      </c>
      <c r="F1322">
        <v>233</v>
      </c>
      <c r="G1322" s="5">
        <v>1.27272727272727</v>
      </c>
      <c r="H1322" s="5">
        <v>86383.181818181794</v>
      </c>
      <c r="I1322">
        <v>31</v>
      </c>
      <c r="J1322">
        <v>10</v>
      </c>
      <c r="K1322">
        <v>0</v>
      </c>
      <c r="L1322">
        <v>309</v>
      </c>
      <c r="M1322">
        <v>23</v>
      </c>
      <c r="N1322">
        <v>10</v>
      </c>
      <c r="O1322">
        <v>0</v>
      </c>
      <c r="P1322">
        <v>232</v>
      </c>
      <c r="Q1322">
        <v>19</v>
      </c>
      <c r="R1322">
        <v>10</v>
      </c>
      <c r="S1322">
        <v>0</v>
      </c>
      <c r="T1322">
        <v>193</v>
      </c>
    </row>
    <row r="1323" spans="1:20" x14ac:dyDescent="0.2">
      <c r="A1323" s="1">
        <v>43204</v>
      </c>
      <c r="B1323" t="s">
        <v>22</v>
      </c>
      <c r="C1323">
        <v>48</v>
      </c>
      <c r="D1323">
        <v>8</v>
      </c>
      <c r="E1323">
        <v>1</v>
      </c>
      <c r="F1323">
        <v>418</v>
      </c>
      <c r="G1323" s="5">
        <v>2.67441860465116</v>
      </c>
      <c r="H1323" s="5">
        <v>60528.488372093001</v>
      </c>
      <c r="I1323">
        <v>64</v>
      </c>
      <c r="J1323">
        <v>7</v>
      </c>
      <c r="K1323">
        <v>1</v>
      </c>
      <c r="L1323">
        <v>504</v>
      </c>
      <c r="M1323">
        <v>55</v>
      </c>
      <c r="N1323">
        <v>7</v>
      </c>
      <c r="O1323">
        <v>0</v>
      </c>
      <c r="P1323">
        <v>460</v>
      </c>
      <c r="Q1323">
        <v>51</v>
      </c>
      <c r="R1323">
        <v>7</v>
      </c>
      <c r="S1323">
        <v>0</v>
      </c>
      <c r="T1323">
        <v>428</v>
      </c>
    </row>
    <row r="1324" spans="1:20" x14ac:dyDescent="0.2">
      <c r="A1324" s="1">
        <v>43204</v>
      </c>
      <c r="B1324" t="s">
        <v>23</v>
      </c>
      <c r="C1324">
        <v>80</v>
      </c>
      <c r="D1324">
        <v>10</v>
      </c>
      <c r="E1324">
        <v>0</v>
      </c>
      <c r="F1324">
        <v>885</v>
      </c>
      <c r="G1324" s="5">
        <v>3.4266666666666601</v>
      </c>
      <c r="H1324" s="5">
        <v>58730.68</v>
      </c>
      <c r="I1324">
        <v>88</v>
      </c>
      <c r="J1324">
        <v>10</v>
      </c>
      <c r="K1324">
        <v>0</v>
      </c>
      <c r="L1324">
        <v>957</v>
      </c>
      <c r="M1324">
        <v>66</v>
      </c>
      <c r="N1324">
        <v>10</v>
      </c>
      <c r="O1324">
        <v>0</v>
      </c>
      <c r="P1324">
        <v>732</v>
      </c>
      <c r="Q1324">
        <v>81</v>
      </c>
      <c r="R1324">
        <v>10</v>
      </c>
      <c r="S1324">
        <v>0</v>
      </c>
      <c r="T1324">
        <v>874</v>
      </c>
    </row>
    <row r="1325" spans="1:20" x14ac:dyDescent="0.2">
      <c r="A1325" s="1">
        <v>43204</v>
      </c>
      <c r="B1325" t="s">
        <v>24</v>
      </c>
      <c r="C1325">
        <v>31</v>
      </c>
      <c r="D1325">
        <v>2</v>
      </c>
      <c r="E1325">
        <v>0</v>
      </c>
      <c r="F1325">
        <v>94</v>
      </c>
      <c r="G1325" s="5">
        <v>2.4516129032257998</v>
      </c>
      <c r="H1325" s="5">
        <v>64583.451612903198</v>
      </c>
      <c r="I1325">
        <v>17</v>
      </c>
      <c r="J1325">
        <v>2</v>
      </c>
      <c r="K1325">
        <v>0</v>
      </c>
      <c r="L1325">
        <v>36</v>
      </c>
      <c r="M1325">
        <v>17</v>
      </c>
      <c r="N1325">
        <v>2</v>
      </c>
      <c r="O1325">
        <v>0</v>
      </c>
      <c r="P1325">
        <v>36</v>
      </c>
      <c r="Q1325">
        <v>28</v>
      </c>
      <c r="R1325">
        <v>2</v>
      </c>
      <c r="S1325">
        <v>0</v>
      </c>
      <c r="T1325">
        <v>72</v>
      </c>
    </row>
    <row r="1326" spans="1:20" x14ac:dyDescent="0.2">
      <c r="A1326" s="1">
        <v>43204</v>
      </c>
      <c r="B1326" t="s">
        <v>25</v>
      </c>
      <c r="C1326">
        <v>14</v>
      </c>
      <c r="D1326">
        <v>4</v>
      </c>
      <c r="E1326">
        <v>0</v>
      </c>
      <c r="F1326">
        <v>56</v>
      </c>
      <c r="G1326" s="5">
        <v>2.6666666666666599</v>
      </c>
      <c r="H1326" s="5">
        <v>50084.416666666599</v>
      </c>
      <c r="I1326">
        <v>25</v>
      </c>
      <c r="J1326">
        <v>4</v>
      </c>
      <c r="K1326">
        <v>0</v>
      </c>
      <c r="L1326">
        <v>87</v>
      </c>
      <c r="M1326">
        <v>22</v>
      </c>
      <c r="N1326">
        <v>4</v>
      </c>
      <c r="O1326">
        <v>0</v>
      </c>
      <c r="P1326">
        <v>88</v>
      </c>
      <c r="Q1326">
        <v>19</v>
      </c>
      <c r="R1326">
        <v>4</v>
      </c>
      <c r="S1326">
        <v>0</v>
      </c>
      <c r="T1326">
        <v>68</v>
      </c>
    </row>
    <row r="1327" spans="1:20" x14ac:dyDescent="0.2">
      <c r="A1327" s="1">
        <v>43204</v>
      </c>
      <c r="B1327" t="s">
        <v>26</v>
      </c>
      <c r="C1327">
        <v>70</v>
      </c>
      <c r="D1327">
        <v>2</v>
      </c>
      <c r="E1327">
        <v>0</v>
      </c>
      <c r="F1327">
        <v>138</v>
      </c>
      <c r="G1327" s="5">
        <v>1.9777777777777701</v>
      </c>
      <c r="H1327" s="5">
        <v>71162.355555555507</v>
      </c>
      <c r="I1327">
        <v>74</v>
      </c>
      <c r="J1327">
        <v>2</v>
      </c>
      <c r="K1327">
        <v>0</v>
      </c>
      <c r="L1327">
        <v>147</v>
      </c>
      <c r="M1327">
        <v>55</v>
      </c>
      <c r="N1327">
        <v>2</v>
      </c>
      <c r="O1327">
        <v>0</v>
      </c>
      <c r="P1327">
        <v>101</v>
      </c>
      <c r="Q1327">
        <v>61</v>
      </c>
      <c r="R1327">
        <v>2</v>
      </c>
      <c r="S1327">
        <v>0</v>
      </c>
      <c r="T1327">
        <v>121</v>
      </c>
    </row>
    <row r="1328" spans="1:20" x14ac:dyDescent="0.2">
      <c r="A1328" s="1">
        <v>43204</v>
      </c>
      <c r="B1328" t="s">
        <v>27</v>
      </c>
      <c r="C1328">
        <v>14</v>
      </c>
      <c r="D1328">
        <v>8</v>
      </c>
      <c r="E1328">
        <v>1</v>
      </c>
      <c r="F1328">
        <v>120</v>
      </c>
      <c r="G1328" s="5">
        <v>5.3571428571428497</v>
      </c>
      <c r="H1328" s="5">
        <v>64331.214285714203</v>
      </c>
      <c r="I1328">
        <v>10</v>
      </c>
      <c r="J1328">
        <v>8</v>
      </c>
      <c r="K1328">
        <v>1</v>
      </c>
      <c r="L1328">
        <v>82</v>
      </c>
      <c r="M1328">
        <v>16</v>
      </c>
      <c r="N1328">
        <v>8</v>
      </c>
      <c r="O1328">
        <v>0</v>
      </c>
      <c r="P1328">
        <v>153</v>
      </c>
      <c r="Q1328">
        <v>13</v>
      </c>
      <c r="R1328">
        <v>8</v>
      </c>
      <c r="S1328">
        <v>1</v>
      </c>
      <c r="T1328">
        <v>109</v>
      </c>
    </row>
    <row r="1329" spans="1:20" x14ac:dyDescent="0.2">
      <c r="A1329" s="1">
        <v>43204</v>
      </c>
      <c r="B1329" t="s">
        <v>28</v>
      </c>
      <c r="C1329">
        <v>11</v>
      </c>
      <c r="D1329">
        <v>11</v>
      </c>
      <c r="E1329">
        <v>3</v>
      </c>
      <c r="F1329">
        <v>86</v>
      </c>
      <c r="G1329" s="5">
        <v>2</v>
      </c>
      <c r="H1329" s="5">
        <v>63701.181818181802</v>
      </c>
      <c r="I1329">
        <v>21</v>
      </c>
      <c r="J1329">
        <v>8</v>
      </c>
      <c r="K1329">
        <v>1</v>
      </c>
      <c r="L1329">
        <v>164</v>
      </c>
      <c r="M1329">
        <v>23</v>
      </c>
      <c r="N1329">
        <v>9</v>
      </c>
      <c r="O1329">
        <v>1</v>
      </c>
      <c r="P1329">
        <v>181</v>
      </c>
      <c r="Q1329">
        <v>29</v>
      </c>
      <c r="R1329">
        <v>8</v>
      </c>
      <c r="S1329">
        <v>0</v>
      </c>
      <c r="T1329">
        <v>230</v>
      </c>
    </row>
    <row r="1330" spans="1:20" x14ac:dyDescent="0.2">
      <c r="A1330" s="1">
        <v>43204</v>
      </c>
      <c r="B1330" t="s">
        <v>29</v>
      </c>
      <c r="C1330">
        <v>20</v>
      </c>
      <c r="D1330">
        <v>2</v>
      </c>
      <c r="E1330">
        <v>0</v>
      </c>
      <c r="F1330">
        <v>44</v>
      </c>
      <c r="G1330" s="5">
        <v>3.5</v>
      </c>
      <c r="H1330" s="5">
        <v>75013.350000000006</v>
      </c>
      <c r="I1330">
        <v>24</v>
      </c>
      <c r="J1330">
        <v>2</v>
      </c>
      <c r="K1330">
        <v>0</v>
      </c>
      <c r="L1330">
        <v>60</v>
      </c>
      <c r="M1330">
        <v>22</v>
      </c>
      <c r="N1330">
        <v>2</v>
      </c>
      <c r="O1330">
        <v>0</v>
      </c>
      <c r="P1330">
        <v>54</v>
      </c>
      <c r="Q1330">
        <v>25</v>
      </c>
      <c r="R1330">
        <v>2</v>
      </c>
      <c r="S1330">
        <v>0</v>
      </c>
      <c r="T1330">
        <v>56</v>
      </c>
    </row>
    <row r="1331" spans="1:20" x14ac:dyDescent="0.2">
      <c r="A1331" s="1">
        <v>43204</v>
      </c>
      <c r="B1331" t="s">
        <v>30</v>
      </c>
      <c r="C1331">
        <v>17</v>
      </c>
      <c r="D1331">
        <v>2</v>
      </c>
      <c r="E1331">
        <v>0</v>
      </c>
      <c r="F1331">
        <v>50</v>
      </c>
      <c r="G1331" s="5">
        <v>1.5882352941176401</v>
      </c>
      <c r="H1331" s="5">
        <v>76474.882352941102</v>
      </c>
      <c r="I1331">
        <v>19</v>
      </c>
      <c r="J1331">
        <v>2</v>
      </c>
      <c r="K1331">
        <v>0</v>
      </c>
      <c r="L1331">
        <v>54</v>
      </c>
      <c r="M1331">
        <v>15</v>
      </c>
      <c r="N1331">
        <v>2</v>
      </c>
      <c r="O1331">
        <v>0</v>
      </c>
      <c r="P1331">
        <v>42</v>
      </c>
      <c r="Q1331">
        <v>16</v>
      </c>
      <c r="R1331">
        <v>2</v>
      </c>
      <c r="S1331">
        <v>0</v>
      </c>
      <c r="T1331">
        <v>38</v>
      </c>
    </row>
    <row r="1332" spans="1:20" x14ac:dyDescent="0.2">
      <c r="A1332" s="1">
        <v>43204</v>
      </c>
      <c r="B1332" t="s">
        <v>31</v>
      </c>
      <c r="C1332">
        <v>105</v>
      </c>
      <c r="D1332">
        <v>15</v>
      </c>
      <c r="E1332">
        <v>1</v>
      </c>
      <c r="F1332">
        <v>1518</v>
      </c>
      <c r="G1332" s="5">
        <v>3.7238095238095199</v>
      </c>
      <c r="H1332" s="5">
        <v>58159.190476190401</v>
      </c>
      <c r="I1332">
        <v>114</v>
      </c>
      <c r="J1332">
        <v>15</v>
      </c>
      <c r="K1332">
        <v>0</v>
      </c>
      <c r="L1332">
        <v>1647</v>
      </c>
      <c r="M1332">
        <v>72</v>
      </c>
      <c r="N1332">
        <v>14</v>
      </c>
      <c r="O1332">
        <v>1</v>
      </c>
      <c r="P1332">
        <v>964</v>
      </c>
      <c r="Q1332">
        <v>125</v>
      </c>
      <c r="R1332">
        <v>12</v>
      </c>
      <c r="S1332">
        <v>0</v>
      </c>
      <c r="T1332">
        <v>1517</v>
      </c>
    </row>
    <row r="1333" spans="1:20" x14ac:dyDescent="0.2">
      <c r="A1333" s="1">
        <v>43204</v>
      </c>
      <c r="B1333" t="s">
        <v>32</v>
      </c>
      <c r="C1333">
        <v>62</v>
      </c>
      <c r="D1333">
        <v>3</v>
      </c>
      <c r="E1333">
        <v>0</v>
      </c>
      <c r="F1333">
        <v>262</v>
      </c>
      <c r="G1333" s="5">
        <v>2.0169491525423702</v>
      </c>
      <c r="H1333" s="5">
        <v>64460.711864406701</v>
      </c>
      <c r="I1333">
        <v>51</v>
      </c>
      <c r="J1333">
        <v>3</v>
      </c>
      <c r="K1333">
        <v>0</v>
      </c>
      <c r="L1333">
        <v>195</v>
      </c>
      <c r="M1333">
        <v>39</v>
      </c>
      <c r="N1333">
        <v>3</v>
      </c>
      <c r="O1333">
        <v>0</v>
      </c>
      <c r="P1333">
        <v>163</v>
      </c>
      <c r="Q1333">
        <v>58</v>
      </c>
      <c r="R1333">
        <v>3</v>
      </c>
      <c r="S1333">
        <v>0</v>
      </c>
      <c r="T1333">
        <v>236</v>
      </c>
    </row>
    <row r="1334" spans="1:20" x14ac:dyDescent="0.2">
      <c r="A1334" s="1">
        <v>43206</v>
      </c>
      <c r="B1334" t="s">
        <v>18</v>
      </c>
      <c r="C1334">
        <v>10</v>
      </c>
      <c r="D1334">
        <v>4</v>
      </c>
      <c r="E1334">
        <v>0</v>
      </c>
      <c r="F1334">
        <v>35</v>
      </c>
      <c r="G1334" s="5">
        <v>2</v>
      </c>
      <c r="H1334" s="5">
        <v>55601.555555555497</v>
      </c>
      <c r="I1334">
        <v>5</v>
      </c>
      <c r="J1334">
        <v>4</v>
      </c>
      <c r="K1334">
        <v>0</v>
      </c>
      <c r="L1334">
        <v>18</v>
      </c>
      <c r="M1334">
        <v>7</v>
      </c>
      <c r="N1334">
        <v>4</v>
      </c>
      <c r="O1334">
        <v>0</v>
      </c>
      <c r="P1334">
        <v>24</v>
      </c>
      <c r="Q1334">
        <v>5</v>
      </c>
      <c r="R1334">
        <v>4</v>
      </c>
      <c r="S1334">
        <v>0</v>
      </c>
      <c r="T1334">
        <v>18</v>
      </c>
    </row>
    <row r="1335" spans="1:20" x14ac:dyDescent="0.2">
      <c r="A1335" s="1">
        <v>43206</v>
      </c>
      <c r="B1335" t="s">
        <v>19</v>
      </c>
      <c r="C1335">
        <v>29</v>
      </c>
      <c r="D1335">
        <v>13</v>
      </c>
      <c r="E1335">
        <v>2</v>
      </c>
      <c r="F1335">
        <v>331</v>
      </c>
      <c r="G1335" s="5">
        <v>4.0344827586206797</v>
      </c>
      <c r="H1335" s="5">
        <v>48524.068965517203</v>
      </c>
      <c r="I1335">
        <v>16</v>
      </c>
      <c r="J1335">
        <v>11</v>
      </c>
      <c r="K1335">
        <v>0</v>
      </c>
      <c r="L1335">
        <v>179</v>
      </c>
      <c r="M1335">
        <v>37</v>
      </c>
      <c r="N1335">
        <v>12</v>
      </c>
      <c r="O1335">
        <v>1</v>
      </c>
      <c r="P1335">
        <v>414</v>
      </c>
      <c r="Q1335">
        <v>34</v>
      </c>
      <c r="R1335">
        <v>10</v>
      </c>
      <c r="S1335">
        <v>1</v>
      </c>
      <c r="T1335">
        <v>307</v>
      </c>
    </row>
    <row r="1336" spans="1:20" x14ac:dyDescent="0.2">
      <c r="A1336" s="1">
        <v>43206</v>
      </c>
      <c r="B1336" t="s">
        <v>20</v>
      </c>
      <c r="C1336">
        <v>8</v>
      </c>
      <c r="D1336">
        <v>11</v>
      </c>
      <c r="E1336">
        <v>0</v>
      </c>
      <c r="F1336">
        <v>87</v>
      </c>
      <c r="G1336" s="5">
        <v>1.25</v>
      </c>
      <c r="H1336" s="5">
        <v>75105.5</v>
      </c>
      <c r="I1336">
        <v>14</v>
      </c>
      <c r="J1336">
        <v>9</v>
      </c>
      <c r="K1336">
        <v>0</v>
      </c>
      <c r="L1336">
        <v>126</v>
      </c>
      <c r="M1336">
        <v>24</v>
      </c>
      <c r="N1336">
        <v>8</v>
      </c>
      <c r="O1336">
        <v>5</v>
      </c>
      <c r="P1336">
        <v>145</v>
      </c>
      <c r="Q1336">
        <v>11</v>
      </c>
      <c r="R1336">
        <v>12</v>
      </c>
      <c r="S1336">
        <v>0</v>
      </c>
      <c r="T1336">
        <v>136</v>
      </c>
    </row>
    <row r="1337" spans="1:20" x14ac:dyDescent="0.2">
      <c r="A1337" s="1">
        <v>43206</v>
      </c>
      <c r="B1337" t="s">
        <v>21</v>
      </c>
      <c r="C1337">
        <v>16</v>
      </c>
      <c r="D1337">
        <v>10</v>
      </c>
      <c r="E1337">
        <v>1</v>
      </c>
      <c r="F1337">
        <v>153</v>
      </c>
      <c r="G1337" s="5">
        <v>1.8</v>
      </c>
      <c r="H1337" s="5">
        <v>73359.600000000006</v>
      </c>
      <c r="I1337">
        <v>3</v>
      </c>
      <c r="J1337">
        <v>10</v>
      </c>
      <c r="K1337">
        <v>0</v>
      </c>
      <c r="L1337">
        <v>31</v>
      </c>
      <c r="M1337">
        <v>13</v>
      </c>
      <c r="N1337">
        <v>10</v>
      </c>
      <c r="O1337">
        <v>0</v>
      </c>
      <c r="P1337">
        <v>128</v>
      </c>
      <c r="Q1337">
        <v>10</v>
      </c>
      <c r="R1337">
        <v>10</v>
      </c>
      <c r="S1337">
        <v>0</v>
      </c>
      <c r="T1337">
        <v>102</v>
      </c>
    </row>
    <row r="1338" spans="1:20" x14ac:dyDescent="0.2">
      <c r="A1338" s="1">
        <v>43206</v>
      </c>
      <c r="B1338" t="s">
        <v>22</v>
      </c>
      <c r="C1338">
        <v>25</v>
      </c>
      <c r="D1338">
        <v>8</v>
      </c>
      <c r="E1338">
        <v>1</v>
      </c>
      <c r="F1338">
        <v>215</v>
      </c>
      <c r="G1338" s="5">
        <v>2.3181818181818099</v>
      </c>
      <c r="H1338" s="5">
        <v>63669.318181818096</v>
      </c>
      <c r="I1338">
        <v>27</v>
      </c>
      <c r="J1338">
        <v>7</v>
      </c>
      <c r="K1338">
        <v>0</v>
      </c>
      <c r="L1338">
        <v>232</v>
      </c>
      <c r="M1338">
        <v>33</v>
      </c>
      <c r="N1338">
        <v>7</v>
      </c>
      <c r="O1338">
        <v>0</v>
      </c>
      <c r="P1338">
        <v>274</v>
      </c>
      <c r="Q1338">
        <v>14</v>
      </c>
      <c r="R1338">
        <v>7</v>
      </c>
      <c r="S1338">
        <v>0</v>
      </c>
      <c r="T1338">
        <v>118</v>
      </c>
    </row>
    <row r="1339" spans="1:20" x14ac:dyDescent="0.2">
      <c r="A1339" s="1">
        <v>43206</v>
      </c>
      <c r="B1339" t="s">
        <v>23</v>
      </c>
      <c r="C1339">
        <v>56</v>
      </c>
      <c r="D1339">
        <v>10</v>
      </c>
      <c r="E1339">
        <v>1</v>
      </c>
      <c r="F1339">
        <v>609</v>
      </c>
      <c r="G1339" s="5">
        <v>7.7450980392156801</v>
      </c>
      <c r="H1339" s="5">
        <v>58905.627450980297</v>
      </c>
      <c r="I1339">
        <v>24</v>
      </c>
      <c r="J1339">
        <v>10</v>
      </c>
      <c r="K1339">
        <v>1</v>
      </c>
      <c r="L1339">
        <v>251</v>
      </c>
      <c r="M1339">
        <v>51</v>
      </c>
      <c r="N1339">
        <v>10</v>
      </c>
      <c r="O1339">
        <v>0</v>
      </c>
      <c r="P1339">
        <v>550</v>
      </c>
      <c r="Q1339">
        <v>35</v>
      </c>
      <c r="R1339">
        <v>10</v>
      </c>
      <c r="S1339">
        <v>0</v>
      </c>
      <c r="T1339">
        <v>380</v>
      </c>
    </row>
    <row r="1340" spans="1:20" x14ac:dyDescent="0.2">
      <c r="A1340" s="1">
        <v>43206</v>
      </c>
      <c r="B1340" t="s">
        <v>24</v>
      </c>
      <c r="C1340">
        <v>14</v>
      </c>
      <c r="D1340">
        <v>2</v>
      </c>
      <c r="E1340">
        <v>0</v>
      </c>
      <c r="F1340">
        <v>38</v>
      </c>
      <c r="G1340" s="5">
        <v>1.6428571428571399</v>
      </c>
      <c r="H1340" s="5">
        <v>64381.357142857101</v>
      </c>
      <c r="I1340">
        <v>17</v>
      </c>
      <c r="J1340">
        <v>2</v>
      </c>
      <c r="K1340">
        <v>0</v>
      </c>
      <c r="L1340">
        <v>56</v>
      </c>
      <c r="M1340">
        <v>26</v>
      </c>
      <c r="N1340">
        <v>2</v>
      </c>
      <c r="O1340">
        <v>1</v>
      </c>
      <c r="P1340">
        <v>58</v>
      </c>
      <c r="Q1340">
        <v>15</v>
      </c>
      <c r="R1340">
        <v>2</v>
      </c>
      <c r="S1340">
        <v>0</v>
      </c>
      <c r="T1340">
        <v>46</v>
      </c>
    </row>
    <row r="1341" spans="1:20" x14ac:dyDescent="0.2">
      <c r="A1341" s="1">
        <v>43206</v>
      </c>
      <c r="B1341" t="s">
        <v>25</v>
      </c>
      <c r="C1341">
        <v>4</v>
      </c>
      <c r="D1341">
        <v>4</v>
      </c>
      <c r="E1341">
        <v>0</v>
      </c>
      <c r="F1341">
        <v>15</v>
      </c>
      <c r="G1341" s="5">
        <v>5.5</v>
      </c>
      <c r="H1341" s="5">
        <v>25212</v>
      </c>
      <c r="I1341">
        <v>10</v>
      </c>
      <c r="J1341">
        <v>4</v>
      </c>
      <c r="K1341">
        <v>0</v>
      </c>
      <c r="L1341">
        <v>35</v>
      </c>
      <c r="M1341">
        <v>8</v>
      </c>
      <c r="N1341">
        <v>4</v>
      </c>
      <c r="O1341">
        <v>0</v>
      </c>
      <c r="P1341">
        <v>32</v>
      </c>
      <c r="Q1341">
        <v>11</v>
      </c>
      <c r="R1341">
        <v>4</v>
      </c>
      <c r="S1341">
        <v>1</v>
      </c>
      <c r="T1341">
        <v>40</v>
      </c>
    </row>
    <row r="1342" spans="1:20" x14ac:dyDescent="0.2">
      <c r="A1342" s="1">
        <v>43206</v>
      </c>
      <c r="B1342" t="s">
        <v>26</v>
      </c>
      <c r="C1342">
        <v>18</v>
      </c>
      <c r="D1342">
        <v>2</v>
      </c>
      <c r="E1342">
        <v>0</v>
      </c>
      <c r="F1342">
        <v>34</v>
      </c>
      <c r="G1342" s="5">
        <v>2.86666666666666</v>
      </c>
      <c r="H1342" s="5">
        <v>40240.800000000003</v>
      </c>
      <c r="I1342">
        <v>30</v>
      </c>
      <c r="J1342">
        <v>2</v>
      </c>
      <c r="K1342">
        <v>0</v>
      </c>
      <c r="L1342">
        <v>60</v>
      </c>
      <c r="M1342">
        <v>39</v>
      </c>
      <c r="N1342">
        <v>2</v>
      </c>
      <c r="O1342">
        <v>0</v>
      </c>
      <c r="P1342">
        <v>74</v>
      </c>
      <c r="Q1342">
        <v>36</v>
      </c>
      <c r="R1342">
        <v>2</v>
      </c>
      <c r="S1342">
        <v>0</v>
      </c>
      <c r="T1342">
        <v>71</v>
      </c>
    </row>
    <row r="1343" spans="1:20" x14ac:dyDescent="0.2">
      <c r="A1343" s="1">
        <v>43206</v>
      </c>
      <c r="B1343" t="s">
        <v>27</v>
      </c>
      <c r="C1343">
        <v>6</v>
      </c>
      <c r="D1343">
        <v>8</v>
      </c>
      <c r="E1343">
        <v>1</v>
      </c>
      <c r="F1343">
        <v>51</v>
      </c>
      <c r="G1343" s="5">
        <v>1.8333333333333299</v>
      </c>
      <c r="H1343" s="5">
        <v>66868.666666666599</v>
      </c>
      <c r="I1343">
        <v>12</v>
      </c>
      <c r="J1343">
        <v>8</v>
      </c>
      <c r="K1343">
        <v>1</v>
      </c>
      <c r="L1343">
        <v>100</v>
      </c>
      <c r="M1343">
        <v>16</v>
      </c>
      <c r="N1343">
        <v>8</v>
      </c>
      <c r="O1343">
        <v>1</v>
      </c>
      <c r="P1343">
        <v>129</v>
      </c>
      <c r="Q1343">
        <v>4</v>
      </c>
      <c r="R1343">
        <v>8</v>
      </c>
      <c r="S1343">
        <v>0</v>
      </c>
      <c r="T1343">
        <v>36</v>
      </c>
    </row>
    <row r="1344" spans="1:20" x14ac:dyDescent="0.2">
      <c r="A1344" s="1">
        <v>43206</v>
      </c>
      <c r="B1344" t="s">
        <v>28</v>
      </c>
      <c r="C1344">
        <v>15</v>
      </c>
      <c r="D1344">
        <v>8</v>
      </c>
      <c r="E1344">
        <v>1</v>
      </c>
      <c r="F1344">
        <v>106</v>
      </c>
      <c r="G1344" s="5">
        <v>2.86666666666666</v>
      </c>
      <c r="H1344" s="5">
        <v>53578.933333333298</v>
      </c>
      <c r="I1344">
        <v>9</v>
      </c>
      <c r="J1344">
        <v>12</v>
      </c>
      <c r="K1344">
        <v>0</v>
      </c>
      <c r="L1344">
        <v>103</v>
      </c>
      <c r="M1344">
        <v>15</v>
      </c>
      <c r="N1344">
        <v>8</v>
      </c>
      <c r="O1344">
        <v>6</v>
      </c>
      <c r="P1344">
        <v>78</v>
      </c>
      <c r="Q1344">
        <v>13</v>
      </c>
      <c r="R1344">
        <v>8</v>
      </c>
      <c r="S1344">
        <v>0</v>
      </c>
      <c r="T1344">
        <v>98</v>
      </c>
    </row>
    <row r="1345" spans="1:20" x14ac:dyDescent="0.2">
      <c r="A1345" s="1">
        <v>43206</v>
      </c>
      <c r="B1345" t="s">
        <v>29</v>
      </c>
      <c r="C1345">
        <v>16</v>
      </c>
      <c r="D1345">
        <v>2</v>
      </c>
      <c r="E1345">
        <v>0</v>
      </c>
      <c r="F1345">
        <v>36</v>
      </c>
      <c r="G1345" s="5">
        <v>2.1333333333333302</v>
      </c>
      <c r="H1345" s="5">
        <v>60220.800000000003</v>
      </c>
      <c r="I1345">
        <v>9</v>
      </c>
      <c r="J1345">
        <v>2</v>
      </c>
      <c r="K1345">
        <v>0</v>
      </c>
      <c r="L1345">
        <v>22</v>
      </c>
      <c r="M1345">
        <v>22</v>
      </c>
      <c r="N1345">
        <v>2</v>
      </c>
      <c r="O1345">
        <v>0</v>
      </c>
      <c r="P1345">
        <v>52</v>
      </c>
      <c r="Q1345">
        <v>19</v>
      </c>
      <c r="R1345">
        <v>2</v>
      </c>
      <c r="S1345">
        <v>0</v>
      </c>
      <c r="T1345">
        <v>42</v>
      </c>
    </row>
    <row r="1346" spans="1:20" x14ac:dyDescent="0.2">
      <c r="A1346" s="1">
        <v>43206</v>
      </c>
      <c r="B1346" t="s">
        <v>30</v>
      </c>
      <c r="C1346">
        <v>16</v>
      </c>
      <c r="D1346">
        <v>2</v>
      </c>
      <c r="E1346">
        <v>0</v>
      </c>
      <c r="F1346">
        <v>41</v>
      </c>
      <c r="G1346" s="5">
        <v>1.3571428571428501</v>
      </c>
      <c r="H1346" s="5">
        <v>71667.857142857101</v>
      </c>
      <c r="I1346">
        <v>13</v>
      </c>
      <c r="J1346">
        <v>2</v>
      </c>
      <c r="K1346">
        <v>0</v>
      </c>
      <c r="L1346">
        <v>52</v>
      </c>
      <c r="M1346">
        <v>19</v>
      </c>
      <c r="N1346">
        <v>2</v>
      </c>
      <c r="O1346">
        <v>0</v>
      </c>
      <c r="P1346">
        <v>44</v>
      </c>
      <c r="Q1346">
        <v>14</v>
      </c>
      <c r="R1346">
        <v>2</v>
      </c>
      <c r="S1346">
        <v>0</v>
      </c>
      <c r="T1346">
        <v>44</v>
      </c>
    </row>
    <row r="1347" spans="1:20" x14ac:dyDescent="0.2">
      <c r="A1347" s="1">
        <v>43206</v>
      </c>
      <c r="B1347" t="s">
        <v>31</v>
      </c>
      <c r="C1347">
        <v>68</v>
      </c>
      <c r="D1347">
        <v>12</v>
      </c>
      <c r="E1347">
        <v>0</v>
      </c>
      <c r="F1347">
        <v>786</v>
      </c>
      <c r="G1347" s="5">
        <v>3.5</v>
      </c>
      <c r="H1347" s="5">
        <v>51602.794117646998</v>
      </c>
      <c r="I1347">
        <v>68</v>
      </c>
      <c r="J1347">
        <v>12</v>
      </c>
      <c r="K1347">
        <v>0</v>
      </c>
      <c r="L1347">
        <v>821</v>
      </c>
      <c r="M1347">
        <v>83</v>
      </c>
      <c r="N1347">
        <v>12</v>
      </c>
      <c r="O1347">
        <v>2</v>
      </c>
      <c r="P1347">
        <v>898</v>
      </c>
      <c r="Q1347">
        <v>74</v>
      </c>
      <c r="R1347">
        <v>13</v>
      </c>
      <c r="S1347">
        <v>1</v>
      </c>
      <c r="T1347">
        <v>928</v>
      </c>
    </row>
    <row r="1348" spans="1:20" x14ac:dyDescent="0.2">
      <c r="A1348" s="1">
        <v>43206</v>
      </c>
      <c r="B1348" t="s">
        <v>32</v>
      </c>
      <c r="C1348">
        <v>17</v>
      </c>
      <c r="D1348">
        <v>3</v>
      </c>
      <c r="E1348">
        <v>0</v>
      </c>
      <c r="F1348">
        <v>55</v>
      </c>
      <c r="G1348" s="5">
        <v>2.6666666666666599</v>
      </c>
      <c r="H1348" s="5">
        <v>33452.666666666599</v>
      </c>
      <c r="I1348">
        <v>22</v>
      </c>
      <c r="J1348">
        <v>3</v>
      </c>
      <c r="K1348">
        <v>0</v>
      </c>
      <c r="L1348">
        <v>92</v>
      </c>
      <c r="M1348">
        <v>25</v>
      </c>
      <c r="N1348">
        <v>3</v>
      </c>
      <c r="O1348">
        <v>2</v>
      </c>
      <c r="P1348">
        <v>86</v>
      </c>
      <c r="Q1348">
        <v>30</v>
      </c>
      <c r="R1348">
        <v>3</v>
      </c>
      <c r="S1348">
        <v>0</v>
      </c>
      <c r="T1348">
        <v>122</v>
      </c>
    </row>
    <row r="1349" spans="1:20" x14ac:dyDescent="0.2">
      <c r="A1349" s="1">
        <v>43207</v>
      </c>
      <c r="B1349" t="s">
        <v>18</v>
      </c>
      <c r="C1349">
        <v>3</v>
      </c>
      <c r="D1349">
        <v>4</v>
      </c>
      <c r="E1349">
        <v>0</v>
      </c>
      <c r="F1349">
        <v>10</v>
      </c>
      <c r="G1349" s="5">
        <v>3.6666666666666599</v>
      </c>
      <c r="H1349" s="5">
        <v>66670.333333333299</v>
      </c>
      <c r="I1349">
        <v>2</v>
      </c>
      <c r="J1349">
        <v>4</v>
      </c>
      <c r="K1349">
        <v>0</v>
      </c>
      <c r="L1349">
        <v>7</v>
      </c>
      <c r="M1349">
        <v>4</v>
      </c>
      <c r="N1349">
        <v>4</v>
      </c>
      <c r="O1349">
        <v>0</v>
      </c>
      <c r="P1349">
        <v>14</v>
      </c>
      <c r="Q1349">
        <v>12</v>
      </c>
      <c r="R1349">
        <v>4</v>
      </c>
      <c r="S1349">
        <v>0</v>
      </c>
      <c r="T1349">
        <v>41</v>
      </c>
    </row>
    <row r="1350" spans="1:20" x14ac:dyDescent="0.2">
      <c r="A1350" s="1">
        <v>43207</v>
      </c>
      <c r="B1350" t="s">
        <v>19</v>
      </c>
      <c r="C1350">
        <v>42</v>
      </c>
      <c r="D1350">
        <v>11</v>
      </c>
      <c r="E1350">
        <v>1</v>
      </c>
      <c r="F1350">
        <v>422</v>
      </c>
      <c r="G1350" s="5">
        <v>10.2380952380952</v>
      </c>
      <c r="H1350" s="5">
        <v>64355.523809523802</v>
      </c>
      <c r="I1350">
        <v>18</v>
      </c>
      <c r="J1350">
        <v>14</v>
      </c>
      <c r="K1350">
        <v>0</v>
      </c>
      <c r="L1350">
        <v>257</v>
      </c>
      <c r="M1350">
        <v>42</v>
      </c>
      <c r="N1350">
        <v>13</v>
      </c>
      <c r="O1350">
        <v>1</v>
      </c>
      <c r="P1350">
        <v>516</v>
      </c>
      <c r="Q1350">
        <v>27</v>
      </c>
      <c r="R1350">
        <v>16</v>
      </c>
      <c r="S1350">
        <v>1</v>
      </c>
      <c r="T1350">
        <v>409</v>
      </c>
    </row>
    <row r="1351" spans="1:20" x14ac:dyDescent="0.2">
      <c r="A1351" s="1">
        <v>43207</v>
      </c>
      <c r="B1351" t="s">
        <v>20</v>
      </c>
      <c r="C1351">
        <v>13</v>
      </c>
      <c r="D1351">
        <v>10</v>
      </c>
      <c r="E1351">
        <v>0</v>
      </c>
      <c r="F1351">
        <v>123</v>
      </c>
      <c r="G1351" s="5">
        <v>1.7692307692307601</v>
      </c>
      <c r="H1351" s="5">
        <v>69323.538461538395</v>
      </c>
      <c r="I1351">
        <v>8</v>
      </c>
      <c r="J1351">
        <v>9</v>
      </c>
      <c r="K1351">
        <v>0</v>
      </c>
      <c r="L1351">
        <v>71</v>
      </c>
      <c r="M1351">
        <v>12</v>
      </c>
      <c r="N1351">
        <v>7</v>
      </c>
      <c r="O1351">
        <v>0</v>
      </c>
      <c r="P1351">
        <v>83</v>
      </c>
      <c r="Q1351">
        <v>15</v>
      </c>
      <c r="R1351">
        <v>7</v>
      </c>
      <c r="S1351">
        <v>0</v>
      </c>
      <c r="T1351">
        <v>112</v>
      </c>
    </row>
    <row r="1352" spans="1:20" x14ac:dyDescent="0.2">
      <c r="A1352" s="1">
        <v>43207</v>
      </c>
      <c r="B1352" t="s">
        <v>21</v>
      </c>
      <c r="C1352">
        <v>12</v>
      </c>
      <c r="D1352">
        <v>10</v>
      </c>
      <c r="E1352">
        <v>0</v>
      </c>
      <c r="F1352">
        <v>122</v>
      </c>
      <c r="G1352" s="5">
        <v>3.5833333333333299</v>
      </c>
      <c r="H1352" s="5">
        <v>50060.416666666599</v>
      </c>
      <c r="I1352">
        <v>7</v>
      </c>
      <c r="J1352">
        <v>10</v>
      </c>
      <c r="K1352">
        <v>0</v>
      </c>
      <c r="L1352">
        <v>70</v>
      </c>
      <c r="M1352">
        <v>14</v>
      </c>
      <c r="N1352">
        <v>10</v>
      </c>
      <c r="O1352">
        <v>0</v>
      </c>
      <c r="P1352">
        <v>146</v>
      </c>
      <c r="Q1352">
        <v>10</v>
      </c>
      <c r="R1352">
        <v>10</v>
      </c>
      <c r="S1352">
        <v>0</v>
      </c>
      <c r="T1352">
        <v>102</v>
      </c>
    </row>
    <row r="1353" spans="1:20" x14ac:dyDescent="0.2">
      <c r="A1353" s="1">
        <v>43207</v>
      </c>
      <c r="B1353" t="s">
        <v>22</v>
      </c>
      <c r="C1353">
        <v>37</v>
      </c>
      <c r="D1353">
        <v>8</v>
      </c>
      <c r="E1353">
        <v>0</v>
      </c>
      <c r="F1353">
        <v>343</v>
      </c>
      <c r="G1353" s="5">
        <v>2.1470588235294099</v>
      </c>
      <c r="H1353" s="5">
        <v>61842.294117646998</v>
      </c>
      <c r="I1353">
        <v>31</v>
      </c>
      <c r="J1353">
        <v>7</v>
      </c>
      <c r="K1353">
        <v>0</v>
      </c>
      <c r="L1353">
        <v>264</v>
      </c>
      <c r="M1353">
        <v>38</v>
      </c>
      <c r="N1353">
        <v>7</v>
      </c>
      <c r="O1353">
        <v>0</v>
      </c>
      <c r="P1353">
        <v>328</v>
      </c>
      <c r="Q1353">
        <v>21</v>
      </c>
      <c r="R1353">
        <v>7</v>
      </c>
      <c r="S1353">
        <v>0</v>
      </c>
      <c r="T1353">
        <v>174</v>
      </c>
    </row>
    <row r="1354" spans="1:20" x14ac:dyDescent="0.2">
      <c r="A1354" s="1">
        <v>43207</v>
      </c>
      <c r="B1354" t="s">
        <v>23</v>
      </c>
      <c r="C1354">
        <v>67</v>
      </c>
      <c r="D1354">
        <v>10</v>
      </c>
      <c r="E1354">
        <v>0</v>
      </c>
      <c r="F1354">
        <v>743</v>
      </c>
      <c r="G1354" s="5">
        <v>2.5</v>
      </c>
      <c r="H1354" s="5">
        <v>60450.5862068965</v>
      </c>
      <c r="I1354">
        <v>33</v>
      </c>
      <c r="J1354">
        <v>10</v>
      </c>
      <c r="K1354">
        <v>0</v>
      </c>
      <c r="L1354">
        <v>367</v>
      </c>
      <c r="M1354">
        <v>51</v>
      </c>
      <c r="N1354">
        <v>10</v>
      </c>
      <c r="O1354">
        <v>1</v>
      </c>
      <c r="P1354">
        <v>537</v>
      </c>
      <c r="Q1354">
        <v>49</v>
      </c>
      <c r="R1354">
        <v>10</v>
      </c>
      <c r="S1354">
        <v>0</v>
      </c>
      <c r="T1354">
        <v>526</v>
      </c>
    </row>
    <row r="1355" spans="1:20" x14ac:dyDescent="0.2">
      <c r="A1355" s="1">
        <v>43207</v>
      </c>
      <c r="B1355" t="s">
        <v>24</v>
      </c>
      <c r="C1355">
        <v>14</v>
      </c>
      <c r="D1355">
        <v>2</v>
      </c>
      <c r="E1355">
        <v>0</v>
      </c>
      <c r="F1355">
        <v>36</v>
      </c>
      <c r="G1355" s="5">
        <v>1.5384615384615301</v>
      </c>
      <c r="H1355" s="5">
        <v>61653.538461538403</v>
      </c>
      <c r="I1355">
        <v>10</v>
      </c>
      <c r="J1355">
        <v>2</v>
      </c>
      <c r="K1355">
        <v>0</v>
      </c>
      <c r="L1355">
        <v>22</v>
      </c>
      <c r="M1355">
        <v>10</v>
      </c>
      <c r="N1355">
        <v>2</v>
      </c>
      <c r="O1355">
        <v>0</v>
      </c>
      <c r="P1355">
        <v>31</v>
      </c>
      <c r="Q1355">
        <v>13</v>
      </c>
      <c r="R1355">
        <v>2</v>
      </c>
      <c r="S1355">
        <v>0</v>
      </c>
      <c r="T1355">
        <v>52</v>
      </c>
    </row>
    <row r="1356" spans="1:20" x14ac:dyDescent="0.2">
      <c r="A1356" s="1">
        <v>43207</v>
      </c>
      <c r="B1356" t="s">
        <v>25</v>
      </c>
      <c r="C1356">
        <v>13</v>
      </c>
      <c r="D1356">
        <v>4</v>
      </c>
      <c r="E1356">
        <v>0</v>
      </c>
      <c r="F1356">
        <v>48</v>
      </c>
      <c r="G1356" s="5">
        <v>1.3846153846153799</v>
      </c>
      <c r="H1356" s="5">
        <v>84619.846153846098</v>
      </c>
      <c r="I1356">
        <v>8</v>
      </c>
      <c r="J1356">
        <v>4</v>
      </c>
      <c r="K1356">
        <v>0</v>
      </c>
      <c r="L1356">
        <v>28</v>
      </c>
      <c r="M1356">
        <v>12</v>
      </c>
      <c r="N1356">
        <v>4</v>
      </c>
      <c r="O1356">
        <v>0</v>
      </c>
      <c r="P1356">
        <v>48</v>
      </c>
      <c r="Q1356">
        <v>11</v>
      </c>
      <c r="R1356">
        <v>4</v>
      </c>
      <c r="S1356">
        <v>0</v>
      </c>
      <c r="T1356">
        <v>43</v>
      </c>
    </row>
    <row r="1357" spans="1:20" x14ac:dyDescent="0.2">
      <c r="A1357" s="1">
        <v>43207</v>
      </c>
      <c r="B1357" t="s">
        <v>26</v>
      </c>
      <c r="C1357">
        <v>50</v>
      </c>
      <c r="D1357">
        <v>2</v>
      </c>
      <c r="E1357">
        <v>0</v>
      </c>
      <c r="F1357">
        <v>99</v>
      </c>
      <c r="G1357" s="5">
        <v>2.2727272727272698</v>
      </c>
      <c r="H1357" s="5">
        <v>63730.575757575702</v>
      </c>
      <c r="I1357">
        <v>13</v>
      </c>
      <c r="J1357">
        <v>2</v>
      </c>
      <c r="K1357">
        <v>0</v>
      </c>
      <c r="L1357">
        <v>26</v>
      </c>
      <c r="M1357">
        <v>26</v>
      </c>
      <c r="N1357">
        <v>2</v>
      </c>
      <c r="O1357">
        <v>0</v>
      </c>
      <c r="P1357">
        <v>52</v>
      </c>
      <c r="Q1357">
        <v>41</v>
      </c>
      <c r="R1357">
        <v>2</v>
      </c>
      <c r="S1357">
        <v>0</v>
      </c>
      <c r="T1357">
        <v>82</v>
      </c>
    </row>
    <row r="1358" spans="1:20" x14ac:dyDescent="0.2">
      <c r="A1358" s="1">
        <v>43207</v>
      </c>
      <c r="B1358" t="s">
        <v>27</v>
      </c>
      <c r="C1358">
        <v>10</v>
      </c>
      <c r="D1358">
        <v>8</v>
      </c>
      <c r="E1358">
        <v>1</v>
      </c>
      <c r="F1358">
        <v>82</v>
      </c>
      <c r="G1358" s="5">
        <v>1.4</v>
      </c>
      <c r="H1358" s="5">
        <v>70002.899999999994</v>
      </c>
      <c r="I1358">
        <v>11</v>
      </c>
      <c r="J1358">
        <v>8</v>
      </c>
      <c r="K1358">
        <v>0</v>
      </c>
      <c r="L1358">
        <v>103</v>
      </c>
      <c r="M1358">
        <v>14</v>
      </c>
      <c r="N1358">
        <v>8</v>
      </c>
      <c r="O1358">
        <v>0</v>
      </c>
      <c r="P1358">
        <v>137</v>
      </c>
      <c r="Q1358">
        <v>12</v>
      </c>
      <c r="R1358">
        <v>8</v>
      </c>
      <c r="S1358">
        <v>0</v>
      </c>
      <c r="T1358">
        <v>112</v>
      </c>
    </row>
    <row r="1359" spans="1:20" x14ac:dyDescent="0.2">
      <c r="A1359" s="1">
        <v>43207</v>
      </c>
      <c r="B1359" t="s">
        <v>28</v>
      </c>
      <c r="C1359">
        <v>17</v>
      </c>
      <c r="D1359">
        <v>12</v>
      </c>
      <c r="E1359">
        <v>0</v>
      </c>
      <c r="F1359">
        <v>207</v>
      </c>
      <c r="G1359" s="5">
        <v>4.0588235294117601</v>
      </c>
      <c r="H1359" s="5">
        <v>47202.411764705801</v>
      </c>
      <c r="I1359">
        <v>6</v>
      </c>
      <c r="J1359">
        <v>7</v>
      </c>
      <c r="K1359">
        <v>1</v>
      </c>
      <c r="L1359">
        <v>34</v>
      </c>
      <c r="M1359">
        <v>19</v>
      </c>
      <c r="N1359">
        <v>7</v>
      </c>
      <c r="O1359">
        <v>0</v>
      </c>
      <c r="P1359">
        <v>138</v>
      </c>
      <c r="Q1359">
        <v>15</v>
      </c>
      <c r="R1359">
        <v>8</v>
      </c>
      <c r="S1359">
        <v>0</v>
      </c>
      <c r="T1359">
        <v>108</v>
      </c>
    </row>
    <row r="1360" spans="1:20" x14ac:dyDescent="0.2">
      <c r="A1360" s="1">
        <v>43207</v>
      </c>
      <c r="B1360" t="s">
        <v>29</v>
      </c>
      <c r="C1360">
        <v>29</v>
      </c>
      <c r="D1360">
        <v>2</v>
      </c>
      <c r="E1360">
        <v>0</v>
      </c>
      <c r="F1360">
        <v>81</v>
      </c>
      <c r="G1360" s="5">
        <v>15.115384615384601</v>
      </c>
      <c r="H1360" s="5">
        <v>65415.5</v>
      </c>
      <c r="I1360">
        <v>12</v>
      </c>
      <c r="J1360">
        <v>2</v>
      </c>
      <c r="K1360">
        <v>0</v>
      </c>
      <c r="L1360">
        <v>24</v>
      </c>
      <c r="M1360">
        <v>22</v>
      </c>
      <c r="N1360">
        <v>2</v>
      </c>
      <c r="O1360">
        <v>0</v>
      </c>
      <c r="P1360">
        <v>58</v>
      </c>
      <c r="Q1360">
        <v>22</v>
      </c>
      <c r="R1360">
        <v>2</v>
      </c>
      <c r="S1360">
        <v>0</v>
      </c>
      <c r="T1360">
        <v>52</v>
      </c>
    </row>
    <row r="1361" spans="1:20" x14ac:dyDescent="0.2">
      <c r="A1361" s="1">
        <v>43207</v>
      </c>
      <c r="B1361" t="s">
        <v>30</v>
      </c>
      <c r="C1361">
        <v>28</v>
      </c>
      <c r="D1361">
        <v>2</v>
      </c>
      <c r="E1361">
        <v>0</v>
      </c>
      <c r="F1361">
        <v>85</v>
      </c>
      <c r="G1361" s="5">
        <v>1.9629629629629599</v>
      </c>
      <c r="H1361" s="5">
        <v>63067.370370370299</v>
      </c>
      <c r="I1361">
        <v>5</v>
      </c>
      <c r="J1361">
        <v>2</v>
      </c>
      <c r="K1361">
        <v>0</v>
      </c>
      <c r="L1361">
        <v>10</v>
      </c>
      <c r="M1361">
        <v>22</v>
      </c>
      <c r="N1361">
        <v>2</v>
      </c>
      <c r="O1361">
        <v>0</v>
      </c>
      <c r="P1361">
        <v>50</v>
      </c>
      <c r="Q1361">
        <v>14</v>
      </c>
      <c r="R1361">
        <v>2</v>
      </c>
      <c r="S1361">
        <v>0</v>
      </c>
      <c r="T1361">
        <v>34</v>
      </c>
    </row>
    <row r="1362" spans="1:20" x14ac:dyDescent="0.2">
      <c r="A1362" s="1">
        <v>43207</v>
      </c>
      <c r="B1362" t="s">
        <v>31</v>
      </c>
      <c r="C1362">
        <v>74</v>
      </c>
      <c r="D1362">
        <v>20</v>
      </c>
      <c r="E1362">
        <v>1</v>
      </c>
      <c r="F1362">
        <v>1407</v>
      </c>
      <c r="G1362" s="5">
        <v>5.5068493150684903</v>
      </c>
      <c r="H1362" s="5">
        <v>54897.410958904104</v>
      </c>
      <c r="I1362">
        <v>70</v>
      </c>
      <c r="J1362">
        <v>12</v>
      </c>
      <c r="K1362">
        <v>0</v>
      </c>
      <c r="L1362">
        <v>833</v>
      </c>
      <c r="M1362">
        <v>89</v>
      </c>
      <c r="N1362">
        <v>14</v>
      </c>
      <c r="O1362">
        <v>0</v>
      </c>
      <c r="P1362">
        <v>1209</v>
      </c>
      <c r="Q1362">
        <v>93</v>
      </c>
      <c r="R1362">
        <v>12</v>
      </c>
      <c r="S1362">
        <v>0</v>
      </c>
      <c r="T1362">
        <v>1143</v>
      </c>
    </row>
    <row r="1363" spans="1:20" x14ac:dyDescent="0.2">
      <c r="A1363" s="1">
        <v>43207</v>
      </c>
      <c r="B1363" t="s">
        <v>32</v>
      </c>
      <c r="C1363">
        <v>24</v>
      </c>
      <c r="D1363">
        <v>3</v>
      </c>
      <c r="E1363">
        <v>0</v>
      </c>
      <c r="F1363">
        <v>86</v>
      </c>
      <c r="G1363" s="5">
        <v>1.86363636363636</v>
      </c>
      <c r="H1363" s="5">
        <v>63784.590909090897</v>
      </c>
      <c r="I1363">
        <v>24</v>
      </c>
      <c r="J1363">
        <v>3</v>
      </c>
      <c r="K1363">
        <v>0</v>
      </c>
      <c r="L1363">
        <v>86</v>
      </c>
      <c r="M1363">
        <v>34</v>
      </c>
      <c r="N1363">
        <v>3</v>
      </c>
      <c r="O1363">
        <v>0</v>
      </c>
      <c r="P1363">
        <v>113</v>
      </c>
      <c r="Q1363">
        <v>28</v>
      </c>
      <c r="R1363">
        <v>3</v>
      </c>
      <c r="S1363">
        <v>0</v>
      </c>
      <c r="T1363">
        <v>112</v>
      </c>
    </row>
    <row r="1364" spans="1:20" x14ac:dyDescent="0.2">
      <c r="A1364" s="1">
        <v>43208</v>
      </c>
      <c r="B1364" t="s">
        <v>18</v>
      </c>
      <c r="C1364">
        <v>4</v>
      </c>
      <c r="D1364">
        <v>4</v>
      </c>
      <c r="E1364">
        <v>0</v>
      </c>
      <c r="F1364">
        <v>14</v>
      </c>
      <c r="G1364" s="5">
        <v>4</v>
      </c>
      <c r="H1364" s="5">
        <v>66668</v>
      </c>
      <c r="I1364">
        <v>8</v>
      </c>
      <c r="J1364">
        <v>4</v>
      </c>
      <c r="K1364">
        <v>0</v>
      </c>
      <c r="L1364">
        <v>28</v>
      </c>
      <c r="M1364">
        <v>14</v>
      </c>
      <c r="N1364">
        <v>4</v>
      </c>
      <c r="O1364">
        <v>0</v>
      </c>
      <c r="P1364">
        <v>46</v>
      </c>
      <c r="Q1364">
        <v>10</v>
      </c>
      <c r="R1364">
        <v>4</v>
      </c>
      <c r="S1364">
        <v>1</v>
      </c>
      <c r="T1364">
        <v>28</v>
      </c>
    </row>
    <row r="1365" spans="1:20" x14ac:dyDescent="0.2">
      <c r="A1365" s="1">
        <v>43208</v>
      </c>
      <c r="B1365" t="s">
        <v>19</v>
      </c>
      <c r="C1365">
        <v>26</v>
      </c>
      <c r="D1365">
        <v>11</v>
      </c>
      <c r="E1365">
        <v>1</v>
      </c>
      <c r="F1365">
        <v>253</v>
      </c>
      <c r="G1365" s="5">
        <v>4.6153846153846096</v>
      </c>
      <c r="H1365" s="5">
        <v>65414.0769230769</v>
      </c>
      <c r="I1365">
        <v>20</v>
      </c>
      <c r="J1365">
        <v>10</v>
      </c>
      <c r="K1365">
        <v>0</v>
      </c>
      <c r="L1365">
        <v>205</v>
      </c>
      <c r="M1365">
        <v>31</v>
      </c>
      <c r="N1365">
        <v>11</v>
      </c>
      <c r="O1365">
        <v>1</v>
      </c>
      <c r="P1365">
        <v>301</v>
      </c>
      <c r="Q1365">
        <v>36</v>
      </c>
      <c r="R1365">
        <v>11</v>
      </c>
      <c r="S1365">
        <v>2</v>
      </c>
      <c r="T1365">
        <v>313</v>
      </c>
    </row>
    <row r="1366" spans="1:20" x14ac:dyDescent="0.2">
      <c r="A1366" s="1">
        <v>43208</v>
      </c>
      <c r="B1366" t="s">
        <v>20</v>
      </c>
      <c r="C1366">
        <v>7</v>
      </c>
      <c r="D1366">
        <v>37</v>
      </c>
      <c r="E1366">
        <v>17</v>
      </c>
      <c r="F1366">
        <v>146</v>
      </c>
      <c r="G1366" s="5">
        <v>1.71428571428571</v>
      </c>
      <c r="H1366" s="5">
        <v>71439.285714285696</v>
      </c>
      <c r="I1366">
        <v>15</v>
      </c>
      <c r="J1366">
        <v>6</v>
      </c>
      <c r="K1366">
        <v>0</v>
      </c>
      <c r="L1366">
        <v>94</v>
      </c>
      <c r="M1366">
        <v>16</v>
      </c>
      <c r="N1366">
        <v>14</v>
      </c>
      <c r="O1366">
        <v>0</v>
      </c>
      <c r="P1366">
        <v>224</v>
      </c>
      <c r="Q1366">
        <v>19</v>
      </c>
      <c r="R1366">
        <v>9</v>
      </c>
      <c r="S1366">
        <v>0</v>
      </c>
      <c r="T1366">
        <v>160</v>
      </c>
    </row>
    <row r="1367" spans="1:20" x14ac:dyDescent="0.2">
      <c r="A1367" s="1">
        <v>43208</v>
      </c>
      <c r="B1367" t="s">
        <v>21</v>
      </c>
      <c r="C1367">
        <v>14</v>
      </c>
      <c r="D1367">
        <v>10</v>
      </c>
      <c r="E1367">
        <v>0</v>
      </c>
      <c r="F1367">
        <v>143</v>
      </c>
      <c r="G1367" s="5">
        <v>2.21428571428571</v>
      </c>
      <c r="H1367" s="5">
        <v>50050</v>
      </c>
      <c r="I1367">
        <v>17</v>
      </c>
      <c r="J1367">
        <v>10</v>
      </c>
      <c r="K1367">
        <v>0</v>
      </c>
      <c r="L1367">
        <v>170</v>
      </c>
      <c r="M1367">
        <v>20</v>
      </c>
      <c r="N1367">
        <v>10</v>
      </c>
      <c r="O1367">
        <v>1</v>
      </c>
      <c r="P1367">
        <v>186</v>
      </c>
      <c r="Q1367">
        <v>11</v>
      </c>
      <c r="R1367">
        <v>10</v>
      </c>
      <c r="S1367">
        <v>0</v>
      </c>
      <c r="T1367">
        <v>113</v>
      </c>
    </row>
    <row r="1368" spans="1:20" x14ac:dyDescent="0.2">
      <c r="A1368" s="1">
        <v>43208</v>
      </c>
      <c r="B1368" t="s">
        <v>22</v>
      </c>
      <c r="C1368">
        <v>28</v>
      </c>
      <c r="D1368">
        <v>8</v>
      </c>
      <c r="E1368">
        <v>0</v>
      </c>
      <c r="F1368">
        <v>266</v>
      </c>
      <c r="G1368" s="5">
        <v>1.8076923076922999</v>
      </c>
      <c r="H1368" s="5">
        <v>73138.692307692298</v>
      </c>
      <c r="I1368">
        <v>42</v>
      </c>
      <c r="J1368">
        <v>7</v>
      </c>
      <c r="K1368">
        <v>0</v>
      </c>
      <c r="L1368">
        <v>359</v>
      </c>
      <c r="M1368">
        <v>33</v>
      </c>
      <c r="N1368">
        <v>7</v>
      </c>
      <c r="O1368">
        <v>0</v>
      </c>
      <c r="P1368">
        <v>283</v>
      </c>
      <c r="Q1368">
        <v>23</v>
      </c>
      <c r="R1368">
        <v>7</v>
      </c>
      <c r="S1368">
        <v>0</v>
      </c>
      <c r="T1368">
        <v>193</v>
      </c>
    </row>
    <row r="1369" spans="1:20" x14ac:dyDescent="0.2">
      <c r="A1369" s="1">
        <v>43208</v>
      </c>
      <c r="B1369" t="s">
        <v>23</v>
      </c>
      <c r="C1369">
        <v>53</v>
      </c>
      <c r="D1369">
        <v>10</v>
      </c>
      <c r="E1369">
        <v>0</v>
      </c>
      <c r="F1369">
        <v>586</v>
      </c>
      <c r="G1369" s="5">
        <v>4.3529411764705799</v>
      </c>
      <c r="H1369" s="5">
        <v>70612.490196078405</v>
      </c>
      <c r="I1369">
        <v>49</v>
      </c>
      <c r="J1369">
        <v>10</v>
      </c>
      <c r="K1369">
        <v>0</v>
      </c>
      <c r="L1369">
        <v>542</v>
      </c>
      <c r="M1369">
        <v>39</v>
      </c>
      <c r="N1369">
        <v>10</v>
      </c>
      <c r="O1369">
        <v>0</v>
      </c>
      <c r="P1369">
        <v>431</v>
      </c>
      <c r="Q1369">
        <v>45</v>
      </c>
      <c r="R1369">
        <v>10</v>
      </c>
      <c r="S1369">
        <v>0</v>
      </c>
      <c r="T1369">
        <v>497</v>
      </c>
    </row>
    <row r="1370" spans="1:20" x14ac:dyDescent="0.2">
      <c r="A1370" s="1">
        <v>43208</v>
      </c>
      <c r="B1370" t="s">
        <v>24</v>
      </c>
      <c r="C1370">
        <v>9</v>
      </c>
      <c r="D1370">
        <v>2</v>
      </c>
      <c r="E1370">
        <v>0</v>
      </c>
      <c r="F1370">
        <v>34</v>
      </c>
      <c r="G1370" s="5">
        <v>1.25</v>
      </c>
      <c r="H1370" s="5">
        <v>87507.125</v>
      </c>
      <c r="I1370">
        <v>12</v>
      </c>
      <c r="J1370">
        <v>2</v>
      </c>
      <c r="K1370">
        <v>0</v>
      </c>
      <c r="L1370">
        <v>24</v>
      </c>
      <c r="M1370">
        <v>20</v>
      </c>
      <c r="N1370">
        <v>2</v>
      </c>
      <c r="O1370">
        <v>0</v>
      </c>
      <c r="P1370">
        <v>68</v>
      </c>
      <c r="Q1370">
        <v>14</v>
      </c>
      <c r="R1370">
        <v>2</v>
      </c>
      <c r="S1370">
        <v>0</v>
      </c>
      <c r="T1370">
        <v>40</v>
      </c>
    </row>
    <row r="1371" spans="1:20" x14ac:dyDescent="0.2">
      <c r="A1371" s="1">
        <v>43208</v>
      </c>
      <c r="B1371" t="s">
        <v>25</v>
      </c>
      <c r="C1371">
        <v>13</v>
      </c>
      <c r="D1371">
        <v>4</v>
      </c>
      <c r="E1371">
        <v>0</v>
      </c>
      <c r="F1371">
        <v>52</v>
      </c>
      <c r="G1371" s="5">
        <v>3.2222222222222201</v>
      </c>
      <c r="H1371" s="5">
        <v>77833.666666666599</v>
      </c>
      <c r="I1371">
        <v>11</v>
      </c>
      <c r="J1371">
        <v>4</v>
      </c>
      <c r="K1371">
        <v>0</v>
      </c>
      <c r="L1371">
        <v>38</v>
      </c>
      <c r="M1371">
        <v>11</v>
      </c>
      <c r="N1371">
        <v>4</v>
      </c>
      <c r="O1371">
        <v>0</v>
      </c>
      <c r="P1371">
        <v>44</v>
      </c>
      <c r="Q1371">
        <v>11</v>
      </c>
      <c r="R1371">
        <v>4</v>
      </c>
      <c r="S1371">
        <v>0</v>
      </c>
      <c r="T1371">
        <v>40</v>
      </c>
    </row>
    <row r="1372" spans="1:20" x14ac:dyDescent="0.2">
      <c r="A1372" s="1">
        <v>43208</v>
      </c>
      <c r="B1372" t="s">
        <v>26</v>
      </c>
      <c r="C1372">
        <v>33</v>
      </c>
      <c r="D1372">
        <v>2</v>
      </c>
      <c r="E1372">
        <v>0</v>
      </c>
      <c r="F1372">
        <v>65</v>
      </c>
      <c r="G1372" s="5">
        <v>5.04</v>
      </c>
      <c r="H1372" s="5">
        <v>72004.88</v>
      </c>
      <c r="I1372">
        <v>34</v>
      </c>
      <c r="J1372">
        <v>2</v>
      </c>
      <c r="K1372">
        <v>0</v>
      </c>
      <c r="L1372">
        <v>67</v>
      </c>
      <c r="M1372">
        <v>45</v>
      </c>
      <c r="N1372">
        <v>2</v>
      </c>
      <c r="O1372">
        <v>0</v>
      </c>
      <c r="P1372">
        <v>86</v>
      </c>
      <c r="Q1372">
        <v>44</v>
      </c>
      <c r="R1372">
        <v>2</v>
      </c>
      <c r="S1372">
        <v>0</v>
      </c>
      <c r="T1372">
        <v>80</v>
      </c>
    </row>
    <row r="1373" spans="1:20" x14ac:dyDescent="0.2">
      <c r="A1373" s="1">
        <v>43208</v>
      </c>
      <c r="B1373" t="s">
        <v>27</v>
      </c>
      <c r="C1373">
        <v>15</v>
      </c>
      <c r="D1373">
        <v>8</v>
      </c>
      <c r="E1373">
        <v>1</v>
      </c>
      <c r="F1373">
        <v>137</v>
      </c>
      <c r="G1373" s="5">
        <v>3.7333333333333298</v>
      </c>
      <c r="H1373" s="5">
        <v>80017.066666666593</v>
      </c>
      <c r="I1373">
        <v>10</v>
      </c>
      <c r="J1373">
        <v>8</v>
      </c>
      <c r="K1373">
        <v>1</v>
      </c>
      <c r="L1373">
        <v>82</v>
      </c>
      <c r="M1373">
        <v>11</v>
      </c>
      <c r="N1373">
        <v>8</v>
      </c>
      <c r="O1373">
        <v>0</v>
      </c>
      <c r="P1373">
        <v>96</v>
      </c>
      <c r="Q1373">
        <v>10</v>
      </c>
      <c r="R1373">
        <v>8</v>
      </c>
      <c r="S1373">
        <v>1</v>
      </c>
      <c r="T1373">
        <v>85</v>
      </c>
    </row>
    <row r="1374" spans="1:20" x14ac:dyDescent="0.2">
      <c r="A1374" s="1">
        <v>43208</v>
      </c>
      <c r="B1374" t="s">
        <v>28</v>
      </c>
      <c r="C1374">
        <v>15</v>
      </c>
      <c r="D1374">
        <v>13</v>
      </c>
      <c r="E1374">
        <v>8</v>
      </c>
      <c r="F1374">
        <v>71</v>
      </c>
      <c r="G1374" s="5">
        <v>18.533333333333299</v>
      </c>
      <c r="H1374" s="5">
        <v>53353.666666666599</v>
      </c>
      <c r="I1374">
        <v>20</v>
      </c>
      <c r="J1374">
        <v>6</v>
      </c>
      <c r="K1374">
        <v>0</v>
      </c>
      <c r="L1374">
        <v>125</v>
      </c>
      <c r="M1374">
        <v>18</v>
      </c>
      <c r="N1374">
        <v>9</v>
      </c>
      <c r="O1374">
        <v>1</v>
      </c>
      <c r="P1374">
        <v>146</v>
      </c>
      <c r="Q1374">
        <v>19</v>
      </c>
      <c r="R1374">
        <v>7</v>
      </c>
      <c r="S1374">
        <v>1</v>
      </c>
      <c r="T1374">
        <v>116</v>
      </c>
    </row>
    <row r="1375" spans="1:20" x14ac:dyDescent="0.2">
      <c r="A1375" s="1">
        <v>43208</v>
      </c>
      <c r="B1375" t="s">
        <v>29</v>
      </c>
      <c r="C1375">
        <v>11</v>
      </c>
      <c r="D1375">
        <v>2</v>
      </c>
      <c r="E1375">
        <v>0</v>
      </c>
      <c r="F1375">
        <v>38</v>
      </c>
      <c r="G1375" s="5">
        <v>22.4</v>
      </c>
      <c r="H1375" s="5">
        <v>70038.3</v>
      </c>
      <c r="I1375">
        <v>19</v>
      </c>
      <c r="J1375">
        <v>2</v>
      </c>
      <c r="K1375">
        <v>0</v>
      </c>
      <c r="L1375">
        <v>42</v>
      </c>
      <c r="M1375">
        <v>26</v>
      </c>
      <c r="N1375">
        <v>2</v>
      </c>
      <c r="O1375">
        <v>0</v>
      </c>
      <c r="P1375">
        <v>66</v>
      </c>
      <c r="Q1375">
        <v>23</v>
      </c>
      <c r="R1375">
        <v>2</v>
      </c>
      <c r="S1375">
        <v>0</v>
      </c>
      <c r="T1375">
        <v>53</v>
      </c>
    </row>
    <row r="1376" spans="1:20" x14ac:dyDescent="0.2">
      <c r="A1376" s="1">
        <v>43208</v>
      </c>
      <c r="B1376" t="s">
        <v>30</v>
      </c>
      <c r="C1376">
        <v>17</v>
      </c>
      <c r="D1376">
        <v>2</v>
      </c>
      <c r="E1376">
        <v>0</v>
      </c>
      <c r="F1376">
        <v>56</v>
      </c>
      <c r="G1376" s="5">
        <v>1.4285714285714199</v>
      </c>
      <c r="H1376" s="5">
        <v>71465.142857142797</v>
      </c>
      <c r="I1376">
        <v>8</v>
      </c>
      <c r="J1376">
        <v>2</v>
      </c>
      <c r="K1376">
        <v>0</v>
      </c>
      <c r="L1376">
        <v>18</v>
      </c>
      <c r="M1376">
        <v>17</v>
      </c>
      <c r="N1376">
        <v>2</v>
      </c>
      <c r="O1376">
        <v>0</v>
      </c>
      <c r="P1376">
        <v>43</v>
      </c>
      <c r="Q1376">
        <v>16</v>
      </c>
      <c r="R1376">
        <v>2</v>
      </c>
      <c r="S1376">
        <v>0</v>
      </c>
      <c r="T1376">
        <v>38</v>
      </c>
    </row>
    <row r="1377" spans="1:20" x14ac:dyDescent="0.2">
      <c r="A1377" s="1">
        <v>43208</v>
      </c>
      <c r="B1377" t="s">
        <v>31</v>
      </c>
      <c r="C1377">
        <v>82</v>
      </c>
      <c r="D1377">
        <v>19</v>
      </c>
      <c r="E1377">
        <v>5</v>
      </c>
      <c r="F1377">
        <v>1163</v>
      </c>
      <c r="G1377" s="5">
        <v>7.8395061728395001</v>
      </c>
      <c r="H1377" s="5">
        <v>66711.765432098706</v>
      </c>
      <c r="I1377">
        <v>84</v>
      </c>
      <c r="J1377">
        <v>10</v>
      </c>
      <c r="K1377">
        <v>0</v>
      </c>
      <c r="L1377">
        <v>825</v>
      </c>
      <c r="M1377">
        <v>101</v>
      </c>
      <c r="N1377">
        <v>14</v>
      </c>
      <c r="O1377">
        <v>0</v>
      </c>
      <c r="P1377">
        <v>1365</v>
      </c>
      <c r="Q1377">
        <v>96</v>
      </c>
      <c r="R1377">
        <v>13</v>
      </c>
      <c r="S1377">
        <v>1</v>
      </c>
      <c r="T1377">
        <v>1166</v>
      </c>
    </row>
    <row r="1378" spans="1:20" x14ac:dyDescent="0.2">
      <c r="A1378" s="1">
        <v>43208</v>
      </c>
      <c r="B1378" t="s">
        <v>32</v>
      </c>
      <c r="C1378">
        <v>23</v>
      </c>
      <c r="D1378">
        <v>3</v>
      </c>
      <c r="E1378">
        <v>0</v>
      </c>
      <c r="F1378">
        <v>72</v>
      </c>
      <c r="G1378" s="5">
        <v>3.7391304347826</v>
      </c>
      <c r="H1378" s="5">
        <v>52241.0869565217</v>
      </c>
      <c r="I1378">
        <v>28</v>
      </c>
      <c r="J1378">
        <v>3</v>
      </c>
      <c r="K1378">
        <v>0</v>
      </c>
      <c r="L1378">
        <v>78</v>
      </c>
      <c r="M1378">
        <v>32</v>
      </c>
      <c r="N1378">
        <v>3</v>
      </c>
      <c r="O1378">
        <v>0</v>
      </c>
      <c r="P1378">
        <v>133</v>
      </c>
      <c r="Q1378">
        <v>42</v>
      </c>
      <c r="R1378">
        <v>3</v>
      </c>
      <c r="S1378">
        <v>0</v>
      </c>
      <c r="T1378">
        <v>142</v>
      </c>
    </row>
    <row r="1379" spans="1:20" x14ac:dyDescent="0.2">
      <c r="A1379" s="1">
        <v>43209</v>
      </c>
      <c r="B1379" t="s">
        <v>18</v>
      </c>
      <c r="C1379">
        <v>6</v>
      </c>
      <c r="D1379">
        <v>4</v>
      </c>
      <c r="E1379">
        <v>0</v>
      </c>
      <c r="F1379">
        <v>21</v>
      </c>
      <c r="G1379" s="5">
        <v>3.5</v>
      </c>
      <c r="H1379" s="5">
        <v>33441.5</v>
      </c>
      <c r="I1379">
        <v>12</v>
      </c>
      <c r="J1379">
        <v>4</v>
      </c>
      <c r="K1379">
        <v>0</v>
      </c>
      <c r="L1379">
        <v>42</v>
      </c>
      <c r="M1379">
        <v>12</v>
      </c>
      <c r="N1379">
        <v>4</v>
      </c>
      <c r="O1379">
        <v>0</v>
      </c>
      <c r="P1379">
        <v>42</v>
      </c>
      <c r="Q1379">
        <v>3</v>
      </c>
      <c r="R1379">
        <v>4</v>
      </c>
      <c r="S1379">
        <v>0</v>
      </c>
      <c r="T1379">
        <v>10</v>
      </c>
    </row>
    <row r="1380" spans="1:20" x14ac:dyDescent="0.2">
      <c r="A1380" s="1">
        <v>43209</v>
      </c>
      <c r="B1380" t="s">
        <v>19</v>
      </c>
      <c r="C1380">
        <v>56</v>
      </c>
      <c r="D1380">
        <v>10</v>
      </c>
      <c r="E1380">
        <v>1</v>
      </c>
      <c r="F1380">
        <v>474</v>
      </c>
      <c r="G1380" s="5">
        <v>3.3454545454545399</v>
      </c>
      <c r="H1380" s="5">
        <v>52831.618181818099</v>
      </c>
      <c r="I1380">
        <v>25</v>
      </c>
      <c r="J1380">
        <v>14</v>
      </c>
      <c r="K1380">
        <v>0</v>
      </c>
      <c r="L1380">
        <v>362</v>
      </c>
      <c r="M1380">
        <v>49</v>
      </c>
      <c r="N1380">
        <v>9</v>
      </c>
      <c r="O1380">
        <v>1</v>
      </c>
      <c r="P1380">
        <v>401</v>
      </c>
      <c r="Q1380">
        <v>31</v>
      </c>
      <c r="R1380">
        <v>11</v>
      </c>
      <c r="S1380">
        <v>2</v>
      </c>
      <c r="T1380">
        <v>279</v>
      </c>
    </row>
    <row r="1381" spans="1:20" x14ac:dyDescent="0.2">
      <c r="A1381" s="1">
        <v>43209</v>
      </c>
      <c r="B1381" t="s">
        <v>20</v>
      </c>
      <c r="C1381">
        <v>25</v>
      </c>
      <c r="D1381">
        <v>13</v>
      </c>
      <c r="E1381">
        <v>0</v>
      </c>
      <c r="F1381">
        <v>298</v>
      </c>
      <c r="G1381" s="5">
        <v>3.2380952380952301</v>
      </c>
      <c r="H1381" s="5">
        <v>43052.666666666599</v>
      </c>
      <c r="I1381">
        <v>17</v>
      </c>
      <c r="J1381">
        <v>6</v>
      </c>
      <c r="K1381">
        <v>0</v>
      </c>
      <c r="L1381">
        <v>106</v>
      </c>
      <c r="M1381">
        <v>19</v>
      </c>
      <c r="N1381">
        <v>15</v>
      </c>
      <c r="O1381">
        <v>0</v>
      </c>
      <c r="P1381">
        <v>290</v>
      </c>
      <c r="Q1381">
        <v>17</v>
      </c>
      <c r="R1381">
        <v>10</v>
      </c>
      <c r="S1381">
        <v>0</v>
      </c>
      <c r="T1381">
        <v>177</v>
      </c>
    </row>
    <row r="1382" spans="1:20" x14ac:dyDescent="0.2">
      <c r="A1382" s="1">
        <v>43209</v>
      </c>
      <c r="B1382" t="s">
        <v>21</v>
      </c>
      <c r="C1382">
        <v>16</v>
      </c>
      <c r="D1382">
        <v>10</v>
      </c>
      <c r="E1382">
        <v>1</v>
      </c>
      <c r="F1382">
        <v>142</v>
      </c>
      <c r="G1382" s="5">
        <v>7.5714285714285703</v>
      </c>
      <c r="H1382" s="5">
        <v>71465.357142857101</v>
      </c>
      <c r="I1382">
        <v>19</v>
      </c>
      <c r="J1382">
        <v>10</v>
      </c>
      <c r="K1382">
        <v>0</v>
      </c>
      <c r="L1382">
        <v>187</v>
      </c>
      <c r="M1382">
        <v>16</v>
      </c>
      <c r="N1382">
        <v>10</v>
      </c>
      <c r="O1382">
        <v>0</v>
      </c>
      <c r="P1382">
        <v>164</v>
      </c>
      <c r="Q1382">
        <v>14</v>
      </c>
      <c r="R1382">
        <v>10</v>
      </c>
      <c r="S1382">
        <v>0</v>
      </c>
      <c r="T1382">
        <v>141</v>
      </c>
    </row>
    <row r="1383" spans="1:20" x14ac:dyDescent="0.2">
      <c r="A1383" s="1">
        <v>43209</v>
      </c>
      <c r="B1383" t="s">
        <v>22</v>
      </c>
      <c r="C1383">
        <v>38</v>
      </c>
      <c r="D1383">
        <v>8</v>
      </c>
      <c r="E1383">
        <v>0</v>
      </c>
      <c r="F1383">
        <v>353</v>
      </c>
      <c r="G1383" s="5">
        <v>2</v>
      </c>
      <c r="H1383" s="5">
        <v>70663.882352941102</v>
      </c>
      <c r="I1383">
        <v>38</v>
      </c>
      <c r="J1383">
        <v>7</v>
      </c>
      <c r="K1383">
        <v>0</v>
      </c>
      <c r="L1383">
        <v>324</v>
      </c>
      <c r="M1383">
        <v>35</v>
      </c>
      <c r="N1383">
        <v>7</v>
      </c>
      <c r="O1383">
        <v>0</v>
      </c>
      <c r="P1383">
        <v>300</v>
      </c>
      <c r="Q1383">
        <v>21</v>
      </c>
      <c r="R1383">
        <v>8</v>
      </c>
      <c r="S1383">
        <v>0</v>
      </c>
      <c r="T1383">
        <v>182</v>
      </c>
    </row>
    <row r="1384" spans="1:20" x14ac:dyDescent="0.2">
      <c r="A1384" s="1">
        <v>43209</v>
      </c>
      <c r="B1384" t="s">
        <v>23</v>
      </c>
      <c r="C1384">
        <v>50</v>
      </c>
      <c r="D1384">
        <v>10</v>
      </c>
      <c r="E1384">
        <v>0</v>
      </c>
      <c r="F1384">
        <v>556</v>
      </c>
      <c r="G1384" s="5">
        <v>2.6046511627906899</v>
      </c>
      <c r="H1384" s="5">
        <v>62891.534883720902</v>
      </c>
      <c r="I1384">
        <v>56</v>
      </c>
      <c r="J1384">
        <v>10</v>
      </c>
      <c r="K1384">
        <v>0</v>
      </c>
      <c r="L1384">
        <v>627</v>
      </c>
      <c r="M1384">
        <v>43</v>
      </c>
      <c r="N1384">
        <v>10</v>
      </c>
      <c r="O1384">
        <v>1</v>
      </c>
      <c r="P1384">
        <v>462</v>
      </c>
      <c r="Q1384">
        <v>32</v>
      </c>
      <c r="R1384">
        <v>10</v>
      </c>
      <c r="S1384">
        <v>0</v>
      </c>
      <c r="T1384">
        <v>362</v>
      </c>
    </row>
    <row r="1385" spans="1:20" x14ac:dyDescent="0.2">
      <c r="A1385" s="1">
        <v>43209</v>
      </c>
      <c r="B1385" t="s">
        <v>24</v>
      </c>
      <c r="C1385">
        <v>18</v>
      </c>
      <c r="D1385">
        <v>2</v>
      </c>
      <c r="E1385">
        <v>0</v>
      </c>
      <c r="F1385">
        <v>60</v>
      </c>
      <c r="G1385" s="5">
        <v>1.8823529411764699</v>
      </c>
      <c r="H1385" s="5">
        <v>64782.882352941102</v>
      </c>
      <c r="I1385">
        <v>17</v>
      </c>
      <c r="J1385">
        <v>2</v>
      </c>
      <c r="K1385">
        <v>0</v>
      </c>
      <c r="L1385">
        <v>50</v>
      </c>
      <c r="M1385">
        <v>19</v>
      </c>
      <c r="N1385">
        <v>2</v>
      </c>
      <c r="O1385">
        <v>0</v>
      </c>
      <c r="P1385">
        <v>59</v>
      </c>
      <c r="Q1385">
        <v>15</v>
      </c>
      <c r="R1385">
        <v>2</v>
      </c>
      <c r="S1385">
        <v>0</v>
      </c>
      <c r="T1385">
        <v>40</v>
      </c>
    </row>
    <row r="1386" spans="1:20" x14ac:dyDescent="0.2">
      <c r="A1386" s="1">
        <v>43209</v>
      </c>
      <c r="B1386" t="s">
        <v>25</v>
      </c>
      <c r="C1386">
        <v>11</v>
      </c>
      <c r="D1386">
        <v>4</v>
      </c>
      <c r="E1386">
        <v>1</v>
      </c>
      <c r="F1386">
        <v>36</v>
      </c>
      <c r="G1386" s="5">
        <v>2.5</v>
      </c>
      <c r="H1386" s="5">
        <v>60170.1</v>
      </c>
      <c r="I1386">
        <v>18</v>
      </c>
      <c r="J1386">
        <v>4</v>
      </c>
      <c r="K1386">
        <v>0</v>
      </c>
      <c r="L1386">
        <v>63</v>
      </c>
      <c r="M1386">
        <v>15</v>
      </c>
      <c r="N1386">
        <v>4</v>
      </c>
      <c r="O1386">
        <v>0</v>
      </c>
      <c r="P1386">
        <v>56</v>
      </c>
      <c r="Q1386">
        <v>5</v>
      </c>
      <c r="R1386">
        <v>4</v>
      </c>
      <c r="S1386">
        <v>1</v>
      </c>
      <c r="T1386">
        <v>17</v>
      </c>
    </row>
    <row r="1387" spans="1:20" x14ac:dyDescent="0.2">
      <c r="A1387" s="1">
        <v>43209</v>
      </c>
      <c r="B1387" t="s">
        <v>26</v>
      </c>
      <c r="C1387">
        <v>48</v>
      </c>
      <c r="D1387">
        <v>2</v>
      </c>
      <c r="E1387">
        <v>0</v>
      </c>
      <c r="F1387">
        <v>94</v>
      </c>
      <c r="G1387" s="5">
        <v>3.8333333333333299</v>
      </c>
      <c r="H1387" s="5">
        <v>52858.777777777701</v>
      </c>
      <c r="I1387">
        <v>34</v>
      </c>
      <c r="J1387">
        <v>2</v>
      </c>
      <c r="K1387">
        <v>0</v>
      </c>
      <c r="L1387">
        <v>68</v>
      </c>
      <c r="M1387">
        <v>49</v>
      </c>
      <c r="N1387">
        <v>2</v>
      </c>
      <c r="O1387">
        <v>0</v>
      </c>
      <c r="P1387">
        <v>90</v>
      </c>
      <c r="Q1387">
        <v>36</v>
      </c>
      <c r="R1387">
        <v>2</v>
      </c>
      <c r="S1387">
        <v>0</v>
      </c>
      <c r="T1387">
        <v>72</v>
      </c>
    </row>
    <row r="1388" spans="1:20" x14ac:dyDescent="0.2">
      <c r="A1388" s="1">
        <v>43209</v>
      </c>
      <c r="B1388" t="s">
        <v>27</v>
      </c>
      <c r="C1388">
        <v>17</v>
      </c>
      <c r="D1388">
        <v>8</v>
      </c>
      <c r="E1388">
        <v>4</v>
      </c>
      <c r="F1388">
        <v>112</v>
      </c>
      <c r="G1388" s="5">
        <v>9.7692307692307701</v>
      </c>
      <c r="H1388" s="5">
        <v>53905.461538461503</v>
      </c>
      <c r="I1388">
        <v>19</v>
      </c>
      <c r="J1388">
        <v>8</v>
      </c>
      <c r="K1388">
        <v>1</v>
      </c>
      <c r="L1388">
        <v>159</v>
      </c>
      <c r="M1388">
        <v>8</v>
      </c>
      <c r="N1388">
        <v>8</v>
      </c>
      <c r="O1388">
        <v>0</v>
      </c>
      <c r="P1388">
        <v>76</v>
      </c>
      <c r="Q1388">
        <v>10</v>
      </c>
      <c r="R1388">
        <v>8</v>
      </c>
      <c r="S1388">
        <v>2</v>
      </c>
      <c r="T1388">
        <v>75</v>
      </c>
    </row>
    <row r="1389" spans="1:20" x14ac:dyDescent="0.2">
      <c r="A1389" s="1">
        <v>43209</v>
      </c>
      <c r="B1389" t="s">
        <v>28</v>
      </c>
      <c r="C1389">
        <v>23</v>
      </c>
      <c r="D1389">
        <v>8</v>
      </c>
      <c r="E1389">
        <v>1</v>
      </c>
      <c r="F1389">
        <v>175</v>
      </c>
      <c r="G1389" s="5">
        <v>3.7391304347826</v>
      </c>
      <c r="H1389" s="5">
        <v>47935.739130434697</v>
      </c>
      <c r="I1389">
        <v>17</v>
      </c>
      <c r="J1389">
        <v>7</v>
      </c>
      <c r="K1389">
        <v>0</v>
      </c>
      <c r="L1389">
        <v>120</v>
      </c>
      <c r="M1389">
        <v>13</v>
      </c>
      <c r="N1389">
        <v>9</v>
      </c>
      <c r="O1389">
        <v>1</v>
      </c>
      <c r="P1389">
        <v>105</v>
      </c>
      <c r="Q1389">
        <v>19</v>
      </c>
      <c r="R1389">
        <v>7</v>
      </c>
      <c r="S1389">
        <v>2</v>
      </c>
      <c r="T1389">
        <v>103</v>
      </c>
    </row>
    <row r="1390" spans="1:20" x14ac:dyDescent="0.2">
      <c r="A1390" s="1">
        <v>43209</v>
      </c>
      <c r="B1390" t="s">
        <v>29</v>
      </c>
      <c r="C1390">
        <v>32</v>
      </c>
      <c r="D1390">
        <v>2</v>
      </c>
      <c r="E1390">
        <v>0</v>
      </c>
      <c r="F1390">
        <v>96</v>
      </c>
      <c r="G1390" s="5">
        <v>2.46428571428571</v>
      </c>
      <c r="H1390" s="5">
        <v>60825.142857142797</v>
      </c>
      <c r="I1390">
        <v>21</v>
      </c>
      <c r="J1390">
        <v>2</v>
      </c>
      <c r="K1390">
        <v>0</v>
      </c>
      <c r="L1390">
        <v>56</v>
      </c>
      <c r="M1390">
        <v>25</v>
      </c>
      <c r="N1390">
        <v>2</v>
      </c>
      <c r="O1390">
        <v>0</v>
      </c>
      <c r="P1390">
        <v>56</v>
      </c>
      <c r="Q1390">
        <v>13</v>
      </c>
      <c r="R1390">
        <v>2</v>
      </c>
      <c r="S1390">
        <v>0</v>
      </c>
      <c r="T1390">
        <v>28</v>
      </c>
    </row>
    <row r="1391" spans="1:20" x14ac:dyDescent="0.2">
      <c r="A1391" s="1">
        <v>43209</v>
      </c>
      <c r="B1391" t="s">
        <v>30</v>
      </c>
      <c r="C1391">
        <v>22</v>
      </c>
      <c r="D1391">
        <v>2</v>
      </c>
      <c r="E1391">
        <v>0</v>
      </c>
      <c r="F1391">
        <v>70</v>
      </c>
      <c r="G1391" s="5">
        <v>2</v>
      </c>
      <c r="H1391" s="5">
        <v>68524.684210526306</v>
      </c>
      <c r="I1391">
        <v>13</v>
      </c>
      <c r="J1391">
        <v>2</v>
      </c>
      <c r="K1391">
        <v>0</v>
      </c>
      <c r="L1391">
        <v>30</v>
      </c>
      <c r="M1391">
        <v>19</v>
      </c>
      <c r="N1391">
        <v>2</v>
      </c>
      <c r="O1391">
        <v>0</v>
      </c>
      <c r="P1391">
        <v>49</v>
      </c>
      <c r="Q1391">
        <v>9</v>
      </c>
      <c r="R1391">
        <v>2</v>
      </c>
      <c r="S1391">
        <v>0</v>
      </c>
      <c r="T1391">
        <v>16</v>
      </c>
    </row>
    <row r="1392" spans="1:20" x14ac:dyDescent="0.2">
      <c r="A1392" s="1">
        <v>43209</v>
      </c>
      <c r="B1392" t="s">
        <v>31</v>
      </c>
      <c r="C1392">
        <v>113</v>
      </c>
      <c r="D1392">
        <v>15</v>
      </c>
      <c r="E1392">
        <v>3</v>
      </c>
      <c r="F1392">
        <v>1331</v>
      </c>
      <c r="G1392" s="5">
        <v>3.75471698113207</v>
      </c>
      <c r="H1392" s="5">
        <v>61404.188679245199</v>
      </c>
      <c r="I1392">
        <v>88</v>
      </c>
      <c r="J1392">
        <v>14</v>
      </c>
      <c r="K1392">
        <v>0</v>
      </c>
      <c r="L1392">
        <v>1243</v>
      </c>
      <c r="M1392">
        <v>84</v>
      </c>
      <c r="N1392">
        <v>14</v>
      </c>
      <c r="O1392">
        <v>1</v>
      </c>
      <c r="P1392">
        <v>1127</v>
      </c>
      <c r="Q1392">
        <v>92</v>
      </c>
      <c r="R1392">
        <v>13</v>
      </c>
      <c r="S1392">
        <v>1</v>
      </c>
      <c r="T1392">
        <v>1108</v>
      </c>
    </row>
    <row r="1393" spans="1:20" x14ac:dyDescent="0.2">
      <c r="A1393" s="1">
        <v>43209</v>
      </c>
      <c r="B1393" t="s">
        <v>32</v>
      </c>
      <c r="C1393">
        <v>37</v>
      </c>
      <c r="D1393">
        <v>3</v>
      </c>
      <c r="E1393">
        <v>0</v>
      </c>
      <c r="F1393">
        <v>149</v>
      </c>
      <c r="G1393" s="5">
        <v>1.9142857142857099</v>
      </c>
      <c r="H1393" s="5">
        <v>77218.628571428504</v>
      </c>
      <c r="I1393">
        <v>35</v>
      </c>
      <c r="J1393">
        <v>3</v>
      </c>
      <c r="K1393">
        <v>0</v>
      </c>
      <c r="L1393">
        <v>126</v>
      </c>
      <c r="M1393">
        <v>29</v>
      </c>
      <c r="N1393">
        <v>3</v>
      </c>
      <c r="O1393">
        <v>0</v>
      </c>
      <c r="P1393">
        <v>134</v>
      </c>
      <c r="Q1393">
        <v>27</v>
      </c>
      <c r="R1393">
        <v>3</v>
      </c>
      <c r="S1393">
        <v>0</v>
      </c>
      <c r="T1393">
        <v>115</v>
      </c>
    </row>
    <row r="1394" spans="1:20" x14ac:dyDescent="0.2">
      <c r="A1394" s="1">
        <v>43210</v>
      </c>
      <c r="B1394" t="s">
        <v>18</v>
      </c>
      <c r="C1394">
        <v>9</v>
      </c>
      <c r="D1394">
        <v>4</v>
      </c>
      <c r="E1394">
        <v>0</v>
      </c>
      <c r="F1394">
        <v>28</v>
      </c>
      <c r="G1394" s="5">
        <v>1.3333333333333299</v>
      </c>
      <c r="H1394" s="5">
        <v>88895.888888888803</v>
      </c>
      <c r="I1394">
        <v>7</v>
      </c>
      <c r="J1394">
        <v>4</v>
      </c>
      <c r="K1394">
        <v>0</v>
      </c>
      <c r="L1394">
        <v>24</v>
      </c>
      <c r="M1394">
        <v>13</v>
      </c>
      <c r="N1394">
        <v>4</v>
      </c>
      <c r="O1394">
        <v>0</v>
      </c>
      <c r="P1394">
        <v>46</v>
      </c>
      <c r="Q1394">
        <v>15</v>
      </c>
      <c r="R1394">
        <v>4</v>
      </c>
      <c r="S1394">
        <v>0</v>
      </c>
      <c r="T1394">
        <v>52</v>
      </c>
    </row>
    <row r="1395" spans="1:20" x14ac:dyDescent="0.2">
      <c r="A1395" s="1">
        <v>43210</v>
      </c>
      <c r="B1395" t="s">
        <v>19</v>
      </c>
      <c r="C1395">
        <v>46</v>
      </c>
      <c r="D1395">
        <v>9</v>
      </c>
      <c r="E1395">
        <v>1</v>
      </c>
      <c r="F1395">
        <v>388</v>
      </c>
      <c r="G1395" s="5">
        <v>2.63043478260869</v>
      </c>
      <c r="H1395" s="5">
        <v>54433.456521739099</v>
      </c>
      <c r="I1395">
        <v>47</v>
      </c>
      <c r="J1395">
        <v>12</v>
      </c>
      <c r="K1395">
        <v>1</v>
      </c>
      <c r="L1395">
        <v>523</v>
      </c>
      <c r="M1395">
        <v>42</v>
      </c>
      <c r="N1395">
        <v>12</v>
      </c>
      <c r="O1395">
        <v>2</v>
      </c>
      <c r="P1395">
        <v>443</v>
      </c>
      <c r="Q1395">
        <v>47</v>
      </c>
      <c r="R1395">
        <v>11</v>
      </c>
      <c r="S1395">
        <v>1</v>
      </c>
      <c r="T1395">
        <v>448</v>
      </c>
    </row>
    <row r="1396" spans="1:20" x14ac:dyDescent="0.2">
      <c r="A1396" s="1">
        <v>43210</v>
      </c>
      <c r="B1396" t="s">
        <v>20</v>
      </c>
      <c r="C1396">
        <v>41</v>
      </c>
      <c r="D1396">
        <v>9</v>
      </c>
      <c r="E1396">
        <v>0</v>
      </c>
      <c r="F1396">
        <v>428</v>
      </c>
      <c r="G1396" s="5">
        <v>2.6470588235294099</v>
      </c>
      <c r="H1396" s="5">
        <v>70638.205882352893</v>
      </c>
      <c r="I1396">
        <v>25</v>
      </c>
      <c r="J1396">
        <v>8</v>
      </c>
      <c r="K1396">
        <v>0</v>
      </c>
      <c r="L1396">
        <v>195</v>
      </c>
      <c r="M1396">
        <v>28</v>
      </c>
      <c r="N1396">
        <v>13</v>
      </c>
      <c r="O1396">
        <v>0</v>
      </c>
      <c r="P1396">
        <v>344</v>
      </c>
      <c r="Q1396">
        <v>34</v>
      </c>
      <c r="R1396">
        <v>10</v>
      </c>
      <c r="S1396">
        <v>0</v>
      </c>
      <c r="T1396">
        <v>341</v>
      </c>
    </row>
    <row r="1397" spans="1:20" x14ac:dyDescent="0.2">
      <c r="A1397" s="1">
        <v>43210</v>
      </c>
      <c r="B1397" t="s">
        <v>21</v>
      </c>
      <c r="C1397">
        <v>14</v>
      </c>
      <c r="D1397">
        <v>10</v>
      </c>
      <c r="E1397">
        <v>0</v>
      </c>
      <c r="F1397">
        <v>142</v>
      </c>
      <c r="G1397" s="5">
        <v>4.21428571428571</v>
      </c>
      <c r="H1397" s="5">
        <v>43019.071428571398</v>
      </c>
      <c r="I1397">
        <v>29</v>
      </c>
      <c r="J1397">
        <v>10</v>
      </c>
      <c r="K1397">
        <v>0</v>
      </c>
      <c r="L1397">
        <v>290</v>
      </c>
      <c r="M1397">
        <v>27</v>
      </c>
      <c r="N1397">
        <v>10</v>
      </c>
      <c r="O1397">
        <v>0</v>
      </c>
      <c r="P1397">
        <v>277</v>
      </c>
      <c r="Q1397">
        <v>17</v>
      </c>
      <c r="R1397">
        <v>10</v>
      </c>
      <c r="S1397">
        <v>0</v>
      </c>
      <c r="T1397">
        <v>173</v>
      </c>
    </row>
    <row r="1398" spans="1:20" x14ac:dyDescent="0.2">
      <c r="A1398" s="1">
        <v>43210</v>
      </c>
      <c r="B1398" t="s">
        <v>22</v>
      </c>
      <c r="C1398">
        <v>41</v>
      </c>
      <c r="D1398">
        <v>8</v>
      </c>
      <c r="E1398">
        <v>0</v>
      </c>
      <c r="F1398">
        <v>380</v>
      </c>
      <c r="G1398" s="5">
        <v>1.6410256410256401</v>
      </c>
      <c r="H1398" s="5">
        <v>79516.025641025597</v>
      </c>
      <c r="I1398">
        <v>61</v>
      </c>
      <c r="J1398">
        <v>7</v>
      </c>
      <c r="K1398">
        <v>0</v>
      </c>
      <c r="L1398">
        <v>518</v>
      </c>
      <c r="M1398">
        <v>32</v>
      </c>
      <c r="N1398">
        <v>7</v>
      </c>
      <c r="O1398">
        <v>0</v>
      </c>
      <c r="P1398">
        <v>275</v>
      </c>
      <c r="Q1398">
        <v>45</v>
      </c>
      <c r="R1398">
        <v>8</v>
      </c>
      <c r="S1398">
        <v>0</v>
      </c>
      <c r="T1398">
        <v>415</v>
      </c>
    </row>
    <row r="1399" spans="1:20" x14ac:dyDescent="0.2">
      <c r="A1399" s="1">
        <v>43210</v>
      </c>
      <c r="B1399" t="s">
        <v>23</v>
      </c>
      <c r="C1399">
        <v>90</v>
      </c>
      <c r="D1399">
        <v>10</v>
      </c>
      <c r="E1399">
        <v>0</v>
      </c>
      <c r="F1399">
        <v>981</v>
      </c>
      <c r="G1399" s="5">
        <v>6.0595238095238004</v>
      </c>
      <c r="H1399" s="5">
        <v>71493.880952380903</v>
      </c>
      <c r="I1399">
        <v>90</v>
      </c>
      <c r="J1399">
        <v>10</v>
      </c>
      <c r="K1399">
        <v>0</v>
      </c>
      <c r="L1399">
        <v>987</v>
      </c>
      <c r="M1399">
        <v>77</v>
      </c>
      <c r="N1399">
        <v>10</v>
      </c>
      <c r="O1399">
        <v>0</v>
      </c>
      <c r="P1399">
        <v>838</v>
      </c>
      <c r="Q1399">
        <v>71</v>
      </c>
      <c r="R1399">
        <v>10</v>
      </c>
      <c r="S1399">
        <v>0</v>
      </c>
      <c r="T1399">
        <v>780</v>
      </c>
    </row>
    <row r="1400" spans="1:20" x14ac:dyDescent="0.2">
      <c r="A1400" s="1">
        <v>43210</v>
      </c>
      <c r="B1400" t="s">
        <v>24</v>
      </c>
      <c r="C1400">
        <v>23</v>
      </c>
      <c r="D1400">
        <v>2</v>
      </c>
      <c r="E1400">
        <v>0</v>
      </c>
      <c r="F1400">
        <v>62</v>
      </c>
      <c r="G1400" s="5">
        <v>1.8095238095238</v>
      </c>
      <c r="H1400" s="5">
        <v>66731.809523809497</v>
      </c>
      <c r="I1400">
        <v>22</v>
      </c>
      <c r="J1400">
        <v>2</v>
      </c>
      <c r="K1400">
        <v>0</v>
      </c>
      <c r="L1400">
        <v>54</v>
      </c>
      <c r="M1400">
        <v>18</v>
      </c>
      <c r="N1400">
        <v>2</v>
      </c>
      <c r="O1400">
        <v>0</v>
      </c>
      <c r="P1400">
        <v>68</v>
      </c>
      <c r="Q1400">
        <v>22</v>
      </c>
      <c r="R1400">
        <v>2</v>
      </c>
      <c r="S1400">
        <v>0</v>
      </c>
      <c r="T1400">
        <v>64</v>
      </c>
    </row>
    <row r="1401" spans="1:20" x14ac:dyDescent="0.2">
      <c r="A1401" s="1">
        <v>43210</v>
      </c>
      <c r="B1401" t="s">
        <v>25</v>
      </c>
      <c r="C1401">
        <v>15</v>
      </c>
      <c r="D1401">
        <v>4</v>
      </c>
      <c r="E1401">
        <v>0</v>
      </c>
      <c r="F1401">
        <v>59</v>
      </c>
      <c r="G1401" s="5">
        <v>2.9166666666666599</v>
      </c>
      <c r="H1401" s="5">
        <v>50062.5</v>
      </c>
      <c r="I1401">
        <v>13</v>
      </c>
      <c r="J1401">
        <v>4</v>
      </c>
      <c r="K1401">
        <v>0</v>
      </c>
      <c r="L1401">
        <v>46</v>
      </c>
      <c r="M1401">
        <v>18</v>
      </c>
      <c r="N1401">
        <v>4</v>
      </c>
      <c r="O1401">
        <v>0</v>
      </c>
      <c r="P1401">
        <v>72</v>
      </c>
      <c r="Q1401">
        <v>14</v>
      </c>
      <c r="R1401">
        <v>4</v>
      </c>
      <c r="S1401">
        <v>1</v>
      </c>
      <c r="T1401">
        <v>47</v>
      </c>
    </row>
    <row r="1402" spans="1:20" x14ac:dyDescent="0.2">
      <c r="A1402" s="1">
        <v>43210</v>
      </c>
      <c r="B1402" t="s">
        <v>26</v>
      </c>
      <c r="C1402">
        <v>65</v>
      </c>
      <c r="D1402">
        <v>2</v>
      </c>
      <c r="E1402">
        <v>0</v>
      </c>
      <c r="F1402">
        <v>127</v>
      </c>
      <c r="G1402" s="5">
        <v>2.7380952380952301</v>
      </c>
      <c r="H1402" s="5">
        <v>59594.452380952302</v>
      </c>
      <c r="I1402">
        <v>62</v>
      </c>
      <c r="J1402">
        <v>2</v>
      </c>
      <c r="K1402">
        <v>0</v>
      </c>
      <c r="L1402">
        <v>117</v>
      </c>
      <c r="M1402">
        <v>49</v>
      </c>
      <c r="N1402">
        <v>2</v>
      </c>
      <c r="O1402">
        <v>0</v>
      </c>
      <c r="P1402">
        <v>90</v>
      </c>
      <c r="Q1402">
        <v>59</v>
      </c>
      <c r="R1402">
        <v>2</v>
      </c>
      <c r="S1402">
        <v>0</v>
      </c>
      <c r="T1402">
        <v>114</v>
      </c>
    </row>
    <row r="1403" spans="1:20" x14ac:dyDescent="0.2">
      <c r="A1403" s="1">
        <v>43210</v>
      </c>
      <c r="B1403" t="s">
        <v>27</v>
      </c>
      <c r="C1403">
        <v>17</v>
      </c>
      <c r="D1403">
        <v>8</v>
      </c>
      <c r="E1403">
        <v>0</v>
      </c>
      <c r="F1403">
        <v>158</v>
      </c>
      <c r="G1403" s="5">
        <v>2.4117647058823501</v>
      </c>
      <c r="H1403" s="5">
        <v>53007.705882352901</v>
      </c>
      <c r="I1403">
        <v>18</v>
      </c>
      <c r="J1403">
        <v>8</v>
      </c>
      <c r="K1403">
        <v>1</v>
      </c>
      <c r="L1403">
        <v>153</v>
      </c>
      <c r="M1403">
        <v>18</v>
      </c>
      <c r="N1403">
        <v>8</v>
      </c>
      <c r="O1403">
        <v>0</v>
      </c>
      <c r="P1403">
        <v>173</v>
      </c>
      <c r="Q1403">
        <v>14</v>
      </c>
      <c r="R1403">
        <v>8</v>
      </c>
      <c r="S1403">
        <v>2</v>
      </c>
      <c r="T1403">
        <v>106</v>
      </c>
    </row>
    <row r="1404" spans="1:20" x14ac:dyDescent="0.2">
      <c r="A1404" s="1">
        <v>43210</v>
      </c>
      <c r="B1404" t="s">
        <v>28</v>
      </c>
      <c r="C1404">
        <v>16</v>
      </c>
      <c r="D1404">
        <v>11</v>
      </c>
      <c r="E1404">
        <v>0</v>
      </c>
      <c r="F1404">
        <v>170</v>
      </c>
      <c r="G1404" s="5">
        <v>2.75</v>
      </c>
      <c r="H1404" s="5">
        <v>62550.6875</v>
      </c>
      <c r="I1404">
        <v>23</v>
      </c>
      <c r="J1404">
        <v>8</v>
      </c>
      <c r="K1404">
        <v>0</v>
      </c>
      <c r="L1404">
        <v>188</v>
      </c>
      <c r="M1404">
        <v>22</v>
      </c>
      <c r="N1404">
        <v>8</v>
      </c>
      <c r="O1404">
        <v>1</v>
      </c>
      <c r="P1404">
        <v>150</v>
      </c>
      <c r="Q1404">
        <v>14</v>
      </c>
      <c r="R1404">
        <v>9</v>
      </c>
      <c r="S1404">
        <v>0</v>
      </c>
      <c r="T1404">
        <v>117</v>
      </c>
    </row>
    <row r="1405" spans="1:20" x14ac:dyDescent="0.2">
      <c r="A1405" s="1">
        <v>43210</v>
      </c>
      <c r="B1405" t="s">
        <v>29</v>
      </c>
      <c r="C1405">
        <v>23</v>
      </c>
      <c r="D1405">
        <v>2</v>
      </c>
      <c r="E1405">
        <v>0</v>
      </c>
      <c r="F1405">
        <v>66</v>
      </c>
      <c r="G1405" s="5">
        <v>2.3478260869565202</v>
      </c>
      <c r="H1405" s="5">
        <v>60967.869565217297</v>
      </c>
      <c r="I1405">
        <v>23</v>
      </c>
      <c r="J1405">
        <v>2</v>
      </c>
      <c r="K1405">
        <v>0</v>
      </c>
      <c r="L1405">
        <v>54</v>
      </c>
      <c r="M1405">
        <v>17</v>
      </c>
      <c r="N1405">
        <v>2</v>
      </c>
      <c r="O1405">
        <v>0</v>
      </c>
      <c r="P1405">
        <v>44</v>
      </c>
      <c r="Q1405">
        <v>27</v>
      </c>
      <c r="R1405">
        <v>2</v>
      </c>
      <c r="S1405">
        <v>0</v>
      </c>
      <c r="T1405">
        <v>75</v>
      </c>
    </row>
    <row r="1406" spans="1:20" x14ac:dyDescent="0.2">
      <c r="A1406" s="1">
        <v>43210</v>
      </c>
      <c r="B1406" t="s">
        <v>30</v>
      </c>
      <c r="C1406">
        <v>21</v>
      </c>
      <c r="D1406">
        <v>2</v>
      </c>
      <c r="E1406">
        <v>0</v>
      </c>
      <c r="F1406">
        <v>51</v>
      </c>
      <c r="G1406" s="5">
        <v>2.4761904761904701</v>
      </c>
      <c r="H1406" s="5">
        <v>57230.666666666599</v>
      </c>
      <c r="I1406">
        <v>22</v>
      </c>
      <c r="J1406">
        <v>2</v>
      </c>
      <c r="K1406">
        <v>0</v>
      </c>
      <c r="L1406">
        <v>52</v>
      </c>
      <c r="M1406">
        <v>20</v>
      </c>
      <c r="N1406">
        <v>2</v>
      </c>
      <c r="O1406">
        <v>0</v>
      </c>
      <c r="P1406">
        <v>44</v>
      </c>
      <c r="Q1406">
        <v>29</v>
      </c>
      <c r="R1406">
        <v>2</v>
      </c>
      <c r="S1406">
        <v>0</v>
      </c>
      <c r="T1406">
        <v>83</v>
      </c>
    </row>
    <row r="1407" spans="1:20" x14ac:dyDescent="0.2">
      <c r="A1407" s="1">
        <v>43210</v>
      </c>
      <c r="B1407" t="s">
        <v>31</v>
      </c>
      <c r="C1407">
        <v>125</v>
      </c>
      <c r="D1407">
        <v>13</v>
      </c>
      <c r="E1407">
        <v>0</v>
      </c>
      <c r="F1407">
        <v>1596</v>
      </c>
      <c r="G1407" s="5">
        <v>2.9426229508196702</v>
      </c>
      <c r="H1407" s="5">
        <v>59895.196721311397</v>
      </c>
      <c r="I1407">
        <v>129</v>
      </c>
      <c r="J1407">
        <v>13</v>
      </c>
      <c r="K1407">
        <v>1</v>
      </c>
      <c r="L1407">
        <v>1598</v>
      </c>
      <c r="M1407">
        <v>122</v>
      </c>
      <c r="N1407">
        <v>13</v>
      </c>
      <c r="O1407">
        <v>0</v>
      </c>
      <c r="P1407">
        <v>1503</v>
      </c>
      <c r="Q1407">
        <v>118</v>
      </c>
      <c r="R1407">
        <v>13</v>
      </c>
      <c r="S1407">
        <v>0</v>
      </c>
      <c r="T1407">
        <v>1525</v>
      </c>
    </row>
    <row r="1408" spans="1:20" x14ac:dyDescent="0.2">
      <c r="A1408" s="1">
        <v>43210</v>
      </c>
      <c r="B1408" t="s">
        <v>32</v>
      </c>
      <c r="C1408">
        <v>57</v>
      </c>
      <c r="D1408">
        <v>3</v>
      </c>
      <c r="E1408">
        <v>0</v>
      </c>
      <c r="F1408">
        <v>221</v>
      </c>
      <c r="G1408" s="5">
        <v>2</v>
      </c>
      <c r="H1408" s="5">
        <v>73112.730769230693</v>
      </c>
      <c r="I1408">
        <v>54</v>
      </c>
      <c r="J1408">
        <v>3</v>
      </c>
      <c r="K1408">
        <v>0</v>
      </c>
      <c r="L1408">
        <v>192</v>
      </c>
      <c r="M1408">
        <v>44</v>
      </c>
      <c r="N1408">
        <v>3</v>
      </c>
      <c r="O1408">
        <v>0</v>
      </c>
      <c r="P1408">
        <v>167</v>
      </c>
      <c r="Q1408">
        <v>42</v>
      </c>
      <c r="R1408">
        <v>3</v>
      </c>
      <c r="S1408">
        <v>0</v>
      </c>
      <c r="T1408">
        <v>181</v>
      </c>
    </row>
    <row r="1409" spans="1:20" x14ac:dyDescent="0.2">
      <c r="A1409" s="1">
        <v>43211</v>
      </c>
      <c r="B1409" t="s">
        <v>18</v>
      </c>
      <c r="C1409">
        <v>14</v>
      </c>
      <c r="D1409">
        <v>4</v>
      </c>
      <c r="E1409">
        <v>0</v>
      </c>
      <c r="F1409">
        <v>49</v>
      </c>
      <c r="G1409" s="5">
        <v>2.63636363636363</v>
      </c>
      <c r="H1409" s="5">
        <v>54625.818181818096</v>
      </c>
      <c r="I1409">
        <v>10</v>
      </c>
      <c r="J1409">
        <v>4</v>
      </c>
      <c r="K1409">
        <v>0</v>
      </c>
      <c r="L1409">
        <v>35</v>
      </c>
      <c r="M1409">
        <v>12</v>
      </c>
      <c r="N1409">
        <v>4</v>
      </c>
      <c r="O1409">
        <v>0</v>
      </c>
      <c r="P1409">
        <v>42</v>
      </c>
      <c r="Q1409">
        <v>11</v>
      </c>
      <c r="R1409">
        <v>4</v>
      </c>
      <c r="S1409">
        <v>0</v>
      </c>
      <c r="T1409">
        <v>38</v>
      </c>
    </row>
    <row r="1410" spans="1:20" x14ac:dyDescent="0.2">
      <c r="A1410" s="1">
        <v>43211</v>
      </c>
      <c r="B1410" t="s">
        <v>19</v>
      </c>
      <c r="C1410">
        <v>37</v>
      </c>
      <c r="D1410">
        <v>12</v>
      </c>
      <c r="E1410">
        <v>1</v>
      </c>
      <c r="F1410">
        <v>424</v>
      </c>
      <c r="G1410" s="5">
        <v>1.64864864864864</v>
      </c>
      <c r="H1410" s="5">
        <v>75725.459459459395</v>
      </c>
      <c r="I1410">
        <v>37</v>
      </c>
      <c r="J1410">
        <v>14</v>
      </c>
      <c r="K1410">
        <v>1</v>
      </c>
      <c r="L1410">
        <v>498</v>
      </c>
      <c r="M1410">
        <v>62</v>
      </c>
      <c r="N1410">
        <v>11</v>
      </c>
      <c r="O1410">
        <v>2</v>
      </c>
      <c r="P1410">
        <v>612</v>
      </c>
      <c r="Q1410">
        <v>52</v>
      </c>
      <c r="R1410">
        <v>11</v>
      </c>
      <c r="S1410">
        <v>1</v>
      </c>
      <c r="T1410">
        <v>526</v>
      </c>
    </row>
    <row r="1411" spans="1:20" x14ac:dyDescent="0.2">
      <c r="A1411" s="1">
        <v>43211</v>
      </c>
      <c r="B1411" t="s">
        <v>20</v>
      </c>
      <c r="C1411">
        <v>18</v>
      </c>
      <c r="D1411">
        <v>8</v>
      </c>
      <c r="E1411">
        <v>0</v>
      </c>
      <c r="F1411">
        <v>151</v>
      </c>
      <c r="G1411" s="5">
        <v>1.55555555555555</v>
      </c>
      <c r="H1411" s="5">
        <v>72263.888888888803</v>
      </c>
      <c r="I1411">
        <v>18</v>
      </c>
      <c r="J1411">
        <v>16</v>
      </c>
      <c r="K1411">
        <v>0</v>
      </c>
      <c r="L1411">
        <v>279</v>
      </c>
      <c r="M1411">
        <v>22</v>
      </c>
      <c r="N1411">
        <v>13</v>
      </c>
      <c r="O1411">
        <v>0</v>
      </c>
      <c r="P1411">
        <v>272</v>
      </c>
      <c r="Q1411">
        <v>20</v>
      </c>
      <c r="R1411">
        <v>9</v>
      </c>
      <c r="S1411">
        <v>0</v>
      </c>
      <c r="T1411">
        <v>174</v>
      </c>
    </row>
    <row r="1412" spans="1:20" x14ac:dyDescent="0.2">
      <c r="A1412" s="1">
        <v>43211</v>
      </c>
      <c r="B1412" t="s">
        <v>21</v>
      </c>
      <c r="C1412">
        <v>19</v>
      </c>
      <c r="D1412">
        <v>10</v>
      </c>
      <c r="E1412">
        <v>0</v>
      </c>
      <c r="F1412">
        <v>193</v>
      </c>
      <c r="G1412" s="5">
        <v>1.5</v>
      </c>
      <c r="H1412" s="5">
        <v>72242.444444444394</v>
      </c>
      <c r="I1412">
        <v>26</v>
      </c>
      <c r="J1412">
        <v>9</v>
      </c>
      <c r="K1412">
        <v>0</v>
      </c>
      <c r="L1412">
        <v>240</v>
      </c>
      <c r="M1412">
        <v>17</v>
      </c>
      <c r="N1412">
        <v>10</v>
      </c>
      <c r="O1412">
        <v>0</v>
      </c>
      <c r="P1412">
        <v>172</v>
      </c>
      <c r="Q1412">
        <v>23</v>
      </c>
      <c r="R1412">
        <v>10</v>
      </c>
      <c r="S1412">
        <v>0</v>
      </c>
      <c r="T1412">
        <v>233</v>
      </c>
    </row>
    <row r="1413" spans="1:20" x14ac:dyDescent="0.2">
      <c r="A1413" s="1">
        <v>43211</v>
      </c>
      <c r="B1413" t="s">
        <v>22</v>
      </c>
      <c r="C1413">
        <v>63</v>
      </c>
      <c r="D1413">
        <v>8</v>
      </c>
      <c r="E1413">
        <v>0</v>
      </c>
      <c r="F1413">
        <v>574</v>
      </c>
      <c r="G1413" s="5">
        <v>1.82758620689655</v>
      </c>
      <c r="H1413" s="5">
        <v>79365.758620689594</v>
      </c>
      <c r="I1413">
        <v>52</v>
      </c>
      <c r="J1413">
        <v>7</v>
      </c>
      <c r="K1413">
        <v>0</v>
      </c>
      <c r="L1413">
        <v>436</v>
      </c>
      <c r="M1413">
        <v>31</v>
      </c>
      <c r="N1413">
        <v>7</v>
      </c>
      <c r="O1413">
        <v>0</v>
      </c>
      <c r="P1413">
        <v>268</v>
      </c>
      <c r="Q1413">
        <v>48</v>
      </c>
      <c r="R1413">
        <v>8</v>
      </c>
      <c r="S1413">
        <v>1</v>
      </c>
      <c r="T1413">
        <v>418</v>
      </c>
    </row>
    <row r="1414" spans="1:20" x14ac:dyDescent="0.2">
      <c r="A1414" s="1">
        <v>43211</v>
      </c>
      <c r="B1414" t="s">
        <v>23</v>
      </c>
      <c r="C1414">
        <v>89</v>
      </c>
      <c r="D1414">
        <v>10</v>
      </c>
      <c r="E1414">
        <v>0</v>
      </c>
      <c r="F1414">
        <v>980</v>
      </c>
      <c r="G1414" s="5">
        <v>3.13253012048192</v>
      </c>
      <c r="H1414" s="5">
        <v>68713.614457831296</v>
      </c>
      <c r="I1414">
        <v>93</v>
      </c>
      <c r="J1414">
        <v>10</v>
      </c>
      <c r="K1414">
        <v>0</v>
      </c>
      <c r="L1414">
        <v>986</v>
      </c>
      <c r="M1414">
        <v>71</v>
      </c>
      <c r="N1414">
        <v>10</v>
      </c>
      <c r="O1414">
        <v>0</v>
      </c>
      <c r="P1414">
        <v>773</v>
      </c>
      <c r="Q1414">
        <v>80</v>
      </c>
      <c r="R1414">
        <v>10</v>
      </c>
      <c r="S1414">
        <v>0</v>
      </c>
      <c r="T1414">
        <v>885</v>
      </c>
    </row>
    <row r="1415" spans="1:20" x14ac:dyDescent="0.2">
      <c r="A1415" s="1">
        <v>43211</v>
      </c>
      <c r="B1415" t="s">
        <v>24</v>
      </c>
      <c r="C1415">
        <v>20</v>
      </c>
      <c r="D1415">
        <v>2</v>
      </c>
      <c r="E1415">
        <v>0</v>
      </c>
      <c r="F1415">
        <v>52</v>
      </c>
      <c r="G1415" s="5">
        <v>2.3157894736842102</v>
      </c>
      <c r="H1415" s="5">
        <v>47460.8947368421</v>
      </c>
      <c r="I1415">
        <v>23</v>
      </c>
      <c r="J1415">
        <v>2</v>
      </c>
      <c r="K1415">
        <v>0</v>
      </c>
      <c r="L1415">
        <v>73</v>
      </c>
      <c r="M1415">
        <v>25</v>
      </c>
      <c r="N1415">
        <v>2</v>
      </c>
      <c r="O1415">
        <v>0</v>
      </c>
      <c r="P1415">
        <v>60</v>
      </c>
      <c r="Q1415">
        <v>31</v>
      </c>
      <c r="R1415">
        <v>2</v>
      </c>
      <c r="S1415">
        <v>0</v>
      </c>
      <c r="T1415">
        <v>94</v>
      </c>
    </row>
    <row r="1416" spans="1:20" x14ac:dyDescent="0.2">
      <c r="A1416" s="1">
        <v>43211</v>
      </c>
      <c r="B1416" t="s">
        <v>25</v>
      </c>
      <c r="C1416">
        <v>10</v>
      </c>
      <c r="D1416">
        <v>4</v>
      </c>
      <c r="E1416">
        <v>0</v>
      </c>
      <c r="F1416">
        <v>39</v>
      </c>
      <c r="G1416" s="5">
        <v>1.6</v>
      </c>
      <c r="H1416" s="5">
        <v>70042.5</v>
      </c>
      <c r="I1416">
        <v>13</v>
      </c>
      <c r="J1416">
        <v>4</v>
      </c>
      <c r="K1416">
        <v>0</v>
      </c>
      <c r="L1416">
        <v>43</v>
      </c>
      <c r="M1416">
        <v>19</v>
      </c>
      <c r="N1416">
        <v>4</v>
      </c>
      <c r="O1416">
        <v>0</v>
      </c>
      <c r="P1416">
        <v>76</v>
      </c>
      <c r="Q1416">
        <v>14</v>
      </c>
      <c r="R1416">
        <v>4</v>
      </c>
      <c r="S1416">
        <v>0</v>
      </c>
      <c r="T1416">
        <v>56</v>
      </c>
    </row>
    <row r="1417" spans="1:20" x14ac:dyDescent="0.2">
      <c r="A1417" s="1">
        <v>43211</v>
      </c>
      <c r="B1417" t="s">
        <v>26</v>
      </c>
      <c r="C1417">
        <v>46</v>
      </c>
      <c r="D1417">
        <v>2</v>
      </c>
      <c r="E1417">
        <v>0</v>
      </c>
      <c r="F1417">
        <v>92</v>
      </c>
      <c r="G1417" s="5">
        <v>3.3571428571428501</v>
      </c>
      <c r="H1417" s="5">
        <v>60774.5</v>
      </c>
      <c r="I1417">
        <v>48</v>
      </c>
      <c r="J1417">
        <v>2</v>
      </c>
      <c r="K1417">
        <v>0</v>
      </c>
      <c r="L1417">
        <v>92</v>
      </c>
      <c r="M1417">
        <v>72</v>
      </c>
      <c r="N1417">
        <v>2</v>
      </c>
      <c r="O1417">
        <v>0</v>
      </c>
      <c r="P1417">
        <v>131</v>
      </c>
      <c r="Q1417">
        <v>70</v>
      </c>
      <c r="R1417">
        <v>2</v>
      </c>
      <c r="S1417">
        <v>0</v>
      </c>
      <c r="T1417">
        <v>138</v>
      </c>
    </row>
    <row r="1418" spans="1:20" x14ac:dyDescent="0.2">
      <c r="A1418" s="1">
        <v>43211</v>
      </c>
      <c r="B1418" t="s">
        <v>27</v>
      </c>
      <c r="C1418">
        <v>18</v>
      </c>
      <c r="D1418">
        <v>8</v>
      </c>
      <c r="E1418">
        <v>0</v>
      </c>
      <c r="F1418">
        <v>170</v>
      </c>
      <c r="G1418" s="5">
        <v>2.05555555555555</v>
      </c>
      <c r="H1418" s="5">
        <v>61165.277777777701</v>
      </c>
      <c r="I1418">
        <v>12</v>
      </c>
      <c r="J1418">
        <v>8</v>
      </c>
      <c r="K1418">
        <v>2</v>
      </c>
      <c r="L1418">
        <v>95</v>
      </c>
      <c r="M1418">
        <v>9</v>
      </c>
      <c r="N1418">
        <v>8</v>
      </c>
      <c r="O1418">
        <v>0</v>
      </c>
      <c r="P1418">
        <v>88</v>
      </c>
      <c r="Q1418">
        <v>14</v>
      </c>
      <c r="R1418">
        <v>8</v>
      </c>
      <c r="S1418">
        <v>1</v>
      </c>
      <c r="T1418">
        <v>120</v>
      </c>
    </row>
    <row r="1419" spans="1:20" x14ac:dyDescent="0.2">
      <c r="A1419" s="1">
        <v>43211</v>
      </c>
      <c r="B1419" t="s">
        <v>28</v>
      </c>
      <c r="C1419">
        <v>27</v>
      </c>
      <c r="D1419">
        <v>9</v>
      </c>
      <c r="E1419">
        <v>0</v>
      </c>
      <c r="F1419">
        <v>235</v>
      </c>
      <c r="G1419" s="5">
        <v>4.1481481481481399</v>
      </c>
      <c r="H1419" s="5">
        <v>51981.148148148102</v>
      </c>
      <c r="I1419">
        <v>19</v>
      </c>
      <c r="J1419">
        <v>10</v>
      </c>
      <c r="K1419">
        <v>1</v>
      </c>
      <c r="L1419">
        <v>182</v>
      </c>
      <c r="M1419">
        <v>28</v>
      </c>
      <c r="N1419">
        <v>10</v>
      </c>
      <c r="O1419">
        <v>0</v>
      </c>
      <c r="P1419">
        <v>278</v>
      </c>
      <c r="Q1419">
        <v>11</v>
      </c>
      <c r="R1419">
        <v>11</v>
      </c>
      <c r="S1419">
        <v>3</v>
      </c>
      <c r="T1419">
        <v>86</v>
      </c>
    </row>
    <row r="1420" spans="1:20" x14ac:dyDescent="0.2">
      <c r="A1420" s="1">
        <v>43211</v>
      </c>
      <c r="B1420" t="s">
        <v>29</v>
      </c>
      <c r="C1420">
        <v>26</v>
      </c>
      <c r="D1420">
        <v>2</v>
      </c>
      <c r="E1420">
        <v>0</v>
      </c>
      <c r="F1420">
        <v>72</v>
      </c>
      <c r="G1420" s="5">
        <v>3.8846153846153801</v>
      </c>
      <c r="H1420" s="5">
        <v>69316.576923076893</v>
      </c>
      <c r="I1420">
        <v>20</v>
      </c>
      <c r="J1420">
        <v>2</v>
      </c>
      <c r="K1420">
        <v>0</v>
      </c>
      <c r="L1420">
        <v>62</v>
      </c>
      <c r="M1420">
        <v>27</v>
      </c>
      <c r="N1420">
        <v>2</v>
      </c>
      <c r="O1420">
        <v>0</v>
      </c>
      <c r="P1420">
        <v>84</v>
      </c>
      <c r="Q1420">
        <v>20</v>
      </c>
      <c r="R1420">
        <v>2</v>
      </c>
      <c r="S1420">
        <v>0</v>
      </c>
      <c r="T1420">
        <v>44</v>
      </c>
    </row>
    <row r="1421" spans="1:20" x14ac:dyDescent="0.2">
      <c r="A1421" s="1">
        <v>43211</v>
      </c>
      <c r="B1421" t="s">
        <v>30</v>
      </c>
      <c r="C1421">
        <v>25</v>
      </c>
      <c r="D1421">
        <v>2</v>
      </c>
      <c r="E1421">
        <v>0</v>
      </c>
      <c r="F1421">
        <v>63</v>
      </c>
      <c r="G1421" s="5">
        <v>2.25</v>
      </c>
      <c r="H1421" s="5">
        <v>62586.083333333299</v>
      </c>
      <c r="I1421">
        <v>20</v>
      </c>
      <c r="J1421">
        <v>2</v>
      </c>
      <c r="K1421">
        <v>0</v>
      </c>
      <c r="L1421">
        <v>65</v>
      </c>
      <c r="M1421">
        <v>21</v>
      </c>
      <c r="N1421">
        <v>2</v>
      </c>
      <c r="O1421">
        <v>0</v>
      </c>
      <c r="P1421">
        <v>44</v>
      </c>
      <c r="Q1421">
        <v>17</v>
      </c>
      <c r="R1421">
        <v>2</v>
      </c>
      <c r="S1421">
        <v>0</v>
      </c>
      <c r="T1421">
        <v>50</v>
      </c>
    </row>
    <row r="1422" spans="1:20" x14ac:dyDescent="0.2">
      <c r="A1422" s="1">
        <v>43211</v>
      </c>
      <c r="B1422" t="s">
        <v>31</v>
      </c>
      <c r="C1422">
        <v>105</v>
      </c>
      <c r="D1422">
        <v>16</v>
      </c>
      <c r="E1422">
        <v>0</v>
      </c>
      <c r="F1422">
        <v>1611</v>
      </c>
      <c r="G1422" s="5">
        <v>2.9619047619047598</v>
      </c>
      <c r="H1422" s="5">
        <v>59154.9142857142</v>
      </c>
      <c r="I1422">
        <v>114</v>
      </c>
      <c r="J1422">
        <v>15</v>
      </c>
      <c r="K1422">
        <v>1</v>
      </c>
      <c r="L1422">
        <v>1567</v>
      </c>
      <c r="M1422">
        <v>146</v>
      </c>
      <c r="N1422">
        <v>13</v>
      </c>
      <c r="O1422">
        <v>1</v>
      </c>
      <c r="P1422">
        <v>1803</v>
      </c>
      <c r="Q1422">
        <v>105</v>
      </c>
      <c r="R1422">
        <v>15</v>
      </c>
      <c r="S1422">
        <v>1</v>
      </c>
      <c r="T1422">
        <v>1518</v>
      </c>
    </row>
    <row r="1423" spans="1:20" x14ac:dyDescent="0.2">
      <c r="A1423" s="1">
        <v>43211</v>
      </c>
      <c r="B1423" t="s">
        <v>32</v>
      </c>
      <c r="C1423">
        <v>44</v>
      </c>
      <c r="D1423">
        <v>3</v>
      </c>
      <c r="E1423">
        <v>0</v>
      </c>
      <c r="F1423">
        <v>191</v>
      </c>
      <c r="G1423" s="5">
        <v>2.5609756097560901</v>
      </c>
      <c r="H1423" s="5">
        <v>73253.609756097503</v>
      </c>
      <c r="I1423">
        <v>50</v>
      </c>
      <c r="J1423">
        <v>3</v>
      </c>
      <c r="K1423">
        <v>0</v>
      </c>
      <c r="L1423">
        <v>184</v>
      </c>
      <c r="M1423">
        <v>61</v>
      </c>
      <c r="N1423">
        <v>3</v>
      </c>
      <c r="O1423">
        <v>0</v>
      </c>
      <c r="P1423">
        <v>276</v>
      </c>
      <c r="Q1423">
        <v>62</v>
      </c>
      <c r="R1423">
        <v>3</v>
      </c>
      <c r="S1423">
        <v>0</v>
      </c>
      <c r="T1423">
        <v>262</v>
      </c>
    </row>
    <row r="1424" spans="1:20" x14ac:dyDescent="0.2">
      <c r="A1424" s="1">
        <v>43213</v>
      </c>
      <c r="B1424" t="s">
        <v>18</v>
      </c>
      <c r="C1424">
        <v>9</v>
      </c>
      <c r="D1424">
        <v>4</v>
      </c>
      <c r="E1424">
        <v>0</v>
      </c>
      <c r="F1424">
        <v>32</v>
      </c>
      <c r="G1424" s="5">
        <v>3.2</v>
      </c>
      <c r="H1424" s="5">
        <v>60157.599999999999</v>
      </c>
      <c r="I1424">
        <v>7</v>
      </c>
      <c r="J1424">
        <v>4</v>
      </c>
      <c r="K1424">
        <v>0</v>
      </c>
      <c r="L1424">
        <v>24</v>
      </c>
      <c r="M1424">
        <v>3</v>
      </c>
      <c r="N1424">
        <v>4</v>
      </c>
      <c r="O1424">
        <v>1</v>
      </c>
      <c r="P1424">
        <v>9</v>
      </c>
      <c r="Q1424">
        <v>10</v>
      </c>
      <c r="R1424">
        <v>4</v>
      </c>
      <c r="S1424">
        <v>0</v>
      </c>
      <c r="T1424">
        <v>35</v>
      </c>
    </row>
    <row r="1425" spans="1:20" x14ac:dyDescent="0.2">
      <c r="A1425" s="1">
        <v>43213</v>
      </c>
      <c r="B1425" t="s">
        <v>19</v>
      </c>
      <c r="C1425">
        <v>19</v>
      </c>
      <c r="D1425">
        <v>12</v>
      </c>
      <c r="E1425">
        <v>0</v>
      </c>
      <c r="F1425">
        <v>219</v>
      </c>
      <c r="G1425" s="5">
        <v>2.2105263157894699</v>
      </c>
      <c r="H1425" s="5">
        <v>73735.105263157893</v>
      </c>
      <c r="I1425">
        <v>32</v>
      </c>
      <c r="J1425">
        <v>11</v>
      </c>
      <c r="K1425">
        <v>1</v>
      </c>
      <c r="L1425">
        <v>319</v>
      </c>
      <c r="M1425">
        <v>26</v>
      </c>
      <c r="N1425">
        <v>11</v>
      </c>
      <c r="O1425">
        <v>2</v>
      </c>
      <c r="P1425">
        <v>243</v>
      </c>
      <c r="Q1425">
        <v>29</v>
      </c>
      <c r="R1425">
        <v>13</v>
      </c>
      <c r="S1425">
        <v>2</v>
      </c>
      <c r="T1425">
        <v>331</v>
      </c>
    </row>
    <row r="1426" spans="1:20" x14ac:dyDescent="0.2">
      <c r="A1426" s="1">
        <v>43213</v>
      </c>
      <c r="B1426" t="s">
        <v>20</v>
      </c>
      <c r="C1426">
        <v>27</v>
      </c>
      <c r="D1426">
        <v>11</v>
      </c>
      <c r="E1426">
        <v>3</v>
      </c>
      <c r="F1426">
        <v>256</v>
      </c>
      <c r="G1426" s="5">
        <v>4.05</v>
      </c>
      <c r="H1426" s="5">
        <v>50152.2</v>
      </c>
      <c r="I1426">
        <v>14</v>
      </c>
      <c r="J1426">
        <v>23</v>
      </c>
      <c r="K1426">
        <v>0</v>
      </c>
      <c r="L1426">
        <v>322</v>
      </c>
      <c r="M1426">
        <v>11</v>
      </c>
      <c r="N1426">
        <v>11</v>
      </c>
      <c r="O1426">
        <v>0</v>
      </c>
      <c r="P1426">
        <v>116</v>
      </c>
      <c r="Q1426">
        <v>8</v>
      </c>
      <c r="R1426">
        <v>11</v>
      </c>
      <c r="S1426">
        <v>0</v>
      </c>
      <c r="T1426">
        <v>87</v>
      </c>
    </row>
    <row r="1427" spans="1:20" x14ac:dyDescent="0.2">
      <c r="A1427" s="1">
        <v>43213</v>
      </c>
      <c r="B1427" t="s">
        <v>21</v>
      </c>
      <c r="C1427">
        <v>14</v>
      </c>
      <c r="D1427">
        <v>10</v>
      </c>
      <c r="E1427">
        <v>0</v>
      </c>
      <c r="F1427">
        <v>144</v>
      </c>
      <c r="G1427" s="5">
        <v>2.3333333333333299</v>
      </c>
      <c r="H1427" s="5">
        <v>33509.083333333299</v>
      </c>
      <c r="I1427">
        <v>10</v>
      </c>
      <c r="J1427">
        <v>10</v>
      </c>
      <c r="K1427">
        <v>0</v>
      </c>
      <c r="L1427">
        <v>100</v>
      </c>
      <c r="M1427">
        <v>13</v>
      </c>
      <c r="N1427">
        <v>10</v>
      </c>
      <c r="O1427">
        <v>1</v>
      </c>
      <c r="P1427">
        <v>124</v>
      </c>
      <c r="Q1427">
        <v>16</v>
      </c>
      <c r="R1427">
        <v>10</v>
      </c>
      <c r="S1427">
        <v>1</v>
      </c>
      <c r="T1427">
        <v>153</v>
      </c>
    </row>
    <row r="1428" spans="1:20" x14ac:dyDescent="0.2">
      <c r="A1428" s="1">
        <v>43213</v>
      </c>
      <c r="B1428" t="s">
        <v>22</v>
      </c>
      <c r="C1428">
        <v>25</v>
      </c>
      <c r="D1428">
        <v>8</v>
      </c>
      <c r="E1428">
        <v>0</v>
      </c>
      <c r="F1428">
        <v>237</v>
      </c>
      <c r="G1428" s="5">
        <v>3.3333333333333299</v>
      </c>
      <c r="H1428" s="5">
        <v>66725.916666666599</v>
      </c>
      <c r="I1428">
        <v>30</v>
      </c>
      <c r="J1428">
        <v>7</v>
      </c>
      <c r="K1428">
        <v>1</v>
      </c>
      <c r="L1428">
        <v>229</v>
      </c>
      <c r="M1428">
        <v>29</v>
      </c>
      <c r="N1428">
        <v>7</v>
      </c>
      <c r="O1428">
        <v>0</v>
      </c>
      <c r="P1428">
        <v>242</v>
      </c>
      <c r="Q1428">
        <v>25</v>
      </c>
      <c r="R1428">
        <v>8</v>
      </c>
      <c r="S1428">
        <v>1</v>
      </c>
      <c r="T1428">
        <v>215</v>
      </c>
    </row>
    <row r="1429" spans="1:20" x14ac:dyDescent="0.2">
      <c r="A1429" s="1">
        <v>43213</v>
      </c>
      <c r="B1429" t="s">
        <v>23</v>
      </c>
      <c r="C1429">
        <v>44</v>
      </c>
      <c r="D1429">
        <v>10</v>
      </c>
      <c r="E1429">
        <v>0</v>
      </c>
      <c r="F1429">
        <v>500</v>
      </c>
      <c r="G1429" s="5">
        <v>3.9523809523809499</v>
      </c>
      <c r="H1429" s="5">
        <v>45405.785714285703</v>
      </c>
      <c r="I1429">
        <v>32</v>
      </c>
      <c r="J1429">
        <v>10</v>
      </c>
      <c r="K1429">
        <v>1</v>
      </c>
      <c r="L1429">
        <v>347</v>
      </c>
      <c r="M1429">
        <v>39</v>
      </c>
      <c r="N1429">
        <v>10</v>
      </c>
      <c r="O1429">
        <v>0</v>
      </c>
      <c r="P1429">
        <v>443</v>
      </c>
      <c r="Q1429">
        <v>56</v>
      </c>
      <c r="R1429">
        <v>10</v>
      </c>
      <c r="S1429">
        <v>1</v>
      </c>
      <c r="T1429">
        <v>609</v>
      </c>
    </row>
    <row r="1430" spans="1:20" x14ac:dyDescent="0.2">
      <c r="A1430" s="1">
        <v>43213</v>
      </c>
      <c r="B1430" t="s">
        <v>24</v>
      </c>
      <c r="C1430">
        <v>14</v>
      </c>
      <c r="D1430">
        <v>2</v>
      </c>
      <c r="E1430">
        <v>0</v>
      </c>
      <c r="F1430">
        <v>42</v>
      </c>
      <c r="G1430" s="5">
        <v>6</v>
      </c>
      <c r="H1430" s="5">
        <v>40076.699999999997</v>
      </c>
      <c r="I1430">
        <v>6</v>
      </c>
      <c r="J1430">
        <v>2</v>
      </c>
      <c r="K1430">
        <v>0</v>
      </c>
      <c r="L1430">
        <v>15</v>
      </c>
      <c r="M1430">
        <v>16</v>
      </c>
      <c r="N1430">
        <v>2</v>
      </c>
      <c r="O1430">
        <v>0</v>
      </c>
      <c r="P1430">
        <v>40</v>
      </c>
      <c r="Q1430">
        <v>14</v>
      </c>
      <c r="R1430">
        <v>2</v>
      </c>
      <c r="S1430">
        <v>0</v>
      </c>
      <c r="T1430">
        <v>38</v>
      </c>
    </row>
    <row r="1431" spans="1:20" x14ac:dyDescent="0.2">
      <c r="A1431" s="1">
        <v>43213</v>
      </c>
      <c r="B1431" t="s">
        <v>25</v>
      </c>
      <c r="C1431">
        <v>16</v>
      </c>
      <c r="D1431">
        <v>4</v>
      </c>
      <c r="E1431">
        <v>0</v>
      </c>
      <c r="F1431">
        <v>63</v>
      </c>
      <c r="G1431" s="5">
        <v>2.6923076923076898</v>
      </c>
      <c r="H1431" s="5">
        <v>69286.384615384595</v>
      </c>
      <c r="I1431">
        <v>12</v>
      </c>
      <c r="J1431">
        <v>4</v>
      </c>
      <c r="K1431">
        <v>0</v>
      </c>
      <c r="L1431">
        <v>42</v>
      </c>
      <c r="M1431">
        <v>6</v>
      </c>
      <c r="N1431">
        <v>4</v>
      </c>
      <c r="O1431">
        <v>1</v>
      </c>
      <c r="P1431">
        <v>20</v>
      </c>
      <c r="Q1431">
        <v>4</v>
      </c>
      <c r="R1431">
        <v>4</v>
      </c>
      <c r="S1431">
        <v>0</v>
      </c>
      <c r="T1431">
        <v>15</v>
      </c>
    </row>
    <row r="1432" spans="1:20" x14ac:dyDescent="0.2">
      <c r="A1432" s="1">
        <v>43213</v>
      </c>
      <c r="B1432" t="s">
        <v>26</v>
      </c>
      <c r="C1432">
        <v>26</v>
      </c>
      <c r="D1432">
        <v>2</v>
      </c>
      <c r="E1432">
        <v>0</v>
      </c>
      <c r="F1432">
        <v>52</v>
      </c>
      <c r="G1432" s="5">
        <v>4</v>
      </c>
      <c r="H1432" s="5">
        <v>52539.523809523802</v>
      </c>
      <c r="I1432">
        <v>37</v>
      </c>
      <c r="J1432">
        <v>2</v>
      </c>
      <c r="K1432">
        <v>0</v>
      </c>
      <c r="L1432">
        <v>72</v>
      </c>
      <c r="M1432">
        <v>20</v>
      </c>
      <c r="N1432">
        <v>2</v>
      </c>
      <c r="O1432">
        <v>0</v>
      </c>
      <c r="P1432">
        <v>39</v>
      </c>
      <c r="Q1432">
        <v>18</v>
      </c>
      <c r="R1432">
        <v>2</v>
      </c>
      <c r="S1432">
        <v>0</v>
      </c>
      <c r="T1432">
        <v>34</v>
      </c>
    </row>
    <row r="1433" spans="1:20" x14ac:dyDescent="0.2">
      <c r="A1433" s="1">
        <v>43213</v>
      </c>
      <c r="B1433" t="s">
        <v>27</v>
      </c>
      <c r="C1433">
        <v>10</v>
      </c>
      <c r="D1433">
        <v>8</v>
      </c>
      <c r="E1433">
        <v>2</v>
      </c>
      <c r="F1433">
        <v>79</v>
      </c>
      <c r="G1433" s="5">
        <v>1.44444444444444</v>
      </c>
      <c r="H1433" s="5">
        <v>77792.444444444394</v>
      </c>
      <c r="I1433">
        <v>12</v>
      </c>
      <c r="J1433">
        <v>8</v>
      </c>
      <c r="K1433">
        <v>1</v>
      </c>
      <c r="L1433">
        <v>105</v>
      </c>
      <c r="M1433">
        <v>11</v>
      </c>
      <c r="N1433">
        <v>8</v>
      </c>
      <c r="O1433">
        <v>0</v>
      </c>
      <c r="P1433">
        <v>102</v>
      </c>
      <c r="Q1433">
        <v>6</v>
      </c>
      <c r="R1433">
        <v>8</v>
      </c>
      <c r="S1433">
        <v>1</v>
      </c>
      <c r="T1433">
        <v>51</v>
      </c>
    </row>
    <row r="1434" spans="1:20" x14ac:dyDescent="0.2">
      <c r="A1434" s="1">
        <v>43213</v>
      </c>
      <c r="B1434" t="s">
        <v>28</v>
      </c>
      <c r="C1434">
        <v>20</v>
      </c>
      <c r="D1434">
        <v>13</v>
      </c>
      <c r="E1434">
        <v>5</v>
      </c>
      <c r="F1434">
        <v>214</v>
      </c>
      <c r="G1434" s="5">
        <v>5.3846153846153797</v>
      </c>
      <c r="H1434" s="5">
        <v>38557</v>
      </c>
      <c r="I1434">
        <v>15</v>
      </c>
      <c r="J1434">
        <v>18</v>
      </c>
      <c r="K1434">
        <v>0</v>
      </c>
      <c r="L1434">
        <v>271</v>
      </c>
      <c r="M1434">
        <v>11</v>
      </c>
      <c r="N1434">
        <v>11</v>
      </c>
      <c r="O1434">
        <v>2</v>
      </c>
      <c r="P1434">
        <v>109</v>
      </c>
      <c r="Q1434">
        <v>15</v>
      </c>
      <c r="R1434">
        <v>8</v>
      </c>
      <c r="S1434">
        <v>1</v>
      </c>
      <c r="T1434">
        <v>106</v>
      </c>
    </row>
    <row r="1435" spans="1:20" x14ac:dyDescent="0.2">
      <c r="A1435" s="1">
        <v>43213</v>
      </c>
      <c r="B1435" t="s">
        <v>29</v>
      </c>
      <c r="C1435">
        <v>16</v>
      </c>
      <c r="D1435">
        <v>2</v>
      </c>
      <c r="E1435">
        <v>0</v>
      </c>
      <c r="F1435">
        <v>43</v>
      </c>
      <c r="G1435" s="5">
        <v>5.6428571428571397</v>
      </c>
      <c r="H1435" s="5">
        <v>42974.285714285703</v>
      </c>
      <c r="I1435">
        <v>15</v>
      </c>
      <c r="J1435">
        <v>2</v>
      </c>
      <c r="K1435">
        <v>0</v>
      </c>
      <c r="L1435">
        <v>31</v>
      </c>
      <c r="M1435">
        <v>9</v>
      </c>
      <c r="N1435">
        <v>2</v>
      </c>
      <c r="O1435">
        <v>0</v>
      </c>
      <c r="P1435">
        <v>22</v>
      </c>
      <c r="Q1435">
        <v>16</v>
      </c>
      <c r="R1435">
        <v>2</v>
      </c>
      <c r="S1435">
        <v>0</v>
      </c>
      <c r="T1435">
        <v>36</v>
      </c>
    </row>
    <row r="1436" spans="1:20" x14ac:dyDescent="0.2">
      <c r="A1436" s="1">
        <v>43213</v>
      </c>
      <c r="B1436" t="s">
        <v>30</v>
      </c>
      <c r="C1436">
        <v>12</v>
      </c>
      <c r="D1436">
        <v>2</v>
      </c>
      <c r="E1436">
        <v>4</v>
      </c>
      <c r="F1436">
        <v>18</v>
      </c>
      <c r="G1436" s="5">
        <v>4.6666666666666599</v>
      </c>
      <c r="H1436" s="5">
        <v>33394.666666666599</v>
      </c>
      <c r="I1436">
        <v>12</v>
      </c>
      <c r="J1436">
        <v>2</v>
      </c>
      <c r="K1436">
        <v>0</v>
      </c>
      <c r="L1436">
        <v>28</v>
      </c>
      <c r="M1436">
        <v>13</v>
      </c>
      <c r="N1436">
        <v>2</v>
      </c>
      <c r="O1436">
        <v>0</v>
      </c>
      <c r="P1436">
        <v>36</v>
      </c>
      <c r="Q1436">
        <v>16</v>
      </c>
      <c r="R1436">
        <v>2</v>
      </c>
      <c r="S1436">
        <v>0</v>
      </c>
      <c r="T1436">
        <v>41</v>
      </c>
    </row>
    <row r="1437" spans="1:20" x14ac:dyDescent="0.2">
      <c r="A1437" s="1">
        <v>43213</v>
      </c>
      <c r="B1437" t="s">
        <v>31</v>
      </c>
      <c r="C1437">
        <v>99</v>
      </c>
      <c r="D1437">
        <v>14</v>
      </c>
      <c r="E1437">
        <v>2</v>
      </c>
      <c r="F1437">
        <v>1349</v>
      </c>
      <c r="G1437" s="5">
        <v>3.47435897435897</v>
      </c>
      <c r="H1437" s="5">
        <v>56500.397435897401</v>
      </c>
      <c r="I1437">
        <v>84</v>
      </c>
      <c r="J1437">
        <v>15</v>
      </c>
      <c r="K1437">
        <v>0</v>
      </c>
      <c r="L1437">
        <v>1188</v>
      </c>
      <c r="M1437">
        <v>53</v>
      </c>
      <c r="N1437">
        <v>13</v>
      </c>
      <c r="O1437">
        <v>1</v>
      </c>
      <c r="P1437">
        <v>658</v>
      </c>
      <c r="Q1437">
        <v>68</v>
      </c>
      <c r="R1437">
        <v>12</v>
      </c>
      <c r="S1437">
        <v>0</v>
      </c>
      <c r="T1437">
        <v>786</v>
      </c>
    </row>
    <row r="1438" spans="1:20" x14ac:dyDescent="0.2">
      <c r="A1438" s="1">
        <v>43213</v>
      </c>
      <c r="B1438" t="s">
        <v>32</v>
      </c>
      <c r="C1438">
        <v>22</v>
      </c>
      <c r="D1438">
        <v>3</v>
      </c>
      <c r="E1438">
        <v>2</v>
      </c>
      <c r="F1438">
        <v>72</v>
      </c>
      <c r="G1438" s="5">
        <v>5</v>
      </c>
      <c r="H1438" s="5">
        <v>52703.105263157799</v>
      </c>
      <c r="I1438">
        <v>32</v>
      </c>
      <c r="J1438">
        <v>3</v>
      </c>
      <c r="K1438">
        <v>0</v>
      </c>
      <c r="L1438">
        <v>125</v>
      </c>
      <c r="M1438">
        <v>24</v>
      </c>
      <c r="N1438">
        <v>3</v>
      </c>
      <c r="O1438">
        <v>0</v>
      </c>
      <c r="P1438">
        <v>85</v>
      </c>
      <c r="Q1438">
        <v>17</v>
      </c>
      <c r="R1438">
        <v>3</v>
      </c>
      <c r="S1438">
        <v>0</v>
      </c>
      <c r="T1438">
        <v>55</v>
      </c>
    </row>
    <row r="1439" spans="1:20" x14ac:dyDescent="0.2">
      <c r="A1439" s="1">
        <v>43214</v>
      </c>
      <c r="B1439" t="s">
        <v>19</v>
      </c>
      <c r="C1439">
        <v>25</v>
      </c>
      <c r="D1439">
        <v>12</v>
      </c>
      <c r="E1439">
        <v>1</v>
      </c>
      <c r="F1439">
        <v>268</v>
      </c>
      <c r="G1439" s="5">
        <v>3.28</v>
      </c>
      <c r="H1439" s="5">
        <v>64067.72</v>
      </c>
      <c r="I1439">
        <v>31</v>
      </c>
      <c r="J1439">
        <v>12</v>
      </c>
      <c r="K1439">
        <v>1</v>
      </c>
      <c r="L1439">
        <v>346</v>
      </c>
      <c r="M1439">
        <v>43</v>
      </c>
      <c r="N1439">
        <v>10</v>
      </c>
      <c r="O1439">
        <v>2</v>
      </c>
      <c r="P1439">
        <v>345</v>
      </c>
      <c r="Q1439">
        <v>42</v>
      </c>
      <c r="R1439">
        <v>11</v>
      </c>
      <c r="S1439">
        <v>1</v>
      </c>
      <c r="T1439">
        <v>422</v>
      </c>
    </row>
    <row r="1440" spans="1:20" x14ac:dyDescent="0.2">
      <c r="A1440" s="1">
        <v>43214</v>
      </c>
      <c r="B1440" t="s">
        <v>20</v>
      </c>
      <c r="C1440">
        <v>12</v>
      </c>
      <c r="D1440">
        <v>13</v>
      </c>
      <c r="E1440">
        <v>1</v>
      </c>
      <c r="F1440">
        <v>146</v>
      </c>
      <c r="G1440" s="5">
        <v>1.9166666666666601</v>
      </c>
      <c r="H1440" s="5">
        <v>66829.25</v>
      </c>
      <c r="I1440">
        <v>15</v>
      </c>
      <c r="J1440">
        <v>7</v>
      </c>
      <c r="K1440">
        <v>1</v>
      </c>
      <c r="L1440">
        <v>90</v>
      </c>
      <c r="M1440">
        <v>21</v>
      </c>
      <c r="N1440">
        <v>19</v>
      </c>
      <c r="O1440">
        <v>0</v>
      </c>
      <c r="P1440">
        <v>409</v>
      </c>
      <c r="Q1440">
        <v>13</v>
      </c>
      <c r="R1440">
        <v>10</v>
      </c>
      <c r="S1440">
        <v>0</v>
      </c>
      <c r="T1440">
        <v>123</v>
      </c>
    </row>
    <row r="1441" spans="1:20" x14ac:dyDescent="0.2">
      <c r="A1441" s="1">
        <v>43214</v>
      </c>
      <c r="B1441" t="s">
        <v>21</v>
      </c>
      <c r="C1441">
        <v>16</v>
      </c>
      <c r="D1441">
        <v>10</v>
      </c>
      <c r="E1441">
        <v>0</v>
      </c>
      <c r="F1441">
        <v>163</v>
      </c>
      <c r="G1441" s="5">
        <v>2.4285714285714199</v>
      </c>
      <c r="H1441" s="5">
        <v>64321.714285714203</v>
      </c>
      <c r="I1441">
        <v>12</v>
      </c>
      <c r="J1441">
        <v>10</v>
      </c>
      <c r="K1441">
        <v>0</v>
      </c>
      <c r="L1441">
        <v>120</v>
      </c>
      <c r="M1441">
        <v>11</v>
      </c>
      <c r="N1441">
        <v>10</v>
      </c>
      <c r="O1441">
        <v>0</v>
      </c>
      <c r="P1441">
        <v>113</v>
      </c>
      <c r="Q1441">
        <v>12</v>
      </c>
      <c r="R1441">
        <v>10</v>
      </c>
      <c r="S1441">
        <v>0</v>
      </c>
      <c r="T1441">
        <v>122</v>
      </c>
    </row>
    <row r="1442" spans="1:20" x14ac:dyDescent="0.2">
      <c r="A1442" s="1">
        <v>43214</v>
      </c>
      <c r="B1442" t="s">
        <v>22</v>
      </c>
      <c r="C1442">
        <v>23</v>
      </c>
      <c r="D1442">
        <v>8</v>
      </c>
      <c r="E1442">
        <v>1</v>
      </c>
      <c r="F1442">
        <v>191</v>
      </c>
      <c r="G1442" s="5">
        <v>2.1</v>
      </c>
      <c r="H1442" s="5">
        <v>70051.55</v>
      </c>
      <c r="I1442">
        <v>42</v>
      </c>
      <c r="J1442">
        <v>7</v>
      </c>
      <c r="K1442">
        <v>0</v>
      </c>
      <c r="L1442">
        <v>335</v>
      </c>
      <c r="M1442">
        <v>33</v>
      </c>
      <c r="N1442">
        <v>7</v>
      </c>
      <c r="O1442">
        <v>0</v>
      </c>
      <c r="P1442">
        <v>297</v>
      </c>
      <c r="Q1442">
        <v>37</v>
      </c>
      <c r="R1442">
        <v>8</v>
      </c>
      <c r="S1442">
        <v>0</v>
      </c>
      <c r="T1442">
        <v>343</v>
      </c>
    </row>
    <row r="1443" spans="1:20" x14ac:dyDescent="0.2">
      <c r="A1443" s="1">
        <v>43214</v>
      </c>
      <c r="B1443" t="s">
        <v>23</v>
      </c>
      <c r="C1443">
        <v>48</v>
      </c>
      <c r="D1443">
        <v>10</v>
      </c>
      <c r="E1443">
        <v>0</v>
      </c>
      <c r="F1443">
        <v>547</v>
      </c>
      <c r="G1443" s="5">
        <v>2.65</v>
      </c>
      <c r="H1443" s="5">
        <v>55035.625</v>
      </c>
      <c r="I1443">
        <v>67</v>
      </c>
      <c r="J1443">
        <v>10</v>
      </c>
      <c r="K1443">
        <v>0</v>
      </c>
      <c r="L1443">
        <v>747</v>
      </c>
      <c r="M1443">
        <v>60</v>
      </c>
      <c r="N1443">
        <v>10</v>
      </c>
      <c r="O1443">
        <v>0</v>
      </c>
      <c r="P1443">
        <v>654</v>
      </c>
      <c r="Q1443">
        <v>67</v>
      </c>
      <c r="R1443">
        <v>10</v>
      </c>
      <c r="S1443">
        <v>0</v>
      </c>
      <c r="T1443">
        <v>743</v>
      </c>
    </row>
    <row r="1444" spans="1:20" x14ac:dyDescent="0.2">
      <c r="A1444" s="1">
        <v>43214</v>
      </c>
      <c r="B1444" t="s">
        <v>24</v>
      </c>
      <c r="C1444">
        <v>11</v>
      </c>
      <c r="D1444">
        <v>2</v>
      </c>
      <c r="E1444">
        <v>0</v>
      </c>
      <c r="F1444">
        <v>26</v>
      </c>
      <c r="G1444" s="5">
        <v>2.72727272727272</v>
      </c>
      <c r="H1444" s="5">
        <v>36516.272727272699</v>
      </c>
      <c r="I1444">
        <v>10</v>
      </c>
      <c r="J1444">
        <v>2</v>
      </c>
      <c r="K1444">
        <v>0</v>
      </c>
      <c r="L1444">
        <v>20</v>
      </c>
      <c r="M1444">
        <v>21</v>
      </c>
      <c r="N1444">
        <v>2</v>
      </c>
      <c r="O1444">
        <v>0</v>
      </c>
      <c r="P1444">
        <v>73</v>
      </c>
      <c r="Q1444">
        <v>14</v>
      </c>
      <c r="R1444">
        <v>2</v>
      </c>
      <c r="S1444">
        <v>0</v>
      </c>
      <c r="T1444">
        <v>36</v>
      </c>
    </row>
    <row r="1445" spans="1:20" x14ac:dyDescent="0.2">
      <c r="A1445" s="1">
        <v>43214</v>
      </c>
      <c r="B1445" t="s">
        <v>25</v>
      </c>
      <c r="C1445">
        <v>3</v>
      </c>
      <c r="D1445">
        <v>4</v>
      </c>
      <c r="E1445">
        <v>0</v>
      </c>
      <c r="F1445">
        <v>12</v>
      </c>
      <c r="G1445" s="5">
        <v>14.5</v>
      </c>
      <c r="H1445" s="5">
        <v>50020</v>
      </c>
      <c r="I1445">
        <v>9</v>
      </c>
      <c r="J1445">
        <v>4</v>
      </c>
      <c r="K1445">
        <v>0</v>
      </c>
      <c r="L1445">
        <v>32</v>
      </c>
      <c r="M1445">
        <v>7</v>
      </c>
      <c r="N1445">
        <v>4</v>
      </c>
      <c r="O1445">
        <v>0</v>
      </c>
      <c r="P1445">
        <v>28</v>
      </c>
      <c r="Q1445">
        <v>13</v>
      </c>
      <c r="R1445">
        <v>4</v>
      </c>
      <c r="S1445">
        <v>0</v>
      </c>
      <c r="T1445">
        <v>48</v>
      </c>
    </row>
    <row r="1446" spans="1:20" x14ac:dyDescent="0.2">
      <c r="A1446" s="1">
        <v>43214</v>
      </c>
      <c r="B1446" t="s">
        <v>26</v>
      </c>
      <c r="C1446">
        <v>37</v>
      </c>
      <c r="D1446">
        <v>2</v>
      </c>
      <c r="E1446">
        <v>0</v>
      </c>
      <c r="F1446">
        <v>74</v>
      </c>
      <c r="G1446" s="5">
        <v>5.36666666666666</v>
      </c>
      <c r="H1446" s="5">
        <v>46742.433333333298</v>
      </c>
      <c r="I1446">
        <v>38</v>
      </c>
      <c r="J1446">
        <v>2</v>
      </c>
      <c r="K1446">
        <v>0</v>
      </c>
      <c r="L1446">
        <v>71</v>
      </c>
      <c r="M1446">
        <v>41</v>
      </c>
      <c r="N1446">
        <v>2</v>
      </c>
      <c r="O1446">
        <v>0</v>
      </c>
      <c r="P1446">
        <v>69</v>
      </c>
      <c r="Q1446">
        <v>50</v>
      </c>
      <c r="R1446">
        <v>2</v>
      </c>
      <c r="S1446">
        <v>0</v>
      </c>
      <c r="T1446">
        <v>99</v>
      </c>
    </row>
    <row r="1447" spans="1:20" x14ac:dyDescent="0.2">
      <c r="A1447" s="1">
        <v>43214</v>
      </c>
      <c r="B1447" t="s">
        <v>27</v>
      </c>
      <c r="C1447">
        <v>10</v>
      </c>
      <c r="D1447">
        <v>8</v>
      </c>
      <c r="E1447">
        <v>0</v>
      </c>
      <c r="F1447">
        <v>94</v>
      </c>
      <c r="G1447" s="5">
        <v>4.5999999999999996</v>
      </c>
      <c r="H1447" s="5">
        <v>30078.799999999999</v>
      </c>
      <c r="I1447">
        <v>15</v>
      </c>
      <c r="J1447">
        <v>8</v>
      </c>
      <c r="K1447">
        <v>0</v>
      </c>
      <c r="L1447">
        <v>149</v>
      </c>
      <c r="M1447">
        <v>13</v>
      </c>
      <c r="N1447">
        <v>8</v>
      </c>
      <c r="O1447">
        <v>1</v>
      </c>
      <c r="P1447">
        <v>111</v>
      </c>
      <c r="Q1447">
        <v>10</v>
      </c>
      <c r="R1447">
        <v>8</v>
      </c>
      <c r="S1447">
        <v>1</v>
      </c>
      <c r="T1447">
        <v>82</v>
      </c>
    </row>
    <row r="1448" spans="1:20" x14ac:dyDescent="0.2">
      <c r="A1448" s="1">
        <v>43214</v>
      </c>
      <c r="B1448" t="s">
        <v>28</v>
      </c>
      <c r="C1448">
        <v>19</v>
      </c>
      <c r="D1448">
        <v>7</v>
      </c>
      <c r="E1448">
        <v>0</v>
      </c>
      <c r="F1448">
        <v>126</v>
      </c>
      <c r="G1448" s="5">
        <v>4.1052631578947301</v>
      </c>
      <c r="H1448" s="5">
        <v>58024.842105263102</v>
      </c>
      <c r="I1448">
        <v>17</v>
      </c>
      <c r="J1448">
        <v>11</v>
      </c>
      <c r="K1448">
        <v>0</v>
      </c>
      <c r="L1448">
        <v>190</v>
      </c>
      <c r="M1448">
        <v>22</v>
      </c>
      <c r="N1448">
        <v>9</v>
      </c>
      <c r="O1448">
        <v>1</v>
      </c>
      <c r="P1448">
        <v>193</v>
      </c>
      <c r="Q1448">
        <v>17</v>
      </c>
      <c r="R1448">
        <v>12</v>
      </c>
      <c r="S1448">
        <v>0</v>
      </c>
      <c r="T1448">
        <v>207</v>
      </c>
    </row>
    <row r="1449" spans="1:20" x14ac:dyDescent="0.2">
      <c r="A1449" s="1">
        <v>43214</v>
      </c>
      <c r="B1449" t="s">
        <v>29</v>
      </c>
      <c r="C1449">
        <v>22</v>
      </c>
      <c r="D1449">
        <v>2</v>
      </c>
      <c r="E1449">
        <v>0</v>
      </c>
      <c r="F1449">
        <v>68</v>
      </c>
      <c r="G1449" s="5">
        <v>1.73684210526315</v>
      </c>
      <c r="H1449" s="5">
        <v>63225.157894736803</v>
      </c>
      <c r="I1449">
        <v>18</v>
      </c>
      <c r="J1449">
        <v>2</v>
      </c>
      <c r="K1449">
        <v>0</v>
      </c>
      <c r="L1449">
        <v>38</v>
      </c>
      <c r="M1449">
        <v>22</v>
      </c>
      <c r="N1449">
        <v>2</v>
      </c>
      <c r="O1449">
        <v>0</v>
      </c>
      <c r="P1449">
        <v>82</v>
      </c>
      <c r="Q1449">
        <v>29</v>
      </c>
      <c r="R1449">
        <v>2</v>
      </c>
      <c r="S1449">
        <v>0</v>
      </c>
      <c r="T1449">
        <v>81</v>
      </c>
    </row>
    <row r="1450" spans="1:20" x14ac:dyDescent="0.2">
      <c r="A1450" s="1">
        <v>43214</v>
      </c>
      <c r="B1450" t="s">
        <v>30</v>
      </c>
      <c r="C1450">
        <v>19</v>
      </c>
      <c r="D1450">
        <v>2</v>
      </c>
      <c r="E1450">
        <v>0</v>
      </c>
      <c r="F1450">
        <v>60</v>
      </c>
      <c r="G1450" s="5">
        <v>2</v>
      </c>
      <c r="H1450" s="5">
        <v>53017.823529411697</v>
      </c>
      <c r="I1450">
        <v>18</v>
      </c>
      <c r="J1450">
        <v>2</v>
      </c>
      <c r="K1450">
        <v>0</v>
      </c>
      <c r="L1450">
        <v>38</v>
      </c>
      <c r="M1450">
        <v>26</v>
      </c>
      <c r="N1450">
        <v>2</v>
      </c>
      <c r="O1450">
        <v>0</v>
      </c>
      <c r="P1450">
        <v>105</v>
      </c>
      <c r="Q1450">
        <v>28</v>
      </c>
      <c r="R1450">
        <v>2</v>
      </c>
      <c r="S1450">
        <v>0</v>
      </c>
      <c r="T1450">
        <v>85</v>
      </c>
    </row>
    <row r="1451" spans="1:20" x14ac:dyDescent="0.2">
      <c r="A1451" s="1">
        <v>43214</v>
      </c>
      <c r="B1451" t="s">
        <v>31</v>
      </c>
      <c r="C1451">
        <v>159</v>
      </c>
      <c r="D1451">
        <v>16</v>
      </c>
      <c r="E1451">
        <v>4</v>
      </c>
      <c r="F1451">
        <v>1377</v>
      </c>
      <c r="G1451" s="5">
        <v>5.4615384615384599</v>
      </c>
      <c r="H1451" s="5">
        <v>57219.560439560402</v>
      </c>
      <c r="I1451">
        <v>93</v>
      </c>
      <c r="J1451">
        <v>12</v>
      </c>
      <c r="K1451">
        <v>0</v>
      </c>
      <c r="L1451">
        <v>1093</v>
      </c>
      <c r="M1451">
        <v>83</v>
      </c>
      <c r="N1451">
        <v>16</v>
      </c>
      <c r="O1451">
        <v>1</v>
      </c>
      <c r="P1451">
        <v>1272</v>
      </c>
      <c r="Q1451">
        <v>74</v>
      </c>
      <c r="R1451">
        <v>20</v>
      </c>
      <c r="S1451">
        <v>1</v>
      </c>
      <c r="T1451">
        <v>1407</v>
      </c>
    </row>
    <row r="1452" spans="1:20" x14ac:dyDescent="0.2">
      <c r="A1452" s="1">
        <v>43214</v>
      </c>
      <c r="B1452" t="s">
        <v>32</v>
      </c>
      <c r="C1452">
        <v>30</v>
      </c>
      <c r="D1452">
        <v>3</v>
      </c>
      <c r="E1452">
        <v>0</v>
      </c>
      <c r="F1452">
        <v>109</v>
      </c>
      <c r="G1452" s="5">
        <v>3.8275862068965498</v>
      </c>
      <c r="H1452" s="5">
        <v>51810.517241379297</v>
      </c>
      <c r="I1452">
        <v>30</v>
      </c>
      <c r="J1452">
        <v>3</v>
      </c>
      <c r="K1452">
        <v>0</v>
      </c>
      <c r="L1452">
        <v>108</v>
      </c>
      <c r="M1452">
        <v>28</v>
      </c>
      <c r="N1452">
        <v>3</v>
      </c>
      <c r="O1452">
        <v>0</v>
      </c>
      <c r="P1452">
        <v>120</v>
      </c>
      <c r="Q1452">
        <v>24</v>
      </c>
      <c r="R1452">
        <v>3</v>
      </c>
      <c r="S1452">
        <v>0</v>
      </c>
      <c r="T1452">
        <v>86</v>
      </c>
    </row>
    <row r="1453" spans="1:20" x14ac:dyDescent="0.2">
      <c r="A1453" s="1">
        <v>43215</v>
      </c>
      <c r="B1453" t="s">
        <v>18</v>
      </c>
      <c r="C1453">
        <v>15</v>
      </c>
      <c r="D1453">
        <v>4</v>
      </c>
      <c r="E1453">
        <v>0</v>
      </c>
      <c r="F1453">
        <v>52</v>
      </c>
      <c r="G1453" s="5">
        <v>2.21428571428571</v>
      </c>
      <c r="H1453" s="5">
        <v>78585.214285714203</v>
      </c>
      <c r="I1453">
        <v>11</v>
      </c>
      <c r="J1453">
        <v>4</v>
      </c>
      <c r="K1453">
        <v>0</v>
      </c>
      <c r="L1453">
        <v>38</v>
      </c>
      <c r="M1453">
        <v>8</v>
      </c>
      <c r="N1453">
        <v>4</v>
      </c>
      <c r="O1453">
        <v>0</v>
      </c>
      <c r="P1453">
        <v>28</v>
      </c>
      <c r="Q1453">
        <v>4</v>
      </c>
      <c r="R1453">
        <v>4</v>
      </c>
      <c r="S1453">
        <v>0</v>
      </c>
      <c r="T1453">
        <v>14</v>
      </c>
    </row>
    <row r="1454" spans="1:20" x14ac:dyDescent="0.2">
      <c r="A1454" s="1">
        <v>43215</v>
      </c>
      <c r="B1454" t="s">
        <v>19</v>
      </c>
      <c r="C1454">
        <v>51</v>
      </c>
      <c r="D1454">
        <v>9</v>
      </c>
      <c r="E1454">
        <v>1</v>
      </c>
      <c r="F1454">
        <v>456</v>
      </c>
      <c r="G1454" s="5">
        <v>5.4313725490196001</v>
      </c>
      <c r="H1454" s="5">
        <v>70620.058823529398</v>
      </c>
      <c r="I1454">
        <v>28</v>
      </c>
      <c r="J1454">
        <v>15</v>
      </c>
      <c r="K1454">
        <v>0</v>
      </c>
      <c r="L1454">
        <v>411</v>
      </c>
      <c r="M1454">
        <v>42</v>
      </c>
      <c r="N1454">
        <v>8</v>
      </c>
      <c r="O1454">
        <v>1</v>
      </c>
      <c r="P1454">
        <v>296</v>
      </c>
      <c r="Q1454">
        <v>26</v>
      </c>
      <c r="R1454">
        <v>11</v>
      </c>
      <c r="S1454">
        <v>1</v>
      </c>
      <c r="T1454">
        <v>253</v>
      </c>
    </row>
    <row r="1455" spans="1:20" x14ac:dyDescent="0.2">
      <c r="A1455" s="1">
        <v>43215</v>
      </c>
      <c r="B1455" t="s">
        <v>20</v>
      </c>
      <c r="C1455">
        <v>33</v>
      </c>
      <c r="D1455">
        <v>11</v>
      </c>
      <c r="E1455">
        <v>2</v>
      </c>
      <c r="F1455">
        <v>277</v>
      </c>
      <c r="G1455" s="5">
        <v>10.909090909090899</v>
      </c>
      <c r="H1455" s="5">
        <v>75771.060606060593</v>
      </c>
      <c r="I1455">
        <v>16</v>
      </c>
      <c r="J1455">
        <v>9</v>
      </c>
      <c r="K1455">
        <v>0</v>
      </c>
      <c r="L1455">
        <v>144</v>
      </c>
      <c r="M1455">
        <v>9</v>
      </c>
      <c r="N1455">
        <v>7</v>
      </c>
      <c r="O1455">
        <v>0</v>
      </c>
      <c r="P1455">
        <v>60</v>
      </c>
      <c r="Q1455">
        <v>7</v>
      </c>
      <c r="R1455">
        <v>37</v>
      </c>
      <c r="S1455">
        <v>17</v>
      </c>
      <c r="T1455">
        <v>146</v>
      </c>
    </row>
    <row r="1456" spans="1:20" x14ac:dyDescent="0.2">
      <c r="A1456" s="1">
        <v>43215</v>
      </c>
      <c r="B1456" t="s">
        <v>21</v>
      </c>
      <c r="C1456">
        <v>18</v>
      </c>
      <c r="D1456">
        <v>10</v>
      </c>
      <c r="E1456">
        <v>0</v>
      </c>
      <c r="F1456">
        <v>183</v>
      </c>
      <c r="G1456" s="5">
        <v>4.1111111111111098</v>
      </c>
      <c r="H1456" s="5">
        <v>72249</v>
      </c>
      <c r="I1456">
        <v>13</v>
      </c>
      <c r="J1456">
        <v>10</v>
      </c>
      <c r="K1456">
        <v>1</v>
      </c>
      <c r="L1456">
        <v>120</v>
      </c>
      <c r="M1456">
        <v>10</v>
      </c>
      <c r="N1456">
        <v>10</v>
      </c>
      <c r="O1456">
        <v>0</v>
      </c>
      <c r="P1456">
        <v>99</v>
      </c>
      <c r="Q1456">
        <v>14</v>
      </c>
      <c r="R1456">
        <v>10</v>
      </c>
      <c r="S1456">
        <v>0</v>
      </c>
      <c r="T1456">
        <v>143</v>
      </c>
    </row>
    <row r="1457" spans="1:20" x14ac:dyDescent="0.2">
      <c r="A1457" s="1">
        <v>43215</v>
      </c>
      <c r="B1457" t="s">
        <v>22</v>
      </c>
      <c r="C1457">
        <v>57</v>
      </c>
      <c r="D1457">
        <v>8</v>
      </c>
      <c r="E1457">
        <v>0</v>
      </c>
      <c r="F1457">
        <v>533</v>
      </c>
      <c r="G1457" s="5">
        <v>14.7636363636363</v>
      </c>
      <c r="H1457" s="5">
        <v>74616.763636363597</v>
      </c>
      <c r="I1457">
        <v>37</v>
      </c>
      <c r="J1457">
        <v>7</v>
      </c>
      <c r="K1457">
        <v>0</v>
      </c>
      <c r="L1457">
        <v>307</v>
      </c>
      <c r="M1457">
        <v>41</v>
      </c>
      <c r="N1457">
        <v>7</v>
      </c>
      <c r="O1457">
        <v>0</v>
      </c>
      <c r="P1457">
        <v>353</v>
      </c>
      <c r="Q1457">
        <v>28</v>
      </c>
      <c r="R1457">
        <v>8</v>
      </c>
      <c r="S1457">
        <v>0</v>
      </c>
      <c r="T1457">
        <v>266</v>
      </c>
    </row>
    <row r="1458" spans="1:20" x14ac:dyDescent="0.2">
      <c r="A1458" s="1">
        <v>43215</v>
      </c>
      <c r="B1458" t="s">
        <v>23</v>
      </c>
      <c r="C1458">
        <v>56</v>
      </c>
      <c r="D1458">
        <v>10</v>
      </c>
      <c r="E1458">
        <v>0</v>
      </c>
      <c r="F1458">
        <v>621</v>
      </c>
      <c r="G1458" s="5">
        <v>10.290909090909</v>
      </c>
      <c r="H1458" s="5">
        <v>74571.600000000006</v>
      </c>
      <c r="I1458">
        <v>63</v>
      </c>
      <c r="J1458">
        <v>10</v>
      </c>
      <c r="K1458">
        <v>0</v>
      </c>
      <c r="L1458">
        <v>701</v>
      </c>
      <c r="M1458">
        <v>72</v>
      </c>
      <c r="N1458">
        <v>10</v>
      </c>
      <c r="O1458">
        <v>0</v>
      </c>
      <c r="P1458">
        <v>782</v>
      </c>
      <c r="Q1458">
        <v>53</v>
      </c>
      <c r="R1458">
        <v>10</v>
      </c>
      <c r="S1458">
        <v>0</v>
      </c>
      <c r="T1458">
        <v>586</v>
      </c>
    </row>
    <row r="1459" spans="1:20" x14ac:dyDescent="0.2">
      <c r="A1459" s="1">
        <v>43215</v>
      </c>
      <c r="B1459" t="s">
        <v>24</v>
      </c>
      <c r="C1459">
        <v>19</v>
      </c>
      <c r="D1459">
        <v>2</v>
      </c>
      <c r="E1459">
        <v>0</v>
      </c>
      <c r="F1459">
        <v>52</v>
      </c>
      <c r="G1459" s="5">
        <v>1.3684210526315701</v>
      </c>
      <c r="H1459" s="5">
        <v>89498.315789473607</v>
      </c>
      <c r="I1459">
        <v>16</v>
      </c>
      <c r="J1459">
        <v>2</v>
      </c>
      <c r="K1459">
        <v>0</v>
      </c>
      <c r="L1459">
        <v>44</v>
      </c>
      <c r="M1459">
        <v>13</v>
      </c>
      <c r="N1459">
        <v>2</v>
      </c>
      <c r="O1459">
        <v>0</v>
      </c>
      <c r="P1459">
        <v>30</v>
      </c>
      <c r="Q1459">
        <v>9</v>
      </c>
      <c r="R1459">
        <v>2</v>
      </c>
      <c r="S1459">
        <v>0</v>
      </c>
      <c r="T1459">
        <v>34</v>
      </c>
    </row>
    <row r="1460" spans="1:20" x14ac:dyDescent="0.2">
      <c r="A1460" s="1">
        <v>43215</v>
      </c>
      <c r="B1460" t="s">
        <v>25</v>
      </c>
      <c r="C1460">
        <v>14</v>
      </c>
      <c r="D1460">
        <v>4</v>
      </c>
      <c r="E1460">
        <v>0</v>
      </c>
      <c r="F1460">
        <v>56</v>
      </c>
      <c r="G1460" s="5">
        <v>2.0909090909090899</v>
      </c>
      <c r="H1460" s="5">
        <v>81866.727272727207</v>
      </c>
      <c r="I1460">
        <v>7</v>
      </c>
      <c r="J1460">
        <v>4</v>
      </c>
      <c r="K1460">
        <v>0</v>
      </c>
      <c r="L1460">
        <v>24</v>
      </c>
      <c r="M1460">
        <v>10</v>
      </c>
      <c r="N1460">
        <v>4</v>
      </c>
      <c r="O1460">
        <v>0</v>
      </c>
      <c r="P1460">
        <v>40</v>
      </c>
      <c r="Q1460">
        <v>13</v>
      </c>
      <c r="R1460">
        <v>4</v>
      </c>
      <c r="S1460">
        <v>0</v>
      </c>
      <c r="T1460">
        <v>52</v>
      </c>
    </row>
    <row r="1461" spans="1:20" x14ac:dyDescent="0.2">
      <c r="A1461" s="1">
        <v>43215</v>
      </c>
      <c r="B1461" t="s">
        <v>26</v>
      </c>
      <c r="C1461">
        <v>64</v>
      </c>
      <c r="D1461">
        <v>2</v>
      </c>
      <c r="E1461">
        <v>0</v>
      </c>
      <c r="F1461">
        <v>127</v>
      </c>
      <c r="G1461" s="5">
        <v>6.0540540540540499</v>
      </c>
      <c r="H1461" s="5">
        <v>67609.189189189099</v>
      </c>
      <c r="I1461">
        <v>33</v>
      </c>
      <c r="J1461">
        <v>2</v>
      </c>
      <c r="K1461">
        <v>0</v>
      </c>
      <c r="L1461">
        <v>65</v>
      </c>
      <c r="M1461">
        <v>39</v>
      </c>
      <c r="N1461">
        <v>2</v>
      </c>
      <c r="O1461">
        <v>0</v>
      </c>
      <c r="P1461">
        <v>77</v>
      </c>
      <c r="Q1461">
        <v>33</v>
      </c>
      <c r="R1461">
        <v>2</v>
      </c>
      <c r="S1461">
        <v>0</v>
      </c>
      <c r="T1461">
        <v>65</v>
      </c>
    </row>
    <row r="1462" spans="1:20" x14ac:dyDescent="0.2">
      <c r="A1462" s="1">
        <v>43215</v>
      </c>
      <c r="B1462" t="s">
        <v>27</v>
      </c>
      <c r="C1462">
        <v>7</v>
      </c>
      <c r="D1462">
        <v>8</v>
      </c>
      <c r="E1462">
        <v>1</v>
      </c>
      <c r="F1462">
        <v>60</v>
      </c>
      <c r="G1462" s="5">
        <v>1.3333333333333299</v>
      </c>
      <c r="H1462" s="5">
        <v>83365.833333333299</v>
      </c>
      <c r="I1462">
        <v>14</v>
      </c>
      <c r="J1462">
        <v>8</v>
      </c>
      <c r="K1462">
        <v>0</v>
      </c>
      <c r="L1462">
        <v>127</v>
      </c>
      <c r="M1462">
        <v>15</v>
      </c>
      <c r="N1462">
        <v>8</v>
      </c>
      <c r="O1462">
        <v>0</v>
      </c>
      <c r="P1462">
        <v>142</v>
      </c>
      <c r="Q1462">
        <v>15</v>
      </c>
      <c r="R1462">
        <v>8</v>
      </c>
      <c r="S1462">
        <v>1</v>
      </c>
      <c r="T1462">
        <v>137</v>
      </c>
    </row>
    <row r="1463" spans="1:20" x14ac:dyDescent="0.2">
      <c r="A1463" s="1">
        <v>43215</v>
      </c>
      <c r="B1463" t="s">
        <v>28</v>
      </c>
      <c r="C1463">
        <v>19</v>
      </c>
      <c r="D1463">
        <v>9</v>
      </c>
      <c r="E1463">
        <v>0</v>
      </c>
      <c r="F1463">
        <v>159</v>
      </c>
      <c r="G1463" s="5">
        <v>4.2105263157894699</v>
      </c>
      <c r="H1463" s="5">
        <v>47422.631578947301</v>
      </c>
      <c r="I1463">
        <v>17</v>
      </c>
      <c r="J1463">
        <v>10</v>
      </c>
      <c r="K1463">
        <v>1</v>
      </c>
      <c r="L1463">
        <v>149</v>
      </c>
      <c r="M1463">
        <v>13</v>
      </c>
      <c r="N1463">
        <v>9</v>
      </c>
      <c r="O1463">
        <v>1</v>
      </c>
      <c r="P1463">
        <v>102</v>
      </c>
      <c r="Q1463">
        <v>15</v>
      </c>
      <c r="R1463">
        <v>13</v>
      </c>
      <c r="S1463">
        <v>8</v>
      </c>
      <c r="T1463">
        <v>71</v>
      </c>
    </row>
    <row r="1464" spans="1:20" x14ac:dyDescent="0.2">
      <c r="A1464" s="1">
        <v>43215</v>
      </c>
      <c r="B1464" t="s">
        <v>29</v>
      </c>
      <c r="C1464">
        <v>23</v>
      </c>
      <c r="D1464">
        <v>2</v>
      </c>
      <c r="E1464">
        <v>0</v>
      </c>
      <c r="F1464">
        <v>62</v>
      </c>
      <c r="G1464" s="5">
        <v>8.6818181818181799</v>
      </c>
      <c r="H1464" s="5">
        <v>63676.818181818096</v>
      </c>
      <c r="I1464">
        <v>13</v>
      </c>
      <c r="J1464">
        <v>2</v>
      </c>
      <c r="K1464">
        <v>0</v>
      </c>
      <c r="L1464">
        <v>28</v>
      </c>
      <c r="M1464">
        <v>12</v>
      </c>
      <c r="N1464">
        <v>2</v>
      </c>
      <c r="O1464">
        <v>0</v>
      </c>
      <c r="P1464">
        <v>25</v>
      </c>
      <c r="Q1464">
        <v>11</v>
      </c>
      <c r="R1464">
        <v>2</v>
      </c>
      <c r="S1464">
        <v>0</v>
      </c>
      <c r="T1464">
        <v>38</v>
      </c>
    </row>
    <row r="1465" spans="1:20" x14ac:dyDescent="0.2">
      <c r="A1465" s="1">
        <v>43215</v>
      </c>
      <c r="B1465" t="s">
        <v>30</v>
      </c>
      <c r="C1465">
        <v>23</v>
      </c>
      <c r="D1465">
        <v>2</v>
      </c>
      <c r="E1465">
        <v>0</v>
      </c>
      <c r="F1465">
        <v>56</v>
      </c>
      <c r="G1465" s="5">
        <v>14.391304347826001</v>
      </c>
      <c r="H1465" s="5">
        <v>60903.260869565202</v>
      </c>
      <c r="I1465">
        <v>18</v>
      </c>
      <c r="J1465">
        <v>2</v>
      </c>
      <c r="K1465">
        <v>0</v>
      </c>
      <c r="L1465">
        <v>37</v>
      </c>
      <c r="M1465">
        <v>14</v>
      </c>
      <c r="N1465">
        <v>2</v>
      </c>
      <c r="O1465">
        <v>0</v>
      </c>
      <c r="P1465">
        <v>29</v>
      </c>
      <c r="Q1465">
        <v>17</v>
      </c>
      <c r="R1465">
        <v>2</v>
      </c>
      <c r="S1465">
        <v>0</v>
      </c>
      <c r="T1465">
        <v>56</v>
      </c>
    </row>
    <row r="1466" spans="1:20" x14ac:dyDescent="0.2">
      <c r="A1466" s="1">
        <v>43215</v>
      </c>
      <c r="B1466" t="s">
        <v>31</v>
      </c>
      <c r="C1466">
        <v>115</v>
      </c>
      <c r="D1466">
        <v>12</v>
      </c>
      <c r="E1466">
        <v>1</v>
      </c>
      <c r="F1466">
        <v>1308</v>
      </c>
      <c r="G1466" s="5">
        <v>6</v>
      </c>
      <c r="H1466" s="5">
        <v>68465.701754385896</v>
      </c>
      <c r="I1466">
        <v>80</v>
      </c>
      <c r="J1466">
        <v>13</v>
      </c>
      <c r="K1466">
        <v>1</v>
      </c>
      <c r="L1466">
        <v>988</v>
      </c>
      <c r="M1466">
        <v>69</v>
      </c>
      <c r="N1466">
        <v>13</v>
      </c>
      <c r="O1466">
        <v>0</v>
      </c>
      <c r="P1466">
        <v>885</v>
      </c>
      <c r="Q1466">
        <v>82</v>
      </c>
      <c r="R1466">
        <v>19</v>
      </c>
      <c r="S1466">
        <v>5</v>
      </c>
      <c r="T1466">
        <v>1163</v>
      </c>
    </row>
    <row r="1467" spans="1:20" x14ac:dyDescent="0.2">
      <c r="A1467" s="1">
        <v>43215</v>
      </c>
      <c r="B1467" t="s">
        <v>32</v>
      </c>
      <c r="C1467">
        <v>46</v>
      </c>
      <c r="D1467">
        <v>3</v>
      </c>
      <c r="E1467">
        <v>0</v>
      </c>
      <c r="F1467">
        <v>170</v>
      </c>
      <c r="G1467" s="5">
        <v>5.55</v>
      </c>
      <c r="H1467" s="5">
        <v>70034.475000000006</v>
      </c>
      <c r="I1467">
        <v>35</v>
      </c>
      <c r="J1467">
        <v>3</v>
      </c>
      <c r="K1467">
        <v>0</v>
      </c>
      <c r="L1467">
        <v>138</v>
      </c>
      <c r="M1467">
        <v>32</v>
      </c>
      <c r="N1467">
        <v>3</v>
      </c>
      <c r="O1467">
        <v>0</v>
      </c>
      <c r="P1467">
        <v>129</v>
      </c>
      <c r="Q1467">
        <v>23</v>
      </c>
      <c r="R1467">
        <v>3</v>
      </c>
      <c r="S1467">
        <v>0</v>
      </c>
      <c r="T1467">
        <v>72</v>
      </c>
    </row>
    <row r="1468" spans="1:20" x14ac:dyDescent="0.2">
      <c r="A1468" s="1">
        <v>43216</v>
      </c>
      <c r="B1468" t="s">
        <v>18</v>
      </c>
      <c r="C1468">
        <v>12</v>
      </c>
      <c r="D1468">
        <v>4</v>
      </c>
      <c r="E1468">
        <v>0</v>
      </c>
      <c r="F1468">
        <v>42</v>
      </c>
      <c r="G1468" s="5">
        <v>3.1428571428571401</v>
      </c>
      <c r="H1468" s="5">
        <v>71429.428571428507</v>
      </c>
      <c r="I1468">
        <v>26</v>
      </c>
      <c r="J1468">
        <v>4</v>
      </c>
      <c r="K1468">
        <v>0</v>
      </c>
      <c r="L1468">
        <v>89</v>
      </c>
      <c r="M1468">
        <v>8</v>
      </c>
      <c r="N1468">
        <v>4</v>
      </c>
      <c r="O1468">
        <v>0</v>
      </c>
      <c r="P1468">
        <v>28</v>
      </c>
      <c r="Q1468">
        <v>6</v>
      </c>
      <c r="R1468">
        <v>4</v>
      </c>
      <c r="S1468">
        <v>0</v>
      </c>
      <c r="T1468">
        <v>21</v>
      </c>
    </row>
    <row r="1469" spans="1:20" x14ac:dyDescent="0.2">
      <c r="A1469" s="1">
        <v>43216</v>
      </c>
      <c r="B1469" t="s">
        <v>19</v>
      </c>
      <c r="C1469">
        <v>28</v>
      </c>
      <c r="D1469">
        <v>13</v>
      </c>
      <c r="E1469">
        <v>2</v>
      </c>
      <c r="F1469">
        <v>322</v>
      </c>
      <c r="G1469" s="5">
        <v>2.46428571428571</v>
      </c>
      <c r="H1469" s="5">
        <v>67934.892857142797</v>
      </c>
      <c r="I1469">
        <v>30</v>
      </c>
      <c r="J1469">
        <v>17</v>
      </c>
      <c r="K1469">
        <v>1</v>
      </c>
      <c r="L1469">
        <v>485</v>
      </c>
      <c r="M1469">
        <v>40</v>
      </c>
      <c r="N1469">
        <v>14</v>
      </c>
      <c r="O1469">
        <v>1</v>
      </c>
      <c r="P1469">
        <v>504</v>
      </c>
      <c r="Q1469">
        <v>56</v>
      </c>
      <c r="R1469">
        <v>10</v>
      </c>
      <c r="S1469">
        <v>1</v>
      </c>
      <c r="T1469">
        <v>474</v>
      </c>
    </row>
    <row r="1470" spans="1:20" x14ac:dyDescent="0.2">
      <c r="A1470" s="1">
        <v>43216</v>
      </c>
      <c r="B1470" t="s">
        <v>20</v>
      </c>
      <c r="C1470">
        <v>35</v>
      </c>
      <c r="D1470">
        <v>11</v>
      </c>
      <c r="E1470">
        <v>0</v>
      </c>
      <c r="F1470">
        <v>371</v>
      </c>
      <c r="G1470" s="5">
        <v>2.48571428571428</v>
      </c>
      <c r="H1470" s="5">
        <v>74352.485714285707</v>
      </c>
      <c r="I1470">
        <v>28</v>
      </c>
      <c r="J1470">
        <v>10</v>
      </c>
      <c r="K1470">
        <v>0</v>
      </c>
      <c r="L1470">
        <v>284</v>
      </c>
      <c r="M1470">
        <v>16</v>
      </c>
      <c r="N1470">
        <v>13</v>
      </c>
      <c r="O1470">
        <v>1</v>
      </c>
      <c r="P1470">
        <v>196</v>
      </c>
      <c r="Q1470">
        <v>25</v>
      </c>
      <c r="R1470">
        <v>13</v>
      </c>
      <c r="S1470">
        <v>0</v>
      </c>
      <c r="T1470">
        <v>298</v>
      </c>
    </row>
    <row r="1471" spans="1:20" x14ac:dyDescent="0.2">
      <c r="A1471" s="1">
        <v>43216</v>
      </c>
      <c r="B1471" t="s">
        <v>21</v>
      </c>
      <c r="C1471">
        <v>16</v>
      </c>
      <c r="D1471">
        <v>10</v>
      </c>
      <c r="E1471">
        <v>1</v>
      </c>
      <c r="F1471">
        <v>151</v>
      </c>
      <c r="G1471" s="5">
        <v>19.133333333333301</v>
      </c>
      <c r="H1471" s="5">
        <v>66698.600000000006</v>
      </c>
      <c r="I1471">
        <v>13</v>
      </c>
      <c r="J1471">
        <v>10</v>
      </c>
      <c r="K1471">
        <v>0</v>
      </c>
      <c r="L1471">
        <v>130</v>
      </c>
      <c r="M1471">
        <v>11</v>
      </c>
      <c r="N1471">
        <v>10</v>
      </c>
      <c r="O1471">
        <v>0</v>
      </c>
      <c r="P1471">
        <v>113</v>
      </c>
      <c r="Q1471">
        <v>16</v>
      </c>
      <c r="R1471">
        <v>10</v>
      </c>
      <c r="S1471">
        <v>1</v>
      </c>
      <c r="T1471">
        <v>142</v>
      </c>
    </row>
    <row r="1472" spans="1:20" x14ac:dyDescent="0.2">
      <c r="A1472" s="1">
        <v>43216</v>
      </c>
      <c r="B1472" t="s">
        <v>22</v>
      </c>
      <c r="C1472">
        <v>62</v>
      </c>
      <c r="D1472">
        <v>8</v>
      </c>
      <c r="E1472">
        <v>0</v>
      </c>
      <c r="F1472">
        <v>586</v>
      </c>
      <c r="G1472" s="5">
        <v>1.84210526315789</v>
      </c>
      <c r="H1472" s="5">
        <v>75492.614035087696</v>
      </c>
      <c r="I1472">
        <v>85</v>
      </c>
      <c r="J1472">
        <v>7</v>
      </c>
      <c r="K1472">
        <v>0</v>
      </c>
      <c r="L1472">
        <v>718</v>
      </c>
      <c r="M1472">
        <v>27</v>
      </c>
      <c r="N1472">
        <v>7</v>
      </c>
      <c r="O1472">
        <v>1</v>
      </c>
      <c r="P1472">
        <v>214</v>
      </c>
      <c r="Q1472">
        <v>38</v>
      </c>
      <c r="R1472">
        <v>8</v>
      </c>
      <c r="S1472">
        <v>0</v>
      </c>
      <c r="T1472">
        <v>353</v>
      </c>
    </row>
    <row r="1473" spans="1:20" x14ac:dyDescent="0.2">
      <c r="A1473" s="1">
        <v>43216</v>
      </c>
      <c r="B1473" t="s">
        <v>23</v>
      </c>
      <c r="C1473">
        <v>74</v>
      </c>
      <c r="D1473">
        <v>10</v>
      </c>
      <c r="E1473">
        <v>0</v>
      </c>
      <c r="F1473">
        <v>804</v>
      </c>
      <c r="G1473" s="5">
        <v>2.7536231884057898</v>
      </c>
      <c r="H1473" s="5">
        <v>60959.811594202802</v>
      </c>
      <c r="I1473">
        <v>90</v>
      </c>
      <c r="J1473">
        <v>10</v>
      </c>
      <c r="K1473">
        <v>0</v>
      </c>
      <c r="L1473">
        <v>987</v>
      </c>
      <c r="M1473">
        <v>59</v>
      </c>
      <c r="N1473">
        <v>10</v>
      </c>
      <c r="O1473">
        <v>0</v>
      </c>
      <c r="P1473">
        <v>646</v>
      </c>
      <c r="Q1473">
        <v>50</v>
      </c>
      <c r="R1473">
        <v>10</v>
      </c>
      <c r="S1473">
        <v>0</v>
      </c>
      <c r="T1473">
        <v>556</v>
      </c>
    </row>
    <row r="1474" spans="1:20" x14ac:dyDescent="0.2">
      <c r="A1474" s="1">
        <v>43216</v>
      </c>
      <c r="B1474" t="s">
        <v>24</v>
      </c>
      <c r="C1474">
        <v>31</v>
      </c>
      <c r="D1474">
        <v>2</v>
      </c>
      <c r="E1474">
        <v>0</v>
      </c>
      <c r="F1474">
        <v>92</v>
      </c>
      <c r="G1474" s="5">
        <v>11.1612903225806</v>
      </c>
      <c r="H1474" s="5">
        <v>70988.967741935397</v>
      </c>
      <c r="I1474">
        <v>30</v>
      </c>
      <c r="J1474">
        <v>2</v>
      </c>
      <c r="K1474">
        <v>0</v>
      </c>
      <c r="L1474">
        <v>92</v>
      </c>
      <c r="M1474">
        <v>12</v>
      </c>
      <c r="N1474">
        <v>2</v>
      </c>
      <c r="O1474">
        <v>0</v>
      </c>
      <c r="P1474">
        <v>31</v>
      </c>
      <c r="Q1474">
        <v>18</v>
      </c>
      <c r="R1474">
        <v>2</v>
      </c>
      <c r="S1474">
        <v>0</v>
      </c>
      <c r="T1474">
        <v>60</v>
      </c>
    </row>
    <row r="1475" spans="1:20" x14ac:dyDescent="0.2">
      <c r="A1475" s="1">
        <v>43216</v>
      </c>
      <c r="B1475" t="s">
        <v>25</v>
      </c>
      <c r="C1475">
        <v>17</v>
      </c>
      <c r="D1475">
        <v>4</v>
      </c>
      <c r="E1475">
        <v>0</v>
      </c>
      <c r="F1475">
        <v>63</v>
      </c>
      <c r="G1475" s="5">
        <v>3</v>
      </c>
      <c r="H1475" s="5">
        <v>69276.384615384595</v>
      </c>
      <c r="I1475">
        <v>17</v>
      </c>
      <c r="J1475">
        <v>4</v>
      </c>
      <c r="K1475">
        <v>0</v>
      </c>
      <c r="L1475">
        <v>59</v>
      </c>
      <c r="M1475">
        <v>6</v>
      </c>
      <c r="N1475">
        <v>4</v>
      </c>
      <c r="O1475">
        <v>1</v>
      </c>
      <c r="P1475">
        <v>20</v>
      </c>
      <c r="Q1475">
        <v>11</v>
      </c>
      <c r="R1475">
        <v>4</v>
      </c>
      <c r="S1475">
        <v>1</v>
      </c>
      <c r="T1475">
        <v>36</v>
      </c>
    </row>
    <row r="1476" spans="1:20" x14ac:dyDescent="0.2">
      <c r="A1476" s="1">
        <v>43216</v>
      </c>
      <c r="B1476" t="s">
        <v>26</v>
      </c>
      <c r="C1476">
        <v>76</v>
      </c>
      <c r="D1476">
        <v>2</v>
      </c>
      <c r="E1476">
        <v>0</v>
      </c>
      <c r="F1476">
        <v>151</v>
      </c>
      <c r="G1476" s="5">
        <v>3.5681818181818099</v>
      </c>
      <c r="H1476" s="5">
        <v>68222.863636363603</v>
      </c>
      <c r="I1476">
        <v>66</v>
      </c>
      <c r="J1476">
        <v>2</v>
      </c>
      <c r="K1476">
        <v>0</v>
      </c>
      <c r="L1476">
        <v>130</v>
      </c>
      <c r="M1476">
        <v>36</v>
      </c>
      <c r="N1476">
        <v>2</v>
      </c>
      <c r="O1476">
        <v>0</v>
      </c>
      <c r="P1476">
        <v>63</v>
      </c>
      <c r="Q1476">
        <v>48</v>
      </c>
      <c r="R1476">
        <v>2</v>
      </c>
      <c r="S1476">
        <v>0</v>
      </c>
      <c r="T1476">
        <v>94</v>
      </c>
    </row>
    <row r="1477" spans="1:20" x14ac:dyDescent="0.2">
      <c r="A1477" s="1">
        <v>43216</v>
      </c>
      <c r="B1477" t="s">
        <v>27</v>
      </c>
      <c r="C1477">
        <v>16</v>
      </c>
      <c r="D1477">
        <v>8</v>
      </c>
      <c r="E1477">
        <v>1</v>
      </c>
      <c r="F1477">
        <v>142</v>
      </c>
      <c r="G1477" s="5">
        <v>4.9375</v>
      </c>
      <c r="H1477" s="5">
        <v>43789.9375</v>
      </c>
      <c r="I1477">
        <v>15</v>
      </c>
      <c r="J1477">
        <v>8</v>
      </c>
      <c r="K1477">
        <v>0</v>
      </c>
      <c r="L1477">
        <v>144</v>
      </c>
      <c r="M1477">
        <v>15</v>
      </c>
      <c r="N1477">
        <v>8</v>
      </c>
      <c r="O1477">
        <v>0</v>
      </c>
      <c r="P1477">
        <v>138</v>
      </c>
      <c r="Q1477">
        <v>17</v>
      </c>
      <c r="R1477">
        <v>8</v>
      </c>
      <c r="S1477">
        <v>4</v>
      </c>
      <c r="T1477">
        <v>112</v>
      </c>
    </row>
    <row r="1478" spans="1:20" x14ac:dyDescent="0.2">
      <c r="A1478" s="1">
        <v>43216</v>
      </c>
      <c r="B1478" t="s">
        <v>28</v>
      </c>
      <c r="C1478">
        <v>21</v>
      </c>
      <c r="D1478">
        <v>10</v>
      </c>
      <c r="E1478">
        <v>0</v>
      </c>
      <c r="F1478">
        <v>219</v>
      </c>
      <c r="G1478" s="5">
        <v>3.2857142857142798</v>
      </c>
      <c r="H1478" s="5">
        <v>71458.714285714203</v>
      </c>
      <c r="I1478">
        <v>17</v>
      </c>
      <c r="J1478">
        <v>10</v>
      </c>
      <c r="K1478">
        <v>1</v>
      </c>
      <c r="L1478">
        <v>155</v>
      </c>
      <c r="M1478">
        <v>18</v>
      </c>
      <c r="N1478">
        <v>8</v>
      </c>
      <c r="O1478">
        <v>1</v>
      </c>
      <c r="P1478">
        <v>125</v>
      </c>
      <c r="Q1478">
        <v>23</v>
      </c>
      <c r="R1478">
        <v>8</v>
      </c>
      <c r="S1478">
        <v>1</v>
      </c>
      <c r="T1478">
        <v>175</v>
      </c>
    </row>
    <row r="1479" spans="1:20" x14ac:dyDescent="0.2">
      <c r="A1479" s="1">
        <v>43216</v>
      </c>
      <c r="B1479" t="s">
        <v>29</v>
      </c>
      <c r="C1479">
        <v>17</v>
      </c>
      <c r="D1479">
        <v>2</v>
      </c>
      <c r="E1479">
        <v>0</v>
      </c>
      <c r="F1479">
        <v>54</v>
      </c>
      <c r="G1479" s="5">
        <v>16.529411764705799</v>
      </c>
      <c r="H1479" s="5">
        <v>88234.764705882306</v>
      </c>
      <c r="I1479">
        <v>29</v>
      </c>
      <c r="J1479">
        <v>2</v>
      </c>
      <c r="K1479">
        <v>0</v>
      </c>
      <c r="L1479">
        <v>69</v>
      </c>
      <c r="M1479">
        <v>23</v>
      </c>
      <c r="N1479">
        <v>2</v>
      </c>
      <c r="O1479">
        <v>0</v>
      </c>
      <c r="P1479">
        <v>54</v>
      </c>
      <c r="Q1479">
        <v>32</v>
      </c>
      <c r="R1479">
        <v>2</v>
      </c>
      <c r="S1479">
        <v>0</v>
      </c>
      <c r="T1479">
        <v>96</v>
      </c>
    </row>
    <row r="1480" spans="1:20" x14ac:dyDescent="0.2">
      <c r="A1480" s="1">
        <v>43216</v>
      </c>
      <c r="B1480" t="s">
        <v>30</v>
      </c>
      <c r="C1480">
        <v>20</v>
      </c>
      <c r="D1480">
        <v>2</v>
      </c>
      <c r="E1480">
        <v>0</v>
      </c>
      <c r="F1480">
        <v>62</v>
      </c>
      <c r="G1480" s="5">
        <v>15.105263157894701</v>
      </c>
      <c r="H1480" s="5">
        <v>89474.315789473607</v>
      </c>
      <c r="I1480">
        <v>33</v>
      </c>
      <c r="J1480">
        <v>2</v>
      </c>
      <c r="K1480">
        <v>0</v>
      </c>
      <c r="L1480">
        <v>95</v>
      </c>
      <c r="M1480">
        <v>22</v>
      </c>
      <c r="N1480">
        <v>2</v>
      </c>
      <c r="O1480">
        <v>0</v>
      </c>
      <c r="P1480">
        <v>52</v>
      </c>
      <c r="Q1480">
        <v>22</v>
      </c>
      <c r="R1480">
        <v>2</v>
      </c>
      <c r="S1480">
        <v>0</v>
      </c>
      <c r="T1480">
        <v>70</v>
      </c>
    </row>
    <row r="1481" spans="1:20" x14ac:dyDescent="0.2">
      <c r="A1481" s="1">
        <v>43216</v>
      </c>
      <c r="B1481" t="s">
        <v>31</v>
      </c>
      <c r="C1481">
        <v>119</v>
      </c>
      <c r="D1481">
        <v>14</v>
      </c>
      <c r="E1481">
        <v>0</v>
      </c>
      <c r="F1481">
        <v>1558</v>
      </c>
      <c r="G1481" s="5">
        <v>5.6837606837606804</v>
      </c>
      <c r="H1481" s="5">
        <v>63307.555555555497</v>
      </c>
      <c r="I1481">
        <v>112</v>
      </c>
      <c r="J1481">
        <v>14</v>
      </c>
      <c r="K1481">
        <v>0</v>
      </c>
      <c r="L1481">
        <v>1507</v>
      </c>
      <c r="M1481">
        <v>90</v>
      </c>
      <c r="N1481">
        <v>15</v>
      </c>
      <c r="O1481">
        <v>1</v>
      </c>
      <c r="P1481">
        <v>1299</v>
      </c>
      <c r="Q1481">
        <v>113</v>
      </c>
      <c r="R1481">
        <v>15</v>
      </c>
      <c r="S1481">
        <v>3</v>
      </c>
      <c r="T1481">
        <v>1331</v>
      </c>
    </row>
    <row r="1482" spans="1:20" x14ac:dyDescent="0.2">
      <c r="A1482" s="1">
        <v>43216</v>
      </c>
      <c r="B1482" t="s">
        <v>32</v>
      </c>
      <c r="C1482">
        <v>48</v>
      </c>
      <c r="D1482">
        <v>3</v>
      </c>
      <c r="E1482">
        <v>0</v>
      </c>
      <c r="F1482">
        <v>196</v>
      </c>
      <c r="G1482" s="5">
        <v>2.4222222222222198</v>
      </c>
      <c r="H1482" s="5">
        <v>66708.0888888888</v>
      </c>
      <c r="I1482">
        <v>49</v>
      </c>
      <c r="J1482">
        <v>3</v>
      </c>
      <c r="K1482">
        <v>0</v>
      </c>
      <c r="L1482">
        <v>177</v>
      </c>
      <c r="M1482">
        <v>39</v>
      </c>
      <c r="N1482">
        <v>3</v>
      </c>
      <c r="O1482">
        <v>0</v>
      </c>
      <c r="P1482">
        <v>158</v>
      </c>
      <c r="Q1482">
        <v>37</v>
      </c>
      <c r="R1482">
        <v>3</v>
      </c>
      <c r="S1482">
        <v>0</v>
      </c>
      <c r="T1482">
        <v>149</v>
      </c>
    </row>
    <row r="1483" spans="1:20" x14ac:dyDescent="0.2">
      <c r="A1483" s="1">
        <v>43217</v>
      </c>
      <c r="B1483" t="s">
        <v>18</v>
      </c>
      <c r="C1483">
        <v>15</v>
      </c>
      <c r="D1483">
        <v>4</v>
      </c>
      <c r="E1483">
        <v>0</v>
      </c>
      <c r="F1483">
        <v>52</v>
      </c>
      <c r="G1483" s="5">
        <v>2.2999999999999998</v>
      </c>
      <c r="H1483" s="5">
        <v>70091.8</v>
      </c>
      <c r="I1483">
        <v>24</v>
      </c>
      <c r="J1483">
        <v>4</v>
      </c>
      <c r="K1483">
        <v>2</v>
      </c>
      <c r="L1483">
        <v>54</v>
      </c>
      <c r="M1483">
        <v>10</v>
      </c>
      <c r="N1483">
        <v>4</v>
      </c>
      <c r="O1483">
        <v>0</v>
      </c>
      <c r="P1483">
        <v>34</v>
      </c>
      <c r="Q1483">
        <v>9</v>
      </c>
      <c r="R1483">
        <v>4</v>
      </c>
      <c r="S1483">
        <v>0</v>
      </c>
      <c r="T1483">
        <v>28</v>
      </c>
    </row>
    <row r="1484" spans="1:20" x14ac:dyDescent="0.2">
      <c r="A1484" s="1">
        <v>43217</v>
      </c>
      <c r="B1484" t="s">
        <v>19</v>
      </c>
      <c r="C1484">
        <v>43</v>
      </c>
      <c r="D1484">
        <v>17</v>
      </c>
      <c r="E1484">
        <v>1</v>
      </c>
      <c r="F1484">
        <v>671</v>
      </c>
      <c r="G1484" s="5">
        <v>1.5</v>
      </c>
      <c r="H1484" s="5">
        <v>72533.225000000006</v>
      </c>
      <c r="I1484">
        <v>50</v>
      </c>
      <c r="J1484">
        <v>12</v>
      </c>
      <c r="K1484">
        <v>1</v>
      </c>
      <c r="L1484">
        <v>566</v>
      </c>
      <c r="M1484">
        <v>57</v>
      </c>
      <c r="N1484">
        <v>10</v>
      </c>
      <c r="O1484">
        <v>2</v>
      </c>
      <c r="P1484">
        <v>450</v>
      </c>
      <c r="Q1484">
        <v>46</v>
      </c>
      <c r="R1484">
        <v>9</v>
      </c>
      <c r="S1484">
        <v>1</v>
      </c>
      <c r="T1484">
        <v>388</v>
      </c>
    </row>
    <row r="1485" spans="1:20" x14ac:dyDescent="0.2">
      <c r="A1485" s="1">
        <v>43217</v>
      </c>
      <c r="B1485" t="s">
        <v>20</v>
      </c>
      <c r="C1485">
        <v>48</v>
      </c>
      <c r="D1485">
        <v>19</v>
      </c>
      <c r="E1485">
        <v>1</v>
      </c>
      <c r="F1485">
        <v>807</v>
      </c>
      <c r="G1485" s="5">
        <v>1.6410256410256401</v>
      </c>
      <c r="H1485" s="5">
        <v>66800.307692307601</v>
      </c>
      <c r="I1485">
        <v>64</v>
      </c>
      <c r="J1485">
        <v>10</v>
      </c>
      <c r="K1485">
        <v>2</v>
      </c>
      <c r="L1485">
        <v>522</v>
      </c>
      <c r="M1485">
        <v>36</v>
      </c>
      <c r="N1485">
        <v>9</v>
      </c>
      <c r="O1485">
        <v>0</v>
      </c>
      <c r="P1485">
        <v>300</v>
      </c>
      <c r="Q1485">
        <v>41</v>
      </c>
      <c r="R1485">
        <v>9</v>
      </c>
      <c r="S1485">
        <v>0</v>
      </c>
      <c r="T1485">
        <v>428</v>
      </c>
    </row>
    <row r="1486" spans="1:20" x14ac:dyDescent="0.2">
      <c r="A1486" s="1">
        <v>43217</v>
      </c>
      <c r="B1486" t="s">
        <v>21</v>
      </c>
      <c r="C1486">
        <v>15</v>
      </c>
      <c r="D1486">
        <v>10</v>
      </c>
      <c r="E1486">
        <v>1</v>
      </c>
      <c r="F1486">
        <v>144</v>
      </c>
      <c r="G1486" s="5">
        <v>1.2</v>
      </c>
      <c r="H1486" s="5">
        <v>86701.2</v>
      </c>
      <c r="I1486">
        <v>37</v>
      </c>
      <c r="J1486">
        <v>10</v>
      </c>
      <c r="K1486">
        <v>0</v>
      </c>
      <c r="L1486">
        <v>356</v>
      </c>
      <c r="M1486">
        <v>27</v>
      </c>
      <c r="N1486">
        <v>10</v>
      </c>
      <c r="O1486">
        <v>0</v>
      </c>
      <c r="P1486">
        <v>274</v>
      </c>
      <c r="Q1486">
        <v>14</v>
      </c>
      <c r="R1486">
        <v>10</v>
      </c>
      <c r="S1486">
        <v>0</v>
      </c>
      <c r="T1486">
        <v>142</v>
      </c>
    </row>
    <row r="1487" spans="1:20" x14ac:dyDescent="0.2">
      <c r="A1487" s="1">
        <v>43217</v>
      </c>
      <c r="B1487" t="s">
        <v>22</v>
      </c>
      <c r="C1487">
        <v>73</v>
      </c>
      <c r="D1487">
        <v>8</v>
      </c>
      <c r="E1487">
        <v>0</v>
      </c>
      <c r="F1487">
        <v>683</v>
      </c>
      <c r="G1487" s="5">
        <v>12.09375</v>
      </c>
      <c r="H1487" s="5">
        <v>79737.28125</v>
      </c>
      <c r="I1487">
        <v>59</v>
      </c>
      <c r="J1487">
        <v>7</v>
      </c>
      <c r="K1487">
        <v>0</v>
      </c>
      <c r="L1487">
        <v>497</v>
      </c>
      <c r="M1487">
        <v>44</v>
      </c>
      <c r="N1487">
        <v>7</v>
      </c>
      <c r="O1487">
        <v>0</v>
      </c>
      <c r="P1487">
        <v>383</v>
      </c>
      <c r="Q1487">
        <v>41</v>
      </c>
      <c r="R1487">
        <v>8</v>
      </c>
      <c r="S1487">
        <v>0</v>
      </c>
      <c r="T1487">
        <v>380</v>
      </c>
    </row>
    <row r="1488" spans="1:20" x14ac:dyDescent="0.2">
      <c r="A1488" s="1">
        <v>43217</v>
      </c>
      <c r="B1488" t="s">
        <v>23</v>
      </c>
      <c r="C1488">
        <v>83</v>
      </c>
      <c r="D1488">
        <v>10</v>
      </c>
      <c r="E1488">
        <v>0</v>
      </c>
      <c r="F1488">
        <v>910</v>
      </c>
      <c r="G1488" s="5">
        <v>6.0945945945945903</v>
      </c>
      <c r="H1488" s="5">
        <v>63575.486486486399</v>
      </c>
      <c r="I1488">
        <v>78</v>
      </c>
      <c r="J1488">
        <v>10</v>
      </c>
      <c r="K1488">
        <v>1</v>
      </c>
      <c r="L1488">
        <v>818</v>
      </c>
      <c r="M1488">
        <v>69</v>
      </c>
      <c r="N1488">
        <v>10</v>
      </c>
      <c r="O1488">
        <v>0</v>
      </c>
      <c r="P1488">
        <v>761</v>
      </c>
      <c r="Q1488">
        <v>90</v>
      </c>
      <c r="R1488">
        <v>10</v>
      </c>
      <c r="S1488">
        <v>0</v>
      </c>
      <c r="T1488">
        <v>981</v>
      </c>
    </row>
    <row r="1489" spans="1:20" x14ac:dyDescent="0.2">
      <c r="A1489" s="1">
        <v>43217</v>
      </c>
      <c r="B1489" t="s">
        <v>24</v>
      </c>
      <c r="C1489">
        <v>45</v>
      </c>
      <c r="D1489">
        <v>2</v>
      </c>
      <c r="E1489">
        <v>2</v>
      </c>
      <c r="F1489">
        <v>116</v>
      </c>
      <c r="G1489" s="5">
        <v>2.2727272727272698</v>
      </c>
      <c r="H1489" s="5">
        <v>72814.909090909001</v>
      </c>
      <c r="I1489">
        <v>33</v>
      </c>
      <c r="J1489">
        <v>2</v>
      </c>
      <c r="K1489">
        <v>1</v>
      </c>
      <c r="L1489">
        <v>74</v>
      </c>
      <c r="M1489">
        <v>29</v>
      </c>
      <c r="N1489">
        <v>2</v>
      </c>
      <c r="O1489">
        <v>0</v>
      </c>
      <c r="P1489">
        <v>73</v>
      </c>
      <c r="Q1489">
        <v>23</v>
      </c>
      <c r="R1489">
        <v>2</v>
      </c>
      <c r="S1489">
        <v>0</v>
      </c>
      <c r="T1489">
        <v>62</v>
      </c>
    </row>
    <row r="1490" spans="1:20" x14ac:dyDescent="0.2">
      <c r="A1490" s="1">
        <v>43217</v>
      </c>
      <c r="B1490" t="s">
        <v>25</v>
      </c>
      <c r="C1490">
        <v>19</v>
      </c>
      <c r="D1490">
        <v>4</v>
      </c>
      <c r="E1490">
        <v>0</v>
      </c>
      <c r="F1490">
        <v>76</v>
      </c>
      <c r="G1490" s="5">
        <v>4.625</v>
      </c>
      <c r="H1490" s="5">
        <v>56309.75</v>
      </c>
      <c r="I1490">
        <v>28</v>
      </c>
      <c r="J1490">
        <v>4</v>
      </c>
      <c r="K1490">
        <v>0</v>
      </c>
      <c r="L1490">
        <v>96</v>
      </c>
      <c r="M1490">
        <v>19</v>
      </c>
      <c r="N1490">
        <v>4</v>
      </c>
      <c r="O1490">
        <v>0</v>
      </c>
      <c r="P1490">
        <v>73</v>
      </c>
      <c r="Q1490">
        <v>15</v>
      </c>
      <c r="R1490">
        <v>4</v>
      </c>
      <c r="S1490">
        <v>0</v>
      </c>
      <c r="T1490">
        <v>59</v>
      </c>
    </row>
    <row r="1491" spans="1:20" x14ac:dyDescent="0.2">
      <c r="A1491" s="1">
        <v>43217</v>
      </c>
      <c r="B1491" t="s">
        <v>26</v>
      </c>
      <c r="C1491">
        <v>96</v>
      </c>
      <c r="D1491">
        <v>2</v>
      </c>
      <c r="E1491">
        <v>0</v>
      </c>
      <c r="F1491">
        <v>191</v>
      </c>
      <c r="G1491" s="5">
        <v>2.6122448979591799</v>
      </c>
      <c r="H1491" s="5">
        <v>69478.693877551006</v>
      </c>
      <c r="I1491">
        <v>90</v>
      </c>
      <c r="J1491">
        <v>2</v>
      </c>
      <c r="K1491">
        <v>0</v>
      </c>
      <c r="L1491">
        <v>178</v>
      </c>
      <c r="M1491">
        <v>89</v>
      </c>
      <c r="N1491">
        <v>2</v>
      </c>
      <c r="O1491">
        <v>0</v>
      </c>
      <c r="P1491">
        <v>171</v>
      </c>
      <c r="Q1491">
        <v>65</v>
      </c>
      <c r="R1491">
        <v>2</v>
      </c>
      <c r="S1491">
        <v>0</v>
      </c>
      <c r="T1491">
        <v>127</v>
      </c>
    </row>
    <row r="1492" spans="1:20" x14ac:dyDescent="0.2">
      <c r="A1492" s="1">
        <v>43217</v>
      </c>
      <c r="B1492" t="s">
        <v>27</v>
      </c>
      <c r="C1492">
        <v>11</v>
      </c>
      <c r="D1492">
        <v>8</v>
      </c>
      <c r="E1492">
        <v>0</v>
      </c>
      <c r="F1492">
        <v>105</v>
      </c>
      <c r="G1492" s="5">
        <v>7.8181818181818103</v>
      </c>
      <c r="H1492" s="5">
        <v>63646.4545454545</v>
      </c>
      <c r="I1492">
        <v>11</v>
      </c>
      <c r="J1492">
        <v>8</v>
      </c>
      <c r="K1492">
        <v>0</v>
      </c>
      <c r="L1492">
        <v>103</v>
      </c>
      <c r="M1492">
        <v>14</v>
      </c>
      <c r="N1492">
        <v>8</v>
      </c>
      <c r="O1492">
        <v>2</v>
      </c>
      <c r="P1492">
        <v>103</v>
      </c>
      <c r="Q1492">
        <v>17</v>
      </c>
      <c r="R1492">
        <v>8</v>
      </c>
      <c r="S1492">
        <v>0</v>
      </c>
      <c r="T1492">
        <v>158</v>
      </c>
    </row>
    <row r="1493" spans="1:20" x14ac:dyDescent="0.2">
      <c r="A1493" s="1">
        <v>43217</v>
      </c>
      <c r="B1493" t="s">
        <v>28</v>
      </c>
      <c r="C1493">
        <v>48</v>
      </c>
      <c r="D1493">
        <v>9</v>
      </c>
      <c r="E1493">
        <v>0</v>
      </c>
      <c r="F1493">
        <v>434</v>
      </c>
      <c r="G1493" s="5">
        <v>3.8823529411764701</v>
      </c>
      <c r="H1493" s="5">
        <v>55947.176470588201</v>
      </c>
      <c r="I1493">
        <v>37</v>
      </c>
      <c r="J1493">
        <v>10</v>
      </c>
      <c r="K1493">
        <v>2</v>
      </c>
      <c r="L1493">
        <v>334</v>
      </c>
      <c r="M1493">
        <v>35</v>
      </c>
      <c r="N1493">
        <v>9</v>
      </c>
      <c r="O1493">
        <v>1</v>
      </c>
      <c r="P1493">
        <v>277</v>
      </c>
      <c r="Q1493">
        <v>16</v>
      </c>
      <c r="R1493">
        <v>11</v>
      </c>
      <c r="S1493">
        <v>0</v>
      </c>
      <c r="T1493">
        <v>170</v>
      </c>
    </row>
    <row r="1494" spans="1:20" x14ac:dyDescent="0.2">
      <c r="A1494" s="1">
        <v>43217</v>
      </c>
      <c r="B1494" t="s">
        <v>29</v>
      </c>
      <c r="C1494">
        <v>35</v>
      </c>
      <c r="D1494">
        <v>2</v>
      </c>
      <c r="E1494">
        <v>0</v>
      </c>
      <c r="F1494">
        <v>126</v>
      </c>
      <c r="G1494" s="5">
        <v>1.0588235294117601</v>
      </c>
      <c r="H1494" s="5">
        <v>94136.264705882306</v>
      </c>
      <c r="I1494">
        <v>47</v>
      </c>
      <c r="J1494">
        <v>2</v>
      </c>
      <c r="K1494">
        <v>1</v>
      </c>
      <c r="L1494">
        <v>94</v>
      </c>
      <c r="M1494">
        <v>36</v>
      </c>
      <c r="N1494">
        <v>2</v>
      </c>
      <c r="O1494">
        <v>0</v>
      </c>
      <c r="P1494">
        <v>100</v>
      </c>
      <c r="Q1494">
        <v>23</v>
      </c>
      <c r="R1494">
        <v>2</v>
      </c>
      <c r="S1494">
        <v>0</v>
      </c>
      <c r="T1494">
        <v>66</v>
      </c>
    </row>
    <row r="1495" spans="1:20" x14ac:dyDescent="0.2">
      <c r="A1495" s="1">
        <v>43217</v>
      </c>
      <c r="B1495" t="s">
        <v>30</v>
      </c>
      <c r="C1495">
        <v>26</v>
      </c>
      <c r="D1495">
        <v>2</v>
      </c>
      <c r="E1495">
        <v>0</v>
      </c>
      <c r="F1495">
        <v>96</v>
      </c>
      <c r="G1495" s="5">
        <v>1.5833333333333299</v>
      </c>
      <c r="H1495" s="5">
        <v>79203.5</v>
      </c>
      <c r="I1495">
        <v>40</v>
      </c>
      <c r="J1495">
        <v>2</v>
      </c>
      <c r="K1495">
        <v>0</v>
      </c>
      <c r="L1495">
        <v>97</v>
      </c>
      <c r="M1495">
        <v>31</v>
      </c>
      <c r="N1495">
        <v>2</v>
      </c>
      <c r="O1495">
        <v>0</v>
      </c>
      <c r="P1495">
        <v>89</v>
      </c>
      <c r="Q1495">
        <v>21</v>
      </c>
      <c r="R1495">
        <v>2</v>
      </c>
      <c r="S1495">
        <v>0</v>
      </c>
      <c r="T1495">
        <v>51</v>
      </c>
    </row>
    <row r="1496" spans="1:20" x14ac:dyDescent="0.2">
      <c r="A1496" s="1">
        <v>43217</v>
      </c>
      <c r="B1496" t="s">
        <v>31</v>
      </c>
      <c r="C1496">
        <v>140</v>
      </c>
      <c r="D1496">
        <v>19</v>
      </c>
      <c r="E1496">
        <v>2</v>
      </c>
      <c r="F1496">
        <v>2299</v>
      </c>
      <c r="G1496" s="5">
        <v>2.5284552845528401</v>
      </c>
      <c r="H1496" s="5">
        <v>70805.9674796748</v>
      </c>
      <c r="I1496">
        <v>167</v>
      </c>
      <c r="J1496">
        <v>14</v>
      </c>
      <c r="K1496">
        <v>2</v>
      </c>
      <c r="L1496">
        <v>2182</v>
      </c>
      <c r="M1496">
        <v>183</v>
      </c>
      <c r="N1496">
        <v>14</v>
      </c>
      <c r="O1496">
        <v>0</v>
      </c>
      <c r="P1496">
        <v>2458</v>
      </c>
      <c r="Q1496">
        <v>125</v>
      </c>
      <c r="R1496">
        <v>13</v>
      </c>
      <c r="S1496">
        <v>0</v>
      </c>
      <c r="T1496">
        <v>1596</v>
      </c>
    </row>
    <row r="1497" spans="1:20" x14ac:dyDescent="0.2">
      <c r="A1497" s="1">
        <v>43217</v>
      </c>
      <c r="B1497" t="s">
        <v>32</v>
      </c>
      <c r="C1497">
        <v>68</v>
      </c>
      <c r="D1497">
        <v>3</v>
      </c>
      <c r="E1497">
        <v>0</v>
      </c>
      <c r="F1497">
        <v>323</v>
      </c>
      <c r="G1497" s="5">
        <v>5.9310344827586201</v>
      </c>
      <c r="H1497" s="5">
        <v>74209.051724137898</v>
      </c>
      <c r="I1497">
        <v>64</v>
      </c>
      <c r="J1497">
        <v>3</v>
      </c>
      <c r="K1497">
        <v>0</v>
      </c>
      <c r="L1497">
        <v>242</v>
      </c>
      <c r="M1497">
        <v>59</v>
      </c>
      <c r="N1497">
        <v>3</v>
      </c>
      <c r="O1497">
        <v>0</v>
      </c>
      <c r="P1497">
        <v>234</v>
      </c>
      <c r="Q1497">
        <v>57</v>
      </c>
      <c r="R1497">
        <v>3</v>
      </c>
      <c r="S1497">
        <v>0</v>
      </c>
      <c r="T1497">
        <v>221</v>
      </c>
    </row>
    <row r="1498" spans="1:20" x14ac:dyDescent="0.2">
      <c r="A1498" s="1">
        <v>43218</v>
      </c>
      <c r="B1498" t="s">
        <v>18</v>
      </c>
      <c r="C1498">
        <v>11</v>
      </c>
      <c r="D1498">
        <v>4</v>
      </c>
      <c r="E1498">
        <v>0</v>
      </c>
      <c r="F1498">
        <v>37</v>
      </c>
      <c r="G1498" s="5">
        <v>6.4444444444444402</v>
      </c>
      <c r="H1498" s="5">
        <v>33513.444444444402</v>
      </c>
      <c r="I1498">
        <v>16</v>
      </c>
      <c r="J1498">
        <v>4</v>
      </c>
      <c r="K1498">
        <v>0</v>
      </c>
      <c r="L1498">
        <v>56</v>
      </c>
      <c r="M1498">
        <v>13</v>
      </c>
      <c r="N1498">
        <v>4</v>
      </c>
      <c r="O1498">
        <v>0</v>
      </c>
      <c r="P1498">
        <v>43</v>
      </c>
      <c r="Q1498">
        <v>14</v>
      </c>
      <c r="R1498">
        <v>4</v>
      </c>
      <c r="S1498">
        <v>0</v>
      </c>
      <c r="T1498">
        <v>49</v>
      </c>
    </row>
    <row r="1499" spans="1:20" x14ac:dyDescent="0.2">
      <c r="A1499" s="1">
        <v>43218</v>
      </c>
      <c r="B1499" t="s">
        <v>19</v>
      </c>
      <c r="C1499">
        <v>33</v>
      </c>
      <c r="D1499">
        <v>11</v>
      </c>
      <c r="E1499">
        <v>1</v>
      </c>
      <c r="F1499">
        <v>339</v>
      </c>
      <c r="G1499" s="5">
        <v>1.84848484848484</v>
      </c>
      <c r="H1499" s="5">
        <v>72758.757575757496</v>
      </c>
      <c r="I1499">
        <v>33</v>
      </c>
      <c r="J1499">
        <v>17</v>
      </c>
      <c r="K1499">
        <v>0</v>
      </c>
      <c r="L1499">
        <v>560</v>
      </c>
      <c r="M1499">
        <v>38</v>
      </c>
      <c r="N1499">
        <v>20</v>
      </c>
      <c r="O1499">
        <v>1</v>
      </c>
      <c r="P1499">
        <v>692</v>
      </c>
      <c r="Q1499">
        <v>37</v>
      </c>
      <c r="R1499">
        <v>12</v>
      </c>
      <c r="S1499">
        <v>1</v>
      </c>
      <c r="T1499">
        <v>424</v>
      </c>
    </row>
    <row r="1500" spans="1:20" x14ac:dyDescent="0.2">
      <c r="A1500" s="1">
        <v>43218</v>
      </c>
      <c r="B1500" t="s">
        <v>20</v>
      </c>
      <c r="C1500">
        <v>30</v>
      </c>
      <c r="D1500">
        <v>12</v>
      </c>
      <c r="E1500">
        <v>1</v>
      </c>
      <c r="F1500">
        <v>341</v>
      </c>
      <c r="G1500" s="5">
        <v>5.5666666666666602</v>
      </c>
      <c r="H1500" s="5">
        <v>43443.4</v>
      </c>
      <c r="I1500">
        <v>20</v>
      </c>
      <c r="J1500">
        <v>9</v>
      </c>
      <c r="K1500">
        <v>0</v>
      </c>
      <c r="L1500">
        <v>174</v>
      </c>
      <c r="M1500">
        <v>19</v>
      </c>
      <c r="N1500">
        <v>12</v>
      </c>
      <c r="O1500">
        <v>0</v>
      </c>
      <c r="P1500">
        <v>221</v>
      </c>
      <c r="Q1500">
        <v>18</v>
      </c>
      <c r="R1500">
        <v>8</v>
      </c>
      <c r="S1500">
        <v>0</v>
      </c>
      <c r="T1500">
        <v>151</v>
      </c>
    </row>
    <row r="1501" spans="1:20" x14ac:dyDescent="0.2">
      <c r="A1501" s="1">
        <v>43218</v>
      </c>
      <c r="B1501" t="s">
        <v>21</v>
      </c>
      <c r="C1501">
        <v>22</v>
      </c>
      <c r="D1501">
        <v>10</v>
      </c>
      <c r="E1501">
        <v>0</v>
      </c>
      <c r="F1501">
        <v>225</v>
      </c>
      <c r="G1501" s="5">
        <v>1.5263157894736801</v>
      </c>
      <c r="H1501" s="5">
        <v>73760.105263157893</v>
      </c>
      <c r="I1501">
        <v>28</v>
      </c>
      <c r="J1501">
        <v>10</v>
      </c>
      <c r="K1501">
        <v>0</v>
      </c>
      <c r="L1501">
        <v>280</v>
      </c>
      <c r="M1501">
        <v>16</v>
      </c>
      <c r="N1501">
        <v>10</v>
      </c>
      <c r="O1501">
        <v>0</v>
      </c>
      <c r="P1501">
        <v>162</v>
      </c>
      <c r="Q1501">
        <v>19</v>
      </c>
      <c r="R1501">
        <v>10</v>
      </c>
      <c r="S1501">
        <v>0</v>
      </c>
      <c r="T1501">
        <v>193</v>
      </c>
    </row>
    <row r="1502" spans="1:20" x14ac:dyDescent="0.2">
      <c r="A1502" s="1">
        <v>43218</v>
      </c>
      <c r="B1502" t="s">
        <v>22</v>
      </c>
      <c r="C1502">
        <v>53</v>
      </c>
      <c r="D1502">
        <v>8</v>
      </c>
      <c r="E1502">
        <v>0</v>
      </c>
      <c r="F1502">
        <v>470</v>
      </c>
      <c r="G1502" s="5">
        <v>3.3265306122448899</v>
      </c>
      <c r="H1502" s="5">
        <v>59258.510204081598</v>
      </c>
      <c r="I1502">
        <v>76</v>
      </c>
      <c r="J1502">
        <v>7</v>
      </c>
      <c r="K1502">
        <v>0</v>
      </c>
      <c r="L1502">
        <v>633</v>
      </c>
      <c r="M1502">
        <v>27</v>
      </c>
      <c r="N1502">
        <v>7</v>
      </c>
      <c r="O1502">
        <v>0</v>
      </c>
      <c r="P1502">
        <v>231</v>
      </c>
      <c r="Q1502">
        <v>63</v>
      </c>
      <c r="R1502">
        <v>8</v>
      </c>
      <c r="S1502">
        <v>0</v>
      </c>
      <c r="T1502">
        <v>574</v>
      </c>
    </row>
    <row r="1503" spans="1:20" x14ac:dyDescent="0.2">
      <c r="A1503" s="1">
        <v>43218</v>
      </c>
      <c r="B1503" t="s">
        <v>23</v>
      </c>
      <c r="C1503">
        <v>73</v>
      </c>
      <c r="D1503">
        <v>10</v>
      </c>
      <c r="E1503">
        <v>0</v>
      </c>
      <c r="F1503">
        <v>810</v>
      </c>
      <c r="G1503" s="5">
        <v>4.4677419354838701</v>
      </c>
      <c r="H1503" s="5">
        <v>59767.741935483798</v>
      </c>
      <c r="I1503">
        <v>90</v>
      </c>
      <c r="J1503">
        <v>9</v>
      </c>
      <c r="K1503">
        <v>0</v>
      </c>
      <c r="L1503">
        <v>963</v>
      </c>
      <c r="M1503">
        <v>57</v>
      </c>
      <c r="N1503">
        <v>10</v>
      </c>
      <c r="O1503">
        <v>0</v>
      </c>
      <c r="P1503">
        <v>621</v>
      </c>
      <c r="Q1503">
        <v>89</v>
      </c>
      <c r="R1503">
        <v>10</v>
      </c>
      <c r="S1503">
        <v>0</v>
      </c>
      <c r="T1503">
        <v>980</v>
      </c>
    </row>
    <row r="1504" spans="1:20" x14ac:dyDescent="0.2">
      <c r="A1504" s="1">
        <v>43218</v>
      </c>
      <c r="B1504" t="s">
        <v>24</v>
      </c>
      <c r="C1504">
        <v>27</v>
      </c>
      <c r="D1504">
        <v>2</v>
      </c>
      <c r="E1504">
        <v>0</v>
      </c>
      <c r="F1504">
        <v>73</v>
      </c>
      <c r="G1504" s="5">
        <v>2.9629629629629601</v>
      </c>
      <c r="H1504" s="5">
        <v>37144.185185185102</v>
      </c>
      <c r="I1504">
        <v>29</v>
      </c>
      <c r="J1504">
        <v>2</v>
      </c>
      <c r="K1504">
        <v>0</v>
      </c>
      <c r="L1504">
        <v>76</v>
      </c>
      <c r="M1504">
        <v>17</v>
      </c>
      <c r="N1504">
        <v>2</v>
      </c>
      <c r="O1504">
        <v>0</v>
      </c>
      <c r="P1504">
        <v>50</v>
      </c>
      <c r="Q1504">
        <v>20</v>
      </c>
      <c r="R1504">
        <v>2</v>
      </c>
      <c r="S1504">
        <v>0</v>
      </c>
      <c r="T1504">
        <v>52</v>
      </c>
    </row>
    <row r="1505" spans="1:20" x14ac:dyDescent="0.2">
      <c r="A1505" s="1">
        <v>43218</v>
      </c>
      <c r="B1505" t="s">
        <v>25</v>
      </c>
      <c r="C1505">
        <v>10</v>
      </c>
      <c r="D1505">
        <v>4</v>
      </c>
      <c r="E1505">
        <v>0</v>
      </c>
      <c r="F1505">
        <v>40</v>
      </c>
      <c r="G1505" s="5">
        <v>4.55555555555555</v>
      </c>
      <c r="H1505" s="5">
        <v>66703.222222222204</v>
      </c>
      <c r="I1505">
        <v>22</v>
      </c>
      <c r="J1505">
        <v>4</v>
      </c>
      <c r="K1505">
        <v>0</v>
      </c>
      <c r="L1505">
        <v>77</v>
      </c>
      <c r="M1505">
        <v>11</v>
      </c>
      <c r="N1505">
        <v>4</v>
      </c>
      <c r="O1505">
        <v>0</v>
      </c>
      <c r="P1505">
        <v>42</v>
      </c>
      <c r="Q1505">
        <v>10</v>
      </c>
      <c r="R1505">
        <v>4</v>
      </c>
      <c r="S1505">
        <v>0</v>
      </c>
      <c r="T1505">
        <v>39</v>
      </c>
    </row>
    <row r="1506" spans="1:20" x14ac:dyDescent="0.2">
      <c r="A1506" s="1">
        <v>43218</v>
      </c>
      <c r="B1506" t="s">
        <v>26</v>
      </c>
      <c r="C1506">
        <v>48</v>
      </c>
      <c r="D1506">
        <v>2</v>
      </c>
      <c r="E1506">
        <v>0</v>
      </c>
      <c r="F1506">
        <v>93</v>
      </c>
      <c r="G1506" s="5">
        <v>2.8378378378378302</v>
      </c>
      <c r="H1506" s="5">
        <v>59540.891891891799</v>
      </c>
      <c r="I1506">
        <v>58</v>
      </c>
      <c r="J1506">
        <v>2</v>
      </c>
      <c r="K1506">
        <v>0</v>
      </c>
      <c r="L1506">
        <v>115</v>
      </c>
      <c r="M1506">
        <v>52</v>
      </c>
      <c r="N1506">
        <v>2</v>
      </c>
      <c r="O1506">
        <v>0</v>
      </c>
      <c r="P1506">
        <v>102</v>
      </c>
      <c r="Q1506">
        <v>46</v>
      </c>
      <c r="R1506">
        <v>2</v>
      </c>
      <c r="S1506">
        <v>0</v>
      </c>
      <c r="T1506">
        <v>92</v>
      </c>
    </row>
    <row r="1507" spans="1:20" x14ac:dyDescent="0.2">
      <c r="A1507" s="1">
        <v>43218</v>
      </c>
      <c r="B1507" t="s">
        <v>27</v>
      </c>
      <c r="C1507">
        <v>7</v>
      </c>
      <c r="D1507">
        <v>8</v>
      </c>
      <c r="E1507">
        <v>1</v>
      </c>
      <c r="F1507">
        <v>58</v>
      </c>
      <c r="G1507" s="5">
        <v>2.1428571428571401</v>
      </c>
      <c r="H1507" s="5">
        <v>42910</v>
      </c>
      <c r="I1507">
        <v>20</v>
      </c>
      <c r="J1507">
        <v>8</v>
      </c>
      <c r="K1507">
        <v>1</v>
      </c>
      <c r="L1507">
        <v>173</v>
      </c>
      <c r="M1507">
        <v>18</v>
      </c>
      <c r="N1507">
        <v>8</v>
      </c>
      <c r="O1507">
        <v>0</v>
      </c>
      <c r="P1507">
        <v>168</v>
      </c>
      <c r="Q1507">
        <v>18</v>
      </c>
      <c r="R1507">
        <v>8</v>
      </c>
      <c r="S1507">
        <v>0</v>
      </c>
      <c r="T1507">
        <v>170</v>
      </c>
    </row>
    <row r="1508" spans="1:20" x14ac:dyDescent="0.2">
      <c r="A1508" s="1">
        <v>43218</v>
      </c>
      <c r="B1508" t="s">
        <v>28</v>
      </c>
      <c r="C1508">
        <v>32</v>
      </c>
      <c r="D1508">
        <v>7</v>
      </c>
      <c r="E1508">
        <v>0</v>
      </c>
      <c r="F1508">
        <v>231</v>
      </c>
      <c r="G1508" s="5">
        <v>5</v>
      </c>
      <c r="H1508" s="5">
        <v>43920.8125</v>
      </c>
      <c r="I1508">
        <v>26</v>
      </c>
      <c r="J1508">
        <v>12</v>
      </c>
      <c r="K1508">
        <v>0</v>
      </c>
      <c r="L1508">
        <v>301</v>
      </c>
      <c r="M1508">
        <v>26</v>
      </c>
      <c r="N1508">
        <v>8</v>
      </c>
      <c r="O1508">
        <v>1</v>
      </c>
      <c r="P1508">
        <v>179</v>
      </c>
      <c r="Q1508">
        <v>27</v>
      </c>
      <c r="R1508">
        <v>9</v>
      </c>
      <c r="S1508">
        <v>0</v>
      </c>
      <c r="T1508">
        <v>235</v>
      </c>
    </row>
    <row r="1509" spans="1:20" x14ac:dyDescent="0.2">
      <c r="A1509" s="1">
        <v>43218</v>
      </c>
      <c r="B1509" t="s">
        <v>29</v>
      </c>
      <c r="C1509">
        <v>29</v>
      </c>
      <c r="D1509">
        <v>2</v>
      </c>
      <c r="E1509">
        <v>0</v>
      </c>
      <c r="F1509">
        <v>74</v>
      </c>
      <c r="G1509" s="5">
        <v>3.6538461538461502</v>
      </c>
      <c r="H1509" s="5">
        <v>65430.115384615303</v>
      </c>
      <c r="I1509">
        <v>28</v>
      </c>
      <c r="J1509">
        <v>2</v>
      </c>
      <c r="K1509">
        <v>0</v>
      </c>
      <c r="L1509">
        <v>73</v>
      </c>
      <c r="M1509">
        <v>26</v>
      </c>
      <c r="N1509">
        <v>2</v>
      </c>
      <c r="O1509">
        <v>0</v>
      </c>
      <c r="P1509">
        <v>79</v>
      </c>
      <c r="Q1509">
        <v>26</v>
      </c>
      <c r="R1509">
        <v>2</v>
      </c>
      <c r="S1509">
        <v>0</v>
      </c>
      <c r="T1509">
        <v>72</v>
      </c>
    </row>
    <row r="1510" spans="1:20" x14ac:dyDescent="0.2">
      <c r="A1510" s="1">
        <v>43218</v>
      </c>
      <c r="B1510" t="s">
        <v>30</v>
      </c>
      <c r="C1510">
        <v>18</v>
      </c>
      <c r="D1510">
        <v>2</v>
      </c>
      <c r="E1510">
        <v>0</v>
      </c>
      <c r="F1510">
        <v>47</v>
      </c>
      <c r="G1510" s="5">
        <v>3.23529411764705</v>
      </c>
      <c r="H1510" s="5">
        <v>59011.176470588201</v>
      </c>
      <c r="I1510">
        <v>21</v>
      </c>
      <c r="J1510">
        <v>2</v>
      </c>
      <c r="K1510">
        <v>0</v>
      </c>
      <c r="L1510">
        <v>53</v>
      </c>
      <c r="M1510">
        <v>25</v>
      </c>
      <c r="N1510">
        <v>2</v>
      </c>
      <c r="O1510">
        <v>0</v>
      </c>
      <c r="P1510">
        <v>70</v>
      </c>
      <c r="Q1510">
        <v>25</v>
      </c>
      <c r="R1510">
        <v>2</v>
      </c>
      <c r="S1510">
        <v>0</v>
      </c>
      <c r="T1510">
        <v>63</v>
      </c>
    </row>
    <row r="1511" spans="1:20" x14ac:dyDescent="0.2">
      <c r="A1511" s="1">
        <v>43218</v>
      </c>
      <c r="B1511" t="s">
        <v>31</v>
      </c>
      <c r="C1511">
        <v>119</v>
      </c>
      <c r="D1511">
        <v>15</v>
      </c>
      <c r="E1511">
        <v>1</v>
      </c>
      <c r="F1511">
        <v>1668</v>
      </c>
      <c r="G1511" s="5">
        <v>3.8974358974358898</v>
      </c>
      <c r="H1511" s="5">
        <v>50542.854700854703</v>
      </c>
      <c r="I1511">
        <v>130</v>
      </c>
      <c r="J1511">
        <v>13</v>
      </c>
      <c r="K1511">
        <v>0</v>
      </c>
      <c r="L1511">
        <v>1649</v>
      </c>
      <c r="M1511">
        <v>112</v>
      </c>
      <c r="N1511">
        <v>15</v>
      </c>
      <c r="O1511">
        <v>0</v>
      </c>
      <c r="P1511">
        <v>1596</v>
      </c>
      <c r="Q1511">
        <v>105</v>
      </c>
      <c r="R1511">
        <v>16</v>
      </c>
      <c r="S1511">
        <v>0</v>
      </c>
      <c r="T1511">
        <v>1611</v>
      </c>
    </row>
    <row r="1512" spans="1:20" x14ac:dyDescent="0.2">
      <c r="A1512" s="1">
        <v>43218</v>
      </c>
      <c r="B1512" t="s">
        <v>32</v>
      </c>
      <c r="C1512">
        <v>43</v>
      </c>
      <c r="D1512">
        <v>3</v>
      </c>
      <c r="E1512">
        <v>0</v>
      </c>
      <c r="F1512">
        <v>163</v>
      </c>
      <c r="G1512" s="5">
        <v>2.2857142857142798</v>
      </c>
      <c r="H1512" s="5">
        <v>66750.714285714203</v>
      </c>
      <c r="I1512">
        <v>42</v>
      </c>
      <c r="J1512">
        <v>3</v>
      </c>
      <c r="K1512">
        <v>0</v>
      </c>
      <c r="L1512">
        <v>156</v>
      </c>
      <c r="M1512">
        <v>44</v>
      </c>
      <c r="N1512">
        <v>3</v>
      </c>
      <c r="O1512">
        <v>0</v>
      </c>
      <c r="P1512">
        <v>187</v>
      </c>
      <c r="Q1512">
        <v>44</v>
      </c>
      <c r="R1512">
        <v>3</v>
      </c>
      <c r="S1512">
        <v>0</v>
      </c>
      <c r="T1512">
        <v>191</v>
      </c>
    </row>
    <row r="1513" spans="1:20" x14ac:dyDescent="0.2">
      <c r="A1513" s="1">
        <v>43220</v>
      </c>
      <c r="B1513" t="s">
        <v>18</v>
      </c>
      <c r="C1513">
        <v>3</v>
      </c>
      <c r="D1513">
        <v>4</v>
      </c>
      <c r="E1513">
        <v>0</v>
      </c>
      <c r="F1513">
        <v>10</v>
      </c>
      <c r="G1513" s="5">
        <v>2</v>
      </c>
      <c r="H1513" s="5">
        <v>203</v>
      </c>
      <c r="I1513">
        <v>8</v>
      </c>
      <c r="J1513">
        <v>4</v>
      </c>
      <c r="K1513">
        <v>0</v>
      </c>
      <c r="L1513">
        <v>24</v>
      </c>
      <c r="M1513">
        <v>5</v>
      </c>
      <c r="N1513">
        <v>4</v>
      </c>
      <c r="O1513">
        <v>0</v>
      </c>
      <c r="P1513">
        <v>18</v>
      </c>
      <c r="Q1513">
        <v>9</v>
      </c>
      <c r="R1513">
        <v>4</v>
      </c>
      <c r="S1513">
        <v>0</v>
      </c>
      <c r="T1513">
        <v>32</v>
      </c>
    </row>
    <row r="1514" spans="1:20" x14ac:dyDescent="0.2">
      <c r="A1514" s="1">
        <v>43220</v>
      </c>
      <c r="B1514" t="s">
        <v>19</v>
      </c>
      <c r="C1514">
        <v>29</v>
      </c>
      <c r="D1514">
        <v>12</v>
      </c>
      <c r="E1514">
        <v>1</v>
      </c>
      <c r="F1514">
        <v>327</v>
      </c>
      <c r="G1514" s="5">
        <v>2.5172413793103399</v>
      </c>
      <c r="H1514" s="5">
        <v>72457.896551724101</v>
      </c>
      <c r="I1514">
        <v>30</v>
      </c>
      <c r="J1514">
        <v>11</v>
      </c>
      <c r="K1514">
        <v>0</v>
      </c>
      <c r="L1514">
        <v>329</v>
      </c>
      <c r="M1514">
        <v>35</v>
      </c>
      <c r="N1514">
        <v>16</v>
      </c>
      <c r="O1514">
        <v>1</v>
      </c>
      <c r="P1514">
        <v>543</v>
      </c>
      <c r="Q1514">
        <v>19</v>
      </c>
      <c r="R1514">
        <v>12</v>
      </c>
      <c r="S1514">
        <v>0</v>
      </c>
      <c r="T1514">
        <v>219</v>
      </c>
    </row>
    <row r="1515" spans="1:20" x14ac:dyDescent="0.2">
      <c r="A1515" s="1">
        <v>43220</v>
      </c>
      <c r="B1515" t="s">
        <v>20</v>
      </c>
      <c r="C1515">
        <v>20</v>
      </c>
      <c r="D1515">
        <v>9</v>
      </c>
      <c r="E1515">
        <v>0</v>
      </c>
      <c r="F1515">
        <v>184</v>
      </c>
      <c r="G1515" s="5">
        <v>3.55</v>
      </c>
      <c r="H1515" s="5">
        <v>55024.95</v>
      </c>
      <c r="I1515">
        <v>21</v>
      </c>
      <c r="J1515">
        <v>8</v>
      </c>
      <c r="K1515">
        <v>2</v>
      </c>
      <c r="L1515">
        <v>128</v>
      </c>
      <c r="M1515">
        <v>13</v>
      </c>
      <c r="N1515">
        <v>11</v>
      </c>
      <c r="O1515">
        <v>0</v>
      </c>
      <c r="P1515">
        <v>137</v>
      </c>
      <c r="Q1515">
        <v>27</v>
      </c>
      <c r="R1515">
        <v>11</v>
      </c>
      <c r="S1515">
        <v>3</v>
      </c>
      <c r="T1515">
        <v>256</v>
      </c>
    </row>
    <row r="1516" spans="1:20" x14ac:dyDescent="0.2">
      <c r="A1516" s="1">
        <v>43220</v>
      </c>
      <c r="B1516" t="s">
        <v>21</v>
      </c>
      <c r="C1516">
        <v>18</v>
      </c>
      <c r="D1516">
        <v>10</v>
      </c>
      <c r="E1516">
        <v>0</v>
      </c>
      <c r="F1516">
        <v>185</v>
      </c>
      <c r="G1516" s="5">
        <v>9.6470588235294095</v>
      </c>
      <c r="H1516" s="5">
        <v>64741.647058823502</v>
      </c>
      <c r="I1516">
        <v>10</v>
      </c>
      <c r="J1516">
        <v>10</v>
      </c>
      <c r="K1516">
        <v>0</v>
      </c>
      <c r="L1516">
        <v>100</v>
      </c>
      <c r="M1516">
        <v>6</v>
      </c>
      <c r="N1516">
        <v>10</v>
      </c>
      <c r="O1516">
        <v>0</v>
      </c>
      <c r="P1516">
        <v>62</v>
      </c>
      <c r="Q1516">
        <v>14</v>
      </c>
      <c r="R1516">
        <v>10</v>
      </c>
      <c r="S1516">
        <v>0</v>
      </c>
      <c r="T1516">
        <v>144</v>
      </c>
    </row>
    <row r="1517" spans="1:20" x14ac:dyDescent="0.2">
      <c r="A1517" s="1">
        <v>43220</v>
      </c>
      <c r="B1517" t="s">
        <v>22</v>
      </c>
      <c r="C1517">
        <v>28</v>
      </c>
      <c r="D1517">
        <v>8</v>
      </c>
      <c r="E1517">
        <v>0</v>
      </c>
      <c r="F1517">
        <v>254</v>
      </c>
      <c r="G1517" s="5">
        <v>2.4</v>
      </c>
      <c r="H1517" s="5">
        <v>72014.84</v>
      </c>
      <c r="I1517">
        <v>60</v>
      </c>
      <c r="J1517">
        <v>7</v>
      </c>
      <c r="K1517">
        <v>0</v>
      </c>
      <c r="L1517">
        <v>512</v>
      </c>
      <c r="M1517">
        <v>33</v>
      </c>
      <c r="N1517">
        <v>7</v>
      </c>
      <c r="O1517">
        <v>0</v>
      </c>
      <c r="P1517">
        <v>286</v>
      </c>
      <c r="Q1517">
        <v>25</v>
      </c>
      <c r="R1517">
        <v>8</v>
      </c>
      <c r="S1517">
        <v>0</v>
      </c>
      <c r="T1517">
        <v>237</v>
      </c>
    </row>
    <row r="1518" spans="1:20" x14ac:dyDescent="0.2">
      <c r="A1518" s="1">
        <v>43220</v>
      </c>
      <c r="B1518" t="s">
        <v>23</v>
      </c>
      <c r="C1518">
        <v>45</v>
      </c>
      <c r="D1518">
        <v>10</v>
      </c>
      <c r="E1518">
        <v>0</v>
      </c>
      <c r="F1518">
        <v>508</v>
      </c>
      <c r="G1518" s="5">
        <v>3.1190476190476102</v>
      </c>
      <c r="H1518" s="5">
        <v>59567.666666666599</v>
      </c>
      <c r="I1518">
        <v>48</v>
      </c>
      <c r="J1518">
        <v>10</v>
      </c>
      <c r="K1518">
        <v>1</v>
      </c>
      <c r="L1518">
        <v>506</v>
      </c>
      <c r="M1518">
        <v>52</v>
      </c>
      <c r="N1518">
        <v>10</v>
      </c>
      <c r="O1518">
        <v>0</v>
      </c>
      <c r="P1518">
        <v>574</v>
      </c>
      <c r="Q1518">
        <v>44</v>
      </c>
      <c r="R1518">
        <v>10</v>
      </c>
      <c r="S1518">
        <v>0</v>
      </c>
      <c r="T1518">
        <v>500</v>
      </c>
    </row>
    <row r="1519" spans="1:20" x14ac:dyDescent="0.2">
      <c r="A1519" s="1">
        <v>43220</v>
      </c>
      <c r="B1519" t="s">
        <v>24</v>
      </c>
      <c r="C1519">
        <v>14</v>
      </c>
      <c r="D1519">
        <v>2</v>
      </c>
      <c r="E1519">
        <v>0</v>
      </c>
      <c r="F1519">
        <v>32</v>
      </c>
      <c r="G1519" s="5">
        <v>3.2857142857142798</v>
      </c>
      <c r="H1519" s="5">
        <v>50102.785714285703</v>
      </c>
      <c r="I1519">
        <v>16</v>
      </c>
      <c r="J1519">
        <v>2</v>
      </c>
      <c r="K1519">
        <v>0</v>
      </c>
      <c r="L1519">
        <v>34</v>
      </c>
      <c r="M1519">
        <v>14</v>
      </c>
      <c r="N1519">
        <v>2</v>
      </c>
      <c r="O1519">
        <v>0</v>
      </c>
      <c r="P1519">
        <v>60</v>
      </c>
      <c r="Q1519">
        <v>14</v>
      </c>
      <c r="R1519">
        <v>2</v>
      </c>
      <c r="S1519">
        <v>0</v>
      </c>
      <c r="T1519">
        <v>42</v>
      </c>
    </row>
    <row r="1520" spans="1:20" x14ac:dyDescent="0.2">
      <c r="A1520" s="1">
        <v>43220</v>
      </c>
      <c r="B1520" t="s">
        <v>25</v>
      </c>
      <c r="C1520">
        <v>10</v>
      </c>
      <c r="D1520">
        <v>4</v>
      </c>
      <c r="E1520">
        <v>0</v>
      </c>
      <c r="F1520">
        <v>40</v>
      </c>
      <c r="G1520" s="5">
        <v>3</v>
      </c>
      <c r="H1520" s="5">
        <v>44503</v>
      </c>
      <c r="I1520">
        <v>8</v>
      </c>
      <c r="J1520">
        <v>4</v>
      </c>
      <c r="K1520">
        <v>1</v>
      </c>
      <c r="L1520">
        <v>24</v>
      </c>
      <c r="M1520">
        <v>10</v>
      </c>
      <c r="N1520">
        <v>4</v>
      </c>
      <c r="O1520">
        <v>0</v>
      </c>
      <c r="P1520">
        <v>40</v>
      </c>
      <c r="Q1520">
        <v>16</v>
      </c>
      <c r="R1520">
        <v>4</v>
      </c>
      <c r="S1520">
        <v>0</v>
      </c>
      <c r="T1520">
        <v>63</v>
      </c>
    </row>
    <row r="1521" spans="1:20" x14ac:dyDescent="0.2">
      <c r="A1521" s="1">
        <v>43220</v>
      </c>
      <c r="B1521" t="s">
        <v>26</v>
      </c>
      <c r="C1521">
        <v>46</v>
      </c>
      <c r="D1521">
        <v>2</v>
      </c>
      <c r="E1521">
        <v>0</v>
      </c>
      <c r="F1521">
        <v>92</v>
      </c>
      <c r="G1521" s="5">
        <v>3.1153846153846101</v>
      </c>
      <c r="H1521" s="5">
        <v>61658.038461538403</v>
      </c>
      <c r="I1521">
        <v>45</v>
      </c>
      <c r="J1521">
        <v>2</v>
      </c>
      <c r="K1521">
        <v>0</v>
      </c>
      <c r="L1521">
        <v>83</v>
      </c>
      <c r="M1521">
        <v>40</v>
      </c>
      <c r="N1521">
        <v>2</v>
      </c>
      <c r="O1521">
        <v>0</v>
      </c>
      <c r="P1521">
        <v>80</v>
      </c>
      <c r="Q1521">
        <v>26</v>
      </c>
      <c r="R1521">
        <v>2</v>
      </c>
      <c r="S1521">
        <v>0</v>
      </c>
      <c r="T1521">
        <v>52</v>
      </c>
    </row>
    <row r="1522" spans="1:20" x14ac:dyDescent="0.2">
      <c r="A1522" s="1">
        <v>43220</v>
      </c>
      <c r="B1522" t="s">
        <v>27</v>
      </c>
      <c r="C1522">
        <v>11</v>
      </c>
      <c r="D1522">
        <v>8</v>
      </c>
      <c r="E1522">
        <v>1</v>
      </c>
      <c r="F1522">
        <v>93</v>
      </c>
      <c r="G1522" s="5">
        <v>2.3636363636363602</v>
      </c>
      <c r="H1522" s="5">
        <v>81842.272727272706</v>
      </c>
      <c r="I1522">
        <v>8</v>
      </c>
      <c r="J1522">
        <v>8</v>
      </c>
      <c r="K1522">
        <v>1</v>
      </c>
      <c r="L1522">
        <v>65</v>
      </c>
      <c r="M1522">
        <v>8</v>
      </c>
      <c r="N1522">
        <v>8</v>
      </c>
      <c r="O1522">
        <v>0</v>
      </c>
      <c r="P1522">
        <v>74</v>
      </c>
      <c r="Q1522">
        <v>10</v>
      </c>
      <c r="R1522">
        <v>8</v>
      </c>
      <c r="S1522">
        <v>2</v>
      </c>
      <c r="T1522">
        <v>79</v>
      </c>
    </row>
    <row r="1523" spans="1:20" x14ac:dyDescent="0.2">
      <c r="A1523" s="1">
        <v>43220</v>
      </c>
      <c r="B1523" t="s">
        <v>28</v>
      </c>
      <c r="C1523">
        <v>11</v>
      </c>
      <c r="D1523">
        <v>9</v>
      </c>
      <c r="E1523">
        <v>1</v>
      </c>
      <c r="F1523">
        <v>84</v>
      </c>
      <c r="G1523" s="5">
        <v>1.4545454545454499</v>
      </c>
      <c r="H1523" s="5">
        <v>81846</v>
      </c>
      <c r="I1523">
        <v>23</v>
      </c>
      <c r="J1523">
        <v>10</v>
      </c>
      <c r="K1523">
        <v>2</v>
      </c>
      <c r="L1523">
        <v>186</v>
      </c>
      <c r="M1523">
        <v>17</v>
      </c>
      <c r="N1523">
        <v>9</v>
      </c>
      <c r="O1523">
        <v>0</v>
      </c>
      <c r="P1523">
        <v>142</v>
      </c>
      <c r="Q1523">
        <v>20</v>
      </c>
      <c r="R1523">
        <v>13</v>
      </c>
      <c r="S1523">
        <v>5</v>
      </c>
      <c r="T1523">
        <v>214</v>
      </c>
    </row>
    <row r="1524" spans="1:20" x14ac:dyDescent="0.2">
      <c r="A1524" s="1">
        <v>43220</v>
      </c>
      <c r="B1524" t="s">
        <v>29</v>
      </c>
      <c r="C1524">
        <v>19</v>
      </c>
      <c r="D1524">
        <v>2</v>
      </c>
      <c r="E1524">
        <v>0</v>
      </c>
      <c r="F1524">
        <v>51</v>
      </c>
      <c r="G1524" s="5">
        <v>2.23529411764705</v>
      </c>
      <c r="H1524" s="5">
        <v>53015.058823529398</v>
      </c>
      <c r="I1524">
        <v>19</v>
      </c>
      <c r="J1524">
        <v>2</v>
      </c>
      <c r="K1524">
        <v>0</v>
      </c>
      <c r="L1524">
        <v>44</v>
      </c>
      <c r="M1524">
        <v>18</v>
      </c>
      <c r="N1524">
        <v>2</v>
      </c>
      <c r="O1524">
        <v>0</v>
      </c>
      <c r="P1524">
        <v>46</v>
      </c>
      <c r="Q1524">
        <v>16</v>
      </c>
      <c r="R1524">
        <v>2</v>
      </c>
      <c r="S1524">
        <v>0</v>
      </c>
      <c r="T1524">
        <v>43</v>
      </c>
    </row>
    <row r="1525" spans="1:20" x14ac:dyDescent="0.2">
      <c r="A1525" s="1">
        <v>43220</v>
      </c>
      <c r="B1525" t="s">
        <v>30</v>
      </c>
      <c r="C1525">
        <v>17</v>
      </c>
      <c r="D1525">
        <v>2</v>
      </c>
      <c r="E1525">
        <v>0</v>
      </c>
      <c r="F1525">
        <v>43</v>
      </c>
      <c r="G1525" s="5">
        <v>1.70588235294117</v>
      </c>
      <c r="H1525" s="5">
        <v>64891.352941176403</v>
      </c>
      <c r="I1525">
        <v>19</v>
      </c>
      <c r="J1525">
        <v>2</v>
      </c>
      <c r="K1525">
        <v>0</v>
      </c>
      <c r="L1525">
        <v>42</v>
      </c>
      <c r="M1525">
        <v>11</v>
      </c>
      <c r="N1525">
        <v>2</v>
      </c>
      <c r="O1525">
        <v>0</v>
      </c>
      <c r="P1525">
        <v>22</v>
      </c>
      <c r="Q1525">
        <v>12</v>
      </c>
      <c r="R1525">
        <v>2</v>
      </c>
      <c r="S1525">
        <v>4</v>
      </c>
      <c r="T1525">
        <v>18</v>
      </c>
    </row>
    <row r="1526" spans="1:20" x14ac:dyDescent="0.2">
      <c r="A1526" s="1">
        <v>43220</v>
      </c>
      <c r="B1526" t="s">
        <v>31</v>
      </c>
      <c r="C1526">
        <v>95</v>
      </c>
      <c r="D1526">
        <v>12</v>
      </c>
      <c r="E1526">
        <v>0</v>
      </c>
      <c r="F1526">
        <v>1136</v>
      </c>
      <c r="G1526" s="5">
        <v>3.1595744680851001</v>
      </c>
      <c r="H1526" s="5">
        <v>56499.351063829701</v>
      </c>
      <c r="I1526">
        <v>79</v>
      </c>
      <c r="J1526">
        <v>13</v>
      </c>
      <c r="K1526">
        <v>1</v>
      </c>
      <c r="L1526">
        <v>958</v>
      </c>
      <c r="M1526">
        <v>82</v>
      </c>
      <c r="N1526">
        <v>15</v>
      </c>
      <c r="O1526">
        <v>0</v>
      </c>
      <c r="P1526">
        <v>1214</v>
      </c>
      <c r="Q1526">
        <v>99</v>
      </c>
      <c r="R1526">
        <v>14</v>
      </c>
      <c r="S1526">
        <v>2</v>
      </c>
      <c r="T1526">
        <v>1349</v>
      </c>
    </row>
    <row r="1527" spans="1:20" x14ac:dyDescent="0.2">
      <c r="A1527" s="1">
        <v>43220</v>
      </c>
      <c r="B1527" t="s">
        <v>32</v>
      </c>
      <c r="C1527">
        <v>35</v>
      </c>
      <c r="D1527">
        <v>3</v>
      </c>
      <c r="E1527">
        <v>0</v>
      </c>
      <c r="F1527">
        <v>151</v>
      </c>
      <c r="G1527" s="5">
        <v>6.5806451612903203</v>
      </c>
      <c r="H1527" s="5">
        <v>61347.354838709602</v>
      </c>
      <c r="I1527">
        <v>31</v>
      </c>
      <c r="J1527">
        <v>3</v>
      </c>
      <c r="K1527">
        <v>0</v>
      </c>
      <c r="L1527">
        <v>107</v>
      </c>
      <c r="M1527">
        <v>25</v>
      </c>
      <c r="N1527">
        <v>3</v>
      </c>
      <c r="O1527">
        <v>0</v>
      </c>
      <c r="P1527">
        <v>123</v>
      </c>
      <c r="Q1527">
        <v>22</v>
      </c>
      <c r="R1527">
        <v>3</v>
      </c>
      <c r="S1527">
        <v>2</v>
      </c>
      <c r="T1527">
        <v>72</v>
      </c>
    </row>
    <row r="1528" spans="1:20" x14ac:dyDescent="0.2">
      <c r="A1528" s="1">
        <v>43221</v>
      </c>
      <c r="B1528" t="s">
        <v>18</v>
      </c>
      <c r="C1528">
        <v>4</v>
      </c>
      <c r="D1528">
        <v>4</v>
      </c>
      <c r="E1528">
        <v>0</v>
      </c>
      <c r="F1528">
        <v>14</v>
      </c>
      <c r="G1528" s="5">
        <v>5.5</v>
      </c>
      <c r="H1528" s="5">
        <v>83</v>
      </c>
      <c r="I1528">
        <v>10</v>
      </c>
      <c r="J1528">
        <v>4</v>
      </c>
      <c r="K1528">
        <v>1</v>
      </c>
      <c r="L1528">
        <v>25</v>
      </c>
      <c r="M1528">
        <v>7</v>
      </c>
      <c r="N1528">
        <v>4</v>
      </c>
      <c r="O1528">
        <v>0</v>
      </c>
      <c r="P1528">
        <v>21</v>
      </c>
      <c r="Q1528">
        <v>0</v>
      </c>
      <c r="R1528">
        <v>0</v>
      </c>
      <c r="S1528">
        <v>0</v>
      </c>
      <c r="T1528">
        <v>0</v>
      </c>
    </row>
    <row r="1529" spans="1:20" x14ac:dyDescent="0.2">
      <c r="A1529" s="1">
        <v>43221</v>
      </c>
      <c r="B1529" t="s">
        <v>19</v>
      </c>
      <c r="C1529">
        <v>22</v>
      </c>
      <c r="D1529">
        <v>11</v>
      </c>
      <c r="E1529">
        <v>1</v>
      </c>
      <c r="F1529">
        <v>217</v>
      </c>
      <c r="G1529" s="5">
        <v>7.6363636363636296</v>
      </c>
      <c r="H1529" s="5">
        <v>59102.181818181802</v>
      </c>
      <c r="I1529">
        <v>25</v>
      </c>
      <c r="J1529">
        <v>11</v>
      </c>
      <c r="K1529">
        <v>0</v>
      </c>
      <c r="L1529">
        <v>282</v>
      </c>
      <c r="M1529">
        <v>20</v>
      </c>
      <c r="N1529">
        <v>16</v>
      </c>
      <c r="O1529">
        <v>0</v>
      </c>
      <c r="P1529">
        <v>321</v>
      </c>
      <c r="Q1529">
        <v>25</v>
      </c>
      <c r="R1529">
        <v>12</v>
      </c>
      <c r="S1529">
        <v>1</v>
      </c>
      <c r="T1529">
        <v>268</v>
      </c>
    </row>
    <row r="1530" spans="1:20" x14ac:dyDescent="0.2">
      <c r="A1530" s="1">
        <v>43221</v>
      </c>
      <c r="B1530" t="s">
        <v>20</v>
      </c>
      <c r="C1530">
        <v>15</v>
      </c>
      <c r="D1530">
        <v>15</v>
      </c>
      <c r="E1530">
        <v>0</v>
      </c>
      <c r="F1530">
        <v>218</v>
      </c>
      <c r="G1530" s="5">
        <v>1.5333333333333301</v>
      </c>
      <c r="H1530" s="5">
        <v>80021.866666666596</v>
      </c>
      <c r="I1530">
        <v>15</v>
      </c>
      <c r="J1530">
        <v>10</v>
      </c>
      <c r="K1530">
        <v>1</v>
      </c>
      <c r="L1530">
        <v>133</v>
      </c>
      <c r="M1530">
        <v>17</v>
      </c>
      <c r="N1530">
        <v>11</v>
      </c>
      <c r="O1530">
        <v>0</v>
      </c>
      <c r="P1530">
        <v>183</v>
      </c>
      <c r="Q1530">
        <v>12</v>
      </c>
      <c r="R1530">
        <v>13</v>
      </c>
      <c r="S1530">
        <v>1</v>
      </c>
      <c r="T1530">
        <v>146</v>
      </c>
    </row>
    <row r="1531" spans="1:20" x14ac:dyDescent="0.2">
      <c r="A1531" s="1">
        <v>43221</v>
      </c>
      <c r="B1531" t="s">
        <v>21</v>
      </c>
      <c r="C1531">
        <v>6</v>
      </c>
      <c r="D1531">
        <v>10</v>
      </c>
      <c r="E1531">
        <v>0</v>
      </c>
      <c r="F1531">
        <v>62</v>
      </c>
      <c r="G1531" s="5">
        <v>7.1666666666666599</v>
      </c>
      <c r="H1531" s="5">
        <v>66828</v>
      </c>
      <c r="I1531">
        <v>13</v>
      </c>
      <c r="J1531">
        <v>10</v>
      </c>
      <c r="K1531">
        <v>0</v>
      </c>
      <c r="L1531">
        <v>129</v>
      </c>
      <c r="M1531">
        <v>10</v>
      </c>
      <c r="N1531">
        <v>10</v>
      </c>
      <c r="O1531">
        <v>0</v>
      </c>
      <c r="P1531">
        <v>100</v>
      </c>
      <c r="Q1531">
        <v>16</v>
      </c>
      <c r="R1531">
        <v>10</v>
      </c>
      <c r="S1531">
        <v>0</v>
      </c>
      <c r="T1531">
        <v>163</v>
      </c>
    </row>
    <row r="1532" spans="1:20" x14ac:dyDescent="0.2">
      <c r="A1532" s="1">
        <v>43221</v>
      </c>
      <c r="B1532" t="s">
        <v>22</v>
      </c>
      <c r="C1532">
        <v>29</v>
      </c>
      <c r="D1532">
        <v>8</v>
      </c>
      <c r="E1532">
        <v>1</v>
      </c>
      <c r="F1532">
        <v>252</v>
      </c>
      <c r="G1532" s="5">
        <v>2.6206896551724101</v>
      </c>
      <c r="H1532" s="5">
        <v>65607.482758620696</v>
      </c>
      <c r="I1532">
        <v>19</v>
      </c>
      <c r="J1532">
        <v>7</v>
      </c>
      <c r="K1532">
        <v>0</v>
      </c>
      <c r="L1532">
        <v>164</v>
      </c>
      <c r="M1532">
        <v>26</v>
      </c>
      <c r="N1532">
        <v>7</v>
      </c>
      <c r="O1532">
        <v>0</v>
      </c>
      <c r="P1532">
        <v>226</v>
      </c>
      <c r="Q1532">
        <v>23</v>
      </c>
      <c r="R1532">
        <v>8</v>
      </c>
      <c r="S1532">
        <v>1</v>
      </c>
      <c r="T1532">
        <v>191</v>
      </c>
    </row>
    <row r="1533" spans="1:20" x14ac:dyDescent="0.2">
      <c r="A1533" s="1">
        <v>43221</v>
      </c>
      <c r="B1533" t="s">
        <v>23</v>
      </c>
      <c r="C1533">
        <v>52</v>
      </c>
      <c r="D1533">
        <v>10</v>
      </c>
      <c r="E1533">
        <v>0</v>
      </c>
      <c r="F1533">
        <v>582</v>
      </c>
      <c r="G1533" s="5">
        <v>4.8235294117647003</v>
      </c>
      <c r="H1533" s="5">
        <v>53022.313725490101</v>
      </c>
      <c r="I1533">
        <v>37</v>
      </c>
      <c r="J1533">
        <v>10</v>
      </c>
      <c r="K1533">
        <v>0</v>
      </c>
      <c r="L1533">
        <v>398</v>
      </c>
      <c r="M1533">
        <v>39</v>
      </c>
      <c r="N1533">
        <v>10</v>
      </c>
      <c r="O1533">
        <v>0</v>
      </c>
      <c r="P1533">
        <v>436</v>
      </c>
      <c r="Q1533">
        <v>48</v>
      </c>
      <c r="R1533">
        <v>10</v>
      </c>
      <c r="S1533">
        <v>0</v>
      </c>
      <c r="T1533">
        <v>547</v>
      </c>
    </row>
    <row r="1534" spans="1:20" x14ac:dyDescent="0.2">
      <c r="A1534" s="1">
        <v>43221</v>
      </c>
      <c r="B1534" t="s">
        <v>24</v>
      </c>
      <c r="C1534">
        <v>10</v>
      </c>
      <c r="D1534">
        <v>2</v>
      </c>
      <c r="E1534">
        <v>0</v>
      </c>
      <c r="F1534">
        <v>38</v>
      </c>
      <c r="G1534" s="5">
        <v>2.625</v>
      </c>
      <c r="H1534" s="5">
        <v>75015.125</v>
      </c>
      <c r="I1534">
        <v>15</v>
      </c>
      <c r="J1534">
        <v>2</v>
      </c>
      <c r="K1534">
        <v>0</v>
      </c>
      <c r="L1534">
        <v>33</v>
      </c>
      <c r="M1534">
        <v>14</v>
      </c>
      <c r="N1534">
        <v>2</v>
      </c>
      <c r="O1534">
        <v>0</v>
      </c>
      <c r="P1534">
        <v>40</v>
      </c>
      <c r="Q1534">
        <v>11</v>
      </c>
      <c r="R1534">
        <v>2</v>
      </c>
      <c r="S1534">
        <v>0</v>
      </c>
      <c r="T1534">
        <v>26</v>
      </c>
    </row>
    <row r="1535" spans="1:20" x14ac:dyDescent="0.2">
      <c r="A1535" s="1">
        <v>43221</v>
      </c>
      <c r="B1535" t="s">
        <v>25</v>
      </c>
      <c r="C1535">
        <v>7</v>
      </c>
      <c r="D1535">
        <v>4</v>
      </c>
      <c r="E1535">
        <v>0</v>
      </c>
      <c r="F1535">
        <v>28</v>
      </c>
      <c r="G1535" s="5">
        <v>3.4285714285714199</v>
      </c>
      <c r="H1535" s="5">
        <v>42889.285714285703</v>
      </c>
      <c r="I1535">
        <v>10</v>
      </c>
      <c r="J1535">
        <v>4</v>
      </c>
      <c r="K1535">
        <v>1</v>
      </c>
      <c r="L1535">
        <v>28</v>
      </c>
      <c r="M1535">
        <v>12</v>
      </c>
      <c r="N1535">
        <v>4</v>
      </c>
      <c r="O1535">
        <v>0</v>
      </c>
      <c r="P1535">
        <v>48</v>
      </c>
      <c r="Q1535">
        <v>3</v>
      </c>
      <c r="R1535">
        <v>4</v>
      </c>
      <c r="S1535">
        <v>0</v>
      </c>
      <c r="T1535">
        <v>12</v>
      </c>
    </row>
    <row r="1536" spans="1:20" x14ac:dyDescent="0.2">
      <c r="A1536" s="1">
        <v>43221</v>
      </c>
      <c r="B1536" t="s">
        <v>26</v>
      </c>
      <c r="C1536">
        <v>27</v>
      </c>
      <c r="D1536">
        <v>2</v>
      </c>
      <c r="E1536">
        <v>0</v>
      </c>
      <c r="F1536">
        <v>53</v>
      </c>
      <c r="G1536" s="5">
        <v>3.09523809523809</v>
      </c>
      <c r="H1536" s="5">
        <v>57223.952380952302</v>
      </c>
      <c r="I1536">
        <v>40</v>
      </c>
      <c r="J1536">
        <v>2</v>
      </c>
      <c r="K1536">
        <v>0</v>
      </c>
      <c r="L1536">
        <v>73</v>
      </c>
      <c r="M1536">
        <v>48</v>
      </c>
      <c r="N1536">
        <v>2</v>
      </c>
      <c r="O1536">
        <v>0</v>
      </c>
      <c r="P1536">
        <v>96</v>
      </c>
      <c r="Q1536">
        <v>37</v>
      </c>
      <c r="R1536">
        <v>2</v>
      </c>
      <c r="S1536">
        <v>0</v>
      </c>
      <c r="T1536">
        <v>74</v>
      </c>
    </row>
    <row r="1537" spans="1:20" x14ac:dyDescent="0.2">
      <c r="A1537" s="1">
        <v>43221</v>
      </c>
      <c r="B1537" t="s">
        <v>27</v>
      </c>
      <c r="C1537">
        <v>9</v>
      </c>
      <c r="D1537">
        <v>8</v>
      </c>
      <c r="E1537">
        <v>1</v>
      </c>
      <c r="F1537">
        <v>70</v>
      </c>
      <c r="G1537" s="5">
        <v>1.3333333333333299</v>
      </c>
      <c r="H1537" s="5">
        <v>77878.888888888803</v>
      </c>
      <c r="I1537">
        <v>9</v>
      </c>
      <c r="J1537">
        <v>8</v>
      </c>
      <c r="K1537">
        <v>0</v>
      </c>
      <c r="L1537">
        <v>84</v>
      </c>
      <c r="M1537">
        <v>11</v>
      </c>
      <c r="N1537">
        <v>8</v>
      </c>
      <c r="O1537">
        <v>2</v>
      </c>
      <c r="P1537">
        <v>84</v>
      </c>
      <c r="Q1537">
        <v>10</v>
      </c>
      <c r="R1537">
        <v>8</v>
      </c>
      <c r="S1537">
        <v>0</v>
      </c>
      <c r="T1537">
        <v>94</v>
      </c>
    </row>
    <row r="1538" spans="1:20" x14ac:dyDescent="0.2">
      <c r="A1538" s="1">
        <v>43221</v>
      </c>
      <c r="B1538" t="s">
        <v>28</v>
      </c>
      <c r="C1538">
        <v>21</v>
      </c>
      <c r="D1538">
        <v>7</v>
      </c>
      <c r="E1538">
        <v>0</v>
      </c>
      <c r="F1538">
        <v>141</v>
      </c>
      <c r="G1538" s="5">
        <v>4</v>
      </c>
      <c r="H1538" s="5">
        <v>57196.857142857101</v>
      </c>
      <c r="I1538">
        <v>21</v>
      </c>
      <c r="J1538">
        <v>7</v>
      </c>
      <c r="K1538">
        <v>1</v>
      </c>
      <c r="L1538">
        <v>143</v>
      </c>
      <c r="M1538">
        <v>14</v>
      </c>
      <c r="N1538">
        <v>9</v>
      </c>
      <c r="O1538">
        <v>0</v>
      </c>
      <c r="P1538">
        <v>126</v>
      </c>
      <c r="Q1538">
        <v>19</v>
      </c>
      <c r="R1538">
        <v>7</v>
      </c>
      <c r="S1538">
        <v>0</v>
      </c>
      <c r="T1538">
        <v>126</v>
      </c>
    </row>
    <row r="1539" spans="1:20" x14ac:dyDescent="0.2">
      <c r="A1539" s="1">
        <v>43221</v>
      </c>
      <c r="B1539" t="s">
        <v>29</v>
      </c>
      <c r="C1539">
        <v>15</v>
      </c>
      <c r="D1539">
        <v>2</v>
      </c>
      <c r="E1539">
        <v>0</v>
      </c>
      <c r="F1539">
        <v>58</v>
      </c>
      <c r="G1539" s="5">
        <v>2.0714285714285698</v>
      </c>
      <c r="H1539" s="5">
        <v>78582.642857142797</v>
      </c>
      <c r="I1539">
        <v>15</v>
      </c>
      <c r="J1539">
        <v>2</v>
      </c>
      <c r="K1539">
        <v>0</v>
      </c>
      <c r="L1539">
        <v>26</v>
      </c>
      <c r="M1539">
        <v>17</v>
      </c>
      <c r="N1539">
        <v>2</v>
      </c>
      <c r="O1539">
        <v>0</v>
      </c>
      <c r="P1539">
        <v>48</v>
      </c>
      <c r="Q1539">
        <v>22</v>
      </c>
      <c r="R1539">
        <v>2</v>
      </c>
      <c r="S1539">
        <v>0</v>
      </c>
      <c r="T1539">
        <v>68</v>
      </c>
    </row>
    <row r="1540" spans="1:20" x14ac:dyDescent="0.2">
      <c r="A1540" s="1">
        <v>43221</v>
      </c>
      <c r="B1540" t="s">
        <v>30</v>
      </c>
      <c r="C1540">
        <v>16</v>
      </c>
      <c r="D1540">
        <v>2</v>
      </c>
      <c r="E1540">
        <v>0</v>
      </c>
      <c r="F1540">
        <v>58</v>
      </c>
      <c r="G1540" s="5">
        <v>2.93333333333333</v>
      </c>
      <c r="H1540" s="5">
        <v>53383.133333333302</v>
      </c>
      <c r="I1540">
        <v>14</v>
      </c>
      <c r="J1540">
        <v>2</v>
      </c>
      <c r="K1540">
        <v>0</v>
      </c>
      <c r="L1540">
        <v>24</v>
      </c>
      <c r="M1540">
        <v>12</v>
      </c>
      <c r="N1540">
        <v>2</v>
      </c>
      <c r="O1540">
        <v>0</v>
      </c>
      <c r="P1540">
        <v>24</v>
      </c>
      <c r="Q1540">
        <v>19</v>
      </c>
      <c r="R1540">
        <v>2</v>
      </c>
      <c r="S1540">
        <v>0</v>
      </c>
      <c r="T1540">
        <v>60</v>
      </c>
    </row>
    <row r="1541" spans="1:20" x14ac:dyDescent="0.2">
      <c r="A1541" s="1">
        <v>43221</v>
      </c>
      <c r="B1541" t="s">
        <v>31</v>
      </c>
      <c r="C1541">
        <v>69</v>
      </c>
      <c r="D1541">
        <v>14</v>
      </c>
      <c r="E1541">
        <v>0</v>
      </c>
      <c r="F1541">
        <v>927</v>
      </c>
      <c r="G1541" s="5">
        <v>3.76811594202898</v>
      </c>
      <c r="H1541" s="5">
        <v>50802.681159420201</v>
      </c>
      <c r="I1541">
        <v>81</v>
      </c>
      <c r="J1541">
        <v>11</v>
      </c>
      <c r="K1541">
        <v>1</v>
      </c>
      <c r="L1541">
        <v>855</v>
      </c>
      <c r="M1541">
        <v>83</v>
      </c>
      <c r="N1541">
        <v>12</v>
      </c>
      <c r="O1541">
        <v>0</v>
      </c>
      <c r="P1541">
        <v>1005</v>
      </c>
      <c r="Q1541">
        <v>159</v>
      </c>
      <c r="R1541">
        <v>16</v>
      </c>
      <c r="S1541">
        <v>4</v>
      </c>
      <c r="T1541">
        <v>1377</v>
      </c>
    </row>
    <row r="1542" spans="1:20" x14ac:dyDescent="0.2">
      <c r="A1542" s="1">
        <v>43221</v>
      </c>
      <c r="B1542" t="s">
        <v>32</v>
      </c>
      <c r="C1542">
        <v>27</v>
      </c>
      <c r="D1542">
        <v>3</v>
      </c>
      <c r="E1542">
        <v>0</v>
      </c>
      <c r="F1542">
        <v>137</v>
      </c>
      <c r="G1542" s="5">
        <v>2.12</v>
      </c>
      <c r="H1542" s="5">
        <v>76037</v>
      </c>
      <c r="I1542">
        <v>26</v>
      </c>
      <c r="J1542">
        <v>3</v>
      </c>
      <c r="K1542">
        <v>0</v>
      </c>
      <c r="L1542">
        <v>81</v>
      </c>
      <c r="M1542">
        <v>30</v>
      </c>
      <c r="N1542">
        <v>3</v>
      </c>
      <c r="O1542">
        <v>0</v>
      </c>
      <c r="P1542">
        <v>107</v>
      </c>
      <c r="Q1542">
        <v>30</v>
      </c>
      <c r="R1542">
        <v>3</v>
      </c>
      <c r="S1542">
        <v>0</v>
      </c>
      <c r="T1542">
        <v>109</v>
      </c>
    </row>
    <row r="1543" spans="1:20" x14ac:dyDescent="0.2">
      <c r="A1543" s="1">
        <v>43222</v>
      </c>
      <c r="B1543" t="s">
        <v>18</v>
      </c>
      <c r="C1543">
        <v>12</v>
      </c>
      <c r="D1543">
        <v>4</v>
      </c>
      <c r="E1543">
        <v>0</v>
      </c>
      <c r="F1543">
        <v>41</v>
      </c>
      <c r="G1543" s="5">
        <v>2.8</v>
      </c>
      <c r="H1543" s="5">
        <v>40089.4</v>
      </c>
      <c r="I1543">
        <v>18</v>
      </c>
      <c r="J1543">
        <v>4</v>
      </c>
      <c r="K1543">
        <v>0</v>
      </c>
      <c r="L1543">
        <v>62</v>
      </c>
      <c r="M1543">
        <v>0</v>
      </c>
      <c r="N1543">
        <v>0</v>
      </c>
      <c r="O1543">
        <v>0</v>
      </c>
      <c r="P1543">
        <v>0</v>
      </c>
      <c r="Q1543">
        <v>15</v>
      </c>
      <c r="R1543">
        <v>4</v>
      </c>
      <c r="S1543">
        <v>0</v>
      </c>
      <c r="T1543">
        <v>52</v>
      </c>
    </row>
    <row r="1544" spans="1:20" x14ac:dyDescent="0.2">
      <c r="A1544" s="1">
        <v>43222</v>
      </c>
      <c r="B1544" t="s">
        <v>19</v>
      </c>
      <c r="C1544">
        <v>45</v>
      </c>
      <c r="D1544">
        <v>9</v>
      </c>
      <c r="E1544">
        <v>1</v>
      </c>
      <c r="F1544">
        <v>346</v>
      </c>
      <c r="G1544" s="5">
        <v>5.1111111111111098</v>
      </c>
      <c r="H1544" s="5">
        <v>53467.133333333302</v>
      </c>
      <c r="I1544">
        <v>32</v>
      </c>
      <c r="J1544">
        <v>12</v>
      </c>
      <c r="K1544">
        <v>0</v>
      </c>
      <c r="L1544">
        <v>366</v>
      </c>
      <c r="M1544">
        <v>33</v>
      </c>
      <c r="N1544">
        <v>10</v>
      </c>
      <c r="O1544">
        <v>1</v>
      </c>
      <c r="P1544">
        <v>284</v>
      </c>
      <c r="Q1544">
        <v>51</v>
      </c>
      <c r="R1544">
        <v>9</v>
      </c>
      <c r="S1544">
        <v>1</v>
      </c>
      <c r="T1544">
        <v>456</v>
      </c>
    </row>
    <row r="1545" spans="1:20" x14ac:dyDescent="0.2">
      <c r="A1545" s="1">
        <v>43222</v>
      </c>
      <c r="B1545" t="s">
        <v>20</v>
      </c>
      <c r="C1545">
        <v>25</v>
      </c>
      <c r="D1545">
        <v>10</v>
      </c>
      <c r="E1545">
        <v>0</v>
      </c>
      <c r="F1545">
        <v>238</v>
      </c>
      <c r="G1545" s="5">
        <v>2.35</v>
      </c>
      <c r="H1545" s="5">
        <v>60138.3</v>
      </c>
      <c r="I1545">
        <v>17</v>
      </c>
      <c r="J1545">
        <v>8</v>
      </c>
      <c r="K1545">
        <v>0</v>
      </c>
      <c r="L1545">
        <v>132</v>
      </c>
      <c r="M1545">
        <v>29</v>
      </c>
      <c r="N1545">
        <v>10</v>
      </c>
      <c r="O1545">
        <v>5</v>
      </c>
      <c r="P1545">
        <v>178</v>
      </c>
      <c r="Q1545">
        <v>33</v>
      </c>
      <c r="R1545">
        <v>11</v>
      </c>
      <c r="S1545">
        <v>2</v>
      </c>
      <c r="T1545">
        <v>277</v>
      </c>
    </row>
    <row r="1546" spans="1:20" x14ac:dyDescent="0.2">
      <c r="A1546" s="1">
        <v>43222</v>
      </c>
      <c r="B1546" t="s">
        <v>21</v>
      </c>
      <c r="C1546">
        <v>20</v>
      </c>
      <c r="D1546">
        <v>10</v>
      </c>
      <c r="E1546">
        <v>0</v>
      </c>
      <c r="F1546">
        <v>201</v>
      </c>
      <c r="G1546" s="5">
        <v>2.63636363636363</v>
      </c>
      <c r="H1546" s="5">
        <v>45512.909090909001</v>
      </c>
      <c r="I1546">
        <v>11</v>
      </c>
      <c r="J1546">
        <v>10</v>
      </c>
      <c r="K1546">
        <v>0</v>
      </c>
      <c r="L1546">
        <v>110</v>
      </c>
      <c r="M1546">
        <v>8</v>
      </c>
      <c r="N1546">
        <v>10</v>
      </c>
      <c r="O1546">
        <v>0</v>
      </c>
      <c r="P1546">
        <v>82</v>
      </c>
      <c r="Q1546">
        <v>18</v>
      </c>
      <c r="R1546">
        <v>10</v>
      </c>
      <c r="S1546">
        <v>0</v>
      </c>
      <c r="T1546">
        <v>183</v>
      </c>
    </row>
    <row r="1547" spans="1:20" x14ac:dyDescent="0.2">
      <c r="A1547" s="1">
        <v>43222</v>
      </c>
      <c r="B1547" t="s">
        <v>22</v>
      </c>
      <c r="C1547">
        <v>14</v>
      </c>
      <c r="D1547">
        <v>8</v>
      </c>
      <c r="E1547">
        <v>1</v>
      </c>
      <c r="F1547">
        <v>117</v>
      </c>
      <c r="G1547" s="5">
        <v>4.2857142857142803</v>
      </c>
      <c r="H1547" s="5">
        <v>57207.571428571398</v>
      </c>
      <c r="I1547">
        <v>33</v>
      </c>
      <c r="J1547">
        <v>7</v>
      </c>
      <c r="K1547">
        <v>0</v>
      </c>
      <c r="L1547">
        <v>290</v>
      </c>
      <c r="M1547">
        <v>44</v>
      </c>
      <c r="N1547">
        <v>7</v>
      </c>
      <c r="O1547">
        <v>0</v>
      </c>
      <c r="P1547">
        <v>356</v>
      </c>
      <c r="Q1547">
        <v>57</v>
      </c>
      <c r="R1547">
        <v>8</v>
      </c>
      <c r="S1547">
        <v>0</v>
      </c>
      <c r="T1547">
        <v>533</v>
      </c>
    </row>
    <row r="1548" spans="1:20" x14ac:dyDescent="0.2">
      <c r="A1548" s="1">
        <v>43222</v>
      </c>
      <c r="B1548" t="s">
        <v>23</v>
      </c>
      <c r="C1548">
        <v>42</v>
      </c>
      <c r="D1548">
        <v>9</v>
      </c>
      <c r="E1548">
        <v>0</v>
      </c>
      <c r="F1548">
        <v>439</v>
      </c>
      <c r="G1548" s="5">
        <v>3.5249999999999999</v>
      </c>
      <c r="H1548" s="5">
        <v>52561.375</v>
      </c>
      <c r="I1548">
        <v>53</v>
      </c>
      <c r="J1548">
        <v>10</v>
      </c>
      <c r="K1548">
        <v>0</v>
      </c>
      <c r="L1548">
        <v>581</v>
      </c>
      <c r="M1548">
        <v>55</v>
      </c>
      <c r="N1548">
        <v>10</v>
      </c>
      <c r="O1548">
        <v>0</v>
      </c>
      <c r="P1548">
        <v>618</v>
      </c>
      <c r="Q1548">
        <v>56</v>
      </c>
      <c r="R1548">
        <v>10</v>
      </c>
      <c r="S1548">
        <v>0</v>
      </c>
      <c r="T1548">
        <v>621</v>
      </c>
    </row>
    <row r="1549" spans="1:20" x14ac:dyDescent="0.2">
      <c r="A1549" s="1">
        <v>43222</v>
      </c>
      <c r="B1549" t="s">
        <v>24</v>
      </c>
      <c r="C1549">
        <v>15</v>
      </c>
      <c r="D1549">
        <v>2</v>
      </c>
      <c r="E1549">
        <v>0</v>
      </c>
      <c r="F1549">
        <v>42</v>
      </c>
      <c r="G1549" s="5">
        <v>1.86666666666666</v>
      </c>
      <c r="H1549" s="5">
        <v>66847.8</v>
      </c>
      <c r="I1549">
        <v>15</v>
      </c>
      <c r="J1549">
        <v>2</v>
      </c>
      <c r="K1549">
        <v>0</v>
      </c>
      <c r="L1549">
        <v>52</v>
      </c>
      <c r="M1549">
        <v>13</v>
      </c>
      <c r="N1549">
        <v>2</v>
      </c>
      <c r="O1549">
        <v>2</v>
      </c>
      <c r="P1549">
        <v>23</v>
      </c>
      <c r="Q1549">
        <v>19</v>
      </c>
      <c r="R1549">
        <v>2</v>
      </c>
      <c r="S1549">
        <v>0</v>
      </c>
      <c r="T1549">
        <v>52</v>
      </c>
    </row>
    <row r="1550" spans="1:20" x14ac:dyDescent="0.2">
      <c r="A1550" s="1">
        <v>43222</v>
      </c>
      <c r="B1550" t="s">
        <v>25</v>
      </c>
      <c r="C1550">
        <v>12</v>
      </c>
      <c r="D1550">
        <v>4</v>
      </c>
      <c r="E1550">
        <v>0</v>
      </c>
      <c r="F1550">
        <v>47</v>
      </c>
      <c r="G1550" s="5">
        <v>7</v>
      </c>
      <c r="H1550" s="5">
        <v>36555.181818181802</v>
      </c>
      <c r="I1550">
        <v>20</v>
      </c>
      <c r="J1550">
        <v>4</v>
      </c>
      <c r="K1550">
        <v>0</v>
      </c>
      <c r="L1550">
        <v>70</v>
      </c>
      <c r="M1550">
        <v>0</v>
      </c>
      <c r="N1550">
        <v>0</v>
      </c>
      <c r="O1550">
        <v>0</v>
      </c>
      <c r="P1550">
        <v>0</v>
      </c>
      <c r="Q1550">
        <v>14</v>
      </c>
      <c r="R1550">
        <v>4</v>
      </c>
      <c r="S1550">
        <v>0</v>
      </c>
      <c r="T1550">
        <v>56</v>
      </c>
    </row>
    <row r="1551" spans="1:20" x14ac:dyDescent="0.2">
      <c r="A1551" s="1">
        <v>43222</v>
      </c>
      <c r="B1551" t="s">
        <v>26</v>
      </c>
      <c r="C1551">
        <v>51</v>
      </c>
      <c r="D1551">
        <v>2</v>
      </c>
      <c r="E1551">
        <v>0</v>
      </c>
      <c r="F1551">
        <v>96</v>
      </c>
      <c r="G1551" s="5">
        <v>3.55555555555555</v>
      </c>
      <c r="H1551" s="5">
        <v>55620.388888888803</v>
      </c>
      <c r="I1551">
        <v>46</v>
      </c>
      <c r="J1551">
        <v>2</v>
      </c>
      <c r="K1551">
        <v>0</v>
      </c>
      <c r="L1551">
        <v>90</v>
      </c>
      <c r="M1551">
        <v>28</v>
      </c>
      <c r="N1551">
        <v>2</v>
      </c>
      <c r="O1551">
        <v>0</v>
      </c>
      <c r="P1551">
        <v>56</v>
      </c>
      <c r="Q1551">
        <v>64</v>
      </c>
      <c r="R1551">
        <v>2</v>
      </c>
      <c r="S1551">
        <v>0</v>
      </c>
      <c r="T1551">
        <v>127</v>
      </c>
    </row>
    <row r="1552" spans="1:20" x14ac:dyDescent="0.2">
      <c r="A1552" s="1">
        <v>43222</v>
      </c>
      <c r="B1552" t="s">
        <v>27</v>
      </c>
      <c r="C1552">
        <v>10</v>
      </c>
      <c r="D1552">
        <v>8</v>
      </c>
      <c r="E1552">
        <v>1</v>
      </c>
      <c r="F1552">
        <v>83</v>
      </c>
      <c r="G1552" s="5">
        <v>12.7777777777777</v>
      </c>
      <c r="H1552" s="5">
        <v>44641.444444444402</v>
      </c>
      <c r="I1552">
        <v>17</v>
      </c>
      <c r="J1552">
        <v>8</v>
      </c>
      <c r="K1552">
        <v>0</v>
      </c>
      <c r="L1552">
        <v>153</v>
      </c>
      <c r="M1552">
        <v>8</v>
      </c>
      <c r="N1552">
        <v>8</v>
      </c>
      <c r="O1552">
        <v>1</v>
      </c>
      <c r="P1552">
        <v>66</v>
      </c>
      <c r="Q1552">
        <v>7</v>
      </c>
      <c r="R1552">
        <v>8</v>
      </c>
      <c r="S1552">
        <v>1</v>
      </c>
      <c r="T1552">
        <v>60</v>
      </c>
    </row>
    <row r="1553" spans="1:20" x14ac:dyDescent="0.2">
      <c r="A1553" s="1">
        <v>43222</v>
      </c>
      <c r="B1553" t="s">
        <v>28</v>
      </c>
      <c r="C1553">
        <v>28</v>
      </c>
      <c r="D1553">
        <v>9</v>
      </c>
      <c r="E1553">
        <v>0</v>
      </c>
      <c r="F1553">
        <v>235</v>
      </c>
      <c r="G1553" s="5">
        <v>5.1739130434782599</v>
      </c>
      <c r="H1553" s="5">
        <v>43598.608695652103</v>
      </c>
      <c r="I1553">
        <v>22</v>
      </c>
      <c r="J1553">
        <v>10</v>
      </c>
      <c r="K1553">
        <v>0</v>
      </c>
      <c r="L1553">
        <v>209</v>
      </c>
      <c r="M1553">
        <v>13</v>
      </c>
      <c r="N1553">
        <v>9</v>
      </c>
      <c r="O1553">
        <v>0</v>
      </c>
      <c r="P1553">
        <v>110</v>
      </c>
      <c r="Q1553">
        <v>19</v>
      </c>
      <c r="R1553">
        <v>9</v>
      </c>
      <c r="S1553">
        <v>0</v>
      </c>
      <c r="T1553">
        <v>159</v>
      </c>
    </row>
    <row r="1554" spans="1:20" x14ac:dyDescent="0.2">
      <c r="A1554" s="1">
        <v>43222</v>
      </c>
      <c r="B1554" t="s">
        <v>29</v>
      </c>
      <c r="C1554">
        <v>29</v>
      </c>
      <c r="D1554">
        <v>2</v>
      </c>
      <c r="E1554">
        <v>0</v>
      </c>
      <c r="F1554">
        <v>82</v>
      </c>
      <c r="G1554" s="5">
        <v>2.96428571428571</v>
      </c>
      <c r="H1554" s="5">
        <v>50142.75</v>
      </c>
      <c r="I1554">
        <v>15</v>
      </c>
      <c r="J1554">
        <v>2</v>
      </c>
      <c r="K1554">
        <v>0</v>
      </c>
      <c r="L1554">
        <v>34</v>
      </c>
      <c r="M1554">
        <v>22</v>
      </c>
      <c r="N1554">
        <v>2</v>
      </c>
      <c r="O1554">
        <v>0</v>
      </c>
      <c r="P1554">
        <v>51</v>
      </c>
      <c r="Q1554">
        <v>23</v>
      </c>
      <c r="R1554">
        <v>2</v>
      </c>
      <c r="S1554">
        <v>0</v>
      </c>
      <c r="T1554">
        <v>62</v>
      </c>
    </row>
    <row r="1555" spans="1:20" x14ac:dyDescent="0.2">
      <c r="A1555" s="1">
        <v>43222</v>
      </c>
      <c r="B1555" t="s">
        <v>30</v>
      </c>
      <c r="C1555">
        <v>15</v>
      </c>
      <c r="D1555">
        <v>2</v>
      </c>
      <c r="E1555">
        <v>0</v>
      </c>
      <c r="F1555">
        <v>50</v>
      </c>
      <c r="G1555" s="5">
        <v>4.71428571428571</v>
      </c>
      <c r="H1555" s="5">
        <v>35879.857142857101</v>
      </c>
      <c r="I1555">
        <v>18</v>
      </c>
      <c r="J1555">
        <v>2</v>
      </c>
      <c r="K1555">
        <v>0</v>
      </c>
      <c r="L1555">
        <v>50</v>
      </c>
      <c r="M1555">
        <v>15</v>
      </c>
      <c r="N1555">
        <v>2</v>
      </c>
      <c r="O1555">
        <v>0</v>
      </c>
      <c r="P1555">
        <v>36</v>
      </c>
      <c r="Q1555">
        <v>23</v>
      </c>
      <c r="R1555">
        <v>2</v>
      </c>
      <c r="S1555">
        <v>0</v>
      </c>
      <c r="T1555">
        <v>56</v>
      </c>
    </row>
    <row r="1556" spans="1:20" x14ac:dyDescent="0.2">
      <c r="A1556" s="1">
        <v>43222</v>
      </c>
      <c r="B1556" t="s">
        <v>31</v>
      </c>
      <c r="C1556">
        <v>100</v>
      </c>
      <c r="D1556">
        <v>12</v>
      </c>
      <c r="E1556">
        <v>0</v>
      </c>
      <c r="F1556">
        <v>1150</v>
      </c>
      <c r="G1556" s="5">
        <v>3.95604395604395</v>
      </c>
      <c r="H1556" s="5">
        <v>48480.032967032901</v>
      </c>
      <c r="I1556">
        <v>85</v>
      </c>
      <c r="J1556">
        <v>13</v>
      </c>
      <c r="K1556">
        <v>0</v>
      </c>
      <c r="L1556">
        <v>1043</v>
      </c>
      <c r="M1556">
        <v>70</v>
      </c>
      <c r="N1556">
        <v>13</v>
      </c>
      <c r="O1556">
        <v>2</v>
      </c>
      <c r="P1556">
        <v>774</v>
      </c>
      <c r="Q1556">
        <v>115</v>
      </c>
      <c r="R1556">
        <v>12</v>
      </c>
      <c r="S1556">
        <v>1</v>
      </c>
      <c r="T1556">
        <v>1308</v>
      </c>
    </row>
    <row r="1557" spans="1:20" x14ac:dyDescent="0.2">
      <c r="A1557" s="1">
        <v>43222</v>
      </c>
      <c r="B1557" t="s">
        <v>32</v>
      </c>
      <c r="C1557">
        <v>38</v>
      </c>
      <c r="D1557">
        <v>3</v>
      </c>
      <c r="E1557">
        <v>0</v>
      </c>
      <c r="F1557">
        <v>155</v>
      </c>
      <c r="G1557" s="5">
        <v>2.2647058823529398</v>
      </c>
      <c r="H1557" s="5">
        <v>53056.7352941176</v>
      </c>
      <c r="I1557">
        <v>38</v>
      </c>
      <c r="J1557">
        <v>3</v>
      </c>
      <c r="K1557">
        <v>0</v>
      </c>
      <c r="L1557">
        <v>168</v>
      </c>
      <c r="M1557">
        <v>34</v>
      </c>
      <c r="N1557">
        <v>3</v>
      </c>
      <c r="O1557">
        <v>1</v>
      </c>
      <c r="P1557">
        <v>118</v>
      </c>
      <c r="Q1557">
        <v>46</v>
      </c>
      <c r="R1557">
        <v>3</v>
      </c>
      <c r="S1557">
        <v>0</v>
      </c>
      <c r="T1557">
        <v>170</v>
      </c>
    </row>
    <row r="1558" spans="1:20" x14ac:dyDescent="0.2">
      <c r="A1558" s="1">
        <v>43223</v>
      </c>
      <c r="B1558" t="s">
        <v>19</v>
      </c>
      <c r="C1558">
        <v>28</v>
      </c>
      <c r="D1558">
        <v>13</v>
      </c>
      <c r="E1558">
        <v>1</v>
      </c>
      <c r="F1558">
        <v>327</v>
      </c>
      <c r="G1558" s="5">
        <v>1.6428571428571399</v>
      </c>
      <c r="H1558" s="5">
        <v>64408.1785714285</v>
      </c>
      <c r="I1558">
        <v>29</v>
      </c>
      <c r="J1558">
        <v>11</v>
      </c>
      <c r="K1558">
        <v>0</v>
      </c>
      <c r="L1558">
        <v>317</v>
      </c>
      <c r="M1558">
        <v>39</v>
      </c>
      <c r="N1558">
        <v>10</v>
      </c>
      <c r="O1558">
        <v>1</v>
      </c>
      <c r="P1558">
        <v>366</v>
      </c>
      <c r="Q1558">
        <v>28</v>
      </c>
      <c r="R1558">
        <v>13</v>
      </c>
      <c r="S1558">
        <v>2</v>
      </c>
      <c r="T1558">
        <v>322</v>
      </c>
    </row>
    <row r="1559" spans="1:20" x14ac:dyDescent="0.2">
      <c r="A1559" s="1">
        <v>43223</v>
      </c>
      <c r="B1559" t="s">
        <v>20</v>
      </c>
      <c r="C1559">
        <v>10</v>
      </c>
      <c r="D1559">
        <v>10</v>
      </c>
      <c r="E1559">
        <v>0</v>
      </c>
      <c r="F1559">
        <v>103</v>
      </c>
      <c r="G1559" s="5">
        <v>1.3</v>
      </c>
      <c r="H1559" s="5">
        <v>70177.899999999994</v>
      </c>
      <c r="I1559">
        <v>17</v>
      </c>
      <c r="J1559">
        <v>18</v>
      </c>
      <c r="K1559">
        <v>0</v>
      </c>
      <c r="L1559">
        <v>302</v>
      </c>
      <c r="M1559">
        <v>24</v>
      </c>
      <c r="N1559">
        <v>9</v>
      </c>
      <c r="O1559">
        <v>0</v>
      </c>
      <c r="P1559">
        <v>208</v>
      </c>
      <c r="Q1559">
        <v>35</v>
      </c>
      <c r="R1559">
        <v>11</v>
      </c>
      <c r="S1559">
        <v>0</v>
      </c>
      <c r="T1559">
        <v>371</v>
      </c>
    </row>
    <row r="1560" spans="1:20" x14ac:dyDescent="0.2">
      <c r="A1560" s="1">
        <v>43223</v>
      </c>
      <c r="B1560" t="s">
        <v>21</v>
      </c>
      <c r="C1560">
        <v>6</v>
      </c>
      <c r="D1560">
        <v>10</v>
      </c>
      <c r="E1560">
        <v>0</v>
      </c>
      <c r="F1560">
        <v>61</v>
      </c>
      <c r="G1560" s="5">
        <v>6.5</v>
      </c>
      <c r="H1560" s="5">
        <v>16967.333333333299</v>
      </c>
      <c r="I1560">
        <v>19</v>
      </c>
      <c r="J1560">
        <v>10</v>
      </c>
      <c r="K1560">
        <v>1</v>
      </c>
      <c r="L1560">
        <v>180</v>
      </c>
      <c r="M1560">
        <v>13</v>
      </c>
      <c r="N1560">
        <v>10</v>
      </c>
      <c r="O1560">
        <v>0</v>
      </c>
      <c r="P1560">
        <v>132</v>
      </c>
      <c r="Q1560">
        <v>16</v>
      </c>
      <c r="R1560">
        <v>10</v>
      </c>
      <c r="S1560">
        <v>1</v>
      </c>
      <c r="T1560">
        <v>151</v>
      </c>
    </row>
    <row r="1561" spans="1:20" x14ac:dyDescent="0.2">
      <c r="A1561" s="1">
        <v>43223</v>
      </c>
      <c r="B1561" t="s">
        <v>22</v>
      </c>
      <c r="C1561">
        <v>30</v>
      </c>
      <c r="D1561">
        <v>8</v>
      </c>
      <c r="E1561">
        <v>0</v>
      </c>
      <c r="F1561">
        <v>264</v>
      </c>
      <c r="G1561" s="5">
        <v>2.0344827586206802</v>
      </c>
      <c r="H1561" s="5">
        <v>72491.241379310304</v>
      </c>
      <c r="I1561">
        <v>38</v>
      </c>
      <c r="J1561">
        <v>7</v>
      </c>
      <c r="K1561">
        <v>0</v>
      </c>
      <c r="L1561">
        <v>323</v>
      </c>
      <c r="M1561">
        <v>46</v>
      </c>
      <c r="N1561">
        <v>7</v>
      </c>
      <c r="O1561">
        <v>0</v>
      </c>
      <c r="P1561">
        <v>390</v>
      </c>
      <c r="Q1561">
        <v>62</v>
      </c>
      <c r="R1561">
        <v>8</v>
      </c>
      <c r="S1561">
        <v>0</v>
      </c>
      <c r="T1561">
        <v>586</v>
      </c>
    </row>
    <row r="1562" spans="1:20" x14ac:dyDescent="0.2">
      <c r="A1562" s="1">
        <v>43223</v>
      </c>
      <c r="B1562" t="s">
        <v>23</v>
      </c>
      <c r="C1562">
        <v>43</v>
      </c>
      <c r="D1562">
        <v>10</v>
      </c>
      <c r="E1562">
        <v>0</v>
      </c>
      <c r="F1562">
        <v>472</v>
      </c>
      <c r="G1562" s="5">
        <v>2.8095238095238</v>
      </c>
      <c r="H1562" s="5">
        <v>50139.190476190401</v>
      </c>
      <c r="I1562">
        <v>47</v>
      </c>
      <c r="J1562">
        <v>10</v>
      </c>
      <c r="K1562">
        <v>0</v>
      </c>
      <c r="L1562">
        <v>510</v>
      </c>
      <c r="M1562">
        <v>59</v>
      </c>
      <c r="N1562">
        <v>10</v>
      </c>
      <c r="O1562">
        <v>0</v>
      </c>
      <c r="P1562">
        <v>651</v>
      </c>
      <c r="Q1562">
        <v>74</v>
      </c>
      <c r="R1562">
        <v>10</v>
      </c>
      <c r="S1562">
        <v>0</v>
      </c>
      <c r="T1562">
        <v>804</v>
      </c>
    </row>
    <row r="1563" spans="1:20" x14ac:dyDescent="0.2">
      <c r="A1563" s="1">
        <v>43223</v>
      </c>
      <c r="B1563" t="s">
        <v>24</v>
      </c>
      <c r="C1563">
        <v>22</v>
      </c>
      <c r="D1563">
        <v>2</v>
      </c>
      <c r="E1563">
        <v>0</v>
      </c>
      <c r="F1563">
        <v>69</v>
      </c>
      <c r="G1563" s="5">
        <v>2.05555555555555</v>
      </c>
      <c r="H1563" s="5">
        <v>50206.722222222197</v>
      </c>
      <c r="I1563">
        <v>15</v>
      </c>
      <c r="J1563">
        <v>2</v>
      </c>
      <c r="K1563">
        <v>0</v>
      </c>
      <c r="L1563">
        <v>38</v>
      </c>
      <c r="M1563">
        <v>16</v>
      </c>
      <c r="N1563">
        <v>2</v>
      </c>
      <c r="O1563">
        <v>0</v>
      </c>
      <c r="P1563">
        <v>42</v>
      </c>
      <c r="Q1563">
        <v>31</v>
      </c>
      <c r="R1563">
        <v>2</v>
      </c>
      <c r="S1563">
        <v>0</v>
      </c>
      <c r="T1563">
        <v>92</v>
      </c>
    </row>
    <row r="1564" spans="1:20" x14ac:dyDescent="0.2">
      <c r="A1564" s="1">
        <v>43223</v>
      </c>
      <c r="B1564" t="s">
        <v>25</v>
      </c>
      <c r="C1564">
        <v>10</v>
      </c>
      <c r="D1564">
        <v>4</v>
      </c>
      <c r="E1564">
        <v>1</v>
      </c>
      <c r="F1564">
        <v>32</v>
      </c>
      <c r="G1564" s="5">
        <v>1.6666666666666601</v>
      </c>
      <c r="H1564" s="5">
        <v>34029.666666666599</v>
      </c>
      <c r="I1564">
        <v>9</v>
      </c>
      <c r="J1564">
        <v>4</v>
      </c>
      <c r="K1564">
        <v>0</v>
      </c>
      <c r="L1564">
        <v>32</v>
      </c>
      <c r="M1564">
        <v>17</v>
      </c>
      <c r="N1564">
        <v>4</v>
      </c>
      <c r="O1564">
        <v>0</v>
      </c>
      <c r="P1564">
        <v>68</v>
      </c>
      <c r="Q1564">
        <v>17</v>
      </c>
      <c r="R1564">
        <v>4</v>
      </c>
      <c r="S1564">
        <v>0</v>
      </c>
      <c r="T1564">
        <v>63</v>
      </c>
    </row>
    <row r="1565" spans="1:20" x14ac:dyDescent="0.2">
      <c r="A1565" s="1">
        <v>43223</v>
      </c>
      <c r="B1565" t="s">
        <v>26</v>
      </c>
      <c r="C1565">
        <v>31</v>
      </c>
      <c r="D1565">
        <v>2</v>
      </c>
      <c r="E1565">
        <v>0</v>
      </c>
      <c r="F1565">
        <v>62</v>
      </c>
      <c r="G1565" s="5">
        <v>3.4230769230769198</v>
      </c>
      <c r="H1565" s="5">
        <v>42483.961538461503</v>
      </c>
      <c r="I1565">
        <v>39</v>
      </c>
      <c r="J1565">
        <v>2</v>
      </c>
      <c r="K1565">
        <v>0</v>
      </c>
      <c r="L1565">
        <v>72</v>
      </c>
      <c r="M1565">
        <v>35</v>
      </c>
      <c r="N1565">
        <v>2</v>
      </c>
      <c r="O1565">
        <v>0</v>
      </c>
      <c r="P1565">
        <v>68</v>
      </c>
      <c r="Q1565">
        <v>76</v>
      </c>
      <c r="R1565">
        <v>2</v>
      </c>
      <c r="S1565">
        <v>0</v>
      </c>
      <c r="T1565">
        <v>151</v>
      </c>
    </row>
    <row r="1566" spans="1:20" x14ac:dyDescent="0.2">
      <c r="A1566" s="1">
        <v>43223</v>
      </c>
      <c r="B1566" t="s">
        <v>27</v>
      </c>
      <c r="C1566">
        <v>13</v>
      </c>
      <c r="D1566">
        <v>8</v>
      </c>
      <c r="E1566">
        <v>1</v>
      </c>
      <c r="F1566">
        <v>103</v>
      </c>
      <c r="G1566" s="5">
        <v>5.1538461538461497</v>
      </c>
      <c r="H1566" s="5">
        <v>46189.384615384603</v>
      </c>
      <c r="I1566">
        <v>11</v>
      </c>
      <c r="J1566">
        <v>8</v>
      </c>
      <c r="K1566">
        <v>0</v>
      </c>
      <c r="L1566">
        <v>106</v>
      </c>
      <c r="M1566">
        <v>11</v>
      </c>
      <c r="N1566">
        <v>8</v>
      </c>
      <c r="O1566">
        <v>0</v>
      </c>
      <c r="P1566">
        <v>100</v>
      </c>
      <c r="Q1566">
        <v>16</v>
      </c>
      <c r="R1566">
        <v>8</v>
      </c>
      <c r="S1566">
        <v>1</v>
      </c>
      <c r="T1566">
        <v>142</v>
      </c>
    </row>
    <row r="1567" spans="1:20" x14ac:dyDescent="0.2">
      <c r="A1567" s="1">
        <v>43223</v>
      </c>
      <c r="B1567" t="s">
        <v>28</v>
      </c>
      <c r="C1567">
        <v>17</v>
      </c>
      <c r="D1567">
        <v>11</v>
      </c>
      <c r="E1567">
        <v>0</v>
      </c>
      <c r="F1567">
        <v>191</v>
      </c>
      <c r="G1567" s="5">
        <v>4.23529411764705</v>
      </c>
      <c r="H1567" s="5">
        <v>41439.2352941176</v>
      </c>
      <c r="I1567">
        <v>16</v>
      </c>
      <c r="J1567">
        <v>12</v>
      </c>
      <c r="K1567">
        <v>0</v>
      </c>
      <c r="L1567">
        <v>195</v>
      </c>
      <c r="M1567">
        <v>15</v>
      </c>
      <c r="N1567">
        <v>10</v>
      </c>
      <c r="O1567">
        <v>1</v>
      </c>
      <c r="P1567">
        <v>124</v>
      </c>
      <c r="Q1567">
        <v>21</v>
      </c>
      <c r="R1567">
        <v>10</v>
      </c>
      <c r="S1567">
        <v>0</v>
      </c>
      <c r="T1567">
        <v>219</v>
      </c>
    </row>
    <row r="1568" spans="1:20" x14ac:dyDescent="0.2">
      <c r="A1568" s="1">
        <v>43223</v>
      </c>
      <c r="B1568" t="s">
        <v>29</v>
      </c>
      <c r="C1568">
        <v>16</v>
      </c>
      <c r="D1568">
        <v>2</v>
      </c>
      <c r="E1568">
        <v>0</v>
      </c>
      <c r="F1568">
        <v>52</v>
      </c>
      <c r="G1568" s="5">
        <v>1.6875</v>
      </c>
      <c r="H1568" s="5">
        <v>56380.5625</v>
      </c>
      <c r="I1568">
        <v>20</v>
      </c>
      <c r="J1568">
        <v>2</v>
      </c>
      <c r="K1568">
        <v>0</v>
      </c>
      <c r="L1568">
        <v>50</v>
      </c>
      <c r="M1568">
        <v>28</v>
      </c>
      <c r="N1568">
        <v>2</v>
      </c>
      <c r="O1568">
        <v>0</v>
      </c>
      <c r="P1568">
        <v>78</v>
      </c>
      <c r="Q1568">
        <v>17</v>
      </c>
      <c r="R1568">
        <v>2</v>
      </c>
      <c r="S1568">
        <v>0</v>
      </c>
      <c r="T1568">
        <v>54</v>
      </c>
    </row>
    <row r="1569" spans="1:20" x14ac:dyDescent="0.2">
      <c r="A1569" s="1">
        <v>43223</v>
      </c>
      <c r="B1569" t="s">
        <v>30</v>
      </c>
      <c r="C1569">
        <v>16</v>
      </c>
      <c r="D1569">
        <v>2</v>
      </c>
      <c r="E1569">
        <v>0</v>
      </c>
      <c r="F1569">
        <v>48</v>
      </c>
      <c r="G1569" s="5">
        <v>1.9375</v>
      </c>
      <c r="H1569" s="5">
        <v>50209.4375</v>
      </c>
      <c r="I1569">
        <v>16</v>
      </c>
      <c r="J1569">
        <v>2</v>
      </c>
      <c r="K1569">
        <v>0</v>
      </c>
      <c r="L1569">
        <v>44</v>
      </c>
      <c r="M1569">
        <v>16</v>
      </c>
      <c r="N1569">
        <v>2</v>
      </c>
      <c r="O1569">
        <v>0</v>
      </c>
      <c r="P1569">
        <v>44</v>
      </c>
      <c r="Q1569">
        <v>20</v>
      </c>
      <c r="R1569">
        <v>2</v>
      </c>
      <c r="S1569">
        <v>0</v>
      </c>
      <c r="T1569">
        <v>62</v>
      </c>
    </row>
    <row r="1570" spans="1:20" x14ac:dyDescent="0.2">
      <c r="A1570" s="1">
        <v>43223</v>
      </c>
      <c r="B1570" t="s">
        <v>31</v>
      </c>
      <c r="C1570">
        <v>96</v>
      </c>
      <c r="D1570">
        <v>15</v>
      </c>
      <c r="E1570">
        <v>3</v>
      </c>
      <c r="F1570">
        <v>1206</v>
      </c>
      <c r="G1570" s="5">
        <v>4.5168539325842696</v>
      </c>
      <c r="H1570" s="5">
        <v>50677.595505617901</v>
      </c>
      <c r="I1570">
        <v>100</v>
      </c>
      <c r="J1570">
        <v>15</v>
      </c>
      <c r="K1570">
        <v>0</v>
      </c>
      <c r="L1570">
        <v>1489</v>
      </c>
      <c r="M1570">
        <v>96</v>
      </c>
      <c r="N1570">
        <v>12</v>
      </c>
      <c r="O1570">
        <v>0</v>
      </c>
      <c r="P1570">
        <v>1171</v>
      </c>
      <c r="Q1570">
        <v>119</v>
      </c>
      <c r="R1570">
        <v>14</v>
      </c>
      <c r="S1570">
        <v>0</v>
      </c>
      <c r="T1570">
        <v>1558</v>
      </c>
    </row>
    <row r="1571" spans="1:20" x14ac:dyDescent="0.2">
      <c r="A1571" s="1">
        <v>43223</v>
      </c>
      <c r="B1571" t="s">
        <v>32</v>
      </c>
      <c r="C1571">
        <v>29</v>
      </c>
      <c r="D1571">
        <v>3</v>
      </c>
      <c r="E1571">
        <v>0</v>
      </c>
      <c r="F1571">
        <v>133</v>
      </c>
      <c r="G1571" s="5">
        <v>2.7777777777777701</v>
      </c>
      <c r="H1571" s="5">
        <v>48380.222222222197</v>
      </c>
      <c r="I1571">
        <v>40</v>
      </c>
      <c r="J1571">
        <v>3</v>
      </c>
      <c r="K1571">
        <v>0</v>
      </c>
      <c r="L1571">
        <v>159</v>
      </c>
      <c r="M1571">
        <v>36</v>
      </c>
      <c r="N1571">
        <v>3</v>
      </c>
      <c r="O1571">
        <v>0</v>
      </c>
      <c r="P1571">
        <v>135</v>
      </c>
      <c r="Q1571">
        <v>48</v>
      </c>
      <c r="R1571">
        <v>3</v>
      </c>
      <c r="S1571">
        <v>0</v>
      </c>
      <c r="T1571">
        <v>196</v>
      </c>
    </row>
    <row r="1572" spans="1:20" x14ac:dyDescent="0.2">
      <c r="A1572" s="1">
        <v>43224</v>
      </c>
      <c r="B1572" t="s">
        <v>18</v>
      </c>
      <c r="C1572">
        <v>16</v>
      </c>
      <c r="D1572">
        <v>4</v>
      </c>
      <c r="E1572">
        <v>0</v>
      </c>
      <c r="F1572">
        <v>53</v>
      </c>
      <c r="G1572" s="5">
        <v>2.0666666666666602</v>
      </c>
      <c r="H1572" s="5">
        <v>60064.733333333301</v>
      </c>
      <c r="I1572">
        <v>8</v>
      </c>
      <c r="J1572">
        <v>4</v>
      </c>
      <c r="K1572">
        <v>0</v>
      </c>
      <c r="L1572">
        <v>28</v>
      </c>
      <c r="M1572">
        <v>6</v>
      </c>
      <c r="N1572">
        <v>4</v>
      </c>
      <c r="O1572">
        <v>0</v>
      </c>
      <c r="P1572">
        <v>21</v>
      </c>
      <c r="Q1572">
        <v>15</v>
      </c>
      <c r="R1572">
        <v>4</v>
      </c>
      <c r="S1572">
        <v>0</v>
      </c>
      <c r="T1572">
        <v>52</v>
      </c>
    </row>
    <row r="1573" spans="1:20" x14ac:dyDescent="0.2">
      <c r="A1573" s="1">
        <v>43224</v>
      </c>
      <c r="B1573" t="s">
        <v>19</v>
      </c>
      <c r="C1573">
        <v>37</v>
      </c>
      <c r="D1573">
        <v>12</v>
      </c>
      <c r="E1573">
        <v>2</v>
      </c>
      <c r="F1573">
        <v>373</v>
      </c>
      <c r="G1573" s="5">
        <v>2.6216216216216202</v>
      </c>
      <c r="H1573" s="5">
        <v>56950.972972972901</v>
      </c>
      <c r="I1573">
        <v>34</v>
      </c>
      <c r="J1573">
        <v>17</v>
      </c>
      <c r="K1573">
        <v>0</v>
      </c>
      <c r="L1573">
        <v>561</v>
      </c>
      <c r="M1573">
        <v>50</v>
      </c>
      <c r="N1573">
        <v>9</v>
      </c>
      <c r="O1573">
        <v>1</v>
      </c>
      <c r="P1573">
        <v>405</v>
      </c>
      <c r="Q1573">
        <v>43</v>
      </c>
      <c r="R1573">
        <v>17</v>
      </c>
      <c r="S1573">
        <v>1</v>
      </c>
      <c r="T1573">
        <v>671</v>
      </c>
    </row>
    <row r="1574" spans="1:20" x14ac:dyDescent="0.2">
      <c r="A1574" s="1">
        <v>43224</v>
      </c>
      <c r="B1574" t="s">
        <v>20</v>
      </c>
      <c r="C1574">
        <v>25</v>
      </c>
      <c r="D1574">
        <v>11</v>
      </c>
      <c r="E1574">
        <v>0</v>
      </c>
      <c r="F1574">
        <v>256</v>
      </c>
      <c r="G1574" s="5">
        <v>2.3043478260869499</v>
      </c>
      <c r="H1574" s="5">
        <v>65290.608695652103</v>
      </c>
      <c r="I1574">
        <v>28</v>
      </c>
      <c r="J1574">
        <v>9</v>
      </c>
      <c r="K1574">
        <v>0</v>
      </c>
      <c r="L1574">
        <v>238</v>
      </c>
      <c r="M1574">
        <v>27</v>
      </c>
      <c r="N1574">
        <v>8</v>
      </c>
      <c r="O1574">
        <v>0</v>
      </c>
      <c r="P1574">
        <v>229</v>
      </c>
      <c r="Q1574">
        <v>48</v>
      </c>
      <c r="R1574">
        <v>19</v>
      </c>
      <c r="S1574">
        <v>1</v>
      </c>
      <c r="T1574">
        <v>807</v>
      </c>
    </row>
    <row r="1575" spans="1:20" x14ac:dyDescent="0.2">
      <c r="A1575" s="1">
        <v>43224</v>
      </c>
      <c r="B1575" t="s">
        <v>21</v>
      </c>
      <c r="C1575">
        <v>10</v>
      </c>
      <c r="D1575">
        <v>10</v>
      </c>
      <c r="E1575">
        <v>0</v>
      </c>
      <c r="F1575">
        <v>99</v>
      </c>
      <c r="G1575" s="5">
        <v>1.7</v>
      </c>
      <c r="H1575" s="5">
        <v>80011</v>
      </c>
      <c r="I1575">
        <v>9</v>
      </c>
      <c r="J1575">
        <v>10</v>
      </c>
      <c r="K1575">
        <v>0</v>
      </c>
      <c r="L1575">
        <v>87</v>
      </c>
      <c r="M1575">
        <v>24</v>
      </c>
      <c r="N1575">
        <v>10</v>
      </c>
      <c r="O1575">
        <v>1</v>
      </c>
      <c r="P1575">
        <v>228</v>
      </c>
      <c r="Q1575">
        <v>15</v>
      </c>
      <c r="R1575">
        <v>10</v>
      </c>
      <c r="S1575">
        <v>1</v>
      </c>
      <c r="T1575">
        <v>144</v>
      </c>
    </row>
    <row r="1576" spans="1:20" x14ac:dyDescent="0.2">
      <c r="A1576" s="1">
        <v>43224</v>
      </c>
      <c r="B1576" t="s">
        <v>22</v>
      </c>
      <c r="C1576">
        <v>42</v>
      </c>
      <c r="D1576">
        <v>8</v>
      </c>
      <c r="E1576">
        <v>0</v>
      </c>
      <c r="F1576">
        <v>380</v>
      </c>
      <c r="G1576" s="5">
        <v>3.6875</v>
      </c>
      <c r="H1576" s="5">
        <v>40795.125</v>
      </c>
      <c r="I1576">
        <v>38</v>
      </c>
      <c r="J1576">
        <v>7</v>
      </c>
      <c r="K1576">
        <v>0</v>
      </c>
      <c r="L1576">
        <v>337</v>
      </c>
      <c r="M1576">
        <v>43</v>
      </c>
      <c r="N1576">
        <v>7</v>
      </c>
      <c r="O1576">
        <v>0</v>
      </c>
      <c r="P1576">
        <v>362</v>
      </c>
      <c r="Q1576">
        <v>73</v>
      </c>
      <c r="R1576">
        <v>8</v>
      </c>
      <c r="S1576">
        <v>0</v>
      </c>
      <c r="T1576">
        <v>683</v>
      </c>
    </row>
    <row r="1577" spans="1:20" x14ac:dyDescent="0.2">
      <c r="A1577" s="1">
        <v>43224</v>
      </c>
      <c r="B1577" t="s">
        <v>23</v>
      </c>
      <c r="C1577">
        <v>65</v>
      </c>
      <c r="D1577">
        <v>10</v>
      </c>
      <c r="E1577">
        <v>0</v>
      </c>
      <c r="F1577">
        <v>717</v>
      </c>
      <c r="G1577" s="5">
        <v>4.3684210526315699</v>
      </c>
      <c r="H1577" s="5">
        <v>64971.456140350798</v>
      </c>
      <c r="I1577">
        <v>77</v>
      </c>
      <c r="J1577">
        <v>10</v>
      </c>
      <c r="K1577">
        <v>0</v>
      </c>
      <c r="L1577">
        <v>853</v>
      </c>
      <c r="M1577">
        <v>66</v>
      </c>
      <c r="N1577">
        <v>10</v>
      </c>
      <c r="O1577">
        <v>0</v>
      </c>
      <c r="P1577">
        <v>742</v>
      </c>
      <c r="Q1577">
        <v>83</v>
      </c>
      <c r="R1577">
        <v>10</v>
      </c>
      <c r="S1577">
        <v>0</v>
      </c>
      <c r="T1577">
        <v>910</v>
      </c>
    </row>
    <row r="1578" spans="1:20" x14ac:dyDescent="0.2">
      <c r="A1578" s="1">
        <v>43224</v>
      </c>
      <c r="B1578" t="s">
        <v>24</v>
      </c>
      <c r="C1578">
        <v>35</v>
      </c>
      <c r="D1578">
        <v>2</v>
      </c>
      <c r="E1578">
        <v>0</v>
      </c>
      <c r="F1578">
        <v>112</v>
      </c>
      <c r="G1578" s="5">
        <v>2.5588235294117601</v>
      </c>
      <c r="H1578" s="5">
        <v>50153.911764705801</v>
      </c>
      <c r="I1578">
        <v>26</v>
      </c>
      <c r="J1578">
        <v>2</v>
      </c>
      <c r="K1578">
        <v>0</v>
      </c>
      <c r="L1578">
        <v>68</v>
      </c>
      <c r="M1578">
        <v>20</v>
      </c>
      <c r="N1578">
        <v>2</v>
      </c>
      <c r="O1578">
        <v>0</v>
      </c>
      <c r="P1578">
        <v>51</v>
      </c>
      <c r="Q1578">
        <v>45</v>
      </c>
      <c r="R1578">
        <v>2</v>
      </c>
      <c r="S1578">
        <v>2</v>
      </c>
      <c r="T1578">
        <v>116</v>
      </c>
    </row>
    <row r="1579" spans="1:20" x14ac:dyDescent="0.2">
      <c r="A1579" s="1">
        <v>43224</v>
      </c>
      <c r="B1579" t="s">
        <v>25</v>
      </c>
      <c r="C1579">
        <v>23</v>
      </c>
      <c r="D1579">
        <v>4</v>
      </c>
      <c r="E1579">
        <v>0</v>
      </c>
      <c r="F1579">
        <v>84</v>
      </c>
      <c r="G1579" s="5">
        <v>1.7222222222222201</v>
      </c>
      <c r="H1579" s="5">
        <v>61182.444444444402</v>
      </c>
      <c r="I1579">
        <v>9</v>
      </c>
      <c r="J1579">
        <v>4</v>
      </c>
      <c r="K1579">
        <v>0</v>
      </c>
      <c r="L1579">
        <v>32</v>
      </c>
      <c r="M1579">
        <v>13</v>
      </c>
      <c r="N1579">
        <v>4</v>
      </c>
      <c r="O1579">
        <v>0</v>
      </c>
      <c r="P1579">
        <v>50</v>
      </c>
      <c r="Q1579">
        <v>19</v>
      </c>
      <c r="R1579">
        <v>4</v>
      </c>
      <c r="S1579">
        <v>0</v>
      </c>
      <c r="T1579">
        <v>76</v>
      </c>
    </row>
    <row r="1580" spans="1:20" x14ac:dyDescent="0.2">
      <c r="A1580" s="1">
        <v>43224</v>
      </c>
      <c r="B1580" t="s">
        <v>26</v>
      </c>
      <c r="C1580">
        <v>50</v>
      </c>
      <c r="D1580">
        <v>2</v>
      </c>
      <c r="E1580">
        <v>0</v>
      </c>
      <c r="F1580">
        <v>96</v>
      </c>
      <c r="G1580" s="5">
        <v>3.7575757575757498</v>
      </c>
      <c r="H1580" s="5">
        <v>39662.818181818096</v>
      </c>
      <c r="I1580">
        <v>61</v>
      </c>
      <c r="J1580">
        <v>2</v>
      </c>
      <c r="K1580">
        <v>0</v>
      </c>
      <c r="L1580">
        <v>121</v>
      </c>
      <c r="M1580">
        <v>42</v>
      </c>
      <c r="N1580">
        <v>2</v>
      </c>
      <c r="O1580">
        <v>0</v>
      </c>
      <c r="P1580">
        <v>80</v>
      </c>
      <c r="Q1580">
        <v>96</v>
      </c>
      <c r="R1580">
        <v>2</v>
      </c>
      <c r="S1580">
        <v>0</v>
      </c>
      <c r="T1580">
        <v>191</v>
      </c>
    </row>
    <row r="1581" spans="1:20" x14ac:dyDescent="0.2">
      <c r="A1581" s="1">
        <v>43224</v>
      </c>
      <c r="B1581" t="s">
        <v>27</v>
      </c>
      <c r="C1581">
        <v>13</v>
      </c>
      <c r="D1581">
        <v>8</v>
      </c>
      <c r="E1581">
        <v>0</v>
      </c>
      <c r="F1581">
        <v>122</v>
      </c>
      <c r="G1581" s="5">
        <v>3.2307692307692299</v>
      </c>
      <c r="H1581" s="5">
        <v>77046.769230769205</v>
      </c>
      <c r="I1581">
        <v>19</v>
      </c>
      <c r="J1581">
        <v>8</v>
      </c>
      <c r="K1581">
        <v>0</v>
      </c>
      <c r="L1581">
        <v>173</v>
      </c>
      <c r="M1581">
        <v>17</v>
      </c>
      <c r="N1581">
        <v>8</v>
      </c>
      <c r="O1581">
        <v>1</v>
      </c>
      <c r="P1581">
        <v>150</v>
      </c>
      <c r="Q1581">
        <v>11</v>
      </c>
      <c r="R1581">
        <v>8</v>
      </c>
      <c r="S1581">
        <v>0</v>
      </c>
      <c r="T1581">
        <v>105</v>
      </c>
    </row>
    <row r="1582" spans="1:20" x14ac:dyDescent="0.2">
      <c r="A1582" s="1">
        <v>43224</v>
      </c>
      <c r="B1582" t="s">
        <v>28</v>
      </c>
      <c r="C1582">
        <v>27</v>
      </c>
      <c r="D1582">
        <v>10</v>
      </c>
      <c r="E1582">
        <v>1</v>
      </c>
      <c r="F1582">
        <v>236</v>
      </c>
      <c r="G1582" s="5">
        <v>9.7037037037037006</v>
      </c>
      <c r="H1582" s="5">
        <v>37229.777777777701</v>
      </c>
      <c r="I1582">
        <v>28</v>
      </c>
      <c r="J1582">
        <v>7</v>
      </c>
      <c r="K1582">
        <v>0</v>
      </c>
      <c r="L1582">
        <v>190</v>
      </c>
      <c r="M1582">
        <v>25</v>
      </c>
      <c r="N1582">
        <v>7</v>
      </c>
      <c r="O1582">
        <v>1</v>
      </c>
      <c r="P1582">
        <v>166</v>
      </c>
      <c r="Q1582">
        <v>48</v>
      </c>
      <c r="R1582">
        <v>9</v>
      </c>
      <c r="S1582">
        <v>0</v>
      </c>
      <c r="T1582">
        <v>434</v>
      </c>
    </row>
    <row r="1583" spans="1:20" x14ac:dyDescent="0.2">
      <c r="A1583" s="1">
        <v>43224</v>
      </c>
      <c r="B1583" t="s">
        <v>29</v>
      </c>
      <c r="C1583">
        <v>33</v>
      </c>
      <c r="D1583">
        <v>2</v>
      </c>
      <c r="E1583">
        <v>0</v>
      </c>
      <c r="F1583">
        <v>77</v>
      </c>
      <c r="G1583" s="5">
        <v>7.7272727272727204</v>
      </c>
      <c r="H1583" s="5">
        <v>69793.696969696903</v>
      </c>
      <c r="I1583">
        <v>32</v>
      </c>
      <c r="J1583">
        <v>2</v>
      </c>
      <c r="K1583">
        <v>0</v>
      </c>
      <c r="L1583">
        <v>76</v>
      </c>
      <c r="M1583">
        <v>24</v>
      </c>
      <c r="N1583">
        <v>2</v>
      </c>
      <c r="O1583">
        <v>0</v>
      </c>
      <c r="P1583">
        <v>51</v>
      </c>
      <c r="Q1583">
        <v>35</v>
      </c>
      <c r="R1583">
        <v>2</v>
      </c>
      <c r="S1583">
        <v>0</v>
      </c>
      <c r="T1583">
        <v>126</v>
      </c>
    </row>
    <row r="1584" spans="1:20" x14ac:dyDescent="0.2">
      <c r="A1584" s="1">
        <v>43224</v>
      </c>
      <c r="B1584" t="s">
        <v>30</v>
      </c>
      <c r="C1584">
        <v>30</v>
      </c>
      <c r="D1584">
        <v>2</v>
      </c>
      <c r="E1584">
        <v>0</v>
      </c>
      <c r="F1584">
        <v>89</v>
      </c>
      <c r="G1584" s="5">
        <v>3.1</v>
      </c>
      <c r="H1584" s="5">
        <v>36874.833333333299</v>
      </c>
      <c r="I1584">
        <v>24</v>
      </c>
      <c r="J1584">
        <v>2</v>
      </c>
      <c r="K1584">
        <v>0</v>
      </c>
      <c r="L1584">
        <v>58</v>
      </c>
      <c r="M1584">
        <v>27</v>
      </c>
      <c r="N1584">
        <v>2</v>
      </c>
      <c r="O1584">
        <v>0</v>
      </c>
      <c r="P1584">
        <v>62</v>
      </c>
      <c r="Q1584">
        <v>26</v>
      </c>
      <c r="R1584">
        <v>2</v>
      </c>
      <c r="S1584">
        <v>0</v>
      </c>
      <c r="T1584">
        <v>96</v>
      </c>
    </row>
    <row r="1585" spans="1:20" x14ac:dyDescent="0.2">
      <c r="A1585" s="1">
        <v>43224</v>
      </c>
      <c r="B1585" t="s">
        <v>31</v>
      </c>
      <c r="C1585">
        <v>146</v>
      </c>
      <c r="D1585">
        <v>15</v>
      </c>
      <c r="E1585">
        <v>0</v>
      </c>
      <c r="F1585">
        <v>2126</v>
      </c>
      <c r="G1585" s="5">
        <v>4.5037037037037004</v>
      </c>
      <c r="H1585" s="5">
        <v>54956.859259259203</v>
      </c>
      <c r="I1585">
        <v>98</v>
      </c>
      <c r="J1585">
        <v>13</v>
      </c>
      <c r="K1585">
        <v>0</v>
      </c>
      <c r="L1585">
        <v>1282</v>
      </c>
      <c r="M1585">
        <v>119</v>
      </c>
      <c r="N1585">
        <v>12</v>
      </c>
      <c r="O1585">
        <v>1</v>
      </c>
      <c r="P1585">
        <v>1424</v>
      </c>
      <c r="Q1585">
        <v>140</v>
      </c>
      <c r="R1585">
        <v>19</v>
      </c>
      <c r="S1585">
        <v>2</v>
      </c>
      <c r="T1585">
        <v>2299</v>
      </c>
    </row>
    <row r="1586" spans="1:20" x14ac:dyDescent="0.2">
      <c r="A1586" s="1">
        <v>43224</v>
      </c>
      <c r="B1586" t="s">
        <v>32</v>
      </c>
      <c r="C1586">
        <v>40</v>
      </c>
      <c r="D1586">
        <v>3</v>
      </c>
      <c r="E1586">
        <v>0</v>
      </c>
      <c r="F1586">
        <v>174</v>
      </c>
      <c r="G1586" s="5">
        <v>2.4210526315789398</v>
      </c>
      <c r="H1586" s="5">
        <v>50161.631578947301</v>
      </c>
      <c r="I1586">
        <v>38</v>
      </c>
      <c r="J1586">
        <v>3</v>
      </c>
      <c r="K1586">
        <v>0</v>
      </c>
      <c r="L1586">
        <v>158</v>
      </c>
      <c r="M1586">
        <v>35</v>
      </c>
      <c r="N1586">
        <v>3</v>
      </c>
      <c r="O1586">
        <v>0</v>
      </c>
      <c r="P1586">
        <v>150</v>
      </c>
      <c r="Q1586">
        <v>68</v>
      </c>
      <c r="R1586">
        <v>3</v>
      </c>
      <c r="S1586">
        <v>0</v>
      </c>
      <c r="T1586">
        <v>323</v>
      </c>
    </row>
    <row r="1587" spans="1:20" x14ac:dyDescent="0.2">
      <c r="A1587" s="1">
        <v>43225</v>
      </c>
      <c r="B1587" t="s">
        <v>18</v>
      </c>
      <c r="C1587">
        <v>4</v>
      </c>
      <c r="D1587">
        <v>4</v>
      </c>
      <c r="E1587">
        <v>0</v>
      </c>
      <c r="F1587">
        <v>14</v>
      </c>
      <c r="G1587" s="5">
        <v>3.3333333333333299</v>
      </c>
      <c r="H1587" s="5">
        <v>33400</v>
      </c>
      <c r="I1587">
        <v>24</v>
      </c>
      <c r="J1587">
        <v>4</v>
      </c>
      <c r="K1587">
        <v>0</v>
      </c>
      <c r="L1587">
        <v>80</v>
      </c>
      <c r="M1587">
        <v>9</v>
      </c>
      <c r="N1587">
        <v>4</v>
      </c>
      <c r="O1587">
        <v>0</v>
      </c>
      <c r="P1587">
        <v>32</v>
      </c>
      <c r="Q1587">
        <v>11</v>
      </c>
      <c r="R1587">
        <v>4</v>
      </c>
      <c r="S1587">
        <v>0</v>
      </c>
      <c r="T1587">
        <v>37</v>
      </c>
    </row>
    <row r="1588" spans="1:20" x14ac:dyDescent="0.2">
      <c r="A1588" s="1">
        <v>43225</v>
      </c>
      <c r="B1588" t="s">
        <v>19</v>
      </c>
      <c r="C1588">
        <v>44</v>
      </c>
      <c r="D1588">
        <v>10</v>
      </c>
      <c r="E1588">
        <v>1</v>
      </c>
      <c r="F1588">
        <v>389</v>
      </c>
      <c r="G1588" s="5">
        <v>3.0681818181818099</v>
      </c>
      <c r="H1588" s="5">
        <v>59259.25</v>
      </c>
      <c r="I1588">
        <v>30</v>
      </c>
      <c r="J1588">
        <v>17</v>
      </c>
      <c r="K1588">
        <v>0</v>
      </c>
      <c r="L1588">
        <v>506</v>
      </c>
      <c r="M1588">
        <v>40</v>
      </c>
      <c r="N1588">
        <v>11</v>
      </c>
      <c r="O1588">
        <v>2</v>
      </c>
      <c r="P1588">
        <v>368</v>
      </c>
      <c r="Q1588">
        <v>33</v>
      </c>
      <c r="R1588">
        <v>11</v>
      </c>
      <c r="S1588">
        <v>1</v>
      </c>
      <c r="T1588">
        <v>339</v>
      </c>
    </row>
    <row r="1589" spans="1:20" x14ac:dyDescent="0.2">
      <c r="A1589" s="1">
        <v>43225</v>
      </c>
      <c r="B1589" t="s">
        <v>20</v>
      </c>
      <c r="C1589">
        <v>27</v>
      </c>
      <c r="D1589">
        <v>8</v>
      </c>
      <c r="E1589">
        <v>0</v>
      </c>
      <c r="F1589">
        <v>228</v>
      </c>
      <c r="G1589" s="5">
        <v>2.88888888888888</v>
      </c>
      <c r="H1589" s="5">
        <v>55737.555555555497</v>
      </c>
      <c r="I1589">
        <v>37</v>
      </c>
      <c r="J1589">
        <v>8</v>
      </c>
      <c r="K1589">
        <v>0</v>
      </c>
      <c r="L1589">
        <v>296</v>
      </c>
      <c r="M1589">
        <v>28</v>
      </c>
      <c r="N1589">
        <v>8</v>
      </c>
      <c r="O1589">
        <v>0</v>
      </c>
      <c r="P1589">
        <v>229</v>
      </c>
      <c r="Q1589">
        <v>30</v>
      </c>
      <c r="R1589">
        <v>12</v>
      </c>
      <c r="S1589">
        <v>1</v>
      </c>
      <c r="T1589">
        <v>341</v>
      </c>
    </row>
    <row r="1590" spans="1:20" x14ac:dyDescent="0.2">
      <c r="A1590" s="1">
        <v>43225</v>
      </c>
      <c r="B1590" t="s">
        <v>21</v>
      </c>
      <c r="C1590">
        <v>14</v>
      </c>
      <c r="D1590">
        <v>10</v>
      </c>
      <c r="E1590">
        <v>0</v>
      </c>
      <c r="F1590">
        <v>143</v>
      </c>
      <c r="G1590" s="5">
        <v>1.4166666666666601</v>
      </c>
      <c r="H1590" s="5">
        <v>58487.75</v>
      </c>
      <c r="I1590">
        <v>24</v>
      </c>
      <c r="J1590">
        <v>10</v>
      </c>
      <c r="K1590">
        <v>0</v>
      </c>
      <c r="L1590">
        <v>238</v>
      </c>
      <c r="M1590">
        <v>19</v>
      </c>
      <c r="N1590">
        <v>10</v>
      </c>
      <c r="O1590">
        <v>0</v>
      </c>
      <c r="P1590">
        <v>193</v>
      </c>
      <c r="Q1590">
        <v>22</v>
      </c>
      <c r="R1590">
        <v>10</v>
      </c>
      <c r="S1590">
        <v>0</v>
      </c>
      <c r="T1590">
        <v>225</v>
      </c>
    </row>
    <row r="1591" spans="1:20" x14ac:dyDescent="0.2">
      <c r="A1591" s="1">
        <v>43225</v>
      </c>
      <c r="B1591" t="s">
        <v>22</v>
      </c>
      <c r="C1591">
        <v>47</v>
      </c>
      <c r="D1591">
        <v>8</v>
      </c>
      <c r="E1591">
        <v>0</v>
      </c>
      <c r="F1591">
        <v>442</v>
      </c>
      <c r="G1591" s="5">
        <v>1.69047619047619</v>
      </c>
      <c r="H1591" s="5">
        <v>71455.285714285696</v>
      </c>
      <c r="I1591">
        <v>61</v>
      </c>
      <c r="J1591">
        <v>7</v>
      </c>
      <c r="K1591">
        <v>0</v>
      </c>
      <c r="L1591">
        <v>530</v>
      </c>
      <c r="M1591">
        <v>51</v>
      </c>
      <c r="N1591">
        <v>7</v>
      </c>
      <c r="O1591">
        <v>0</v>
      </c>
      <c r="P1591">
        <v>428</v>
      </c>
      <c r="Q1591">
        <v>53</v>
      </c>
      <c r="R1591">
        <v>8</v>
      </c>
      <c r="S1591">
        <v>0</v>
      </c>
      <c r="T1591">
        <v>470</v>
      </c>
    </row>
    <row r="1592" spans="1:20" x14ac:dyDescent="0.2">
      <c r="A1592" s="1">
        <v>43225</v>
      </c>
      <c r="B1592" t="s">
        <v>23</v>
      </c>
      <c r="C1592">
        <v>51</v>
      </c>
      <c r="D1592">
        <v>10</v>
      </c>
      <c r="E1592">
        <v>0</v>
      </c>
      <c r="F1592">
        <v>576</v>
      </c>
      <c r="G1592" s="5">
        <v>8.4545454545454497</v>
      </c>
      <c r="H1592" s="5">
        <v>61444.522727272699</v>
      </c>
      <c r="I1592">
        <v>60</v>
      </c>
      <c r="J1592">
        <v>10</v>
      </c>
      <c r="K1592">
        <v>1</v>
      </c>
      <c r="L1592">
        <v>641</v>
      </c>
      <c r="M1592">
        <v>81</v>
      </c>
      <c r="N1592">
        <v>10</v>
      </c>
      <c r="O1592">
        <v>0</v>
      </c>
      <c r="P1592">
        <v>874</v>
      </c>
      <c r="Q1592">
        <v>73</v>
      </c>
      <c r="R1592">
        <v>10</v>
      </c>
      <c r="S1592">
        <v>0</v>
      </c>
      <c r="T1592">
        <v>810</v>
      </c>
    </row>
    <row r="1593" spans="1:20" x14ac:dyDescent="0.2">
      <c r="A1593" s="1">
        <v>43225</v>
      </c>
      <c r="B1593" t="s">
        <v>24</v>
      </c>
      <c r="C1593">
        <v>15</v>
      </c>
      <c r="D1593">
        <v>2</v>
      </c>
      <c r="E1593">
        <v>0</v>
      </c>
      <c r="F1593">
        <v>37</v>
      </c>
      <c r="G1593" s="5">
        <v>2.21428571428571</v>
      </c>
      <c r="H1593" s="5">
        <v>64384.714285714203</v>
      </c>
      <c r="I1593">
        <v>33</v>
      </c>
      <c r="J1593">
        <v>2</v>
      </c>
      <c r="K1593">
        <v>0</v>
      </c>
      <c r="L1593">
        <v>85</v>
      </c>
      <c r="M1593">
        <v>28</v>
      </c>
      <c r="N1593">
        <v>2</v>
      </c>
      <c r="O1593">
        <v>0</v>
      </c>
      <c r="P1593">
        <v>72</v>
      </c>
      <c r="Q1593">
        <v>27</v>
      </c>
      <c r="R1593">
        <v>2</v>
      </c>
      <c r="S1593">
        <v>0</v>
      </c>
      <c r="T1593">
        <v>73</v>
      </c>
    </row>
    <row r="1594" spans="1:20" x14ac:dyDescent="0.2">
      <c r="A1594" s="1">
        <v>43225</v>
      </c>
      <c r="B1594" t="s">
        <v>25</v>
      </c>
      <c r="C1594">
        <v>8</v>
      </c>
      <c r="D1594">
        <v>4</v>
      </c>
      <c r="E1594">
        <v>0</v>
      </c>
      <c r="F1594">
        <v>32</v>
      </c>
      <c r="G1594" s="5">
        <v>1.4285714285714199</v>
      </c>
      <c r="H1594" s="5">
        <v>57392.285714285703</v>
      </c>
      <c r="I1594">
        <v>15</v>
      </c>
      <c r="J1594">
        <v>4</v>
      </c>
      <c r="K1594">
        <v>0</v>
      </c>
      <c r="L1594">
        <v>52</v>
      </c>
      <c r="M1594">
        <v>19</v>
      </c>
      <c r="N1594">
        <v>4</v>
      </c>
      <c r="O1594">
        <v>0</v>
      </c>
      <c r="P1594">
        <v>68</v>
      </c>
      <c r="Q1594">
        <v>10</v>
      </c>
      <c r="R1594">
        <v>4</v>
      </c>
      <c r="S1594">
        <v>0</v>
      </c>
      <c r="T1594">
        <v>40</v>
      </c>
    </row>
    <row r="1595" spans="1:20" x14ac:dyDescent="0.2">
      <c r="A1595" s="1">
        <v>43225</v>
      </c>
      <c r="B1595" t="s">
        <v>26</v>
      </c>
      <c r="C1595">
        <v>59</v>
      </c>
      <c r="D1595">
        <v>2</v>
      </c>
      <c r="E1595">
        <v>0</v>
      </c>
      <c r="F1595">
        <v>117</v>
      </c>
      <c r="G1595" s="5">
        <v>2.4722222222222201</v>
      </c>
      <c r="H1595" s="5">
        <v>61253.888888888803</v>
      </c>
      <c r="I1595">
        <v>69</v>
      </c>
      <c r="J1595">
        <v>2</v>
      </c>
      <c r="K1595">
        <v>0</v>
      </c>
      <c r="L1595">
        <v>136</v>
      </c>
      <c r="M1595">
        <v>61</v>
      </c>
      <c r="N1595">
        <v>2</v>
      </c>
      <c r="O1595">
        <v>0</v>
      </c>
      <c r="P1595">
        <v>121</v>
      </c>
      <c r="Q1595">
        <v>48</v>
      </c>
      <c r="R1595">
        <v>2</v>
      </c>
      <c r="S1595">
        <v>0</v>
      </c>
      <c r="T1595">
        <v>93</v>
      </c>
    </row>
    <row r="1596" spans="1:20" x14ac:dyDescent="0.2">
      <c r="A1596" s="1">
        <v>43225</v>
      </c>
      <c r="B1596" t="s">
        <v>27</v>
      </c>
      <c r="C1596">
        <v>13</v>
      </c>
      <c r="D1596">
        <v>8</v>
      </c>
      <c r="E1596">
        <v>0</v>
      </c>
      <c r="F1596">
        <v>120</v>
      </c>
      <c r="G1596" s="5">
        <v>1.5833333333333299</v>
      </c>
      <c r="H1596" s="5">
        <v>75063.666666666599</v>
      </c>
      <c r="I1596">
        <v>15</v>
      </c>
      <c r="J1596">
        <v>8</v>
      </c>
      <c r="K1596">
        <v>0</v>
      </c>
      <c r="L1596">
        <v>142</v>
      </c>
      <c r="M1596">
        <v>13</v>
      </c>
      <c r="N1596">
        <v>8</v>
      </c>
      <c r="O1596">
        <v>1</v>
      </c>
      <c r="P1596">
        <v>109</v>
      </c>
      <c r="Q1596">
        <v>7</v>
      </c>
      <c r="R1596">
        <v>8</v>
      </c>
      <c r="S1596">
        <v>1</v>
      </c>
      <c r="T1596">
        <v>58</v>
      </c>
    </row>
    <row r="1597" spans="1:20" x14ac:dyDescent="0.2">
      <c r="A1597" s="1">
        <v>43225</v>
      </c>
      <c r="B1597" t="s">
        <v>28</v>
      </c>
      <c r="C1597">
        <v>25</v>
      </c>
      <c r="D1597">
        <v>7</v>
      </c>
      <c r="E1597">
        <v>0</v>
      </c>
      <c r="F1597">
        <v>180</v>
      </c>
      <c r="G1597" s="5">
        <v>3.6</v>
      </c>
      <c r="H1597" s="5">
        <v>56103.16</v>
      </c>
      <c r="I1597">
        <v>22</v>
      </c>
      <c r="J1597">
        <v>9</v>
      </c>
      <c r="K1597">
        <v>0</v>
      </c>
      <c r="L1597">
        <v>188</v>
      </c>
      <c r="M1597">
        <v>29</v>
      </c>
      <c r="N1597">
        <v>8</v>
      </c>
      <c r="O1597">
        <v>0</v>
      </c>
      <c r="P1597">
        <v>230</v>
      </c>
      <c r="Q1597">
        <v>32</v>
      </c>
      <c r="R1597">
        <v>7</v>
      </c>
      <c r="S1597">
        <v>0</v>
      </c>
      <c r="T1597">
        <v>231</v>
      </c>
    </row>
    <row r="1598" spans="1:20" x14ac:dyDescent="0.2">
      <c r="A1598" s="1">
        <v>43225</v>
      </c>
      <c r="B1598" t="s">
        <v>29</v>
      </c>
      <c r="C1598">
        <v>34</v>
      </c>
      <c r="D1598">
        <v>2</v>
      </c>
      <c r="E1598">
        <v>0</v>
      </c>
      <c r="F1598">
        <v>81</v>
      </c>
      <c r="G1598" s="5">
        <v>1.71428571428571</v>
      </c>
      <c r="H1598" s="5">
        <v>60867.321428571398</v>
      </c>
      <c r="I1598">
        <v>27</v>
      </c>
      <c r="J1598">
        <v>2</v>
      </c>
      <c r="K1598">
        <v>0</v>
      </c>
      <c r="L1598">
        <v>77</v>
      </c>
      <c r="M1598">
        <v>25</v>
      </c>
      <c r="N1598">
        <v>2</v>
      </c>
      <c r="O1598">
        <v>0</v>
      </c>
      <c r="P1598">
        <v>56</v>
      </c>
      <c r="Q1598">
        <v>29</v>
      </c>
      <c r="R1598">
        <v>2</v>
      </c>
      <c r="S1598">
        <v>0</v>
      </c>
      <c r="T1598">
        <v>74</v>
      </c>
    </row>
    <row r="1599" spans="1:20" x14ac:dyDescent="0.2">
      <c r="A1599" s="1">
        <v>43225</v>
      </c>
      <c r="B1599" t="s">
        <v>30</v>
      </c>
      <c r="C1599">
        <v>12</v>
      </c>
      <c r="D1599">
        <v>2</v>
      </c>
      <c r="E1599">
        <v>0</v>
      </c>
      <c r="F1599">
        <v>29</v>
      </c>
      <c r="G1599" s="5">
        <v>1.5</v>
      </c>
      <c r="H1599" s="5">
        <v>66739.333333333299</v>
      </c>
      <c r="I1599">
        <v>20</v>
      </c>
      <c r="J1599">
        <v>2</v>
      </c>
      <c r="K1599">
        <v>0</v>
      </c>
      <c r="L1599">
        <v>52</v>
      </c>
      <c r="M1599">
        <v>16</v>
      </c>
      <c r="N1599">
        <v>2</v>
      </c>
      <c r="O1599">
        <v>0</v>
      </c>
      <c r="P1599">
        <v>38</v>
      </c>
      <c r="Q1599">
        <v>18</v>
      </c>
      <c r="R1599">
        <v>2</v>
      </c>
      <c r="S1599">
        <v>0</v>
      </c>
      <c r="T1599">
        <v>47</v>
      </c>
    </row>
    <row r="1600" spans="1:20" x14ac:dyDescent="0.2">
      <c r="A1600" s="1">
        <v>43225</v>
      </c>
      <c r="B1600" t="s">
        <v>31</v>
      </c>
      <c r="C1600">
        <v>102</v>
      </c>
      <c r="D1600">
        <v>12</v>
      </c>
      <c r="E1600">
        <v>0</v>
      </c>
      <c r="F1600">
        <v>1240</v>
      </c>
      <c r="G1600" s="5">
        <v>2.3069306930693001</v>
      </c>
      <c r="H1600" s="5">
        <v>52633.732673267303</v>
      </c>
      <c r="I1600">
        <v>126</v>
      </c>
      <c r="J1600">
        <v>15</v>
      </c>
      <c r="K1600">
        <v>0</v>
      </c>
      <c r="L1600">
        <v>1867</v>
      </c>
      <c r="M1600">
        <v>125</v>
      </c>
      <c r="N1600">
        <v>12</v>
      </c>
      <c r="O1600">
        <v>0</v>
      </c>
      <c r="P1600">
        <v>1517</v>
      </c>
      <c r="Q1600">
        <v>119</v>
      </c>
      <c r="R1600">
        <v>15</v>
      </c>
      <c r="S1600">
        <v>1</v>
      </c>
      <c r="T1600">
        <v>1668</v>
      </c>
    </row>
    <row r="1601" spans="1:20" x14ac:dyDescent="0.2">
      <c r="A1601" s="1">
        <v>43225</v>
      </c>
      <c r="B1601" t="s">
        <v>32</v>
      </c>
      <c r="C1601">
        <v>61</v>
      </c>
      <c r="D1601">
        <v>3</v>
      </c>
      <c r="E1601">
        <v>0</v>
      </c>
      <c r="F1601">
        <v>240</v>
      </c>
      <c r="G1601" s="5">
        <v>2.8545454545454501</v>
      </c>
      <c r="H1601" s="5">
        <v>58297.054545454499</v>
      </c>
      <c r="I1601">
        <v>54</v>
      </c>
      <c r="J1601">
        <v>3</v>
      </c>
      <c r="K1601">
        <v>0</v>
      </c>
      <c r="L1601">
        <v>245</v>
      </c>
      <c r="M1601">
        <v>58</v>
      </c>
      <c r="N1601">
        <v>3</v>
      </c>
      <c r="O1601">
        <v>0</v>
      </c>
      <c r="P1601">
        <v>236</v>
      </c>
      <c r="Q1601">
        <v>43</v>
      </c>
      <c r="R1601">
        <v>3</v>
      </c>
      <c r="S1601">
        <v>0</v>
      </c>
      <c r="T1601">
        <v>163</v>
      </c>
    </row>
    <row r="1602" spans="1:20" x14ac:dyDescent="0.2">
      <c r="A1602" s="1">
        <v>43227</v>
      </c>
      <c r="B1602" t="s">
        <v>18</v>
      </c>
      <c r="C1602">
        <v>3</v>
      </c>
      <c r="D1602">
        <v>4</v>
      </c>
      <c r="E1602">
        <v>1</v>
      </c>
      <c r="F1602">
        <v>9</v>
      </c>
      <c r="G1602" s="5">
        <v>1</v>
      </c>
      <c r="H1602" s="5">
        <v>99999</v>
      </c>
      <c r="I1602">
        <v>6</v>
      </c>
      <c r="J1602">
        <v>4</v>
      </c>
      <c r="K1602">
        <v>0</v>
      </c>
      <c r="L1602">
        <v>21</v>
      </c>
      <c r="M1602">
        <v>5</v>
      </c>
      <c r="N1602">
        <v>4</v>
      </c>
      <c r="O1602">
        <v>0</v>
      </c>
      <c r="P1602">
        <v>18</v>
      </c>
      <c r="Q1602">
        <v>3</v>
      </c>
      <c r="R1602">
        <v>4</v>
      </c>
      <c r="S1602">
        <v>0</v>
      </c>
      <c r="T1602">
        <v>10</v>
      </c>
    </row>
    <row r="1603" spans="1:20" x14ac:dyDescent="0.2">
      <c r="A1603" s="1">
        <v>43227</v>
      </c>
      <c r="B1603" t="s">
        <v>19</v>
      </c>
      <c r="C1603">
        <v>17</v>
      </c>
      <c r="D1603">
        <v>12</v>
      </c>
      <c r="E1603">
        <v>1</v>
      </c>
      <c r="F1603">
        <v>180</v>
      </c>
      <c r="G1603" s="5">
        <v>2.5882352941176401</v>
      </c>
      <c r="H1603" s="5">
        <v>47166.176470588201</v>
      </c>
      <c r="I1603">
        <v>26</v>
      </c>
      <c r="J1603">
        <v>15</v>
      </c>
      <c r="K1603">
        <v>0</v>
      </c>
      <c r="L1603">
        <v>389</v>
      </c>
      <c r="M1603">
        <v>34</v>
      </c>
      <c r="N1603">
        <v>10</v>
      </c>
      <c r="O1603">
        <v>1</v>
      </c>
      <c r="P1603">
        <v>307</v>
      </c>
      <c r="Q1603">
        <v>29</v>
      </c>
      <c r="R1603">
        <v>12</v>
      </c>
      <c r="S1603">
        <v>1</v>
      </c>
      <c r="T1603">
        <v>327</v>
      </c>
    </row>
    <row r="1604" spans="1:20" x14ac:dyDescent="0.2">
      <c r="A1604" s="1">
        <v>43227</v>
      </c>
      <c r="B1604" t="s">
        <v>20</v>
      </c>
      <c r="C1604">
        <v>15</v>
      </c>
      <c r="D1604">
        <v>8</v>
      </c>
      <c r="E1604">
        <v>1</v>
      </c>
      <c r="F1604">
        <v>111</v>
      </c>
      <c r="G1604" s="5">
        <v>4</v>
      </c>
      <c r="H1604" s="5">
        <v>73342.666666666599</v>
      </c>
      <c r="I1604">
        <v>24</v>
      </c>
      <c r="J1604">
        <v>10</v>
      </c>
      <c r="K1604">
        <v>0</v>
      </c>
      <c r="L1604">
        <v>243</v>
      </c>
      <c r="M1604">
        <v>11</v>
      </c>
      <c r="N1604">
        <v>12</v>
      </c>
      <c r="O1604">
        <v>0</v>
      </c>
      <c r="P1604">
        <v>136</v>
      </c>
      <c r="Q1604">
        <v>20</v>
      </c>
      <c r="R1604">
        <v>9</v>
      </c>
      <c r="S1604">
        <v>0</v>
      </c>
      <c r="T1604">
        <v>184</v>
      </c>
    </row>
    <row r="1605" spans="1:20" x14ac:dyDescent="0.2">
      <c r="A1605" s="1">
        <v>43227</v>
      </c>
      <c r="B1605" t="s">
        <v>21</v>
      </c>
      <c r="C1605">
        <v>5</v>
      </c>
      <c r="D1605">
        <v>10</v>
      </c>
      <c r="E1605">
        <v>5</v>
      </c>
      <c r="F1605">
        <v>28</v>
      </c>
      <c r="G1605" s="5">
        <v>2</v>
      </c>
      <c r="H1605" s="5">
        <v>80007.199999999997</v>
      </c>
      <c r="I1605">
        <v>7</v>
      </c>
      <c r="J1605">
        <v>10</v>
      </c>
      <c r="K1605">
        <v>1</v>
      </c>
      <c r="L1605">
        <v>60</v>
      </c>
      <c r="M1605">
        <v>10</v>
      </c>
      <c r="N1605">
        <v>10</v>
      </c>
      <c r="O1605">
        <v>0</v>
      </c>
      <c r="P1605">
        <v>102</v>
      </c>
      <c r="Q1605">
        <v>18</v>
      </c>
      <c r="R1605">
        <v>10</v>
      </c>
      <c r="S1605">
        <v>0</v>
      </c>
      <c r="T1605">
        <v>185</v>
      </c>
    </row>
    <row r="1606" spans="1:20" x14ac:dyDescent="0.2">
      <c r="A1606" s="1">
        <v>43227</v>
      </c>
      <c r="B1606" t="s">
        <v>22</v>
      </c>
      <c r="C1606">
        <v>40</v>
      </c>
      <c r="D1606">
        <v>8</v>
      </c>
      <c r="E1606">
        <v>2</v>
      </c>
      <c r="F1606">
        <v>307</v>
      </c>
      <c r="G1606" s="5">
        <v>2.9411764705882302</v>
      </c>
      <c r="H1606" s="5">
        <v>73598.5</v>
      </c>
      <c r="I1606">
        <v>33</v>
      </c>
      <c r="J1606">
        <v>7</v>
      </c>
      <c r="K1606">
        <v>0</v>
      </c>
      <c r="L1606">
        <v>283</v>
      </c>
      <c r="M1606">
        <v>14</v>
      </c>
      <c r="N1606">
        <v>7</v>
      </c>
      <c r="O1606">
        <v>0</v>
      </c>
      <c r="P1606">
        <v>118</v>
      </c>
      <c r="Q1606">
        <v>28</v>
      </c>
      <c r="R1606">
        <v>8</v>
      </c>
      <c r="S1606">
        <v>0</v>
      </c>
      <c r="T1606">
        <v>254</v>
      </c>
    </row>
    <row r="1607" spans="1:20" x14ac:dyDescent="0.2">
      <c r="A1607" s="1">
        <v>43227</v>
      </c>
      <c r="B1607" t="s">
        <v>23</v>
      </c>
      <c r="C1607">
        <v>70</v>
      </c>
      <c r="D1607">
        <v>10</v>
      </c>
      <c r="E1607">
        <v>0</v>
      </c>
      <c r="F1607">
        <v>774</v>
      </c>
      <c r="G1607" s="5">
        <v>2.7666666666666599</v>
      </c>
      <c r="H1607" s="5">
        <v>58455.966666666602</v>
      </c>
      <c r="I1607">
        <v>39</v>
      </c>
      <c r="J1607">
        <v>10</v>
      </c>
      <c r="K1607">
        <v>0</v>
      </c>
      <c r="L1607">
        <v>432</v>
      </c>
      <c r="M1607">
        <v>35</v>
      </c>
      <c r="N1607">
        <v>10</v>
      </c>
      <c r="O1607">
        <v>0</v>
      </c>
      <c r="P1607">
        <v>380</v>
      </c>
      <c r="Q1607">
        <v>45</v>
      </c>
      <c r="R1607">
        <v>10</v>
      </c>
      <c r="S1607">
        <v>0</v>
      </c>
      <c r="T1607">
        <v>508</v>
      </c>
    </row>
    <row r="1608" spans="1:20" x14ac:dyDescent="0.2">
      <c r="A1608" s="1">
        <v>43227</v>
      </c>
      <c r="B1608" t="s">
        <v>24</v>
      </c>
      <c r="C1608">
        <v>16</v>
      </c>
      <c r="D1608">
        <v>2</v>
      </c>
      <c r="E1608">
        <v>0</v>
      </c>
      <c r="F1608">
        <v>46</v>
      </c>
      <c r="G1608" s="5">
        <v>4.375</v>
      </c>
      <c r="H1608" s="5">
        <v>37561.9375</v>
      </c>
      <c r="I1608">
        <v>22</v>
      </c>
      <c r="J1608">
        <v>2</v>
      </c>
      <c r="K1608">
        <v>0</v>
      </c>
      <c r="L1608">
        <v>74</v>
      </c>
      <c r="M1608">
        <v>15</v>
      </c>
      <c r="N1608">
        <v>2</v>
      </c>
      <c r="O1608">
        <v>0</v>
      </c>
      <c r="P1608">
        <v>46</v>
      </c>
      <c r="Q1608">
        <v>14</v>
      </c>
      <c r="R1608">
        <v>2</v>
      </c>
      <c r="S1608">
        <v>0</v>
      </c>
      <c r="T1608">
        <v>32</v>
      </c>
    </row>
    <row r="1609" spans="1:20" x14ac:dyDescent="0.2">
      <c r="A1609" s="1">
        <v>43227</v>
      </c>
      <c r="B1609" t="s">
        <v>25</v>
      </c>
      <c r="C1609">
        <v>13</v>
      </c>
      <c r="D1609">
        <v>4</v>
      </c>
      <c r="E1609">
        <v>0</v>
      </c>
      <c r="F1609">
        <v>52</v>
      </c>
      <c r="G1609" s="5">
        <v>4.2307692307692299</v>
      </c>
      <c r="H1609" s="5">
        <v>46223.615384615303</v>
      </c>
      <c r="I1609">
        <v>13</v>
      </c>
      <c r="J1609">
        <v>4</v>
      </c>
      <c r="K1609">
        <v>0</v>
      </c>
      <c r="L1609">
        <v>46</v>
      </c>
      <c r="M1609">
        <v>11</v>
      </c>
      <c r="N1609">
        <v>4</v>
      </c>
      <c r="O1609">
        <v>1</v>
      </c>
      <c r="P1609">
        <v>40</v>
      </c>
      <c r="Q1609">
        <v>10</v>
      </c>
      <c r="R1609">
        <v>4</v>
      </c>
      <c r="S1609">
        <v>0</v>
      </c>
      <c r="T1609">
        <v>40</v>
      </c>
    </row>
    <row r="1610" spans="1:20" x14ac:dyDescent="0.2">
      <c r="A1610" s="1">
        <v>43227</v>
      </c>
      <c r="B1610" t="s">
        <v>26</v>
      </c>
      <c r="C1610">
        <v>40</v>
      </c>
      <c r="D1610">
        <v>2</v>
      </c>
      <c r="E1610">
        <v>0</v>
      </c>
      <c r="F1610">
        <v>77</v>
      </c>
      <c r="G1610" s="5">
        <v>3.93333333333333</v>
      </c>
      <c r="H1610" s="5">
        <v>50077.366666666603</v>
      </c>
      <c r="I1610">
        <v>45</v>
      </c>
      <c r="J1610">
        <v>2</v>
      </c>
      <c r="K1610">
        <v>0</v>
      </c>
      <c r="L1610">
        <v>88</v>
      </c>
      <c r="M1610">
        <v>36</v>
      </c>
      <c r="N1610">
        <v>2</v>
      </c>
      <c r="O1610">
        <v>0</v>
      </c>
      <c r="P1610">
        <v>71</v>
      </c>
      <c r="Q1610">
        <v>46</v>
      </c>
      <c r="R1610">
        <v>2</v>
      </c>
      <c r="S1610">
        <v>0</v>
      </c>
      <c r="T1610">
        <v>92</v>
      </c>
    </row>
    <row r="1611" spans="1:20" x14ac:dyDescent="0.2">
      <c r="A1611" s="1">
        <v>43227</v>
      </c>
      <c r="B1611" t="s">
        <v>27</v>
      </c>
      <c r="C1611">
        <v>11</v>
      </c>
      <c r="D1611">
        <v>8</v>
      </c>
      <c r="E1611">
        <v>0</v>
      </c>
      <c r="F1611">
        <v>103</v>
      </c>
      <c r="G1611" s="5">
        <v>5.2</v>
      </c>
      <c r="H1611" s="5">
        <v>40100.5</v>
      </c>
      <c r="I1611">
        <v>6</v>
      </c>
      <c r="J1611">
        <v>8</v>
      </c>
      <c r="K1611">
        <v>0</v>
      </c>
      <c r="L1611">
        <v>59</v>
      </c>
      <c r="M1611">
        <v>4</v>
      </c>
      <c r="N1611">
        <v>8</v>
      </c>
      <c r="O1611">
        <v>0</v>
      </c>
      <c r="P1611">
        <v>36</v>
      </c>
      <c r="Q1611">
        <v>11</v>
      </c>
      <c r="R1611">
        <v>8</v>
      </c>
      <c r="S1611">
        <v>1</v>
      </c>
      <c r="T1611">
        <v>93</v>
      </c>
    </row>
    <row r="1612" spans="1:20" x14ac:dyDescent="0.2">
      <c r="A1612" s="1">
        <v>43227</v>
      </c>
      <c r="B1612" t="s">
        <v>28</v>
      </c>
      <c r="C1612">
        <v>13</v>
      </c>
      <c r="D1612">
        <v>9</v>
      </c>
      <c r="E1612">
        <v>1</v>
      </c>
      <c r="F1612">
        <v>111</v>
      </c>
      <c r="G1612" s="5">
        <v>7</v>
      </c>
      <c r="H1612" s="5">
        <v>30856.384615384599</v>
      </c>
      <c r="I1612">
        <v>14</v>
      </c>
      <c r="J1612">
        <v>15</v>
      </c>
      <c r="K1612">
        <v>0</v>
      </c>
      <c r="L1612">
        <v>205</v>
      </c>
      <c r="M1612">
        <v>13</v>
      </c>
      <c r="N1612">
        <v>8</v>
      </c>
      <c r="O1612">
        <v>0</v>
      </c>
      <c r="P1612">
        <v>98</v>
      </c>
      <c r="Q1612">
        <v>11</v>
      </c>
      <c r="R1612">
        <v>9</v>
      </c>
      <c r="S1612">
        <v>1</v>
      </c>
      <c r="T1612">
        <v>84</v>
      </c>
    </row>
    <row r="1613" spans="1:20" x14ac:dyDescent="0.2">
      <c r="A1613" s="1">
        <v>43227</v>
      </c>
      <c r="B1613" t="s">
        <v>29</v>
      </c>
      <c r="C1613">
        <v>12</v>
      </c>
      <c r="D1613">
        <v>2</v>
      </c>
      <c r="E1613">
        <v>0</v>
      </c>
      <c r="F1613">
        <v>24</v>
      </c>
      <c r="G1613" s="5">
        <v>2.8181818181818099</v>
      </c>
      <c r="H1613" s="5">
        <v>36639.363636363603</v>
      </c>
      <c r="I1613">
        <v>21</v>
      </c>
      <c r="J1613">
        <v>2</v>
      </c>
      <c r="K1613">
        <v>0</v>
      </c>
      <c r="L1613">
        <v>47</v>
      </c>
      <c r="M1613">
        <v>19</v>
      </c>
      <c r="N1613">
        <v>2</v>
      </c>
      <c r="O1613">
        <v>0</v>
      </c>
      <c r="P1613">
        <v>42</v>
      </c>
      <c r="Q1613">
        <v>19</v>
      </c>
      <c r="R1613">
        <v>2</v>
      </c>
      <c r="S1613">
        <v>0</v>
      </c>
      <c r="T1613">
        <v>51</v>
      </c>
    </row>
    <row r="1614" spans="1:20" x14ac:dyDescent="0.2">
      <c r="A1614" s="1">
        <v>43227</v>
      </c>
      <c r="B1614" t="s">
        <v>30</v>
      </c>
      <c r="C1614">
        <v>9</v>
      </c>
      <c r="D1614">
        <v>2</v>
      </c>
      <c r="E1614">
        <v>0</v>
      </c>
      <c r="F1614">
        <v>24</v>
      </c>
      <c r="G1614" s="5">
        <v>2.375</v>
      </c>
      <c r="H1614" s="5">
        <v>50041.75</v>
      </c>
      <c r="I1614">
        <v>20</v>
      </c>
      <c r="J1614">
        <v>2</v>
      </c>
      <c r="K1614">
        <v>0</v>
      </c>
      <c r="L1614">
        <v>53</v>
      </c>
      <c r="M1614">
        <v>14</v>
      </c>
      <c r="N1614">
        <v>2</v>
      </c>
      <c r="O1614">
        <v>0</v>
      </c>
      <c r="P1614">
        <v>44</v>
      </c>
      <c r="Q1614">
        <v>17</v>
      </c>
      <c r="R1614">
        <v>2</v>
      </c>
      <c r="S1614">
        <v>0</v>
      </c>
      <c r="T1614">
        <v>43</v>
      </c>
    </row>
    <row r="1615" spans="1:20" x14ac:dyDescent="0.2">
      <c r="A1615" s="1">
        <v>43227</v>
      </c>
      <c r="B1615" t="s">
        <v>31</v>
      </c>
      <c r="C1615">
        <v>72</v>
      </c>
      <c r="D1615">
        <v>11</v>
      </c>
      <c r="E1615">
        <v>1</v>
      </c>
      <c r="F1615">
        <v>741</v>
      </c>
      <c r="G1615" s="5">
        <v>3.7361111111111098</v>
      </c>
      <c r="H1615" s="5">
        <v>48698.444444444402</v>
      </c>
      <c r="I1615">
        <v>78</v>
      </c>
      <c r="J1615">
        <v>14</v>
      </c>
      <c r="K1615">
        <v>0</v>
      </c>
      <c r="L1615">
        <v>1053</v>
      </c>
      <c r="M1615">
        <v>74</v>
      </c>
      <c r="N1615">
        <v>13</v>
      </c>
      <c r="O1615">
        <v>1</v>
      </c>
      <c r="P1615">
        <v>928</v>
      </c>
      <c r="Q1615">
        <v>95</v>
      </c>
      <c r="R1615">
        <v>12</v>
      </c>
      <c r="S1615">
        <v>0</v>
      </c>
      <c r="T1615">
        <v>1136</v>
      </c>
    </row>
    <row r="1616" spans="1:20" x14ac:dyDescent="0.2">
      <c r="A1616" s="1">
        <v>43227</v>
      </c>
      <c r="B1616" t="s">
        <v>32</v>
      </c>
      <c r="C1616">
        <v>28</v>
      </c>
      <c r="D1616">
        <v>3</v>
      </c>
      <c r="E1616">
        <v>0</v>
      </c>
      <c r="F1616">
        <v>116</v>
      </c>
      <c r="G1616" s="5">
        <v>1.9583333333333299</v>
      </c>
      <c r="H1616" s="5">
        <v>62616.916666666599</v>
      </c>
      <c r="I1616">
        <v>27</v>
      </c>
      <c r="J1616">
        <v>3</v>
      </c>
      <c r="K1616">
        <v>0</v>
      </c>
      <c r="L1616">
        <v>106</v>
      </c>
      <c r="M1616">
        <v>30</v>
      </c>
      <c r="N1616">
        <v>3</v>
      </c>
      <c r="O1616">
        <v>0</v>
      </c>
      <c r="P1616">
        <v>122</v>
      </c>
      <c r="Q1616">
        <v>35</v>
      </c>
      <c r="R1616">
        <v>3</v>
      </c>
      <c r="S1616">
        <v>0</v>
      </c>
      <c r="T1616">
        <v>151</v>
      </c>
    </row>
    <row r="1617" spans="1:20" x14ac:dyDescent="0.2">
      <c r="A1617" s="1">
        <v>43228</v>
      </c>
      <c r="B1617" t="s">
        <v>18</v>
      </c>
      <c r="C1617">
        <v>5</v>
      </c>
      <c r="D1617">
        <v>4</v>
      </c>
      <c r="E1617">
        <v>0</v>
      </c>
      <c r="F1617">
        <v>18</v>
      </c>
      <c r="G1617" s="5">
        <v>1.4</v>
      </c>
      <c r="H1617" s="5">
        <v>60120</v>
      </c>
      <c r="I1617">
        <v>6</v>
      </c>
      <c r="J1617">
        <v>4</v>
      </c>
      <c r="K1617">
        <v>0</v>
      </c>
      <c r="L1617">
        <v>21</v>
      </c>
      <c r="M1617">
        <v>12</v>
      </c>
      <c r="N1617">
        <v>4</v>
      </c>
      <c r="O1617">
        <v>0</v>
      </c>
      <c r="P1617">
        <v>41</v>
      </c>
      <c r="Q1617">
        <v>4</v>
      </c>
      <c r="R1617">
        <v>4</v>
      </c>
      <c r="S1617">
        <v>0</v>
      </c>
      <c r="T1617">
        <v>14</v>
      </c>
    </row>
    <row r="1618" spans="1:20" x14ac:dyDescent="0.2">
      <c r="A1618" s="1">
        <v>43228</v>
      </c>
      <c r="B1618" t="s">
        <v>19</v>
      </c>
      <c r="C1618">
        <v>31</v>
      </c>
      <c r="D1618">
        <v>15</v>
      </c>
      <c r="E1618">
        <v>1</v>
      </c>
      <c r="F1618">
        <v>416</v>
      </c>
      <c r="G1618" s="5">
        <v>3.7741935483870899</v>
      </c>
      <c r="H1618" s="5">
        <v>58145.612903225803</v>
      </c>
      <c r="I1618">
        <v>29</v>
      </c>
      <c r="J1618">
        <v>12</v>
      </c>
      <c r="K1618">
        <v>1</v>
      </c>
      <c r="L1618">
        <v>319</v>
      </c>
      <c r="M1618">
        <v>27</v>
      </c>
      <c r="N1618">
        <v>16</v>
      </c>
      <c r="O1618">
        <v>1</v>
      </c>
      <c r="P1618">
        <v>409</v>
      </c>
      <c r="Q1618">
        <v>22</v>
      </c>
      <c r="R1618">
        <v>11</v>
      </c>
      <c r="S1618">
        <v>1</v>
      </c>
      <c r="T1618">
        <v>217</v>
      </c>
    </row>
    <row r="1619" spans="1:20" x14ac:dyDescent="0.2">
      <c r="A1619" s="1">
        <v>43228</v>
      </c>
      <c r="B1619" t="s">
        <v>20</v>
      </c>
      <c r="C1619">
        <v>13</v>
      </c>
      <c r="D1619">
        <v>12</v>
      </c>
      <c r="E1619">
        <v>1</v>
      </c>
      <c r="F1619">
        <v>149</v>
      </c>
      <c r="G1619" s="5">
        <v>3.3846153846153801</v>
      </c>
      <c r="H1619" s="5">
        <v>53944.538461538403</v>
      </c>
      <c r="I1619">
        <v>11</v>
      </c>
      <c r="J1619">
        <v>12</v>
      </c>
      <c r="K1619">
        <v>0</v>
      </c>
      <c r="L1619">
        <v>126</v>
      </c>
      <c r="M1619">
        <v>15</v>
      </c>
      <c r="N1619">
        <v>7</v>
      </c>
      <c r="O1619">
        <v>0</v>
      </c>
      <c r="P1619">
        <v>112</v>
      </c>
      <c r="Q1619">
        <v>15</v>
      </c>
      <c r="R1619">
        <v>15</v>
      </c>
      <c r="S1619">
        <v>0</v>
      </c>
      <c r="T1619">
        <v>218</v>
      </c>
    </row>
    <row r="1620" spans="1:20" x14ac:dyDescent="0.2">
      <c r="A1620" s="1">
        <v>43228</v>
      </c>
      <c r="B1620" t="s">
        <v>21</v>
      </c>
      <c r="C1620">
        <v>12</v>
      </c>
      <c r="D1620">
        <v>10</v>
      </c>
      <c r="E1620">
        <v>0</v>
      </c>
      <c r="F1620">
        <v>120</v>
      </c>
      <c r="G1620" s="5">
        <v>1.4166666666666601</v>
      </c>
      <c r="H1620" s="5">
        <v>66777.666666666599</v>
      </c>
      <c r="I1620">
        <v>8</v>
      </c>
      <c r="J1620">
        <v>10</v>
      </c>
      <c r="K1620">
        <v>0</v>
      </c>
      <c r="L1620">
        <v>77</v>
      </c>
      <c r="M1620">
        <v>10</v>
      </c>
      <c r="N1620">
        <v>10</v>
      </c>
      <c r="O1620">
        <v>0</v>
      </c>
      <c r="P1620">
        <v>102</v>
      </c>
      <c r="Q1620">
        <v>6</v>
      </c>
      <c r="R1620">
        <v>10</v>
      </c>
      <c r="S1620">
        <v>0</v>
      </c>
      <c r="T1620">
        <v>62</v>
      </c>
    </row>
    <row r="1621" spans="1:20" x14ac:dyDescent="0.2">
      <c r="A1621" s="1">
        <v>43228</v>
      </c>
      <c r="B1621" t="s">
        <v>22</v>
      </c>
      <c r="C1621">
        <v>31</v>
      </c>
      <c r="D1621">
        <v>8</v>
      </c>
      <c r="E1621">
        <v>0</v>
      </c>
      <c r="F1621">
        <v>280</v>
      </c>
      <c r="G1621" s="5">
        <v>3.0714285714285698</v>
      </c>
      <c r="H1621" s="5">
        <v>67913.642857142797</v>
      </c>
      <c r="I1621">
        <v>40</v>
      </c>
      <c r="J1621">
        <v>7</v>
      </c>
      <c r="K1621">
        <v>0</v>
      </c>
      <c r="L1621">
        <v>337</v>
      </c>
      <c r="M1621">
        <v>21</v>
      </c>
      <c r="N1621">
        <v>7</v>
      </c>
      <c r="O1621">
        <v>0</v>
      </c>
      <c r="P1621">
        <v>174</v>
      </c>
      <c r="Q1621">
        <v>29</v>
      </c>
      <c r="R1621">
        <v>8</v>
      </c>
      <c r="S1621">
        <v>1</v>
      </c>
      <c r="T1621">
        <v>252</v>
      </c>
    </row>
    <row r="1622" spans="1:20" x14ac:dyDescent="0.2">
      <c r="A1622" s="1">
        <v>43228</v>
      </c>
      <c r="B1622" t="s">
        <v>23</v>
      </c>
      <c r="C1622">
        <v>52</v>
      </c>
      <c r="D1622">
        <v>10</v>
      </c>
      <c r="E1622">
        <v>1</v>
      </c>
      <c r="F1622">
        <v>549</v>
      </c>
      <c r="G1622" s="5">
        <v>3.31914893617021</v>
      </c>
      <c r="H1622" s="5">
        <v>63884.212765957403</v>
      </c>
      <c r="I1622">
        <v>51</v>
      </c>
      <c r="J1622">
        <v>10</v>
      </c>
      <c r="K1622">
        <v>0</v>
      </c>
      <c r="L1622">
        <v>556</v>
      </c>
      <c r="M1622">
        <v>49</v>
      </c>
      <c r="N1622">
        <v>10</v>
      </c>
      <c r="O1622">
        <v>0</v>
      </c>
      <c r="P1622">
        <v>526</v>
      </c>
      <c r="Q1622">
        <v>52</v>
      </c>
      <c r="R1622">
        <v>10</v>
      </c>
      <c r="S1622">
        <v>0</v>
      </c>
      <c r="T1622">
        <v>582</v>
      </c>
    </row>
    <row r="1623" spans="1:20" x14ac:dyDescent="0.2">
      <c r="A1623" s="1">
        <v>43228</v>
      </c>
      <c r="B1623" t="s">
        <v>24</v>
      </c>
      <c r="C1623">
        <v>16</v>
      </c>
      <c r="D1623">
        <v>2</v>
      </c>
      <c r="E1623">
        <v>0</v>
      </c>
      <c r="F1623">
        <v>46</v>
      </c>
      <c r="G1623" s="5">
        <v>2.1875</v>
      </c>
      <c r="H1623" s="5">
        <v>75073.5625</v>
      </c>
      <c r="I1623">
        <v>19</v>
      </c>
      <c r="J1623">
        <v>2</v>
      </c>
      <c r="K1623">
        <v>0</v>
      </c>
      <c r="L1623">
        <v>65</v>
      </c>
      <c r="M1623">
        <v>13</v>
      </c>
      <c r="N1623">
        <v>2</v>
      </c>
      <c r="O1623">
        <v>0</v>
      </c>
      <c r="P1623">
        <v>52</v>
      </c>
      <c r="Q1623">
        <v>10</v>
      </c>
      <c r="R1623">
        <v>2</v>
      </c>
      <c r="S1623">
        <v>0</v>
      </c>
      <c r="T1623">
        <v>38</v>
      </c>
    </row>
    <row r="1624" spans="1:20" x14ac:dyDescent="0.2">
      <c r="A1624" s="1">
        <v>43228</v>
      </c>
      <c r="B1624" t="s">
        <v>25</v>
      </c>
      <c r="C1624">
        <v>6</v>
      </c>
      <c r="D1624">
        <v>4</v>
      </c>
      <c r="E1624">
        <v>1</v>
      </c>
      <c r="F1624">
        <v>19</v>
      </c>
      <c r="G1624" s="5">
        <v>1.2</v>
      </c>
      <c r="H1624" s="5">
        <v>80035</v>
      </c>
      <c r="I1624">
        <v>9</v>
      </c>
      <c r="J1624">
        <v>4</v>
      </c>
      <c r="K1624">
        <v>0</v>
      </c>
      <c r="L1624">
        <v>31</v>
      </c>
      <c r="M1624">
        <v>11</v>
      </c>
      <c r="N1624">
        <v>4</v>
      </c>
      <c r="O1624">
        <v>0</v>
      </c>
      <c r="P1624">
        <v>43</v>
      </c>
      <c r="Q1624">
        <v>7</v>
      </c>
      <c r="R1624">
        <v>4</v>
      </c>
      <c r="S1624">
        <v>0</v>
      </c>
      <c r="T1624">
        <v>28</v>
      </c>
    </row>
    <row r="1625" spans="1:20" x14ac:dyDescent="0.2">
      <c r="A1625" s="1">
        <v>43228</v>
      </c>
      <c r="B1625" t="s">
        <v>26</v>
      </c>
      <c r="C1625">
        <v>35</v>
      </c>
      <c r="D1625">
        <v>2</v>
      </c>
      <c r="E1625">
        <v>0</v>
      </c>
      <c r="F1625">
        <v>68</v>
      </c>
      <c r="G1625" s="5">
        <v>6.08</v>
      </c>
      <c r="H1625" s="5">
        <v>40090.080000000002</v>
      </c>
      <c r="I1625">
        <v>23</v>
      </c>
      <c r="J1625">
        <v>2</v>
      </c>
      <c r="K1625">
        <v>0</v>
      </c>
      <c r="L1625">
        <v>43</v>
      </c>
      <c r="M1625">
        <v>41</v>
      </c>
      <c r="N1625">
        <v>2</v>
      </c>
      <c r="O1625">
        <v>0</v>
      </c>
      <c r="P1625">
        <v>82</v>
      </c>
      <c r="Q1625">
        <v>27</v>
      </c>
      <c r="R1625">
        <v>2</v>
      </c>
      <c r="S1625">
        <v>0</v>
      </c>
      <c r="T1625">
        <v>53</v>
      </c>
    </row>
    <row r="1626" spans="1:20" x14ac:dyDescent="0.2">
      <c r="A1626" s="1">
        <v>43228</v>
      </c>
      <c r="B1626" t="s">
        <v>27</v>
      </c>
      <c r="C1626">
        <v>11</v>
      </c>
      <c r="D1626">
        <v>8</v>
      </c>
      <c r="E1626">
        <v>3</v>
      </c>
      <c r="F1626">
        <v>70</v>
      </c>
      <c r="G1626" s="5">
        <v>3.2727272727272698</v>
      </c>
      <c r="H1626" s="5">
        <v>63662.4545454545</v>
      </c>
      <c r="I1626">
        <v>5</v>
      </c>
      <c r="J1626">
        <v>8</v>
      </c>
      <c r="K1626">
        <v>0</v>
      </c>
      <c r="L1626">
        <v>47</v>
      </c>
      <c r="M1626">
        <v>12</v>
      </c>
      <c r="N1626">
        <v>8</v>
      </c>
      <c r="O1626">
        <v>0</v>
      </c>
      <c r="P1626">
        <v>112</v>
      </c>
      <c r="Q1626">
        <v>9</v>
      </c>
      <c r="R1626">
        <v>8</v>
      </c>
      <c r="S1626">
        <v>1</v>
      </c>
      <c r="T1626">
        <v>70</v>
      </c>
    </row>
    <row r="1627" spans="1:20" x14ac:dyDescent="0.2">
      <c r="A1627" s="1">
        <v>43228</v>
      </c>
      <c r="B1627" t="s">
        <v>28</v>
      </c>
      <c r="C1627">
        <v>14</v>
      </c>
      <c r="D1627">
        <v>8</v>
      </c>
      <c r="E1627">
        <v>0</v>
      </c>
      <c r="F1627">
        <v>101</v>
      </c>
      <c r="G1627" s="5">
        <v>3.7857142857142798</v>
      </c>
      <c r="H1627" s="5">
        <v>57178.714285714203</v>
      </c>
      <c r="I1627">
        <v>16</v>
      </c>
      <c r="J1627">
        <v>9</v>
      </c>
      <c r="K1627">
        <v>1</v>
      </c>
      <c r="L1627">
        <v>142</v>
      </c>
      <c r="M1627">
        <v>15</v>
      </c>
      <c r="N1627">
        <v>8</v>
      </c>
      <c r="O1627">
        <v>0</v>
      </c>
      <c r="P1627">
        <v>108</v>
      </c>
      <c r="Q1627">
        <v>21</v>
      </c>
      <c r="R1627">
        <v>7</v>
      </c>
      <c r="S1627">
        <v>0</v>
      </c>
      <c r="T1627">
        <v>141</v>
      </c>
    </row>
    <row r="1628" spans="1:20" x14ac:dyDescent="0.2">
      <c r="A1628" s="1">
        <v>43228</v>
      </c>
      <c r="B1628" t="s">
        <v>29</v>
      </c>
      <c r="C1628">
        <v>15</v>
      </c>
      <c r="D1628">
        <v>2</v>
      </c>
      <c r="E1628">
        <v>0</v>
      </c>
      <c r="F1628">
        <v>40</v>
      </c>
      <c r="G1628" s="5">
        <v>3</v>
      </c>
      <c r="H1628" s="5">
        <v>69313.230769230693</v>
      </c>
      <c r="I1628">
        <v>24</v>
      </c>
      <c r="J1628">
        <v>2</v>
      </c>
      <c r="K1628">
        <v>0</v>
      </c>
      <c r="L1628">
        <v>77</v>
      </c>
      <c r="M1628">
        <v>22</v>
      </c>
      <c r="N1628">
        <v>2</v>
      </c>
      <c r="O1628">
        <v>0</v>
      </c>
      <c r="P1628">
        <v>52</v>
      </c>
      <c r="Q1628">
        <v>15</v>
      </c>
      <c r="R1628">
        <v>2</v>
      </c>
      <c r="S1628">
        <v>0</v>
      </c>
      <c r="T1628">
        <v>58</v>
      </c>
    </row>
    <row r="1629" spans="1:20" x14ac:dyDescent="0.2">
      <c r="A1629" s="1">
        <v>43228</v>
      </c>
      <c r="B1629" t="s">
        <v>30</v>
      </c>
      <c r="C1629">
        <v>10</v>
      </c>
      <c r="D1629">
        <v>2</v>
      </c>
      <c r="E1629">
        <v>0</v>
      </c>
      <c r="F1629">
        <v>31</v>
      </c>
      <c r="G1629" s="5">
        <v>3.3</v>
      </c>
      <c r="H1629" s="5">
        <v>70016.600000000006</v>
      </c>
      <c r="I1629">
        <v>17</v>
      </c>
      <c r="J1629">
        <v>2</v>
      </c>
      <c r="K1629">
        <v>0</v>
      </c>
      <c r="L1629">
        <v>59</v>
      </c>
      <c r="M1629">
        <v>14</v>
      </c>
      <c r="N1629">
        <v>2</v>
      </c>
      <c r="O1629">
        <v>0</v>
      </c>
      <c r="P1629">
        <v>34</v>
      </c>
      <c r="Q1629">
        <v>16</v>
      </c>
      <c r="R1629">
        <v>2</v>
      </c>
      <c r="S1629">
        <v>0</v>
      </c>
      <c r="T1629">
        <v>58</v>
      </c>
    </row>
    <row r="1630" spans="1:20" x14ac:dyDescent="0.2">
      <c r="A1630" s="1">
        <v>43228</v>
      </c>
      <c r="B1630" t="s">
        <v>31</v>
      </c>
      <c r="C1630">
        <v>87</v>
      </c>
      <c r="D1630">
        <v>14</v>
      </c>
      <c r="E1630">
        <v>0</v>
      </c>
      <c r="F1630">
        <v>1235</v>
      </c>
      <c r="G1630" s="5">
        <v>3.4712643678160902</v>
      </c>
      <c r="H1630" s="5">
        <v>56423.689655172398</v>
      </c>
      <c r="I1630">
        <v>71</v>
      </c>
      <c r="J1630">
        <v>17</v>
      </c>
      <c r="K1630">
        <v>0</v>
      </c>
      <c r="L1630">
        <v>1139</v>
      </c>
      <c r="M1630">
        <v>93</v>
      </c>
      <c r="N1630">
        <v>12</v>
      </c>
      <c r="O1630">
        <v>0</v>
      </c>
      <c r="P1630">
        <v>1143</v>
      </c>
      <c r="Q1630">
        <v>69</v>
      </c>
      <c r="R1630">
        <v>14</v>
      </c>
      <c r="S1630">
        <v>0</v>
      </c>
      <c r="T1630">
        <v>927</v>
      </c>
    </row>
    <row r="1631" spans="1:20" x14ac:dyDescent="0.2">
      <c r="A1631" s="1">
        <v>43228</v>
      </c>
      <c r="B1631" t="s">
        <v>32</v>
      </c>
      <c r="C1631">
        <v>33</v>
      </c>
      <c r="D1631">
        <v>3</v>
      </c>
      <c r="E1631">
        <v>0</v>
      </c>
      <c r="F1631">
        <v>120</v>
      </c>
      <c r="G1631" s="5">
        <v>2.0322580645161201</v>
      </c>
      <c r="H1631" s="5">
        <v>70999.064516129001</v>
      </c>
      <c r="I1631">
        <v>22</v>
      </c>
      <c r="J1631">
        <v>3</v>
      </c>
      <c r="K1631">
        <v>0</v>
      </c>
      <c r="L1631">
        <v>73</v>
      </c>
      <c r="M1631">
        <v>28</v>
      </c>
      <c r="N1631">
        <v>3</v>
      </c>
      <c r="O1631">
        <v>0</v>
      </c>
      <c r="P1631">
        <v>112</v>
      </c>
      <c r="Q1631">
        <v>27</v>
      </c>
      <c r="R1631">
        <v>3</v>
      </c>
      <c r="S1631">
        <v>0</v>
      </c>
      <c r="T1631">
        <v>137</v>
      </c>
    </row>
    <row r="1632" spans="1:20" x14ac:dyDescent="0.2">
      <c r="A1632" s="1">
        <v>43229</v>
      </c>
      <c r="B1632" t="s">
        <v>18</v>
      </c>
      <c r="C1632">
        <v>8</v>
      </c>
      <c r="D1632">
        <v>4</v>
      </c>
      <c r="E1632">
        <v>0</v>
      </c>
      <c r="F1632">
        <v>27</v>
      </c>
      <c r="G1632" s="5">
        <v>4.5</v>
      </c>
      <c r="H1632" s="5">
        <v>66672.666666666599</v>
      </c>
      <c r="I1632">
        <v>3</v>
      </c>
      <c r="J1632">
        <v>4</v>
      </c>
      <c r="K1632">
        <v>0</v>
      </c>
      <c r="L1632">
        <v>10</v>
      </c>
      <c r="M1632">
        <v>10</v>
      </c>
      <c r="N1632">
        <v>4</v>
      </c>
      <c r="O1632">
        <v>1</v>
      </c>
      <c r="P1632">
        <v>28</v>
      </c>
      <c r="Q1632">
        <v>12</v>
      </c>
      <c r="R1632">
        <v>4</v>
      </c>
      <c r="S1632">
        <v>0</v>
      </c>
      <c r="T1632">
        <v>41</v>
      </c>
    </row>
    <row r="1633" spans="1:20" x14ac:dyDescent="0.2">
      <c r="A1633" s="1">
        <v>43229</v>
      </c>
      <c r="B1633" t="s">
        <v>19</v>
      </c>
      <c r="C1633">
        <v>36</v>
      </c>
      <c r="D1633">
        <v>10</v>
      </c>
      <c r="E1633">
        <v>1</v>
      </c>
      <c r="F1633">
        <v>311</v>
      </c>
      <c r="G1633" s="5">
        <v>4.1388888888888804</v>
      </c>
      <c r="H1633" s="5">
        <v>36300.194444444402</v>
      </c>
      <c r="I1633">
        <v>21</v>
      </c>
      <c r="J1633">
        <v>13</v>
      </c>
      <c r="K1633">
        <v>1</v>
      </c>
      <c r="L1633">
        <v>251</v>
      </c>
      <c r="M1633">
        <v>36</v>
      </c>
      <c r="N1633">
        <v>11</v>
      </c>
      <c r="O1633">
        <v>2</v>
      </c>
      <c r="P1633">
        <v>313</v>
      </c>
      <c r="Q1633">
        <v>45</v>
      </c>
      <c r="R1633">
        <v>9</v>
      </c>
      <c r="S1633">
        <v>1</v>
      </c>
      <c r="T1633">
        <v>346</v>
      </c>
    </row>
    <row r="1634" spans="1:20" x14ac:dyDescent="0.2">
      <c r="A1634" s="1">
        <v>43229</v>
      </c>
      <c r="B1634" t="s">
        <v>20</v>
      </c>
      <c r="C1634">
        <v>16</v>
      </c>
      <c r="D1634">
        <v>8</v>
      </c>
      <c r="E1634">
        <v>0</v>
      </c>
      <c r="F1634">
        <v>125</v>
      </c>
      <c r="G1634" s="5">
        <v>2.625</v>
      </c>
      <c r="H1634" s="5">
        <v>50095.375</v>
      </c>
      <c r="I1634">
        <v>20</v>
      </c>
      <c r="J1634">
        <v>7</v>
      </c>
      <c r="K1634">
        <v>0</v>
      </c>
      <c r="L1634">
        <v>135</v>
      </c>
      <c r="M1634">
        <v>19</v>
      </c>
      <c r="N1634">
        <v>9</v>
      </c>
      <c r="O1634">
        <v>0</v>
      </c>
      <c r="P1634">
        <v>160</v>
      </c>
      <c r="Q1634">
        <v>25</v>
      </c>
      <c r="R1634">
        <v>10</v>
      </c>
      <c r="S1634">
        <v>0</v>
      </c>
      <c r="T1634">
        <v>238</v>
      </c>
    </row>
    <row r="1635" spans="1:20" x14ac:dyDescent="0.2">
      <c r="A1635" s="1">
        <v>43229</v>
      </c>
      <c r="B1635" t="s">
        <v>21</v>
      </c>
      <c r="C1635">
        <v>8</v>
      </c>
      <c r="D1635">
        <v>10</v>
      </c>
      <c r="E1635">
        <v>0</v>
      </c>
      <c r="F1635">
        <v>81</v>
      </c>
      <c r="G1635" s="5">
        <v>2.875</v>
      </c>
      <c r="H1635" s="5">
        <v>50076.625</v>
      </c>
      <c r="I1635">
        <v>11</v>
      </c>
      <c r="J1635">
        <v>10</v>
      </c>
      <c r="K1635">
        <v>0</v>
      </c>
      <c r="L1635">
        <v>111</v>
      </c>
      <c r="M1635">
        <v>11</v>
      </c>
      <c r="N1635">
        <v>10</v>
      </c>
      <c r="O1635">
        <v>0</v>
      </c>
      <c r="P1635">
        <v>113</v>
      </c>
      <c r="Q1635">
        <v>20</v>
      </c>
      <c r="R1635">
        <v>10</v>
      </c>
      <c r="S1635">
        <v>0</v>
      </c>
      <c r="T1635">
        <v>201</v>
      </c>
    </row>
    <row r="1636" spans="1:20" x14ac:dyDescent="0.2">
      <c r="A1636" s="1">
        <v>43229</v>
      </c>
      <c r="B1636" t="s">
        <v>22</v>
      </c>
      <c r="C1636">
        <v>25</v>
      </c>
      <c r="D1636">
        <v>8</v>
      </c>
      <c r="E1636">
        <v>0</v>
      </c>
      <c r="F1636">
        <v>231</v>
      </c>
      <c r="G1636" s="5">
        <v>2.3333333333333299</v>
      </c>
      <c r="H1636" s="5">
        <v>42907.714285714203</v>
      </c>
      <c r="I1636">
        <v>40</v>
      </c>
      <c r="J1636">
        <v>7</v>
      </c>
      <c r="K1636">
        <v>0</v>
      </c>
      <c r="L1636">
        <v>337</v>
      </c>
      <c r="M1636">
        <v>23</v>
      </c>
      <c r="N1636">
        <v>7</v>
      </c>
      <c r="O1636">
        <v>0</v>
      </c>
      <c r="P1636">
        <v>193</v>
      </c>
      <c r="Q1636">
        <v>14</v>
      </c>
      <c r="R1636">
        <v>8</v>
      </c>
      <c r="S1636">
        <v>1</v>
      </c>
      <c r="T1636">
        <v>117</v>
      </c>
    </row>
    <row r="1637" spans="1:20" x14ac:dyDescent="0.2">
      <c r="A1637" s="1">
        <v>43229</v>
      </c>
      <c r="B1637" t="s">
        <v>23</v>
      </c>
      <c r="C1637">
        <v>60</v>
      </c>
      <c r="D1637">
        <v>10</v>
      </c>
      <c r="E1637">
        <v>0</v>
      </c>
      <c r="F1637">
        <v>671</v>
      </c>
      <c r="G1637" s="5">
        <v>4.2264150943396199</v>
      </c>
      <c r="H1637" s="5">
        <v>56664.452830188602</v>
      </c>
      <c r="I1637">
        <v>41</v>
      </c>
      <c r="J1637">
        <v>10</v>
      </c>
      <c r="K1637">
        <v>0</v>
      </c>
      <c r="L1637">
        <v>452</v>
      </c>
      <c r="M1637">
        <v>45</v>
      </c>
      <c r="N1637">
        <v>10</v>
      </c>
      <c r="O1637">
        <v>0</v>
      </c>
      <c r="P1637">
        <v>497</v>
      </c>
      <c r="Q1637">
        <v>42</v>
      </c>
      <c r="R1637">
        <v>9</v>
      </c>
      <c r="S1637">
        <v>0</v>
      </c>
      <c r="T1637">
        <v>439</v>
      </c>
    </row>
    <row r="1638" spans="1:20" x14ac:dyDescent="0.2">
      <c r="A1638" s="1">
        <v>43229</v>
      </c>
      <c r="B1638" t="s">
        <v>24</v>
      </c>
      <c r="C1638">
        <v>18</v>
      </c>
      <c r="D1638">
        <v>2</v>
      </c>
      <c r="E1638">
        <v>0</v>
      </c>
      <c r="F1638">
        <v>50</v>
      </c>
      <c r="G1638" s="5">
        <v>3.0625</v>
      </c>
      <c r="H1638" s="5">
        <v>56349</v>
      </c>
      <c r="I1638">
        <v>10</v>
      </c>
      <c r="J1638">
        <v>2</v>
      </c>
      <c r="K1638">
        <v>0</v>
      </c>
      <c r="L1638">
        <v>22</v>
      </c>
      <c r="M1638">
        <v>14</v>
      </c>
      <c r="N1638">
        <v>2</v>
      </c>
      <c r="O1638">
        <v>0</v>
      </c>
      <c r="P1638">
        <v>40</v>
      </c>
      <c r="Q1638">
        <v>15</v>
      </c>
      <c r="R1638">
        <v>2</v>
      </c>
      <c r="S1638">
        <v>0</v>
      </c>
      <c r="T1638">
        <v>42</v>
      </c>
    </row>
    <row r="1639" spans="1:20" x14ac:dyDescent="0.2">
      <c r="A1639" s="1">
        <v>43229</v>
      </c>
      <c r="B1639" t="s">
        <v>25</v>
      </c>
      <c r="C1639">
        <v>18</v>
      </c>
      <c r="D1639">
        <v>4</v>
      </c>
      <c r="E1639">
        <v>0</v>
      </c>
      <c r="F1639">
        <v>70</v>
      </c>
      <c r="G1639" s="5">
        <v>7.5</v>
      </c>
      <c r="H1639" s="5">
        <v>33375.166666666599</v>
      </c>
      <c r="I1639">
        <v>11</v>
      </c>
      <c r="J1639">
        <v>4</v>
      </c>
      <c r="K1639">
        <v>0</v>
      </c>
      <c r="L1639">
        <v>38</v>
      </c>
      <c r="M1639">
        <v>11</v>
      </c>
      <c r="N1639">
        <v>4</v>
      </c>
      <c r="O1639">
        <v>0</v>
      </c>
      <c r="P1639">
        <v>40</v>
      </c>
      <c r="Q1639">
        <v>12</v>
      </c>
      <c r="R1639">
        <v>4</v>
      </c>
      <c r="S1639">
        <v>0</v>
      </c>
      <c r="T1639">
        <v>47</v>
      </c>
    </row>
    <row r="1640" spans="1:20" x14ac:dyDescent="0.2">
      <c r="A1640" s="1">
        <v>43229</v>
      </c>
      <c r="B1640" t="s">
        <v>26</v>
      </c>
      <c r="C1640">
        <v>38</v>
      </c>
      <c r="D1640">
        <v>2</v>
      </c>
      <c r="E1640">
        <v>0</v>
      </c>
      <c r="F1640">
        <v>73</v>
      </c>
      <c r="G1640" s="5">
        <v>4</v>
      </c>
      <c r="H1640" s="5">
        <v>52040.12</v>
      </c>
      <c r="I1640">
        <v>36</v>
      </c>
      <c r="J1640">
        <v>2</v>
      </c>
      <c r="K1640">
        <v>0</v>
      </c>
      <c r="L1640">
        <v>72</v>
      </c>
      <c r="M1640">
        <v>44</v>
      </c>
      <c r="N1640">
        <v>2</v>
      </c>
      <c r="O1640">
        <v>0</v>
      </c>
      <c r="P1640">
        <v>80</v>
      </c>
      <c r="Q1640">
        <v>51</v>
      </c>
      <c r="R1640">
        <v>2</v>
      </c>
      <c r="S1640">
        <v>0</v>
      </c>
      <c r="T1640">
        <v>96</v>
      </c>
    </row>
    <row r="1641" spans="1:20" x14ac:dyDescent="0.2">
      <c r="A1641" s="1">
        <v>43229</v>
      </c>
      <c r="B1641" t="s">
        <v>27</v>
      </c>
      <c r="C1641">
        <v>6</v>
      </c>
      <c r="D1641">
        <v>8</v>
      </c>
      <c r="E1641">
        <v>0</v>
      </c>
      <c r="F1641">
        <v>56</v>
      </c>
      <c r="G1641" s="5">
        <v>6.3333333333333304</v>
      </c>
      <c r="H1641" s="5">
        <v>16710.833333333299</v>
      </c>
      <c r="I1641">
        <v>12</v>
      </c>
      <c r="J1641">
        <v>8</v>
      </c>
      <c r="K1641">
        <v>0</v>
      </c>
      <c r="L1641">
        <v>112</v>
      </c>
      <c r="M1641">
        <v>10</v>
      </c>
      <c r="N1641">
        <v>8</v>
      </c>
      <c r="O1641">
        <v>1</v>
      </c>
      <c r="P1641">
        <v>85</v>
      </c>
      <c r="Q1641">
        <v>10</v>
      </c>
      <c r="R1641">
        <v>8</v>
      </c>
      <c r="S1641">
        <v>1</v>
      </c>
      <c r="T1641">
        <v>83</v>
      </c>
    </row>
    <row r="1642" spans="1:20" x14ac:dyDescent="0.2">
      <c r="A1642" s="1">
        <v>43229</v>
      </c>
      <c r="B1642" t="s">
        <v>28</v>
      </c>
      <c r="C1642">
        <v>21</v>
      </c>
      <c r="D1642">
        <v>8</v>
      </c>
      <c r="E1642">
        <v>0</v>
      </c>
      <c r="F1642">
        <v>151</v>
      </c>
      <c r="G1642" s="5">
        <v>7.2380952380952301</v>
      </c>
      <c r="H1642" s="5">
        <v>28641.952380952302</v>
      </c>
      <c r="I1642">
        <v>21</v>
      </c>
      <c r="J1642">
        <v>9</v>
      </c>
      <c r="K1642">
        <v>0</v>
      </c>
      <c r="L1642">
        <v>187</v>
      </c>
      <c r="M1642">
        <v>19</v>
      </c>
      <c r="N1642">
        <v>7</v>
      </c>
      <c r="O1642">
        <v>1</v>
      </c>
      <c r="P1642">
        <v>116</v>
      </c>
      <c r="Q1642">
        <v>28</v>
      </c>
      <c r="R1642">
        <v>9</v>
      </c>
      <c r="S1642">
        <v>0</v>
      </c>
      <c r="T1642">
        <v>235</v>
      </c>
    </row>
    <row r="1643" spans="1:20" x14ac:dyDescent="0.2">
      <c r="A1643" s="1">
        <v>43229</v>
      </c>
      <c r="B1643" t="s">
        <v>29</v>
      </c>
      <c r="C1643">
        <v>20</v>
      </c>
      <c r="D1643">
        <v>2</v>
      </c>
      <c r="E1643">
        <v>0</v>
      </c>
      <c r="F1643">
        <v>50</v>
      </c>
      <c r="G1643" s="5">
        <v>4.2777777777777697</v>
      </c>
      <c r="H1643" s="5">
        <v>50042.888888888803</v>
      </c>
      <c r="I1643">
        <v>11</v>
      </c>
      <c r="J1643">
        <v>2</v>
      </c>
      <c r="K1643">
        <v>0</v>
      </c>
      <c r="L1643">
        <v>22</v>
      </c>
      <c r="M1643">
        <v>23</v>
      </c>
      <c r="N1643">
        <v>2</v>
      </c>
      <c r="O1643">
        <v>0</v>
      </c>
      <c r="P1643">
        <v>53</v>
      </c>
      <c r="Q1643">
        <v>29</v>
      </c>
      <c r="R1643">
        <v>2</v>
      </c>
      <c r="S1643">
        <v>0</v>
      </c>
      <c r="T1643">
        <v>82</v>
      </c>
    </row>
    <row r="1644" spans="1:20" x14ac:dyDescent="0.2">
      <c r="A1644" s="1">
        <v>43229</v>
      </c>
      <c r="B1644" t="s">
        <v>30</v>
      </c>
      <c r="C1644">
        <v>16</v>
      </c>
      <c r="D1644">
        <v>2</v>
      </c>
      <c r="E1644">
        <v>0</v>
      </c>
      <c r="F1644">
        <v>34</v>
      </c>
      <c r="G1644" s="5">
        <v>2.9375</v>
      </c>
      <c r="H1644" s="5">
        <v>50061.75</v>
      </c>
      <c r="I1644">
        <v>19</v>
      </c>
      <c r="J1644">
        <v>2</v>
      </c>
      <c r="K1644">
        <v>0</v>
      </c>
      <c r="L1644">
        <v>44</v>
      </c>
      <c r="M1644">
        <v>16</v>
      </c>
      <c r="N1644">
        <v>2</v>
      </c>
      <c r="O1644">
        <v>0</v>
      </c>
      <c r="P1644">
        <v>38</v>
      </c>
      <c r="Q1644">
        <v>15</v>
      </c>
      <c r="R1644">
        <v>2</v>
      </c>
      <c r="S1644">
        <v>0</v>
      </c>
      <c r="T1644">
        <v>50</v>
      </c>
    </row>
    <row r="1645" spans="1:20" x14ac:dyDescent="0.2">
      <c r="A1645" s="1">
        <v>43229</v>
      </c>
      <c r="B1645" t="s">
        <v>31</v>
      </c>
      <c r="C1645">
        <v>84</v>
      </c>
      <c r="D1645">
        <v>12</v>
      </c>
      <c r="E1645">
        <v>1</v>
      </c>
      <c r="F1645">
        <v>977</v>
      </c>
      <c r="G1645" s="5">
        <v>5.2874999999999996</v>
      </c>
      <c r="H1645" s="5">
        <v>51324.912499999999</v>
      </c>
      <c r="I1645">
        <v>97</v>
      </c>
      <c r="J1645">
        <v>11</v>
      </c>
      <c r="K1645">
        <v>0</v>
      </c>
      <c r="L1645">
        <v>1071</v>
      </c>
      <c r="M1645">
        <v>96</v>
      </c>
      <c r="N1645">
        <v>13</v>
      </c>
      <c r="O1645">
        <v>1</v>
      </c>
      <c r="P1645">
        <v>1166</v>
      </c>
      <c r="Q1645">
        <v>100</v>
      </c>
      <c r="R1645">
        <v>12</v>
      </c>
      <c r="S1645">
        <v>0</v>
      </c>
      <c r="T1645">
        <v>1150</v>
      </c>
    </row>
    <row r="1646" spans="1:20" x14ac:dyDescent="0.2">
      <c r="A1646" s="1">
        <v>43229</v>
      </c>
      <c r="B1646" t="s">
        <v>32</v>
      </c>
      <c r="C1646">
        <v>39</v>
      </c>
      <c r="D1646">
        <v>3</v>
      </c>
      <c r="E1646">
        <v>0</v>
      </c>
      <c r="F1646">
        <v>139</v>
      </c>
      <c r="G1646" s="5">
        <v>3.5714285714285698</v>
      </c>
      <c r="H1646" s="5">
        <v>51516.4</v>
      </c>
      <c r="I1646">
        <v>31</v>
      </c>
      <c r="J1646">
        <v>3</v>
      </c>
      <c r="K1646">
        <v>0</v>
      </c>
      <c r="L1646">
        <v>105</v>
      </c>
      <c r="M1646">
        <v>42</v>
      </c>
      <c r="N1646">
        <v>3</v>
      </c>
      <c r="O1646">
        <v>0</v>
      </c>
      <c r="P1646">
        <v>142</v>
      </c>
      <c r="Q1646">
        <v>38</v>
      </c>
      <c r="R1646">
        <v>3</v>
      </c>
      <c r="S1646">
        <v>0</v>
      </c>
      <c r="T1646">
        <v>155</v>
      </c>
    </row>
    <row r="1647" spans="1:20" x14ac:dyDescent="0.2">
      <c r="A1647" s="1">
        <v>43230</v>
      </c>
      <c r="B1647" t="s">
        <v>18</v>
      </c>
      <c r="C1647">
        <v>5</v>
      </c>
      <c r="D1647">
        <v>4</v>
      </c>
      <c r="E1647">
        <v>0</v>
      </c>
      <c r="F1647">
        <v>18</v>
      </c>
      <c r="G1647" s="5">
        <v>1.6</v>
      </c>
      <c r="H1647" s="5">
        <v>80041</v>
      </c>
      <c r="I1647">
        <v>4</v>
      </c>
      <c r="J1647">
        <v>4</v>
      </c>
      <c r="K1647">
        <v>0</v>
      </c>
      <c r="L1647">
        <v>14</v>
      </c>
      <c r="M1647">
        <v>3</v>
      </c>
      <c r="N1647">
        <v>4</v>
      </c>
      <c r="O1647">
        <v>0</v>
      </c>
      <c r="P1647">
        <v>10</v>
      </c>
      <c r="Q1647">
        <v>0</v>
      </c>
      <c r="R1647">
        <v>0</v>
      </c>
      <c r="S1647">
        <v>0</v>
      </c>
      <c r="T1647">
        <v>0</v>
      </c>
    </row>
    <row r="1648" spans="1:20" x14ac:dyDescent="0.2">
      <c r="A1648" s="1">
        <v>43230</v>
      </c>
      <c r="B1648" t="s">
        <v>19</v>
      </c>
      <c r="C1648">
        <v>19</v>
      </c>
      <c r="D1648">
        <v>20</v>
      </c>
      <c r="E1648">
        <v>1</v>
      </c>
      <c r="F1648">
        <v>367</v>
      </c>
      <c r="G1648" s="5">
        <v>7.5789473684210504</v>
      </c>
      <c r="H1648" s="5">
        <v>26456.2631578947</v>
      </c>
      <c r="I1648">
        <v>29</v>
      </c>
      <c r="J1648">
        <v>13</v>
      </c>
      <c r="K1648">
        <v>0</v>
      </c>
      <c r="L1648">
        <v>384</v>
      </c>
      <c r="M1648">
        <v>31</v>
      </c>
      <c r="N1648">
        <v>11</v>
      </c>
      <c r="O1648">
        <v>2</v>
      </c>
      <c r="P1648">
        <v>279</v>
      </c>
      <c r="Q1648">
        <v>28</v>
      </c>
      <c r="R1648">
        <v>13</v>
      </c>
      <c r="S1648">
        <v>1</v>
      </c>
      <c r="T1648">
        <v>327</v>
      </c>
    </row>
    <row r="1649" spans="1:20" x14ac:dyDescent="0.2">
      <c r="A1649" s="1">
        <v>43230</v>
      </c>
      <c r="B1649" t="s">
        <v>20</v>
      </c>
      <c r="C1649">
        <v>26</v>
      </c>
      <c r="D1649">
        <v>13</v>
      </c>
      <c r="E1649">
        <v>1</v>
      </c>
      <c r="F1649">
        <v>321</v>
      </c>
      <c r="G1649" s="5">
        <v>2.57692307692307</v>
      </c>
      <c r="H1649" s="5">
        <v>61592.615384615303</v>
      </c>
      <c r="I1649">
        <v>11</v>
      </c>
      <c r="J1649">
        <v>9</v>
      </c>
      <c r="K1649">
        <v>0</v>
      </c>
      <c r="L1649">
        <v>100</v>
      </c>
      <c r="M1649">
        <v>17</v>
      </c>
      <c r="N1649">
        <v>10</v>
      </c>
      <c r="O1649">
        <v>0</v>
      </c>
      <c r="P1649">
        <v>177</v>
      </c>
      <c r="Q1649">
        <v>10</v>
      </c>
      <c r="R1649">
        <v>10</v>
      </c>
      <c r="S1649">
        <v>0</v>
      </c>
      <c r="T1649">
        <v>103</v>
      </c>
    </row>
    <row r="1650" spans="1:20" x14ac:dyDescent="0.2">
      <c r="A1650" s="1">
        <v>43230</v>
      </c>
      <c r="B1650" t="s">
        <v>21</v>
      </c>
      <c r="C1650">
        <v>7</v>
      </c>
      <c r="D1650">
        <v>10</v>
      </c>
      <c r="E1650">
        <v>0</v>
      </c>
      <c r="F1650">
        <v>71</v>
      </c>
      <c r="G1650" s="5">
        <v>1.5714285714285701</v>
      </c>
      <c r="H1650" s="5">
        <v>57247</v>
      </c>
      <c r="I1650">
        <v>24</v>
      </c>
      <c r="J1650">
        <v>10</v>
      </c>
      <c r="K1650">
        <v>0</v>
      </c>
      <c r="L1650">
        <v>240</v>
      </c>
      <c r="M1650">
        <v>14</v>
      </c>
      <c r="N1650">
        <v>10</v>
      </c>
      <c r="O1650">
        <v>0</v>
      </c>
      <c r="P1650">
        <v>141</v>
      </c>
      <c r="Q1650">
        <v>6</v>
      </c>
      <c r="R1650">
        <v>10</v>
      </c>
      <c r="S1650">
        <v>0</v>
      </c>
      <c r="T1650">
        <v>61</v>
      </c>
    </row>
    <row r="1651" spans="1:20" x14ac:dyDescent="0.2">
      <c r="A1651" s="1">
        <v>43230</v>
      </c>
      <c r="B1651" t="s">
        <v>22</v>
      </c>
      <c r="C1651">
        <v>31</v>
      </c>
      <c r="D1651">
        <v>8</v>
      </c>
      <c r="E1651">
        <v>0</v>
      </c>
      <c r="F1651">
        <v>282</v>
      </c>
      <c r="G1651" s="5">
        <v>4.67741935483871</v>
      </c>
      <c r="H1651" s="5">
        <v>74222.258064516107</v>
      </c>
      <c r="I1651">
        <v>39</v>
      </c>
      <c r="J1651">
        <v>7</v>
      </c>
      <c r="K1651">
        <v>0</v>
      </c>
      <c r="L1651">
        <v>346</v>
      </c>
      <c r="M1651">
        <v>21</v>
      </c>
      <c r="N1651">
        <v>8</v>
      </c>
      <c r="O1651">
        <v>0</v>
      </c>
      <c r="P1651">
        <v>182</v>
      </c>
      <c r="Q1651">
        <v>30</v>
      </c>
      <c r="R1651">
        <v>8</v>
      </c>
      <c r="S1651">
        <v>0</v>
      </c>
      <c r="T1651">
        <v>264</v>
      </c>
    </row>
    <row r="1652" spans="1:20" x14ac:dyDescent="0.2">
      <c r="A1652" s="1">
        <v>43230</v>
      </c>
      <c r="B1652" t="s">
        <v>23</v>
      </c>
      <c r="C1652">
        <v>47</v>
      </c>
      <c r="D1652">
        <v>10</v>
      </c>
      <c r="E1652">
        <v>0</v>
      </c>
      <c r="F1652">
        <v>513</v>
      </c>
      <c r="G1652" s="5">
        <v>3.1818181818181799</v>
      </c>
      <c r="H1652" s="5">
        <v>61445</v>
      </c>
      <c r="I1652">
        <v>53</v>
      </c>
      <c r="J1652">
        <v>10</v>
      </c>
      <c r="K1652">
        <v>0</v>
      </c>
      <c r="L1652">
        <v>596</v>
      </c>
      <c r="M1652">
        <v>32</v>
      </c>
      <c r="N1652">
        <v>10</v>
      </c>
      <c r="O1652">
        <v>0</v>
      </c>
      <c r="P1652">
        <v>362</v>
      </c>
      <c r="Q1652">
        <v>43</v>
      </c>
      <c r="R1652">
        <v>10</v>
      </c>
      <c r="S1652">
        <v>0</v>
      </c>
      <c r="T1652">
        <v>472</v>
      </c>
    </row>
    <row r="1653" spans="1:20" x14ac:dyDescent="0.2">
      <c r="A1653" s="1">
        <v>43230</v>
      </c>
      <c r="B1653" t="s">
        <v>24</v>
      </c>
      <c r="C1653">
        <v>16</v>
      </c>
      <c r="D1653">
        <v>2</v>
      </c>
      <c r="E1653">
        <v>0</v>
      </c>
      <c r="F1653">
        <v>52</v>
      </c>
      <c r="G1653" s="5">
        <v>1.3571428571428501</v>
      </c>
      <c r="H1653" s="5">
        <v>71509.5</v>
      </c>
      <c r="I1653">
        <v>13</v>
      </c>
      <c r="J1653">
        <v>2</v>
      </c>
      <c r="K1653">
        <v>0</v>
      </c>
      <c r="L1653">
        <v>34</v>
      </c>
      <c r="M1653">
        <v>15</v>
      </c>
      <c r="N1653">
        <v>2</v>
      </c>
      <c r="O1653">
        <v>0</v>
      </c>
      <c r="P1653">
        <v>40</v>
      </c>
      <c r="Q1653">
        <v>22</v>
      </c>
      <c r="R1653">
        <v>2</v>
      </c>
      <c r="S1653">
        <v>0</v>
      </c>
      <c r="T1653">
        <v>69</v>
      </c>
    </row>
    <row r="1654" spans="1:20" x14ac:dyDescent="0.2">
      <c r="A1654" s="1">
        <v>43230</v>
      </c>
      <c r="B1654" t="s">
        <v>25</v>
      </c>
      <c r="C1654">
        <v>13</v>
      </c>
      <c r="D1654">
        <v>4</v>
      </c>
      <c r="E1654">
        <v>0</v>
      </c>
      <c r="F1654">
        <v>46</v>
      </c>
      <c r="G1654" s="5">
        <v>2.0833333333333299</v>
      </c>
      <c r="H1654" s="5">
        <v>58400.833333333299</v>
      </c>
      <c r="I1654">
        <v>14</v>
      </c>
      <c r="J1654">
        <v>4</v>
      </c>
      <c r="K1654">
        <v>0</v>
      </c>
      <c r="L1654">
        <v>49</v>
      </c>
      <c r="M1654">
        <v>5</v>
      </c>
      <c r="N1654">
        <v>4</v>
      </c>
      <c r="O1654">
        <v>1</v>
      </c>
      <c r="P1654">
        <v>17</v>
      </c>
      <c r="Q1654">
        <v>10</v>
      </c>
      <c r="R1654">
        <v>4</v>
      </c>
      <c r="S1654">
        <v>1</v>
      </c>
      <c r="T1654">
        <v>32</v>
      </c>
    </row>
    <row r="1655" spans="1:20" x14ac:dyDescent="0.2">
      <c r="A1655" s="1">
        <v>43230</v>
      </c>
      <c r="B1655" t="s">
        <v>26</v>
      </c>
      <c r="C1655">
        <v>34</v>
      </c>
      <c r="D1655">
        <v>2</v>
      </c>
      <c r="E1655">
        <v>0</v>
      </c>
      <c r="F1655">
        <v>65</v>
      </c>
      <c r="G1655" s="5">
        <v>2.2727272727272698</v>
      </c>
      <c r="H1655" s="5">
        <v>59170.045454545398</v>
      </c>
      <c r="I1655">
        <v>46</v>
      </c>
      <c r="J1655">
        <v>2</v>
      </c>
      <c r="K1655">
        <v>0</v>
      </c>
      <c r="L1655">
        <v>92</v>
      </c>
      <c r="M1655">
        <v>36</v>
      </c>
      <c r="N1655">
        <v>2</v>
      </c>
      <c r="O1655">
        <v>0</v>
      </c>
      <c r="P1655">
        <v>72</v>
      </c>
      <c r="Q1655">
        <v>31</v>
      </c>
      <c r="R1655">
        <v>2</v>
      </c>
      <c r="S1655">
        <v>0</v>
      </c>
      <c r="T1655">
        <v>62</v>
      </c>
    </row>
    <row r="1656" spans="1:20" x14ac:dyDescent="0.2">
      <c r="A1656" s="1">
        <v>43230</v>
      </c>
      <c r="B1656" t="s">
        <v>27</v>
      </c>
      <c r="C1656">
        <v>10</v>
      </c>
      <c r="D1656">
        <v>8</v>
      </c>
      <c r="E1656">
        <v>1</v>
      </c>
      <c r="F1656">
        <v>79</v>
      </c>
      <c r="G1656" s="5">
        <v>2.4</v>
      </c>
      <c r="H1656" s="5">
        <v>60020.4</v>
      </c>
      <c r="I1656">
        <v>17</v>
      </c>
      <c r="J1656">
        <v>8</v>
      </c>
      <c r="K1656">
        <v>0</v>
      </c>
      <c r="L1656">
        <v>156</v>
      </c>
      <c r="M1656">
        <v>10</v>
      </c>
      <c r="N1656">
        <v>8</v>
      </c>
      <c r="O1656">
        <v>2</v>
      </c>
      <c r="P1656">
        <v>75</v>
      </c>
      <c r="Q1656">
        <v>13</v>
      </c>
      <c r="R1656">
        <v>8</v>
      </c>
      <c r="S1656">
        <v>1</v>
      </c>
      <c r="T1656">
        <v>103</v>
      </c>
    </row>
    <row r="1657" spans="1:20" x14ac:dyDescent="0.2">
      <c r="A1657" s="1">
        <v>43230</v>
      </c>
      <c r="B1657" t="s">
        <v>28</v>
      </c>
      <c r="C1657">
        <v>16</v>
      </c>
      <c r="D1657">
        <v>15</v>
      </c>
      <c r="E1657">
        <v>0</v>
      </c>
      <c r="F1657">
        <v>227</v>
      </c>
      <c r="G1657" s="5">
        <v>2.6875</v>
      </c>
      <c r="H1657" s="5">
        <v>50122.1875</v>
      </c>
      <c r="I1657">
        <v>18</v>
      </c>
      <c r="J1657">
        <v>8</v>
      </c>
      <c r="K1657">
        <v>0</v>
      </c>
      <c r="L1657">
        <v>150</v>
      </c>
      <c r="M1657">
        <v>19</v>
      </c>
      <c r="N1657">
        <v>7</v>
      </c>
      <c r="O1657">
        <v>2</v>
      </c>
      <c r="P1657">
        <v>103</v>
      </c>
      <c r="Q1657">
        <v>17</v>
      </c>
      <c r="R1657">
        <v>11</v>
      </c>
      <c r="S1657">
        <v>0</v>
      </c>
      <c r="T1657">
        <v>191</v>
      </c>
    </row>
    <row r="1658" spans="1:20" x14ac:dyDescent="0.2">
      <c r="A1658" s="1">
        <v>43230</v>
      </c>
      <c r="B1658" t="s">
        <v>29</v>
      </c>
      <c r="C1658">
        <v>18</v>
      </c>
      <c r="D1658">
        <v>2</v>
      </c>
      <c r="E1658">
        <v>0</v>
      </c>
      <c r="F1658">
        <v>53</v>
      </c>
      <c r="G1658" s="5">
        <v>1.7333333333333301</v>
      </c>
      <c r="H1658" s="5">
        <v>73358.600000000006</v>
      </c>
      <c r="I1658">
        <v>19</v>
      </c>
      <c r="J1658">
        <v>2</v>
      </c>
      <c r="K1658">
        <v>0</v>
      </c>
      <c r="L1658">
        <v>42</v>
      </c>
      <c r="M1658">
        <v>13</v>
      </c>
      <c r="N1658">
        <v>2</v>
      </c>
      <c r="O1658">
        <v>0</v>
      </c>
      <c r="P1658">
        <v>28</v>
      </c>
      <c r="Q1658">
        <v>16</v>
      </c>
      <c r="R1658">
        <v>2</v>
      </c>
      <c r="S1658">
        <v>0</v>
      </c>
      <c r="T1658">
        <v>52</v>
      </c>
    </row>
    <row r="1659" spans="1:20" x14ac:dyDescent="0.2">
      <c r="A1659" s="1">
        <v>43230</v>
      </c>
      <c r="B1659" t="s">
        <v>30</v>
      </c>
      <c r="C1659">
        <v>17</v>
      </c>
      <c r="D1659">
        <v>2</v>
      </c>
      <c r="E1659">
        <v>0</v>
      </c>
      <c r="F1659">
        <v>48</v>
      </c>
      <c r="G1659" s="5">
        <v>2.125</v>
      </c>
      <c r="H1659" s="5">
        <v>56318.6875</v>
      </c>
      <c r="I1659">
        <v>16</v>
      </c>
      <c r="J1659">
        <v>2</v>
      </c>
      <c r="K1659">
        <v>0</v>
      </c>
      <c r="L1659">
        <v>38</v>
      </c>
      <c r="M1659">
        <v>9</v>
      </c>
      <c r="N1659">
        <v>2</v>
      </c>
      <c r="O1659">
        <v>0</v>
      </c>
      <c r="P1659">
        <v>16</v>
      </c>
      <c r="Q1659">
        <v>16</v>
      </c>
      <c r="R1659">
        <v>2</v>
      </c>
      <c r="S1659">
        <v>0</v>
      </c>
      <c r="T1659">
        <v>48</v>
      </c>
    </row>
    <row r="1660" spans="1:20" x14ac:dyDescent="0.2">
      <c r="A1660" s="1">
        <v>43230</v>
      </c>
      <c r="B1660" t="s">
        <v>31</v>
      </c>
      <c r="C1660">
        <v>106</v>
      </c>
      <c r="D1660">
        <v>14</v>
      </c>
      <c r="E1660">
        <v>0</v>
      </c>
      <c r="F1660">
        <v>1291</v>
      </c>
      <c r="G1660" s="5">
        <v>3.1098901098901099</v>
      </c>
      <c r="H1660" s="5">
        <v>61606.978021978</v>
      </c>
      <c r="I1660">
        <v>89</v>
      </c>
      <c r="J1660">
        <v>12</v>
      </c>
      <c r="K1660">
        <v>0</v>
      </c>
      <c r="L1660">
        <v>1046</v>
      </c>
      <c r="M1660">
        <v>92</v>
      </c>
      <c r="N1660">
        <v>13</v>
      </c>
      <c r="O1660">
        <v>1</v>
      </c>
      <c r="P1660">
        <v>1108</v>
      </c>
      <c r="Q1660">
        <v>96</v>
      </c>
      <c r="R1660">
        <v>15</v>
      </c>
      <c r="S1660">
        <v>3</v>
      </c>
      <c r="T1660">
        <v>1206</v>
      </c>
    </row>
    <row r="1661" spans="1:20" x14ac:dyDescent="0.2">
      <c r="A1661" s="1">
        <v>43230</v>
      </c>
      <c r="B1661" t="s">
        <v>32</v>
      </c>
      <c r="C1661">
        <v>43</v>
      </c>
      <c r="D1661">
        <v>3</v>
      </c>
      <c r="E1661">
        <v>0</v>
      </c>
      <c r="F1661">
        <v>160</v>
      </c>
      <c r="G1661" s="5">
        <v>1.97674418604651</v>
      </c>
      <c r="H1661" s="5">
        <v>67473.604651162794</v>
      </c>
      <c r="I1661">
        <v>44</v>
      </c>
      <c r="J1661">
        <v>3</v>
      </c>
      <c r="K1661">
        <v>0</v>
      </c>
      <c r="L1661">
        <v>180</v>
      </c>
      <c r="M1661">
        <v>27</v>
      </c>
      <c r="N1661">
        <v>3</v>
      </c>
      <c r="O1661">
        <v>0</v>
      </c>
      <c r="P1661">
        <v>115</v>
      </c>
      <c r="Q1661">
        <v>29</v>
      </c>
      <c r="R1661">
        <v>3</v>
      </c>
      <c r="S1661">
        <v>0</v>
      </c>
      <c r="T1661">
        <v>133</v>
      </c>
    </row>
    <row r="1662" spans="1:20" x14ac:dyDescent="0.2">
      <c r="A1662" s="1">
        <v>43231</v>
      </c>
      <c r="B1662" t="s">
        <v>18</v>
      </c>
      <c r="C1662">
        <v>11</v>
      </c>
      <c r="D1662">
        <v>4</v>
      </c>
      <c r="E1662">
        <v>0</v>
      </c>
      <c r="F1662">
        <v>38</v>
      </c>
      <c r="G1662" s="5">
        <v>3.25</v>
      </c>
      <c r="H1662" s="5">
        <v>50073</v>
      </c>
      <c r="I1662">
        <v>17</v>
      </c>
      <c r="J1662">
        <v>4</v>
      </c>
      <c r="K1662">
        <v>0</v>
      </c>
      <c r="L1662">
        <v>60</v>
      </c>
      <c r="M1662">
        <v>15</v>
      </c>
      <c r="N1662">
        <v>4</v>
      </c>
      <c r="O1662">
        <v>0</v>
      </c>
      <c r="P1662">
        <v>52</v>
      </c>
      <c r="Q1662">
        <v>16</v>
      </c>
      <c r="R1662">
        <v>4</v>
      </c>
      <c r="S1662">
        <v>0</v>
      </c>
      <c r="T1662">
        <v>53</v>
      </c>
    </row>
    <row r="1663" spans="1:20" x14ac:dyDescent="0.2">
      <c r="A1663" s="1">
        <v>43231</v>
      </c>
      <c r="B1663" t="s">
        <v>19</v>
      </c>
      <c r="C1663">
        <v>39</v>
      </c>
      <c r="D1663">
        <v>9</v>
      </c>
      <c r="E1663">
        <v>1</v>
      </c>
      <c r="F1663">
        <v>327</v>
      </c>
      <c r="G1663" s="5">
        <v>6.6923076923076898</v>
      </c>
      <c r="H1663" s="5">
        <v>56489.717948717902</v>
      </c>
      <c r="I1663">
        <v>31</v>
      </c>
      <c r="J1663">
        <v>18</v>
      </c>
      <c r="K1663">
        <v>0</v>
      </c>
      <c r="L1663">
        <v>557</v>
      </c>
      <c r="M1663">
        <v>47</v>
      </c>
      <c r="N1663">
        <v>11</v>
      </c>
      <c r="O1663">
        <v>1</v>
      </c>
      <c r="P1663">
        <v>448</v>
      </c>
      <c r="Q1663">
        <v>37</v>
      </c>
      <c r="R1663">
        <v>12</v>
      </c>
      <c r="S1663">
        <v>2</v>
      </c>
      <c r="T1663">
        <v>373</v>
      </c>
    </row>
    <row r="1664" spans="1:20" x14ac:dyDescent="0.2">
      <c r="A1664" s="1">
        <v>43231</v>
      </c>
      <c r="B1664" t="s">
        <v>20</v>
      </c>
      <c r="C1664">
        <v>11</v>
      </c>
      <c r="D1664">
        <v>9</v>
      </c>
      <c r="E1664">
        <v>0</v>
      </c>
      <c r="F1664">
        <v>97</v>
      </c>
      <c r="G1664" s="5">
        <v>2.3636363636363602</v>
      </c>
      <c r="H1664" s="5">
        <v>63865.4545454545</v>
      </c>
      <c r="I1664">
        <v>29</v>
      </c>
      <c r="J1664">
        <v>9</v>
      </c>
      <c r="K1664">
        <v>0</v>
      </c>
      <c r="L1664">
        <v>272</v>
      </c>
      <c r="M1664">
        <v>34</v>
      </c>
      <c r="N1664">
        <v>10</v>
      </c>
      <c r="O1664">
        <v>0</v>
      </c>
      <c r="P1664">
        <v>341</v>
      </c>
      <c r="Q1664">
        <v>25</v>
      </c>
      <c r="R1664">
        <v>11</v>
      </c>
      <c r="S1664">
        <v>0</v>
      </c>
      <c r="T1664">
        <v>256</v>
      </c>
    </row>
    <row r="1665" spans="1:20" x14ac:dyDescent="0.2">
      <c r="A1665" s="1">
        <v>43231</v>
      </c>
      <c r="B1665" t="s">
        <v>21</v>
      </c>
      <c r="C1665">
        <v>18</v>
      </c>
      <c r="D1665">
        <v>10</v>
      </c>
      <c r="E1665">
        <v>0</v>
      </c>
      <c r="F1665">
        <v>181</v>
      </c>
      <c r="G1665" s="5">
        <v>2.8823529411764701</v>
      </c>
      <c r="H1665" s="5">
        <v>41297.705882352901</v>
      </c>
      <c r="I1665">
        <v>22</v>
      </c>
      <c r="J1665">
        <v>10</v>
      </c>
      <c r="K1665">
        <v>1</v>
      </c>
      <c r="L1665">
        <v>208</v>
      </c>
      <c r="M1665">
        <v>17</v>
      </c>
      <c r="N1665">
        <v>10</v>
      </c>
      <c r="O1665">
        <v>0</v>
      </c>
      <c r="P1665">
        <v>173</v>
      </c>
      <c r="Q1665">
        <v>10</v>
      </c>
      <c r="R1665">
        <v>10</v>
      </c>
      <c r="S1665">
        <v>0</v>
      </c>
      <c r="T1665">
        <v>99</v>
      </c>
    </row>
    <row r="1666" spans="1:20" x14ac:dyDescent="0.2">
      <c r="A1666" s="1">
        <v>43231</v>
      </c>
      <c r="B1666" t="s">
        <v>22</v>
      </c>
      <c r="C1666">
        <v>33</v>
      </c>
      <c r="D1666">
        <v>8</v>
      </c>
      <c r="E1666">
        <v>0</v>
      </c>
      <c r="F1666">
        <v>313</v>
      </c>
      <c r="G1666" s="5">
        <v>2.625</v>
      </c>
      <c r="H1666" s="5">
        <v>62622.84375</v>
      </c>
      <c r="I1666">
        <v>55</v>
      </c>
      <c r="J1666">
        <v>7</v>
      </c>
      <c r="K1666">
        <v>0</v>
      </c>
      <c r="L1666">
        <v>452</v>
      </c>
      <c r="M1666">
        <v>45</v>
      </c>
      <c r="N1666">
        <v>8</v>
      </c>
      <c r="O1666">
        <v>0</v>
      </c>
      <c r="P1666">
        <v>415</v>
      </c>
      <c r="Q1666">
        <v>42</v>
      </c>
      <c r="R1666">
        <v>8</v>
      </c>
      <c r="S1666">
        <v>0</v>
      </c>
      <c r="T1666">
        <v>380</v>
      </c>
    </row>
    <row r="1667" spans="1:20" x14ac:dyDescent="0.2">
      <c r="A1667" s="1">
        <v>43231</v>
      </c>
      <c r="B1667" t="s">
        <v>23</v>
      </c>
      <c r="C1667">
        <v>61</v>
      </c>
      <c r="D1667">
        <v>10</v>
      </c>
      <c r="E1667">
        <v>0</v>
      </c>
      <c r="F1667">
        <v>694</v>
      </c>
      <c r="G1667" s="5">
        <v>2.34</v>
      </c>
      <c r="H1667" s="5">
        <v>62162.68</v>
      </c>
      <c r="I1667">
        <v>56</v>
      </c>
      <c r="J1667">
        <v>10</v>
      </c>
      <c r="K1667">
        <v>0</v>
      </c>
      <c r="L1667">
        <v>621</v>
      </c>
      <c r="M1667">
        <v>71</v>
      </c>
      <c r="N1667">
        <v>10</v>
      </c>
      <c r="O1667">
        <v>0</v>
      </c>
      <c r="P1667">
        <v>780</v>
      </c>
      <c r="Q1667">
        <v>65</v>
      </c>
      <c r="R1667">
        <v>10</v>
      </c>
      <c r="S1667">
        <v>0</v>
      </c>
      <c r="T1667">
        <v>717</v>
      </c>
    </row>
    <row r="1668" spans="1:20" x14ac:dyDescent="0.2">
      <c r="A1668" s="1">
        <v>43231</v>
      </c>
      <c r="B1668" t="s">
        <v>24</v>
      </c>
      <c r="C1668">
        <v>15</v>
      </c>
      <c r="D1668">
        <v>2</v>
      </c>
      <c r="E1668">
        <v>0</v>
      </c>
      <c r="F1668">
        <v>44</v>
      </c>
      <c r="G1668" s="5">
        <v>2.86666666666666</v>
      </c>
      <c r="H1668" s="5">
        <v>66711.666666666599</v>
      </c>
      <c r="I1668">
        <v>25</v>
      </c>
      <c r="J1668">
        <v>2</v>
      </c>
      <c r="K1668">
        <v>0</v>
      </c>
      <c r="L1668">
        <v>76</v>
      </c>
      <c r="M1668">
        <v>22</v>
      </c>
      <c r="N1668">
        <v>2</v>
      </c>
      <c r="O1668">
        <v>0</v>
      </c>
      <c r="P1668">
        <v>64</v>
      </c>
      <c r="Q1668">
        <v>35</v>
      </c>
      <c r="R1668">
        <v>2</v>
      </c>
      <c r="S1668">
        <v>0</v>
      </c>
      <c r="T1668">
        <v>112</v>
      </c>
    </row>
    <row r="1669" spans="1:20" x14ac:dyDescent="0.2">
      <c r="A1669" s="1">
        <v>43231</v>
      </c>
      <c r="B1669" t="s">
        <v>25</v>
      </c>
      <c r="C1669">
        <v>13</v>
      </c>
      <c r="D1669">
        <v>4</v>
      </c>
      <c r="E1669">
        <v>0</v>
      </c>
      <c r="F1669">
        <v>52</v>
      </c>
      <c r="G1669" s="5">
        <v>3.07692307692307</v>
      </c>
      <c r="H1669" s="5">
        <v>46283.692307692298</v>
      </c>
      <c r="I1669">
        <v>17</v>
      </c>
      <c r="J1669">
        <v>4</v>
      </c>
      <c r="K1669">
        <v>0</v>
      </c>
      <c r="L1669">
        <v>60</v>
      </c>
      <c r="M1669">
        <v>14</v>
      </c>
      <c r="N1669">
        <v>4</v>
      </c>
      <c r="O1669">
        <v>1</v>
      </c>
      <c r="P1669">
        <v>47</v>
      </c>
      <c r="Q1669">
        <v>23</v>
      </c>
      <c r="R1669">
        <v>4</v>
      </c>
      <c r="S1669">
        <v>0</v>
      </c>
      <c r="T1669">
        <v>84</v>
      </c>
    </row>
    <row r="1670" spans="1:20" x14ac:dyDescent="0.2">
      <c r="A1670" s="1">
        <v>43231</v>
      </c>
      <c r="B1670" t="s">
        <v>26</v>
      </c>
      <c r="C1670">
        <v>36</v>
      </c>
      <c r="D1670">
        <v>2</v>
      </c>
      <c r="E1670">
        <v>0</v>
      </c>
      <c r="F1670">
        <v>71</v>
      </c>
      <c r="G1670" s="5">
        <v>10</v>
      </c>
      <c r="H1670" s="5">
        <v>54289</v>
      </c>
      <c r="I1670">
        <v>61</v>
      </c>
      <c r="J1670">
        <v>2</v>
      </c>
      <c r="K1670">
        <v>0</v>
      </c>
      <c r="L1670">
        <v>121</v>
      </c>
      <c r="M1670">
        <v>59</v>
      </c>
      <c r="N1670">
        <v>2</v>
      </c>
      <c r="O1670">
        <v>0</v>
      </c>
      <c r="P1670">
        <v>114</v>
      </c>
      <c r="Q1670">
        <v>50</v>
      </c>
      <c r="R1670">
        <v>2</v>
      </c>
      <c r="S1670">
        <v>0</v>
      </c>
      <c r="T1670">
        <v>96</v>
      </c>
    </row>
    <row r="1671" spans="1:20" x14ac:dyDescent="0.2">
      <c r="A1671" s="1">
        <v>43231</v>
      </c>
      <c r="B1671" t="s">
        <v>27</v>
      </c>
      <c r="C1671">
        <v>19</v>
      </c>
      <c r="D1671">
        <v>8</v>
      </c>
      <c r="E1671">
        <v>0</v>
      </c>
      <c r="F1671">
        <v>182</v>
      </c>
      <c r="G1671" s="5">
        <v>3.6666666666666599</v>
      </c>
      <c r="H1671" s="5">
        <v>50234.888888888803</v>
      </c>
      <c r="I1671">
        <v>16</v>
      </c>
      <c r="J1671">
        <v>8</v>
      </c>
      <c r="K1671">
        <v>0</v>
      </c>
      <c r="L1671">
        <v>149</v>
      </c>
      <c r="M1671">
        <v>14</v>
      </c>
      <c r="N1671">
        <v>8</v>
      </c>
      <c r="O1671">
        <v>2</v>
      </c>
      <c r="P1671">
        <v>106</v>
      </c>
      <c r="Q1671">
        <v>13</v>
      </c>
      <c r="R1671">
        <v>8</v>
      </c>
      <c r="S1671">
        <v>0</v>
      </c>
      <c r="T1671">
        <v>122</v>
      </c>
    </row>
    <row r="1672" spans="1:20" x14ac:dyDescent="0.2">
      <c r="A1672" s="1">
        <v>43231</v>
      </c>
      <c r="B1672" t="s">
        <v>28</v>
      </c>
      <c r="C1672">
        <v>16</v>
      </c>
      <c r="D1672">
        <v>8</v>
      </c>
      <c r="E1672">
        <v>1</v>
      </c>
      <c r="F1672">
        <v>109</v>
      </c>
      <c r="G1672" s="5">
        <v>2.5</v>
      </c>
      <c r="H1672" s="5">
        <v>68821.75</v>
      </c>
      <c r="I1672">
        <v>34</v>
      </c>
      <c r="J1672">
        <v>9</v>
      </c>
      <c r="K1672">
        <v>0</v>
      </c>
      <c r="L1672">
        <v>311</v>
      </c>
      <c r="M1672">
        <v>14</v>
      </c>
      <c r="N1672">
        <v>9</v>
      </c>
      <c r="O1672">
        <v>0</v>
      </c>
      <c r="P1672">
        <v>117</v>
      </c>
      <c r="Q1672">
        <v>27</v>
      </c>
      <c r="R1672">
        <v>10</v>
      </c>
      <c r="S1672">
        <v>1</v>
      </c>
      <c r="T1672">
        <v>236</v>
      </c>
    </row>
    <row r="1673" spans="1:20" x14ac:dyDescent="0.2">
      <c r="A1673" s="1">
        <v>43231</v>
      </c>
      <c r="B1673" t="s">
        <v>29</v>
      </c>
      <c r="C1673">
        <v>20</v>
      </c>
      <c r="D1673">
        <v>2</v>
      </c>
      <c r="E1673">
        <v>0</v>
      </c>
      <c r="F1673">
        <v>43</v>
      </c>
      <c r="G1673" s="5">
        <v>12.368421052631501</v>
      </c>
      <c r="H1673" s="5">
        <v>52757.631578947301</v>
      </c>
      <c r="I1673">
        <v>26</v>
      </c>
      <c r="J1673">
        <v>2</v>
      </c>
      <c r="K1673">
        <v>0</v>
      </c>
      <c r="L1673">
        <v>68</v>
      </c>
      <c r="M1673">
        <v>27</v>
      </c>
      <c r="N1673">
        <v>2</v>
      </c>
      <c r="O1673">
        <v>0</v>
      </c>
      <c r="P1673">
        <v>75</v>
      </c>
      <c r="Q1673">
        <v>33</v>
      </c>
      <c r="R1673">
        <v>2</v>
      </c>
      <c r="S1673">
        <v>0</v>
      </c>
      <c r="T1673">
        <v>77</v>
      </c>
    </row>
    <row r="1674" spans="1:20" x14ac:dyDescent="0.2">
      <c r="A1674" s="1">
        <v>43231</v>
      </c>
      <c r="B1674" t="s">
        <v>30</v>
      </c>
      <c r="C1674">
        <v>7</v>
      </c>
      <c r="D1674">
        <v>2</v>
      </c>
      <c r="E1674">
        <v>0</v>
      </c>
      <c r="F1674">
        <v>18</v>
      </c>
      <c r="G1674" s="5">
        <v>2.2857142857142798</v>
      </c>
      <c r="H1674" s="5">
        <v>43077.142857142797</v>
      </c>
      <c r="I1674">
        <v>31</v>
      </c>
      <c r="J1674">
        <v>2</v>
      </c>
      <c r="K1674">
        <v>0</v>
      </c>
      <c r="L1674">
        <v>100</v>
      </c>
      <c r="M1674">
        <v>29</v>
      </c>
      <c r="N1674">
        <v>2</v>
      </c>
      <c r="O1674">
        <v>0</v>
      </c>
      <c r="P1674">
        <v>83</v>
      </c>
      <c r="Q1674">
        <v>30</v>
      </c>
      <c r="R1674">
        <v>2</v>
      </c>
      <c r="S1674">
        <v>0</v>
      </c>
      <c r="T1674">
        <v>89</v>
      </c>
    </row>
    <row r="1675" spans="1:20" x14ac:dyDescent="0.2">
      <c r="A1675" s="1">
        <v>43231</v>
      </c>
      <c r="B1675" t="s">
        <v>31</v>
      </c>
      <c r="C1675">
        <v>82</v>
      </c>
      <c r="D1675">
        <v>13</v>
      </c>
      <c r="E1675">
        <v>0</v>
      </c>
      <c r="F1675">
        <v>1023</v>
      </c>
      <c r="G1675" s="5">
        <v>5.6097560975609699</v>
      </c>
      <c r="H1675" s="5">
        <v>47697.682926829199</v>
      </c>
      <c r="I1675">
        <v>119</v>
      </c>
      <c r="J1675">
        <v>15</v>
      </c>
      <c r="K1675">
        <v>0</v>
      </c>
      <c r="L1675">
        <v>1726</v>
      </c>
      <c r="M1675">
        <v>118</v>
      </c>
      <c r="N1675">
        <v>13</v>
      </c>
      <c r="O1675">
        <v>0</v>
      </c>
      <c r="P1675">
        <v>1525</v>
      </c>
      <c r="Q1675">
        <v>146</v>
      </c>
      <c r="R1675">
        <v>15</v>
      </c>
      <c r="S1675">
        <v>0</v>
      </c>
      <c r="T1675">
        <v>2126</v>
      </c>
    </row>
    <row r="1676" spans="1:20" x14ac:dyDescent="0.2">
      <c r="A1676" s="1">
        <v>43231</v>
      </c>
      <c r="B1676" t="s">
        <v>32</v>
      </c>
      <c r="C1676">
        <v>35</v>
      </c>
      <c r="D1676">
        <v>3</v>
      </c>
      <c r="E1676">
        <v>0</v>
      </c>
      <c r="F1676">
        <v>141</v>
      </c>
      <c r="G1676" s="5">
        <v>2.48484848484848</v>
      </c>
      <c r="H1676" s="5">
        <v>39618.515151515101</v>
      </c>
      <c r="I1676">
        <v>53</v>
      </c>
      <c r="J1676">
        <v>3</v>
      </c>
      <c r="K1676">
        <v>0</v>
      </c>
      <c r="L1676">
        <v>197</v>
      </c>
      <c r="M1676">
        <v>42</v>
      </c>
      <c r="N1676">
        <v>3</v>
      </c>
      <c r="O1676">
        <v>0</v>
      </c>
      <c r="P1676">
        <v>181</v>
      </c>
      <c r="Q1676">
        <v>40</v>
      </c>
      <c r="R1676">
        <v>3</v>
      </c>
      <c r="S1676">
        <v>0</v>
      </c>
      <c r="T1676">
        <v>174</v>
      </c>
    </row>
    <row r="1677" spans="1:20" x14ac:dyDescent="0.2">
      <c r="A1677" s="1">
        <v>43232</v>
      </c>
      <c r="B1677" t="s">
        <v>18</v>
      </c>
      <c r="C1677">
        <v>14</v>
      </c>
      <c r="D1677">
        <v>4</v>
      </c>
      <c r="E1677">
        <v>0</v>
      </c>
      <c r="F1677">
        <v>49</v>
      </c>
      <c r="G1677" s="5">
        <v>1.1428571428571399</v>
      </c>
      <c r="H1677" s="5">
        <v>85815.714285714203</v>
      </c>
      <c r="I1677">
        <v>7</v>
      </c>
      <c r="J1677">
        <v>4</v>
      </c>
      <c r="K1677">
        <v>0</v>
      </c>
      <c r="L1677">
        <v>24</v>
      </c>
      <c r="M1677">
        <v>11</v>
      </c>
      <c r="N1677">
        <v>4</v>
      </c>
      <c r="O1677">
        <v>0</v>
      </c>
      <c r="P1677">
        <v>38</v>
      </c>
      <c r="Q1677">
        <v>4</v>
      </c>
      <c r="R1677">
        <v>4</v>
      </c>
      <c r="S1677">
        <v>0</v>
      </c>
      <c r="T1677">
        <v>14</v>
      </c>
    </row>
    <row r="1678" spans="1:20" x14ac:dyDescent="0.2">
      <c r="A1678" s="1">
        <v>43232</v>
      </c>
      <c r="B1678" t="s">
        <v>19</v>
      </c>
      <c r="C1678">
        <v>47</v>
      </c>
      <c r="D1678">
        <v>13</v>
      </c>
      <c r="E1678">
        <v>1</v>
      </c>
      <c r="F1678">
        <v>560</v>
      </c>
      <c r="G1678" s="5">
        <v>2.7446808510638299</v>
      </c>
      <c r="H1678" s="5">
        <v>63894.063829787199</v>
      </c>
      <c r="I1678">
        <v>32</v>
      </c>
      <c r="J1678">
        <v>14</v>
      </c>
      <c r="K1678">
        <v>0</v>
      </c>
      <c r="L1678">
        <v>441</v>
      </c>
      <c r="M1678">
        <v>52</v>
      </c>
      <c r="N1678">
        <v>11</v>
      </c>
      <c r="O1678">
        <v>1</v>
      </c>
      <c r="P1678">
        <v>526</v>
      </c>
      <c r="Q1678">
        <v>44</v>
      </c>
      <c r="R1678">
        <v>10</v>
      </c>
      <c r="S1678">
        <v>1</v>
      </c>
      <c r="T1678">
        <v>389</v>
      </c>
    </row>
    <row r="1679" spans="1:20" x14ac:dyDescent="0.2">
      <c r="A1679" s="1">
        <v>43232</v>
      </c>
      <c r="B1679" t="s">
        <v>20</v>
      </c>
      <c r="C1679">
        <v>24</v>
      </c>
      <c r="D1679">
        <v>16</v>
      </c>
      <c r="E1679">
        <v>0</v>
      </c>
      <c r="F1679">
        <v>382</v>
      </c>
      <c r="G1679" s="5">
        <v>1.375</v>
      </c>
      <c r="H1679" s="5">
        <v>70968.5</v>
      </c>
      <c r="I1679">
        <v>25</v>
      </c>
      <c r="J1679">
        <v>15</v>
      </c>
      <c r="K1679">
        <v>0</v>
      </c>
      <c r="L1679">
        <v>372</v>
      </c>
      <c r="M1679">
        <v>20</v>
      </c>
      <c r="N1679">
        <v>9</v>
      </c>
      <c r="O1679">
        <v>0</v>
      </c>
      <c r="P1679">
        <v>174</v>
      </c>
      <c r="Q1679">
        <v>27</v>
      </c>
      <c r="R1679">
        <v>8</v>
      </c>
      <c r="S1679">
        <v>0</v>
      </c>
      <c r="T1679">
        <v>228</v>
      </c>
    </row>
    <row r="1680" spans="1:20" x14ac:dyDescent="0.2">
      <c r="A1680" s="1">
        <v>43232</v>
      </c>
      <c r="B1680" t="s">
        <v>21</v>
      </c>
      <c r="C1680">
        <v>25</v>
      </c>
      <c r="D1680">
        <v>10</v>
      </c>
      <c r="E1680">
        <v>1</v>
      </c>
      <c r="F1680">
        <v>236</v>
      </c>
      <c r="G1680" s="5">
        <v>2.1739130434782599</v>
      </c>
      <c r="H1680" s="5">
        <v>61018</v>
      </c>
      <c r="I1680">
        <v>12</v>
      </c>
      <c r="J1680">
        <v>10</v>
      </c>
      <c r="K1680">
        <v>0</v>
      </c>
      <c r="L1680">
        <v>121</v>
      </c>
      <c r="M1680">
        <v>23</v>
      </c>
      <c r="N1680">
        <v>10</v>
      </c>
      <c r="O1680">
        <v>0</v>
      </c>
      <c r="P1680">
        <v>233</v>
      </c>
      <c r="Q1680">
        <v>14</v>
      </c>
      <c r="R1680">
        <v>10</v>
      </c>
      <c r="S1680">
        <v>0</v>
      </c>
      <c r="T1680">
        <v>143</v>
      </c>
    </row>
    <row r="1681" spans="1:20" x14ac:dyDescent="0.2">
      <c r="A1681" s="1">
        <v>43232</v>
      </c>
      <c r="B1681" t="s">
        <v>22</v>
      </c>
      <c r="C1681">
        <v>51</v>
      </c>
      <c r="D1681">
        <v>8</v>
      </c>
      <c r="E1681">
        <v>0</v>
      </c>
      <c r="F1681">
        <v>471</v>
      </c>
      <c r="G1681" s="5">
        <v>2.9183673469387701</v>
      </c>
      <c r="H1681" s="5">
        <v>63395.102040816302</v>
      </c>
      <c r="I1681">
        <v>46</v>
      </c>
      <c r="J1681">
        <v>7</v>
      </c>
      <c r="K1681">
        <v>0</v>
      </c>
      <c r="L1681">
        <v>394</v>
      </c>
      <c r="M1681">
        <v>48</v>
      </c>
      <c r="N1681">
        <v>8</v>
      </c>
      <c r="O1681">
        <v>1</v>
      </c>
      <c r="P1681">
        <v>418</v>
      </c>
      <c r="Q1681">
        <v>47</v>
      </c>
      <c r="R1681">
        <v>8</v>
      </c>
      <c r="S1681">
        <v>0</v>
      </c>
      <c r="T1681">
        <v>442</v>
      </c>
    </row>
    <row r="1682" spans="1:20" x14ac:dyDescent="0.2">
      <c r="A1682" s="1">
        <v>43232</v>
      </c>
      <c r="B1682" t="s">
        <v>23</v>
      </c>
      <c r="C1682">
        <v>45</v>
      </c>
      <c r="D1682">
        <v>10</v>
      </c>
      <c r="E1682">
        <v>0</v>
      </c>
      <c r="F1682">
        <v>501</v>
      </c>
      <c r="G1682" s="5">
        <v>3.1951219512195101</v>
      </c>
      <c r="H1682" s="5">
        <v>49017.292682926804</v>
      </c>
      <c r="I1682">
        <v>80</v>
      </c>
      <c r="J1682">
        <v>10</v>
      </c>
      <c r="K1682">
        <v>0</v>
      </c>
      <c r="L1682">
        <v>875</v>
      </c>
      <c r="M1682">
        <v>80</v>
      </c>
      <c r="N1682">
        <v>10</v>
      </c>
      <c r="O1682">
        <v>0</v>
      </c>
      <c r="P1682">
        <v>885</v>
      </c>
      <c r="Q1682">
        <v>51</v>
      </c>
      <c r="R1682">
        <v>10</v>
      </c>
      <c r="S1682">
        <v>0</v>
      </c>
      <c r="T1682">
        <v>576</v>
      </c>
    </row>
    <row r="1683" spans="1:20" x14ac:dyDescent="0.2">
      <c r="A1683" s="1">
        <v>43232</v>
      </c>
      <c r="B1683" t="s">
        <v>24</v>
      </c>
      <c r="C1683">
        <v>24</v>
      </c>
      <c r="D1683">
        <v>2</v>
      </c>
      <c r="E1683">
        <v>0</v>
      </c>
      <c r="F1683">
        <v>88</v>
      </c>
      <c r="G1683" s="5">
        <v>1.19047619047619</v>
      </c>
      <c r="H1683" s="5">
        <v>85739.571428571406</v>
      </c>
      <c r="I1683">
        <v>22</v>
      </c>
      <c r="J1683">
        <v>2</v>
      </c>
      <c r="K1683">
        <v>0</v>
      </c>
      <c r="L1683">
        <v>54</v>
      </c>
      <c r="M1683">
        <v>31</v>
      </c>
      <c r="N1683">
        <v>2</v>
      </c>
      <c r="O1683">
        <v>0</v>
      </c>
      <c r="P1683">
        <v>94</v>
      </c>
      <c r="Q1683">
        <v>15</v>
      </c>
      <c r="R1683">
        <v>2</v>
      </c>
      <c r="S1683">
        <v>0</v>
      </c>
      <c r="T1683">
        <v>37</v>
      </c>
    </row>
    <row r="1684" spans="1:20" x14ac:dyDescent="0.2">
      <c r="A1684" s="1">
        <v>43232</v>
      </c>
      <c r="B1684" t="s">
        <v>25</v>
      </c>
      <c r="C1684">
        <v>13</v>
      </c>
      <c r="D1684">
        <v>4</v>
      </c>
      <c r="E1684">
        <v>0</v>
      </c>
      <c r="F1684">
        <v>52</v>
      </c>
      <c r="G1684" s="5">
        <v>3</v>
      </c>
      <c r="H1684" s="5">
        <v>33550.777777777701</v>
      </c>
      <c r="I1684">
        <v>7</v>
      </c>
      <c r="J1684">
        <v>4</v>
      </c>
      <c r="K1684">
        <v>0</v>
      </c>
      <c r="L1684">
        <v>24</v>
      </c>
      <c r="M1684">
        <v>14</v>
      </c>
      <c r="N1684">
        <v>4</v>
      </c>
      <c r="O1684">
        <v>0</v>
      </c>
      <c r="P1684">
        <v>56</v>
      </c>
      <c r="Q1684">
        <v>8</v>
      </c>
      <c r="R1684">
        <v>4</v>
      </c>
      <c r="S1684">
        <v>0</v>
      </c>
      <c r="T1684">
        <v>32</v>
      </c>
    </row>
    <row r="1685" spans="1:20" x14ac:dyDescent="0.2">
      <c r="A1685" s="1">
        <v>43232</v>
      </c>
      <c r="B1685" t="s">
        <v>26</v>
      </c>
      <c r="C1685">
        <v>54</v>
      </c>
      <c r="D1685">
        <v>2</v>
      </c>
      <c r="E1685">
        <v>0</v>
      </c>
      <c r="F1685">
        <v>107</v>
      </c>
      <c r="G1685" s="5">
        <v>2.2972972972972898</v>
      </c>
      <c r="H1685" s="5">
        <v>64940.7837837837</v>
      </c>
      <c r="I1685">
        <v>43</v>
      </c>
      <c r="J1685">
        <v>2</v>
      </c>
      <c r="K1685">
        <v>0</v>
      </c>
      <c r="L1685">
        <v>85</v>
      </c>
      <c r="M1685">
        <v>70</v>
      </c>
      <c r="N1685">
        <v>2</v>
      </c>
      <c r="O1685">
        <v>0</v>
      </c>
      <c r="P1685">
        <v>138</v>
      </c>
      <c r="Q1685">
        <v>59</v>
      </c>
      <c r="R1685">
        <v>2</v>
      </c>
      <c r="S1685">
        <v>0</v>
      </c>
      <c r="T1685">
        <v>117</v>
      </c>
    </row>
    <row r="1686" spans="1:20" x14ac:dyDescent="0.2">
      <c r="A1686" s="1">
        <v>43232</v>
      </c>
      <c r="B1686" t="s">
        <v>27</v>
      </c>
      <c r="C1686">
        <v>11</v>
      </c>
      <c r="D1686">
        <v>8</v>
      </c>
      <c r="E1686">
        <v>0</v>
      </c>
      <c r="F1686">
        <v>106</v>
      </c>
      <c r="G1686" s="5">
        <v>1.63636363636363</v>
      </c>
      <c r="H1686" s="5">
        <v>72847.090909090897</v>
      </c>
      <c r="I1686">
        <v>21</v>
      </c>
      <c r="J1686">
        <v>8</v>
      </c>
      <c r="K1686">
        <v>0</v>
      </c>
      <c r="L1686">
        <v>188</v>
      </c>
      <c r="M1686">
        <v>14</v>
      </c>
      <c r="N1686">
        <v>8</v>
      </c>
      <c r="O1686">
        <v>1</v>
      </c>
      <c r="P1686">
        <v>120</v>
      </c>
      <c r="Q1686">
        <v>13</v>
      </c>
      <c r="R1686">
        <v>8</v>
      </c>
      <c r="S1686">
        <v>0</v>
      </c>
      <c r="T1686">
        <v>120</v>
      </c>
    </row>
    <row r="1687" spans="1:20" x14ac:dyDescent="0.2">
      <c r="A1687" s="1">
        <v>43232</v>
      </c>
      <c r="B1687" t="s">
        <v>28</v>
      </c>
      <c r="C1687">
        <v>22</v>
      </c>
      <c r="D1687">
        <v>11</v>
      </c>
      <c r="E1687">
        <v>0</v>
      </c>
      <c r="F1687">
        <v>247</v>
      </c>
      <c r="G1687" s="5">
        <v>3.4090909090908998</v>
      </c>
      <c r="H1687" s="5">
        <v>41044.5</v>
      </c>
      <c r="I1687">
        <v>19</v>
      </c>
      <c r="J1687">
        <v>9</v>
      </c>
      <c r="K1687">
        <v>2</v>
      </c>
      <c r="L1687">
        <v>127</v>
      </c>
      <c r="M1687">
        <v>11</v>
      </c>
      <c r="N1687">
        <v>11</v>
      </c>
      <c r="O1687">
        <v>3</v>
      </c>
      <c r="P1687">
        <v>86</v>
      </c>
      <c r="Q1687">
        <v>25</v>
      </c>
      <c r="R1687">
        <v>7</v>
      </c>
      <c r="S1687">
        <v>0</v>
      </c>
      <c r="T1687">
        <v>180</v>
      </c>
    </row>
    <row r="1688" spans="1:20" x14ac:dyDescent="0.2">
      <c r="A1688" s="1">
        <v>43232</v>
      </c>
      <c r="B1688" t="s">
        <v>29</v>
      </c>
      <c r="C1688">
        <v>33</v>
      </c>
      <c r="D1688">
        <v>2</v>
      </c>
      <c r="E1688">
        <v>0</v>
      </c>
      <c r="F1688">
        <v>122</v>
      </c>
      <c r="G1688" s="5">
        <v>2.3333333333333299</v>
      </c>
      <c r="H1688" s="5">
        <v>70071.199999999997</v>
      </c>
      <c r="I1688">
        <v>28</v>
      </c>
      <c r="J1688">
        <v>2</v>
      </c>
      <c r="K1688">
        <v>0</v>
      </c>
      <c r="L1688">
        <v>76</v>
      </c>
      <c r="M1688">
        <v>20</v>
      </c>
      <c r="N1688">
        <v>2</v>
      </c>
      <c r="O1688">
        <v>0</v>
      </c>
      <c r="P1688">
        <v>44</v>
      </c>
      <c r="Q1688">
        <v>34</v>
      </c>
      <c r="R1688">
        <v>2</v>
      </c>
      <c r="S1688">
        <v>0</v>
      </c>
      <c r="T1688">
        <v>81</v>
      </c>
    </row>
    <row r="1689" spans="1:20" x14ac:dyDescent="0.2">
      <c r="A1689" s="1">
        <v>43232</v>
      </c>
      <c r="B1689" t="s">
        <v>30</v>
      </c>
      <c r="C1689">
        <v>39</v>
      </c>
      <c r="D1689">
        <v>2</v>
      </c>
      <c r="E1689">
        <v>0</v>
      </c>
      <c r="F1689">
        <v>140</v>
      </c>
      <c r="G1689" s="5">
        <v>2.0322580645161201</v>
      </c>
      <c r="H1689" s="5">
        <v>58168.612903225803</v>
      </c>
      <c r="I1689">
        <v>26</v>
      </c>
      <c r="J1689">
        <v>2</v>
      </c>
      <c r="K1689">
        <v>0</v>
      </c>
      <c r="L1689">
        <v>86</v>
      </c>
      <c r="M1689">
        <v>17</v>
      </c>
      <c r="N1689">
        <v>2</v>
      </c>
      <c r="O1689">
        <v>0</v>
      </c>
      <c r="P1689">
        <v>50</v>
      </c>
      <c r="Q1689">
        <v>12</v>
      </c>
      <c r="R1689">
        <v>2</v>
      </c>
      <c r="S1689">
        <v>0</v>
      </c>
      <c r="T1689">
        <v>29</v>
      </c>
    </row>
    <row r="1690" spans="1:20" x14ac:dyDescent="0.2">
      <c r="A1690" s="1">
        <v>43232</v>
      </c>
      <c r="B1690" t="s">
        <v>31</v>
      </c>
      <c r="C1690">
        <v>109</v>
      </c>
      <c r="D1690">
        <v>17</v>
      </c>
      <c r="E1690">
        <v>0</v>
      </c>
      <c r="F1690">
        <v>1881</v>
      </c>
      <c r="G1690" s="5">
        <v>2.4150943396226401</v>
      </c>
      <c r="H1690" s="5">
        <v>58602.056603773497</v>
      </c>
      <c r="I1690">
        <v>135</v>
      </c>
      <c r="J1690">
        <v>14</v>
      </c>
      <c r="K1690">
        <v>0</v>
      </c>
      <c r="L1690">
        <v>1886</v>
      </c>
      <c r="M1690">
        <v>105</v>
      </c>
      <c r="N1690">
        <v>15</v>
      </c>
      <c r="O1690">
        <v>1</v>
      </c>
      <c r="P1690">
        <v>1518</v>
      </c>
      <c r="Q1690">
        <v>102</v>
      </c>
      <c r="R1690">
        <v>12</v>
      </c>
      <c r="S1690">
        <v>0</v>
      </c>
      <c r="T1690">
        <v>1240</v>
      </c>
    </row>
    <row r="1691" spans="1:20" x14ac:dyDescent="0.2">
      <c r="A1691" s="1">
        <v>43232</v>
      </c>
      <c r="B1691" t="s">
        <v>32</v>
      </c>
      <c r="C1691">
        <v>71</v>
      </c>
      <c r="D1691">
        <v>3</v>
      </c>
      <c r="E1691">
        <v>0</v>
      </c>
      <c r="F1691">
        <v>339</v>
      </c>
      <c r="G1691" s="5">
        <v>2.6885245901639299</v>
      </c>
      <c r="H1691" s="5">
        <v>60781.737704918</v>
      </c>
      <c r="I1691">
        <v>48</v>
      </c>
      <c r="J1691">
        <v>3</v>
      </c>
      <c r="K1691">
        <v>0</v>
      </c>
      <c r="L1691">
        <v>168</v>
      </c>
      <c r="M1691">
        <v>62</v>
      </c>
      <c r="N1691">
        <v>3</v>
      </c>
      <c r="O1691">
        <v>0</v>
      </c>
      <c r="P1691">
        <v>262</v>
      </c>
      <c r="Q1691">
        <v>61</v>
      </c>
      <c r="R1691">
        <v>3</v>
      </c>
      <c r="S1691">
        <v>0</v>
      </c>
      <c r="T1691">
        <v>240</v>
      </c>
    </row>
    <row r="1692" spans="1:20" x14ac:dyDescent="0.2">
      <c r="A1692" s="1">
        <v>43234</v>
      </c>
      <c r="B1692" t="s">
        <v>18</v>
      </c>
      <c r="C1692">
        <v>8</v>
      </c>
      <c r="D1692">
        <v>4</v>
      </c>
      <c r="E1692">
        <v>1</v>
      </c>
      <c r="F1692">
        <v>20</v>
      </c>
      <c r="G1692" s="5">
        <v>3</v>
      </c>
      <c r="H1692" s="5">
        <v>57167.714285714203</v>
      </c>
      <c r="I1692">
        <v>6</v>
      </c>
      <c r="J1692">
        <v>4</v>
      </c>
      <c r="K1692">
        <v>0</v>
      </c>
      <c r="L1692">
        <v>21</v>
      </c>
      <c r="M1692">
        <v>10</v>
      </c>
      <c r="N1692">
        <v>4</v>
      </c>
      <c r="O1692">
        <v>0</v>
      </c>
      <c r="P1692">
        <v>35</v>
      </c>
      <c r="Q1692">
        <v>3</v>
      </c>
      <c r="R1692">
        <v>4</v>
      </c>
      <c r="S1692">
        <v>1</v>
      </c>
      <c r="T1692">
        <v>9</v>
      </c>
    </row>
    <row r="1693" spans="1:20" x14ac:dyDescent="0.2">
      <c r="A1693" s="1">
        <v>43234</v>
      </c>
      <c r="B1693" t="s">
        <v>19</v>
      </c>
      <c r="C1693">
        <v>30</v>
      </c>
      <c r="D1693">
        <v>11</v>
      </c>
      <c r="E1693">
        <v>1</v>
      </c>
      <c r="F1693">
        <v>294</v>
      </c>
      <c r="G1693" s="5">
        <v>5.6666666666666599</v>
      </c>
      <c r="H1693" s="5">
        <v>56787.866666666603</v>
      </c>
      <c r="I1693">
        <v>22</v>
      </c>
      <c r="J1693">
        <v>24</v>
      </c>
      <c r="K1693">
        <v>10</v>
      </c>
      <c r="L1693">
        <v>303</v>
      </c>
      <c r="M1693">
        <v>29</v>
      </c>
      <c r="N1693">
        <v>13</v>
      </c>
      <c r="O1693">
        <v>2</v>
      </c>
      <c r="P1693">
        <v>331</v>
      </c>
      <c r="Q1693">
        <v>17</v>
      </c>
      <c r="R1693">
        <v>12</v>
      </c>
      <c r="S1693">
        <v>1</v>
      </c>
      <c r="T1693">
        <v>180</v>
      </c>
    </row>
    <row r="1694" spans="1:20" x14ac:dyDescent="0.2">
      <c r="A1694" s="1">
        <v>43234</v>
      </c>
      <c r="B1694" t="s">
        <v>20</v>
      </c>
      <c r="C1694">
        <v>15</v>
      </c>
      <c r="D1694">
        <v>7</v>
      </c>
      <c r="E1694">
        <v>0</v>
      </c>
      <c r="F1694">
        <v>107</v>
      </c>
      <c r="G1694" s="5">
        <v>3.86666666666666</v>
      </c>
      <c r="H1694" s="5">
        <v>60042.866666666603</v>
      </c>
      <c r="I1694">
        <v>11</v>
      </c>
      <c r="J1694">
        <v>17</v>
      </c>
      <c r="K1694">
        <v>12</v>
      </c>
      <c r="L1694">
        <v>59</v>
      </c>
      <c r="M1694">
        <v>8</v>
      </c>
      <c r="N1694">
        <v>11</v>
      </c>
      <c r="O1694">
        <v>0</v>
      </c>
      <c r="P1694">
        <v>87</v>
      </c>
      <c r="Q1694">
        <v>15</v>
      </c>
      <c r="R1694">
        <v>8</v>
      </c>
      <c r="S1694">
        <v>1</v>
      </c>
      <c r="T1694">
        <v>111</v>
      </c>
    </row>
    <row r="1695" spans="1:20" x14ac:dyDescent="0.2">
      <c r="A1695" s="1">
        <v>43234</v>
      </c>
      <c r="B1695" t="s">
        <v>21</v>
      </c>
      <c r="C1695">
        <v>10</v>
      </c>
      <c r="D1695">
        <v>10</v>
      </c>
      <c r="E1695">
        <v>1</v>
      </c>
      <c r="F1695">
        <v>96</v>
      </c>
      <c r="G1695" s="5">
        <v>5</v>
      </c>
      <c r="H1695" s="5">
        <v>44636.444444444402</v>
      </c>
      <c r="I1695">
        <v>9</v>
      </c>
      <c r="J1695">
        <v>10</v>
      </c>
      <c r="K1695">
        <v>0</v>
      </c>
      <c r="L1695">
        <v>90</v>
      </c>
      <c r="M1695">
        <v>16</v>
      </c>
      <c r="N1695">
        <v>10</v>
      </c>
      <c r="O1695">
        <v>1</v>
      </c>
      <c r="P1695">
        <v>153</v>
      </c>
      <c r="Q1695">
        <v>5</v>
      </c>
      <c r="R1695">
        <v>10</v>
      </c>
      <c r="S1695">
        <v>5</v>
      </c>
      <c r="T1695">
        <v>28</v>
      </c>
    </row>
    <row r="1696" spans="1:20" x14ac:dyDescent="0.2">
      <c r="A1696" s="1">
        <v>43234</v>
      </c>
      <c r="B1696" t="s">
        <v>22</v>
      </c>
      <c r="C1696">
        <v>32</v>
      </c>
      <c r="D1696">
        <v>8</v>
      </c>
      <c r="E1696">
        <v>0</v>
      </c>
      <c r="F1696">
        <v>286</v>
      </c>
      <c r="G1696" s="5">
        <v>2.8064516129032202</v>
      </c>
      <c r="H1696" s="5">
        <v>74211.5483870967</v>
      </c>
      <c r="I1696">
        <v>36</v>
      </c>
      <c r="J1696">
        <v>7</v>
      </c>
      <c r="K1696">
        <v>0</v>
      </c>
      <c r="L1696">
        <v>309</v>
      </c>
      <c r="M1696">
        <v>25</v>
      </c>
      <c r="N1696">
        <v>8</v>
      </c>
      <c r="O1696">
        <v>1</v>
      </c>
      <c r="P1696">
        <v>215</v>
      </c>
      <c r="Q1696">
        <v>40</v>
      </c>
      <c r="R1696">
        <v>8</v>
      </c>
      <c r="S1696">
        <v>2</v>
      </c>
      <c r="T1696">
        <v>307</v>
      </c>
    </row>
    <row r="1697" spans="1:20" x14ac:dyDescent="0.2">
      <c r="A1697" s="1">
        <v>43234</v>
      </c>
      <c r="B1697" t="s">
        <v>23</v>
      </c>
      <c r="C1697">
        <v>39</v>
      </c>
      <c r="D1697">
        <v>10</v>
      </c>
      <c r="E1697">
        <v>0</v>
      </c>
      <c r="F1697">
        <v>429</v>
      </c>
      <c r="G1697" s="5">
        <v>3.1111111111111098</v>
      </c>
      <c r="H1697" s="5">
        <v>58370.555555555497</v>
      </c>
      <c r="I1697">
        <v>52</v>
      </c>
      <c r="J1697">
        <v>10</v>
      </c>
      <c r="K1697">
        <v>0</v>
      </c>
      <c r="L1697">
        <v>558</v>
      </c>
      <c r="M1697">
        <v>56</v>
      </c>
      <c r="N1697">
        <v>10</v>
      </c>
      <c r="O1697">
        <v>1</v>
      </c>
      <c r="P1697">
        <v>609</v>
      </c>
      <c r="Q1697">
        <v>70</v>
      </c>
      <c r="R1697">
        <v>10</v>
      </c>
      <c r="S1697">
        <v>0</v>
      </c>
      <c r="T1697">
        <v>774</v>
      </c>
    </row>
    <row r="1698" spans="1:20" x14ac:dyDescent="0.2">
      <c r="A1698" s="1">
        <v>43234</v>
      </c>
      <c r="B1698" t="s">
        <v>24</v>
      </c>
      <c r="C1698">
        <v>11</v>
      </c>
      <c r="D1698">
        <v>2</v>
      </c>
      <c r="E1698">
        <v>0</v>
      </c>
      <c r="F1698">
        <v>44</v>
      </c>
      <c r="G1698" s="5">
        <v>5.8181818181818103</v>
      </c>
      <c r="H1698" s="5">
        <v>45487.272727272699</v>
      </c>
      <c r="I1698">
        <v>13</v>
      </c>
      <c r="J1698">
        <v>2</v>
      </c>
      <c r="K1698">
        <v>0</v>
      </c>
      <c r="L1698">
        <v>36</v>
      </c>
      <c r="M1698">
        <v>14</v>
      </c>
      <c r="N1698">
        <v>2</v>
      </c>
      <c r="O1698">
        <v>0</v>
      </c>
      <c r="P1698">
        <v>38</v>
      </c>
      <c r="Q1698">
        <v>16</v>
      </c>
      <c r="R1698">
        <v>2</v>
      </c>
      <c r="S1698">
        <v>0</v>
      </c>
      <c r="T1698">
        <v>46</v>
      </c>
    </row>
    <row r="1699" spans="1:20" x14ac:dyDescent="0.2">
      <c r="A1699" s="1">
        <v>43234</v>
      </c>
      <c r="B1699" t="s">
        <v>25</v>
      </c>
      <c r="C1699">
        <v>9</v>
      </c>
      <c r="D1699">
        <v>4</v>
      </c>
      <c r="E1699">
        <v>0</v>
      </c>
      <c r="F1699">
        <v>34</v>
      </c>
      <c r="G1699" s="5">
        <v>5.2857142857142803</v>
      </c>
      <c r="H1699" s="5">
        <v>57155.571428571398</v>
      </c>
      <c r="I1699">
        <v>10</v>
      </c>
      <c r="J1699">
        <v>4</v>
      </c>
      <c r="K1699">
        <v>0</v>
      </c>
      <c r="L1699">
        <v>32</v>
      </c>
      <c r="M1699">
        <v>4</v>
      </c>
      <c r="N1699">
        <v>4</v>
      </c>
      <c r="O1699">
        <v>0</v>
      </c>
      <c r="P1699">
        <v>15</v>
      </c>
      <c r="Q1699">
        <v>13</v>
      </c>
      <c r="R1699">
        <v>4</v>
      </c>
      <c r="S1699">
        <v>0</v>
      </c>
      <c r="T1699">
        <v>52</v>
      </c>
    </row>
    <row r="1700" spans="1:20" x14ac:dyDescent="0.2">
      <c r="A1700" s="1">
        <v>43234</v>
      </c>
      <c r="B1700" t="s">
        <v>26</v>
      </c>
      <c r="C1700">
        <v>26</v>
      </c>
      <c r="D1700">
        <v>2</v>
      </c>
      <c r="E1700">
        <v>0</v>
      </c>
      <c r="F1700">
        <v>48</v>
      </c>
      <c r="G1700" s="5">
        <v>7.1904761904761898</v>
      </c>
      <c r="H1700" s="5">
        <v>42980.333333333299</v>
      </c>
      <c r="I1700">
        <v>30</v>
      </c>
      <c r="J1700">
        <v>2</v>
      </c>
      <c r="K1700">
        <v>0</v>
      </c>
      <c r="L1700">
        <v>60</v>
      </c>
      <c r="M1700">
        <v>18</v>
      </c>
      <c r="N1700">
        <v>2</v>
      </c>
      <c r="O1700">
        <v>0</v>
      </c>
      <c r="P1700">
        <v>34</v>
      </c>
      <c r="Q1700">
        <v>40</v>
      </c>
      <c r="R1700">
        <v>2</v>
      </c>
      <c r="S1700">
        <v>0</v>
      </c>
      <c r="T1700">
        <v>77</v>
      </c>
    </row>
    <row r="1701" spans="1:20" x14ac:dyDescent="0.2">
      <c r="A1701" s="1">
        <v>43234</v>
      </c>
      <c r="B1701" t="s">
        <v>27</v>
      </c>
      <c r="C1701">
        <v>15</v>
      </c>
      <c r="D1701">
        <v>8</v>
      </c>
      <c r="E1701">
        <v>2</v>
      </c>
      <c r="F1701">
        <v>117</v>
      </c>
      <c r="G1701" s="5">
        <v>3.7333333333333298</v>
      </c>
      <c r="H1701" s="5">
        <v>53420.466666666602</v>
      </c>
      <c r="I1701">
        <v>8</v>
      </c>
      <c r="J1701">
        <v>8</v>
      </c>
      <c r="K1701">
        <v>0</v>
      </c>
      <c r="L1701">
        <v>76</v>
      </c>
      <c r="M1701">
        <v>6</v>
      </c>
      <c r="N1701">
        <v>8</v>
      </c>
      <c r="O1701">
        <v>1</v>
      </c>
      <c r="P1701">
        <v>51</v>
      </c>
      <c r="Q1701">
        <v>11</v>
      </c>
      <c r="R1701">
        <v>8</v>
      </c>
      <c r="S1701">
        <v>0</v>
      </c>
      <c r="T1701">
        <v>103</v>
      </c>
    </row>
    <row r="1702" spans="1:20" x14ac:dyDescent="0.2">
      <c r="A1702" s="1">
        <v>43234</v>
      </c>
      <c r="B1702" t="s">
        <v>28</v>
      </c>
      <c r="C1702">
        <v>17</v>
      </c>
      <c r="D1702">
        <v>10</v>
      </c>
      <c r="E1702">
        <v>0</v>
      </c>
      <c r="F1702">
        <v>160</v>
      </c>
      <c r="G1702" s="5">
        <v>6.8823529411764701</v>
      </c>
      <c r="H1702" s="5">
        <v>35325.117647058803</v>
      </c>
      <c r="I1702">
        <v>13</v>
      </c>
      <c r="J1702">
        <v>31</v>
      </c>
      <c r="K1702">
        <v>21</v>
      </c>
      <c r="L1702">
        <v>125</v>
      </c>
      <c r="M1702">
        <v>15</v>
      </c>
      <c r="N1702">
        <v>8</v>
      </c>
      <c r="O1702">
        <v>1</v>
      </c>
      <c r="P1702">
        <v>106</v>
      </c>
      <c r="Q1702">
        <v>13</v>
      </c>
      <c r="R1702">
        <v>9</v>
      </c>
      <c r="S1702">
        <v>1</v>
      </c>
      <c r="T1702">
        <v>111</v>
      </c>
    </row>
    <row r="1703" spans="1:20" x14ac:dyDescent="0.2">
      <c r="A1703" s="1">
        <v>43234</v>
      </c>
      <c r="B1703" t="s">
        <v>29</v>
      </c>
      <c r="C1703">
        <v>17</v>
      </c>
      <c r="D1703">
        <v>2</v>
      </c>
      <c r="E1703">
        <v>0</v>
      </c>
      <c r="F1703">
        <v>43</v>
      </c>
      <c r="G1703" s="5">
        <v>2.9375</v>
      </c>
      <c r="H1703" s="5">
        <v>68769.9375</v>
      </c>
      <c r="I1703">
        <v>16</v>
      </c>
      <c r="J1703">
        <v>2</v>
      </c>
      <c r="K1703">
        <v>0</v>
      </c>
      <c r="L1703">
        <v>42</v>
      </c>
      <c r="M1703">
        <v>16</v>
      </c>
      <c r="N1703">
        <v>2</v>
      </c>
      <c r="O1703">
        <v>0</v>
      </c>
      <c r="P1703">
        <v>36</v>
      </c>
      <c r="Q1703">
        <v>12</v>
      </c>
      <c r="R1703">
        <v>2</v>
      </c>
      <c r="S1703">
        <v>0</v>
      </c>
      <c r="T1703">
        <v>24</v>
      </c>
    </row>
    <row r="1704" spans="1:20" x14ac:dyDescent="0.2">
      <c r="A1704" s="1">
        <v>43234</v>
      </c>
      <c r="B1704" t="s">
        <v>30</v>
      </c>
      <c r="C1704">
        <v>7</v>
      </c>
      <c r="D1704">
        <v>2</v>
      </c>
      <c r="E1704">
        <v>0</v>
      </c>
      <c r="F1704">
        <v>16</v>
      </c>
      <c r="G1704" s="5">
        <v>4</v>
      </c>
      <c r="H1704" s="5">
        <v>50024.166666666599</v>
      </c>
      <c r="I1704">
        <v>14</v>
      </c>
      <c r="J1704">
        <v>2</v>
      </c>
      <c r="K1704">
        <v>0</v>
      </c>
      <c r="L1704">
        <v>34</v>
      </c>
      <c r="M1704">
        <v>16</v>
      </c>
      <c r="N1704">
        <v>2</v>
      </c>
      <c r="O1704">
        <v>0</v>
      </c>
      <c r="P1704">
        <v>41</v>
      </c>
      <c r="Q1704">
        <v>9</v>
      </c>
      <c r="R1704">
        <v>2</v>
      </c>
      <c r="S1704">
        <v>0</v>
      </c>
      <c r="T1704">
        <v>24</v>
      </c>
    </row>
    <row r="1705" spans="1:20" x14ac:dyDescent="0.2">
      <c r="A1705" s="1">
        <v>43234</v>
      </c>
      <c r="B1705" t="s">
        <v>31</v>
      </c>
      <c r="C1705">
        <v>63</v>
      </c>
      <c r="D1705">
        <v>12</v>
      </c>
      <c r="E1705">
        <v>0</v>
      </c>
      <c r="F1705">
        <v>724</v>
      </c>
      <c r="G1705" s="5">
        <v>5.0491803278688501</v>
      </c>
      <c r="H1705" s="5">
        <v>60708.540983606501</v>
      </c>
      <c r="I1705">
        <v>55</v>
      </c>
      <c r="J1705">
        <v>17</v>
      </c>
      <c r="K1705">
        <v>4</v>
      </c>
      <c r="L1705">
        <v>738</v>
      </c>
      <c r="M1705">
        <v>68</v>
      </c>
      <c r="N1705">
        <v>12</v>
      </c>
      <c r="O1705">
        <v>0</v>
      </c>
      <c r="P1705">
        <v>786</v>
      </c>
      <c r="Q1705">
        <v>72</v>
      </c>
      <c r="R1705">
        <v>11</v>
      </c>
      <c r="S1705">
        <v>1</v>
      </c>
      <c r="T1705">
        <v>741</v>
      </c>
    </row>
    <row r="1706" spans="1:20" x14ac:dyDescent="0.2">
      <c r="A1706" s="1">
        <v>43234</v>
      </c>
      <c r="B1706" t="s">
        <v>32</v>
      </c>
      <c r="C1706">
        <v>16</v>
      </c>
      <c r="D1706">
        <v>3</v>
      </c>
      <c r="E1706">
        <v>0</v>
      </c>
      <c r="F1706">
        <v>83</v>
      </c>
      <c r="G1706" s="5">
        <v>3.6875</v>
      </c>
      <c r="H1706" s="5">
        <v>56409.125</v>
      </c>
      <c r="I1706">
        <v>43</v>
      </c>
      <c r="J1706">
        <v>3</v>
      </c>
      <c r="K1706">
        <v>1</v>
      </c>
      <c r="L1706">
        <v>142</v>
      </c>
      <c r="M1706">
        <v>17</v>
      </c>
      <c r="N1706">
        <v>3</v>
      </c>
      <c r="O1706">
        <v>0</v>
      </c>
      <c r="P1706">
        <v>55</v>
      </c>
      <c r="Q1706">
        <v>28</v>
      </c>
      <c r="R1706">
        <v>3</v>
      </c>
      <c r="S1706">
        <v>0</v>
      </c>
      <c r="T1706">
        <v>116</v>
      </c>
    </row>
    <row r="1707" spans="1:20" x14ac:dyDescent="0.2">
      <c r="A1707" s="1">
        <v>43235</v>
      </c>
      <c r="B1707" t="s">
        <v>18</v>
      </c>
      <c r="C1707">
        <v>7</v>
      </c>
      <c r="D1707">
        <v>4</v>
      </c>
      <c r="E1707">
        <v>0</v>
      </c>
      <c r="F1707">
        <v>24</v>
      </c>
      <c r="G1707" s="5">
        <v>1.4</v>
      </c>
      <c r="H1707" s="5">
        <v>80012.800000000003</v>
      </c>
      <c r="I1707">
        <v>8</v>
      </c>
      <c r="J1707">
        <v>4</v>
      </c>
      <c r="K1707">
        <v>0</v>
      </c>
      <c r="L1707">
        <v>24</v>
      </c>
      <c r="M1707">
        <v>3</v>
      </c>
      <c r="N1707">
        <v>4</v>
      </c>
      <c r="O1707">
        <v>0</v>
      </c>
      <c r="P1707">
        <v>10</v>
      </c>
      <c r="Q1707">
        <v>5</v>
      </c>
      <c r="R1707">
        <v>4</v>
      </c>
      <c r="S1707">
        <v>0</v>
      </c>
      <c r="T1707">
        <v>18</v>
      </c>
    </row>
    <row r="1708" spans="1:20" x14ac:dyDescent="0.2">
      <c r="A1708" s="1">
        <v>43235</v>
      </c>
      <c r="B1708" t="s">
        <v>19</v>
      </c>
      <c r="C1708">
        <v>14</v>
      </c>
      <c r="D1708">
        <v>11</v>
      </c>
      <c r="E1708">
        <v>1</v>
      </c>
      <c r="F1708">
        <v>150</v>
      </c>
      <c r="G1708" s="5">
        <v>2</v>
      </c>
      <c r="H1708" s="5">
        <v>78747.428571428507</v>
      </c>
      <c r="I1708">
        <v>21</v>
      </c>
      <c r="J1708">
        <v>15</v>
      </c>
      <c r="K1708">
        <v>0</v>
      </c>
      <c r="L1708">
        <v>307</v>
      </c>
      <c r="M1708">
        <v>42</v>
      </c>
      <c r="N1708">
        <v>11</v>
      </c>
      <c r="O1708">
        <v>1</v>
      </c>
      <c r="P1708">
        <v>422</v>
      </c>
      <c r="Q1708">
        <v>31</v>
      </c>
      <c r="R1708">
        <v>15</v>
      </c>
      <c r="S1708">
        <v>1</v>
      </c>
      <c r="T1708">
        <v>416</v>
      </c>
    </row>
    <row r="1709" spans="1:20" x14ac:dyDescent="0.2">
      <c r="A1709" s="1">
        <v>43235</v>
      </c>
      <c r="B1709" t="s">
        <v>20</v>
      </c>
      <c r="C1709">
        <v>21</v>
      </c>
      <c r="D1709">
        <v>10</v>
      </c>
      <c r="E1709">
        <v>0</v>
      </c>
      <c r="F1709">
        <v>245</v>
      </c>
      <c r="G1709" s="5">
        <v>1.4666666666666599</v>
      </c>
      <c r="H1709" s="5">
        <v>80126.066666666593</v>
      </c>
      <c r="I1709">
        <v>10</v>
      </c>
      <c r="J1709">
        <v>11</v>
      </c>
      <c r="K1709">
        <v>0</v>
      </c>
      <c r="L1709">
        <v>111</v>
      </c>
      <c r="M1709">
        <v>13</v>
      </c>
      <c r="N1709">
        <v>10</v>
      </c>
      <c r="O1709">
        <v>0</v>
      </c>
      <c r="P1709">
        <v>123</v>
      </c>
      <c r="Q1709">
        <v>13</v>
      </c>
      <c r="R1709">
        <v>12</v>
      </c>
      <c r="S1709">
        <v>1</v>
      </c>
      <c r="T1709">
        <v>149</v>
      </c>
    </row>
    <row r="1710" spans="1:20" x14ac:dyDescent="0.2">
      <c r="A1710" s="1">
        <v>43235</v>
      </c>
      <c r="B1710" t="s">
        <v>21</v>
      </c>
      <c r="C1710">
        <v>8</v>
      </c>
      <c r="D1710">
        <v>10</v>
      </c>
      <c r="E1710">
        <v>0</v>
      </c>
      <c r="F1710">
        <v>81</v>
      </c>
      <c r="G1710" s="5">
        <v>3</v>
      </c>
      <c r="H1710" s="5">
        <v>50194.166666666599</v>
      </c>
      <c r="I1710">
        <v>10</v>
      </c>
      <c r="J1710">
        <v>10</v>
      </c>
      <c r="K1710">
        <v>0</v>
      </c>
      <c r="L1710">
        <v>96</v>
      </c>
      <c r="M1710">
        <v>12</v>
      </c>
      <c r="N1710">
        <v>10</v>
      </c>
      <c r="O1710">
        <v>0</v>
      </c>
      <c r="P1710">
        <v>122</v>
      </c>
      <c r="Q1710">
        <v>12</v>
      </c>
      <c r="R1710">
        <v>10</v>
      </c>
      <c r="S1710">
        <v>0</v>
      </c>
      <c r="T1710">
        <v>120</v>
      </c>
    </row>
    <row r="1711" spans="1:20" x14ac:dyDescent="0.2">
      <c r="A1711" s="1">
        <v>43235</v>
      </c>
      <c r="B1711" t="s">
        <v>22</v>
      </c>
      <c r="C1711">
        <v>35</v>
      </c>
      <c r="D1711">
        <v>8</v>
      </c>
      <c r="E1711">
        <v>0</v>
      </c>
      <c r="F1711">
        <v>333</v>
      </c>
      <c r="G1711" s="5">
        <v>1.44117647058823</v>
      </c>
      <c r="H1711" s="5">
        <v>76526.617647058796</v>
      </c>
      <c r="I1711">
        <v>21</v>
      </c>
      <c r="J1711">
        <v>7</v>
      </c>
      <c r="K1711">
        <v>0</v>
      </c>
      <c r="L1711">
        <v>184</v>
      </c>
      <c r="M1711">
        <v>37</v>
      </c>
      <c r="N1711">
        <v>8</v>
      </c>
      <c r="O1711">
        <v>0</v>
      </c>
      <c r="P1711">
        <v>343</v>
      </c>
      <c r="Q1711">
        <v>31</v>
      </c>
      <c r="R1711">
        <v>8</v>
      </c>
      <c r="S1711">
        <v>0</v>
      </c>
      <c r="T1711">
        <v>280</v>
      </c>
    </row>
    <row r="1712" spans="1:20" x14ac:dyDescent="0.2">
      <c r="A1712" s="1">
        <v>43235</v>
      </c>
      <c r="B1712" t="s">
        <v>23</v>
      </c>
      <c r="C1712">
        <v>45</v>
      </c>
      <c r="D1712">
        <v>10</v>
      </c>
      <c r="E1712">
        <v>0</v>
      </c>
      <c r="F1712">
        <v>493</v>
      </c>
      <c r="G1712" s="5">
        <v>1.65</v>
      </c>
      <c r="H1712" s="5">
        <v>70061.75</v>
      </c>
      <c r="I1712">
        <v>38</v>
      </c>
      <c r="J1712">
        <v>10</v>
      </c>
      <c r="K1712">
        <v>0</v>
      </c>
      <c r="L1712">
        <v>424</v>
      </c>
      <c r="M1712">
        <v>67</v>
      </c>
      <c r="N1712">
        <v>10</v>
      </c>
      <c r="O1712">
        <v>0</v>
      </c>
      <c r="P1712">
        <v>743</v>
      </c>
      <c r="Q1712">
        <v>52</v>
      </c>
      <c r="R1712">
        <v>10</v>
      </c>
      <c r="S1712">
        <v>1</v>
      </c>
      <c r="T1712">
        <v>549</v>
      </c>
    </row>
    <row r="1713" spans="1:20" x14ac:dyDescent="0.2">
      <c r="A1713" s="1">
        <v>43235</v>
      </c>
      <c r="B1713" t="s">
        <v>24</v>
      </c>
      <c r="C1713">
        <v>11</v>
      </c>
      <c r="D1713">
        <v>2</v>
      </c>
      <c r="E1713">
        <v>0</v>
      </c>
      <c r="F1713">
        <v>36</v>
      </c>
      <c r="G1713" s="5">
        <v>1.2</v>
      </c>
      <c r="H1713" s="5">
        <v>80010.899999999994</v>
      </c>
      <c r="I1713">
        <v>14</v>
      </c>
      <c r="J1713">
        <v>2</v>
      </c>
      <c r="K1713">
        <v>0</v>
      </c>
      <c r="L1713">
        <v>34</v>
      </c>
      <c r="M1713">
        <v>14</v>
      </c>
      <c r="N1713">
        <v>2</v>
      </c>
      <c r="O1713">
        <v>0</v>
      </c>
      <c r="P1713">
        <v>36</v>
      </c>
      <c r="Q1713">
        <v>16</v>
      </c>
      <c r="R1713">
        <v>2</v>
      </c>
      <c r="S1713">
        <v>0</v>
      </c>
      <c r="T1713">
        <v>46</v>
      </c>
    </row>
    <row r="1714" spans="1:20" x14ac:dyDescent="0.2">
      <c r="A1714" s="1">
        <v>43235</v>
      </c>
      <c r="B1714" t="s">
        <v>25</v>
      </c>
      <c r="C1714">
        <v>13</v>
      </c>
      <c r="D1714">
        <v>4</v>
      </c>
      <c r="E1714">
        <v>0</v>
      </c>
      <c r="F1714">
        <v>52</v>
      </c>
      <c r="G1714" s="5">
        <v>1.7</v>
      </c>
      <c r="H1714" s="5">
        <v>60089.9</v>
      </c>
      <c r="I1714">
        <v>13</v>
      </c>
      <c r="J1714">
        <v>4</v>
      </c>
      <c r="K1714">
        <v>0</v>
      </c>
      <c r="L1714">
        <v>46</v>
      </c>
      <c r="M1714">
        <v>13</v>
      </c>
      <c r="N1714">
        <v>4</v>
      </c>
      <c r="O1714">
        <v>0</v>
      </c>
      <c r="P1714">
        <v>48</v>
      </c>
      <c r="Q1714">
        <v>6</v>
      </c>
      <c r="R1714">
        <v>4</v>
      </c>
      <c r="S1714">
        <v>1</v>
      </c>
      <c r="T1714">
        <v>19</v>
      </c>
    </row>
    <row r="1715" spans="1:20" x14ac:dyDescent="0.2">
      <c r="A1715" s="1">
        <v>43235</v>
      </c>
      <c r="B1715" t="s">
        <v>26</v>
      </c>
      <c r="C1715">
        <v>29</v>
      </c>
      <c r="D1715">
        <v>2</v>
      </c>
      <c r="E1715">
        <v>0</v>
      </c>
      <c r="F1715">
        <v>58</v>
      </c>
      <c r="G1715" s="5">
        <v>1.6470588235294099</v>
      </c>
      <c r="H1715" s="5">
        <v>64792.705882352901</v>
      </c>
      <c r="I1715">
        <v>34</v>
      </c>
      <c r="J1715">
        <v>2</v>
      </c>
      <c r="K1715">
        <v>0</v>
      </c>
      <c r="L1715">
        <v>68</v>
      </c>
      <c r="M1715">
        <v>50</v>
      </c>
      <c r="N1715">
        <v>2</v>
      </c>
      <c r="O1715">
        <v>0</v>
      </c>
      <c r="P1715">
        <v>99</v>
      </c>
      <c r="Q1715">
        <v>35</v>
      </c>
      <c r="R1715">
        <v>2</v>
      </c>
      <c r="S1715">
        <v>0</v>
      </c>
      <c r="T1715">
        <v>68</v>
      </c>
    </row>
    <row r="1716" spans="1:20" x14ac:dyDescent="0.2">
      <c r="A1716" s="1">
        <v>43235</v>
      </c>
      <c r="B1716" t="s">
        <v>27</v>
      </c>
      <c r="C1716">
        <v>5</v>
      </c>
      <c r="D1716">
        <v>8</v>
      </c>
      <c r="E1716">
        <v>0</v>
      </c>
      <c r="F1716">
        <v>46</v>
      </c>
      <c r="G1716" s="5">
        <v>2.8</v>
      </c>
      <c r="H1716" s="5">
        <v>20049</v>
      </c>
      <c r="I1716">
        <v>6</v>
      </c>
      <c r="J1716">
        <v>8</v>
      </c>
      <c r="K1716">
        <v>0</v>
      </c>
      <c r="L1716">
        <v>57</v>
      </c>
      <c r="M1716">
        <v>10</v>
      </c>
      <c r="N1716">
        <v>8</v>
      </c>
      <c r="O1716">
        <v>1</v>
      </c>
      <c r="P1716">
        <v>82</v>
      </c>
      <c r="Q1716">
        <v>11</v>
      </c>
      <c r="R1716">
        <v>8</v>
      </c>
      <c r="S1716">
        <v>3</v>
      </c>
      <c r="T1716">
        <v>70</v>
      </c>
    </row>
    <row r="1717" spans="1:20" x14ac:dyDescent="0.2">
      <c r="A1717" s="1">
        <v>43235</v>
      </c>
      <c r="B1717" t="s">
        <v>28</v>
      </c>
      <c r="C1717">
        <v>11</v>
      </c>
      <c r="D1717">
        <v>10</v>
      </c>
      <c r="E1717">
        <v>0</v>
      </c>
      <c r="F1717">
        <v>109</v>
      </c>
      <c r="G1717" s="5">
        <v>2.2727272727272698</v>
      </c>
      <c r="H1717" s="5">
        <v>63736.4545454545</v>
      </c>
      <c r="I1717">
        <v>14</v>
      </c>
      <c r="J1717">
        <v>9</v>
      </c>
      <c r="K1717">
        <v>0</v>
      </c>
      <c r="L1717">
        <v>125</v>
      </c>
      <c r="M1717">
        <v>17</v>
      </c>
      <c r="N1717">
        <v>12</v>
      </c>
      <c r="O1717">
        <v>0</v>
      </c>
      <c r="P1717">
        <v>207</v>
      </c>
      <c r="Q1717">
        <v>14</v>
      </c>
      <c r="R1717">
        <v>8</v>
      </c>
      <c r="S1717">
        <v>0</v>
      </c>
      <c r="T1717">
        <v>101</v>
      </c>
    </row>
    <row r="1718" spans="1:20" x14ac:dyDescent="0.2">
      <c r="A1718" s="1">
        <v>43235</v>
      </c>
      <c r="B1718" t="s">
        <v>29</v>
      </c>
      <c r="C1718">
        <v>14</v>
      </c>
      <c r="D1718">
        <v>2</v>
      </c>
      <c r="E1718">
        <v>0</v>
      </c>
      <c r="F1718">
        <v>52</v>
      </c>
      <c r="G1718" s="5">
        <v>1.84615384615384</v>
      </c>
      <c r="H1718" s="5">
        <v>61606.923076922998</v>
      </c>
      <c r="I1718">
        <v>16</v>
      </c>
      <c r="J1718">
        <v>2</v>
      </c>
      <c r="K1718">
        <v>0</v>
      </c>
      <c r="L1718">
        <v>40</v>
      </c>
      <c r="M1718">
        <v>29</v>
      </c>
      <c r="N1718">
        <v>2</v>
      </c>
      <c r="O1718">
        <v>0</v>
      </c>
      <c r="P1718">
        <v>81</v>
      </c>
      <c r="Q1718">
        <v>15</v>
      </c>
      <c r="R1718">
        <v>2</v>
      </c>
      <c r="S1718">
        <v>0</v>
      </c>
      <c r="T1718">
        <v>40</v>
      </c>
    </row>
    <row r="1719" spans="1:20" x14ac:dyDescent="0.2">
      <c r="A1719" s="1">
        <v>43235</v>
      </c>
      <c r="B1719" t="s">
        <v>30</v>
      </c>
      <c r="C1719">
        <v>14</v>
      </c>
      <c r="D1719">
        <v>2</v>
      </c>
      <c r="E1719">
        <v>0</v>
      </c>
      <c r="F1719">
        <v>46</v>
      </c>
      <c r="G1719" s="5">
        <v>1.3846153846153799</v>
      </c>
      <c r="H1719" s="5">
        <v>76946.1538461538</v>
      </c>
      <c r="I1719">
        <v>23</v>
      </c>
      <c r="J1719">
        <v>2</v>
      </c>
      <c r="K1719">
        <v>0</v>
      </c>
      <c r="L1719">
        <v>56</v>
      </c>
      <c r="M1719">
        <v>28</v>
      </c>
      <c r="N1719">
        <v>2</v>
      </c>
      <c r="O1719">
        <v>0</v>
      </c>
      <c r="P1719">
        <v>85</v>
      </c>
      <c r="Q1719">
        <v>10</v>
      </c>
      <c r="R1719">
        <v>2</v>
      </c>
      <c r="S1719">
        <v>0</v>
      </c>
      <c r="T1719">
        <v>31</v>
      </c>
    </row>
    <row r="1720" spans="1:20" x14ac:dyDescent="0.2">
      <c r="A1720" s="1">
        <v>43235</v>
      </c>
      <c r="B1720" t="s">
        <v>31</v>
      </c>
      <c r="C1720">
        <v>62</v>
      </c>
      <c r="D1720">
        <v>11</v>
      </c>
      <c r="E1720">
        <v>0</v>
      </c>
      <c r="F1720">
        <v>753</v>
      </c>
      <c r="G1720" s="5">
        <v>2.0566037735849001</v>
      </c>
      <c r="H1720" s="5">
        <v>66108.867924528298</v>
      </c>
      <c r="I1720">
        <v>87</v>
      </c>
      <c r="J1720">
        <v>12</v>
      </c>
      <c r="K1720">
        <v>0</v>
      </c>
      <c r="L1720">
        <v>1046</v>
      </c>
      <c r="M1720">
        <v>74</v>
      </c>
      <c r="N1720">
        <v>20</v>
      </c>
      <c r="O1720">
        <v>1</v>
      </c>
      <c r="P1720">
        <v>1407</v>
      </c>
      <c r="Q1720">
        <v>87</v>
      </c>
      <c r="R1720">
        <v>14</v>
      </c>
      <c r="S1720">
        <v>0</v>
      </c>
      <c r="T1720">
        <v>1235</v>
      </c>
    </row>
    <row r="1721" spans="1:20" x14ac:dyDescent="0.2">
      <c r="A1721" s="1">
        <v>43235</v>
      </c>
      <c r="B1721" t="s">
        <v>32</v>
      </c>
      <c r="C1721">
        <v>20</v>
      </c>
      <c r="D1721">
        <v>3</v>
      </c>
      <c r="E1721">
        <v>0</v>
      </c>
      <c r="F1721">
        <v>82</v>
      </c>
      <c r="G1721" s="5">
        <v>1.2105263157894699</v>
      </c>
      <c r="H1721" s="5">
        <v>84338.315789473607</v>
      </c>
      <c r="I1721">
        <v>33</v>
      </c>
      <c r="J1721">
        <v>3</v>
      </c>
      <c r="K1721">
        <v>0</v>
      </c>
      <c r="L1721">
        <v>121</v>
      </c>
      <c r="M1721">
        <v>24</v>
      </c>
      <c r="N1721">
        <v>3</v>
      </c>
      <c r="O1721">
        <v>0</v>
      </c>
      <c r="P1721">
        <v>86</v>
      </c>
      <c r="Q1721">
        <v>33</v>
      </c>
      <c r="R1721">
        <v>3</v>
      </c>
      <c r="S1721">
        <v>0</v>
      </c>
      <c r="T1721">
        <v>120</v>
      </c>
    </row>
    <row r="1722" spans="1:20" x14ac:dyDescent="0.2">
      <c r="A1722" s="1">
        <v>43236</v>
      </c>
      <c r="B1722" t="s">
        <v>18</v>
      </c>
      <c r="C1722">
        <v>7</v>
      </c>
      <c r="D1722">
        <v>4</v>
      </c>
      <c r="E1722">
        <v>0</v>
      </c>
      <c r="F1722">
        <v>24</v>
      </c>
      <c r="G1722" s="5">
        <v>2.2000000000000002</v>
      </c>
      <c r="H1722" s="5">
        <v>80001.600000000006</v>
      </c>
      <c r="I1722">
        <v>7</v>
      </c>
      <c r="J1722">
        <v>4</v>
      </c>
      <c r="K1722">
        <v>0</v>
      </c>
      <c r="L1722">
        <v>24</v>
      </c>
      <c r="M1722">
        <v>4</v>
      </c>
      <c r="N1722">
        <v>4</v>
      </c>
      <c r="O1722">
        <v>0</v>
      </c>
      <c r="P1722">
        <v>14</v>
      </c>
      <c r="Q1722">
        <v>8</v>
      </c>
      <c r="R1722">
        <v>4</v>
      </c>
      <c r="S1722">
        <v>0</v>
      </c>
      <c r="T1722">
        <v>27</v>
      </c>
    </row>
    <row r="1723" spans="1:20" x14ac:dyDescent="0.2">
      <c r="A1723" s="1">
        <v>43236</v>
      </c>
      <c r="B1723" t="s">
        <v>19</v>
      </c>
      <c r="C1723">
        <v>29</v>
      </c>
      <c r="D1723">
        <v>15</v>
      </c>
      <c r="E1723">
        <v>1</v>
      </c>
      <c r="F1723">
        <v>413</v>
      </c>
      <c r="G1723" s="5">
        <v>4.5172413793103399</v>
      </c>
      <c r="H1723" s="5">
        <v>48348.206896551703</v>
      </c>
      <c r="I1723">
        <v>24</v>
      </c>
      <c r="J1723">
        <v>13</v>
      </c>
      <c r="K1723">
        <v>0</v>
      </c>
      <c r="L1723">
        <v>293</v>
      </c>
      <c r="M1723">
        <v>26</v>
      </c>
      <c r="N1723">
        <v>11</v>
      </c>
      <c r="O1723">
        <v>1</v>
      </c>
      <c r="P1723">
        <v>253</v>
      </c>
      <c r="Q1723">
        <v>36</v>
      </c>
      <c r="R1723">
        <v>10</v>
      </c>
      <c r="S1723">
        <v>1</v>
      </c>
      <c r="T1723">
        <v>311</v>
      </c>
    </row>
    <row r="1724" spans="1:20" x14ac:dyDescent="0.2">
      <c r="A1724" s="1">
        <v>43236</v>
      </c>
      <c r="B1724" t="s">
        <v>20</v>
      </c>
      <c r="C1724">
        <v>26</v>
      </c>
      <c r="D1724">
        <v>9</v>
      </c>
      <c r="E1724">
        <v>0</v>
      </c>
      <c r="F1724">
        <v>244</v>
      </c>
      <c r="G1724" s="5">
        <v>4.4615384615384599</v>
      </c>
      <c r="H1724" s="5">
        <v>42472.192307692298</v>
      </c>
      <c r="I1724">
        <v>20</v>
      </c>
      <c r="J1724">
        <v>7</v>
      </c>
      <c r="K1724">
        <v>0</v>
      </c>
      <c r="L1724">
        <v>131</v>
      </c>
      <c r="M1724">
        <v>7</v>
      </c>
      <c r="N1724">
        <v>37</v>
      </c>
      <c r="O1724">
        <v>17</v>
      </c>
      <c r="P1724">
        <v>146</v>
      </c>
      <c r="Q1724">
        <v>16</v>
      </c>
      <c r="R1724">
        <v>8</v>
      </c>
      <c r="S1724">
        <v>0</v>
      </c>
      <c r="T1724">
        <v>125</v>
      </c>
    </row>
    <row r="1725" spans="1:20" x14ac:dyDescent="0.2">
      <c r="A1725" s="1">
        <v>43236</v>
      </c>
      <c r="B1725" t="s">
        <v>21</v>
      </c>
      <c r="C1725">
        <v>8</v>
      </c>
      <c r="D1725">
        <v>10</v>
      </c>
      <c r="E1725">
        <v>0</v>
      </c>
      <c r="F1725">
        <v>80</v>
      </c>
      <c r="G1725" s="5">
        <v>12.625</v>
      </c>
      <c r="H1725" s="5">
        <v>62646.75</v>
      </c>
      <c r="I1725">
        <v>10</v>
      </c>
      <c r="J1725">
        <v>10</v>
      </c>
      <c r="K1725">
        <v>0</v>
      </c>
      <c r="L1725">
        <v>98</v>
      </c>
      <c r="M1725">
        <v>14</v>
      </c>
      <c r="N1725">
        <v>10</v>
      </c>
      <c r="O1725">
        <v>0</v>
      </c>
      <c r="P1725">
        <v>143</v>
      </c>
      <c r="Q1725">
        <v>8</v>
      </c>
      <c r="R1725">
        <v>10</v>
      </c>
      <c r="S1725">
        <v>0</v>
      </c>
      <c r="T1725">
        <v>81</v>
      </c>
    </row>
    <row r="1726" spans="1:20" x14ac:dyDescent="0.2">
      <c r="A1726" s="1">
        <v>43236</v>
      </c>
      <c r="B1726" t="s">
        <v>22</v>
      </c>
      <c r="C1726">
        <v>26</v>
      </c>
      <c r="D1726">
        <v>8</v>
      </c>
      <c r="E1726">
        <v>0</v>
      </c>
      <c r="F1726">
        <v>235</v>
      </c>
      <c r="G1726" s="5">
        <v>2.4</v>
      </c>
      <c r="H1726" s="5">
        <v>72089.399999999994</v>
      </c>
      <c r="I1726">
        <v>31</v>
      </c>
      <c r="J1726">
        <v>7</v>
      </c>
      <c r="K1726">
        <v>0</v>
      </c>
      <c r="L1726">
        <v>254</v>
      </c>
      <c r="M1726">
        <v>28</v>
      </c>
      <c r="N1726">
        <v>8</v>
      </c>
      <c r="O1726">
        <v>0</v>
      </c>
      <c r="P1726">
        <v>266</v>
      </c>
      <c r="Q1726">
        <v>25</v>
      </c>
      <c r="R1726">
        <v>8</v>
      </c>
      <c r="S1726">
        <v>0</v>
      </c>
      <c r="T1726">
        <v>231</v>
      </c>
    </row>
    <row r="1727" spans="1:20" x14ac:dyDescent="0.2">
      <c r="A1727" s="1">
        <v>43236</v>
      </c>
      <c r="B1727" t="s">
        <v>23</v>
      </c>
      <c r="C1727">
        <v>40</v>
      </c>
      <c r="D1727">
        <v>10</v>
      </c>
      <c r="E1727">
        <v>0</v>
      </c>
      <c r="F1727">
        <v>442</v>
      </c>
      <c r="G1727" s="5">
        <v>2.9249999999999998</v>
      </c>
      <c r="H1727" s="5">
        <v>55149.3</v>
      </c>
      <c r="I1727">
        <v>49</v>
      </c>
      <c r="J1727">
        <v>10</v>
      </c>
      <c r="K1727">
        <v>0</v>
      </c>
      <c r="L1727">
        <v>530</v>
      </c>
      <c r="M1727">
        <v>53</v>
      </c>
      <c r="N1727">
        <v>10</v>
      </c>
      <c r="O1727">
        <v>0</v>
      </c>
      <c r="P1727">
        <v>586</v>
      </c>
      <c r="Q1727">
        <v>60</v>
      </c>
      <c r="R1727">
        <v>10</v>
      </c>
      <c r="S1727">
        <v>0</v>
      </c>
      <c r="T1727">
        <v>671</v>
      </c>
    </row>
    <row r="1728" spans="1:20" x14ac:dyDescent="0.2">
      <c r="A1728" s="1">
        <v>43236</v>
      </c>
      <c r="B1728" t="s">
        <v>24</v>
      </c>
      <c r="C1728">
        <v>19</v>
      </c>
      <c r="D1728">
        <v>2</v>
      </c>
      <c r="E1728">
        <v>0</v>
      </c>
      <c r="F1728">
        <v>72</v>
      </c>
      <c r="G1728" s="5">
        <v>4.3333333333333304</v>
      </c>
      <c r="H1728" s="5">
        <v>46828.266666666597</v>
      </c>
      <c r="I1728">
        <v>16</v>
      </c>
      <c r="J1728">
        <v>2</v>
      </c>
      <c r="K1728">
        <v>0</v>
      </c>
      <c r="L1728">
        <v>35</v>
      </c>
      <c r="M1728">
        <v>9</v>
      </c>
      <c r="N1728">
        <v>2</v>
      </c>
      <c r="O1728">
        <v>0</v>
      </c>
      <c r="P1728">
        <v>34</v>
      </c>
      <c r="Q1728">
        <v>18</v>
      </c>
      <c r="R1728">
        <v>2</v>
      </c>
      <c r="S1728">
        <v>0</v>
      </c>
      <c r="T1728">
        <v>50</v>
      </c>
    </row>
    <row r="1729" spans="1:20" x14ac:dyDescent="0.2">
      <c r="A1729" s="1">
        <v>43236</v>
      </c>
      <c r="B1729" t="s">
        <v>25</v>
      </c>
      <c r="C1729">
        <v>11</v>
      </c>
      <c r="D1729">
        <v>4</v>
      </c>
      <c r="E1729">
        <v>0</v>
      </c>
      <c r="F1729">
        <v>44</v>
      </c>
      <c r="G1729" s="5">
        <v>1.8</v>
      </c>
      <c r="H1729" s="5">
        <v>70165.100000000006</v>
      </c>
      <c r="I1729">
        <v>15</v>
      </c>
      <c r="J1729">
        <v>4</v>
      </c>
      <c r="K1729">
        <v>0</v>
      </c>
      <c r="L1729">
        <v>52</v>
      </c>
      <c r="M1729">
        <v>13</v>
      </c>
      <c r="N1729">
        <v>4</v>
      </c>
      <c r="O1729">
        <v>0</v>
      </c>
      <c r="P1729">
        <v>52</v>
      </c>
      <c r="Q1729">
        <v>18</v>
      </c>
      <c r="R1729">
        <v>4</v>
      </c>
      <c r="S1729">
        <v>0</v>
      </c>
      <c r="T1729">
        <v>70</v>
      </c>
    </row>
    <row r="1730" spans="1:20" x14ac:dyDescent="0.2">
      <c r="A1730" s="1">
        <v>43236</v>
      </c>
      <c r="B1730" t="s">
        <v>26</v>
      </c>
      <c r="C1730">
        <v>35</v>
      </c>
      <c r="D1730">
        <v>2</v>
      </c>
      <c r="E1730">
        <v>0</v>
      </c>
      <c r="F1730">
        <v>70</v>
      </c>
      <c r="G1730" s="5">
        <v>4.24</v>
      </c>
      <c r="H1730" s="5">
        <v>44178.080000000002</v>
      </c>
      <c r="I1730">
        <v>29</v>
      </c>
      <c r="J1730">
        <v>2</v>
      </c>
      <c r="K1730">
        <v>0</v>
      </c>
      <c r="L1730">
        <v>58</v>
      </c>
      <c r="M1730">
        <v>33</v>
      </c>
      <c r="N1730">
        <v>2</v>
      </c>
      <c r="O1730">
        <v>0</v>
      </c>
      <c r="P1730">
        <v>65</v>
      </c>
      <c r="Q1730">
        <v>38</v>
      </c>
      <c r="R1730">
        <v>2</v>
      </c>
      <c r="S1730">
        <v>0</v>
      </c>
      <c r="T1730">
        <v>73</v>
      </c>
    </row>
    <row r="1731" spans="1:20" x14ac:dyDescent="0.2">
      <c r="A1731" s="1">
        <v>43236</v>
      </c>
      <c r="B1731" t="s">
        <v>27</v>
      </c>
      <c r="C1731">
        <v>7</v>
      </c>
      <c r="D1731">
        <v>8</v>
      </c>
      <c r="E1731">
        <v>0</v>
      </c>
      <c r="F1731">
        <v>65</v>
      </c>
      <c r="G1731" s="5">
        <v>1.1428571428571399</v>
      </c>
      <c r="H1731" s="5">
        <v>85749.571428571406</v>
      </c>
      <c r="I1731">
        <v>12</v>
      </c>
      <c r="J1731">
        <v>8</v>
      </c>
      <c r="K1731">
        <v>0</v>
      </c>
      <c r="L1731">
        <v>111</v>
      </c>
      <c r="M1731">
        <v>15</v>
      </c>
      <c r="N1731">
        <v>8</v>
      </c>
      <c r="O1731">
        <v>1</v>
      </c>
      <c r="P1731">
        <v>137</v>
      </c>
      <c r="Q1731">
        <v>6</v>
      </c>
      <c r="R1731">
        <v>8</v>
      </c>
      <c r="S1731">
        <v>0</v>
      </c>
      <c r="T1731">
        <v>56</v>
      </c>
    </row>
    <row r="1732" spans="1:20" x14ac:dyDescent="0.2">
      <c r="A1732" s="1">
        <v>43236</v>
      </c>
      <c r="B1732" t="s">
        <v>28</v>
      </c>
      <c r="C1732">
        <v>14</v>
      </c>
      <c r="D1732">
        <v>8</v>
      </c>
      <c r="E1732">
        <v>1</v>
      </c>
      <c r="F1732">
        <v>101</v>
      </c>
      <c r="G1732" s="5">
        <v>10.6428571428571</v>
      </c>
      <c r="H1732" s="5">
        <v>42904.285714285703</v>
      </c>
      <c r="I1732">
        <v>14</v>
      </c>
      <c r="J1732">
        <v>7</v>
      </c>
      <c r="K1732">
        <v>0</v>
      </c>
      <c r="L1732">
        <v>90</v>
      </c>
      <c r="M1732">
        <v>15</v>
      </c>
      <c r="N1732">
        <v>13</v>
      </c>
      <c r="O1732">
        <v>8</v>
      </c>
      <c r="P1732">
        <v>71</v>
      </c>
      <c r="Q1732">
        <v>21</v>
      </c>
      <c r="R1732">
        <v>8</v>
      </c>
      <c r="S1732">
        <v>0</v>
      </c>
      <c r="T1732">
        <v>151</v>
      </c>
    </row>
    <row r="1733" spans="1:20" x14ac:dyDescent="0.2">
      <c r="A1733" s="1">
        <v>43236</v>
      </c>
      <c r="B1733" t="s">
        <v>29</v>
      </c>
      <c r="C1733">
        <v>26</v>
      </c>
      <c r="D1733">
        <v>2</v>
      </c>
      <c r="E1733">
        <v>0</v>
      </c>
      <c r="F1733">
        <v>65</v>
      </c>
      <c r="G1733" s="5">
        <v>2.57692307692307</v>
      </c>
      <c r="H1733" s="5">
        <v>57787.5</v>
      </c>
      <c r="I1733">
        <v>22</v>
      </c>
      <c r="J1733">
        <v>2</v>
      </c>
      <c r="K1733">
        <v>0</v>
      </c>
      <c r="L1733">
        <v>48</v>
      </c>
      <c r="M1733">
        <v>11</v>
      </c>
      <c r="N1733">
        <v>2</v>
      </c>
      <c r="O1733">
        <v>0</v>
      </c>
      <c r="P1733">
        <v>38</v>
      </c>
      <c r="Q1733">
        <v>20</v>
      </c>
      <c r="R1733">
        <v>2</v>
      </c>
      <c r="S1733">
        <v>0</v>
      </c>
      <c r="T1733">
        <v>50</v>
      </c>
    </row>
    <row r="1734" spans="1:20" x14ac:dyDescent="0.2">
      <c r="A1734" s="1">
        <v>43236</v>
      </c>
      <c r="B1734" t="s">
        <v>30</v>
      </c>
      <c r="C1734">
        <v>12</v>
      </c>
      <c r="D1734">
        <v>2</v>
      </c>
      <c r="E1734">
        <v>0</v>
      </c>
      <c r="F1734">
        <v>44</v>
      </c>
      <c r="G1734" s="5">
        <v>3.2727272727272698</v>
      </c>
      <c r="H1734" s="5">
        <v>72775</v>
      </c>
      <c r="I1734">
        <v>11</v>
      </c>
      <c r="J1734">
        <v>2</v>
      </c>
      <c r="K1734">
        <v>0</v>
      </c>
      <c r="L1734">
        <v>26</v>
      </c>
      <c r="M1734">
        <v>17</v>
      </c>
      <c r="N1734">
        <v>2</v>
      </c>
      <c r="O1734">
        <v>0</v>
      </c>
      <c r="P1734">
        <v>56</v>
      </c>
      <c r="Q1734">
        <v>16</v>
      </c>
      <c r="R1734">
        <v>2</v>
      </c>
      <c r="S1734">
        <v>0</v>
      </c>
      <c r="T1734">
        <v>34</v>
      </c>
    </row>
    <row r="1735" spans="1:20" x14ac:dyDescent="0.2">
      <c r="A1735" s="1">
        <v>43236</v>
      </c>
      <c r="B1735" t="s">
        <v>31</v>
      </c>
      <c r="C1735">
        <v>75</v>
      </c>
      <c r="D1735">
        <v>14</v>
      </c>
      <c r="E1735">
        <v>0</v>
      </c>
      <c r="F1735">
        <v>1043</v>
      </c>
      <c r="G1735" s="5">
        <v>3.44</v>
      </c>
      <c r="H1735" s="5">
        <v>49445.453333333302</v>
      </c>
      <c r="I1735">
        <v>90</v>
      </c>
      <c r="J1735">
        <v>11</v>
      </c>
      <c r="K1735">
        <v>1</v>
      </c>
      <c r="L1735">
        <v>946</v>
      </c>
      <c r="M1735">
        <v>82</v>
      </c>
      <c r="N1735">
        <v>19</v>
      </c>
      <c r="O1735">
        <v>5</v>
      </c>
      <c r="P1735">
        <v>1163</v>
      </c>
      <c r="Q1735">
        <v>84</v>
      </c>
      <c r="R1735">
        <v>12</v>
      </c>
      <c r="S1735">
        <v>1</v>
      </c>
      <c r="T1735">
        <v>977</v>
      </c>
    </row>
    <row r="1736" spans="1:20" x14ac:dyDescent="0.2">
      <c r="A1736" s="1">
        <v>43236</v>
      </c>
      <c r="B1736" t="s">
        <v>32</v>
      </c>
      <c r="C1736">
        <v>26</v>
      </c>
      <c r="D1736">
        <v>3</v>
      </c>
      <c r="E1736">
        <v>0</v>
      </c>
      <c r="F1736">
        <v>112</v>
      </c>
      <c r="G1736" s="5">
        <v>3.6666666666666599</v>
      </c>
      <c r="H1736" s="5">
        <v>41832.291666666599</v>
      </c>
      <c r="I1736">
        <v>27</v>
      </c>
      <c r="J1736">
        <v>3</v>
      </c>
      <c r="K1736">
        <v>0</v>
      </c>
      <c r="L1736">
        <v>89</v>
      </c>
      <c r="M1736">
        <v>23</v>
      </c>
      <c r="N1736">
        <v>3</v>
      </c>
      <c r="O1736">
        <v>0</v>
      </c>
      <c r="P1736">
        <v>72</v>
      </c>
      <c r="Q1736">
        <v>39</v>
      </c>
      <c r="R1736">
        <v>3</v>
      </c>
      <c r="S1736">
        <v>0</v>
      </c>
      <c r="T1736">
        <v>139</v>
      </c>
    </row>
    <row r="1737" spans="1:20" x14ac:dyDescent="0.2">
      <c r="A1737" s="1">
        <v>43237</v>
      </c>
      <c r="B1737" t="s">
        <v>18</v>
      </c>
      <c r="C1737">
        <v>3</v>
      </c>
      <c r="D1737">
        <v>4</v>
      </c>
      <c r="E1737">
        <v>0</v>
      </c>
      <c r="F1737">
        <v>10</v>
      </c>
      <c r="G1737" s="5">
        <v>2.6666666666666599</v>
      </c>
      <c r="H1737" s="5">
        <v>66686.333333333299</v>
      </c>
      <c r="I1737">
        <v>11</v>
      </c>
      <c r="J1737">
        <v>4</v>
      </c>
      <c r="K1737">
        <v>0</v>
      </c>
      <c r="L1737">
        <v>38</v>
      </c>
      <c r="M1737">
        <v>6</v>
      </c>
      <c r="N1737">
        <v>4</v>
      </c>
      <c r="O1737">
        <v>0</v>
      </c>
      <c r="P1737">
        <v>21</v>
      </c>
      <c r="Q1737">
        <v>5</v>
      </c>
      <c r="R1737">
        <v>4</v>
      </c>
      <c r="S1737">
        <v>0</v>
      </c>
      <c r="T1737">
        <v>18</v>
      </c>
    </row>
    <row r="1738" spans="1:20" x14ac:dyDescent="0.2">
      <c r="A1738" s="1">
        <v>43237</v>
      </c>
      <c r="B1738" t="s">
        <v>19</v>
      </c>
      <c r="C1738">
        <v>36</v>
      </c>
      <c r="D1738">
        <v>11</v>
      </c>
      <c r="E1738">
        <v>1</v>
      </c>
      <c r="F1738">
        <v>375</v>
      </c>
      <c r="G1738" s="5">
        <v>4.80555555555555</v>
      </c>
      <c r="H1738" s="5">
        <v>50120.361111111102</v>
      </c>
      <c r="I1738">
        <v>28</v>
      </c>
      <c r="J1738">
        <v>11</v>
      </c>
      <c r="K1738">
        <v>0</v>
      </c>
      <c r="L1738">
        <v>315</v>
      </c>
      <c r="M1738">
        <v>56</v>
      </c>
      <c r="N1738">
        <v>10</v>
      </c>
      <c r="O1738">
        <v>1</v>
      </c>
      <c r="P1738">
        <v>474</v>
      </c>
      <c r="Q1738">
        <v>19</v>
      </c>
      <c r="R1738">
        <v>20</v>
      </c>
      <c r="S1738">
        <v>1</v>
      </c>
      <c r="T1738">
        <v>367</v>
      </c>
    </row>
    <row r="1739" spans="1:20" x14ac:dyDescent="0.2">
      <c r="A1739" s="1">
        <v>43237</v>
      </c>
      <c r="B1739" t="s">
        <v>20</v>
      </c>
      <c r="C1739">
        <v>18</v>
      </c>
      <c r="D1739">
        <v>6</v>
      </c>
      <c r="E1739">
        <v>0</v>
      </c>
      <c r="F1739">
        <v>113</v>
      </c>
      <c r="G1739" s="5">
        <v>2.1111111111111098</v>
      </c>
      <c r="H1739" s="5">
        <v>72280.777777777694</v>
      </c>
      <c r="I1739">
        <v>9</v>
      </c>
      <c r="J1739">
        <v>7</v>
      </c>
      <c r="K1739">
        <v>0</v>
      </c>
      <c r="L1739">
        <v>61</v>
      </c>
      <c r="M1739">
        <v>25</v>
      </c>
      <c r="N1739">
        <v>13</v>
      </c>
      <c r="O1739">
        <v>0</v>
      </c>
      <c r="P1739">
        <v>298</v>
      </c>
      <c r="Q1739">
        <v>26</v>
      </c>
      <c r="R1739">
        <v>13</v>
      </c>
      <c r="S1739">
        <v>1</v>
      </c>
      <c r="T1739">
        <v>321</v>
      </c>
    </row>
    <row r="1740" spans="1:20" x14ac:dyDescent="0.2">
      <c r="A1740" s="1">
        <v>43237</v>
      </c>
      <c r="B1740" t="s">
        <v>21</v>
      </c>
      <c r="C1740">
        <v>23</v>
      </c>
      <c r="D1740">
        <v>10</v>
      </c>
      <c r="E1740">
        <v>0</v>
      </c>
      <c r="F1740">
        <v>235</v>
      </c>
      <c r="G1740" s="5">
        <v>1.9565217391304299</v>
      </c>
      <c r="H1740" s="5">
        <v>60923.434782608601</v>
      </c>
      <c r="I1740">
        <v>15</v>
      </c>
      <c r="J1740">
        <v>10</v>
      </c>
      <c r="K1740">
        <v>0</v>
      </c>
      <c r="L1740">
        <v>147</v>
      </c>
      <c r="M1740">
        <v>16</v>
      </c>
      <c r="N1740">
        <v>10</v>
      </c>
      <c r="O1740">
        <v>1</v>
      </c>
      <c r="P1740">
        <v>142</v>
      </c>
      <c r="Q1740">
        <v>7</v>
      </c>
      <c r="R1740">
        <v>10</v>
      </c>
      <c r="S1740">
        <v>0</v>
      </c>
      <c r="T1740">
        <v>71</v>
      </c>
    </row>
    <row r="1741" spans="1:20" x14ac:dyDescent="0.2">
      <c r="A1741" s="1">
        <v>43237</v>
      </c>
      <c r="B1741" t="s">
        <v>22</v>
      </c>
      <c r="C1741">
        <v>37</v>
      </c>
      <c r="D1741">
        <v>8</v>
      </c>
      <c r="E1741">
        <v>0</v>
      </c>
      <c r="F1741">
        <v>327</v>
      </c>
      <c r="G1741" s="5">
        <v>2.7297297297297298</v>
      </c>
      <c r="H1741" s="5">
        <v>56859.270270270201</v>
      </c>
      <c r="I1741">
        <v>41</v>
      </c>
      <c r="J1741">
        <v>7</v>
      </c>
      <c r="K1741">
        <v>0</v>
      </c>
      <c r="L1741">
        <v>355</v>
      </c>
      <c r="M1741">
        <v>38</v>
      </c>
      <c r="N1741">
        <v>8</v>
      </c>
      <c r="O1741">
        <v>0</v>
      </c>
      <c r="P1741">
        <v>353</v>
      </c>
      <c r="Q1741">
        <v>31</v>
      </c>
      <c r="R1741">
        <v>8</v>
      </c>
      <c r="S1741">
        <v>0</v>
      </c>
      <c r="T1741">
        <v>282</v>
      </c>
    </row>
    <row r="1742" spans="1:20" x14ac:dyDescent="0.2">
      <c r="A1742" s="1">
        <v>43237</v>
      </c>
      <c r="B1742" t="s">
        <v>23</v>
      </c>
      <c r="C1742">
        <v>55</v>
      </c>
      <c r="D1742">
        <v>10</v>
      </c>
      <c r="E1742">
        <v>0</v>
      </c>
      <c r="F1742">
        <v>600</v>
      </c>
      <c r="G1742" s="5">
        <v>2.72</v>
      </c>
      <c r="H1742" s="5">
        <v>52114</v>
      </c>
      <c r="I1742">
        <v>43</v>
      </c>
      <c r="J1742">
        <v>10</v>
      </c>
      <c r="K1742">
        <v>0</v>
      </c>
      <c r="L1742">
        <v>474</v>
      </c>
      <c r="M1742">
        <v>50</v>
      </c>
      <c r="N1742">
        <v>10</v>
      </c>
      <c r="O1742">
        <v>0</v>
      </c>
      <c r="P1742">
        <v>556</v>
      </c>
      <c r="Q1742">
        <v>47</v>
      </c>
      <c r="R1742">
        <v>10</v>
      </c>
      <c r="S1742">
        <v>0</v>
      </c>
      <c r="T1742">
        <v>513</v>
      </c>
    </row>
    <row r="1743" spans="1:20" x14ac:dyDescent="0.2">
      <c r="A1743" s="1">
        <v>43237</v>
      </c>
      <c r="B1743" t="s">
        <v>24</v>
      </c>
      <c r="C1743">
        <v>18</v>
      </c>
      <c r="D1743">
        <v>2</v>
      </c>
      <c r="E1743">
        <v>0</v>
      </c>
      <c r="F1743">
        <v>50</v>
      </c>
      <c r="G1743" s="5">
        <v>3.6111111111111098</v>
      </c>
      <c r="H1743" s="5">
        <v>44644.722222222197</v>
      </c>
      <c r="I1743">
        <v>14</v>
      </c>
      <c r="J1743">
        <v>2</v>
      </c>
      <c r="K1743">
        <v>0</v>
      </c>
      <c r="L1743">
        <v>34</v>
      </c>
      <c r="M1743">
        <v>18</v>
      </c>
      <c r="N1743">
        <v>2</v>
      </c>
      <c r="O1743">
        <v>0</v>
      </c>
      <c r="P1743">
        <v>60</v>
      </c>
      <c r="Q1743">
        <v>16</v>
      </c>
      <c r="R1743">
        <v>2</v>
      </c>
      <c r="S1743">
        <v>0</v>
      </c>
      <c r="T1743">
        <v>52</v>
      </c>
    </row>
    <row r="1744" spans="1:20" x14ac:dyDescent="0.2">
      <c r="A1744" s="1">
        <v>43237</v>
      </c>
      <c r="B1744" t="s">
        <v>25</v>
      </c>
      <c r="C1744">
        <v>6</v>
      </c>
      <c r="D1744">
        <v>4</v>
      </c>
      <c r="E1744">
        <v>0</v>
      </c>
      <c r="F1744">
        <v>23</v>
      </c>
      <c r="G1744" s="5">
        <v>7.1666666666666599</v>
      </c>
      <c r="H1744" s="5">
        <v>50017</v>
      </c>
      <c r="I1744">
        <v>26</v>
      </c>
      <c r="J1744">
        <v>4</v>
      </c>
      <c r="K1744">
        <v>0</v>
      </c>
      <c r="L1744">
        <v>91</v>
      </c>
      <c r="M1744">
        <v>11</v>
      </c>
      <c r="N1744">
        <v>4</v>
      </c>
      <c r="O1744">
        <v>1</v>
      </c>
      <c r="P1744">
        <v>36</v>
      </c>
      <c r="Q1744">
        <v>13</v>
      </c>
      <c r="R1744">
        <v>4</v>
      </c>
      <c r="S1744">
        <v>0</v>
      </c>
      <c r="T1744">
        <v>46</v>
      </c>
    </row>
    <row r="1745" spans="1:20" x14ac:dyDescent="0.2">
      <c r="A1745" s="1">
        <v>43237</v>
      </c>
      <c r="B1745" t="s">
        <v>26</v>
      </c>
      <c r="C1745">
        <v>37</v>
      </c>
      <c r="D1745">
        <v>2</v>
      </c>
      <c r="E1745">
        <v>0</v>
      </c>
      <c r="F1745">
        <v>71</v>
      </c>
      <c r="G1745" s="5">
        <v>5.9375</v>
      </c>
      <c r="H1745" s="5">
        <v>43852.34375</v>
      </c>
      <c r="I1745">
        <v>36</v>
      </c>
      <c r="J1745">
        <v>2</v>
      </c>
      <c r="K1745">
        <v>0</v>
      </c>
      <c r="L1745">
        <v>72</v>
      </c>
      <c r="M1745">
        <v>48</v>
      </c>
      <c r="N1745">
        <v>2</v>
      </c>
      <c r="O1745">
        <v>0</v>
      </c>
      <c r="P1745">
        <v>94</v>
      </c>
      <c r="Q1745">
        <v>34</v>
      </c>
      <c r="R1745">
        <v>2</v>
      </c>
      <c r="S1745">
        <v>0</v>
      </c>
      <c r="T1745">
        <v>65</v>
      </c>
    </row>
    <row r="1746" spans="1:20" x14ac:dyDescent="0.2">
      <c r="A1746" s="1">
        <v>43237</v>
      </c>
      <c r="B1746" t="s">
        <v>27</v>
      </c>
      <c r="C1746">
        <v>8</v>
      </c>
      <c r="D1746">
        <v>8</v>
      </c>
      <c r="E1746">
        <v>2</v>
      </c>
      <c r="F1746">
        <v>58</v>
      </c>
      <c r="G1746" s="5">
        <v>2.5</v>
      </c>
      <c r="H1746" s="5">
        <v>75031.125</v>
      </c>
      <c r="I1746">
        <v>16</v>
      </c>
      <c r="J1746">
        <v>8</v>
      </c>
      <c r="K1746">
        <v>1</v>
      </c>
      <c r="L1746">
        <v>141</v>
      </c>
      <c r="M1746">
        <v>17</v>
      </c>
      <c r="N1746">
        <v>8</v>
      </c>
      <c r="O1746">
        <v>4</v>
      </c>
      <c r="P1746">
        <v>112</v>
      </c>
      <c r="Q1746">
        <v>10</v>
      </c>
      <c r="R1746">
        <v>8</v>
      </c>
      <c r="S1746">
        <v>1</v>
      </c>
      <c r="T1746">
        <v>79</v>
      </c>
    </row>
    <row r="1747" spans="1:20" x14ac:dyDescent="0.2">
      <c r="A1747" s="1">
        <v>43237</v>
      </c>
      <c r="B1747" t="s">
        <v>28</v>
      </c>
      <c r="C1747">
        <v>14</v>
      </c>
      <c r="D1747">
        <v>9</v>
      </c>
      <c r="E1747">
        <v>0</v>
      </c>
      <c r="F1747">
        <v>124</v>
      </c>
      <c r="G1747" s="5">
        <v>3.5714285714285698</v>
      </c>
      <c r="H1747" s="5">
        <v>50103.571428571398</v>
      </c>
      <c r="I1747">
        <v>11</v>
      </c>
      <c r="J1747">
        <v>7</v>
      </c>
      <c r="K1747">
        <v>1</v>
      </c>
      <c r="L1747">
        <v>71</v>
      </c>
      <c r="M1747">
        <v>23</v>
      </c>
      <c r="N1747">
        <v>8</v>
      </c>
      <c r="O1747">
        <v>1</v>
      </c>
      <c r="P1747">
        <v>175</v>
      </c>
      <c r="Q1747">
        <v>16</v>
      </c>
      <c r="R1747">
        <v>15</v>
      </c>
      <c r="S1747">
        <v>0</v>
      </c>
      <c r="T1747">
        <v>227</v>
      </c>
    </row>
    <row r="1748" spans="1:20" x14ac:dyDescent="0.2">
      <c r="A1748" s="1">
        <v>43237</v>
      </c>
      <c r="B1748" t="s">
        <v>29</v>
      </c>
      <c r="C1748">
        <v>20</v>
      </c>
      <c r="D1748">
        <v>2</v>
      </c>
      <c r="E1748">
        <v>0</v>
      </c>
      <c r="F1748">
        <v>50</v>
      </c>
      <c r="G1748" s="5">
        <v>2.2000000000000002</v>
      </c>
      <c r="H1748" s="5">
        <v>60019.7</v>
      </c>
      <c r="I1748">
        <v>19</v>
      </c>
      <c r="J1748">
        <v>2</v>
      </c>
      <c r="K1748">
        <v>0</v>
      </c>
      <c r="L1748">
        <v>50</v>
      </c>
      <c r="M1748">
        <v>32</v>
      </c>
      <c r="N1748">
        <v>2</v>
      </c>
      <c r="O1748">
        <v>0</v>
      </c>
      <c r="P1748">
        <v>96</v>
      </c>
      <c r="Q1748">
        <v>18</v>
      </c>
      <c r="R1748">
        <v>2</v>
      </c>
      <c r="S1748">
        <v>0</v>
      </c>
      <c r="T1748">
        <v>53</v>
      </c>
    </row>
    <row r="1749" spans="1:20" x14ac:dyDescent="0.2">
      <c r="A1749" s="1">
        <v>43237</v>
      </c>
      <c r="B1749" t="s">
        <v>30</v>
      </c>
      <c r="C1749">
        <v>18</v>
      </c>
      <c r="D1749">
        <v>2</v>
      </c>
      <c r="E1749">
        <v>0</v>
      </c>
      <c r="F1749">
        <v>50</v>
      </c>
      <c r="G1749" s="5">
        <v>2.8333333333333299</v>
      </c>
      <c r="H1749" s="5">
        <v>55670.444444444402</v>
      </c>
      <c r="I1749">
        <v>9</v>
      </c>
      <c r="J1749">
        <v>2</v>
      </c>
      <c r="K1749">
        <v>0</v>
      </c>
      <c r="L1749">
        <v>26</v>
      </c>
      <c r="M1749">
        <v>22</v>
      </c>
      <c r="N1749">
        <v>2</v>
      </c>
      <c r="O1749">
        <v>0</v>
      </c>
      <c r="P1749">
        <v>70</v>
      </c>
      <c r="Q1749">
        <v>17</v>
      </c>
      <c r="R1749">
        <v>2</v>
      </c>
      <c r="S1749">
        <v>0</v>
      </c>
      <c r="T1749">
        <v>48</v>
      </c>
    </row>
    <row r="1750" spans="1:20" x14ac:dyDescent="0.2">
      <c r="A1750" s="1">
        <v>43237</v>
      </c>
      <c r="B1750" t="s">
        <v>31</v>
      </c>
      <c r="C1750">
        <v>88</v>
      </c>
      <c r="D1750">
        <v>11</v>
      </c>
      <c r="E1750">
        <v>0</v>
      </c>
      <c r="F1750">
        <v>951</v>
      </c>
      <c r="G1750" s="5">
        <v>3.8275862068965498</v>
      </c>
      <c r="H1750" s="5">
        <v>49558.850574712596</v>
      </c>
      <c r="I1750">
        <v>83</v>
      </c>
      <c r="J1750">
        <v>12</v>
      </c>
      <c r="K1750">
        <v>0</v>
      </c>
      <c r="L1750">
        <v>952</v>
      </c>
      <c r="M1750">
        <v>113</v>
      </c>
      <c r="N1750">
        <v>15</v>
      </c>
      <c r="O1750">
        <v>3</v>
      </c>
      <c r="P1750">
        <v>1331</v>
      </c>
      <c r="Q1750">
        <v>106</v>
      </c>
      <c r="R1750">
        <v>14</v>
      </c>
      <c r="S1750">
        <v>0</v>
      </c>
      <c r="T1750">
        <v>1291</v>
      </c>
    </row>
    <row r="1751" spans="1:20" x14ac:dyDescent="0.2">
      <c r="A1751" s="1">
        <v>43237</v>
      </c>
      <c r="B1751" t="s">
        <v>32</v>
      </c>
      <c r="C1751">
        <v>35</v>
      </c>
      <c r="D1751">
        <v>3</v>
      </c>
      <c r="E1751">
        <v>0</v>
      </c>
      <c r="F1751">
        <v>126</v>
      </c>
      <c r="G1751" s="5">
        <v>3.6774193548387002</v>
      </c>
      <c r="H1751" s="5">
        <v>54970.677419354797</v>
      </c>
      <c r="I1751">
        <v>25</v>
      </c>
      <c r="J1751">
        <v>3</v>
      </c>
      <c r="K1751">
        <v>0</v>
      </c>
      <c r="L1751">
        <v>103</v>
      </c>
      <c r="M1751">
        <v>37</v>
      </c>
      <c r="N1751">
        <v>3</v>
      </c>
      <c r="O1751">
        <v>0</v>
      </c>
      <c r="P1751">
        <v>149</v>
      </c>
      <c r="Q1751">
        <v>43</v>
      </c>
      <c r="R1751">
        <v>3</v>
      </c>
      <c r="S1751">
        <v>0</v>
      </c>
      <c r="T1751">
        <v>160</v>
      </c>
    </row>
    <row r="1752" spans="1:20" x14ac:dyDescent="0.2">
      <c r="A1752" s="1">
        <v>43238</v>
      </c>
      <c r="B1752" t="s">
        <v>18</v>
      </c>
      <c r="C1752">
        <v>13</v>
      </c>
      <c r="D1752">
        <v>4</v>
      </c>
      <c r="E1752">
        <v>0</v>
      </c>
      <c r="F1752">
        <v>46</v>
      </c>
      <c r="G1752" s="5">
        <v>6.4285714285714199</v>
      </c>
      <c r="H1752" s="5">
        <v>43071.142857142797</v>
      </c>
      <c r="I1752">
        <v>9</v>
      </c>
      <c r="J1752">
        <v>4</v>
      </c>
      <c r="K1752">
        <v>0</v>
      </c>
      <c r="L1752">
        <v>32</v>
      </c>
      <c r="M1752">
        <v>9</v>
      </c>
      <c r="N1752">
        <v>4</v>
      </c>
      <c r="O1752">
        <v>0</v>
      </c>
      <c r="P1752">
        <v>28</v>
      </c>
      <c r="Q1752">
        <v>11</v>
      </c>
      <c r="R1752">
        <v>4</v>
      </c>
      <c r="S1752">
        <v>0</v>
      </c>
      <c r="T1752">
        <v>38</v>
      </c>
    </row>
    <row r="1753" spans="1:20" x14ac:dyDescent="0.2">
      <c r="A1753" s="1">
        <v>43238</v>
      </c>
      <c r="B1753" t="s">
        <v>19</v>
      </c>
      <c r="C1753">
        <v>33</v>
      </c>
      <c r="D1753">
        <v>13</v>
      </c>
      <c r="E1753">
        <v>1</v>
      </c>
      <c r="F1753">
        <v>390</v>
      </c>
      <c r="G1753" s="5">
        <v>2.3333333333333299</v>
      </c>
      <c r="H1753" s="5">
        <v>57648.030303030297</v>
      </c>
      <c r="I1753">
        <v>34</v>
      </c>
      <c r="J1753">
        <v>10</v>
      </c>
      <c r="K1753">
        <v>0</v>
      </c>
      <c r="L1753">
        <v>336</v>
      </c>
      <c r="M1753">
        <v>46</v>
      </c>
      <c r="N1753">
        <v>9</v>
      </c>
      <c r="O1753">
        <v>1</v>
      </c>
      <c r="P1753">
        <v>388</v>
      </c>
      <c r="Q1753">
        <v>39</v>
      </c>
      <c r="R1753">
        <v>9</v>
      </c>
      <c r="S1753">
        <v>1</v>
      </c>
      <c r="T1753">
        <v>327</v>
      </c>
    </row>
    <row r="1754" spans="1:20" x14ac:dyDescent="0.2">
      <c r="A1754" s="1">
        <v>43238</v>
      </c>
      <c r="B1754" t="s">
        <v>20</v>
      </c>
      <c r="C1754">
        <v>16</v>
      </c>
      <c r="D1754">
        <v>9</v>
      </c>
      <c r="E1754">
        <v>0</v>
      </c>
      <c r="F1754">
        <v>136</v>
      </c>
      <c r="G1754" s="5">
        <v>2.75</v>
      </c>
      <c r="H1754" s="5">
        <v>31427.5625</v>
      </c>
      <c r="I1754">
        <v>15</v>
      </c>
      <c r="J1754">
        <v>7</v>
      </c>
      <c r="K1754">
        <v>0</v>
      </c>
      <c r="L1754">
        <v>105</v>
      </c>
      <c r="M1754">
        <v>41</v>
      </c>
      <c r="N1754">
        <v>9</v>
      </c>
      <c r="O1754">
        <v>0</v>
      </c>
      <c r="P1754">
        <v>428</v>
      </c>
      <c r="Q1754">
        <v>11</v>
      </c>
      <c r="R1754">
        <v>9</v>
      </c>
      <c r="S1754">
        <v>0</v>
      </c>
      <c r="T1754">
        <v>97</v>
      </c>
    </row>
    <row r="1755" spans="1:20" x14ac:dyDescent="0.2">
      <c r="A1755" s="1">
        <v>43238</v>
      </c>
      <c r="B1755" t="s">
        <v>21</v>
      </c>
      <c r="C1755">
        <v>20</v>
      </c>
      <c r="D1755">
        <v>10</v>
      </c>
      <c r="E1755">
        <v>0</v>
      </c>
      <c r="F1755">
        <v>212</v>
      </c>
      <c r="G1755" s="5">
        <v>2.1052631578947301</v>
      </c>
      <c r="H1755" s="5">
        <v>68462.789473684199</v>
      </c>
      <c r="I1755">
        <v>19</v>
      </c>
      <c r="J1755">
        <v>10</v>
      </c>
      <c r="K1755">
        <v>0</v>
      </c>
      <c r="L1755">
        <v>190</v>
      </c>
      <c r="M1755">
        <v>14</v>
      </c>
      <c r="N1755">
        <v>10</v>
      </c>
      <c r="O1755">
        <v>0</v>
      </c>
      <c r="P1755">
        <v>142</v>
      </c>
      <c r="Q1755">
        <v>18</v>
      </c>
      <c r="R1755">
        <v>10</v>
      </c>
      <c r="S1755">
        <v>0</v>
      </c>
      <c r="T1755">
        <v>181</v>
      </c>
    </row>
    <row r="1756" spans="1:20" x14ac:dyDescent="0.2">
      <c r="A1756" s="1">
        <v>43238</v>
      </c>
      <c r="B1756" t="s">
        <v>22</v>
      </c>
      <c r="C1756">
        <v>35</v>
      </c>
      <c r="D1756">
        <v>8</v>
      </c>
      <c r="E1756">
        <v>1</v>
      </c>
      <c r="F1756">
        <v>314</v>
      </c>
      <c r="G1756" s="5">
        <v>1.71875</v>
      </c>
      <c r="H1756" s="5">
        <v>71921.15625</v>
      </c>
      <c r="I1756">
        <v>50</v>
      </c>
      <c r="J1756">
        <v>7</v>
      </c>
      <c r="K1756">
        <v>0</v>
      </c>
      <c r="L1756">
        <v>425</v>
      </c>
      <c r="M1756">
        <v>41</v>
      </c>
      <c r="N1756">
        <v>8</v>
      </c>
      <c r="O1756">
        <v>0</v>
      </c>
      <c r="P1756">
        <v>380</v>
      </c>
      <c r="Q1756">
        <v>33</v>
      </c>
      <c r="R1756">
        <v>8</v>
      </c>
      <c r="S1756">
        <v>0</v>
      </c>
      <c r="T1756">
        <v>313</v>
      </c>
    </row>
    <row r="1757" spans="1:20" x14ac:dyDescent="0.2">
      <c r="A1757" s="1">
        <v>43238</v>
      </c>
      <c r="B1757" t="s">
        <v>23</v>
      </c>
      <c r="C1757">
        <v>79</v>
      </c>
      <c r="D1757">
        <v>10</v>
      </c>
      <c r="E1757">
        <v>0</v>
      </c>
      <c r="F1757">
        <v>879</v>
      </c>
      <c r="G1757" s="5">
        <v>2.76811594202898</v>
      </c>
      <c r="H1757" s="5">
        <v>56608.507246376801</v>
      </c>
      <c r="I1757">
        <v>69</v>
      </c>
      <c r="J1757">
        <v>10</v>
      </c>
      <c r="K1757">
        <v>0</v>
      </c>
      <c r="L1757">
        <v>751</v>
      </c>
      <c r="M1757">
        <v>90</v>
      </c>
      <c r="N1757">
        <v>10</v>
      </c>
      <c r="O1757">
        <v>0</v>
      </c>
      <c r="P1757">
        <v>981</v>
      </c>
      <c r="Q1757">
        <v>61</v>
      </c>
      <c r="R1757">
        <v>10</v>
      </c>
      <c r="S1757">
        <v>0</v>
      </c>
      <c r="T1757">
        <v>694</v>
      </c>
    </row>
    <row r="1758" spans="1:20" x14ac:dyDescent="0.2">
      <c r="A1758" s="1">
        <v>43238</v>
      </c>
      <c r="B1758" t="s">
        <v>24</v>
      </c>
      <c r="C1758">
        <v>17</v>
      </c>
      <c r="D1758">
        <v>2</v>
      </c>
      <c r="E1758">
        <v>0</v>
      </c>
      <c r="F1758">
        <v>44</v>
      </c>
      <c r="G1758" s="5">
        <v>2.8823529411764701</v>
      </c>
      <c r="H1758" s="5">
        <v>41356</v>
      </c>
      <c r="I1758">
        <v>22</v>
      </c>
      <c r="J1758">
        <v>2</v>
      </c>
      <c r="K1758">
        <v>0</v>
      </c>
      <c r="L1758">
        <v>50</v>
      </c>
      <c r="M1758">
        <v>23</v>
      </c>
      <c r="N1758">
        <v>2</v>
      </c>
      <c r="O1758">
        <v>0</v>
      </c>
      <c r="P1758">
        <v>62</v>
      </c>
      <c r="Q1758">
        <v>15</v>
      </c>
      <c r="R1758">
        <v>2</v>
      </c>
      <c r="S1758">
        <v>0</v>
      </c>
      <c r="T1758">
        <v>44</v>
      </c>
    </row>
    <row r="1759" spans="1:20" x14ac:dyDescent="0.2">
      <c r="A1759" s="1">
        <v>43238</v>
      </c>
      <c r="B1759" t="s">
        <v>25</v>
      </c>
      <c r="C1759">
        <v>11</v>
      </c>
      <c r="D1759">
        <v>4</v>
      </c>
      <c r="E1759">
        <v>0</v>
      </c>
      <c r="F1759">
        <v>44</v>
      </c>
      <c r="G1759" s="5">
        <v>1.44444444444444</v>
      </c>
      <c r="H1759" s="5">
        <v>66774.666666666599</v>
      </c>
      <c r="I1759">
        <v>18</v>
      </c>
      <c r="J1759">
        <v>4</v>
      </c>
      <c r="K1759">
        <v>0</v>
      </c>
      <c r="L1759">
        <v>60</v>
      </c>
      <c r="M1759">
        <v>15</v>
      </c>
      <c r="N1759">
        <v>4</v>
      </c>
      <c r="O1759">
        <v>0</v>
      </c>
      <c r="P1759">
        <v>59</v>
      </c>
      <c r="Q1759">
        <v>13</v>
      </c>
      <c r="R1759">
        <v>4</v>
      </c>
      <c r="S1759">
        <v>0</v>
      </c>
      <c r="T1759">
        <v>52</v>
      </c>
    </row>
    <row r="1760" spans="1:20" x14ac:dyDescent="0.2">
      <c r="A1760" s="1">
        <v>43238</v>
      </c>
      <c r="B1760" t="s">
        <v>26</v>
      </c>
      <c r="C1760">
        <v>50</v>
      </c>
      <c r="D1760">
        <v>2</v>
      </c>
      <c r="E1760">
        <v>0</v>
      </c>
      <c r="F1760">
        <v>98</v>
      </c>
      <c r="G1760" s="5">
        <v>6.6969696969696901</v>
      </c>
      <c r="H1760" s="5">
        <v>57642.363636363603</v>
      </c>
      <c r="I1760">
        <v>50</v>
      </c>
      <c r="J1760">
        <v>2</v>
      </c>
      <c r="K1760">
        <v>0</v>
      </c>
      <c r="L1760">
        <v>99</v>
      </c>
      <c r="M1760">
        <v>65</v>
      </c>
      <c r="N1760">
        <v>2</v>
      </c>
      <c r="O1760">
        <v>0</v>
      </c>
      <c r="P1760">
        <v>127</v>
      </c>
      <c r="Q1760">
        <v>36</v>
      </c>
      <c r="R1760">
        <v>2</v>
      </c>
      <c r="S1760">
        <v>0</v>
      </c>
      <c r="T1760">
        <v>71</v>
      </c>
    </row>
    <row r="1761" spans="1:20" x14ac:dyDescent="0.2">
      <c r="A1761" s="1">
        <v>43238</v>
      </c>
      <c r="B1761" t="s">
        <v>27</v>
      </c>
      <c r="C1761">
        <v>18</v>
      </c>
      <c r="D1761">
        <v>8</v>
      </c>
      <c r="E1761">
        <v>0</v>
      </c>
      <c r="F1761">
        <v>174</v>
      </c>
      <c r="G1761" s="5">
        <v>8.8888888888888893</v>
      </c>
      <c r="H1761" s="5">
        <v>50088.388888888803</v>
      </c>
      <c r="I1761">
        <v>21</v>
      </c>
      <c r="J1761">
        <v>8</v>
      </c>
      <c r="K1761">
        <v>0</v>
      </c>
      <c r="L1761">
        <v>191</v>
      </c>
      <c r="M1761">
        <v>17</v>
      </c>
      <c r="N1761">
        <v>8</v>
      </c>
      <c r="O1761">
        <v>0</v>
      </c>
      <c r="P1761">
        <v>158</v>
      </c>
      <c r="Q1761">
        <v>19</v>
      </c>
      <c r="R1761">
        <v>8</v>
      </c>
      <c r="S1761">
        <v>0</v>
      </c>
      <c r="T1761">
        <v>182</v>
      </c>
    </row>
    <row r="1762" spans="1:20" x14ac:dyDescent="0.2">
      <c r="A1762" s="1">
        <v>43238</v>
      </c>
      <c r="B1762" t="s">
        <v>28</v>
      </c>
      <c r="C1762">
        <v>28</v>
      </c>
      <c r="D1762">
        <v>7</v>
      </c>
      <c r="E1762">
        <v>1</v>
      </c>
      <c r="F1762">
        <v>182</v>
      </c>
      <c r="G1762" s="5">
        <v>2.6071428571428501</v>
      </c>
      <c r="H1762" s="5">
        <v>43031.5</v>
      </c>
      <c r="I1762">
        <v>26</v>
      </c>
      <c r="J1762">
        <v>8</v>
      </c>
      <c r="K1762">
        <v>0</v>
      </c>
      <c r="L1762">
        <v>209</v>
      </c>
      <c r="M1762">
        <v>16</v>
      </c>
      <c r="N1762">
        <v>11</v>
      </c>
      <c r="O1762">
        <v>0</v>
      </c>
      <c r="P1762">
        <v>170</v>
      </c>
      <c r="Q1762">
        <v>16</v>
      </c>
      <c r="R1762">
        <v>8</v>
      </c>
      <c r="S1762">
        <v>1</v>
      </c>
      <c r="T1762">
        <v>109</v>
      </c>
    </row>
    <row r="1763" spans="1:20" x14ac:dyDescent="0.2">
      <c r="A1763" s="1">
        <v>43238</v>
      </c>
      <c r="B1763" t="s">
        <v>29</v>
      </c>
      <c r="C1763">
        <v>20</v>
      </c>
      <c r="D1763">
        <v>2</v>
      </c>
      <c r="E1763">
        <v>0</v>
      </c>
      <c r="F1763">
        <v>40</v>
      </c>
      <c r="G1763" s="5">
        <v>4.8947368421052602</v>
      </c>
      <c r="H1763" s="5">
        <v>63218.578947368398</v>
      </c>
      <c r="I1763">
        <v>26</v>
      </c>
      <c r="J1763">
        <v>2</v>
      </c>
      <c r="K1763">
        <v>0</v>
      </c>
      <c r="L1763">
        <v>62</v>
      </c>
      <c r="M1763">
        <v>23</v>
      </c>
      <c r="N1763">
        <v>2</v>
      </c>
      <c r="O1763">
        <v>0</v>
      </c>
      <c r="P1763">
        <v>66</v>
      </c>
      <c r="Q1763">
        <v>20</v>
      </c>
      <c r="R1763">
        <v>2</v>
      </c>
      <c r="S1763">
        <v>0</v>
      </c>
      <c r="T1763">
        <v>43</v>
      </c>
    </row>
    <row r="1764" spans="1:20" x14ac:dyDescent="0.2">
      <c r="A1764" s="1">
        <v>43238</v>
      </c>
      <c r="B1764" t="s">
        <v>30</v>
      </c>
      <c r="C1764">
        <v>17</v>
      </c>
      <c r="D1764">
        <v>2</v>
      </c>
      <c r="E1764">
        <v>0</v>
      </c>
      <c r="F1764">
        <v>41</v>
      </c>
      <c r="G1764" s="5">
        <v>2.8125</v>
      </c>
      <c r="H1764" s="5">
        <v>56361.375</v>
      </c>
      <c r="I1764">
        <v>25</v>
      </c>
      <c r="J1764">
        <v>2</v>
      </c>
      <c r="K1764">
        <v>0</v>
      </c>
      <c r="L1764">
        <v>55</v>
      </c>
      <c r="M1764">
        <v>21</v>
      </c>
      <c r="N1764">
        <v>2</v>
      </c>
      <c r="O1764">
        <v>0</v>
      </c>
      <c r="P1764">
        <v>51</v>
      </c>
      <c r="Q1764">
        <v>7</v>
      </c>
      <c r="R1764">
        <v>2</v>
      </c>
      <c r="S1764">
        <v>0</v>
      </c>
      <c r="T1764">
        <v>18</v>
      </c>
    </row>
    <row r="1765" spans="1:20" x14ac:dyDescent="0.2">
      <c r="A1765" s="1">
        <v>43238</v>
      </c>
      <c r="B1765" t="s">
        <v>31</v>
      </c>
      <c r="C1765">
        <v>99</v>
      </c>
      <c r="D1765">
        <v>11</v>
      </c>
      <c r="E1765">
        <v>0</v>
      </c>
      <c r="F1765">
        <v>1086</v>
      </c>
      <c r="G1765" s="5">
        <v>7.1313131313131297</v>
      </c>
      <c r="H1765" s="5">
        <v>39533.202020201999</v>
      </c>
      <c r="I1765">
        <v>126</v>
      </c>
      <c r="J1765">
        <v>11</v>
      </c>
      <c r="K1765">
        <v>0</v>
      </c>
      <c r="L1765">
        <v>1430</v>
      </c>
      <c r="M1765">
        <v>125</v>
      </c>
      <c r="N1765">
        <v>13</v>
      </c>
      <c r="O1765">
        <v>0</v>
      </c>
      <c r="P1765">
        <v>1596</v>
      </c>
      <c r="Q1765">
        <v>82</v>
      </c>
      <c r="R1765">
        <v>13</v>
      </c>
      <c r="S1765">
        <v>0</v>
      </c>
      <c r="T1765">
        <v>1023</v>
      </c>
    </row>
    <row r="1766" spans="1:20" x14ac:dyDescent="0.2">
      <c r="A1766" s="1">
        <v>43238</v>
      </c>
      <c r="B1766" t="s">
        <v>32</v>
      </c>
      <c r="C1766">
        <v>47</v>
      </c>
      <c r="D1766">
        <v>3</v>
      </c>
      <c r="E1766">
        <v>0</v>
      </c>
      <c r="F1766">
        <v>172</v>
      </c>
      <c r="G1766" s="5">
        <v>2.5454545454545401</v>
      </c>
      <c r="H1766" s="5">
        <v>61461.659090909001</v>
      </c>
      <c r="I1766">
        <v>47</v>
      </c>
      <c r="J1766">
        <v>3</v>
      </c>
      <c r="K1766">
        <v>0</v>
      </c>
      <c r="L1766">
        <v>165</v>
      </c>
      <c r="M1766">
        <v>57</v>
      </c>
      <c r="N1766">
        <v>3</v>
      </c>
      <c r="O1766">
        <v>0</v>
      </c>
      <c r="P1766">
        <v>221</v>
      </c>
      <c r="Q1766">
        <v>35</v>
      </c>
      <c r="R1766">
        <v>3</v>
      </c>
      <c r="S1766">
        <v>0</v>
      </c>
      <c r="T1766">
        <v>141</v>
      </c>
    </row>
    <row r="1767" spans="1:20" x14ac:dyDescent="0.2">
      <c r="A1767" s="1">
        <v>43239</v>
      </c>
      <c r="B1767" t="s">
        <v>18</v>
      </c>
      <c r="C1767">
        <v>12</v>
      </c>
      <c r="D1767">
        <v>4</v>
      </c>
      <c r="E1767">
        <v>0</v>
      </c>
      <c r="F1767">
        <v>38</v>
      </c>
      <c r="G1767" s="5">
        <v>2.2727272727272698</v>
      </c>
      <c r="H1767" s="5">
        <v>54784.909090909001</v>
      </c>
      <c r="I1767">
        <v>14</v>
      </c>
      <c r="J1767">
        <v>4</v>
      </c>
      <c r="K1767">
        <v>0</v>
      </c>
      <c r="L1767">
        <v>45</v>
      </c>
      <c r="M1767">
        <v>14</v>
      </c>
      <c r="N1767">
        <v>4</v>
      </c>
      <c r="O1767">
        <v>0</v>
      </c>
      <c r="P1767">
        <v>49</v>
      </c>
      <c r="Q1767">
        <v>14</v>
      </c>
      <c r="R1767">
        <v>4</v>
      </c>
      <c r="S1767">
        <v>0</v>
      </c>
      <c r="T1767">
        <v>49</v>
      </c>
    </row>
    <row r="1768" spans="1:20" x14ac:dyDescent="0.2">
      <c r="A1768" s="1">
        <v>43239</v>
      </c>
      <c r="B1768" t="s">
        <v>19</v>
      </c>
      <c r="C1768">
        <v>51</v>
      </c>
      <c r="D1768">
        <v>12</v>
      </c>
      <c r="E1768">
        <v>1</v>
      </c>
      <c r="F1768">
        <v>556</v>
      </c>
      <c r="G1768" s="5">
        <v>1.86274509803921</v>
      </c>
      <c r="H1768" s="5">
        <v>64812.058823529398</v>
      </c>
      <c r="I1768">
        <v>27</v>
      </c>
      <c r="J1768">
        <v>16</v>
      </c>
      <c r="K1768">
        <v>0</v>
      </c>
      <c r="L1768">
        <v>418</v>
      </c>
      <c r="M1768">
        <v>37</v>
      </c>
      <c r="N1768">
        <v>12</v>
      </c>
      <c r="O1768">
        <v>1</v>
      </c>
      <c r="P1768">
        <v>424</v>
      </c>
      <c r="Q1768">
        <v>47</v>
      </c>
      <c r="R1768">
        <v>13</v>
      </c>
      <c r="S1768">
        <v>1</v>
      </c>
      <c r="T1768">
        <v>560</v>
      </c>
    </row>
    <row r="1769" spans="1:20" x14ac:dyDescent="0.2">
      <c r="A1769" s="1">
        <v>43239</v>
      </c>
      <c r="B1769" t="s">
        <v>20</v>
      </c>
      <c r="C1769">
        <v>23</v>
      </c>
      <c r="D1769">
        <v>13</v>
      </c>
      <c r="E1769">
        <v>0</v>
      </c>
      <c r="F1769">
        <v>286</v>
      </c>
      <c r="G1769" s="5">
        <v>1.75</v>
      </c>
      <c r="H1769" s="5">
        <v>75037</v>
      </c>
      <c r="I1769">
        <v>24</v>
      </c>
      <c r="J1769">
        <v>10</v>
      </c>
      <c r="K1769">
        <v>0</v>
      </c>
      <c r="L1769">
        <v>229</v>
      </c>
      <c r="M1769">
        <v>18</v>
      </c>
      <c r="N1769">
        <v>8</v>
      </c>
      <c r="O1769">
        <v>0</v>
      </c>
      <c r="P1769">
        <v>151</v>
      </c>
      <c r="Q1769">
        <v>24</v>
      </c>
      <c r="R1769">
        <v>16</v>
      </c>
      <c r="S1769">
        <v>0</v>
      </c>
      <c r="T1769">
        <v>382</v>
      </c>
    </row>
    <row r="1770" spans="1:20" x14ac:dyDescent="0.2">
      <c r="A1770" s="1">
        <v>43239</v>
      </c>
      <c r="B1770" t="s">
        <v>21</v>
      </c>
      <c r="C1770">
        <v>19</v>
      </c>
      <c r="D1770">
        <v>10</v>
      </c>
      <c r="E1770">
        <v>0</v>
      </c>
      <c r="F1770">
        <v>193</v>
      </c>
      <c r="G1770" s="5">
        <v>1.5263157894736801</v>
      </c>
      <c r="H1770" s="5">
        <v>68497.052631578903</v>
      </c>
      <c r="I1770">
        <v>19</v>
      </c>
      <c r="J1770">
        <v>10</v>
      </c>
      <c r="K1770">
        <v>0</v>
      </c>
      <c r="L1770">
        <v>190</v>
      </c>
      <c r="M1770">
        <v>19</v>
      </c>
      <c r="N1770">
        <v>10</v>
      </c>
      <c r="O1770">
        <v>0</v>
      </c>
      <c r="P1770">
        <v>193</v>
      </c>
      <c r="Q1770">
        <v>25</v>
      </c>
      <c r="R1770">
        <v>10</v>
      </c>
      <c r="S1770">
        <v>1</v>
      </c>
      <c r="T1770">
        <v>236</v>
      </c>
    </row>
    <row r="1771" spans="1:20" x14ac:dyDescent="0.2">
      <c r="A1771" s="1">
        <v>43239</v>
      </c>
      <c r="B1771" t="s">
        <v>22</v>
      </c>
      <c r="C1771">
        <v>43</v>
      </c>
      <c r="D1771">
        <v>8</v>
      </c>
      <c r="E1771">
        <v>0</v>
      </c>
      <c r="F1771">
        <v>404</v>
      </c>
      <c r="G1771" s="5">
        <v>2</v>
      </c>
      <c r="H1771" s="5">
        <v>65098.375</v>
      </c>
      <c r="I1771">
        <v>59</v>
      </c>
      <c r="J1771">
        <v>7</v>
      </c>
      <c r="K1771">
        <v>0</v>
      </c>
      <c r="L1771">
        <v>504</v>
      </c>
      <c r="M1771">
        <v>63</v>
      </c>
      <c r="N1771">
        <v>8</v>
      </c>
      <c r="O1771">
        <v>0</v>
      </c>
      <c r="P1771">
        <v>574</v>
      </c>
      <c r="Q1771">
        <v>51</v>
      </c>
      <c r="R1771">
        <v>8</v>
      </c>
      <c r="S1771">
        <v>0</v>
      </c>
      <c r="T1771">
        <v>471</v>
      </c>
    </row>
    <row r="1772" spans="1:20" x14ac:dyDescent="0.2">
      <c r="A1772" s="1">
        <v>43239</v>
      </c>
      <c r="B1772" t="s">
        <v>23</v>
      </c>
      <c r="C1772">
        <v>58</v>
      </c>
      <c r="D1772">
        <v>10</v>
      </c>
      <c r="E1772">
        <v>0</v>
      </c>
      <c r="F1772">
        <v>637</v>
      </c>
      <c r="G1772" s="5">
        <v>2.7222222222222201</v>
      </c>
      <c r="H1772" s="5">
        <v>72261.333333333299</v>
      </c>
      <c r="I1772">
        <v>95</v>
      </c>
      <c r="J1772">
        <v>10</v>
      </c>
      <c r="K1772">
        <v>0</v>
      </c>
      <c r="L1772">
        <v>1055</v>
      </c>
      <c r="M1772">
        <v>89</v>
      </c>
      <c r="N1772">
        <v>10</v>
      </c>
      <c r="O1772">
        <v>0</v>
      </c>
      <c r="P1772">
        <v>980</v>
      </c>
      <c r="Q1772">
        <v>45</v>
      </c>
      <c r="R1772">
        <v>10</v>
      </c>
      <c r="S1772">
        <v>0</v>
      </c>
      <c r="T1772">
        <v>501</v>
      </c>
    </row>
    <row r="1773" spans="1:20" x14ac:dyDescent="0.2">
      <c r="A1773" s="1">
        <v>43239</v>
      </c>
      <c r="B1773" t="s">
        <v>24</v>
      </c>
      <c r="C1773">
        <v>17</v>
      </c>
      <c r="D1773">
        <v>2</v>
      </c>
      <c r="E1773">
        <v>0</v>
      </c>
      <c r="F1773">
        <v>64</v>
      </c>
      <c r="G1773" s="5">
        <v>2</v>
      </c>
      <c r="H1773" s="5">
        <v>57368.714285714203</v>
      </c>
      <c r="I1773">
        <v>27</v>
      </c>
      <c r="J1773">
        <v>2</v>
      </c>
      <c r="K1773">
        <v>0</v>
      </c>
      <c r="L1773">
        <v>67</v>
      </c>
      <c r="M1773">
        <v>20</v>
      </c>
      <c r="N1773">
        <v>2</v>
      </c>
      <c r="O1773">
        <v>0</v>
      </c>
      <c r="P1773">
        <v>52</v>
      </c>
      <c r="Q1773">
        <v>24</v>
      </c>
      <c r="R1773">
        <v>2</v>
      </c>
      <c r="S1773">
        <v>0</v>
      </c>
      <c r="T1773">
        <v>88</v>
      </c>
    </row>
    <row r="1774" spans="1:20" x14ac:dyDescent="0.2">
      <c r="A1774" s="1">
        <v>43239</v>
      </c>
      <c r="B1774" t="s">
        <v>25</v>
      </c>
      <c r="C1774">
        <v>15</v>
      </c>
      <c r="D1774">
        <v>4</v>
      </c>
      <c r="E1774">
        <v>0</v>
      </c>
      <c r="F1774">
        <v>60</v>
      </c>
      <c r="G1774" s="5">
        <v>2.2307692307692299</v>
      </c>
      <c r="H1774" s="5">
        <v>61751.615384615303</v>
      </c>
      <c r="I1774">
        <v>14</v>
      </c>
      <c r="J1774">
        <v>4</v>
      </c>
      <c r="K1774">
        <v>0</v>
      </c>
      <c r="L1774">
        <v>46</v>
      </c>
      <c r="M1774">
        <v>10</v>
      </c>
      <c r="N1774">
        <v>4</v>
      </c>
      <c r="O1774">
        <v>0</v>
      </c>
      <c r="P1774">
        <v>39</v>
      </c>
      <c r="Q1774">
        <v>13</v>
      </c>
      <c r="R1774">
        <v>4</v>
      </c>
      <c r="S1774">
        <v>0</v>
      </c>
      <c r="T1774">
        <v>52</v>
      </c>
    </row>
    <row r="1775" spans="1:20" x14ac:dyDescent="0.2">
      <c r="A1775" s="1">
        <v>43239</v>
      </c>
      <c r="B1775" t="s">
        <v>26</v>
      </c>
      <c r="C1775">
        <v>57</v>
      </c>
      <c r="D1775">
        <v>2</v>
      </c>
      <c r="E1775">
        <v>0</v>
      </c>
      <c r="F1775">
        <v>111</v>
      </c>
      <c r="G1775" s="5">
        <v>3</v>
      </c>
      <c r="H1775" s="5">
        <v>64329.285714285703</v>
      </c>
      <c r="I1775">
        <v>59</v>
      </c>
      <c r="J1775">
        <v>2</v>
      </c>
      <c r="K1775">
        <v>0</v>
      </c>
      <c r="L1775">
        <v>115</v>
      </c>
      <c r="M1775">
        <v>46</v>
      </c>
      <c r="N1775">
        <v>2</v>
      </c>
      <c r="O1775">
        <v>0</v>
      </c>
      <c r="P1775">
        <v>92</v>
      </c>
      <c r="Q1775">
        <v>54</v>
      </c>
      <c r="R1775">
        <v>2</v>
      </c>
      <c r="S1775">
        <v>0</v>
      </c>
      <c r="T1775">
        <v>107</v>
      </c>
    </row>
    <row r="1776" spans="1:20" x14ac:dyDescent="0.2">
      <c r="A1776" s="1">
        <v>43239</v>
      </c>
      <c r="B1776" t="s">
        <v>27</v>
      </c>
      <c r="C1776">
        <v>15</v>
      </c>
      <c r="D1776">
        <v>8</v>
      </c>
      <c r="E1776">
        <v>2</v>
      </c>
      <c r="F1776">
        <v>112</v>
      </c>
      <c r="G1776" s="5">
        <v>2.1333333333333302</v>
      </c>
      <c r="H1776" s="5">
        <v>73367</v>
      </c>
      <c r="I1776">
        <v>9</v>
      </c>
      <c r="J1776">
        <v>8</v>
      </c>
      <c r="K1776">
        <v>0</v>
      </c>
      <c r="L1776">
        <v>87</v>
      </c>
      <c r="M1776">
        <v>18</v>
      </c>
      <c r="N1776">
        <v>8</v>
      </c>
      <c r="O1776">
        <v>0</v>
      </c>
      <c r="P1776">
        <v>170</v>
      </c>
      <c r="Q1776">
        <v>11</v>
      </c>
      <c r="R1776">
        <v>8</v>
      </c>
      <c r="S1776">
        <v>0</v>
      </c>
      <c r="T1776">
        <v>106</v>
      </c>
    </row>
    <row r="1777" spans="1:20" x14ac:dyDescent="0.2">
      <c r="A1777" s="1">
        <v>43239</v>
      </c>
      <c r="B1777" t="s">
        <v>28</v>
      </c>
      <c r="C1777">
        <v>21</v>
      </c>
      <c r="D1777">
        <v>9</v>
      </c>
      <c r="E1777">
        <v>0</v>
      </c>
      <c r="F1777">
        <v>184</v>
      </c>
      <c r="G1777" s="5">
        <v>3.2380952380952301</v>
      </c>
      <c r="H1777" s="5">
        <v>52451.666666666599</v>
      </c>
      <c r="I1777">
        <v>20</v>
      </c>
      <c r="J1777">
        <v>9</v>
      </c>
      <c r="K1777">
        <v>1</v>
      </c>
      <c r="L1777">
        <v>173</v>
      </c>
      <c r="M1777">
        <v>27</v>
      </c>
      <c r="N1777">
        <v>9</v>
      </c>
      <c r="O1777">
        <v>0</v>
      </c>
      <c r="P1777">
        <v>235</v>
      </c>
      <c r="Q1777">
        <v>22</v>
      </c>
      <c r="R1777">
        <v>11</v>
      </c>
      <c r="S1777">
        <v>0</v>
      </c>
      <c r="T1777">
        <v>247</v>
      </c>
    </row>
    <row r="1778" spans="1:20" x14ac:dyDescent="0.2">
      <c r="A1778" s="1">
        <v>43239</v>
      </c>
      <c r="B1778" t="s">
        <v>29</v>
      </c>
      <c r="C1778">
        <v>28</v>
      </c>
      <c r="D1778">
        <v>2</v>
      </c>
      <c r="E1778">
        <v>0</v>
      </c>
      <c r="F1778">
        <v>96</v>
      </c>
      <c r="G1778" s="5">
        <v>1.7692307692307601</v>
      </c>
      <c r="H1778" s="5">
        <v>61721.846153846098</v>
      </c>
      <c r="I1778">
        <v>31</v>
      </c>
      <c r="J1778">
        <v>2</v>
      </c>
      <c r="K1778">
        <v>0</v>
      </c>
      <c r="L1778">
        <v>88</v>
      </c>
      <c r="M1778">
        <v>26</v>
      </c>
      <c r="N1778">
        <v>2</v>
      </c>
      <c r="O1778">
        <v>0</v>
      </c>
      <c r="P1778">
        <v>72</v>
      </c>
      <c r="Q1778">
        <v>33</v>
      </c>
      <c r="R1778">
        <v>2</v>
      </c>
      <c r="S1778">
        <v>0</v>
      </c>
      <c r="T1778">
        <v>122</v>
      </c>
    </row>
    <row r="1779" spans="1:20" x14ac:dyDescent="0.2">
      <c r="A1779" s="1">
        <v>43239</v>
      </c>
      <c r="B1779" t="s">
        <v>30</v>
      </c>
      <c r="C1779">
        <v>12</v>
      </c>
      <c r="D1779">
        <v>2</v>
      </c>
      <c r="E1779">
        <v>0</v>
      </c>
      <c r="F1779">
        <v>30</v>
      </c>
      <c r="G1779" s="5">
        <v>1.25</v>
      </c>
      <c r="H1779" s="5">
        <v>83339</v>
      </c>
      <c r="I1779">
        <v>28</v>
      </c>
      <c r="J1779">
        <v>2</v>
      </c>
      <c r="K1779">
        <v>0</v>
      </c>
      <c r="L1779">
        <v>70</v>
      </c>
      <c r="M1779">
        <v>25</v>
      </c>
      <c r="N1779">
        <v>2</v>
      </c>
      <c r="O1779">
        <v>0</v>
      </c>
      <c r="P1779">
        <v>63</v>
      </c>
      <c r="Q1779">
        <v>39</v>
      </c>
      <c r="R1779">
        <v>2</v>
      </c>
      <c r="S1779">
        <v>0</v>
      </c>
      <c r="T1779">
        <v>140</v>
      </c>
    </row>
    <row r="1780" spans="1:20" x14ac:dyDescent="0.2">
      <c r="A1780" s="1">
        <v>43239</v>
      </c>
      <c r="B1780" t="s">
        <v>31</v>
      </c>
      <c r="C1780">
        <v>110</v>
      </c>
      <c r="D1780">
        <v>15</v>
      </c>
      <c r="E1780">
        <v>0</v>
      </c>
      <c r="F1780">
        <v>1608</v>
      </c>
      <c r="G1780" s="5">
        <v>3.39047619047619</v>
      </c>
      <c r="H1780" s="5">
        <v>57239.209523809499</v>
      </c>
      <c r="I1780">
        <v>105</v>
      </c>
      <c r="J1780">
        <v>13</v>
      </c>
      <c r="K1780">
        <v>0</v>
      </c>
      <c r="L1780">
        <v>1394</v>
      </c>
      <c r="M1780">
        <v>105</v>
      </c>
      <c r="N1780">
        <v>16</v>
      </c>
      <c r="O1780">
        <v>0</v>
      </c>
      <c r="P1780">
        <v>1611</v>
      </c>
      <c r="Q1780">
        <v>109</v>
      </c>
      <c r="R1780">
        <v>17</v>
      </c>
      <c r="S1780">
        <v>0</v>
      </c>
      <c r="T1780">
        <v>1881</v>
      </c>
    </row>
    <row r="1781" spans="1:20" x14ac:dyDescent="0.2">
      <c r="A1781" s="1">
        <v>43239</v>
      </c>
      <c r="B1781" t="s">
        <v>32</v>
      </c>
      <c r="C1781">
        <v>53</v>
      </c>
      <c r="D1781">
        <v>3</v>
      </c>
      <c r="E1781">
        <v>0</v>
      </c>
      <c r="F1781">
        <v>237</v>
      </c>
      <c r="G1781" s="5">
        <v>2.6808510638297798</v>
      </c>
      <c r="H1781" s="5">
        <v>57571.148936170197</v>
      </c>
      <c r="I1781">
        <v>57</v>
      </c>
      <c r="J1781">
        <v>3</v>
      </c>
      <c r="K1781">
        <v>0</v>
      </c>
      <c r="L1781">
        <v>243</v>
      </c>
      <c r="M1781">
        <v>44</v>
      </c>
      <c r="N1781">
        <v>3</v>
      </c>
      <c r="O1781">
        <v>0</v>
      </c>
      <c r="P1781">
        <v>191</v>
      </c>
      <c r="Q1781">
        <v>71</v>
      </c>
      <c r="R1781">
        <v>3</v>
      </c>
      <c r="S1781">
        <v>0</v>
      </c>
      <c r="T1781">
        <v>339</v>
      </c>
    </row>
    <row r="1782" spans="1:20" x14ac:dyDescent="0.2">
      <c r="A1782" s="1">
        <v>43241</v>
      </c>
      <c r="B1782" t="s">
        <v>18</v>
      </c>
      <c r="C1782">
        <v>3</v>
      </c>
      <c r="D1782">
        <v>4</v>
      </c>
      <c r="E1782">
        <v>0</v>
      </c>
      <c r="F1782">
        <v>10</v>
      </c>
      <c r="G1782" s="5">
        <v>1.3333333333333299</v>
      </c>
      <c r="H1782" s="5">
        <v>66727.666666666599</v>
      </c>
      <c r="I1782">
        <v>4</v>
      </c>
      <c r="J1782">
        <v>4</v>
      </c>
      <c r="K1782">
        <v>0</v>
      </c>
      <c r="L1782">
        <v>14</v>
      </c>
      <c r="M1782">
        <v>9</v>
      </c>
      <c r="N1782">
        <v>4</v>
      </c>
      <c r="O1782">
        <v>0</v>
      </c>
      <c r="P1782">
        <v>32</v>
      </c>
      <c r="Q1782">
        <v>8</v>
      </c>
      <c r="R1782">
        <v>4</v>
      </c>
      <c r="S1782">
        <v>1</v>
      </c>
      <c r="T1782">
        <v>20</v>
      </c>
    </row>
    <row r="1783" spans="1:20" x14ac:dyDescent="0.2">
      <c r="A1783" s="1">
        <v>43241</v>
      </c>
      <c r="B1783" t="s">
        <v>19</v>
      </c>
      <c r="C1783">
        <v>30</v>
      </c>
      <c r="D1783">
        <v>12</v>
      </c>
      <c r="E1783">
        <v>2</v>
      </c>
      <c r="F1783">
        <v>307</v>
      </c>
      <c r="G1783" s="5">
        <v>4.5333333333333297</v>
      </c>
      <c r="H1783" s="5">
        <v>53463.533333333296</v>
      </c>
      <c r="I1783">
        <v>27</v>
      </c>
      <c r="J1783">
        <v>12</v>
      </c>
      <c r="K1783">
        <v>1</v>
      </c>
      <c r="L1783">
        <v>308</v>
      </c>
      <c r="M1783">
        <v>19</v>
      </c>
      <c r="N1783">
        <v>12</v>
      </c>
      <c r="O1783">
        <v>0</v>
      </c>
      <c r="P1783">
        <v>219</v>
      </c>
      <c r="Q1783">
        <v>30</v>
      </c>
      <c r="R1783">
        <v>11</v>
      </c>
      <c r="S1783">
        <v>1</v>
      </c>
      <c r="T1783">
        <v>294</v>
      </c>
    </row>
    <row r="1784" spans="1:20" x14ac:dyDescent="0.2">
      <c r="A1784" s="1">
        <v>43241</v>
      </c>
      <c r="B1784" t="s">
        <v>20</v>
      </c>
      <c r="C1784">
        <v>17</v>
      </c>
      <c r="D1784">
        <v>7</v>
      </c>
      <c r="E1784">
        <v>1</v>
      </c>
      <c r="F1784">
        <v>103</v>
      </c>
      <c r="G1784" s="5">
        <v>8.2941176470588207</v>
      </c>
      <c r="H1784" s="5">
        <v>47088.9411764705</v>
      </c>
      <c r="I1784">
        <v>12</v>
      </c>
      <c r="J1784">
        <v>9</v>
      </c>
      <c r="K1784">
        <v>0</v>
      </c>
      <c r="L1784">
        <v>101</v>
      </c>
      <c r="M1784">
        <v>27</v>
      </c>
      <c r="N1784">
        <v>11</v>
      </c>
      <c r="O1784">
        <v>3</v>
      </c>
      <c r="P1784">
        <v>256</v>
      </c>
      <c r="Q1784">
        <v>15</v>
      </c>
      <c r="R1784">
        <v>7</v>
      </c>
      <c r="S1784">
        <v>0</v>
      </c>
      <c r="T1784">
        <v>107</v>
      </c>
    </row>
    <row r="1785" spans="1:20" x14ac:dyDescent="0.2">
      <c r="A1785" s="1">
        <v>43241</v>
      </c>
      <c r="B1785" t="s">
        <v>21</v>
      </c>
      <c r="C1785">
        <v>9</v>
      </c>
      <c r="D1785">
        <v>10</v>
      </c>
      <c r="E1785">
        <v>0</v>
      </c>
      <c r="F1785">
        <v>89</v>
      </c>
      <c r="G1785" s="5">
        <v>4.2222222222222197</v>
      </c>
      <c r="H1785" s="5">
        <v>55825.555555555497</v>
      </c>
      <c r="I1785">
        <v>10</v>
      </c>
      <c r="J1785">
        <v>10</v>
      </c>
      <c r="K1785">
        <v>2</v>
      </c>
      <c r="L1785">
        <v>82</v>
      </c>
      <c r="M1785">
        <v>14</v>
      </c>
      <c r="N1785">
        <v>10</v>
      </c>
      <c r="O1785">
        <v>0</v>
      </c>
      <c r="P1785">
        <v>144</v>
      </c>
      <c r="Q1785">
        <v>10</v>
      </c>
      <c r="R1785">
        <v>10</v>
      </c>
      <c r="S1785">
        <v>1</v>
      </c>
      <c r="T1785">
        <v>96</v>
      </c>
    </row>
    <row r="1786" spans="1:20" x14ac:dyDescent="0.2">
      <c r="A1786" s="1">
        <v>43241</v>
      </c>
      <c r="B1786" t="s">
        <v>22</v>
      </c>
      <c r="C1786">
        <v>35</v>
      </c>
      <c r="D1786">
        <v>8</v>
      </c>
      <c r="E1786">
        <v>0</v>
      </c>
      <c r="F1786">
        <v>317</v>
      </c>
      <c r="G1786" s="5">
        <v>2.70588235294117</v>
      </c>
      <c r="H1786" s="5">
        <v>64782.5</v>
      </c>
      <c r="I1786">
        <v>38</v>
      </c>
      <c r="J1786">
        <v>7</v>
      </c>
      <c r="K1786">
        <v>0</v>
      </c>
      <c r="L1786">
        <v>315</v>
      </c>
      <c r="M1786">
        <v>25</v>
      </c>
      <c r="N1786">
        <v>8</v>
      </c>
      <c r="O1786">
        <v>0</v>
      </c>
      <c r="P1786">
        <v>237</v>
      </c>
      <c r="Q1786">
        <v>32</v>
      </c>
      <c r="R1786">
        <v>8</v>
      </c>
      <c r="S1786">
        <v>0</v>
      </c>
      <c r="T1786">
        <v>286</v>
      </c>
    </row>
    <row r="1787" spans="1:20" x14ac:dyDescent="0.2">
      <c r="A1787" s="1">
        <v>43241</v>
      </c>
      <c r="B1787" t="s">
        <v>23</v>
      </c>
      <c r="C1787">
        <v>39</v>
      </c>
      <c r="D1787">
        <v>10</v>
      </c>
      <c r="E1787">
        <v>0</v>
      </c>
      <c r="F1787">
        <v>421</v>
      </c>
      <c r="G1787" s="5">
        <v>4.1794871794871797</v>
      </c>
      <c r="H1787" s="5">
        <v>51391.025641025597</v>
      </c>
      <c r="I1787">
        <v>51</v>
      </c>
      <c r="J1787">
        <v>10</v>
      </c>
      <c r="K1787">
        <v>0</v>
      </c>
      <c r="L1787">
        <v>563</v>
      </c>
      <c r="M1787">
        <v>44</v>
      </c>
      <c r="N1787">
        <v>10</v>
      </c>
      <c r="O1787">
        <v>0</v>
      </c>
      <c r="P1787">
        <v>500</v>
      </c>
      <c r="Q1787">
        <v>39</v>
      </c>
      <c r="R1787">
        <v>10</v>
      </c>
      <c r="S1787">
        <v>0</v>
      </c>
      <c r="T1787">
        <v>429</v>
      </c>
    </row>
    <row r="1788" spans="1:20" x14ac:dyDescent="0.2">
      <c r="A1788" s="1">
        <v>43241</v>
      </c>
      <c r="B1788" t="s">
        <v>24</v>
      </c>
      <c r="C1788">
        <v>16</v>
      </c>
      <c r="D1788">
        <v>2</v>
      </c>
      <c r="E1788">
        <v>0</v>
      </c>
      <c r="F1788">
        <v>39</v>
      </c>
      <c r="G1788" s="5">
        <v>6.1875</v>
      </c>
      <c r="H1788" s="5">
        <v>25228.25</v>
      </c>
      <c r="I1788">
        <v>13</v>
      </c>
      <c r="J1788">
        <v>2</v>
      </c>
      <c r="K1788">
        <v>1</v>
      </c>
      <c r="L1788">
        <v>38</v>
      </c>
      <c r="M1788">
        <v>14</v>
      </c>
      <c r="N1788">
        <v>2</v>
      </c>
      <c r="O1788">
        <v>0</v>
      </c>
      <c r="P1788">
        <v>42</v>
      </c>
      <c r="Q1788">
        <v>11</v>
      </c>
      <c r="R1788">
        <v>2</v>
      </c>
      <c r="S1788">
        <v>0</v>
      </c>
      <c r="T1788">
        <v>44</v>
      </c>
    </row>
    <row r="1789" spans="1:20" x14ac:dyDescent="0.2">
      <c r="A1789" s="1">
        <v>43241</v>
      </c>
      <c r="B1789" t="s">
        <v>25</v>
      </c>
      <c r="C1789">
        <v>10</v>
      </c>
      <c r="D1789">
        <v>4</v>
      </c>
      <c r="E1789">
        <v>2</v>
      </c>
      <c r="F1789">
        <v>26</v>
      </c>
      <c r="G1789" s="5">
        <v>1.55555555555555</v>
      </c>
      <c r="H1789" s="5">
        <v>66762</v>
      </c>
      <c r="I1789">
        <v>8</v>
      </c>
      <c r="J1789">
        <v>4</v>
      </c>
      <c r="K1789">
        <v>0</v>
      </c>
      <c r="L1789">
        <v>27</v>
      </c>
      <c r="M1789">
        <v>16</v>
      </c>
      <c r="N1789">
        <v>4</v>
      </c>
      <c r="O1789">
        <v>0</v>
      </c>
      <c r="P1789">
        <v>63</v>
      </c>
      <c r="Q1789">
        <v>9</v>
      </c>
      <c r="R1789">
        <v>4</v>
      </c>
      <c r="S1789">
        <v>0</v>
      </c>
      <c r="T1789">
        <v>34</v>
      </c>
    </row>
    <row r="1790" spans="1:20" x14ac:dyDescent="0.2">
      <c r="A1790" s="1">
        <v>43241</v>
      </c>
      <c r="B1790" t="s">
        <v>26</v>
      </c>
      <c r="C1790">
        <v>35</v>
      </c>
      <c r="D1790">
        <v>2</v>
      </c>
      <c r="E1790">
        <v>0</v>
      </c>
      <c r="F1790">
        <v>61</v>
      </c>
      <c r="G1790" s="5">
        <v>11.88</v>
      </c>
      <c r="H1790" s="5">
        <v>44102.879999999997</v>
      </c>
      <c r="I1790">
        <v>24</v>
      </c>
      <c r="J1790">
        <v>2</v>
      </c>
      <c r="K1790">
        <v>0</v>
      </c>
      <c r="L1790">
        <v>48</v>
      </c>
      <c r="M1790">
        <v>26</v>
      </c>
      <c r="N1790">
        <v>2</v>
      </c>
      <c r="O1790">
        <v>0</v>
      </c>
      <c r="P1790">
        <v>52</v>
      </c>
      <c r="Q1790">
        <v>26</v>
      </c>
      <c r="R1790">
        <v>2</v>
      </c>
      <c r="S1790">
        <v>0</v>
      </c>
      <c r="T1790">
        <v>48</v>
      </c>
    </row>
    <row r="1791" spans="1:20" x14ac:dyDescent="0.2">
      <c r="A1791" s="1">
        <v>43241</v>
      </c>
      <c r="B1791" t="s">
        <v>27</v>
      </c>
      <c r="C1791">
        <v>11</v>
      </c>
      <c r="D1791">
        <v>8</v>
      </c>
      <c r="E1791">
        <v>0</v>
      </c>
      <c r="F1791">
        <v>101</v>
      </c>
      <c r="G1791" s="5">
        <v>2.9090909090908998</v>
      </c>
      <c r="H1791" s="5">
        <v>81834.909090909001</v>
      </c>
      <c r="I1791">
        <v>18</v>
      </c>
      <c r="J1791">
        <v>8</v>
      </c>
      <c r="K1791">
        <v>1</v>
      </c>
      <c r="L1791">
        <v>157</v>
      </c>
      <c r="M1791">
        <v>10</v>
      </c>
      <c r="N1791">
        <v>8</v>
      </c>
      <c r="O1791">
        <v>2</v>
      </c>
      <c r="P1791">
        <v>79</v>
      </c>
      <c r="Q1791">
        <v>15</v>
      </c>
      <c r="R1791">
        <v>8</v>
      </c>
      <c r="S1791">
        <v>2</v>
      </c>
      <c r="T1791">
        <v>117</v>
      </c>
    </row>
    <row r="1792" spans="1:20" x14ac:dyDescent="0.2">
      <c r="A1792" s="1">
        <v>43241</v>
      </c>
      <c r="B1792" t="s">
        <v>28</v>
      </c>
      <c r="C1792">
        <v>12</v>
      </c>
      <c r="D1792">
        <v>8</v>
      </c>
      <c r="E1792">
        <v>1</v>
      </c>
      <c r="F1792">
        <v>81</v>
      </c>
      <c r="G1792" s="5">
        <v>18.6666666666666</v>
      </c>
      <c r="H1792" s="5">
        <v>50059.333333333299</v>
      </c>
      <c r="I1792">
        <v>11</v>
      </c>
      <c r="J1792">
        <v>10</v>
      </c>
      <c r="K1792">
        <v>0</v>
      </c>
      <c r="L1792">
        <v>107</v>
      </c>
      <c r="M1792">
        <v>20</v>
      </c>
      <c r="N1792">
        <v>13</v>
      </c>
      <c r="O1792">
        <v>5</v>
      </c>
      <c r="P1792">
        <v>214</v>
      </c>
      <c r="Q1792">
        <v>17</v>
      </c>
      <c r="R1792">
        <v>10</v>
      </c>
      <c r="S1792">
        <v>0</v>
      </c>
      <c r="T1792">
        <v>160</v>
      </c>
    </row>
    <row r="1793" spans="1:20" x14ac:dyDescent="0.2">
      <c r="A1793" s="1">
        <v>43241</v>
      </c>
      <c r="B1793" t="s">
        <v>29</v>
      </c>
      <c r="C1793">
        <v>13</v>
      </c>
      <c r="D1793">
        <v>2</v>
      </c>
      <c r="E1793">
        <v>0</v>
      </c>
      <c r="F1793">
        <v>23</v>
      </c>
      <c r="G1793" s="5">
        <v>17.727272727272702</v>
      </c>
      <c r="H1793" s="5">
        <v>72781</v>
      </c>
      <c r="I1793">
        <v>12</v>
      </c>
      <c r="J1793">
        <v>2</v>
      </c>
      <c r="K1793">
        <v>0</v>
      </c>
      <c r="L1793">
        <v>26</v>
      </c>
      <c r="M1793">
        <v>16</v>
      </c>
      <c r="N1793">
        <v>2</v>
      </c>
      <c r="O1793">
        <v>0</v>
      </c>
      <c r="P1793">
        <v>43</v>
      </c>
      <c r="Q1793">
        <v>17</v>
      </c>
      <c r="R1793">
        <v>2</v>
      </c>
      <c r="S1793">
        <v>0</v>
      </c>
      <c r="T1793">
        <v>43</v>
      </c>
    </row>
    <row r="1794" spans="1:20" x14ac:dyDescent="0.2">
      <c r="A1794" s="1">
        <v>43241</v>
      </c>
      <c r="B1794" t="s">
        <v>30</v>
      </c>
      <c r="C1794">
        <v>4</v>
      </c>
      <c r="D1794">
        <v>2</v>
      </c>
      <c r="E1794">
        <v>0</v>
      </c>
      <c r="F1794">
        <v>8</v>
      </c>
      <c r="G1794" s="5">
        <v>1.5</v>
      </c>
      <c r="H1794" s="5">
        <v>50316.75</v>
      </c>
      <c r="I1794">
        <v>8</v>
      </c>
      <c r="J1794">
        <v>2</v>
      </c>
      <c r="K1794">
        <v>0</v>
      </c>
      <c r="L1794">
        <v>16</v>
      </c>
      <c r="M1794">
        <v>12</v>
      </c>
      <c r="N1794">
        <v>2</v>
      </c>
      <c r="O1794">
        <v>4</v>
      </c>
      <c r="P1794">
        <v>18</v>
      </c>
      <c r="Q1794">
        <v>7</v>
      </c>
      <c r="R1794">
        <v>2</v>
      </c>
      <c r="S1794">
        <v>0</v>
      </c>
      <c r="T1794">
        <v>16</v>
      </c>
    </row>
    <row r="1795" spans="1:20" x14ac:dyDescent="0.2">
      <c r="A1795" s="1">
        <v>43241</v>
      </c>
      <c r="B1795" t="s">
        <v>31</v>
      </c>
      <c r="C1795">
        <v>68</v>
      </c>
      <c r="D1795">
        <v>13</v>
      </c>
      <c r="E1795">
        <v>1</v>
      </c>
      <c r="F1795">
        <v>806</v>
      </c>
      <c r="G1795" s="5">
        <v>8.0149253731343197</v>
      </c>
      <c r="H1795" s="5">
        <v>43400.477611940201</v>
      </c>
      <c r="I1795">
        <v>70</v>
      </c>
      <c r="J1795">
        <v>15</v>
      </c>
      <c r="K1795">
        <v>1</v>
      </c>
      <c r="L1795">
        <v>1010</v>
      </c>
      <c r="M1795">
        <v>99</v>
      </c>
      <c r="N1795">
        <v>14</v>
      </c>
      <c r="O1795">
        <v>2</v>
      </c>
      <c r="P1795">
        <v>1349</v>
      </c>
      <c r="Q1795">
        <v>63</v>
      </c>
      <c r="R1795">
        <v>12</v>
      </c>
      <c r="S1795">
        <v>0</v>
      </c>
      <c r="T1795">
        <v>724</v>
      </c>
    </row>
    <row r="1796" spans="1:20" x14ac:dyDescent="0.2">
      <c r="A1796" s="1">
        <v>43241</v>
      </c>
      <c r="B1796" t="s">
        <v>32</v>
      </c>
      <c r="C1796">
        <v>27</v>
      </c>
      <c r="D1796">
        <v>3</v>
      </c>
      <c r="E1796">
        <v>0</v>
      </c>
      <c r="F1796">
        <v>90</v>
      </c>
      <c r="G1796" s="5">
        <v>5.12</v>
      </c>
      <c r="H1796" s="5">
        <v>44129</v>
      </c>
      <c r="I1796">
        <v>27</v>
      </c>
      <c r="J1796">
        <v>3</v>
      </c>
      <c r="K1796">
        <v>0</v>
      </c>
      <c r="L1796">
        <v>117</v>
      </c>
      <c r="M1796">
        <v>22</v>
      </c>
      <c r="N1796">
        <v>3</v>
      </c>
      <c r="O1796">
        <v>2</v>
      </c>
      <c r="P1796">
        <v>72</v>
      </c>
      <c r="Q1796">
        <v>16</v>
      </c>
      <c r="R1796">
        <v>3</v>
      </c>
      <c r="S1796">
        <v>0</v>
      </c>
      <c r="T1796">
        <v>83</v>
      </c>
    </row>
    <row r="1797" spans="1:20" x14ac:dyDescent="0.2">
      <c r="A1797" s="1">
        <v>43242</v>
      </c>
      <c r="B1797" t="s">
        <v>18</v>
      </c>
      <c r="C1797">
        <v>8</v>
      </c>
      <c r="D1797">
        <v>4</v>
      </c>
      <c r="E1797">
        <v>0</v>
      </c>
      <c r="F1797">
        <v>28</v>
      </c>
      <c r="G1797" s="5">
        <v>3.125</v>
      </c>
      <c r="H1797" s="5">
        <v>37654.625</v>
      </c>
      <c r="I1797">
        <v>10</v>
      </c>
      <c r="J1797">
        <v>4</v>
      </c>
      <c r="K1797">
        <v>0</v>
      </c>
      <c r="L1797">
        <v>35</v>
      </c>
      <c r="M1797">
        <v>0</v>
      </c>
      <c r="N1797">
        <v>0</v>
      </c>
      <c r="O1797">
        <v>0</v>
      </c>
      <c r="P1797">
        <v>0</v>
      </c>
      <c r="Q1797">
        <v>7</v>
      </c>
      <c r="R1797">
        <v>4</v>
      </c>
      <c r="S1797">
        <v>0</v>
      </c>
      <c r="T1797">
        <v>24</v>
      </c>
    </row>
    <row r="1798" spans="1:20" x14ac:dyDescent="0.2">
      <c r="A1798" s="1">
        <v>43242</v>
      </c>
      <c r="B1798" t="s">
        <v>19</v>
      </c>
      <c r="C1798">
        <v>26</v>
      </c>
      <c r="D1798">
        <v>15</v>
      </c>
      <c r="E1798">
        <v>1</v>
      </c>
      <c r="F1798">
        <v>365</v>
      </c>
      <c r="G1798" s="5">
        <v>2.8076923076922999</v>
      </c>
      <c r="H1798" s="5">
        <v>38568.0769230769</v>
      </c>
      <c r="I1798">
        <v>35</v>
      </c>
      <c r="J1798">
        <v>12</v>
      </c>
      <c r="K1798">
        <v>0</v>
      </c>
      <c r="L1798">
        <v>413</v>
      </c>
      <c r="M1798">
        <v>25</v>
      </c>
      <c r="N1798">
        <v>12</v>
      </c>
      <c r="O1798">
        <v>1</v>
      </c>
      <c r="P1798">
        <v>268</v>
      </c>
      <c r="Q1798">
        <v>14</v>
      </c>
      <c r="R1798">
        <v>11</v>
      </c>
      <c r="S1798">
        <v>1</v>
      </c>
      <c r="T1798">
        <v>150</v>
      </c>
    </row>
    <row r="1799" spans="1:20" x14ac:dyDescent="0.2">
      <c r="A1799" s="1">
        <v>43242</v>
      </c>
      <c r="B1799" t="s">
        <v>20</v>
      </c>
      <c r="C1799">
        <v>12</v>
      </c>
      <c r="D1799">
        <v>10</v>
      </c>
      <c r="E1799">
        <v>1</v>
      </c>
      <c r="F1799">
        <v>116</v>
      </c>
      <c r="G1799" s="5">
        <v>18.9166666666666</v>
      </c>
      <c r="H1799" s="5">
        <v>50023.25</v>
      </c>
      <c r="I1799">
        <v>21</v>
      </c>
      <c r="J1799">
        <v>11</v>
      </c>
      <c r="K1799">
        <v>0</v>
      </c>
      <c r="L1799">
        <v>221</v>
      </c>
      <c r="M1799">
        <v>12</v>
      </c>
      <c r="N1799">
        <v>13</v>
      </c>
      <c r="O1799">
        <v>1</v>
      </c>
      <c r="P1799">
        <v>146</v>
      </c>
      <c r="Q1799">
        <v>21</v>
      </c>
      <c r="R1799">
        <v>10</v>
      </c>
      <c r="S1799">
        <v>0</v>
      </c>
      <c r="T1799">
        <v>245</v>
      </c>
    </row>
    <row r="1800" spans="1:20" x14ac:dyDescent="0.2">
      <c r="A1800" s="1">
        <v>43242</v>
      </c>
      <c r="B1800" t="s">
        <v>21</v>
      </c>
      <c r="C1800">
        <v>8</v>
      </c>
      <c r="D1800">
        <v>10</v>
      </c>
      <c r="E1800">
        <v>1</v>
      </c>
      <c r="F1800">
        <v>78</v>
      </c>
      <c r="G1800" s="5">
        <v>1.375</v>
      </c>
      <c r="H1800" s="5">
        <v>62532.125</v>
      </c>
      <c r="I1800">
        <v>23</v>
      </c>
      <c r="J1800">
        <v>10</v>
      </c>
      <c r="K1800">
        <v>0</v>
      </c>
      <c r="L1800">
        <v>230</v>
      </c>
      <c r="M1800">
        <v>16</v>
      </c>
      <c r="N1800">
        <v>10</v>
      </c>
      <c r="O1800">
        <v>0</v>
      </c>
      <c r="P1800">
        <v>163</v>
      </c>
      <c r="Q1800">
        <v>8</v>
      </c>
      <c r="R1800">
        <v>10</v>
      </c>
      <c r="S1800">
        <v>0</v>
      </c>
      <c r="T1800">
        <v>81</v>
      </c>
    </row>
    <row r="1801" spans="1:20" x14ac:dyDescent="0.2">
      <c r="A1801" s="1">
        <v>43242</v>
      </c>
      <c r="B1801" t="s">
        <v>22</v>
      </c>
      <c r="C1801">
        <v>19</v>
      </c>
      <c r="D1801">
        <v>8</v>
      </c>
      <c r="E1801">
        <v>0</v>
      </c>
      <c r="F1801">
        <v>177</v>
      </c>
      <c r="G1801" s="5">
        <v>3.2105263157894699</v>
      </c>
      <c r="H1801" s="5">
        <v>57942</v>
      </c>
      <c r="I1801">
        <v>32</v>
      </c>
      <c r="J1801">
        <v>7</v>
      </c>
      <c r="K1801">
        <v>0</v>
      </c>
      <c r="L1801">
        <v>279</v>
      </c>
      <c r="M1801">
        <v>23</v>
      </c>
      <c r="N1801">
        <v>8</v>
      </c>
      <c r="O1801">
        <v>1</v>
      </c>
      <c r="P1801">
        <v>191</v>
      </c>
      <c r="Q1801">
        <v>35</v>
      </c>
      <c r="R1801">
        <v>8</v>
      </c>
      <c r="S1801">
        <v>0</v>
      </c>
      <c r="T1801">
        <v>333</v>
      </c>
    </row>
    <row r="1802" spans="1:20" x14ac:dyDescent="0.2">
      <c r="A1802" s="1">
        <v>43242</v>
      </c>
      <c r="B1802" t="s">
        <v>23</v>
      </c>
      <c r="C1802">
        <v>62</v>
      </c>
      <c r="D1802">
        <v>10</v>
      </c>
      <c r="E1802">
        <v>1</v>
      </c>
      <c r="F1802">
        <v>670</v>
      </c>
      <c r="G1802" s="5">
        <v>2.6964285714285698</v>
      </c>
      <c r="H1802" s="5">
        <v>62661.9285714285</v>
      </c>
      <c r="I1802">
        <v>50</v>
      </c>
      <c r="J1802">
        <v>10</v>
      </c>
      <c r="K1802">
        <v>0</v>
      </c>
      <c r="L1802">
        <v>563</v>
      </c>
      <c r="M1802">
        <v>48</v>
      </c>
      <c r="N1802">
        <v>10</v>
      </c>
      <c r="O1802">
        <v>0</v>
      </c>
      <c r="P1802">
        <v>547</v>
      </c>
      <c r="Q1802">
        <v>45</v>
      </c>
      <c r="R1802">
        <v>10</v>
      </c>
      <c r="S1802">
        <v>0</v>
      </c>
      <c r="T1802">
        <v>493</v>
      </c>
    </row>
    <row r="1803" spans="1:20" x14ac:dyDescent="0.2">
      <c r="A1803" s="1">
        <v>43242</v>
      </c>
      <c r="B1803" t="s">
        <v>24</v>
      </c>
      <c r="C1803">
        <v>12</v>
      </c>
      <c r="D1803">
        <v>2</v>
      </c>
      <c r="E1803">
        <v>0</v>
      </c>
      <c r="F1803">
        <v>38</v>
      </c>
      <c r="G1803" s="5">
        <v>1.5454545454545401</v>
      </c>
      <c r="H1803" s="5">
        <v>63678.090909090897</v>
      </c>
      <c r="I1803">
        <v>18</v>
      </c>
      <c r="J1803">
        <v>2</v>
      </c>
      <c r="K1803">
        <v>0</v>
      </c>
      <c r="L1803">
        <v>58</v>
      </c>
      <c r="M1803">
        <v>11</v>
      </c>
      <c r="N1803">
        <v>2</v>
      </c>
      <c r="O1803">
        <v>0</v>
      </c>
      <c r="P1803">
        <v>26</v>
      </c>
      <c r="Q1803">
        <v>11</v>
      </c>
      <c r="R1803">
        <v>2</v>
      </c>
      <c r="S1803">
        <v>0</v>
      </c>
      <c r="T1803">
        <v>36</v>
      </c>
    </row>
    <row r="1804" spans="1:20" x14ac:dyDescent="0.2">
      <c r="A1804" s="1">
        <v>43242</v>
      </c>
      <c r="B1804" t="s">
        <v>25</v>
      </c>
      <c r="C1804">
        <v>14</v>
      </c>
      <c r="D1804">
        <v>4</v>
      </c>
      <c r="E1804">
        <v>1</v>
      </c>
      <c r="F1804">
        <v>48</v>
      </c>
      <c r="G1804" s="5">
        <v>1.3</v>
      </c>
      <c r="H1804" s="5">
        <v>80113.3</v>
      </c>
      <c r="I1804">
        <v>11</v>
      </c>
      <c r="J1804">
        <v>4</v>
      </c>
      <c r="K1804">
        <v>0</v>
      </c>
      <c r="L1804">
        <v>38</v>
      </c>
      <c r="M1804">
        <v>3</v>
      </c>
      <c r="N1804">
        <v>4</v>
      </c>
      <c r="O1804">
        <v>0</v>
      </c>
      <c r="P1804">
        <v>12</v>
      </c>
      <c r="Q1804">
        <v>13</v>
      </c>
      <c r="R1804">
        <v>4</v>
      </c>
      <c r="S1804">
        <v>0</v>
      </c>
      <c r="T1804">
        <v>52</v>
      </c>
    </row>
    <row r="1805" spans="1:20" x14ac:dyDescent="0.2">
      <c r="A1805" s="1">
        <v>43242</v>
      </c>
      <c r="B1805" t="s">
        <v>26</v>
      </c>
      <c r="C1805">
        <v>26</v>
      </c>
      <c r="D1805">
        <v>2</v>
      </c>
      <c r="E1805">
        <v>0</v>
      </c>
      <c r="F1805">
        <v>45</v>
      </c>
      <c r="G1805" s="5">
        <v>13.3333333333333</v>
      </c>
      <c r="H1805" s="5">
        <v>50044.333333333299</v>
      </c>
      <c r="I1805">
        <v>45</v>
      </c>
      <c r="J1805">
        <v>2</v>
      </c>
      <c r="K1805">
        <v>0</v>
      </c>
      <c r="L1805">
        <v>89</v>
      </c>
      <c r="M1805">
        <v>37</v>
      </c>
      <c r="N1805">
        <v>2</v>
      </c>
      <c r="O1805">
        <v>0</v>
      </c>
      <c r="P1805">
        <v>74</v>
      </c>
      <c r="Q1805">
        <v>29</v>
      </c>
      <c r="R1805">
        <v>2</v>
      </c>
      <c r="S1805">
        <v>0</v>
      </c>
      <c r="T1805">
        <v>58</v>
      </c>
    </row>
    <row r="1806" spans="1:20" x14ac:dyDescent="0.2">
      <c r="A1806" s="1">
        <v>43242</v>
      </c>
      <c r="B1806" t="s">
        <v>27</v>
      </c>
      <c r="C1806">
        <v>5</v>
      </c>
      <c r="D1806">
        <v>8</v>
      </c>
      <c r="E1806">
        <v>1</v>
      </c>
      <c r="F1806">
        <v>42</v>
      </c>
      <c r="G1806" s="5">
        <v>1.6</v>
      </c>
      <c r="H1806" s="5">
        <v>60329.4</v>
      </c>
      <c r="I1806">
        <v>11</v>
      </c>
      <c r="J1806">
        <v>8</v>
      </c>
      <c r="K1806">
        <v>1</v>
      </c>
      <c r="L1806">
        <v>92</v>
      </c>
      <c r="M1806">
        <v>10</v>
      </c>
      <c r="N1806">
        <v>8</v>
      </c>
      <c r="O1806">
        <v>0</v>
      </c>
      <c r="P1806">
        <v>94</v>
      </c>
      <c r="Q1806">
        <v>5</v>
      </c>
      <c r="R1806">
        <v>8</v>
      </c>
      <c r="S1806">
        <v>0</v>
      </c>
      <c r="T1806">
        <v>46</v>
      </c>
    </row>
    <row r="1807" spans="1:20" x14ac:dyDescent="0.2">
      <c r="A1807" s="1">
        <v>43242</v>
      </c>
      <c r="B1807" t="s">
        <v>28</v>
      </c>
      <c r="C1807">
        <v>14</v>
      </c>
      <c r="D1807">
        <v>9</v>
      </c>
      <c r="E1807">
        <v>1</v>
      </c>
      <c r="F1807">
        <v>101</v>
      </c>
      <c r="G1807" s="5">
        <v>17.857142857142801</v>
      </c>
      <c r="H1807" s="5">
        <v>50017.9285714285</v>
      </c>
      <c r="I1807">
        <v>17</v>
      </c>
      <c r="J1807">
        <v>10</v>
      </c>
      <c r="K1807">
        <v>0</v>
      </c>
      <c r="L1807">
        <v>162</v>
      </c>
      <c r="M1807">
        <v>19</v>
      </c>
      <c r="N1807">
        <v>7</v>
      </c>
      <c r="O1807">
        <v>0</v>
      </c>
      <c r="P1807">
        <v>126</v>
      </c>
      <c r="Q1807">
        <v>11</v>
      </c>
      <c r="R1807">
        <v>10</v>
      </c>
      <c r="S1807">
        <v>0</v>
      </c>
      <c r="T1807">
        <v>109</v>
      </c>
    </row>
    <row r="1808" spans="1:20" x14ac:dyDescent="0.2">
      <c r="A1808" s="1">
        <v>43242</v>
      </c>
      <c r="B1808" t="s">
        <v>29</v>
      </c>
      <c r="C1808">
        <v>17</v>
      </c>
      <c r="D1808">
        <v>2</v>
      </c>
      <c r="E1808">
        <v>0</v>
      </c>
      <c r="F1808">
        <v>39</v>
      </c>
      <c r="G1808" s="5">
        <v>13.294117647058799</v>
      </c>
      <c r="H1808" s="5">
        <v>53015.058823529398</v>
      </c>
      <c r="I1808">
        <v>24</v>
      </c>
      <c r="J1808">
        <v>2</v>
      </c>
      <c r="K1808">
        <v>0</v>
      </c>
      <c r="L1808">
        <v>61</v>
      </c>
      <c r="M1808">
        <v>22</v>
      </c>
      <c r="N1808">
        <v>2</v>
      </c>
      <c r="O1808">
        <v>0</v>
      </c>
      <c r="P1808">
        <v>68</v>
      </c>
      <c r="Q1808">
        <v>14</v>
      </c>
      <c r="R1808">
        <v>2</v>
      </c>
      <c r="S1808">
        <v>0</v>
      </c>
      <c r="T1808">
        <v>52</v>
      </c>
    </row>
    <row r="1809" spans="1:20" x14ac:dyDescent="0.2">
      <c r="A1809" s="1">
        <v>43242</v>
      </c>
      <c r="B1809" t="s">
        <v>30</v>
      </c>
      <c r="C1809">
        <v>10</v>
      </c>
      <c r="D1809">
        <v>2</v>
      </c>
      <c r="E1809">
        <v>0</v>
      </c>
      <c r="F1809">
        <v>22</v>
      </c>
      <c r="G1809" s="5">
        <v>3</v>
      </c>
      <c r="H1809" s="5">
        <v>50129.1</v>
      </c>
      <c r="I1809">
        <v>17</v>
      </c>
      <c r="J1809">
        <v>2</v>
      </c>
      <c r="K1809">
        <v>0</v>
      </c>
      <c r="L1809">
        <v>50</v>
      </c>
      <c r="M1809">
        <v>19</v>
      </c>
      <c r="N1809">
        <v>2</v>
      </c>
      <c r="O1809">
        <v>0</v>
      </c>
      <c r="P1809">
        <v>60</v>
      </c>
      <c r="Q1809">
        <v>14</v>
      </c>
      <c r="R1809">
        <v>2</v>
      </c>
      <c r="S1809">
        <v>0</v>
      </c>
      <c r="T1809">
        <v>46</v>
      </c>
    </row>
    <row r="1810" spans="1:20" x14ac:dyDescent="0.2">
      <c r="A1810" s="1">
        <v>43242</v>
      </c>
      <c r="B1810" t="s">
        <v>31</v>
      </c>
      <c r="C1810">
        <v>67</v>
      </c>
      <c r="D1810">
        <v>12</v>
      </c>
      <c r="E1810">
        <v>1</v>
      </c>
      <c r="F1810">
        <v>737</v>
      </c>
      <c r="G1810" s="5">
        <v>2.9242424242424199</v>
      </c>
      <c r="H1810" s="5">
        <v>51605.742424242402</v>
      </c>
      <c r="I1810">
        <v>96</v>
      </c>
      <c r="J1810">
        <v>15</v>
      </c>
      <c r="K1810">
        <v>0</v>
      </c>
      <c r="L1810">
        <v>1375</v>
      </c>
      <c r="M1810">
        <v>159</v>
      </c>
      <c r="N1810">
        <v>16</v>
      </c>
      <c r="O1810">
        <v>4</v>
      </c>
      <c r="P1810">
        <v>1377</v>
      </c>
      <c r="Q1810">
        <v>62</v>
      </c>
      <c r="R1810">
        <v>11</v>
      </c>
      <c r="S1810">
        <v>0</v>
      </c>
      <c r="T1810">
        <v>753</v>
      </c>
    </row>
    <row r="1811" spans="1:20" x14ac:dyDescent="0.2">
      <c r="A1811" s="1">
        <v>43242</v>
      </c>
      <c r="B1811" t="s">
        <v>32</v>
      </c>
      <c r="C1811">
        <v>27</v>
      </c>
      <c r="D1811">
        <v>3</v>
      </c>
      <c r="E1811">
        <v>1</v>
      </c>
      <c r="F1811">
        <v>103</v>
      </c>
      <c r="G1811" s="5">
        <v>2.1538461538461502</v>
      </c>
      <c r="H1811" s="5">
        <v>50135.6538461538</v>
      </c>
      <c r="I1811">
        <v>51</v>
      </c>
      <c r="J1811">
        <v>3</v>
      </c>
      <c r="K1811">
        <v>0</v>
      </c>
      <c r="L1811">
        <v>192</v>
      </c>
      <c r="M1811">
        <v>30</v>
      </c>
      <c r="N1811">
        <v>3</v>
      </c>
      <c r="O1811">
        <v>0</v>
      </c>
      <c r="P1811">
        <v>109</v>
      </c>
      <c r="Q1811">
        <v>20</v>
      </c>
      <c r="R1811">
        <v>3</v>
      </c>
      <c r="S1811">
        <v>0</v>
      </c>
      <c r="T1811">
        <v>82</v>
      </c>
    </row>
    <row r="1812" spans="1:20" x14ac:dyDescent="0.2">
      <c r="A1812" s="1">
        <v>43243</v>
      </c>
      <c r="B1812" t="s">
        <v>18</v>
      </c>
      <c r="C1812">
        <v>9</v>
      </c>
      <c r="D1812">
        <v>4</v>
      </c>
      <c r="E1812">
        <v>1</v>
      </c>
      <c r="F1812">
        <v>27</v>
      </c>
      <c r="G1812" s="5">
        <v>3.5</v>
      </c>
      <c r="H1812" s="5">
        <v>62507.375</v>
      </c>
      <c r="I1812">
        <v>13</v>
      </c>
      <c r="J1812">
        <v>4</v>
      </c>
      <c r="K1812">
        <v>0</v>
      </c>
      <c r="L1812">
        <v>42</v>
      </c>
      <c r="M1812">
        <v>15</v>
      </c>
      <c r="N1812">
        <v>4</v>
      </c>
      <c r="O1812">
        <v>0</v>
      </c>
      <c r="P1812">
        <v>52</v>
      </c>
      <c r="Q1812">
        <v>7</v>
      </c>
      <c r="R1812">
        <v>4</v>
      </c>
      <c r="S1812">
        <v>0</v>
      </c>
      <c r="T1812">
        <v>24</v>
      </c>
    </row>
    <row r="1813" spans="1:20" x14ac:dyDescent="0.2">
      <c r="A1813" s="1">
        <v>43243</v>
      </c>
      <c r="B1813" t="s">
        <v>19</v>
      </c>
      <c r="C1813">
        <v>27</v>
      </c>
      <c r="D1813">
        <v>8</v>
      </c>
      <c r="E1813">
        <v>1</v>
      </c>
      <c r="F1813">
        <v>198</v>
      </c>
      <c r="G1813" s="5">
        <v>5.4074074074074003</v>
      </c>
      <c r="H1813" s="5">
        <v>70423.703703703693</v>
      </c>
      <c r="I1813">
        <v>22</v>
      </c>
      <c r="J1813">
        <v>14</v>
      </c>
      <c r="K1813">
        <v>1</v>
      </c>
      <c r="L1813">
        <v>296</v>
      </c>
      <c r="M1813">
        <v>51</v>
      </c>
      <c r="N1813">
        <v>9</v>
      </c>
      <c r="O1813">
        <v>1</v>
      </c>
      <c r="P1813">
        <v>456</v>
      </c>
      <c r="Q1813">
        <v>29</v>
      </c>
      <c r="R1813">
        <v>15</v>
      </c>
      <c r="S1813">
        <v>1</v>
      </c>
      <c r="T1813">
        <v>413</v>
      </c>
    </row>
    <row r="1814" spans="1:20" x14ac:dyDescent="0.2">
      <c r="A1814" s="1">
        <v>43243</v>
      </c>
      <c r="B1814" t="s">
        <v>20</v>
      </c>
      <c r="C1814">
        <v>13</v>
      </c>
      <c r="D1814">
        <v>17</v>
      </c>
      <c r="E1814">
        <v>2</v>
      </c>
      <c r="F1814">
        <v>192</v>
      </c>
      <c r="G1814" s="5">
        <v>2.2307692307692299</v>
      </c>
      <c r="H1814" s="5">
        <v>84619.076923076893</v>
      </c>
      <c r="I1814">
        <v>9</v>
      </c>
      <c r="J1814">
        <v>6</v>
      </c>
      <c r="K1814">
        <v>0</v>
      </c>
      <c r="L1814">
        <v>50</v>
      </c>
      <c r="M1814">
        <v>33</v>
      </c>
      <c r="N1814">
        <v>11</v>
      </c>
      <c r="O1814">
        <v>2</v>
      </c>
      <c r="P1814">
        <v>277</v>
      </c>
      <c r="Q1814">
        <v>26</v>
      </c>
      <c r="R1814">
        <v>9</v>
      </c>
      <c r="S1814">
        <v>0</v>
      </c>
      <c r="T1814">
        <v>244</v>
      </c>
    </row>
    <row r="1815" spans="1:20" x14ac:dyDescent="0.2">
      <c r="A1815" s="1">
        <v>43243</v>
      </c>
      <c r="B1815" t="s">
        <v>21</v>
      </c>
      <c r="C1815">
        <v>15</v>
      </c>
      <c r="D1815">
        <v>10</v>
      </c>
      <c r="E1815">
        <v>1</v>
      </c>
      <c r="F1815">
        <v>142</v>
      </c>
      <c r="G1815" s="5">
        <v>3.0714285714285698</v>
      </c>
      <c r="H1815" s="5">
        <v>57288.4285714285</v>
      </c>
      <c r="I1815">
        <v>11</v>
      </c>
      <c r="J1815">
        <v>10</v>
      </c>
      <c r="K1815">
        <v>0</v>
      </c>
      <c r="L1815">
        <v>110</v>
      </c>
      <c r="M1815">
        <v>18</v>
      </c>
      <c r="N1815">
        <v>10</v>
      </c>
      <c r="O1815">
        <v>0</v>
      </c>
      <c r="P1815">
        <v>183</v>
      </c>
      <c r="Q1815">
        <v>8</v>
      </c>
      <c r="R1815">
        <v>10</v>
      </c>
      <c r="S1815">
        <v>0</v>
      </c>
      <c r="T1815">
        <v>80</v>
      </c>
    </row>
    <row r="1816" spans="1:20" x14ac:dyDescent="0.2">
      <c r="A1816" s="1">
        <v>43243</v>
      </c>
      <c r="B1816" t="s">
        <v>22</v>
      </c>
      <c r="C1816">
        <v>31</v>
      </c>
      <c r="D1816">
        <v>8</v>
      </c>
      <c r="E1816">
        <v>0</v>
      </c>
      <c r="F1816">
        <v>296</v>
      </c>
      <c r="G1816" s="5">
        <v>3.5714285714285698</v>
      </c>
      <c r="H1816" s="5">
        <v>60804.321428571398</v>
      </c>
      <c r="I1816">
        <v>28</v>
      </c>
      <c r="J1816">
        <v>7</v>
      </c>
      <c r="K1816">
        <v>0</v>
      </c>
      <c r="L1816">
        <v>244</v>
      </c>
      <c r="M1816">
        <v>57</v>
      </c>
      <c r="N1816">
        <v>8</v>
      </c>
      <c r="O1816">
        <v>0</v>
      </c>
      <c r="P1816">
        <v>533</v>
      </c>
      <c r="Q1816">
        <v>26</v>
      </c>
      <c r="R1816">
        <v>8</v>
      </c>
      <c r="S1816">
        <v>0</v>
      </c>
      <c r="T1816">
        <v>235</v>
      </c>
    </row>
    <row r="1817" spans="1:20" x14ac:dyDescent="0.2">
      <c r="A1817" s="1">
        <v>43243</v>
      </c>
      <c r="B1817" t="s">
        <v>23</v>
      </c>
      <c r="C1817">
        <v>55</v>
      </c>
      <c r="D1817">
        <v>9</v>
      </c>
      <c r="E1817">
        <v>1</v>
      </c>
      <c r="F1817">
        <v>561</v>
      </c>
      <c r="G1817" s="5">
        <v>3.8113207547169798</v>
      </c>
      <c r="H1817" s="5">
        <v>62352.018867924497</v>
      </c>
      <c r="I1817">
        <v>41</v>
      </c>
      <c r="J1817">
        <v>10</v>
      </c>
      <c r="K1817">
        <v>0</v>
      </c>
      <c r="L1817">
        <v>438</v>
      </c>
      <c r="M1817">
        <v>56</v>
      </c>
      <c r="N1817">
        <v>10</v>
      </c>
      <c r="O1817">
        <v>0</v>
      </c>
      <c r="P1817">
        <v>621</v>
      </c>
      <c r="Q1817">
        <v>40</v>
      </c>
      <c r="R1817">
        <v>10</v>
      </c>
      <c r="S1817">
        <v>0</v>
      </c>
      <c r="T1817">
        <v>442</v>
      </c>
    </row>
    <row r="1818" spans="1:20" x14ac:dyDescent="0.2">
      <c r="A1818" s="1">
        <v>43243</v>
      </c>
      <c r="B1818" t="s">
        <v>24</v>
      </c>
      <c r="C1818">
        <v>16</v>
      </c>
      <c r="D1818">
        <v>2</v>
      </c>
      <c r="E1818">
        <v>0</v>
      </c>
      <c r="F1818">
        <v>38</v>
      </c>
      <c r="G1818" s="5">
        <v>1.3125</v>
      </c>
      <c r="H1818" s="5">
        <v>75110.75</v>
      </c>
      <c r="I1818">
        <v>7</v>
      </c>
      <c r="J1818">
        <v>2</v>
      </c>
      <c r="K1818">
        <v>0</v>
      </c>
      <c r="L1818">
        <v>18</v>
      </c>
      <c r="M1818">
        <v>19</v>
      </c>
      <c r="N1818">
        <v>2</v>
      </c>
      <c r="O1818">
        <v>0</v>
      </c>
      <c r="P1818">
        <v>52</v>
      </c>
      <c r="Q1818">
        <v>19</v>
      </c>
      <c r="R1818">
        <v>2</v>
      </c>
      <c r="S1818">
        <v>0</v>
      </c>
      <c r="T1818">
        <v>72</v>
      </c>
    </row>
    <row r="1819" spans="1:20" x14ac:dyDescent="0.2">
      <c r="A1819" s="1">
        <v>43243</v>
      </c>
      <c r="B1819" t="s">
        <v>25</v>
      </c>
      <c r="C1819">
        <v>20</v>
      </c>
      <c r="D1819">
        <v>4</v>
      </c>
      <c r="E1819">
        <v>0</v>
      </c>
      <c r="F1819">
        <v>79</v>
      </c>
      <c r="G1819" s="5">
        <v>1.5</v>
      </c>
      <c r="H1819" s="5">
        <v>71483.714285714203</v>
      </c>
      <c r="I1819">
        <v>11</v>
      </c>
      <c r="J1819">
        <v>4</v>
      </c>
      <c r="K1819">
        <v>0</v>
      </c>
      <c r="L1819">
        <v>35</v>
      </c>
      <c r="M1819">
        <v>14</v>
      </c>
      <c r="N1819">
        <v>4</v>
      </c>
      <c r="O1819">
        <v>0</v>
      </c>
      <c r="P1819">
        <v>56</v>
      </c>
      <c r="Q1819">
        <v>11</v>
      </c>
      <c r="R1819">
        <v>4</v>
      </c>
      <c r="S1819">
        <v>0</v>
      </c>
      <c r="T1819">
        <v>44</v>
      </c>
    </row>
    <row r="1820" spans="1:20" x14ac:dyDescent="0.2">
      <c r="A1820" s="1">
        <v>43243</v>
      </c>
      <c r="B1820" t="s">
        <v>26</v>
      </c>
      <c r="C1820">
        <v>25</v>
      </c>
      <c r="D1820">
        <v>2</v>
      </c>
      <c r="E1820">
        <v>0</v>
      </c>
      <c r="F1820">
        <v>50</v>
      </c>
      <c r="G1820" s="5">
        <v>1.75</v>
      </c>
      <c r="H1820" s="5">
        <v>75075.5</v>
      </c>
      <c r="I1820">
        <v>27</v>
      </c>
      <c r="J1820">
        <v>2</v>
      </c>
      <c r="K1820">
        <v>0</v>
      </c>
      <c r="L1820">
        <v>46</v>
      </c>
      <c r="M1820">
        <v>64</v>
      </c>
      <c r="N1820">
        <v>2</v>
      </c>
      <c r="O1820">
        <v>0</v>
      </c>
      <c r="P1820">
        <v>127</v>
      </c>
      <c r="Q1820">
        <v>35</v>
      </c>
      <c r="R1820">
        <v>2</v>
      </c>
      <c r="S1820">
        <v>0</v>
      </c>
      <c r="T1820">
        <v>70</v>
      </c>
    </row>
    <row r="1821" spans="1:20" x14ac:dyDescent="0.2">
      <c r="A1821" s="1">
        <v>43243</v>
      </c>
      <c r="B1821" t="s">
        <v>27</v>
      </c>
      <c r="C1821">
        <v>11</v>
      </c>
      <c r="D1821">
        <v>6</v>
      </c>
      <c r="E1821">
        <v>0</v>
      </c>
      <c r="F1821">
        <v>88</v>
      </c>
      <c r="G1821" s="5">
        <v>2.25</v>
      </c>
      <c r="H1821" s="5">
        <v>75153.625</v>
      </c>
      <c r="I1821">
        <v>16</v>
      </c>
      <c r="J1821">
        <v>8</v>
      </c>
      <c r="K1821">
        <v>1</v>
      </c>
      <c r="L1821">
        <v>141</v>
      </c>
      <c r="M1821">
        <v>7</v>
      </c>
      <c r="N1821">
        <v>8</v>
      </c>
      <c r="O1821">
        <v>1</v>
      </c>
      <c r="P1821">
        <v>60</v>
      </c>
      <c r="Q1821">
        <v>7</v>
      </c>
      <c r="R1821">
        <v>8</v>
      </c>
      <c r="S1821">
        <v>0</v>
      </c>
      <c r="T1821">
        <v>65</v>
      </c>
    </row>
    <row r="1822" spans="1:20" x14ac:dyDescent="0.2">
      <c r="A1822" s="1">
        <v>43243</v>
      </c>
      <c r="B1822" t="s">
        <v>28</v>
      </c>
      <c r="C1822">
        <v>17</v>
      </c>
      <c r="D1822">
        <v>8</v>
      </c>
      <c r="E1822">
        <v>1</v>
      </c>
      <c r="F1822">
        <v>109</v>
      </c>
      <c r="G1822" s="5">
        <v>4</v>
      </c>
      <c r="H1822" s="5">
        <v>53017.352941176403</v>
      </c>
      <c r="I1822">
        <v>9</v>
      </c>
      <c r="J1822">
        <v>9</v>
      </c>
      <c r="K1822">
        <v>1</v>
      </c>
      <c r="L1822">
        <v>71</v>
      </c>
      <c r="M1822">
        <v>19</v>
      </c>
      <c r="N1822">
        <v>9</v>
      </c>
      <c r="O1822">
        <v>0</v>
      </c>
      <c r="P1822">
        <v>159</v>
      </c>
      <c r="Q1822">
        <v>14</v>
      </c>
      <c r="R1822">
        <v>8</v>
      </c>
      <c r="S1822">
        <v>1</v>
      </c>
      <c r="T1822">
        <v>101</v>
      </c>
    </row>
    <row r="1823" spans="1:20" x14ac:dyDescent="0.2">
      <c r="A1823" s="1">
        <v>43243</v>
      </c>
      <c r="B1823" t="s">
        <v>29</v>
      </c>
      <c r="C1823">
        <v>16</v>
      </c>
      <c r="D1823">
        <v>2</v>
      </c>
      <c r="E1823">
        <v>0</v>
      </c>
      <c r="F1823">
        <v>33</v>
      </c>
      <c r="G1823" s="5">
        <v>1.5625</v>
      </c>
      <c r="H1823" s="5">
        <v>87560.5625</v>
      </c>
      <c r="I1823">
        <v>13</v>
      </c>
      <c r="J1823">
        <v>2</v>
      </c>
      <c r="K1823">
        <v>0</v>
      </c>
      <c r="L1823">
        <v>28</v>
      </c>
      <c r="M1823">
        <v>23</v>
      </c>
      <c r="N1823">
        <v>2</v>
      </c>
      <c r="O1823">
        <v>0</v>
      </c>
      <c r="P1823">
        <v>62</v>
      </c>
      <c r="Q1823">
        <v>26</v>
      </c>
      <c r="R1823">
        <v>2</v>
      </c>
      <c r="S1823">
        <v>0</v>
      </c>
      <c r="T1823">
        <v>65</v>
      </c>
    </row>
    <row r="1824" spans="1:20" x14ac:dyDescent="0.2">
      <c r="A1824" s="1">
        <v>43243</v>
      </c>
      <c r="B1824" t="s">
        <v>30</v>
      </c>
      <c r="C1824">
        <v>15</v>
      </c>
      <c r="D1824">
        <v>2</v>
      </c>
      <c r="E1824">
        <v>0</v>
      </c>
      <c r="F1824">
        <v>31</v>
      </c>
      <c r="G1824" s="5">
        <v>2.2000000000000002</v>
      </c>
      <c r="H1824" s="5">
        <v>66758.866666666596</v>
      </c>
      <c r="I1824">
        <v>8</v>
      </c>
      <c r="J1824">
        <v>2</v>
      </c>
      <c r="K1824">
        <v>0</v>
      </c>
      <c r="L1824">
        <v>16</v>
      </c>
      <c r="M1824">
        <v>23</v>
      </c>
      <c r="N1824">
        <v>2</v>
      </c>
      <c r="O1824">
        <v>0</v>
      </c>
      <c r="P1824">
        <v>56</v>
      </c>
      <c r="Q1824">
        <v>12</v>
      </c>
      <c r="R1824">
        <v>2</v>
      </c>
      <c r="S1824">
        <v>0</v>
      </c>
      <c r="T1824">
        <v>44</v>
      </c>
    </row>
    <row r="1825" spans="1:20" x14ac:dyDescent="0.2">
      <c r="A1825" s="1">
        <v>43243</v>
      </c>
      <c r="B1825" t="s">
        <v>31</v>
      </c>
      <c r="C1825">
        <v>112</v>
      </c>
      <c r="D1825">
        <v>11</v>
      </c>
      <c r="E1825">
        <v>1</v>
      </c>
      <c r="F1825">
        <v>1182</v>
      </c>
      <c r="G1825" s="5">
        <v>4.3333333333333304</v>
      </c>
      <c r="H1825" s="5">
        <v>65804.638095238101</v>
      </c>
      <c r="I1825">
        <v>57</v>
      </c>
      <c r="J1825">
        <v>13</v>
      </c>
      <c r="K1825">
        <v>0</v>
      </c>
      <c r="L1825">
        <v>753</v>
      </c>
      <c r="M1825">
        <v>115</v>
      </c>
      <c r="N1825">
        <v>12</v>
      </c>
      <c r="O1825">
        <v>1</v>
      </c>
      <c r="P1825">
        <v>1308</v>
      </c>
      <c r="Q1825">
        <v>75</v>
      </c>
      <c r="R1825">
        <v>14</v>
      </c>
      <c r="S1825">
        <v>0</v>
      </c>
      <c r="T1825">
        <v>1043</v>
      </c>
    </row>
    <row r="1826" spans="1:20" x14ac:dyDescent="0.2">
      <c r="A1826" s="1">
        <v>43243</v>
      </c>
      <c r="B1826" t="s">
        <v>32</v>
      </c>
      <c r="C1826">
        <v>23</v>
      </c>
      <c r="D1826">
        <v>3</v>
      </c>
      <c r="E1826">
        <v>0</v>
      </c>
      <c r="F1826">
        <v>81</v>
      </c>
      <c r="G1826" s="5">
        <v>2.3636363636363602</v>
      </c>
      <c r="H1826" s="5">
        <v>68272.545454545398</v>
      </c>
      <c r="I1826">
        <v>19</v>
      </c>
      <c r="J1826">
        <v>3</v>
      </c>
      <c r="K1826">
        <v>0</v>
      </c>
      <c r="L1826">
        <v>68</v>
      </c>
      <c r="M1826">
        <v>46</v>
      </c>
      <c r="N1826">
        <v>3</v>
      </c>
      <c r="O1826">
        <v>0</v>
      </c>
      <c r="P1826">
        <v>170</v>
      </c>
      <c r="Q1826">
        <v>26</v>
      </c>
      <c r="R1826">
        <v>3</v>
      </c>
      <c r="S1826">
        <v>0</v>
      </c>
      <c r="T1826">
        <v>112</v>
      </c>
    </row>
    <row r="1827" spans="1:20" x14ac:dyDescent="0.2">
      <c r="A1827" s="1">
        <v>43244</v>
      </c>
      <c r="B1827" t="s">
        <v>18</v>
      </c>
      <c r="C1827">
        <v>6</v>
      </c>
      <c r="D1827">
        <v>4</v>
      </c>
      <c r="E1827">
        <v>1</v>
      </c>
      <c r="F1827">
        <v>18</v>
      </c>
      <c r="G1827" s="5">
        <v>3.8</v>
      </c>
      <c r="H1827" s="5">
        <v>60041</v>
      </c>
      <c r="I1827">
        <v>14</v>
      </c>
      <c r="J1827">
        <v>4</v>
      </c>
      <c r="K1827">
        <v>0</v>
      </c>
      <c r="L1827">
        <v>46</v>
      </c>
      <c r="M1827">
        <v>12</v>
      </c>
      <c r="N1827">
        <v>4</v>
      </c>
      <c r="O1827">
        <v>0</v>
      </c>
      <c r="P1827">
        <v>42</v>
      </c>
      <c r="Q1827">
        <v>3</v>
      </c>
      <c r="R1827">
        <v>4</v>
      </c>
      <c r="S1827">
        <v>0</v>
      </c>
      <c r="T1827">
        <v>10</v>
      </c>
    </row>
    <row r="1828" spans="1:20" x14ac:dyDescent="0.2">
      <c r="A1828" s="1">
        <v>43244</v>
      </c>
      <c r="B1828" t="s">
        <v>19</v>
      </c>
      <c r="C1828">
        <v>38</v>
      </c>
      <c r="D1828">
        <v>10</v>
      </c>
      <c r="E1828">
        <v>0</v>
      </c>
      <c r="F1828">
        <v>380</v>
      </c>
      <c r="G1828" s="5">
        <v>5.2368421052631504</v>
      </c>
      <c r="H1828" s="5">
        <v>71125.736842105194</v>
      </c>
      <c r="I1828">
        <v>28</v>
      </c>
      <c r="J1828">
        <v>16</v>
      </c>
      <c r="K1828">
        <v>0</v>
      </c>
      <c r="L1828">
        <v>447</v>
      </c>
      <c r="M1828">
        <v>28</v>
      </c>
      <c r="N1828">
        <v>13</v>
      </c>
      <c r="O1828">
        <v>2</v>
      </c>
      <c r="P1828">
        <v>322</v>
      </c>
      <c r="Q1828">
        <v>36</v>
      </c>
      <c r="R1828">
        <v>11</v>
      </c>
      <c r="S1828">
        <v>1</v>
      </c>
      <c r="T1828">
        <v>375</v>
      </c>
    </row>
    <row r="1829" spans="1:20" x14ac:dyDescent="0.2">
      <c r="A1829" s="1">
        <v>43244</v>
      </c>
      <c r="B1829" t="s">
        <v>20</v>
      </c>
      <c r="C1829">
        <v>12</v>
      </c>
      <c r="D1829">
        <v>11</v>
      </c>
      <c r="E1829">
        <v>0</v>
      </c>
      <c r="F1829">
        <v>136</v>
      </c>
      <c r="G1829" s="5">
        <v>1.5833333333333299</v>
      </c>
      <c r="H1829" s="5">
        <v>66813.583333333299</v>
      </c>
      <c r="I1829">
        <v>24</v>
      </c>
      <c r="J1829">
        <v>15</v>
      </c>
      <c r="K1829">
        <v>0</v>
      </c>
      <c r="L1829">
        <v>355</v>
      </c>
      <c r="M1829">
        <v>35</v>
      </c>
      <c r="N1829">
        <v>11</v>
      </c>
      <c r="O1829">
        <v>0</v>
      </c>
      <c r="P1829">
        <v>371</v>
      </c>
      <c r="Q1829">
        <v>18</v>
      </c>
      <c r="R1829">
        <v>6</v>
      </c>
      <c r="S1829">
        <v>0</v>
      </c>
      <c r="T1829">
        <v>113</v>
      </c>
    </row>
    <row r="1830" spans="1:20" x14ac:dyDescent="0.2">
      <c r="A1830" s="1">
        <v>43244</v>
      </c>
      <c r="B1830" t="s">
        <v>21</v>
      </c>
      <c r="C1830">
        <v>9</v>
      </c>
      <c r="D1830">
        <v>10</v>
      </c>
      <c r="E1830">
        <v>0</v>
      </c>
      <c r="F1830">
        <v>92</v>
      </c>
      <c r="G1830" s="5">
        <v>1.6666666666666601</v>
      </c>
      <c r="H1830" s="5">
        <v>66767</v>
      </c>
      <c r="I1830">
        <v>9</v>
      </c>
      <c r="J1830">
        <v>10</v>
      </c>
      <c r="K1830">
        <v>0</v>
      </c>
      <c r="L1830">
        <v>90</v>
      </c>
      <c r="M1830">
        <v>16</v>
      </c>
      <c r="N1830">
        <v>10</v>
      </c>
      <c r="O1830">
        <v>1</v>
      </c>
      <c r="P1830">
        <v>151</v>
      </c>
      <c r="Q1830">
        <v>23</v>
      </c>
      <c r="R1830">
        <v>10</v>
      </c>
      <c r="S1830">
        <v>0</v>
      </c>
      <c r="T1830">
        <v>235</v>
      </c>
    </row>
    <row r="1831" spans="1:20" x14ac:dyDescent="0.2">
      <c r="A1831" s="1">
        <v>43244</v>
      </c>
      <c r="B1831" t="s">
        <v>22</v>
      </c>
      <c r="C1831">
        <v>22</v>
      </c>
      <c r="D1831">
        <v>8</v>
      </c>
      <c r="E1831">
        <v>0</v>
      </c>
      <c r="F1831">
        <v>208</v>
      </c>
      <c r="G1831" s="5">
        <v>3.4285714285714199</v>
      </c>
      <c r="H1831" s="5">
        <v>61947.047619047597</v>
      </c>
      <c r="I1831">
        <v>41</v>
      </c>
      <c r="J1831">
        <v>7</v>
      </c>
      <c r="K1831">
        <v>0</v>
      </c>
      <c r="L1831">
        <v>348</v>
      </c>
      <c r="M1831">
        <v>62</v>
      </c>
      <c r="N1831">
        <v>8</v>
      </c>
      <c r="O1831">
        <v>0</v>
      </c>
      <c r="P1831">
        <v>586</v>
      </c>
      <c r="Q1831">
        <v>37</v>
      </c>
      <c r="R1831">
        <v>8</v>
      </c>
      <c r="S1831">
        <v>0</v>
      </c>
      <c r="T1831">
        <v>327</v>
      </c>
    </row>
    <row r="1832" spans="1:20" x14ac:dyDescent="0.2">
      <c r="A1832" s="1">
        <v>43244</v>
      </c>
      <c r="B1832" t="s">
        <v>23</v>
      </c>
      <c r="C1832">
        <v>38</v>
      </c>
      <c r="D1832">
        <v>10</v>
      </c>
      <c r="E1832">
        <v>0</v>
      </c>
      <c r="F1832">
        <v>430</v>
      </c>
      <c r="G1832" s="5">
        <v>13.1111111111111</v>
      </c>
      <c r="H1832" s="5">
        <v>61149.361111111102</v>
      </c>
      <c r="I1832">
        <v>59</v>
      </c>
      <c r="J1832">
        <v>10</v>
      </c>
      <c r="K1832">
        <v>1</v>
      </c>
      <c r="L1832">
        <v>635</v>
      </c>
      <c r="M1832">
        <v>74</v>
      </c>
      <c r="N1832">
        <v>10</v>
      </c>
      <c r="O1832">
        <v>0</v>
      </c>
      <c r="P1832">
        <v>804</v>
      </c>
      <c r="Q1832">
        <v>55</v>
      </c>
      <c r="R1832">
        <v>10</v>
      </c>
      <c r="S1832">
        <v>0</v>
      </c>
      <c r="T1832">
        <v>600</v>
      </c>
    </row>
    <row r="1833" spans="1:20" x14ac:dyDescent="0.2">
      <c r="A1833" s="1">
        <v>43244</v>
      </c>
      <c r="B1833" t="s">
        <v>24</v>
      </c>
      <c r="C1833">
        <v>14</v>
      </c>
      <c r="D1833">
        <v>2</v>
      </c>
      <c r="E1833">
        <v>0</v>
      </c>
      <c r="F1833">
        <v>40</v>
      </c>
      <c r="G1833" s="5">
        <v>2</v>
      </c>
      <c r="H1833" s="5">
        <v>64305.142857142797</v>
      </c>
      <c r="I1833">
        <v>14</v>
      </c>
      <c r="J1833">
        <v>2</v>
      </c>
      <c r="K1833">
        <v>0</v>
      </c>
      <c r="L1833">
        <v>46</v>
      </c>
      <c r="M1833">
        <v>31</v>
      </c>
      <c r="N1833">
        <v>2</v>
      </c>
      <c r="O1833">
        <v>0</v>
      </c>
      <c r="P1833">
        <v>92</v>
      </c>
      <c r="Q1833">
        <v>18</v>
      </c>
      <c r="R1833">
        <v>2</v>
      </c>
      <c r="S1833">
        <v>0</v>
      </c>
      <c r="T1833">
        <v>50</v>
      </c>
    </row>
    <row r="1834" spans="1:20" x14ac:dyDescent="0.2">
      <c r="A1834" s="1">
        <v>43244</v>
      </c>
      <c r="B1834" t="s">
        <v>25</v>
      </c>
      <c r="C1834">
        <v>6</v>
      </c>
      <c r="D1834">
        <v>4</v>
      </c>
      <c r="E1834">
        <v>0</v>
      </c>
      <c r="F1834">
        <v>24</v>
      </c>
      <c r="G1834" s="5">
        <v>3.4</v>
      </c>
      <c r="H1834" s="5">
        <v>40087.800000000003</v>
      </c>
      <c r="I1834">
        <v>17</v>
      </c>
      <c r="J1834">
        <v>4</v>
      </c>
      <c r="K1834">
        <v>1</v>
      </c>
      <c r="L1834">
        <v>52</v>
      </c>
      <c r="M1834">
        <v>17</v>
      </c>
      <c r="N1834">
        <v>4</v>
      </c>
      <c r="O1834">
        <v>0</v>
      </c>
      <c r="P1834">
        <v>63</v>
      </c>
      <c r="Q1834">
        <v>6</v>
      </c>
      <c r="R1834">
        <v>4</v>
      </c>
      <c r="S1834">
        <v>0</v>
      </c>
      <c r="T1834">
        <v>23</v>
      </c>
    </row>
    <row r="1835" spans="1:20" x14ac:dyDescent="0.2">
      <c r="A1835" s="1">
        <v>43244</v>
      </c>
      <c r="B1835" t="s">
        <v>26</v>
      </c>
      <c r="C1835">
        <v>40</v>
      </c>
      <c r="D1835">
        <v>2</v>
      </c>
      <c r="E1835">
        <v>0</v>
      </c>
      <c r="F1835">
        <v>80</v>
      </c>
      <c r="G1835" s="5">
        <v>2.57692307692307</v>
      </c>
      <c r="H1835" s="5">
        <v>69249.307692307601</v>
      </c>
      <c r="I1835">
        <v>49</v>
      </c>
      <c r="J1835">
        <v>2</v>
      </c>
      <c r="K1835">
        <v>0</v>
      </c>
      <c r="L1835">
        <v>98</v>
      </c>
      <c r="M1835">
        <v>76</v>
      </c>
      <c r="N1835">
        <v>2</v>
      </c>
      <c r="O1835">
        <v>0</v>
      </c>
      <c r="P1835">
        <v>151</v>
      </c>
      <c r="Q1835">
        <v>37</v>
      </c>
      <c r="R1835">
        <v>2</v>
      </c>
      <c r="S1835">
        <v>0</v>
      </c>
      <c r="T1835">
        <v>71</v>
      </c>
    </row>
    <row r="1836" spans="1:20" x14ac:dyDescent="0.2">
      <c r="A1836" s="1">
        <v>43244</v>
      </c>
      <c r="B1836" t="s">
        <v>27</v>
      </c>
      <c r="C1836">
        <v>6</v>
      </c>
      <c r="D1836">
        <v>8</v>
      </c>
      <c r="E1836">
        <v>0</v>
      </c>
      <c r="F1836">
        <v>56</v>
      </c>
      <c r="G1836" s="5">
        <v>2.3333333333333299</v>
      </c>
      <c r="H1836" s="5">
        <v>66701.166666666599</v>
      </c>
      <c r="I1836">
        <v>19</v>
      </c>
      <c r="J1836">
        <v>8</v>
      </c>
      <c r="K1836">
        <v>1</v>
      </c>
      <c r="L1836">
        <v>171</v>
      </c>
      <c r="M1836">
        <v>16</v>
      </c>
      <c r="N1836">
        <v>8</v>
      </c>
      <c r="O1836">
        <v>1</v>
      </c>
      <c r="P1836">
        <v>142</v>
      </c>
      <c r="Q1836">
        <v>8</v>
      </c>
      <c r="R1836">
        <v>8</v>
      </c>
      <c r="S1836">
        <v>2</v>
      </c>
      <c r="T1836">
        <v>58</v>
      </c>
    </row>
    <row r="1837" spans="1:20" x14ac:dyDescent="0.2">
      <c r="A1837" s="1">
        <v>43244</v>
      </c>
      <c r="B1837" t="s">
        <v>28</v>
      </c>
      <c r="C1837">
        <v>12</v>
      </c>
      <c r="D1837">
        <v>10</v>
      </c>
      <c r="E1837">
        <v>0</v>
      </c>
      <c r="F1837">
        <v>123</v>
      </c>
      <c r="G1837" s="5">
        <v>4.8333333333333304</v>
      </c>
      <c r="H1837" s="5">
        <v>33393.666666666599</v>
      </c>
      <c r="I1837">
        <v>16</v>
      </c>
      <c r="J1837">
        <v>10</v>
      </c>
      <c r="K1837">
        <v>0</v>
      </c>
      <c r="L1837">
        <v>164</v>
      </c>
      <c r="M1837">
        <v>21</v>
      </c>
      <c r="N1837">
        <v>10</v>
      </c>
      <c r="O1837">
        <v>0</v>
      </c>
      <c r="P1837">
        <v>219</v>
      </c>
      <c r="Q1837">
        <v>14</v>
      </c>
      <c r="R1837">
        <v>9</v>
      </c>
      <c r="S1837">
        <v>0</v>
      </c>
      <c r="T1837">
        <v>124</v>
      </c>
    </row>
    <row r="1838" spans="1:20" x14ac:dyDescent="0.2">
      <c r="A1838" s="1">
        <v>43244</v>
      </c>
      <c r="B1838" t="s">
        <v>29</v>
      </c>
      <c r="C1838">
        <v>21</v>
      </c>
      <c r="D1838">
        <v>2</v>
      </c>
      <c r="E1838">
        <v>0</v>
      </c>
      <c r="F1838">
        <v>67</v>
      </c>
      <c r="G1838" s="5">
        <v>1.7619047619047601</v>
      </c>
      <c r="H1838" s="5">
        <v>66722.142857142797</v>
      </c>
      <c r="I1838">
        <v>16</v>
      </c>
      <c r="J1838">
        <v>2</v>
      </c>
      <c r="K1838">
        <v>0</v>
      </c>
      <c r="L1838">
        <v>38</v>
      </c>
      <c r="M1838">
        <v>17</v>
      </c>
      <c r="N1838">
        <v>2</v>
      </c>
      <c r="O1838">
        <v>0</v>
      </c>
      <c r="P1838">
        <v>54</v>
      </c>
      <c r="Q1838">
        <v>20</v>
      </c>
      <c r="R1838">
        <v>2</v>
      </c>
      <c r="S1838">
        <v>0</v>
      </c>
      <c r="T1838">
        <v>50</v>
      </c>
    </row>
    <row r="1839" spans="1:20" x14ac:dyDescent="0.2">
      <c r="A1839" s="1">
        <v>43244</v>
      </c>
      <c r="B1839" t="s">
        <v>30</v>
      </c>
      <c r="C1839">
        <v>14</v>
      </c>
      <c r="D1839">
        <v>2</v>
      </c>
      <c r="E1839">
        <v>0</v>
      </c>
      <c r="F1839">
        <v>39</v>
      </c>
      <c r="G1839" s="5">
        <v>2.0714285714285698</v>
      </c>
      <c r="H1839" s="5">
        <v>57281.571428571398</v>
      </c>
      <c r="I1839">
        <v>10</v>
      </c>
      <c r="J1839">
        <v>2</v>
      </c>
      <c r="K1839">
        <v>0</v>
      </c>
      <c r="L1839">
        <v>40</v>
      </c>
      <c r="M1839">
        <v>20</v>
      </c>
      <c r="N1839">
        <v>2</v>
      </c>
      <c r="O1839">
        <v>0</v>
      </c>
      <c r="P1839">
        <v>62</v>
      </c>
      <c r="Q1839">
        <v>18</v>
      </c>
      <c r="R1839">
        <v>2</v>
      </c>
      <c r="S1839">
        <v>0</v>
      </c>
      <c r="T1839">
        <v>50</v>
      </c>
    </row>
    <row r="1840" spans="1:20" x14ac:dyDescent="0.2">
      <c r="A1840" s="1">
        <v>43244</v>
      </c>
      <c r="B1840" t="s">
        <v>31</v>
      </c>
      <c r="C1840">
        <v>86</v>
      </c>
      <c r="D1840">
        <v>14</v>
      </c>
      <c r="E1840">
        <v>1</v>
      </c>
      <c r="F1840">
        <v>1135</v>
      </c>
      <c r="G1840" s="5">
        <v>7.9589041095890396</v>
      </c>
      <c r="H1840" s="5">
        <v>57598.8219178082</v>
      </c>
      <c r="I1840">
        <v>88</v>
      </c>
      <c r="J1840">
        <v>13</v>
      </c>
      <c r="K1840">
        <v>0</v>
      </c>
      <c r="L1840">
        <v>1109</v>
      </c>
      <c r="M1840">
        <v>119</v>
      </c>
      <c r="N1840">
        <v>14</v>
      </c>
      <c r="O1840">
        <v>0</v>
      </c>
      <c r="P1840">
        <v>1558</v>
      </c>
      <c r="Q1840">
        <v>88</v>
      </c>
      <c r="R1840">
        <v>11</v>
      </c>
      <c r="S1840">
        <v>0</v>
      </c>
      <c r="T1840">
        <v>951</v>
      </c>
    </row>
    <row r="1841" spans="1:20" x14ac:dyDescent="0.2">
      <c r="A1841" s="1">
        <v>43244</v>
      </c>
      <c r="B1841" t="s">
        <v>32</v>
      </c>
      <c r="C1841">
        <v>30</v>
      </c>
      <c r="D1841">
        <v>3</v>
      </c>
      <c r="E1841">
        <v>0</v>
      </c>
      <c r="F1841">
        <v>120</v>
      </c>
      <c r="G1841" s="5">
        <v>2.0370370370370301</v>
      </c>
      <c r="H1841" s="5">
        <v>59362.851851851803</v>
      </c>
      <c r="I1841">
        <v>33</v>
      </c>
      <c r="J1841">
        <v>3</v>
      </c>
      <c r="K1841">
        <v>0</v>
      </c>
      <c r="L1841">
        <v>141</v>
      </c>
      <c r="M1841">
        <v>48</v>
      </c>
      <c r="N1841">
        <v>3</v>
      </c>
      <c r="O1841">
        <v>0</v>
      </c>
      <c r="P1841">
        <v>196</v>
      </c>
      <c r="Q1841">
        <v>35</v>
      </c>
      <c r="R1841">
        <v>3</v>
      </c>
      <c r="S1841">
        <v>0</v>
      </c>
      <c r="T1841">
        <v>126</v>
      </c>
    </row>
    <row r="1842" spans="1:20" x14ac:dyDescent="0.2">
      <c r="A1842" s="1">
        <v>43245</v>
      </c>
      <c r="B1842" t="s">
        <v>18</v>
      </c>
      <c r="C1842">
        <v>12</v>
      </c>
      <c r="D1842">
        <v>4</v>
      </c>
      <c r="E1842">
        <v>0</v>
      </c>
      <c r="F1842">
        <v>42</v>
      </c>
      <c r="G1842" s="5">
        <v>2.7777777777777701</v>
      </c>
      <c r="H1842" s="5">
        <v>66724.333333333299</v>
      </c>
      <c r="I1842">
        <v>11</v>
      </c>
      <c r="J1842">
        <v>4</v>
      </c>
      <c r="K1842">
        <v>0</v>
      </c>
      <c r="L1842">
        <v>35</v>
      </c>
      <c r="M1842">
        <v>15</v>
      </c>
      <c r="N1842">
        <v>4</v>
      </c>
      <c r="O1842">
        <v>0</v>
      </c>
      <c r="P1842">
        <v>52</v>
      </c>
      <c r="Q1842">
        <v>13</v>
      </c>
      <c r="R1842">
        <v>4</v>
      </c>
      <c r="S1842">
        <v>0</v>
      </c>
      <c r="T1842">
        <v>46</v>
      </c>
    </row>
    <row r="1843" spans="1:20" x14ac:dyDescent="0.2">
      <c r="A1843" s="1">
        <v>43245</v>
      </c>
      <c r="B1843" t="s">
        <v>19</v>
      </c>
      <c r="C1843">
        <v>53</v>
      </c>
      <c r="D1843">
        <v>11</v>
      </c>
      <c r="E1843">
        <v>1</v>
      </c>
      <c r="F1843">
        <v>519</v>
      </c>
      <c r="G1843" s="5">
        <v>3.7924528301886702</v>
      </c>
      <c r="H1843" s="5">
        <v>47326.3207547169</v>
      </c>
      <c r="I1843">
        <v>35</v>
      </c>
      <c r="J1843">
        <v>13</v>
      </c>
      <c r="K1843">
        <v>1</v>
      </c>
      <c r="L1843">
        <v>422</v>
      </c>
      <c r="M1843">
        <v>43</v>
      </c>
      <c r="N1843">
        <v>17</v>
      </c>
      <c r="O1843">
        <v>1</v>
      </c>
      <c r="P1843">
        <v>671</v>
      </c>
      <c r="Q1843">
        <v>33</v>
      </c>
      <c r="R1843">
        <v>13</v>
      </c>
      <c r="S1843">
        <v>1</v>
      </c>
      <c r="T1843">
        <v>390</v>
      </c>
    </row>
    <row r="1844" spans="1:20" x14ac:dyDescent="0.2">
      <c r="A1844" s="1">
        <v>43245</v>
      </c>
      <c r="B1844" t="s">
        <v>20</v>
      </c>
      <c r="C1844">
        <v>18</v>
      </c>
      <c r="D1844">
        <v>10</v>
      </c>
      <c r="E1844">
        <v>0</v>
      </c>
      <c r="F1844">
        <v>173</v>
      </c>
      <c r="G1844" s="5">
        <v>12.6666666666666</v>
      </c>
      <c r="H1844" s="5">
        <v>72281.111111111095</v>
      </c>
      <c r="I1844">
        <v>25</v>
      </c>
      <c r="J1844">
        <v>15</v>
      </c>
      <c r="K1844">
        <v>0</v>
      </c>
      <c r="L1844">
        <v>381</v>
      </c>
      <c r="M1844">
        <v>48</v>
      </c>
      <c r="N1844">
        <v>19</v>
      </c>
      <c r="O1844">
        <v>1</v>
      </c>
      <c r="P1844">
        <v>807</v>
      </c>
      <c r="Q1844">
        <v>16</v>
      </c>
      <c r="R1844">
        <v>9</v>
      </c>
      <c r="S1844">
        <v>0</v>
      </c>
      <c r="T1844">
        <v>136</v>
      </c>
    </row>
    <row r="1845" spans="1:20" x14ac:dyDescent="0.2">
      <c r="A1845" s="1">
        <v>43245</v>
      </c>
      <c r="B1845" t="s">
        <v>21</v>
      </c>
      <c r="C1845">
        <v>24</v>
      </c>
      <c r="D1845">
        <v>10</v>
      </c>
      <c r="E1845">
        <v>0</v>
      </c>
      <c r="F1845">
        <v>236</v>
      </c>
      <c r="G1845" s="5">
        <v>1.6666666666666601</v>
      </c>
      <c r="H1845" s="5">
        <v>75025.5</v>
      </c>
      <c r="I1845">
        <v>32</v>
      </c>
      <c r="J1845">
        <v>10</v>
      </c>
      <c r="K1845">
        <v>1</v>
      </c>
      <c r="L1845">
        <v>291</v>
      </c>
      <c r="M1845">
        <v>15</v>
      </c>
      <c r="N1845">
        <v>10</v>
      </c>
      <c r="O1845">
        <v>1</v>
      </c>
      <c r="P1845">
        <v>144</v>
      </c>
      <c r="Q1845">
        <v>20</v>
      </c>
      <c r="R1845">
        <v>10</v>
      </c>
      <c r="S1845">
        <v>0</v>
      </c>
      <c r="T1845">
        <v>212</v>
      </c>
    </row>
    <row r="1846" spans="1:20" x14ac:dyDescent="0.2">
      <c r="A1846" s="1">
        <v>43245</v>
      </c>
      <c r="B1846" t="s">
        <v>22</v>
      </c>
      <c r="C1846">
        <v>53</v>
      </c>
      <c r="D1846">
        <v>8</v>
      </c>
      <c r="E1846">
        <v>1</v>
      </c>
      <c r="F1846">
        <v>461</v>
      </c>
      <c r="G1846" s="5">
        <v>2.32075471698113</v>
      </c>
      <c r="H1846" s="5">
        <v>68029.3207547169</v>
      </c>
      <c r="I1846">
        <v>62</v>
      </c>
      <c r="J1846">
        <v>7</v>
      </c>
      <c r="K1846">
        <v>0</v>
      </c>
      <c r="L1846">
        <v>527</v>
      </c>
      <c r="M1846">
        <v>73</v>
      </c>
      <c r="N1846">
        <v>8</v>
      </c>
      <c r="O1846">
        <v>0</v>
      </c>
      <c r="P1846">
        <v>683</v>
      </c>
      <c r="Q1846">
        <v>35</v>
      </c>
      <c r="R1846">
        <v>8</v>
      </c>
      <c r="S1846">
        <v>1</v>
      </c>
      <c r="T1846">
        <v>314</v>
      </c>
    </row>
    <row r="1847" spans="1:20" x14ac:dyDescent="0.2">
      <c r="A1847" s="1">
        <v>43245</v>
      </c>
      <c r="B1847" t="s">
        <v>23</v>
      </c>
      <c r="C1847">
        <v>57</v>
      </c>
      <c r="D1847">
        <v>10</v>
      </c>
      <c r="E1847">
        <v>0</v>
      </c>
      <c r="F1847">
        <v>627</v>
      </c>
      <c r="G1847" s="5">
        <v>3.4905660377358401</v>
      </c>
      <c r="H1847" s="5">
        <v>58606.188679245199</v>
      </c>
      <c r="I1847">
        <v>75</v>
      </c>
      <c r="J1847">
        <v>10</v>
      </c>
      <c r="K1847">
        <v>1</v>
      </c>
      <c r="L1847">
        <v>801</v>
      </c>
      <c r="M1847">
        <v>83</v>
      </c>
      <c r="N1847">
        <v>10</v>
      </c>
      <c r="O1847">
        <v>0</v>
      </c>
      <c r="P1847">
        <v>910</v>
      </c>
      <c r="Q1847">
        <v>79</v>
      </c>
      <c r="R1847">
        <v>10</v>
      </c>
      <c r="S1847">
        <v>0</v>
      </c>
      <c r="T1847">
        <v>879</v>
      </c>
    </row>
    <row r="1848" spans="1:20" x14ac:dyDescent="0.2">
      <c r="A1848" s="1">
        <v>43245</v>
      </c>
      <c r="B1848" t="s">
        <v>24</v>
      </c>
      <c r="C1848">
        <v>16</v>
      </c>
      <c r="D1848">
        <v>2</v>
      </c>
      <c r="E1848">
        <v>0</v>
      </c>
      <c r="F1848">
        <v>48</v>
      </c>
      <c r="G1848" s="5">
        <v>3.0625</v>
      </c>
      <c r="H1848" s="5">
        <v>50061.1875</v>
      </c>
      <c r="I1848">
        <v>31</v>
      </c>
      <c r="J1848">
        <v>2</v>
      </c>
      <c r="K1848">
        <v>0</v>
      </c>
      <c r="L1848">
        <v>78</v>
      </c>
      <c r="M1848">
        <v>45</v>
      </c>
      <c r="N1848">
        <v>2</v>
      </c>
      <c r="O1848">
        <v>2</v>
      </c>
      <c r="P1848">
        <v>116</v>
      </c>
      <c r="Q1848">
        <v>17</v>
      </c>
      <c r="R1848">
        <v>2</v>
      </c>
      <c r="S1848">
        <v>0</v>
      </c>
      <c r="T1848">
        <v>44</v>
      </c>
    </row>
    <row r="1849" spans="1:20" x14ac:dyDescent="0.2">
      <c r="A1849" s="1">
        <v>43245</v>
      </c>
      <c r="B1849" t="s">
        <v>25</v>
      </c>
      <c r="C1849">
        <v>9</v>
      </c>
      <c r="D1849">
        <v>4</v>
      </c>
      <c r="E1849">
        <v>0</v>
      </c>
      <c r="F1849">
        <v>32</v>
      </c>
      <c r="G1849" s="5">
        <v>4.5</v>
      </c>
      <c r="H1849" s="5">
        <v>37711</v>
      </c>
      <c r="I1849">
        <v>17</v>
      </c>
      <c r="J1849">
        <v>4</v>
      </c>
      <c r="K1849">
        <v>1</v>
      </c>
      <c r="L1849">
        <v>52</v>
      </c>
      <c r="M1849">
        <v>19</v>
      </c>
      <c r="N1849">
        <v>4</v>
      </c>
      <c r="O1849">
        <v>0</v>
      </c>
      <c r="P1849">
        <v>76</v>
      </c>
      <c r="Q1849">
        <v>11</v>
      </c>
      <c r="R1849">
        <v>4</v>
      </c>
      <c r="S1849">
        <v>0</v>
      </c>
      <c r="T1849">
        <v>44</v>
      </c>
    </row>
    <row r="1850" spans="1:20" x14ac:dyDescent="0.2">
      <c r="A1850" s="1">
        <v>43245</v>
      </c>
      <c r="B1850" t="s">
        <v>26</v>
      </c>
      <c r="C1850">
        <v>49</v>
      </c>
      <c r="D1850">
        <v>2</v>
      </c>
      <c r="E1850">
        <v>0</v>
      </c>
      <c r="F1850">
        <v>95</v>
      </c>
      <c r="G1850" s="5">
        <v>9.1764705882352899</v>
      </c>
      <c r="H1850" s="5">
        <v>50131.4411764705</v>
      </c>
      <c r="I1850">
        <v>69</v>
      </c>
      <c r="J1850">
        <v>2</v>
      </c>
      <c r="K1850">
        <v>0</v>
      </c>
      <c r="L1850">
        <v>121</v>
      </c>
      <c r="M1850">
        <v>96</v>
      </c>
      <c r="N1850">
        <v>2</v>
      </c>
      <c r="O1850">
        <v>0</v>
      </c>
      <c r="P1850">
        <v>191</v>
      </c>
      <c r="Q1850">
        <v>50</v>
      </c>
      <c r="R1850">
        <v>2</v>
      </c>
      <c r="S1850">
        <v>0</v>
      </c>
      <c r="T1850">
        <v>98</v>
      </c>
    </row>
    <row r="1851" spans="1:20" x14ac:dyDescent="0.2">
      <c r="A1851" s="1">
        <v>43245</v>
      </c>
      <c r="B1851" t="s">
        <v>27</v>
      </c>
      <c r="C1851">
        <v>20</v>
      </c>
      <c r="D1851">
        <v>8</v>
      </c>
      <c r="E1851">
        <v>1</v>
      </c>
      <c r="F1851">
        <v>185</v>
      </c>
      <c r="G1851" s="5">
        <v>9.6111111111111107</v>
      </c>
      <c r="H1851" s="5">
        <v>50040</v>
      </c>
      <c r="I1851">
        <v>17</v>
      </c>
      <c r="J1851">
        <v>8</v>
      </c>
      <c r="K1851">
        <v>1</v>
      </c>
      <c r="L1851">
        <v>142</v>
      </c>
      <c r="M1851">
        <v>11</v>
      </c>
      <c r="N1851">
        <v>8</v>
      </c>
      <c r="O1851">
        <v>0</v>
      </c>
      <c r="P1851">
        <v>105</v>
      </c>
      <c r="Q1851">
        <v>18</v>
      </c>
      <c r="R1851">
        <v>8</v>
      </c>
      <c r="S1851">
        <v>0</v>
      </c>
      <c r="T1851">
        <v>174</v>
      </c>
    </row>
    <row r="1852" spans="1:20" x14ac:dyDescent="0.2">
      <c r="A1852" s="1">
        <v>43245</v>
      </c>
      <c r="B1852" t="s">
        <v>28</v>
      </c>
      <c r="C1852">
        <v>20</v>
      </c>
      <c r="D1852">
        <v>8</v>
      </c>
      <c r="E1852">
        <v>1</v>
      </c>
      <c r="F1852">
        <v>132</v>
      </c>
      <c r="G1852" s="5">
        <v>9.4499999999999993</v>
      </c>
      <c r="H1852" s="5">
        <v>40180.85</v>
      </c>
      <c r="I1852">
        <v>28</v>
      </c>
      <c r="J1852">
        <v>9</v>
      </c>
      <c r="K1852">
        <v>0</v>
      </c>
      <c r="L1852">
        <v>242</v>
      </c>
      <c r="M1852">
        <v>48</v>
      </c>
      <c r="N1852">
        <v>9</v>
      </c>
      <c r="O1852">
        <v>0</v>
      </c>
      <c r="P1852">
        <v>434</v>
      </c>
      <c r="Q1852">
        <v>28</v>
      </c>
      <c r="R1852">
        <v>7</v>
      </c>
      <c r="S1852">
        <v>1</v>
      </c>
      <c r="T1852">
        <v>182</v>
      </c>
    </row>
    <row r="1853" spans="1:20" x14ac:dyDescent="0.2">
      <c r="A1853" s="1">
        <v>43245</v>
      </c>
      <c r="B1853" t="s">
        <v>29</v>
      </c>
      <c r="C1853">
        <v>20</v>
      </c>
      <c r="D1853">
        <v>2</v>
      </c>
      <c r="E1853">
        <v>0</v>
      </c>
      <c r="F1853">
        <v>49</v>
      </c>
      <c r="G1853" s="5">
        <v>13.1666666666666</v>
      </c>
      <c r="H1853" s="5">
        <v>61151.666666666599</v>
      </c>
      <c r="I1853">
        <v>29</v>
      </c>
      <c r="J1853">
        <v>2</v>
      </c>
      <c r="K1853">
        <v>0</v>
      </c>
      <c r="L1853">
        <v>80</v>
      </c>
      <c r="M1853">
        <v>35</v>
      </c>
      <c r="N1853">
        <v>2</v>
      </c>
      <c r="O1853">
        <v>0</v>
      </c>
      <c r="P1853">
        <v>126</v>
      </c>
      <c r="Q1853">
        <v>20</v>
      </c>
      <c r="R1853">
        <v>2</v>
      </c>
      <c r="S1853">
        <v>0</v>
      </c>
      <c r="T1853">
        <v>40</v>
      </c>
    </row>
    <row r="1854" spans="1:20" x14ac:dyDescent="0.2">
      <c r="A1854" s="1">
        <v>43245</v>
      </c>
      <c r="B1854" t="s">
        <v>30</v>
      </c>
      <c r="C1854">
        <v>18</v>
      </c>
      <c r="D1854">
        <v>2</v>
      </c>
      <c r="E1854">
        <v>0</v>
      </c>
      <c r="F1854">
        <v>40</v>
      </c>
      <c r="G1854" s="5">
        <v>3.375</v>
      </c>
      <c r="H1854" s="5">
        <v>56303.4375</v>
      </c>
      <c r="I1854">
        <v>29</v>
      </c>
      <c r="J1854">
        <v>2</v>
      </c>
      <c r="K1854">
        <v>0</v>
      </c>
      <c r="L1854">
        <v>82</v>
      </c>
      <c r="M1854">
        <v>26</v>
      </c>
      <c r="N1854">
        <v>2</v>
      </c>
      <c r="O1854">
        <v>0</v>
      </c>
      <c r="P1854">
        <v>96</v>
      </c>
      <c r="Q1854">
        <v>17</v>
      </c>
      <c r="R1854">
        <v>2</v>
      </c>
      <c r="S1854">
        <v>0</v>
      </c>
      <c r="T1854">
        <v>41</v>
      </c>
    </row>
    <row r="1855" spans="1:20" x14ac:dyDescent="0.2">
      <c r="A1855" s="1">
        <v>43245</v>
      </c>
      <c r="B1855" t="s">
        <v>31</v>
      </c>
      <c r="C1855">
        <v>99</v>
      </c>
      <c r="D1855">
        <v>13</v>
      </c>
      <c r="E1855">
        <v>0</v>
      </c>
      <c r="F1855">
        <v>1207</v>
      </c>
      <c r="G1855" s="5">
        <v>7.9052631578947299</v>
      </c>
      <c r="H1855" s="5">
        <v>48536.778947368402</v>
      </c>
      <c r="I1855">
        <v>129</v>
      </c>
      <c r="J1855">
        <v>15</v>
      </c>
      <c r="K1855">
        <v>0</v>
      </c>
      <c r="L1855">
        <v>1836</v>
      </c>
      <c r="M1855">
        <v>140</v>
      </c>
      <c r="N1855">
        <v>19</v>
      </c>
      <c r="O1855">
        <v>2</v>
      </c>
      <c r="P1855">
        <v>2299</v>
      </c>
      <c r="Q1855">
        <v>99</v>
      </c>
      <c r="R1855">
        <v>11</v>
      </c>
      <c r="S1855">
        <v>0</v>
      </c>
      <c r="T1855">
        <v>1086</v>
      </c>
    </row>
    <row r="1856" spans="1:20" x14ac:dyDescent="0.2">
      <c r="A1856" s="1">
        <v>43245</v>
      </c>
      <c r="B1856" t="s">
        <v>32</v>
      </c>
      <c r="C1856">
        <v>35</v>
      </c>
      <c r="D1856">
        <v>3</v>
      </c>
      <c r="E1856">
        <v>0</v>
      </c>
      <c r="F1856">
        <v>135</v>
      </c>
      <c r="G1856" s="5">
        <v>4.6857142857142797</v>
      </c>
      <c r="H1856" s="5">
        <v>51562.8</v>
      </c>
      <c r="I1856">
        <v>55</v>
      </c>
      <c r="J1856">
        <v>3</v>
      </c>
      <c r="K1856">
        <v>0</v>
      </c>
      <c r="L1856">
        <v>221</v>
      </c>
      <c r="M1856">
        <v>68</v>
      </c>
      <c r="N1856">
        <v>3</v>
      </c>
      <c r="O1856">
        <v>0</v>
      </c>
      <c r="P1856">
        <v>323</v>
      </c>
      <c r="Q1856">
        <v>47</v>
      </c>
      <c r="R1856">
        <v>3</v>
      </c>
      <c r="S1856">
        <v>0</v>
      </c>
      <c r="T1856">
        <v>172</v>
      </c>
    </row>
    <row r="1857" spans="1:20" x14ac:dyDescent="0.2">
      <c r="A1857" s="1">
        <v>43246</v>
      </c>
      <c r="B1857" t="s">
        <v>18</v>
      </c>
      <c r="C1857">
        <v>7</v>
      </c>
      <c r="D1857">
        <v>4</v>
      </c>
      <c r="E1857">
        <v>0</v>
      </c>
      <c r="F1857">
        <v>24</v>
      </c>
      <c r="G1857" s="5">
        <v>1.8</v>
      </c>
      <c r="H1857" s="5">
        <v>80009.2</v>
      </c>
      <c r="I1857">
        <v>13</v>
      </c>
      <c r="J1857">
        <v>4</v>
      </c>
      <c r="K1857">
        <v>0</v>
      </c>
      <c r="L1857">
        <v>46</v>
      </c>
      <c r="M1857">
        <v>11</v>
      </c>
      <c r="N1857">
        <v>4</v>
      </c>
      <c r="O1857">
        <v>0</v>
      </c>
      <c r="P1857">
        <v>37</v>
      </c>
      <c r="Q1857">
        <v>12</v>
      </c>
      <c r="R1857">
        <v>4</v>
      </c>
      <c r="S1857">
        <v>0</v>
      </c>
      <c r="T1857">
        <v>38</v>
      </c>
    </row>
    <row r="1858" spans="1:20" x14ac:dyDescent="0.2">
      <c r="A1858" s="1">
        <v>43246</v>
      </c>
      <c r="B1858" t="s">
        <v>19</v>
      </c>
      <c r="C1858">
        <v>40</v>
      </c>
      <c r="D1858">
        <v>12</v>
      </c>
      <c r="E1858">
        <v>1</v>
      </c>
      <c r="F1858">
        <v>435</v>
      </c>
      <c r="G1858" s="5">
        <v>1.6</v>
      </c>
      <c r="H1858" s="5">
        <v>75067.55</v>
      </c>
      <c r="I1858">
        <v>44</v>
      </c>
      <c r="J1858">
        <v>13</v>
      </c>
      <c r="K1858">
        <v>0</v>
      </c>
      <c r="L1858">
        <v>570</v>
      </c>
      <c r="M1858">
        <v>33</v>
      </c>
      <c r="N1858">
        <v>11</v>
      </c>
      <c r="O1858">
        <v>1</v>
      </c>
      <c r="P1858">
        <v>339</v>
      </c>
      <c r="Q1858">
        <v>51</v>
      </c>
      <c r="R1858">
        <v>12</v>
      </c>
      <c r="S1858">
        <v>1</v>
      </c>
      <c r="T1858">
        <v>556</v>
      </c>
    </row>
    <row r="1859" spans="1:20" x14ac:dyDescent="0.2">
      <c r="A1859" s="1">
        <v>43246</v>
      </c>
      <c r="B1859" t="s">
        <v>20</v>
      </c>
      <c r="C1859">
        <v>34</v>
      </c>
      <c r="D1859">
        <v>9</v>
      </c>
      <c r="E1859">
        <v>0</v>
      </c>
      <c r="F1859">
        <v>292</v>
      </c>
      <c r="G1859" s="5">
        <v>2.4705882352941102</v>
      </c>
      <c r="H1859" s="5">
        <v>61849.882352941102</v>
      </c>
      <c r="I1859">
        <v>34</v>
      </c>
      <c r="J1859">
        <v>10</v>
      </c>
      <c r="K1859">
        <v>0</v>
      </c>
      <c r="L1859">
        <v>353</v>
      </c>
      <c r="M1859">
        <v>30</v>
      </c>
      <c r="N1859">
        <v>12</v>
      </c>
      <c r="O1859">
        <v>1</v>
      </c>
      <c r="P1859">
        <v>341</v>
      </c>
      <c r="Q1859">
        <v>23</v>
      </c>
      <c r="R1859">
        <v>13</v>
      </c>
      <c r="S1859">
        <v>0</v>
      </c>
      <c r="T1859">
        <v>286</v>
      </c>
    </row>
    <row r="1860" spans="1:20" x14ac:dyDescent="0.2">
      <c r="A1860" s="1">
        <v>43246</v>
      </c>
      <c r="B1860" t="s">
        <v>21</v>
      </c>
      <c r="C1860">
        <v>14</v>
      </c>
      <c r="D1860">
        <v>10</v>
      </c>
      <c r="E1860">
        <v>2</v>
      </c>
      <c r="F1860">
        <v>121</v>
      </c>
      <c r="G1860" s="5">
        <v>2.9230769230769198</v>
      </c>
      <c r="H1860" s="5">
        <v>61577.615384615303</v>
      </c>
      <c r="I1860">
        <v>10</v>
      </c>
      <c r="J1860">
        <v>10</v>
      </c>
      <c r="K1860">
        <v>0</v>
      </c>
      <c r="L1860">
        <v>101</v>
      </c>
      <c r="M1860">
        <v>22</v>
      </c>
      <c r="N1860">
        <v>10</v>
      </c>
      <c r="O1860">
        <v>0</v>
      </c>
      <c r="P1860">
        <v>225</v>
      </c>
      <c r="Q1860">
        <v>19</v>
      </c>
      <c r="R1860">
        <v>10</v>
      </c>
      <c r="S1860">
        <v>0</v>
      </c>
      <c r="T1860">
        <v>193</v>
      </c>
    </row>
    <row r="1861" spans="1:20" x14ac:dyDescent="0.2">
      <c r="A1861" s="1">
        <v>43246</v>
      </c>
      <c r="B1861" t="s">
        <v>22</v>
      </c>
      <c r="C1861">
        <v>57</v>
      </c>
      <c r="D1861">
        <v>8</v>
      </c>
      <c r="E1861">
        <v>0</v>
      </c>
      <c r="F1861">
        <v>539</v>
      </c>
      <c r="G1861" s="5">
        <v>1.5471698113207499</v>
      </c>
      <c r="H1861" s="5">
        <v>77409.018867924504</v>
      </c>
      <c r="I1861">
        <v>52</v>
      </c>
      <c r="J1861">
        <v>7</v>
      </c>
      <c r="K1861">
        <v>0</v>
      </c>
      <c r="L1861">
        <v>448</v>
      </c>
      <c r="M1861">
        <v>53</v>
      </c>
      <c r="N1861">
        <v>8</v>
      </c>
      <c r="O1861">
        <v>0</v>
      </c>
      <c r="P1861">
        <v>470</v>
      </c>
      <c r="Q1861">
        <v>43</v>
      </c>
      <c r="R1861">
        <v>8</v>
      </c>
      <c r="S1861">
        <v>0</v>
      </c>
      <c r="T1861">
        <v>404</v>
      </c>
    </row>
    <row r="1862" spans="1:20" x14ac:dyDescent="0.2">
      <c r="A1862" s="1">
        <v>43246</v>
      </c>
      <c r="B1862" t="s">
        <v>23</v>
      </c>
      <c r="C1862">
        <v>58</v>
      </c>
      <c r="D1862">
        <v>10</v>
      </c>
      <c r="E1862">
        <v>0</v>
      </c>
      <c r="F1862">
        <v>642</v>
      </c>
      <c r="G1862" s="5">
        <v>2.7450980392156801</v>
      </c>
      <c r="H1862" s="5">
        <v>70655.450980392096</v>
      </c>
      <c r="I1862">
        <v>78</v>
      </c>
      <c r="J1862">
        <v>10</v>
      </c>
      <c r="K1862">
        <v>0</v>
      </c>
      <c r="L1862">
        <v>875</v>
      </c>
      <c r="M1862">
        <v>73</v>
      </c>
      <c r="N1862">
        <v>10</v>
      </c>
      <c r="O1862">
        <v>0</v>
      </c>
      <c r="P1862">
        <v>810</v>
      </c>
      <c r="Q1862">
        <v>58</v>
      </c>
      <c r="R1862">
        <v>10</v>
      </c>
      <c r="S1862">
        <v>0</v>
      </c>
      <c r="T1862">
        <v>637</v>
      </c>
    </row>
    <row r="1863" spans="1:20" x14ac:dyDescent="0.2">
      <c r="A1863" s="1">
        <v>43246</v>
      </c>
      <c r="B1863" t="s">
        <v>24</v>
      </c>
      <c r="C1863">
        <v>27</v>
      </c>
      <c r="D1863">
        <v>2</v>
      </c>
      <c r="E1863">
        <v>0</v>
      </c>
      <c r="F1863">
        <v>66</v>
      </c>
      <c r="G1863" s="5">
        <v>2.2592592592592502</v>
      </c>
      <c r="H1863" s="5">
        <v>74108.481481481402</v>
      </c>
      <c r="I1863">
        <v>32</v>
      </c>
      <c r="J1863">
        <v>2</v>
      </c>
      <c r="K1863">
        <v>0</v>
      </c>
      <c r="L1863">
        <v>85</v>
      </c>
      <c r="M1863">
        <v>27</v>
      </c>
      <c r="N1863">
        <v>2</v>
      </c>
      <c r="O1863">
        <v>0</v>
      </c>
      <c r="P1863">
        <v>73</v>
      </c>
      <c r="Q1863">
        <v>17</v>
      </c>
      <c r="R1863">
        <v>2</v>
      </c>
      <c r="S1863">
        <v>0</v>
      </c>
      <c r="T1863">
        <v>64</v>
      </c>
    </row>
    <row r="1864" spans="1:20" x14ac:dyDescent="0.2">
      <c r="A1864" s="1">
        <v>43246</v>
      </c>
      <c r="B1864" t="s">
        <v>25</v>
      </c>
      <c r="C1864">
        <v>8</v>
      </c>
      <c r="D1864">
        <v>4</v>
      </c>
      <c r="E1864">
        <v>1</v>
      </c>
      <c r="F1864">
        <v>28</v>
      </c>
      <c r="G1864" s="5">
        <v>1.5714285714285701</v>
      </c>
      <c r="H1864" s="5">
        <v>71663.428571428507</v>
      </c>
      <c r="I1864">
        <v>12</v>
      </c>
      <c r="J1864">
        <v>4</v>
      </c>
      <c r="K1864">
        <v>1</v>
      </c>
      <c r="L1864">
        <v>32</v>
      </c>
      <c r="M1864">
        <v>10</v>
      </c>
      <c r="N1864">
        <v>4</v>
      </c>
      <c r="O1864">
        <v>0</v>
      </c>
      <c r="P1864">
        <v>40</v>
      </c>
      <c r="Q1864">
        <v>15</v>
      </c>
      <c r="R1864">
        <v>4</v>
      </c>
      <c r="S1864">
        <v>0</v>
      </c>
      <c r="T1864">
        <v>60</v>
      </c>
    </row>
    <row r="1865" spans="1:20" x14ac:dyDescent="0.2">
      <c r="A1865" s="1">
        <v>43246</v>
      </c>
      <c r="B1865" t="s">
        <v>26</v>
      </c>
      <c r="C1865">
        <v>44</v>
      </c>
      <c r="D1865">
        <v>2</v>
      </c>
      <c r="E1865">
        <v>0</v>
      </c>
      <c r="F1865">
        <v>88</v>
      </c>
      <c r="G1865" s="5">
        <v>3.7647058823529398</v>
      </c>
      <c r="H1865" s="5">
        <v>70675.264705882306</v>
      </c>
      <c r="I1865">
        <v>35</v>
      </c>
      <c r="J1865">
        <v>2</v>
      </c>
      <c r="K1865">
        <v>0</v>
      </c>
      <c r="L1865">
        <v>70</v>
      </c>
      <c r="M1865">
        <v>48</v>
      </c>
      <c r="N1865">
        <v>2</v>
      </c>
      <c r="O1865">
        <v>0</v>
      </c>
      <c r="P1865">
        <v>93</v>
      </c>
      <c r="Q1865">
        <v>57</v>
      </c>
      <c r="R1865">
        <v>2</v>
      </c>
      <c r="S1865">
        <v>0</v>
      </c>
      <c r="T1865">
        <v>111</v>
      </c>
    </row>
    <row r="1866" spans="1:20" x14ac:dyDescent="0.2">
      <c r="A1866" s="1">
        <v>43246</v>
      </c>
      <c r="B1866" t="s">
        <v>27</v>
      </c>
      <c r="C1866">
        <v>10</v>
      </c>
      <c r="D1866">
        <v>8</v>
      </c>
      <c r="E1866">
        <v>0</v>
      </c>
      <c r="F1866">
        <v>94</v>
      </c>
      <c r="G1866" s="5">
        <v>3.1</v>
      </c>
      <c r="H1866" s="5">
        <v>60107.5</v>
      </c>
      <c r="I1866">
        <v>9</v>
      </c>
      <c r="J1866">
        <v>8</v>
      </c>
      <c r="K1866">
        <v>0</v>
      </c>
      <c r="L1866">
        <v>86</v>
      </c>
      <c r="M1866">
        <v>7</v>
      </c>
      <c r="N1866">
        <v>8</v>
      </c>
      <c r="O1866">
        <v>1</v>
      </c>
      <c r="P1866">
        <v>58</v>
      </c>
      <c r="Q1866">
        <v>15</v>
      </c>
      <c r="R1866">
        <v>8</v>
      </c>
      <c r="S1866">
        <v>2</v>
      </c>
      <c r="T1866">
        <v>112</v>
      </c>
    </row>
    <row r="1867" spans="1:20" x14ac:dyDescent="0.2">
      <c r="A1867" s="1">
        <v>43246</v>
      </c>
      <c r="B1867" t="s">
        <v>28</v>
      </c>
      <c r="C1867">
        <v>29</v>
      </c>
      <c r="D1867">
        <v>8</v>
      </c>
      <c r="E1867">
        <v>0</v>
      </c>
      <c r="F1867">
        <v>227</v>
      </c>
      <c r="G1867" s="5">
        <v>2.3793103448275801</v>
      </c>
      <c r="H1867" s="5">
        <v>62111.206896551703</v>
      </c>
      <c r="I1867">
        <v>29</v>
      </c>
      <c r="J1867">
        <v>10</v>
      </c>
      <c r="K1867">
        <v>0</v>
      </c>
      <c r="L1867">
        <v>314</v>
      </c>
      <c r="M1867">
        <v>32</v>
      </c>
      <c r="N1867">
        <v>7</v>
      </c>
      <c r="O1867">
        <v>0</v>
      </c>
      <c r="P1867">
        <v>231</v>
      </c>
      <c r="Q1867">
        <v>21</v>
      </c>
      <c r="R1867">
        <v>9</v>
      </c>
      <c r="S1867">
        <v>0</v>
      </c>
      <c r="T1867">
        <v>184</v>
      </c>
    </row>
    <row r="1868" spans="1:20" x14ac:dyDescent="0.2">
      <c r="A1868" s="1">
        <v>43246</v>
      </c>
      <c r="B1868" t="s">
        <v>29</v>
      </c>
      <c r="C1868">
        <v>32</v>
      </c>
      <c r="D1868">
        <v>2</v>
      </c>
      <c r="E1868">
        <v>0</v>
      </c>
      <c r="F1868">
        <v>71</v>
      </c>
      <c r="G1868" s="5">
        <v>1.9</v>
      </c>
      <c r="H1868" s="5">
        <v>80071.899999999994</v>
      </c>
      <c r="I1868">
        <v>24</v>
      </c>
      <c r="J1868">
        <v>2</v>
      </c>
      <c r="K1868">
        <v>0</v>
      </c>
      <c r="L1868">
        <v>76</v>
      </c>
      <c r="M1868">
        <v>29</v>
      </c>
      <c r="N1868">
        <v>2</v>
      </c>
      <c r="O1868">
        <v>0</v>
      </c>
      <c r="P1868">
        <v>74</v>
      </c>
      <c r="Q1868">
        <v>28</v>
      </c>
      <c r="R1868">
        <v>2</v>
      </c>
      <c r="S1868">
        <v>0</v>
      </c>
      <c r="T1868">
        <v>96</v>
      </c>
    </row>
    <row r="1869" spans="1:20" x14ac:dyDescent="0.2">
      <c r="A1869" s="1">
        <v>43246</v>
      </c>
      <c r="B1869" t="s">
        <v>30</v>
      </c>
      <c r="C1869">
        <v>24</v>
      </c>
      <c r="D1869">
        <v>2</v>
      </c>
      <c r="E1869">
        <v>0</v>
      </c>
      <c r="F1869">
        <v>51</v>
      </c>
      <c r="G1869" s="5">
        <v>2</v>
      </c>
      <c r="H1869" s="5">
        <v>79195.333333333299</v>
      </c>
      <c r="I1869">
        <v>29</v>
      </c>
      <c r="J1869">
        <v>2</v>
      </c>
      <c r="K1869">
        <v>0</v>
      </c>
      <c r="L1869">
        <v>94</v>
      </c>
      <c r="M1869">
        <v>18</v>
      </c>
      <c r="N1869">
        <v>2</v>
      </c>
      <c r="O1869">
        <v>0</v>
      </c>
      <c r="P1869">
        <v>47</v>
      </c>
      <c r="Q1869">
        <v>12</v>
      </c>
      <c r="R1869">
        <v>2</v>
      </c>
      <c r="S1869">
        <v>0</v>
      </c>
      <c r="T1869">
        <v>30</v>
      </c>
    </row>
    <row r="1870" spans="1:20" x14ac:dyDescent="0.2">
      <c r="A1870" s="1">
        <v>43246</v>
      </c>
      <c r="B1870" t="s">
        <v>31</v>
      </c>
      <c r="C1870">
        <v>106</v>
      </c>
      <c r="D1870">
        <v>12</v>
      </c>
      <c r="E1870">
        <v>0</v>
      </c>
      <c r="F1870">
        <v>1275</v>
      </c>
      <c r="G1870" s="5">
        <v>3.0188679245282999</v>
      </c>
      <c r="H1870" s="5">
        <v>63312.358490566003</v>
      </c>
      <c r="I1870">
        <v>107</v>
      </c>
      <c r="J1870">
        <v>15</v>
      </c>
      <c r="K1870">
        <v>0</v>
      </c>
      <c r="L1870">
        <v>1601</v>
      </c>
      <c r="M1870">
        <v>119</v>
      </c>
      <c r="N1870">
        <v>15</v>
      </c>
      <c r="O1870">
        <v>1</v>
      </c>
      <c r="P1870">
        <v>1668</v>
      </c>
      <c r="Q1870">
        <v>110</v>
      </c>
      <c r="R1870">
        <v>15</v>
      </c>
      <c r="S1870">
        <v>0</v>
      </c>
      <c r="T1870">
        <v>1608</v>
      </c>
    </row>
    <row r="1871" spans="1:20" x14ac:dyDescent="0.2">
      <c r="A1871" s="1">
        <v>43246</v>
      </c>
      <c r="B1871" t="s">
        <v>32</v>
      </c>
      <c r="C1871">
        <v>48</v>
      </c>
      <c r="D1871">
        <v>3</v>
      </c>
      <c r="E1871">
        <v>0</v>
      </c>
      <c r="F1871">
        <v>196</v>
      </c>
      <c r="G1871" s="5">
        <v>1.7111111111111099</v>
      </c>
      <c r="H1871" s="5">
        <v>69008.822222222196</v>
      </c>
      <c r="I1871">
        <v>44</v>
      </c>
      <c r="J1871">
        <v>3</v>
      </c>
      <c r="K1871">
        <v>0</v>
      </c>
      <c r="L1871">
        <v>190</v>
      </c>
      <c r="M1871">
        <v>43</v>
      </c>
      <c r="N1871">
        <v>3</v>
      </c>
      <c r="O1871">
        <v>0</v>
      </c>
      <c r="P1871">
        <v>163</v>
      </c>
      <c r="Q1871">
        <v>53</v>
      </c>
      <c r="R1871">
        <v>3</v>
      </c>
      <c r="S1871">
        <v>0</v>
      </c>
      <c r="T1871">
        <v>237</v>
      </c>
    </row>
    <row r="1872" spans="1:20" x14ac:dyDescent="0.2">
      <c r="A1872" s="1">
        <v>43248</v>
      </c>
      <c r="B1872" t="s">
        <v>18</v>
      </c>
      <c r="C1872">
        <v>4</v>
      </c>
      <c r="D1872">
        <v>4</v>
      </c>
      <c r="E1872">
        <v>0</v>
      </c>
      <c r="F1872">
        <v>14</v>
      </c>
      <c r="G1872" s="5">
        <v>3.5</v>
      </c>
      <c r="H1872" s="5">
        <v>50108.25</v>
      </c>
      <c r="I1872">
        <v>15</v>
      </c>
      <c r="J1872">
        <v>4</v>
      </c>
      <c r="K1872">
        <v>0</v>
      </c>
      <c r="L1872">
        <v>52</v>
      </c>
      <c r="M1872">
        <v>3</v>
      </c>
      <c r="N1872">
        <v>4</v>
      </c>
      <c r="O1872">
        <v>0</v>
      </c>
      <c r="P1872">
        <v>10</v>
      </c>
      <c r="Q1872">
        <v>3</v>
      </c>
      <c r="R1872">
        <v>4</v>
      </c>
      <c r="S1872">
        <v>0</v>
      </c>
      <c r="T1872">
        <v>10</v>
      </c>
    </row>
    <row r="1873" spans="1:20" x14ac:dyDescent="0.2">
      <c r="A1873" s="1">
        <v>43248</v>
      </c>
      <c r="B1873" t="s">
        <v>19</v>
      </c>
      <c r="C1873">
        <v>45</v>
      </c>
      <c r="D1873">
        <v>14</v>
      </c>
      <c r="E1873">
        <v>1</v>
      </c>
      <c r="F1873">
        <v>609</v>
      </c>
      <c r="G1873" s="5">
        <v>3.0666666666666602</v>
      </c>
      <c r="H1873" s="5">
        <v>64526.155555555502</v>
      </c>
      <c r="I1873">
        <v>41</v>
      </c>
      <c r="J1873">
        <v>15</v>
      </c>
      <c r="K1873">
        <v>0</v>
      </c>
      <c r="L1873">
        <v>594</v>
      </c>
      <c r="M1873">
        <v>29</v>
      </c>
      <c r="N1873">
        <v>12</v>
      </c>
      <c r="O1873">
        <v>1</v>
      </c>
      <c r="P1873">
        <v>327</v>
      </c>
      <c r="Q1873">
        <v>30</v>
      </c>
      <c r="R1873">
        <v>12</v>
      </c>
      <c r="S1873">
        <v>2</v>
      </c>
      <c r="T1873">
        <v>307</v>
      </c>
    </row>
    <row r="1874" spans="1:20" x14ac:dyDescent="0.2">
      <c r="A1874" s="1">
        <v>43248</v>
      </c>
      <c r="B1874" t="s">
        <v>20</v>
      </c>
      <c r="C1874">
        <v>26</v>
      </c>
      <c r="D1874">
        <v>15</v>
      </c>
      <c r="E1874">
        <v>0</v>
      </c>
      <c r="F1874">
        <v>353</v>
      </c>
      <c r="G1874" s="5">
        <v>3.6190476190476102</v>
      </c>
      <c r="H1874" s="5">
        <v>52540.4285714285</v>
      </c>
      <c r="I1874">
        <v>31</v>
      </c>
      <c r="J1874">
        <v>12</v>
      </c>
      <c r="K1874">
        <v>0</v>
      </c>
      <c r="L1874">
        <v>374</v>
      </c>
      <c r="M1874">
        <v>20</v>
      </c>
      <c r="N1874">
        <v>9</v>
      </c>
      <c r="O1874">
        <v>0</v>
      </c>
      <c r="P1874">
        <v>184</v>
      </c>
      <c r="Q1874">
        <v>17</v>
      </c>
      <c r="R1874">
        <v>7</v>
      </c>
      <c r="S1874">
        <v>1</v>
      </c>
      <c r="T1874">
        <v>103</v>
      </c>
    </row>
    <row r="1875" spans="1:20" x14ac:dyDescent="0.2">
      <c r="A1875" s="1">
        <v>43248</v>
      </c>
      <c r="B1875" t="s">
        <v>21</v>
      </c>
      <c r="C1875">
        <v>17</v>
      </c>
      <c r="D1875">
        <v>10</v>
      </c>
      <c r="E1875">
        <v>0</v>
      </c>
      <c r="F1875">
        <v>173</v>
      </c>
      <c r="G1875" s="5">
        <v>1.2666666666666599</v>
      </c>
      <c r="H1875" s="5">
        <v>80034.533333333296</v>
      </c>
      <c r="I1875">
        <v>16</v>
      </c>
      <c r="J1875">
        <v>10</v>
      </c>
      <c r="K1875">
        <v>0</v>
      </c>
      <c r="L1875">
        <v>160</v>
      </c>
      <c r="M1875">
        <v>18</v>
      </c>
      <c r="N1875">
        <v>10</v>
      </c>
      <c r="O1875">
        <v>0</v>
      </c>
      <c r="P1875">
        <v>185</v>
      </c>
      <c r="Q1875">
        <v>9</v>
      </c>
      <c r="R1875">
        <v>10</v>
      </c>
      <c r="S1875">
        <v>0</v>
      </c>
      <c r="T1875">
        <v>89</v>
      </c>
    </row>
    <row r="1876" spans="1:20" x14ac:dyDescent="0.2">
      <c r="A1876" s="1">
        <v>43248</v>
      </c>
      <c r="B1876" t="s">
        <v>22</v>
      </c>
      <c r="C1876">
        <v>55</v>
      </c>
      <c r="D1876">
        <v>8</v>
      </c>
      <c r="E1876">
        <v>0</v>
      </c>
      <c r="F1876">
        <v>514</v>
      </c>
      <c r="G1876" s="5">
        <v>1.4117647058823499</v>
      </c>
      <c r="H1876" s="5">
        <v>80432.686274509804</v>
      </c>
      <c r="I1876">
        <v>39</v>
      </c>
      <c r="J1876">
        <v>7</v>
      </c>
      <c r="K1876">
        <v>0</v>
      </c>
      <c r="L1876">
        <v>330</v>
      </c>
      <c r="M1876">
        <v>28</v>
      </c>
      <c r="N1876">
        <v>8</v>
      </c>
      <c r="O1876">
        <v>0</v>
      </c>
      <c r="P1876">
        <v>254</v>
      </c>
      <c r="Q1876">
        <v>35</v>
      </c>
      <c r="R1876">
        <v>8</v>
      </c>
      <c r="S1876">
        <v>0</v>
      </c>
      <c r="T1876">
        <v>317</v>
      </c>
    </row>
    <row r="1877" spans="1:20" x14ac:dyDescent="0.2">
      <c r="A1877" s="1">
        <v>43248</v>
      </c>
      <c r="B1877" t="s">
        <v>23</v>
      </c>
      <c r="C1877">
        <v>51</v>
      </c>
      <c r="D1877">
        <v>10</v>
      </c>
      <c r="E1877">
        <v>0</v>
      </c>
      <c r="F1877">
        <v>569</v>
      </c>
      <c r="G1877" s="5">
        <v>2.1914893617021201</v>
      </c>
      <c r="H1877" s="5">
        <v>66024.255319148899</v>
      </c>
      <c r="I1877">
        <v>38</v>
      </c>
      <c r="J1877">
        <v>10</v>
      </c>
      <c r="K1877">
        <v>0</v>
      </c>
      <c r="L1877">
        <v>421</v>
      </c>
      <c r="M1877">
        <v>45</v>
      </c>
      <c r="N1877">
        <v>10</v>
      </c>
      <c r="O1877">
        <v>0</v>
      </c>
      <c r="P1877">
        <v>508</v>
      </c>
      <c r="Q1877">
        <v>39</v>
      </c>
      <c r="R1877">
        <v>10</v>
      </c>
      <c r="S1877">
        <v>0</v>
      </c>
      <c r="T1877">
        <v>421</v>
      </c>
    </row>
    <row r="1878" spans="1:20" x14ac:dyDescent="0.2">
      <c r="A1878" s="1">
        <v>43248</v>
      </c>
      <c r="B1878" t="s">
        <v>24</v>
      </c>
      <c r="C1878">
        <v>20</v>
      </c>
      <c r="D1878">
        <v>2</v>
      </c>
      <c r="E1878">
        <v>0</v>
      </c>
      <c r="F1878">
        <v>66</v>
      </c>
      <c r="G1878" s="5">
        <v>1.2105263157894699</v>
      </c>
      <c r="H1878" s="5">
        <v>89499.473684210505</v>
      </c>
      <c r="I1878">
        <v>20</v>
      </c>
      <c r="J1878">
        <v>2</v>
      </c>
      <c r="K1878">
        <v>0</v>
      </c>
      <c r="L1878">
        <v>70</v>
      </c>
      <c r="M1878">
        <v>14</v>
      </c>
      <c r="N1878">
        <v>2</v>
      </c>
      <c r="O1878">
        <v>0</v>
      </c>
      <c r="P1878">
        <v>32</v>
      </c>
      <c r="Q1878">
        <v>16</v>
      </c>
      <c r="R1878">
        <v>2</v>
      </c>
      <c r="S1878">
        <v>0</v>
      </c>
      <c r="T1878">
        <v>39</v>
      </c>
    </row>
    <row r="1879" spans="1:20" x14ac:dyDescent="0.2">
      <c r="A1879" s="1">
        <v>43248</v>
      </c>
      <c r="B1879" t="s">
        <v>25</v>
      </c>
      <c r="C1879">
        <v>7</v>
      </c>
      <c r="D1879">
        <v>4</v>
      </c>
      <c r="E1879">
        <v>0</v>
      </c>
      <c r="F1879">
        <v>28</v>
      </c>
      <c r="G1879" s="5">
        <v>1.3333333333333299</v>
      </c>
      <c r="H1879" s="5">
        <v>66918.333333333299</v>
      </c>
      <c r="I1879">
        <v>18</v>
      </c>
      <c r="J1879">
        <v>4</v>
      </c>
      <c r="K1879">
        <v>0</v>
      </c>
      <c r="L1879">
        <v>63</v>
      </c>
      <c r="M1879">
        <v>10</v>
      </c>
      <c r="N1879">
        <v>4</v>
      </c>
      <c r="O1879">
        <v>0</v>
      </c>
      <c r="P1879">
        <v>40</v>
      </c>
      <c r="Q1879">
        <v>10</v>
      </c>
      <c r="R1879">
        <v>4</v>
      </c>
      <c r="S1879">
        <v>2</v>
      </c>
      <c r="T1879">
        <v>26</v>
      </c>
    </row>
    <row r="1880" spans="1:20" x14ac:dyDescent="0.2">
      <c r="A1880" s="1">
        <v>43248</v>
      </c>
      <c r="B1880" t="s">
        <v>26</v>
      </c>
      <c r="C1880">
        <v>31</v>
      </c>
      <c r="D1880">
        <v>2</v>
      </c>
      <c r="E1880">
        <v>0</v>
      </c>
      <c r="F1880">
        <v>62</v>
      </c>
      <c r="G1880" s="5">
        <v>2.60869565217391</v>
      </c>
      <c r="H1880" s="5">
        <v>61072.652173912997</v>
      </c>
      <c r="I1880">
        <v>52</v>
      </c>
      <c r="J1880">
        <v>2</v>
      </c>
      <c r="K1880">
        <v>0</v>
      </c>
      <c r="L1880">
        <v>103</v>
      </c>
      <c r="M1880">
        <v>46</v>
      </c>
      <c r="N1880">
        <v>2</v>
      </c>
      <c r="O1880">
        <v>0</v>
      </c>
      <c r="P1880">
        <v>92</v>
      </c>
      <c r="Q1880">
        <v>35</v>
      </c>
      <c r="R1880">
        <v>2</v>
      </c>
      <c r="S1880">
        <v>0</v>
      </c>
      <c r="T1880">
        <v>61</v>
      </c>
    </row>
    <row r="1881" spans="1:20" x14ac:dyDescent="0.2">
      <c r="A1881" s="1">
        <v>43248</v>
      </c>
      <c r="B1881" t="s">
        <v>27</v>
      </c>
      <c r="C1881">
        <v>21</v>
      </c>
      <c r="D1881">
        <v>8</v>
      </c>
      <c r="E1881">
        <v>1</v>
      </c>
      <c r="F1881">
        <v>182</v>
      </c>
      <c r="G1881" s="5">
        <v>4.8947368421052602</v>
      </c>
      <c r="H1881" s="5">
        <v>52676.4210526315</v>
      </c>
      <c r="I1881">
        <v>16</v>
      </c>
      <c r="J1881">
        <v>8</v>
      </c>
      <c r="K1881">
        <v>0</v>
      </c>
      <c r="L1881">
        <v>152</v>
      </c>
      <c r="M1881">
        <v>11</v>
      </c>
      <c r="N1881">
        <v>8</v>
      </c>
      <c r="O1881">
        <v>1</v>
      </c>
      <c r="P1881">
        <v>93</v>
      </c>
      <c r="Q1881">
        <v>11</v>
      </c>
      <c r="R1881">
        <v>8</v>
      </c>
      <c r="S1881">
        <v>0</v>
      </c>
      <c r="T1881">
        <v>101</v>
      </c>
    </row>
    <row r="1882" spans="1:20" x14ac:dyDescent="0.2">
      <c r="A1882" s="1">
        <v>43248</v>
      </c>
      <c r="B1882" t="s">
        <v>28</v>
      </c>
      <c r="C1882">
        <v>14</v>
      </c>
      <c r="D1882">
        <v>12</v>
      </c>
      <c r="E1882">
        <v>0</v>
      </c>
      <c r="F1882">
        <v>164</v>
      </c>
      <c r="G1882" s="5">
        <v>5.5</v>
      </c>
      <c r="H1882" s="5">
        <v>42963.357142857101</v>
      </c>
      <c r="I1882">
        <v>26</v>
      </c>
      <c r="J1882">
        <v>14</v>
      </c>
      <c r="K1882">
        <v>0</v>
      </c>
      <c r="L1882">
        <v>359</v>
      </c>
      <c r="M1882">
        <v>11</v>
      </c>
      <c r="N1882">
        <v>9</v>
      </c>
      <c r="O1882">
        <v>1</v>
      </c>
      <c r="P1882">
        <v>84</v>
      </c>
      <c r="Q1882">
        <v>12</v>
      </c>
      <c r="R1882">
        <v>8</v>
      </c>
      <c r="S1882">
        <v>1</v>
      </c>
      <c r="T1882">
        <v>81</v>
      </c>
    </row>
    <row r="1883" spans="1:20" x14ac:dyDescent="0.2">
      <c r="A1883" s="1">
        <v>43248</v>
      </c>
      <c r="B1883" t="s">
        <v>29</v>
      </c>
      <c r="C1883">
        <v>16</v>
      </c>
      <c r="D1883">
        <v>2</v>
      </c>
      <c r="E1883">
        <v>0</v>
      </c>
      <c r="F1883">
        <v>42</v>
      </c>
      <c r="G1883" s="5">
        <v>3.125</v>
      </c>
      <c r="H1883" s="5">
        <v>56394.625</v>
      </c>
      <c r="I1883">
        <v>24</v>
      </c>
      <c r="J1883">
        <v>2</v>
      </c>
      <c r="K1883">
        <v>0</v>
      </c>
      <c r="L1883">
        <v>72</v>
      </c>
      <c r="M1883">
        <v>19</v>
      </c>
      <c r="N1883">
        <v>2</v>
      </c>
      <c r="O1883">
        <v>0</v>
      </c>
      <c r="P1883">
        <v>51</v>
      </c>
      <c r="Q1883">
        <v>13</v>
      </c>
      <c r="R1883">
        <v>2</v>
      </c>
      <c r="S1883">
        <v>0</v>
      </c>
      <c r="T1883">
        <v>23</v>
      </c>
    </row>
    <row r="1884" spans="1:20" x14ac:dyDescent="0.2">
      <c r="A1884" s="1">
        <v>43248</v>
      </c>
      <c r="B1884" t="s">
        <v>30</v>
      </c>
      <c r="C1884">
        <v>21</v>
      </c>
      <c r="D1884">
        <v>2</v>
      </c>
      <c r="E1884">
        <v>0</v>
      </c>
      <c r="F1884">
        <v>66</v>
      </c>
      <c r="G1884" s="5">
        <v>2.6</v>
      </c>
      <c r="H1884" s="5">
        <v>80024.25</v>
      </c>
      <c r="I1884">
        <v>22</v>
      </c>
      <c r="J1884">
        <v>2</v>
      </c>
      <c r="K1884">
        <v>0</v>
      </c>
      <c r="L1884">
        <v>92</v>
      </c>
      <c r="M1884">
        <v>17</v>
      </c>
      <c r="N1884">
        <v>2</v>
      </c>
      <c r="O1884">
        <v>0</v>
      </c>
      <c r="P1884">
        <v>43</v>
      </c>
      <c r="Q1884">
        <v>4</v>
      </c>
      <c r="R1884">
        <v>2</v>
      </c>
      <c r="S1884">
        <v>0</v>
      </c>
      <c r="T1884">
        <v>8</v>
      </c>
    </row>
    <row r="1885" spans="1:20" x14ac:dyDescent="0.2">
      <c r="A1885" s="1">
        <v>43248</v>
      </c>
      <c r="B1885" t="s">
        <v>31</v>
      </c>
      <c r="C1885">
        <v>85</v>
      </c>
      <c r="D1885">
        <v>14</v>
      </c>
      <c r="E1885">
        <v>0</v>
      </c>
      <c r="F1885">
        <v>1179</v>
      </c>
      <c r="G1885" s="5">
        <v>3.2179487179487101</v>
      </c>
      <c r="H1885" s="5">
        <v>59075.435897435898</v>
      </c>
      <c r="I1885">
        <v>74</v>
      </c>
      <c r="J1885">
        <v>20</v>
      </c>
      <c r="K1885">
        <v>0</v>
      </c>
      <c r="L1885">
        <v>1501</v>
      </c>
      <c r="M1885">
        <v>95</v>
      </c>
      <c r="N1885">
        <v>12</v>
      </c>
      <c r="O1885">
        <v>0</v>
      </c>
      <c r="P1885">
        <v>1136</v>
      </c>
      <c r="Q1885">
        <v>68</v>
      </c>
      <c r="R1885">
        <v>13</v>
      </c>
      <c r="S1885">
        <v>1</v>
      </c>
      <c r="T1885">
        <v>806</v>
      </c>
    </row>
    <row r="1886" spans="1:20" x14ac:dyDescent="0.2">
      <c r="A1886" s="1">
        <v>43248</v>
      </c>
      <c r="B1886" t="s">
        <v>32</v>
      </c>
      <c r="C1886">
        <v>49</v>
      </c>
      <c r="D1886">
        <v>3</v>
      </c>
      <c r="E1886">
        <v>0</v>
      </c>
      <c r="F1886">
        <v>221</v>
      </c>
      <c r="G1886" s="5">
        <v>2.17777777777777</v>
      </c>
      <c r="H1886" s="5">
        <v>68986.777777777694</v>
      </c>
      <c r="I1886">
        <v>49</v>
      </c>
      <c r="J1886">
        <v>3</v>
      </c>
      <c r="K1886">
        <v>0</v>
      </c>
      <c r="L1886">
        <v>230</v>
      </c>
      <c r="M1886">
        <v>35</v>
      </c>
      <c r="N1886">
        <v>3</v>
      </c>
      <c r="O1886">
        <v>0</v>
      </c>
      <c r="P1886">
        <v>151</v>
      </c>
      <c r="Q1886">
        <v>27</v>
      </c>
      <c r="R1886">
        <v>3</v>
      </c>
      <c r="S1886">
        <v>0</v>
      </c>
      <c r="T1886">
        <v>90</v>
      </c>
    </row>
    <row r="1887" spans="1:20" x14ac:dyDescent="0.2">
      <c r="A1887" s="1">
        <v>43249</v>
      </c>
      <c r="B1887" t="s">
        <v>18</v>
      </c>
      <c r="C1887">
        <v>3</v>
      </c>
      <c r="D1887">
        <v>4</v>
      </c>
      <c r="E1887">
        <v>0</v>
      </c>
      <c r="F1887">
        <v>10</v>
      </c>
      <c r="G1887" s="5">
        <v>5.6666666666666599</v>
      </c>
      <c r="H1887" s="5">
        <v>33358</v>
      </c>
      <c r="I1887">
        <v>3</v>
      </c>
      <c r="J1887">
        <v>4</v>
      </c>
      <c r="K1887">
        <v>0</v>
      </c>
      <c r="L1887">
        <v>10</v>
      </c>
      <c r="M1887">
        <v>4</v>
      </c>
      <c r="N1887">
        <v>4</v>
      </c>
      <c r="O1887">
        <v>0</v>
      </c>
      <c r="P1887">
        <v>14</v>
      </c>
      <c r="Q1887">
        <v>8</v>
      </c>
      <c r="R1887">
        <v>4</v>
      </c>
      <c r="S1887">
        <v>0</v>
      </c>
      <c r="T1887">
        <v>28</v>
      </c>
    </row>
    <row r="1888" spans="1:20" x14ac:dyDescent="0.2">
      <c r="A1888" s="1">
        <v>43249</v>
      </c>
      <c r="B1888" t="s">
        <v>19</v>
      </c>
      <c r="C1888">
        <v>26</v>
      </c>
      <c r="D1888">
        <v>13</v>
      </c>
      <c r="E1888">
        <v>1</v>
      </c>
      <c r="F1888">
        <v>324</v>
      </c>
      <c r="G1888" s="5">
        <v>4.5384615384615303</v>
      </c>
      <c r="H1888" s="5">
        <v>46266.6538461538</v>
      </c>
      <c r="I1888">
        <v>32</v>
      </c>
      <c r="J1888">
        <v>13</v>
      </c>
      <c r="K1888">
        <v>1</v>
      </c>
      <c r="L1888">
        <v>401</v>
      </c>
      <c r="M1888">
        <v>22</v>
      </c>
      <c r="N1888">
        <v>11</v>
      </c>
      <c r="O1888">
        <v>1</v>
      </c>
      <c r="P1888">
        <v>217</v>
      </c>
      <c r="Q1888">
        <v>26</v>
      </c>
      <c r="R1888">
        <v>15</v>
      </c>
      <c r="S1888">
        <v>1</v>
      </c>
      <c r="T1888">
        <v>365</v>
      </c>
    </row>
    <row r="1889" spans="1:20" x14ac:dyDescent="0.2">
      <c r="A1889" s="1">
        <v>43249</v>
      </c>
      <c r="B1889" t="s">
        <v>20</v>
      </c>
      <c r="C1889">
        <v>10</v>
      </c>
      <c r="D1889">
        <v>14</v>
      </c>
      <c r="E1889">
        <v>0</v>
      </c>
      <c r="F1889">
        <v>139</v>
      </c>
      <c r="G1889" s="5">
        <v>4.3</v>
      </c>
      <c r="H1889" s="5">
        <v>50080.5</v>
      </c>
      <c r="I1889">
        <v>14</v>
      </c>
      <c r="J1889">
        <v>6</v>
      </c>
      <c r="K1889">
        <v>0</v>
      </c>
      <c r="L1889">
        <v>85</v>
      </c>
      <c r="M1889">
        <v>15</v>
      </c>
      <c r="N1889">
        <v>15</v>
      </c>
      <c r="O1889">
        <v>0</v>
      </c>
      <c r="P1889">
        <v>218</v>
      </c>
      <c r="Q1889">
        <v>12</v>
      </c>
      <c r="R1889">
        <v>10</v>
      </c>
      <c r="S1889">
        <v>1</v>
      </c>
      <c r="T1889">
        <v>116</v>
      </c>
    </row>
    <row r="1890" spans="1:20" x14ac:dyDescent="0.2">
      <c r="A1890" s="1">
        <v>43249</v>
      </c>
      <c r="B1890" t="s">
        <v>21</v>
      </c>
      <c r="C1890">
        <v>11</v>
      </c>
      <c r="D1890">
        <v>10</v>
      </c>
      <c r="E1890">
        <v>0</v>
      </c>
      <c r="F1890">
        <v>113</v>
      </c>
      <c r="G1890" s="5">
        <v>2.4545454545454501</v>
      </c>
      <c r="H1890" s="5">
        <v>63710.272727272699</v>
      </c>
      <c r="I1890">
        <v>10</v>
      </c>
      <c r="J1890">
        <v>10</v>
      </c>
      <c r="K1890">
        <v>0</v>
      </c>
      <c r="L1890">
        <v>100</v>
      </c>
      <c r="M1890">
        <v>6</v>
      </c>
      <c r="N1890">
        <v>10</v>
      </c>
      <c r="O1890">
        <v>0</v>
      </c>
      <c r="P1890">
        <v>62</v>
      </c>
      <c r="Q1890">
        <v>8</v>
      </c>
      <c r="R1890">
        <v>10</v>
      </c>
      <c r="S1890">
        <v>1</v>
      </c>
      <c r="T1890">
        <v>78</v>
      </c>
    </row>
    <row r="1891" spans="1:20" x14ac:dyDescent="0.2">
      <c r="A1891" s="1">
        <v>43249</v>
      </c>
      <c r="B1891" t="s">
        <v>22</v>
      </c>
      <c r="C1891">
        <v>25</v>
      </c>
      <c r="D1891">
        <v>8</v>
      </c>
      <c r="E1891">
        <v>1</v>
      </c>
      <c r="F1891">
        <v>205</v>
      </c>
      <c r="G1891" s="5">
        <v>3.9565217391304301</v>
      </c>
      <c r="H1891" s="5">
        <v>56576.608695652103</v>
      </c>
      <c r="I1891">
        <v>44</v>
      </c>
      <c r="J1891">
        <v>7</v>
      </c>
      <c r="K1891">
        <v>0</v>
      </c>
      <c r="L1891">
        <v>355</v>
      </c>
      <c r="M1891">
        <v>29</v>
      </c>
      <c r="N1891">
        <v>8</v>
      </c>
      <c r="O1891">
        <v>1</v>
      </c>
      <c r="P1891">
        <v>252</v>
      </c>
      <c r="Q1891">
        <v>19</v>
      </c>
      <c r="R1891">
        <v>8</v>
      </c>
      <c r="S1891">
        <v>0</v>
      </c>
      <c r="T1891">
        <v>177</v>
      </c>
    </row>
    <row r="1892" spans="1:20" x14ac:dyDescent="0.2">
      <c r="A1892" s="1">
        <v>43249</v>
      </c>
      <c r="B1892" t="s">
        <v>23</v>
      </c>
      <c r="C1892">
        <v>41</v>
      </c>
      <c r="D1892">
        <v>10</v>
      </c>
      <c r="E1892">
        <v>1</v>
      </c>
      <c r="F1892">
        <v>427</v>
      </c>
      <c r="G1892" s="5">
        <v>2.84615384615384</v>
      </c>
      <c r="H1892" s="5">
        <v>53952.846153846098</v>
      </c>
      <c r="I1892">
        <v>50</v>
      </c>
      <c r="J1892">
        <v>10</v>
      </c>
      <c r="K1892">
        <v>0</v>
      </c>
      <c r="L1892">
        <v>552</v>
      </c>
      <c r="M1892">
        <v>52</v>
      </c>
      <c r="N1892">
        <v>10</v>
      </c>
      <c r="O1892">
        <v>0</v>
      </c>
      <c r="P1892">
        <v>582</v>
      </c>
      <c r="Q1892">
        <v>62</v>
      </c>
      <c r="R1892">
        <v>10</v>
      </c>
      <c r="S1892">
        <v>1</v>
      </c>
      <c r="T1892">
        <v>670</v>
      </c>
    </row>
    <row r="1893" spans="1:20" x14ac:dyDescent="0.2">
      <c r="A1893" s="1">
        <v>43249</v>
      </c>
      <c r="B1893" t="s">
        <v>24</v>
      </c>
      <c r="C1893">
        <v>7</v>
      </c>
      <c r="D1893">
        <v>2</v>
      </c>
      <c r="E1893">
        <v>0</v>
      </c>
      <c r="F1893">
        <v>20</v>
      </c>
      <c r="G1893" s="5">
        <v>11.1428571428571</v>
      </c>
      <c r="H1893" s="5">
        <v>42959.714285714203</v>
      </c>
      <c r="I1893">
        <v>12</v>
      </c>
      <c r="J1893">
        <v>2</v>
      </c>
      <c r="K1893">
        <v>0</v>
      </c>
      <c r="L1893">
        <v>30</v>
      </c>
      <c r="M1893">
        <v>10</v>
      </c>
      <c r="N1893">
        <v>2</v>
      </c>
      <c r="O1893">
        <v>0</v>
      </c>
      <c r="P1893">
        <v>38</v>
      </c>
      <c r="Q1893">
        <v>12</v>
      </c>
      <c r="R1893">
        <v>2</v>
      </c>
      <c r="S1893">
        <v>0</v>
      </c>
      <c r="T1893">
        <v>38</v>
      </c>
    </row>
    <row r="1894" spans="1:20" x14ac:dyDescent="0.2">
      <c r="A1894" s="1">
        <v>43249</v>
      </c>
      <c r="B1894" t="s">
        <v>25</v>
      </c>
      <c r="C1894">
        <v>8</v>
      </c>
      <c r="D1894">
        <v>4</v>
      </c>
      <c r="E1894">
        <v>0</v>
      </c>
      <c r="F1894">
        <v>32</v>
      </c>
      <c r="G1894" s="5">
        <v>2.625</v>
      </c>
      <c r="H1894" s="5">
        <v>62537.125</v>
      </c>
      <c r="I1894">
        <v>5</v>
      </c>
      <c r="J1894">
        <v>4</v>
      </c>
      <c r="K1894">
        <v>1</v>
      </c>
      <c r="L1894">
        <v>13</v>
      </c>
      <c r="M1894">
        <v>7</v>
      </c>
      <c r="N1894">
        <v>4</v>
      </c>
      <c r="O1894">
        <v>0</v>
      </c>
      <c r="P1894">
        <v>28</v>
      </c>
      <c r="Q1894">
        <v>14</v>
      </c>
      <c r="R1894">
        <v>4</v>
      </c>
      <c r="S1894">
        <v>1</v>
      </c>
      <c r="T1894">
        <v>48</v>
      </c>
    </row>
    <row r="1895" spans="1:20" x14ac:dyDescent="0.2">
      <c r="A1895" s="1">
        <v>43249</v>
      </c>
      <c r="B1895" t="s">
        <v>26</v>
      </c>
      <c r="C1895">
        <v>16</v>
      </c>
      <c r="D1895">
        <v>2</v>
      </c>
      <c r="E1895">
        <v>0</v>
      </c>
      <c r="F1895">
        <v>30</v>
      </c>
      <c r="G1895" s="5">
        <v>9.7857142857142794</v>
      </c>
      <c r="H1895" s="5">
        <v>28709.6428571428</v>
      </c>
      <c r="I1895">
        <v>29</v>
      </c>
      <c r="J1895">
        <v>2</v>
      </c>
      <c r="K1895">
        <v>0</v>
      </c>
      <c r="L1895">
        <v>52</v>
      </c>
      <c r="M1895">
        <v>27</v>
      </c>
      <c r="N1895">
        <v>2</v>
      </c>
      <c r="O1895">
        <v>0</v>
      </c>
      <c r="P1895">
        <v>53</v>
      </c>
      <c r="Q1895">
        <v>26</v>
      </c>
      <c r="R1895">
        <v>2</v>
      </c>
      <c r="S1895">
        <v>0</v>
      </c>
      <c r="T1895">
        <v>45</v>
      </c>
    </row>
    <row r="1896" spans="1:20" x14ac:dyDescent="0.2">
      <c r="A1896" s="1">
        <v>43249</v>
      </c>
      <c r="B1896" t="s">
        <v>27</v>
      </c>
      <c r="C1896">
        <v>10</v>
      </c>
      <c r="D1896">
        <v>8</v>
      </c>
      <c r="E1896">
        <v>0</v>
      </c>
      <c r="F1896">
        <v>96</v>
      </c>
      <c r="G1896" s="5">
        <v>4.2</v>
      </c>
      <c r="H1896" s="5">
        <v>79999.7</v>
      </c>
      <c r="I1896">
        <v>9</v>
      </c>
      <c r="J1896">
        <v>8</v>
      </c>
      <c r="K1896">
        <v>1</v>
      </c>
      <c r="L1896">
        <v>73</v>
      </c>
      <c r="M1896">
        <v>9</v>
      </c>
      <c r="N1896">
        <v>8</v>
      </c>
      <c r="O1896">
        <v>1</v>
      </c>
      <c r="P1896">
        <v>70</v>
      </c>
      <c r="Q1896">
        <v>5</v>
      </c>
      <c r="R1896">
        <v>8</v>
      </c>
      <c r="S1896">
        <v>1</v>
      </c>
      <c r="T1896">
        <v>42</v>
      </c>
    </row>
    <row r="1897" spans="1:20" x14ac:dyDescent="0.2">
      <c r="A1897" s="1">
        <v>43249</v>
      </c>
      <c r="B1897" t="s">
        <v>28</v>
      </c>
      <c r="C1897">
        <v>12</v>
      </c>
      <c r="D1897">
        <v>9</v>
      </c>
      <c r="E1897">
        <v>1</v>
      </c>
      <c r="F1897">
        <v>106</v>
      </c>
      <c r="G1897" s="5">
        <v>8.4166666666666607</v>
      </c>
      <c r="H1897" s="5">
        <v>50096.75</v>
      </c>
      <c r="I1897">
        <v>18</v>
      </c>
      <c r="J1897">
        <v>6</v>
      </c>
      <c r="K1897">
        <v>1</v>
      </c>
      <c r="L1897">
        <v>99</v>
      </c>
      <c r="M1897">
        <v>21</v>
      </c>
      <c r="N1897">
        <v>7</v>
      </c>
      <c r="O1897">
        <v>0</v>
      </c>
      <c r="P1897">
        <v>141</v>
      </c>
      <c r="Q1897">
        <v>14</v>
      </c>
      <c r="R1897">
        <v>9</v>
      </c>
      <c r="S1897">
        <v>1</v>
      </c>
      <c r="T1897">
        <v>101</v>
      </c>
    </row>
    <row r="1898" spans="1:20" x14ac:dyDescent="0.2">
      <c r="A1898" s="1">
        <v>43249</v>
      </c>
      <c r="B1898" t="s">
        <v>29</v>
      </c>
      <c r="C1898">
        <v>18</v>
      </c>
      <c r="D1898">
        <v>2</v>
      </c>
      <c r="E1898">
        <v>0</v>
      </c>
      <c r="F1898">
        <v>42</v>
      </c>
      <c r="G1898" s="5">
        <v>3.52941176470588</v>
      </c>
      <c r="H1898" s="5">
        <v>58865.764705882299</v>
      </c>
      <c r="I1898">
        <v>21</v>
      </c>
      <c r="J1898">
        <v>2</v>
      </c>
      <c r="K1898">
        <v>0</v>
      </c>
      <c r="L1898">
        <v>46</v>
      </c>
      <c r="M1898">
        <v>15</v>
      </c>
      <c r="N1898">
        <v>2</v>
      </c>
      <c r="O1898">
        <v>0</v>
      </c>
      <c r="P1898">
        <v>58</v>
      </c>
      <c r="Q1898">
        <v>17</v>
      </c>
      <c r="R1898">
        <v>2</v>
      </c>
      <c r="S1898">
        <v>0</v>
      </c>
      <c r="T1898">
        <v>39</v>
      </c>
    </row>
    <row r="1899" spans="1:20" x14ac:dyDescent="0.2">
      <c r="A1899" s="1">
        <v>43249</v>
      </c>
      <c r="B1899" t="s">
        <v>30</v>
      </c>
      <c r="C1899">
        <v>12</v>
      </c>
      <c r="D1899">
        <v>2</v>
      </c>
      <c r="E1899">
        <v>0</v>
      </c>
      <c r="F1899">
        <v>26</v>
      </c>
      <c r="G1899" s="5">
        <v>2.9166666666666599</v>
      </c>
      <c r="H1899" s="5">
        <v>50082.416666666599</v>
      </c>
      <c r="I1899">
        <v>12</v>
      </c>
      <c r="J1899">
        <v>2</v>
      </c>
      <c r="K1899">
        <v>0</v>
      </c>
      <c r="L1899">
        <v>26</v>
      </c>
      <c r="M1899">
        <v>16</v>
      </c>
      <c r="N1899">
        <v>2</v>
      </c>
      <c r="O1899">
        <v>0</v>
      </c>
      <c r="P1899">
        <v>58</v>
      </c>
      <c r="Q1899">
        <v>10</v>
      </c>
      <c r="R1899">
        <v>2</v>
      </c>
      <c r="S1899">
        <v>0</v>
      </c>
      <c r="T1899">
        <v>22</v>
      </c>
    </row>
    <row r="1900" spans="1:20" x14ac:dyDescent="0.2">
      <c r="A1900" s="1">
        <v>43249</v>
      </c>
      <c r="B1900" t="s">
        <v>31</v>
      </c>
      <c r="C1900">
        <v>65</v>
      </c>
      <c r="D1900">
        <v>14</v>
      </c>
      <c r="E1900">
        <v>1</v>
      </c>
      <c r="F1900">
        <v>869</v>
      </c>
      <c r="G1900" s="5">
        <v>5.8615384615384603</v>
      </c>
      <c r="H1900" s="5">
        <v>41651.7384615384</v>
      </c>
      <c r="I1900">
        <v>88</v>
      </c>
      <c r="J1900">
        <v>12</v>
      </c>
      <c r="K1900">
        <v>2</v>
      </c>
      <c r="L1900">
        <v>906</v>
      </c>
      <c r="M1900">
        <v>69</v>
      </c>
      <c r="N1900">
        <v>14</v>
      </c>
      <c r="O1900">
        <v>0</v>
      </c>
      <c r="P1900">
        <v>927</v>
      </c>
      <c r="Q1900">
        <v>67</v>
      </c>
      <c r="R1900">
        <v>12</v>
      </c>
      <c r="S1900">
        <v>1</v>
      </c>
      <c r="T1900">
        <v>737</v>
      </c>
    </row>
    <row r="1901" spans="1:20" x14ac:dyDescent="0.2">
      <c r="A1901" s="1">
        <v>43249</v>
      </c>
      <c r="B1901" t="s">
        <v>32</v>
      </c>
      <c r="C1901">
        <v>25</v>
      </c>
      <c r="D1901">
        <v>3</v>
      </c>
      <c r="E1901">
        <v>0</v>
      </c>
      <c r="F1901">
        <v>133</v>
      </c>
      <c r="G1901" s="5">
        <v>4.0454545454545396</v>
      </c>
      <c r="H1901" s="5">
        <v>50127.227272727199</v>
      </c>
      <c r="I1901">
        <v>21</v>
      </c>
      <c r="J1901">
        <v>3</v>
      </c>
      <c r="K1901">
        <v>0</v>
      </c>
      <c r="L1901">
        <v>88</v>
      </c>
      <c r="M1901">
        <v>27</v>
      </c>
      <c r="N1901">
        <v>3</v>
      </c>
      <c r="O1901">
        <v>0</v>
      </c>
      <c r="P1901">
        <v>137</v>
      </c>
      <c r="Q1901">
        <v>27</v>
      </c>
      <c r="R1901">
        <v>3</v>
      </c>
      <c r="S1901">
        <v>1</v>
      </c>
      <c r="T1901">
        <v>103</v>
      </c>
    </row>
    <row r="1902" spans="1:20" x14ac:dyDescent="0.2">
      <c r="A1902" s="1">
        <v>43250</v>
      </c>
      <c r="B1902" t="s">
        <v>18</v>
      </c>
      <c r="C1902">
        <v>9</v>
      </c>
      <c r="D1902">
        <v>4</v>
      </c>
      <c r="E1902">
        <v>0</v>
      </c>
      <c r="F1902">
        <v>28</v>
      </c>
      <c r="G1902" s="5">
        <v>4.25</v>
      </c>
      <c r="H1902" s="5">
        <v>62528</v>
      </c>
      <c r="I1902">
        <v>13</v>
      </c>
      <c r="J1902">
        <v>4</v>
      </c>
      <c r="K1902">
        <v>1</v>
      </c>
      <c r="L1902">
        <v>38</v>
      </c>
      <c r="M1902">
        <v>12</v>
      </c>
      <c r="N1902">
        <v>4</v>
      </c>
      <c r="O1902">
        <v>0</v>
      </c>
      <c r="P1902">
        <v>41</v>
      </c>
      <c r="Q1902">
        <v>9</v>
      </c>
      <c r="R1902">
        <v>4</v>
      </c>
      <c r="S1902">
        <v>1</v>
      </c>
      <c r="T1902">
        <v>27</v>
      </c>
    </row>
    <row r="1903" spans="1:20" x14ac:dyDescent="0.2">
      <c r="A1903" s="1">
        <v>43250</v>
      </c>
      <c r="B1903" t="s">
        <v>19</v>
      </c>
      <c r="C1903">
        <v>34</v>
      </c>
      <c r="D1903">
        <v>11</v>
      </c>
      <c r="E1903">
        <v>3</v>
      </c>
      <c r="F1903">
        <v>283</v>
      </c>
      <c r="G1903" s="5">
        <v>3.4411764705882302</v>
      </c>
      <c r="H1903" s="5">
        <v>67716.411764705801</v>
      </c>
      <c r="I1903">
        <v>20</v>
      </c>
      <c r="J1903">
        <v>13</v>
      </c>
      <c r="K1903">
        <v>0</v>
      </c>
      <c r="L1903">
        <v>248</v>
      </c>
      <c r="M1903">
        <v>45</v>
      </c>
      <c r="N1903">
        <v>9</v>
      </c>
      <c r="O1903">
        <v>1</v>
      </c>
      <c r="P1903">
        <v>346</v>
      </c>
      <c r="Q1903">
        <v>27</v>
      </c>
      <c r="R1903">
        <v>8</v>
      </c>
      <c r="S1903">
        <v>1</v>
      </c>
      <c r="T1903">
        <v>198</v>
      </c>
    </row>
    <row r="1904" spans="1:20" x14ac:dyDescent="0.2">
      <c r="A1904" s="1">
        <v>43250</v>
      </c>
      <c r="B1904" t="s">
        <v>20</v>
      </c>
      <c r="C1904">
        <v>22</v>
      </c>
      <c r="D1904">
        <v>17</v>
      </c>
      <c r="E1904">
        <v>1</v>
      </c>
      <c r="F1904">
        <v>347</v>
      </c>
      <c r="G1904" s="5">
        <v>2.5714285714285698</v>
      </c>
      <c r="H1904" s="5">
        <v>71498.476190476096</v>
      </c>
      <c r="I1904">
        <v>11</v>
      </c>
      <c r="J1904">
        <v>5</v>
      </c>
      <c r="K1904">
        <v>0</v>
      </c>
      <c r="L1904">
        <v>59</v>
      </c>
      <c r="M1904">
        <v>25</v>
      </c>
      <c r="N1904">
        <v>10</v>
      </c>
      <c r="O1904">
        <v>0</v>
      </c>
      <c r="P1904">
        <v>238</v>
      </c>
      <c r="Q1904">
        <v>13</v>
      </c>
      <c r="R1904">
        <v>17</v>
      </c>
      <c r="S1904">
        <v>2</v>
      </c>
      <c r="T1904">
        <v>192</v>
      </c>
    </row>
    <row r="1905" spans="1:20" x14ac:dyDescent="0.2">
      <c r="A1905" s="1">
        <v>43250</v>
      </c>
      <c r="B1905" t="s">
        <v>21</v>
      </c>
      <c r="C1905">
        <v>13</v>
      </c>
      <c r="D1905">
        <v>10</v>
      </c>
      <c r="E1905">
        <v>2</v>
      </c>
      <c r="F1905">
        <v>107</v>
      </c>
      <c r="G1905" s="5">
        <v>1.6153846153846101</v>
      </c>
      <c r="H1905" s="5">
        <v>76999.461538461503</v>
      </c>
      <c r="I1905">
        <v>13</v>
      </c>
      <c r="J1905">
        <v>10</v>
      </c>
      <c r="K1905">
        <v>0</v>
      </c>
      <c r="L1905">
        <v>131</v>
      </c>
      <c r="M1905">
        <v>20</v>
      </c>
      <c r="N1905">
        <v>10</v>
      </c>
      <c r="O1905">
        <v>0</v>
      </c>
      <c r="P1905">
        <v>201</v>
      </c>
      <c r="Q1905">
        <v>15</v>
      </c>
      <c r="R1905">
        <v>10</v>
      </c>
      <c r="S1905">
        <v>1</v>
      </c>
      <c r="T1905">
        <v>142</v>
      </c>
    </row>
    <row r="1906" spans="1:20" x14ac:dyDescent="0.2">
      <c r="A1906" s="1">
        <v>43250</v>
      </c>
      <c r="B1906" t="s">
        <v>22</v>
      </c>
      <c r="C1906">
        <v>17</v>
      </c>
      <c r="D1906">
        <v>8</v>
      </c>
      <c r="E1906">
        <v>2</v>
      </c>
      <c r="F1906">
        <v>137</v>
      </c>
      <c r="G1906" s="5">
        <v>2.5333333333333301</v>
      </c>
      <c r="H1906" s="5">
        <v>60051.266666666597</v>
      </c>
      <c r="I1906">
        <v>30</v>
      </c>
      <c r="J1906">
        <v>7</v>
      </c>
      <c r="K1906">
        <v>0</v>
      </c>
      <c r="L1906">
        <v>252</v>
      </c>
      <c r="M1906">
        <v>14</v>
      </c>
      <c r="N1906">
        <v>8</v>
      </c>
      <c r="O1906">
        <v>1</v>
      </c>
      <c r="P1906">
        <v>117</v>
      </c>
      <c r="Q1906">
        <v>31</v>
      </c>
      <c r="R1906">
        <v>8</v>
      </c>
      <c r="S1906">
        <v>0</v>
      </c>
      <c r="T1906">
        <v>296</v>
      </c>
    </row>
    <row r="1907" spans="1:20" x14ac:dyDescent="0.2">
      <c r="A1907" s="1">
        <v>43250</v>
      </c>
      <c r="B1907" t="s">
        <v>23</v>
      </c>
      <c r="C1907">
        <v>43</v>
      </c>
      <c r="D1907">
        <v>10</v>
      </c>
      <c r="E1907">
        <v>0</v>
      </c>
      <c r="F1907">
        <v>481</v>
      </c>
      <c r="G1907" s="5">
        <v>2.65</v>
      </c>
      <c r="H1907" s="5">
        <v>60131.55</v>
      </c>
      <c r="I1907">
        <v>57</v>
      </c>
      <c r="J1907">
        <v>10</v>
      </c>
      <c r="K1907">
        <v>0</v>
      </c>
      <c r="L1907">
        <v>619</v>
      </c>
      <c r="M1907">
        <v>42</v>
      </c>
      <c r="N1907">
        <v>9</v>
      </c>
      <c r="O1907">
        <v>0</v>
      </c>
      <c r="P1907">
        <v>439</v>
      </c>
      <c r="Q1907">
        <v>55</v>
      </c>
      <c r="R1907">
        <v>9</v>
      </c>
      <c r="S1907">
        <v>1</v>
      </c>
      <c r="T1907">
        <v>561</v>
      </c>
    </row>
    <row r="1908" spans="1:20" x14ac:dyDescent="0.2">
      <c r="A1908" s="1">
        <v>43250</v>
      </c>
      <c r="B1908" t="s">
        <v>24</v>
      </c>
      <c r="C1908">
        <v>19</v>
      </c>
      <c r="D1908">
        <v>2</v>
      </c>
      <c r="E1908">
        <v>0</v>
      </c>
      <c r="F1908">
        <v>54</v>
      </c>
      <c r="G1908" s="5">
        <v>2.5</v>
      </c>
      <c r="H1908" s="5">
        <v>72318.055555555504</v>
      </c>
      <c r="I1908">
        <v>16</v>
      </c>
      <c r="J1908">
        <v>2</v>
      </c>
      <c r="K1908">
        <v>0</v>
      </c>
      <c r="L1908">
        <v>37</v>
      </c>
      <c r="M1908">
        <v>15</v>
      </c>
      <c r="N1908">
        <v>2</v>
      </c>
      <c r="O1908">
        <v>0</v>
      </c>
      <c r="P1908">
        <v>42</v>
      </c>
      <c r="Q1908">
        <v>16</v>
      </c>
      <c r="R1908">
        <v>2</v>
      </c>
      <c r="S1908">
        <v>0</v>
      </c>
      <c r="T1908">
        <v>38</v>
      </c>
    </row>
    <row r="1909" spans="1:20" x14ac:dyDescent="0.2">
      <c r="A1909" s="1">
        <v>43250</v>
      </c>
      <c r="B1909" t="s">
        <v>25</v>
      </c>
      <c r="C1909">
        <v>12</v>
      </c>
      <c r="D1909">
        <v>4</v>
      </c>
      <c r="E1909">
        <v>1</v>
      </c>
      <c r="F1909">
        <v>40</v>
      </c>
      <c r="G1909" s="5">
        <v>1.7</v>
      </c>
      <c r="H1909" s="5">
        <v>90005.9</v>
      </c>
      <c r="I1909">
        <v>8</v>
      </c>
      <c r="J1909">
        <v>4</v>
      </c>
      <c r="K1909">
        <v>0</v>
      </c>
      <c r="L1909">
        <v>28</v>
      </c>
      <c r="M1909">
        <v>12</v>
      </c>
      <c r="N1909">
        <v>4</v>
      </c>
      <c r="O1909">
        <v>0</v>
      </c>
      <c r="P1909">
        <v>47</v>
      </c>
      <c r="Q1909">
        <v>20</v>
      </c>
      <c r="R1909">
        <v>4</v>
      </c>
      <c r="S1909">
        <v>0</v>
      </c>
      <c r="T1909">
        <v>79</v>
      </c>
    </row>
    <row r="1910" spans="1:20" x14ac:dyDescent="0.2">
      <c r="A1910" s="1">
        <v>43250</v>
      </c>
      <c r="B1910" t="s">
        <v>26</v>
      </c>
      <c r="C1910">
        <v>39</v>
      </c>
      <c r="D1910">
        <v>2</v>
      </c>
      <c r="E1910">
        <v>0</v>
      </c>
      <c r="F1910">
        <v>74</v>
      </c>
      <c r="G1910" s="5">
        <v>4.3809523809523796</v>
      </c>
      <c r="H1910" s="5">
        <v>66753.476190476096</v>
      </c>
      <c r="I1910">
        <v>35</v>
      </c>
      <c r="J1910">
        <v>2</v>
      </c>
      <c r="K1910">
        <v>0</v>
      </c>
      <c r="L1910">
        <v>70</v>
      </c>
      <c r="M1910">
        <v>51</v>
      </c>
      <c r="N1910">
        <v>2</v>
      </c>
      <c r="O1910">
        <v>0</v>
      </c>
      <c r="P1910">
        <v>96</v>
      </c>
      <c r="Q1910">
        <v>25</v>
      </c>
      <c r="R1910">
        <v>2</v>
      </c>
      <c r="S1910">
        <v>0</v>
      </c>
      <c r="T1910">
        <v>50</v>
      </c>
    </row>
    <row r="1911" spans="1:20" x14ac:dyDescent="0.2">
      <c r="A1911" s="1">
        <v>43250</v>
      </c>
      <c r="B1911" t="s">
        <v>27</v>
      </c>
      <c r="C1911">
        <v>11</v>
      </c>
      <c r="D1911">
        <v>8</v>
      </c>
      <c r="E1911">
        <v>2</v>
      </c>
      <c r="F1911">
        <v>81</v>
      </c>
      <c r="G1911" s="5">
        <v>4.2727272727272698</v>
      </c>
      <c r="H1911" s="5">
        <v>72771.545454545398</v>
      </c>
      <c r="I1911">
        <v>11</v>
      </c>
      <c r="J1911">
        <v>8</v>
      </c>
      <c r="K1911">
        <v>0</v>
      </c>
      <c r="L1911">
        <v>102</v>
      </c>
      <c r="M1911">
        <v>10</v>
      </c>
      <c r="N1911">
        <v>8</v>
      </c>
      <c r="O1911">
        <v>1</v>
      </c>
      <c r="P1911">
        <v>83</v>
      </c>
      <c r="Q1911">
        <v>11</v>
      </c>
      <c r="R1911">
        <v>6</v>
      </c>
      <c r="S1911">
        <v>0</v>
      </c>
      <c r="T1911">
        <v>88</v>
      </c>
    </row>
    <row r="1912" spans="1:20" x14ac:dyDescent="0.2">
      <c r="A1912" s="1">
        <v>43250</v>
      </c>
      <c r="B1912" t="s">
        <v>28</v>
      </c>
      <c r="C1912">
        <v>22</v>
      </c>
      <c r="D1912">
        <v>8</v>
      </c>
      <c r="E1912">
        <v>1</v>
      </c>
      <c r="F1912">
        <v>160</v>
      </c>
      <c r="G1912" s="5">
        <v>4.2272727272727204</v>
      </c>
      <c r="H1912" s="5">
        <v>68260.636363636295</v>
      </c>
      <c r="I1912">
        <v>14</v>
      </c>
      <c r="J1912">
        <v>9</v>
      </c>
      <c r="K1912">
        <v>0</v>
      </c>
      <c r="L1912">
        <v>120</v>
      </c>
      <c r="M1912">
        <v>28</v>
      </c>
      <c r="N1912">
        <v>9</v>
      </c>
      <c r="O1912">
        <v>0</v>
      </c>
      <c r="P1912">
        <v>235</v>
      </c>
      <c r="Q1912">
        <v>17</v>
      </c>
      <c r="R1912">
        <v>8</v>
      </c>
      <c r="S1912">
        <v>1</v>
      </c>
      <c r="T1912">
        <v>109</v>
      </c>
    </row>
    <row r="1913" spans="1:20" x14ac:dyDescent="0.2">
      <c r="A1913" s="1">
        <v>43250</v>
      </c>
      <c r="B1913" t="s">
        <v>29</v>
      </c>
      <c r="C1913">
        <v>16</v>
      </c>
      <c r="D1913">
        <v>2</v>
      </c>
      <c r="E1913">
        <v>0</v>
      </c>
      <c r="F1913">
        <v>35</v>
      </c>
      <c r="G1913" s="5">
        <v>1.5625</v>
      </c>
      <c r="H1913" s="5">
        <v>81303.8125</v>
      </c>
      <c r="I1913">
        <v>13</v>
      </c>
      <c r="J1913">
        <v>2</v>
      </c>
      <c r="K1913">
        <v>0</v>
      </c>
      <c r="L1913">
        <v>30</v>
      </c>
      <c r="M1913">
        <v>29</v>
      </c>
      <c r="N1913">
        <v>2</v>
      </c>
      <c r="O1913">
        <v>0</v>
      </c>
      <c r="P1913">
        <v>82</v>
      </c>
      <c r="Q1913">
        <v>16</v>
      </c>
      <c r="R1913">
        <v>2</v>
      </c>
      <c r="S1913">
        <v>0</v>
      </c>
      <c r="T1913">
        <v>33</v>
      </c>
    </row>
    <row r="1914" spans="1:20" x14ac:dyDescent="0.2">
      <c r="A1914" s="1">
        <v>43250</v>
      </c>
      <c r="B1914" t="s">
        <v>30</v>
      </c>
      <c r="C1914">
        <v>14</v>
      </c>
      <c r="D1914">
        <v>2</v>
      </c>
      <c r="E1914">
        <v>0</v>
      </c>
      <c r="F1914">
        <v>43</v>
      </c>
      <c r="G1914" s="5">
        <v>1.4285714285714199</v>
      </c>
      <c r="H1914" s="5">
        <v>85832.5</v>
      </c>
      <c r="I1914">
        <v>14</v>
      </c>
      <c r="J1914">
        <v>2</v>
      </c>
      <c r="K1914">
        <v>0</v>
      </c>
      <c r="L1914">
        <v>42</v>
      </c>
      <c r="M1914">
        <v>15</v>
      </c>
      <c r="N1914">
        <v>2</v>
      </c>
      <c r="O1914">
        <v>0</v>
      </c>
      <c r="P1914">
        <v>50</v>
      </c>
      <c r="Q1914">
        <v>15</v>
      </c>
      <c r="R1914">
        <v>2</v>
      </c>
      <c r="S1914">
        <v>0</v>
      </c>
      <c r="T1914">
        <v>31</v>
      </c>
    </row>
    <row r="1915" spans="1:20" x14ac:dyDescent="0.2">
      <c r="A1915" s="1">
        <v>43250</v>
      </c>
      <c r="B1915" t="s">
        <v>31</v>
      </c>
      <c r="C1915">
        <v>75</v>
      </c>
      <c r="D1915">
        <v>14</v>
      </c>
      <c r="E1915">
        <v>2</v>
      </c>
      <c r="F1915">
        <v>913</v>
      </c>
      <c r="G1915" s="5">
        <v>9.0138888888888893</v>
      </c>
      <c r="H1915" s="5">
        <v>63967.75</v>
      </c>
      <c r="I1915">
        <v>74</v>
      </c>
      <c r="J1915">
        <v>13</v>
      </c>
      <c r="K1915">
        <v>0</v>
      </c>
      <c r="L1915">
        <v>931</v>
      </c>
      <c r="M1915">
        <v>100</v>
      </c>
      <c r="N1915">
        <v>12</v>
      </c>
      <c r="O1915">
        <v>0</v>
      </c>
      <c r="P1915">
        <v>1150</v>
      </c>
      <c r="Q1915">
        <v>112</v>
      </c>
      <c r="R1915">
        <v>11</v>
      </c>
      <c r="S1915">
        <v>1</v>
      </c>
      <c r="T1915">
        <v>1182</v>
      </c>
    </row>
    <row r="1916" spans="1:20" x14ac:dyDescent="0.2">
      <c r="A1916" s="1">
        <v>43250</v>
      </c>
      <c r="B1916" t="s">
        <v>32</v>
      </c>
      <c r="C1916">
        <v>28</v>
      </c>
      <c r="D1916">
        <v>3</v>
      </c>
      <c r="E1916">
        <v>1</v>
      </c>
      <c r="F1916">
        <v>96</v>
      </c>
      <c r="G1916" s="5">
        <v>2.34615384615384</v>
      </c>
      <c r="H1916" s="5">
        <v>92313.884615384595</v>
      </c>
      <c r="I1916">
        <v>30</v>
      </c>
      <c r="J1916">
        <v>3</v>
      </c>
      <c r="K1916">
        <v>0</v>
      </c>
      <c r="L1916">
        <v>106</v>
      </c>
      <c r="M1916">
        <v>38</v>
      </c>
      <c r="N1916">
        <v>3</v>
      </c>
      <c r="O1916">
        <v>0</v>
      </c>
      <c r="P1916">
        <v>155</v>
      </c>
      <c r="Q1916">
        <v>23</v>
      </c>
      <c r="R1916">
        <v>3</v>
      </c>
      <c r="S1916">
        <v>0</v>
      </c>
      <c r="T1916">
        <v>81</v>
      </c>
    </row>
    <row r="1917" spans="1:20" x14ac:dyDescent="0.2">
      <c r="A1917" s="1">
        <v>43251</v>
      </c>
      <c r="B1917" t="s">
        <v>18</v>
      </c>
      <c r="C1917">
        <v>8</v>
      </c>
      <c r="D1917">
        <v>4</v>
      </c>
      <c r="E1917">
        <v>0</v>
      </c>
      <c r="F1917">
        <v>28</v>
      </c>
      <c r="G1917" s="5">
        <v>4.1666666666666599</v>
      </c>
      <c r="H1917" s="5">
        <v>66689.5</v>
      </c>
      <c r="I1917">
        <v>14</v>
      </c>
      <c r="J1917">
        <v>4</v>
      </c>
      <c r="K1917">
        <v>0</v>
      </c>
      <c r="L1917">
        <v>49</v>
      </c>
      <c r="M1917">
        <v>0</v>
      </c>
      <c r="N1917">
        <v>0</v>
      </c>
      <c r="O1917">
        <v>0</v>
      </c>
      <c r="P1917">
        <v>0</v>
      </c>
      <c r="Q1917">
        <v>6</v>
      </c>
      <c r="R1917">
        <v>4</v>
      </c>
      <c r="S1917">
        <v>1</v>
      </c>
      <c r="T1917">
        <v>18</v>
      </c>
    </row>
    <row r="1918" spans="1:20" x14ac:dyDescent="0.2">
      <c r="A1918" s="1">
        <v>43251</v>
      </c>
      <c r="B1918" t="s">
        <v>19</v>
      </c>
      <c r="C1918">
        <v>42</v>
      </c>
      <c r="D1918">
        <v>12</v>
      </c>
      <c r="E1918">
        <v>2</v>
      </c>
      <c r="F1918">
        <v>411</v>
      </c>
      <c r="G1918" s="5">
        <v>2.7857142857142798</v>
      </c>
      <c r="H1918" s="5">
        <v>47811.119047619002</v>
      </c>
      <c r="I1918">
        <v>30</v>
      </c>
      <c r="J1918">
        <v>13</v>
      </c>
      <c r="K1918">
        <v>2</v>
      </c>
      <c r="L1918">
        <v>331</v>
      </c>
      <c r="M1918">
        <v>28</v>
      </c>
      <c r="N1918">
        <v>13</v>
      </c>
      <c r="O1918">
        <v>1</v>
      </c>
      <c r="P1918">
        <v>327</v>
      </c>
      <c r="Q1918">
        <v>38</v>
      </c>
      <c r="R1918">
        <v>10</v>
      </c>
      <c r="S1918">
        <v>0</v>
      </c>
      <c r="T1918">
        <v>380</v>
      </c>
    </row>
    <row r="1919" spans="1:20" x14ac:dyDescent="0.2">
      <c r="A1919" s="1">
        <v>43251</v>
      </c>
      <c r="B1919" t="s">
        <v>20</v>
      </c>
      <c r="C1919">
        <v>23</v>
      </c>
      <c r="D1919">
        <v>9</v>
      </c>
      <c r="E1919">
        <v>0</v>
      </c>
      <c r="F1919">
        <v>191</v>
      </c>
      <c r="G1919" s="5">
        <v>2.6521739130434701</v>
      </c>
      <c r="H1919" s="5">
        <v>56650.304347826001</v>
      </c>
      <c r="I1919">
        <v>32</v>
      </c>
      <c r="J1919">
        <v>8</v>
      </c>
      <c r="K1919">
        <v>1</v>
      </c>
      <c r="L1919">
        <v>249</v>
      </c>
      <c r="M1919">
        <v>10</v>
      </c>
      <c r="N1919">
        <v>10</v>
      </c>
      <c r="O1919">
        <v>0</v>
      </c>
      <c r="P1919">
        <v>103</v>
      </c>
      <c r="Q1919">
        <v>12</v>
      </c>
      <c r="R1919">
        <v>11</v>
      </c>
      <c r="S1919">
        <v>0</v>
      </c>
      <c r="T1919">
        <v>136</v>
      </c>
    </row>
    <row r="1920" spans="1:20" x14ac:dyDescent="0.2">
      <c r="A1920" s="1">
        <v>43251</v>
      </c>
      <c r="B1920" t="s">
        <v>21</v>
      </c>
      <c r="C1920">
        <v>14</v>
      </c>
      <c r="D1920">
        <v>10</v>
      </c>
      <c r="E1920">
        <v>1</v>
      </c>
      <c r="F1920">
        <v>133</v>
      </c>
      <c r="G1920" s="5">
        <v>6.4285714285714199</v>
      </c>
      <c r="H1920" s="5">
        <v>14388.5</v>
      </c>
      <c r="I1920">
        <v>16</v>
      </c>
      <c r="J1920">
        <v>10</v>
      </c>
      <c r="K1920">
        <v>1</v>
      </c>
      <c r="L1920">
        <v>147</v>
      </c>
      <c r="M1920">
        <v>6</v>
      </c>
      <c r="N1920">
        <v>10</v>
      </c>
      <c r="O1920">
        <v>0</v>
      </c>
      <c r="P1920">
        <v>61</v>
      </c>
      <c r="Q1920">
        <v>9</v>
      </c>
      <c r="R1920">
        <v>10</v>
      </c>
      <c r="S1920">
        <v>0</v>
      </c>
      <c r="T1920">
        <v>92</v>
      </c>
    </row>
    <row r="1921" spans="1:20" x14ac:dyDescent="0.2">
      <c r="A1921" s="1">
        <v>43251</v>
      </c>
      <c r="B1921" t="s">
        <v>22</v>
      </c>
      <c r="C1921">
        <v>42</v>
      </c>
      <c r="D1921">
        <v>8</v>
      </c>
      <c r="E1921">
        <v>0</v>
      </c>
      <c r="F1921">
        <v>377</v>
      </c>
      <c r="G1921" s="5">
        <v>9.4761904761904692</v>
      </c>
      <c r="H1921" s="5">
        <v>59641.904761904698</v>
      </c>
      <c r="I1921">
        <v>39</v>
      </c>
      <c r="J1921">
        <v>7</v>
      </c>
      <c r="K1921">
        <v>0</v>
      </c>
      <c r="L1921">
        <v>340</v>
      </c>
      <c r="M1921">
        <v>30</v>
      </c>
      <c r="N1921">
        <v>8</v>
      </c>
      <c r="O1921">
        <v>0</v>
      </c>
      <c r="P1921">
        <v>264</v>
      </c>
      <c r="Q1921">
        <v>22</v>
      </c>
      <c r="R1921">
        <v>8</v>
      </c>
      <c r="S1921">
        <v>0</v>
      </c>
      <c r="T1921">
        <v>208</v>
      </c>
    </row>
    <row r="1922" spans="1:20" x14ac:dyDescent="0.2">
      <c r="A1922" s="1">
        <v>43251</v>
      </c>
      <c r="B1922" t="s">
        <v>23</v>
      </c>
      <c r="C1922">
        <v>49</v>
      </c>
      <c r="D1922">
        <v>10</v>
      </c>
      <c r="E1922">
        <v>0</v>
      </c>
      <c r="F1922">
        <v>527</v>
      </c>
      <c r="G1922" s="5">
        <v>7.1632653061224403</v>
      </c>
      <c r="H1922" s="5">
        <v>61327.775510204003</v>
      </c>
      <c r="I1922">
        <v>72</v>
      </c>
      <c r="J1922">
        <v>10</v>
      </c>
      <c r="K1922">
        <v>0</v>
      </c>
      <c r="L1922">
        <v>807</v>
      </c>
      <c r="M1922">
        <v>43</v>
      </c>
      <c r="N1922">
        <v>10</v>
      </c>
      <c r="O1922">
        <v>0</v>
      </c>
      <c r="P1922">
        <v>472</v>
      </c>
      <c r="Q1922">
        <v>38</v>
      </c>
      <c r="R1922">
        <v>10</v>
      </c>
      <c r="S1922">
        <v>0</v>
      </c>
      <c r="T1922">
        <v>430</v>
      </c>
    </row>
    <row r="1923" spans="1:20" x14ac:dyDescent="0.2">
      <c r="A1923" s="1">
        <v>43251</v>
      </c>
      <c r="B1923" t="s">
        <v>24</v>
      </c>
      <c r="C1923">
        <v>17</v>
      </c>
      <c r="D1923">
        <v>2</v>
      </c>
      <c r="E1923">
        <v>0</v>
      </c>
      <c r="F1923">
        <v>48</v>
      </c>
      <c r="G1923" s="5">
        <v>1.875</v>
      </c>
      <c r="H1923" s="5">
        <v>56588.5625</v>
      </c>
      <c r="I1923">
        <v>24</v>
      </c>
      <c r="J1923">
        <v>2</v>
      </c>
      <c r="K1923">
        <v>0</v>
      </c>
      <c r="L1923">
        <v>76</v>
      </c>
      <c r="M1923">
        <v>22</v>
      </c>
      <c r="N1923">
        <v>2</v>
      </c>
      <c r="O1923">
        <v>0</v>
      </c>
      <c r="P1923">
        <v>69</v>
      </c>
      <c r="Q1923">
        <v>14</v>
      </c>
      <c r="R1923">
        <v>2</v>
      </c>
      <c r="S1923">
        <v>0</v>
      </c>
      <c r="T1923">
        <v>40</v>
      </c>
    </row>
    <row r="1924" spans="1:20" x14ac:dyDescent="0.2">
      <c r="A1924" s="1">
        <v>43251</v>
      </c>
      <c r="B1924" t="s">
        <v>25</v>
      </c>
      <c r="C1924">
        <v>11</v>
      </c>
      <c r="D1924">
        <v>4</v>
      </c>
      <c r="E1924">
        <v>1</v>
      </c>
      <c r="F1924">
        <v>36</v>
      </c>
      <c r="G1924" s="5">
        <v>1.1111111111111101</v>
      </c>
      <c r="H1924" s="5">
        <v>89009.666666666599</v>
      </c>
      <c r="I1924">
        <v>16</v>
      </c>
      <c r="J1924">
        <v>4</v>
      </c>
      <c r="K1924">
        <v>0</v>
      </c>
      <c r="L1924">
        <v>55</v>
      </c>
      <c r="M1924">
        <v>10</v>
      </c>
      <c r="N1924">
        <v>4</v>
      </c>
      <c r="O1924">
        <v>1</v>
      </c>
      <c r="P1924">
        <v>32</v>
      </c>
      <c r="Q1924">
        <v>6</v>
      </c>
      <c r="R1924">
        <v>4</v>
      </c>
      <c r="S1924">
        <v>0</v>
      </c>
      <c r="T1924">
        <v>24</v>
      </c>
    </row>
    <row r="1925" spans="1:20" x14ac:dyDescent="0.2">
      <c r="A1925" s="1">
        <v>43251</v>
      </c>
      <c r="B1925" t="s">
        <v>26</v>
      </c>
      <c r="C1925">
        <v>56</v>
      </c>
      <c r="D1925">
        <v>2</v>
      </c>
      <c r="E1925">
        <v>0</v>
      </c>
      <c r="F1925">
        <v>111</v>
      </c>
      <c r="G1925" s="5">
        <v>2.3235294117646998</v>
      </c>
      <c r="H1925" s="5">
        <v>53128.794117646998</v>
      </c>
      <c r="I1925">
        <v>102</v>
      </c>
      <c r="J1925">
        <v>2</v>
      </c>
      <c r="K1925">
        <v>0</v>
      </c>
      <c r="L1925">
        <v>201</v>
      </c>
      <c r="M1925">
        <v>31</v>
      </c>
      <c r="N1925">
        <v>2</v>
      </c>
      <c r="O1925">
        <v>0</v>
      </c>
      <c r="P1925">
        <v>62</v>
      </c>
      <c r="Q1925">
        <v>40</v>
      </c>
      <c r="R1925">
        <v>2</v>
      </c>
      <c r="S1925">
        <v>0</v>
      </c>
      <c r="T1925">
        <v>80</v>
      </c>
    </row>
    <row r="1926" spans="1:20" x14ac:dyDescent="0.2">
      <c r="A1926" s="1">
        <v>43251</v>
      </c>
      <c r="B1926" t="s">
        <v>27</v>
      </c>
      <c r="C1926">
        <v>18</v>
      </c>
      <c r="D1926">
        <v>8</v>
      </c>
      <c r="E1926">
        <v>0</v>
      </c>
      <c r="F1926">
        <v>165</v>
      </c>
      <c r="G1926" s="5">
        <v>2.6666666666666599</v>
      </c>
      <c r="H1926" s="5">
        <v>22428.166666666599</v>
      </c>
      <c r="I1926">
        <v>11</v>
      </c>
      <c r="J1926">
        <v>8</v>
      </c>
      <c r="K1926">
        <v>2</v>
      </c>
      <c r="L1926">
        <v>87</v>
      </c>
      <c r="M1926">
        <v>13</v>
      </c>
      <c r="N1926">
        <v>8</v>
      </c>
      <c r="O1926">
        <v>1</v>
      </c>
      <c r="P1926">
        <v>103</v>
      </c>
      <c r="Q1926">
        <v>6</v>
      </c>
      <c r="R1926">
        <v>8</v>
      </c>
      <c r="S1926">
        <v>0</v>
      </c>
      <c r="T1926">
        <v>56</v>
      </c>
    </row>
    <row r="1927" spans="1:20" x14ac:dyDescent="0.2">
      <c r="A1927" s="1">
        <v>43251</v>
      </c>
      <c r="B1927" t="s">
        <v>28</v>
      </c>
      <c r="C1927">
        <v>17</v>
      </c>
      <c r="D1927">
        <v>8</v>
      </c>
      <c r="E1927">
        <v>1</v>
      </c>
      <c r="F1927">
        <v>121</v>
      </c>
      <c r="G1927" s="5">
        <v>2.1176470588235201</v>
      </c>
      <c r="H1927" s="5">
        <v>70628.588235294097</v>
      </c>
      <c r="I1927">
        <v>23</v>
      </c>
      <c r="J1927">
        <v>8</v>
      </c>
      <c r="K1927">
        <v>0</v>
      </c>
      <c r="L1927">
        <v>176</v>
      </c>
      <c r="M1927">
        <v>17</v>
      </c>
      <c r="N1927">
        <v>11</v>
      </c>
      <c r="O1927">
        <v>0</v>
      </c>
      <c r="P1927">
        <v>191</v>
      </c>
      <c r="Q1927">
        <v>12</v>
      </c>
      <c r="R1927">
        <v>10</v>
      </c>
      <c r="S1927">
        <v>0</v>
      </c>
      <c r="T1927">
        <v>123</v>
      </c>
    </row>
    <row r="1928" spans="1:20" x14ac:dyDescent="0.2">
      <c r="A1928" s="1">
        <v>43251</v>
      </c>
      <c r="B1928" t="s">
        <v>29</v>
      </c>
      <c r="C1928">
        <v>21</v>
      </c>
      <c r="D1928">
        <v>2</v>
      </c>
      <c r="E1928">
        <v>0</v>
      </c>
      <c r="F1928">
        <v>46</v>
      </c>
      <c r="G1928" s="5">
        <v>2</v>
      </c>
      <c r="H1928" s="5">
        <v>47852.476190476104</v>
      </c>
      <c r="I1928">
        <v>37</v>
      </c>
      <c r="J1928">
        <v>2</v>
      </c>
      <c r="K1928">
        <v>0</v>
      </c>
      <c r="L1928">
        <v>81</v>
      </c>
      <c r="M1928">
        <v>16</v>
      </c>
      <c r="N1928">
        <v>2</v>
      </c>
      <c r="O1928">
        <v>0</v>
      </c>
      <c r="P1928">
        <v>52</v>
      </c>
      <c r="Q1928">
        <v>21</v>
      </c>
      <c r="R1928">
        <v>2</v>
      </c>
      <c r="S1928">
        <v>0</v>
      </c>
      <c r="T1928">
        <v>67</v>
      </c>
    </row>
    <row r="1929" spans="1:20" x14ac:dyDescent="0.2">
      <c r="A1929" s="1">
        <v>43251</v>
      </c>
      <c r="B1929" t="s">
        <v>30</v>
      </c>
      <c r="C1929">
        <v>17</v>
      </c>
      <c r="D1929">
        <v>2</v>
      </c>
      <c r="E1929">
        <v>0</v>
      </c>
      <c r="F1929">
        <v>43</v>
      </c>
      <c r="G1929" s="5">
        <v>2.2941176470588198</v>
      </c>
      <c r="H1929" s="5">
        <v>47235.176470588201</v>
      </c>
      <c r="I1929">
        <v>35</v>
      </c>
      <c r="J1929">
        <v>2</v>
      </c>
      <c r="K1929">
        <v>0</v>
      </c>
      <c r="L1929">
        <v>90</v>
      </c>
      <c r="M1929">
        <v>16</v>
      </c>
      <c r="N1929">
        <v>2</v>
      </c>
      <c r="O1929">
        <v>0</v>
      </c>
      <c r="P1929">
        <v>48</v>
      </c>
      <c r="Q1929">
        <v>14</v>
      </c>
      <c r="R1929">
        <v>2</v>
      </c>
      <c r="S1929">
        <v>0</v>
      </c>
      <c r="T1929">
        <v>39</v>
      </c>
    </row>
    <row r="1930" spans="1:20" x14ac:dyDescent="0.2">
      <c r="A1930" s="1">
        <v>43251</v>
      </c>
      <c r="B1930" t="s">
        <v>31</v>
      </c>
      <c r="C1930">
        <v>100</v>
      </c>
      <c r="D1930">
        <v>11</v>
      </c>
      <c r="E1930">
        <v>0</v>
      </c>
      <c r="F1930">
        <v>1094</v>
      </c>
      <c r="G1930" s="5">
        <v>2.6421052631578901</v>
      </c>
      <c r="H1930" s="5">
        <v>54901.2526315789</v>
      </c>
      <c r="I1930">
        <v>225</v>
      </c>
      <c r="J1930">
        <v>15</v>
      </c>
      <c r="K1930">
        <v>1</v>
      </c>
      <c r="L1930">
        <v>3176</v>
      </c>
      <c r="M1930">
        <v>96</v>
      </c>
      <c r="N1930">
        <v>15</v>
      </c>
      <c r="O1930">
        <v>3</v>
      </c>
      <c r="P1930">
        <v>1206</v>
      </c>
      <c r="Q1930">
        <v>86</v>
      </c>
      <c r="R1930">
        <v>14</v>
      </c>
      <c r="S1930">
        <v>1</v>
      </c>
      <c r="T1930">
        <v>1135</v>
      </c>
    </row>
    <row r="1931" spans="1:20" x14ac:dyDescent="0.2">
      <c r="A1931" s="1">
        <v>43251</v>
      </c>
      <c r="B1931" t="s">
        <v>32</v>
      </c>
      <c r="C1931">
        <v>41</v>
      </c>
      <c r="D1931">
        <v>3</v>
      </c>
      <c r="E1931">
        <v>0</v>
      </c>
      <c r="F1931">
        <v>159</v>
      </c>
      <c r="G1931" s="5">
        <v>8.6</v>
      </c>
      <c r="H1931" s="5">
        <v>57645.65</v>
      </c>
      <c r="I1931">
        <v>74</v>
      </c>
      <c r="J1931">
        <v>3</v>
      </c>
      <c r="K1931">
        <v>0</v>
      </c>
      <c r="L1931">
        <v>283</v>
      </c>
      <c r="M1931">
        <v>29</v>
      </c>
      <c r="N1931">
        <v>3</v>
      </c>
      <c r="O1931">
        <v>0</v>
      </c>
      <c r="P1931">
        <v>133</v>
      </c>
      <c r="Q1931">
        <v>30</v>
      </c>
      <c r="R1931">
        <v>3</v>
      </c>
      <c r="S1931">
        <v>0</v>
      </c>
      <c r="T1931">
        <v>120</v>
      </c>
    </row>
    <row r="1932" spans="1:20" x14ac:dyDescent="0.2">
      <c r="A1932" s="1">
        <v>43252</v>
      </c>
      <c r="B1932" t="s">
        <v>18</v>
      </c>
      <c r="C1932">
        <v>12</v>
      </c>
      <c r="D1932">
        <v>4</v>
      </c>
      <c r="E1932">
        <v>0</v>
      </c>
      <c r="F1932">
        <v>42</v>
      </c>
      <c r="G1932" s="5">
        <v>3.9090909090908998</v>
      </c>
      <c r="H1932" s="5">
        <v>54658.181818181802</v>
      </c>
      <c r="I1932">
        <v>23</v>
      </c>
      <c r="J1932">
        <v>4</v>
      </c>
      <c r="K1932">
        <v>0</v>
      </c>
      <c r="L1932">
        <v>80</v>
      </c>
      <c r="M1932">
        <v>16</v>
      </c>
      <c r="N1932">
        <v>4</v>
      </c>
      <c r="O1932">
        <v>0</v>
      </c>
      <c r="P1932">
        <v>53</v>
      </c>
      <c r="Q1932">
        <v>12</v>
      </c>
      <c r="R1932">
        <v>4</v>
      </c>
      <c r="S1932">
        <v>0</v>
      </c>
      <c r="T1932">
        <v>42</v>
      </c>
    </row>
    <row r="1933" spans="1:20" x14ac:dyDescent="0.2">
      <c r="A1933" s="1">
        <v>43252</v>
      </c>
      <c r="B1933" t="s">
        <v>19</v>
      </c>
      <c r="C1933">
        <v>47</v>
      </c>
      <c r="D1933">
        <v>11</v>
      </c>
      <c r="E1933">
        <v>2</v>
      </c>
      <c r="F1933">
        <v>409</v>
      </c>
      <c r="G1933" s="5">
        <v>7.4893617021276597</v>
      </c>
      <c r="H1933" s="5">
        <v>66023.851063829701</v>
      </c>
      <c r="I1933">
        <v>25</v>
      </c>
      <c r="J1933">
        <v>13</v>
      </c>
      <c r="K1933">
        <v>0</v>
      </c>
      <c r="L1933">
        <v>323</v>
      </c>
      <c r="M1933">
        <v>37</v>
      </c>
      <c r="N1933">
        <v>12</v>
      </c>
      <c r="O1933">
        <v>2</v>
      </c>
      <c r="P1933">
        <v>373</v>
      </c>
      <c r="Q1933">
        <v>53</v>
      </c>
      <c r="R1933">
        <v>11</v>
      </c>
      <c r="S1933">
        <v>1</v>
      </c>
      <c r="T1933">
        <v>519</v>
      </c>
    </row>
    <row r="1934" spans="1:20" x14ac:dyDescent="0.2">
      <c r="A1934" s="1">
        <v>43252</v>
      </c>
      <c r="B1934" t="s">
        <v>20</v>
      </c>
      <c r="C1934">
        <v>23</v>
      </c>
      <c r="D1934">
        <v>8</v>
      </c>
      <c r="E1934">
        <v>0</v>
      </c>
      <c r="F1934">
        <v>187</v>
      </c>
      <c r="G1934" s="5">
        <v>4.3478260869565197</v>
      </c>
      <c r="H1934" s="5">
        <v>60946.130434782601</v>
      </c>
      <c r="I1934">
        <v>29</v>
      </c>
      <c r="J1934">
        <v>10</v>
      </c>
      <c r="K1934">
        <v>2</v>
      </c>
      <c r="L1934">
        <v>214</v>
      </c>
      <c r="M1934">
        <v>25</v>
      </c>
      <c r="N1934">
        <v>11</v>
      </c>
      <c r="O1934">
        <v>0</v>
      </c>
      <c r="P1934">
        <v>256</v>
      </c>
      <c r="Q1934">
        <v>18</v>
      </c>
      <c r="R1934">
        <v>10</v>
      </c>
      <c r="S1934">
        <v>0</v>
      </c>
      <c r="T1934">
        <v>173</v>
      </c>
    </row>
    <row r="1935" spans="1:20" x14ac:dyDescent="0.2">
      <c r="A1935" s="1">
        <v>43252</v>
      </c>
      <c r="B1935" t="s">
        <v>21</v>
      </c>
      <c r="C1935">
        <v>23</v>
      </c>
      <c r="D1935">
        <v>10</v>
      </c>
      <c r="E1935">
        <v>0</v>
      </c>
      <c r="F1935">
        <v>235</v>
      </c>
      <c r="G1935" s="5">
        <v>15.578947368421</v>
      </c>
      <c r="H1935" s="5">
        <v>68488.052631578903</v>
      </c>
      <c r="I1935">
        <v>19</v>
      </c>
      <c r="J1935">
        <v>10</v>
      </c>
      <c r="K1935">
        <v>0</v>
      </c>
      <c r="L1935">
        <v>186</v>
      </c>
      <c r="M1935">
        <v>10</v>
      </c>
      <c r="N1935">
        <v>10</v>
      </c>
      <c r="O1935">
        <v>0</v>
      </c>
      <c r="P1935">
        <v>99</v>
      </c>
      <c r="Q1935">
        <v>24</v>
      </c>
      <c r="R1935">
        <v>10</v>
      </c>
      <c r="S1935">
        <v>0</v>
      </c>
      <c r="T1935">
        <v>236</v>
      </c>
    </row>
    <row r="1936" spans="1:20" x14ac:dyDescent="0.2">
      <c r="A1936" s="1">
        <v>43252</v>
      </c>
      <c r="B1936" t="s">
        <v>22</v>
      </c>
      <c r="C1936">
        <v>62</v>
      </c>
      <c r="D1936">
        <v>8</v>
      </c>
      <c r="E1936">
        <v>0</v>
      </c>
      <c r="F1936">
        <v>570</v>
      </c>
      <c r="G1936" s="5">
        <v>3.1666666666666599</v>
      </c>
      <c r="H1936" s="5">
        <v>70413.259259259197</v>
      </c>
      <c r="I1936">
        <v>44</v>
      </c>
      <c r="J1936">
        <v>7</v>
      </c>
      <c r="K1936">
        <v>0</v>
      </c>
      <c r="L1936">
        <v>364</v>
      </c>
      <c r="M1936">
        <v>42</v>
      </c>
      <c r="N1936">
        <v>8</v>
      </c>
      <c r="O1936">
        <v>0</v>
      </c>
      <c r="P1936">
        <v>380</v>
      </c>
      <c r="Q1936">
        <v>53</v>
      </c>
      <c r="R1936">
        <v>8</v>
      </c>
      <c r="S1936">
        <v>1</v>
      </c>
      <c r="T1936">
        <v>461</v>
      </c>
    </row>
    <row r="1937" spans="1:20" x14ac:dyDescent="0.2">
      <c r="A1937" s="1">
        <v>43252</v>
      </c>
      <c r="B1937" t="s">
        <v>23</v>
      </c>
      <c r="C1937">
        <v>54</v>
      </c>
      <c r="D1937">
        <v>10</v>
      </c>
      <c r="E1937">
        <v>0</v>
      </c>
      <c r="F1937">
        <v>608</v>
      </c>
      <c r="G1937" s="5">
        <v>4.6111111111111098</v>
      </c>
      <c r="H1937" s="5">
        <v>55636</v>
      </c>
      <c r="I1937">
        <v>49</v>
      </c>
      <c r="J1937">
        <v>10</v>
      </c>
      <c r="K1937">
        <v>0</v>
      </c>
      <c r="L1937">
        <v>532</v>
      </c>
      <c r="M1937">
        <v>65</v>
      </c>
      <c r="N1937">
        <v>10</v>
      </c>
      <c r="O1937">
        <v>0</v>
      </c>
      <c r="P1937">
        <v>717</v>
      </c>
      <c r="Q1937">
        <v>57</v>
      </c>
      <c r="R1937">
        <v>10</v>
      </c>
      <c r="S1937">
        <v>0</v>
      </c>
      <c r="T1937">
        <v>627</v>
      </c>
    </row>
    <row r="1938" spans="1:20" x14ac:dyDescent="0.2">
      <c r="A1938" s="1">
        <v>43252</v>
      </c>
      <c r="B1938" t="s">
        <v>24</v>
      </c>
      <c r="C1938">
        <v>29</v>
      </c>
      <c r="D1938">
        <v>2</v>
      </c>
      <c r="E1938">
        <v>0</v>
      </c>
      <c r="F1938">
        <v>72</v>
      </c>
      <c r="G1938" s="5">
        <v>3.6206896551724101</v>
      </c>
      <c r="H1938" s="5">
        <v>48354.3103448275</v>
      </c>
      <c r="I1938">
        <v>21</v>
      </c>
      <c r="J1938">
        <v>2</v>
      </c>
      <c r="K1938">
        <v>0</v>
      </c>
      <c r="L1938">
        <v>50</v>
      </c>
      <c r="M1938">
        <v>35</v>
      </c>
      <c r="N1938">
        <v>2</v>
      </c>
      <c r="O1938">
        <v>0</v>
      </c>
      <c r="P1938">
        <v>112</v>
      </c>
      <c r="Q1938">
        <v>16</v>
      </c>
      <c r="R1938">
        <v>2</v>
      </c>
      <c r="S1938">
        <v>0</v>
      </c>
      <c r="T1938">
        <v>48</v>
      </c>
    </row>
    <row r="1939" spans="1:20" x14ac:dyDescent="0.2">
      <c r="A1939" s="1">
        <v>43252</v>
      </c>
      <c r="B1939" t="s">
        <v>25</v>
      </c>
      <c r="C1939">
        <v>26</v>
      </c>
      <c r="D1939">
        <v>4</v>
      </c>
      <c r="E1939">
        <v>1</v>
      </c>
      <c r="F1939">
        <v>88</v>
      </c>
      <c r="G1939" s="5">
        <v>15.125</v>
      </c>
      <c r="H1939" s="5">
        <v>50079.25</v>
      </c>
      <c r="I1939">
        <v>21</v>
      </c>
      <c r="J1939">
        <v>4</v>
      </c>
      <c r="K1939">
        <v>0</v>
      </c>
      <c r="L1939">
        <v>71</v>
      </c>
      <c r="M1939">
        <v>23</v>
      </c>
      <c r="N1939">
        <v>4</v>
      </c>
      <c r="O1939">
        <v>0</v>
      </c>
      <c r="P1939">
        <v>84</v>
      </c>
      <c r="Q1939">
        <v>9</v>
      </c>
      <c r="R1939">
        <v>4</v>
      </c>
      <c r="S1939">
        <v>0</v>
      </c>
      <c r="T1939">
        <v>32</v>
      </c>
    </row>
    <row r="1940" spans="1:20" x14ac:dyDescent="0.2">
      <c r="A1940" s="1">
        <v>43252</v>
      </c>
      <c r="B1940" t="s">
        <v>26</v>
      </c>
      <c r="C1940">
        <v>97</v>
      </c>
      <c r="D1940">
        <v>2</v>
      </c>
      <c r="E1940">
        <v>0</v>
      </c>
      <c r="F1940">
        <v>177</v>
      </c>
      <c r="G1940" s="5">
        <v>9.8032786885245908</v>
      </c>
      <c r="H1940" s="5">
        <v>50924.295081967197</v>
      </c>
      <c r="I1940">
        <v>55</v>
      </c>
      <c r="J1940">
        <v>2</v>
      </c>
      <c r="K1940">
        <v>0</v>
      </c>
      <c r="L1940">
        <v>106</v>
      </c>
      <c r="M1940">
        <v>50</v>
      </c>
      <c r="N1940">
        <v>2</v>
      </c>
      <c r="O1940">
        <v>0</v>
      </c>
      <c r="P1940">
        <v>96</v>
      </c>
      <c r="Q1940">
        <v>49</v>
      </c>
      <c r="R1940">
        <v>2</v>
      </c>
      <c r="S1940">
        <v>0</v>
      </c>
      <c r="T1940">
        <v>95</v>
      </c>
    </row>
    <row r="1941" spans="1:20" x14ac:dyDescent="0.2">
      <c r="A1941" s="1">
        <v>43252</v>
      </c>
      <c r="B1941" t="s">
        <v>27</v>
      </c>
      <c r="C1941">
        <v>17</v>
      </c>
      <c r="D1941">
        <v>8</v>
      </c>
      <c r="E1941">
        <v>0</v>
      </c>
      <c r="F1941">
        <v>155</v>
      </c>
      <c r="G1941" s="5">
        <v>5.21428571428571</v>
      </c>
      <c r="H1941" s="5">
        <v>28613.714285714199</v>
      </c>
      <c r="I1941">
        <v>12</v>
      </c>
      <c r="J1941">
        <v>8</v>
      </c>
      <c r="K1941">
        <v>1</v>
      </c>
      <c r="L1941">
        <v>102</v>
      </c>
      <c r="M1941">
        <v>13</v>
      </c>
      <c r="N1941">
        <v>8</v>
      </c>
      <c r="O1941">
        <v>0</v>
      </c>
      <c r="P1941">
        <v>122</v>
      </c>
      <c r="Q1941">
        <v>20</v>
      </c>
      <c r="R1941">
        <v>8</v>
      </c>
      <c r="S1941">
        <v>1</v>
      </c>
      <c r="T1941">
        <v>185</v>
      </c>
    </row>
    <row r="1942" spans="1:20" x14ac:dyDescent="0.2">
      <c r="A1942" s="1">
        <v>43252</v>
      </c>
      <c r="B1942" t="s">
        <v>28</v>
      </c>
      <c r="C1942">
        <v>27</v>
      </c>
      <c r="D1942">
        <v>10</v>
      </c>
      <c r="E1942">
        <v>1</v>
      </c>
      <c r="F1942">
        <v>251</v>
      </c>
      <c r="G1942" s="5">
        <v>3.3703703703703698</v>
      </c>
      <c r="H1942" s="5">
        <v>66724.629629629606</v>
      </c>
      <c r="I1942">
        <v>16</v>
      </c>
      <c r="J1942">
        <v>8</v>
      </c>
      <c r="K1942">
        <v>1</v>
      </c>
      <c r="L1942">
        <v>111</v>
      </c>
      <c r="M1942">
        <v>27</v>
      </c>
      <c r="N1942">
        <v>10</v>
      </c>
      <c r="O1942">
        <v>1</v>
      </c>
      <c r="P1942">
        <v>236</v>
      </c>
      <c r="Q1942">
        <v>20</v>
      </c>
      <c r="R1942">
        <v>8</v>
      </c>
      <c r="S1942">
        <v>1</v>
      </c>
      <c r="T1942">
        <v>132</v>
      </c>
    </row>
    <row r="1943" spans="1:20" x14ac:dyDescent="0.2">
      <c r="A1943" s="1">
        <v>43252</v>
      </c>
      <c r="B1943" t="s">
        <v>29</v>
      </c>
      <c r="C1943">
        <v>25</v>
      </c>
      <c r="D1943">
        <v>2</v>
      </c>
      <c r="E1943">
        <v>0</v>
      </c>
      <c r="F1943">
        <v>55</v>
      </c>
      <c r="G1943" s="5">
        <v>10.48</v>
      </c>
      <c r="H1943" s="5">
        <v>52170.32</v>
      </c>
      <c r="I1943">
        <v>28</v>
      </c>
      <c r="J1943">
        <v>2</v>
      </c>
      <c r="K1943">
        <v>0</v>
      </c>
      <c r="L1943">
        <v>62</v>
      </c>
      <c r="M1943">
        <v>33</v>
      </c>
      <c r="N1943">
        <v>2</v>
      </c>
      <c r="O1943">
        <v>0</v>
      </c>
      <c r="P1943">
        <v>77</v>
      </c>
      <c r="Q1943">
        <v>20</v>
      </c>
      <c r="R1943">
        <v>2</v>
      </c>
      <c r="S1943">
        <v>0</v>
      </c>
      <c r="T1943">
        <v>49</v>
      </c>
    </row>
    <row r="1944" spans="1:20" x14ac:dyDescent="0.2">
      <c r="A1944" s="1">
        <v>43252</v>
      </c>
      <c r="B1944" t="s">
        <v>30</v>
      </c>
      <c r="C1944">
        <v>27</v>
      </c>
      <c r="D1944">
        <v>2</v>
      </c>
      <c r="E1944">
        <v>0</v>
      </c>
      <c r="F1944">
        <v>58</v>
      </c>
      <c r="G1944" s="5">
        <v>5.55555555555555</v>
      </c>
      <c r="H1944" s="5">
        <v>66724.407407407401</v>
      </c>
      <c r="I1944">
        <v>14</v>
      </c>
      <c r="J1944">
        <v>2</v>
      </c>
      <c r="K1944">
        <v>0</v>
      </c>
      <c r="L1944">
        <v>36</v>
      </c>
      <c r="M1944">
        <v>30</v>
      </c>
      <c r="N1944">
        <v>2</v>
      </c>
      <c r="O1944">
        <v>0</v>
      </c>
      <c r="P1944">
        <v>89</v>
      </c>
      <c r="Q1944">
        <v>18</v>
      </c>
      <c r="R1944">
        <v>2</v>
      </c>
      <c r="S1944">
        <v>0</v>
      </c>
      <c r="T1944">
        <v>40</v>
      </c>
    </row>
    <row r="1945" spans="1:20" x14ac:dyDescent="0.2">
      <c r="A1945" s="1">
        <v>43252</v>
      </c>
      <c r="B1945" t="s">
        <v>31</v>
      </c>
      <c r="C1945">
        <v>176</v>
      </c>
      <c r="D1945">
        <v>17</v>
      </c>
      <c r="E1945">
        <v>1</v>
      </c>
      <c r="F1945">
        <v>2839</v>
      </c>
      <c r="G1945" s="5">
        <v>8.1885714285714197</v>
      </c>
      <c r="H1945" s="5">
        <v>44120.217142857102</v>
      </c>
      <c r="I1945">
        <v>110</v>
      </c>
      <c r="J1945">
        <v>12</v>
      </c>
      <c r="K1945">
        <v>2</v>
      </c>
      <c r="L1945">
        <v>1127</v>
      </c>
      <c r="M1945">
        <v>146</v>
      </c>
      <c r="N1945">
        <v>15</v>
      </c>
      <c r="O1945">
        <v>0</v>
      </c>
      <c r="P1945">
        <v>2126</v>
      </c>
      <c r="Q1945">
        <v>99</v>
      </c>
      <c r="R1945">
        <v>13</v>
      </c>
      <c r="S1945">
        <v>0</v>
      </c>
      <c r="T1945">
        <v>1207</v>
      </c>
    </row>
    <row r="1946" spans="1:20" x14ac:dyDescent="0.2">
      <c r="A1946" s="1">
        <v>43252</v>
      </c>
      <c r="B1946" t="s">
        <v>32</v>
      </c>
      <c r="C1946">
        <v>78</v>
      </c>
      <c r="D1946">
        <v>3</v>
      </c>
      <c r="E1946">
        <v>0</v>
      </c>
      <c r="F1946">
        <v>330</v>
      </c>
      <c r="G1946" s="5">
        <v>3.88</v>
      </c>
      <c r="H1946" s="5">
        <v>60094.106666666601</v>
      </c>
      <c r="I1946">
        <v>32</v>
      </c>
      <c r="J1946">
        <v>3</v>
      </c>
      <c r="K1946">
        <v>0</v>
      </c>
      <c r="L1946">
        <v>120</v>
      </c>
      <c r="M1946">
        <v>40</v>
      </c>
      <c r="N1946">
        <v>3</v>
      </c>
      <c r="O1946">
        <v>0</v>
      </c>
      <c r="P1946">
        <v>174</v>
      </c>
      <c r="Q1946">
        <v>35</v>
      </c>
      <c r="R1946">
        <v>3</v>
      </c>
      <c r="S1946">
        <v>0</v>
      </c>
      <c r="T1946">
        <v>135</v>
      </c>
    </row>
    <row r="1947" spans="1:20" x14ac:dyDescent="0.2">
      <c r="A1947" s="1">
        <v>43253</v>
      </c>
      <c r="B1947" t="s">
        <v>18</v>
      </c>
      <c r="C1947">
        <v>15</v>
      </c>
      <c r="D1947">
        <v>4</v>
      </c>
      <c r="E1947">
        <v>0</v>
      </c>
      <c r="F1947">
        <v>52</v>
      </c>
      <c r="G1947" s="5">
        <v>5.25</v>
      </c>
      <c r="H1947" s="5">
        <v>50097.375</v>
      </c>
      <c r="I1947">
        <v>17</v>
      </c>
      <c r="J1947">
        <v>4</v>
      </c>
      <c r="K1947">
        <v>0</v>
      </c>
      <c r="L1947">
        <v>60</v>
      </c>
      <c r="M1947">
        <v>4</v>
      </c>
      <c r="N1947">
        <v>4</v>
      </c>
      <c r="O1947">
        <v>0</v>
      </c>
      <c r="P1947">
        <v>14</v>
      </c>
      <c r="Q1947">
        <v>7</v>
      </c>
      <c r="R1947">
        <v>4</v>
      </c>
      <c r="S1947">
        <v>0</v>
      </c>
      <c r="T1947">
        <v>24</v>
      </c>
    </row>
    <row r="1948" spans="1:20" x14ac:dyDescent="0.2">
      <c r="A1948" s="1">
        <v>43253</v>
      </c>
      <c r="B1948" t="s">
        <v>19</v>
      </c>
      <c r="C1948">
        <v>35</v>
      </c>
      <c r="D1948">
        <v>11</v>
      </c>
      <c r="E1948">
        <v>1</v>
      </c>
      <c r="F1948">
        <v>376</v>
      </c>
      <c r="G1948" s="5">
        <v>3.4</v>
      </c>
      <c r="H1948" s="5">
        <v>62949.228571428503</v>
      </c>
      <c r="I1948">
        <v>32</v>
      </c>
      <c r="J1948">
        <v>13</v>
      </c>
      <c r="K1948">
        <v>0</v>
      </c>
      <c r="L1948">
        <v>430</v>
      </c>
      <c r="M1948">
        <v>44</v>
      </c>
      <c r="N1948">
        <v>10</v>
      </c>
      <c r="O1948">
        <v>1</v>
      </c>
      <c r="P1948">
        <v>389</v>
      </c>
      <c r="Q1948">
        <v>40</v>
      </c>
      <c r="R1948">
        <v>12</v>
      </c>
      <c r="S1948">
        <v>1</v>
      </c>
      <c r="T1948">
        <v>435</v>
      </c>
    </row>
    <row r="1949" spans="1:20" x14ac:dyDescent="0.2">
      <c r="A1949" s="1">
        <v>43253</v>
      </c>
      <c r="B1949" t="s">
        <v>20</v>
      </c>
      <c r="C1949">
        <v>22</v>
      </c>
      <c r="D1949">
        <v>9</v>
      </c>
      <c r="E1949">
        <v>0</v>
      </c>
      <c r="F1949">
        <v>218</v>
      </c>
      <c r="G1949" s="5">
        <v>3.3</v>
      </c>
      <c r="H1949" s="5">
        <v>65066.35</v>
      </c>
      <c r="I1949">
        <v>20</v>
      </c>
      <c r="J1949">
        <v>11</v>
      </c>
      <c r="K1949">
        <v>0</v>
      </c>
      <c r="L1949">
        <v>229</v>
      </c>
      <c r="M1949">
        <v>27</v>
      </c>
      <c r="N1949">
        <v>8</v>
      </c>
      <c r="O1949">
        <v>0</v>
      </c>
      <c r="P1949">
        <v>228</v>
      </c>
      <c r="Q1949">
        <v>34</v>
      </c>
      <c r="R1949">
        <v>9</v>
      </c>
      <c r="S1949">
        <v>0</v>
      </c>
      <c r="T1949">
        <v>292</v>
      </c>
    </row>
    <row r="1950" spans="1:20" x14ac:dyDescent="0.2">
      <c r="A1950" s="1">
        <v>43253</v>
      </c>
      <c r="B1950" t="s">
        <v>21</v>
      </c>
      <c r="C1950">
        <v>7</v>
      </c>
      <c r="D1950">
        <v>10</v>
      </c>
      <c r="E1950">
        <v>0</v>
      </c>
      <c r="F1950">
        <v>72</v>
      </c>
      <c r="G1950" s="5">
        <v>1.5714285714285701</v>
      </c>
      <c r="H1950" s="5">
        <v>71539.285714285696</v>
      </c>
      <c r="I1950">
        <v>17</v>
      </c>
      <c r="J1950">
        <v>10</v>
      </c>
      <c r="K1950">
        <v>1</v>
      </c>
      <c r="L1950">
        <v>162</v>
      </c>
      <c r="M1950">
        <v>14</v>
      </c>
      <c r="N1950">
        <v>10</v>
      </c>
      <c r="O1950">
        <v>0</v>
      </c>
      <c r="P1950">
        <v>143</v>
      </c>
      <c r="Q1950">
        <v>14</v>
      </c>
      <c r="R1950">
        <v>10</v>
      </c>
      <c r="S1950">
        <v>2</v>
      </c>
      <c r="T1950">
        <v>121</v>
      </c>
    </row>
    <row r="1951" spans="1:20" x14ac:dyDescent="0.2">
      <c r="A1951" s="1">
        <v>43253</v>
      </c>
      <c r="B1951" t="s">
        <v>22</v>
      </c>
      <c r="C1951">
        <v>47</v>
      </c>
      <c r="D1951">
        <v>8</v>
      </c>
      <c r="E1951">
        <v>0</v>
      </c>
      <c r="F1951">
        <v>440</v>
      </c>
      <c r="G1951" s="5">
        <v>1.75</v>
      </c>
      <c r="H1951" s="5">
        <v>63744.886363636302</v>
      </c>
      <c r="I1951">
        <v>56</v>
      </c>
      <c r="J1951">
        <v>7</v>
      </c>
      <c r="K1951">
        <v>0</v>
      </c>
      <c r="L1951">
        <v>482</v>
      </c>
      <c r="M1951">
        <v>47</v>
      </c>
      <c r="N1951">
        <v>8</v>
      </c>
      <c r="O1951">
        <v>0</v>
      </c>
      <c r="P1951">
        <v>442</v>
      </c>
      <c r="Q1951">
        <v>57</v>
      </c>
      <c r="R1951">
        <v>8</v>
      </c>
      <c r="S1951">
        <v>0</v>
      </c>
      <c r="T1951">
        <v>539</v>
      </c>
    </row>
    <row r="1952" spans="1:20" x14ac:dyDescent="0.2">
      <c r="A1952" s="1">
        <v>43253</v>
      </c>
      <c r="B1952" t="s">
        <v>23</v>
      </c>
      <c r="C1952">
        <v>44</v>
      </c>
      <c r="D1952">
        <v>10</v>
      </c>
      <c r="E1952">
        <v>0</v>
      </c>
      <c r="F1952">
        <v>492</v>
      </c>
      <c r="G1952" s="5">
        <v>10.146341463414601</v>
      </c>
      <c r="H1952" s="5">
        <v>53733.487804878001</v>
      </c>
      <c r="I1952">
        <v>51</v>
      </c>
      <c r="J1952">
        <v>10</v>
      </c>
      <c r="K1952">
        <v>0</v>
      </c>
      <c r="L1952">
        <v>560</v>
      </c>
      <c r="M1952">
        <v>51</v>
      </c>
      <c r="N1952">
        <v>10</v>
      </c>
      <c r="O1952">
        <v>0</v>
      </c>
      <c r="P1952">
        <v>576</v>
      </c>
      <c r="Q1952">
        <v>58</v>
      </c>
      <c r="R1952">
        <v>10</v>
      </c>
      <c r="S1952">
        <v>0</v>
      </c>
      <c r="T1952">
        <v>642</v>
      </c>
    </row>
    <row r="1953" spans="1:20" x14ac:dyDescent="0.2">
      <c r="A1953" s="1">
        <v>43253</v>
      </c>
      <c r="B1953" t="s">
        <v>24</v>
      </c>
      <c r="C1953">
        <v>23</v>
      </c>
      <c r="D1953">
        <v>2</v>
      </c>
      <c r="E1953">
        <v>0</v>
      </c>
      <c r="F1953">
        <v>74</v>
      </c>
      <c r="G1953" s="5">
        <v>3.4285714285714199</v>
      </c>
      <c r="H1953" s="5">
        <v>57275.952380952302</v>
      </c>
      <c r="I1953">
        <v>19</v>
      </c>
      <c r="J1953">
        <v>2</v>
      </c>
      <c r="K1953">
        <v>0</v>
      </c>
      <c r="L1953">
        <v>40</v>
      </c>
      <c r="M1953">
        <v>15</v>
      </c>
      <c r="N1953">
        <v>2</v>
      </c>
      <c r="O1953">
        <v>0</v>
      </c>
      <c r="P1953">
        <v>37</v>
      </c>
      <c r="Q1953">
        <v>27</v>
      </c>
      <c r="R1953">
        <v>2</v>
      </c>
      <c r="S1953">
        <v>0</v>
      </c>
      <c r="T1953">
        <v>66</v>
      </c>
    </row>
    <row r="1954" spans="1:20" x14ac:dyDescent="0.2">
      <c r="A1954" s="1">
        <v>43253</v>
      </c>
      <c r="B1954" t="s">
        <v>25</v>
      </c>
      <c r="C1954">
        <v>19</v>
      </c>
      <c r="D1954">
        <v>4</v>
      </c>
      <c r="E1954">
        <v>0</v>
      </c>
      <c r="F1954">
        <v>76</v>
      </c>
      <c r="G1954" s="5">
        <v>4.9000000000000004</v>
      </c>
      <c r="H1954" s="5">
        <v>60055.7</v>
      </c>
      <c r="I1954">
        <v>17</v>
      </c>
      <c r="J1954">
        <v>4</v>
      </c>
      <c r="K1954">
        <v>0</v>
      </c>
      <c r="L1954">
        <v>59</v>
      </c>
      <c r="M1954">
        <v>8</v>
      </c>
      <c r="N1954">
        <v>4</v>
      </c>
      <c r="O1954">
        <v>0</v>
      </c>
      <c r="P1954">
        <v>32</v>
      </c>
      <c r="Q1954">
        <v>8</v>
      </c>
      <c r="R1954">
        <v>4</v>
      </c>
      <c r="S1954">
        <v>1</v>
      </c>
      <c r="T1954">
        <v>28</v>
      </c>
    </row>
    <row r="1955" spans="1:20" x14ac:dyDescent="0.2">
      <c r="A1955" s="1">
        <v>43253</v>
      </c>
      <c r="B1955" t="s">
        <v>26</v>
      </c>
      <c r="C1955">
        <v>43</v>
      </c>
      <c r="D1955">
        <v>2</v>
      </c>
      <c r="E1955">
        <v>0</v>
      </c>
      <c r="F1955">
        <v>86</v>
      </c>
      <c r="G1955" s="5">
        <v>3</v>
      </c>
      <c r="H1955" s="5">
        <v>75058.8125</v>
      </c>
      <c r="I1955">
        <v>52</v>
      </c>
      <c r="J1955">
        <v>2</v>
      </c>
      <c r="K1955">
        <v>0</v>
      </c>
      <c r="L1955">
        <v>103</v>
      </c>
      <c r="M1955">
        <v>59</v>
      </c>
      <c r="N1955">
        <v>2</v>
      </c>
      <c r="O1955">
        <v>0</v>
      </c>
      <c r="P1955">
        <v>117</v>
      </c>
      <c r="Q1955">
        <v>44</v>
      </c>
      <c r="R1955">
        <v>2</v>
      </c>
      <c r="S1955">
        <v>0</v>
      </c>
      <c r="T1955">
        <v>88</v>
      </c>
    </row>
    <row r="1956" spans="1:20" x14ac:dyDescent="0.2">
      <c r="A1956" s="1">
        <v>43253</v>
      </c>
      <c r="B1956" t="s">
        <v>27</v>
      </c>
      <c r="C1956">
        <v>15</v>
      </c>
      <c r="D1956">
        <v>8</v>
      </c>
      <c r="E1956">
        <v>0</v>
      </c>
      <c r="F1956">
        <v>140</v>
      </c>
      <c r="G1956" s="5">
        <v>3.2</v>
      </c>
      <c r="H1956" s="5">
        <v>60030.866666666603</v>
      </c>
      <c r="I1956">
        <v>10</v>
      </c>
      <c r="J1956">
        <v>8</v>
      </c>
      <c r="K1956">
        <v>0</v>
      </c>
      <c r="L1956">
        <v>91</v>
      </c>
      <c r="M1956">
        <v>13</v>
      </c>
      <c r="N1956">
        <v>8</v>
      </c>
      <c r="O1956">
        <v>0</v>
      </c>
      <c r="P1956">
        <v>120</v>
      </c>
      <c r="Q1956">
        <v>10</v>
      </c>
      <c r="R1956">
        <v>8</v>
      </c>
      <c r="S1956">
        <v>0</v>
      </c>
      <c r="T1956">
        <v>94</v>
      </c>
    </row>
    <row r="1957" spans="1:20" x14ac:dyDescent="0.2">
      <c r="A1957" s="1">
        <v>43253</v>
      </c>
      <c r="B1957" t="s">
        <v>28</v>
      </c>
      <c r="C1957">
        <v>20</v>
      </c>
      <c r="D1957">
        <v>11</v>
      </c>
      <c r="E1957">
        <v>0</v>
      </c>
      <c r="F1957">
        <v>226</v>
      </c>
      <c r="G1957" s="5">
        <v>3.9</v>
      </c>
      <c r="H1957" s="5">
        <v>75023.05</v>
      </c>
      <c r="I1957">
        <v>15</v>
      </c>
      <c r="J1957">
        <v>17</v>
      </c>
      <c r="K1957">
        <v>1</v>
      </c>
      <c r="L1957">
        <v>242</v>
      </c>
      <c r="M1957">
        <v>25</v>
      </c>
      <c r="N1957">
        <v>7</v>
      </c>
      <c r="O1957">
        <v>0</v>
      </c>
      <c r="P1957">
        <v>180</v>
      </c>
      <c r="Q1957">
        <v>29</v>
      </c>
      <c r="R1957">
        <v>8</v>
      </c>
      <c r="S1957">
        <v>0</v>
      </c>
      <c r="T1957">
        <v>227</v>
      </c>
    </row>
    <row r="1958" spans="1:20" x14ac:dyDescent="0.2">
      <c r="A1958" s="1">
        <v>43253</v>
      </c>
      <c r="B1958" t="s">
        <v>29</v>
      </c>
      <c r="C1958">
        <v>20</v>
      </c>
      <c r="D1958">
        <v>2</v>
      </c>
      <c r="E1958">
        <v>0</v>
      </c>
      <c r="F1958">
        <v>55</v>
      </c>
      <c r="G1958" s="5">
        <v>3</v>
      </c>
      <c r="H1958" s="5">
        <v>58034.578947368398</v>
      </c>
      <c r="I1958">
        <v>16</v>
      </c>
      <c r="J1958">
        <v>2</v>
      </c>
      <c r="K1958">
        <v>0</v>
      </c>
      <c r="L1958">
        <v>29</v>
      </c>
      <c r="M1958">
        <v>34</v>
      </c>
      <c r="N1958">
        <v>2</v>
      </c>
      <c r="O1958">
        <v>0</v>
      </c>
      <c r="P1958">
        <v>81</v>
      </c>
      <c r="Q1958">
        <v>32</v>
      </c>
      <c r="R1958">
        <v>2</v>
      </c>
      <c r="S1958">
        <v>0</v>
      </c>
      <c r="T1958">
        <v>71</v>
      </c>
    </row>
    <row r="1959" spans="1:20" x14ac:dyDescent="0.2">
      <c r="A1959" s="1">
        <v>43253</v>
      </c>
      <c r="B1959" t="s">
        <v>30</v>
      </c>
      <c r="C1959">
        <v>23</v>
      </c>
      <c r="D1959">
        <v>2</v>
      </c>
      <c r="E1959">
        <v>0</v>
      </c>
      <c r="F1959">
        <v>74</v>
      </c>
      <c r="G1959" s="5">
        <v>4</v>
      </c>
      <c r="H1959" s="5">
        <v>52462.619047619002</v>
      </c>
      <c r="I1959">
        <v>21</v>
      </c>
      <c r="J1959">
        <v>2</v>
      </c>
      <c r="K1959">
        <v>0</v>
      </c>
      <c r="L1959">
        <v>52</v>
      </c>
      <c r="M1959">
        <v>12</v>
      </c>
      <c r="N1959">
        <v>2</v>
      </c>
      <c r="O1959">
        <v>0</v>
      </c>
      <c r="P1959">
        <v>29</v>
      </c>
      <c r="Q1959">
        <v>24</v>
      </c>
      <c r="R1959">
        <v>2</v>
      </c>
      <c r="S1959">
        <v>0</v>
      </c>
      <c r="T1959">
        <v>51</v>
      </c>
    </row>
    <row r="1960" spans="1:20" x14ac:dyDescent="0.2">
      <c r="A1960" s="1">
        <v>43253</v>
      </c>
      <c r="B1960" t="s">
        <v>31</v>
      </c>
      <c r="C1960">
        <v>97</v>
      </c>
      <c r="D1960">
        <v>14</v>
      </c>
      <c r="E1960">
        <v>0</v>
      </c>
      <c r="F1960">
        <v>1314</v>
      </c>
      <c r="G1960" s="5">
        <v>3.1875</v>
      </c>
      <c r="H1960" s="5">
        <v>59469.916666666599</v>
      </c>
      <c r="I1960">
        <v>103</v>
      </c>
      <c r="J1960">
        <v>15</v>
      </c>
      <c r="K1960">
        <v>0</v>
      </c>
      <c r="L1960">
        <v>1553</v>
      </c>
      <c r="M1960">
        <v>102</v>
      </c>
      <c r="N1960">
        <v>12</v>
      </c>
      <c r="O1960">
        <v>0</v>
      </c>
      <c r="P1960">
        <v>1240</v>
      </c>
      <c r="Q1960">
        <v>106</v>
      </c>
      <c r="R1960">
        <v>12</v>
      </c>
      <c r="S1960">
        <v>0</v>
      </c>
      <c r="T1960">
        <v>1275</v>
      </c>
    </row>
    <row r="1961" spans="1:20" x14ac:dyDescent="0.2">
      <c r="A1961" s="1">
        <v>43253</v>
      </c>
      <c r="B1961" t="s">
        <v>32</v>
      </c>
      <c r="C1961">
        <v>41</v>
      </c>
      <c r="D1961">
        <v>3</v>
      </c>
      <c r="E1961">
        <v>0</v>
      </c>
      <c r="F1961">
        <v>150</v>
      </c>
      <c r="G1961" s="5">
        <v>2.9210526315789398</v>
      </c>
      <c r="H1961" s="5">
        <v>63251.184210526299</v>
      </c>
      <c r="I1961">
        <v>41</v>
      </c>
      <c r="J1961">
        <v>3</v>
      </c>
      <c r="K1961">
        <v>0</v>
      </c>
      <c r="L1961">
        <v>164</v>
      </c>
      <c r="M1961">
        <v>61</v>
      </c>
      <c r="N1961">
        <v>3</v>
      </c>
      <c r="O1961">
        <v>0</v>
      </c>
      <c r="P1961">
        <v>240</v>
      </c>
      <c r="Q1961">
        <v>48</v>
      </c>
      <c r="R1961">
        <v>3</v>
      </c>
      <c r="S1961">
        <v>0</v>
      </c>
      <c r="T1961">
        <v>196</v>
      </c>
    </row>
    <row r="1962" spans="1:20" x14ac:dyDescent="0.2">
      <c r="A1962" s="1">
        <v>43255</v>
      </c>
      <c r="B1962" t="s">
        <v>18</v>
      </c>
      <c r="C1962">
        <v>7</v>
      </c>
      <c r="D1962">
        <v>4</v>
      </c>
      <c r="E1962">
        <v>0</v>
      </c>
      <c r="F1962">
        <v>24</v>
      </c>
      <c r="G1962" s="5">
        <v>2.3333333333333299</v>
      </c>
      <c r="H1962" s="5">
        <v>16763.166666666599</v>
      </c>
      <c r="I1962">
        <v>6</v>
      </c>
      <c r="J1962">
        <v>4</v>
      </c>
      <c r="K1962">
        <v>0</v>
      </c>
      <c r="L1962">
        <v>19</v>
      </c>
      <c r="M1962">
        <v>3</v>
      </c>
      <c r="N1962">
        <v>4</v>
      </c>
      <c r="O1962">
        <v>1</v>
      </c>
      <c r="P1962">
        <v>9</v>
      </c>
      <c r="Q1962">
        <v>4</v>
      </c>
      <c r="R1962">
        <v>4</v>
      </c>
      <c r="S1962">
        <v>0</v>
      </c>
      <c r="T1962">
        <v>14</v>
      </c>
    </row>
    <row r="1963" spans="1:20" x14ac:dyDescent="0.2">
      <c r="A1963" s="1">
        <v>43255</v>
      </c>
      <c r="B1963" t="s">
        <v>19</v>
      </c>
      <c r="C1963">
        <v>24</v>
      </c>
      <c r="D1963">
        <v>9</v>
      </c>
      <c r="E1963">
        <v>1</v>
      </c>
      <c r="F1963">
        <v>184</v>
      </c>
      <c r="G1963" s="5">
        <v>3.125</v>
      </c>
      <c r="H1963" s="5">
        <v>50053.666666666599</v>
      </c>
      <c r="I1963">
        <v>22</v>
      </c>
      <c r="J1963">
        <v>15</v>
      </c>
      <c r="K1963">
        <v>2</v>
      </c>
      <c r="L1963">
        <v>292</v>
      </c>
      <c r="M1963">
        <v>17</v>
      </c>
      <c r="N1963">
        <v>12</v>
      </c>
      <c r="O1963">
        <v>1</v>
      </c>
      <c r="P1963">
        <v>180</v>
      </c>
      <c r="Q1963">
        <v>45</v>
      </c>
      <c r="R1963">
        <v>14</v>
      </c>
      <c r="S1963">
        <v>1</v>
      </c>
      <c r="T1963">
        <v>609</v>
      </c>
    </row>
    <row r="1964" spans="1:20" x14ac:dyDescent="0.2">
      <c r="A1964" s="1">
        <v>43255</v>
      </c>
      <c r="B1964" t="s">
        <v>20</v>
      </c>
      <c r="C1964">
        <v>13</v>
      </c>
      <c r="D1964">
        <v>11</v>
      </c>
      <c r="E1964">
        <v>1</v>
      </c>
      <c r="F1964">
        <v>137</v>
      </c>
      <c r="G1964" s="5">
        <v>2.4615384615384599</v>
      </c>
      <c r="H1964" s="5">
        <v>46254.769230769198</v>
      </c>
      <c r="I1964">
        <v>9</v>
      </c>
      <c r="J1964">
        <v>7</v>
      </c>
      <c r="K1964">
        <v>0</v>
      </c>
      <c r="L1964">
        <v>67</v>
      </c>
      <c r="M1964">
        <v>15</v>
      </c>
      <c r="N1964">
        <v>8</v>
      </c>
      <c r="O1964">
        <v>1</v>
      </c>
      <c r="P1964">
        <v>111</v>
      </c>
      <c r="Q1964">
        <v>26</v>
      </c>
      <c r="R1964">
        <v>15</v>
      </c>
      <c r="S1964">
        <v>0</v>
      </c>
      <c r="T1964">
        <v>353</v>
      </c>
    </row>
    <row r="1965" spans="1:20" x14ac:dyDescent="0.2">
      <c r="A1965" s="1">
        <v>43255</v>
      </c>
      <c r="B1965" t="s">
        <v>21</v>
      </c>
      <c r="C1965">
        <v>11</v>
      </c>
      <c r="D1965">
        <v>10</v>
      </c>
      <c r="E1965">
        <v>0</v>
      </c>
      <c r="F1965">
        <v>112</v>
      </c>
      <c r="G1965" s="5">
        <v>2.6</v>
      </c>
      <c r="H1965" s="5">
        <v>50082</v>
      </c>
      <c r="I1965">
        <v>14</v>
      </c>
      <c r="J1965">
        <v>10</v>
      </c>
      <c r="K1965">
        <v>1</v>
      </c>
      <c r="L1965">
        <v>130</v>
      </c>
      <c r="M1965">
        <v>5</v>
      </c>
      <c r="N1965">
        <v>10</v>
      </c>
      <c r="O1965">
        <v>5</v>
      </c>
      <c r="P1965">
        <v>28</v>
      </c>
      <c r="Q1965">
        <v>17</v>
      </c>
      <c r="R1965">
        <v>10</v>
      </c>
      <c r="S1965">
        <v>0</v>
      </c>
      <c r="T1965">
        <v>173</v>
      </c>
    </row>
    <row r="1966" spans="1:20" x14ac:dyDescent="0.2">
      <c r="A1966" s="1">
        <v>43255</v>
      </c>
      <c r="B1966" t="s">
        <v>22</v>
      </c>
      <c r="C1966">
        <v>31</v>
      </c>
      <c r="D1966">
        <v>8</v>
      </c>
      <c r="E1966">
        <v>0</v>
      </c>
      <c r="F1966">
        <v>291</v>
      </c>
      <c r="G1966" s="5">
        <v>2.1785714285714199</v>
      </c>
      <c r="H1966" s="5">
        <v>60792.4285714285</v>
      </c>
      <c r="I1966">
        <v>22</v>
      </c>
      <c r="J1966">
        <v>7</v>
      </c>
      <c r="K1966">
        <v>1</v>
      </c>
      <c r="L1966">
        <v>177</v>
      </c>
      <c r="M1966">
        <v>40</v>
      </c>
      <c r="N1966">
        <v>8</v>
      </c>
      <c r="O1966">
        <v>2</v>
      </c>
      <c r="P1966">
        <v>307</v>
      </c>
      <c r="Q1966">
        <v>55</v>
      </c>
      <c r="R1966">
        <v>8</v>
      </c>
      <c r="S1966">
        <v>0</v>
      </c>
      <c r="T1966">
        <v>514</v>
      </c>
    </row>
    <row r="1967" spans="1:20" x14ac:dyDescent="0.2">
      <c r="A1967" s="1">
        <v>43255</v>
      </c>
      <c r="B1967" t="s">
        <v>23</v>
      </c>
      <c r="C1967">
        <v>40</v>
      </c>
      <c r="D1967">
        <v>10</v>
      </c>
      <c r="E1967">
        <v>0</v>
      </c>
      <c r="F1967">
        <v>446</v>
      </c>
      <c r="G1967" s="5">
        <v>2.3142857142857101</v>
      </c>
      <c r="H1967" s="5">
        <v>57222.9714285714</v>
      </c>
      <c r="I1967">
        <v>28</v>
      </c>
      <c r="J1967">
        <v>10</v>
      </c>
      <c r="K1967">
        <v>0</v>
      </c>
      <c r="L1967">
        <v>311</v>
      </c>
      <c r="M1967">
        <v>70</v>
      </c>
      <c r="N1967">
        <v>10</v>
      </c>
      <c r="O1967">
        <v>0</v>
      </c>
      <c r="P1967">
        <v>774</v>
      </c>
      <c r="Q1967">
        <v>51</v>
      </c>
      <c r="R1967">
        <v>10</v>
      </c>
      <c r="S1967">
        <v>0</v>
      </c>
      <c r="T1967">
        <v>569</v>
      </c>
    </row>
    <row r="1968" spans="1:20" x14ac:dyDescent="0.2">
      <c r="A1968" s="1">
        <v>43255</v>
      </c>
      <c r="B1968" t="s">
        <v>24</v>
      </c>
      <c r="C1968">
        <v>12</v>
      </c>
      <c r="D1968">
        <v>2</v>
      </c>
      <c r="E1968">
        <v>0</v>
      </c>
      <c r="F1968">
        <v>30</v>
      </c>
      <c r="G1968" s="5">
        <v>2.6666666666666599</v>
      </c>
      <c r="H1968" s="5">
        <v>50069.083333333299</v>
      </c>
      <c r="I1968">
        <v>13</v>
      </c>
      <c r="J1968">
        <v>2</v>
      </c>
      <c r="K1968">
        <v>0</v>
      </c>
      <c r="L1968">
        <v>29</v>
      </c>
      <c r="M1968">
        <v>16</v>
      </c>
      <c r="N1968">
        <v>2</v>
      </c>
      <c r="O1968">
        <v>0</v>
      </c>
      <c r="P1968">
        <v>46</v>
      </c>
      <c r="Q1968">
        <v>20</v>
      </c>
      <c r="R1968">
        <v>2</v>
      </c>
      <c r="S1968">
        <v>0</v>
      </c>
      <c r="T1968">
        <v>66</v>
      </c>
    </row>
    <row r="1969" spans="1:20" x14ac:dyDescent="0.2">
      <c r="A1969" s="1">
        <v>43255</v>
      </c>
      <c r="B1969" t="s">
        <v>25</v>
      </c>
      <c r="C1969">
        <v>10</v>
      </c>
      <c r="D1969">
        <v>4</v>
      </c>
      <c r="E1969">
        <v>0</v>
      </c>
      <c r="F1969">
        <v>40</v>
      </c>
      <c r="G1969" s="5">
        <v>2.125</v>
      </c>
      <c r="H1969" s="5">
        <v>37633</v>
      </c>
      <c r="I1969">
        <v>7</v>
      </c>
      <c r="J1969">
        <v>4</v>
      </c>
      <c r="K1969">
        <v>0</v>
      </c>
      <c r="L1969">
        <v>23</v>
      </c>
      <c r="M1969">
        <v>13</v>
      </c>
      <c r="N1969">
        <v>4</v>
      </c>
      <c r="O1969">
        <v>0</v>
      </c>
      <c r="P1969">
        <v>52</v>
      </c>
      <c r="Q1969">
        <v>7</v>
      </c>
      <c r="R1969">
        <v>4</v>
      </c>
      <c r="S1969">
        <v>0</v>
      </c>
      <c r="T1969">
        <v>28</v>
      </c>
    </row>
    <row r="1970" spans="1:20" x14ac:dyDescent="0.2">
      <c r="A1970" s="1">
        <v>43255</v>
      </c>
      <c r="B1970" t="s">
        <v>26</v>
      </c>
      <c r="C1970">
        <v>36</v>
      </c>
      <c r="D1970">
        <v>2</v>
      </c>
      <c r="E1970">
        <v>0</v>
      </c>
      <c r="F1970">
        <v>68</v>
      </c>
      <c r="G1970" s="5">
        <v>2.64</v>
      </c>
      <c r="H1970" s="5">
        <v>52077</v>
      </c>
      <c r="I1970">
        <v>30</v>
      </c>
      <c r="J1970">
        <v>2</v>
      </c>
      <c r="K1970">
        <v>0</v>
      </c>
      <c r="L1970">
        <v>58</v>
      </c>
      <c r="M1970">
        <v>40</v>
      </c>
      <c r="N1970">
        <v>2</v>
      </c>
      <c r="O1970">
        <v>0</v>
      </c>
      <c r="P1970">
        <v>77</v>
      </c>
      <c r="Q1970">
        <v>31</v>
      </c>
      <c r="R1970">
        <v>2</v>
      </c>
      <c r="S1970">
        <v>0</v>
      </c>
      <c r="T1970">
        <v>62</v>
      </c>
    </row>
    <row r="1971" spans="1:20" x14ac:dyDescent="0.2">
      <c r="A1971" s="1">
        <v>43255</v>
      </c>
      <c r="B1971" t="s">
        <v>27</v>
      </c>
      <c r="C1971">
        <v>4</v>
      </c>
      <c r="D1971">
        <v>8</v>
      </c>
      <c r="E1971">
        <v>0</v>
      </c>
      <c r="F1971">
        <v>37</v>
      </c>
      <c r="G1971" s="5">
        <v>2</v>
      </c>
      <c r="H1971" s="5">
        <v>75023.75</v>
      </c>
      <c r="I1971">
        <v>14</v>
      </c>
      <c r="J1971">
        <v>8</v>
      </c>
      <c r="K1971">
        <v>0</v>
      </c>
      <c r="L1971">
        <v>134</v>
      </c>
      <c r="M1971">
        <v>11</v>
      </c>
      <c r="N1971">
        <v>8</v>
      </c>
      <c r="O1971">
        <v>0</v>
      </c>
      <c r="P1971">
        <v>103</v>
      </c>
      <c r="Q1971">
        <v>21</v>
      </c>
      <c r="R1971">
        <v>8</v>
      </c>
      <c r="S1971">
        <v>1</v>
      </c>
      <c r="T1971">
        <v>182</v>
      </c>
    </row>
    <row r="1972" spans="1:20" x14ac:dyDescent="0.2">
      <c r="A1972" s="1">
        <v>43255</v>
      </c>
      <c r="B1972" t="s">
        <v>28</v>
      </c>
      <c r="C1972">
        <v>12</v>
      </c>
      <c r="D1972">
        <v>10</v>
      </c>
      <c r="E1972">
        <v>3</v>
      </c>
      <c r="F1972">
        <v>86</v>
      </c>
      <c r="G1972" s="5">
        <v>1.9166666666666601</v>
      </c>
      <c r="H1972" s="5">
        <v>75052.5</v>
      </c>
      <c r="I1972">
        <v>9</v>
      </c>
      <c r="J1972">
        <v>8</v>
      </c>
      <c r="K1972">
        <v>1</v>
      </c>
      <c r="L1972">
        <v>71</v>
      </c>
      <c r="M1972">
        <v>13</v>
      </c>
      <c r="N1972">
        <v>9</v>
      </c>
      <c r="O1972">
        <v>1</v>
      </c>
      <c r="P1972">
        <v>111</v>
      </c>
      <c r="Q1972">
        <v>14</v>
      </c>
      <c r="R1972">
        <v>12</v>
      </c>
      <c r="S1972">
        <v>0</v>
      </c>
      <c r="T1972">
        <v>164</v>
      </c>
    </row>
    <row r="1973" spans="1:20" x14ac:dyDescent="0.2">
      <c r="A1973" s="1">
        <v>43255</v>
      </c>
      <c r="B1973" t="s">
        <v>29</v>
      </c>
      <c r="C1973">
        <v>21</v>
      </c>
      <c r="D1973">
        <v>2</v>
      </c>
      <c r="E1973">
        <v>0</v>
      </c>
      <c r="F1973">
        <v>45</v>
      </c>
      <c r="G1973" s="5">
        <v>2.75</v>
      </c>
      <c r="H1973" s="5">
        <v>45130.55</v>
      </c>
      <c r="I1973">
        <v>14</v>
      </c>
      <c r="J1973">
        <v>2</v>
      </c>
      <c r="K1973">
        <v>0</v>
      </c>
      <c r="L1973">
        <v>30</v>
      </c>
      <c r="M1973">
        <v>12</v>
      </c>
      <c r="N1973">
        <v>2</v>
      </c>
      <c r="O1973">
        <v>0</v>
      </c>
      <c r="P1973">
        <v>24</v>
      </c>
      <c r="Q1973">
        <v>16</v>
      </c>
      <c r="R1973">
        <v>2</v>
      </c>
      <c r="S1973">
        <v>0</v>
      </c>
      <c r="T1973">
        <v>42</v>
      </c>
    </row>
    <row r="1974" spans="1:20" x14ac:dyDescent="0.2">
      <c r="A1974" s="1">
        <v>43255</v>
      </c>
      <c r="B1974" t="s">
        <v>30</v>
      </c>
      <c r="C1974">
        <v>12</v>
      </c>
      <c r="D1974">
        <v>2</v>
      </c>
      <c r="E1974">
        <v>0</v>
      </c>
      <c r="F1974">
        <v>23</v>
      </c>
      <c r="G1974" s="5">
        <v>1.5454545454545401</v>
      </c>
      <c r="H1974" s="5">
        <v>54574.727272727199</v>
      </c>
      <c r="I1974">
        <v>11</v>
      </c>
      <c r="J1974">
        <v>2</v>
      </c>
      <c r="K1974">
        <v>0</v>
      </c>
      <c r="L1974">
        <v>22</v>
      </c>
      <c r="M1974">
        <v>9</v>
      </c>
      <c r="N1974">
        <v>2</v>
      </c>
      <c r="O1974">
        <v>0</v>
      </c>
      <c r="P1974">
        <v>24</v>
      </c>
      <c r="Q1974">
        <v>21</v>
      </c>
      <c r="R1974">
        <v>2</v>
      </c>
      <c r="S1974">
        <v>0</v>
      </c>
      <c r="T1974">
        <v>66</v>
      </c>
    </row>
    <row r="1975" spans="1:20" x14ac:dyDescent="0.2">
      <c r="A1975" s="1">
        <v>43255</v>
      </c>
      <c r="B1975" t="s">
        <v>31</v>
      </c>
      <c r="C1975">
        <v>70</v>
      </c>
      <c r="D1975">
        <v>15</v>
      </c>
      <c r="E1975">
        <v>1</v>
      </c>
      <c r="F1975">
        <v>988</v>
      </c>
      <c r="G1975" s="5">
        <v>3.3428571428571399</v>
      </c>
      <c r="H1975" s="5">
        <v>50110.4714285714</v>
      </c>
      <c r="I1975">
        <v>58</v>
      </c>
      <c r="J1975">
        <v>12</v>
      </c>
      <c r="K1975">
        <v>1</v>
      </c>
      <c r="L1975">
        <v>659</v>
      </c>
      <c r="M1975">
        <v>72</v>
      </c>
      <c r="N1975">
        <v>11</v>
      </c>
      <c r="O1975">
        <v>1</v>
      </c>
      <c r="P1975">
        <v>741</v>
      </c>
      <c r="Q1975">
        <v>85</v>
      </c>
      <c r="R1975">
        <v>14</v>
      </c>
      <c r="S1975">
        <v>0</v>
      </c>
      <c r="T1975">
        <v>1179</v>
      </c>
    </row>
    <row r="1976" spans="1:20" x14ac:dyDescent="0.2">
      <c r="A1976" s="1">
        <v>43255</v>
      </c>
      <c r="B1976" t="s">
        <v>32</v>
      </c>
      <c r="C1976">
        <v>24</v>
      </c>
      <c r="D1976">
        <v>3</v>
      </c>
      <c r="E1976">
        <v>0</v>
      </c>
      <c r="F1976">
        <v>87</v>
      </c>
      <c r="G1976" s="5">
        <v>2.4090909090908998</v>
      </c>
      <c r="H1976" s="5">
        <v>59160.590909090897</v>
      </c>
      <c r="I1976">
        <v>24</v>
      </c>
      <c r="J1976">
        <v>3</v>
      </c>
      <c r="K1976">
        <v>0</v>
      </c>
      <c r="L1976">
        <v>95</v>
      </c>
      <c r="M1976">
        <v>28</v>
      </c>
      <c r="N1976">
        <v>3</v>
      </c>
      <c r="O1976">
        <v>0</v>
      </c>
      <c r="P1976">
        <v>116</v>
      </c>
      <c r="Q1976">
        <v>49</v>
      </c>
      <c r="R1976">
        <v>3</v>
      </c>
      <c r="S1976">
        <v>0</v>
      </c>
      <c r="T1976">
        <v>221</v>
      </c>
    </row>
    <row r="1977" spans="1:20" x14ac:dyDescent="0.2">
      <c r="A1977" s="1">
        <v>43256</v>
      </c>
      <c r="B1977" t="s">
        <v>18</v>
      </c>
      <c r="C1977">
        <v>6</v>
      </c>
      <c r="D1977">
        <v>4</v>
      </c>
      <c r="E1977">
        <v>0</v>
      </c>
      <c r="F1977">
        <v>21</v>
      </c>
      <c r="G1977" s="5">
        <v>3.4</v>
      </c>
      <c r="H1977" s="5">
        <v>80041.2</v>
      </c>
      <c r="I1977">
        <v>10</v>
      </c>
      <c r="J1977">
        <v>4</v>
      </c>
      <c r="K1977">
        <v>1</v>
      </c>
      <c r="L1977">
        <v>30</v>
      </c>
      <c r="M1977">
        <v>5</v>
      </c>
      <c r="N1977">
        <v>4</v>
      </c>
      <c r="O1977">
        <v>0</v>
      </c>
      <c r="P1977">
        <v>18</v>
      </c>
      <c r="Q1977">
        <v>3</v>
      </c>
      <c r="R1977">
        <v>4</v>
      </c>
      <c r="S1977">
        <v>0</v>
      </c>
      <c r="T1977">
        <v>10</v>
      </c>
    </row>
    <row r="1978" spans="1:20" x14ac:dyDescent="0.2">
      <c r="A1978" s="1">
        <v>43256</v>
      </c>
      <c r="B1978" t="s">
        <v>19</v>
      </c>
      <c r="C1978">
        <v>15</v>
      </c>
      <c r="D1978">
        <v>12</v>
      </c>
      <c r="E1978">
        <v>1</v>
      </c>
      <c r="F1978">
        <v>171</v>
      </c>
      <c r="G1978" s="5">
        <v>7.3333333333333304</v>
      </c>
      <c r="H1978" s="5">
        <v>53403.4</v>
      </c>
      <c r="I1978">
        <v>30</v>
      </c>
      <c r="J1978">
        <v>13</v>
      </c>
      <c r="K1978">
        <v>0</v>
      </c>
      <c r="L1978">
        <v>376</v>
      </c>
      <c r="M1978">
        <v>31</v>
      </c>
      <c r="N1978">
        <v>15</v>
      </c>
      <c r="O1978">
        <v>1</v>
      </c>
      <c r="P1978">
        <v>416</v>
      </c>
      <c r="Q1978">
        <v>26</v>
      </c>
      <c r="R1978">
        <v>13</v>
      </c>
      <c r="S1978">
        <v>1</v>
      </c>
      <c r="T1978">
        <v>324</v>
      </c>
    </row>
    <row r="1979" spans="1:20" x14ac:dyDescent="0.2">
      <c r="A1979" s="1">
        <v>43256</v>
      </c>
      <c r="B1979" t="s">
        <v>20</v>
      </c>
      <c r="C1979">
        <v>10</v>
      </c>
      <c r="D1979">
        <v>8</v>
      </c>
      <c r="E1979">
        <v>0</v>
      </c>
      <c r="F1979">
        <v>82</v>
      </c>
      <c r="G1979" s="5">
        <v>23.1</v>
      </c>
      <c r="H1979" s="5">
        <v>40042.199999999997</v>
      </c>
      <c r="I1979">
        <v>14</v>
      </c>
      <c r="J1979">
        <v>7</v>
      </c>
      <c r="K1979">
        <v>0</v>
      </c>
      <c r="L1979">
        <v>100</v>
      </c>
      <c r="M1979">
        <v>13</v>
      </c>
      <c r="N1979">
        <v>12</v>
      </c>
      <c r="O1979">
        <v>1</v>
      </c>
      <c r="P1979">
        <v>149</v>
      </c>
      <c r="Q1979">
        <v>10</v>
      </c>
      <c r="R1979">
        <v>14</v>
      </c>
      <c r="S1979">
        <v>0</v>
      </c>
      <c r="T1979">
        <v>139</v>
      </c>
    </row>
    <row r="1980" spans="1:20" x14ac:dyDescent="0.2">
      <c r="A1980" s="1">
        <v>43256</v>
      </c>
      <c r="B1980" t="s">
        <v>21</v>
      </c>
      <c r="C1980">
        <v>6</v>
      </c>
      <c r="D1980">
        <v>10</v>
      </c>
      <c r="E1980">
        <v>0</v>
      </c>
      <c r="F1980">
        <v>62</v>
      </c>
      <c r="G1980" s="5">
        <v>2.1666666666666599</v>
      </c>
      <c r="H1980" s="5">
        <v>50144.333333333299</v>
      </c>
      <c r="I1980">
        <v>8</v>
      </c>
      <c r="J1980">
        <v>10</v>
      </c>
      <c r="K1980">
        <v>0</v>
      </c>
      <c r="L1980">
        <v>80</v>
      </c>
      <c r="M1980">
        <v>12</v>
      </c>
      <c r="N1980">
        <v>10</v>
      </c>
      <c r="O1980">
        <v>0</v>
      </c>
      <c r="P1980">
        <v>120</v>
      </c>
      <c r="Q1980">
        <v>11</v>
      </c>
      <c r="R1980">
        <v>10</v>
      </c>
      <c r="S1980">
        <v>0</v>
      </c>
      <c r="T1980">
        <v>113</v>
      </c>
    </row>
    <row r="1981" spans="1:20" x14ac:dyDescent="0.2">
      <c r="A1981" s="1">
        <v>43256</v>
      </c>
      <c r="B1981" t="s">
        <v>22</v>
      </c>
      <c r="C1981">
        <v>18</v>
      </c>
      <c r="D1981">
        <v>8</v>
      </c>
      <c r="E1981">
        <v>1</v>
      </c>
      <c r="F1981">
        <v>163</v>
      </c>
      <c r="G1981" s="5">
        <v>2.55555555555555</v>
      </c>
      <c r="H1981" s="5">
        <v>72246.777777777694</v>
      </c>
      <c r="I1981">
        <v>41</v>
      </c>
      <c r="J1981">
        <v>7</v>
      </c>
      <c r="K1981">
        <v>0</v>
      </c>
      <c r="L1981">
        <v>344</v>
      </c>
      <c r="M1981">
        <v>31</v>
      </c>
      <c r="N1981">
        <v>8</v>
      </c>
      <c r="O1981">
        <v>0</v>
      </c>
      <c r="P1981">
        <v>280</v>
      </c>
      <c r="Q1981">
        <v>25</v>
      </c>
      <c r="R1981">
        <v>8</v>
      </c>
      <c r="S1981">
        <v>1</v>
      </c>
      <c r="T1981">
        <v>205</v>
      </c>
    </row>
    <row r="1982" spans="1:20" x14ac:dyDescent="0.2">
      <c r="A1982" s="1">
        <v>43256</v>
      </c>
      <c r="B1982" t="s">
        <v>23</v>
      </c>
      <c r="C1982">
        <v>43</v>
      </c>
      <c r="D1982">
        <v>10</v>
      </c>
      <c r="E1982">
        <v>1</v>
      </c>
      <c r="F1982">
        <v>461</v>
      </c>
      <c r="G1982" s="5">
        <v>2.875</v>
      </c>
      <c r="H1982" s="5">
        <v>67536.875</v>
      </c>
      <c r="I1982">
        <v>50</v>
      </c>
      <c r="J1982">
        <v>10</v>
      </c>
      <c r="K1982">
        <v>0</v>
      </c>
      <c r="L1982">
        <v>544</v>
      </c>
      <c r="M1982">
        <v>52</v>
      </c>
      <c r="N1982">
        <v>10</v>
      </c>
      <c r="O1982">
        <v>1</v>
      </c>
      <c r="P1982">
        <v>549</v>
      </c>
      <c r="Q1982">
        <v>41</v>
      </c>
      <c r="R1982">
        <v>10</v>
      </c>
      <c r="S1982">
        <v>1</v>
      </c>
      <c r="T1982">
        <v>427</v>
      </c>
    </row>
    <row r="1983" spans="1:20" x14ac:dyDescent="0.2">
      <c r="A1983" s="1">
        <v>43256</v>
      </c>
      <c r="B1983" t="s">
        <v>24</v>
      </c>
      <c r="C1983">
        <v>6</v>
      </c>
      <c r="D1983">
        <v>2</v>
      </c>
      <c r="E1983">
        <v>0</v>
      </c>
      <c r="F1983">
        <v>14</v>
      </c>
      <c r="G1983" s="5">
        <v>33.1666666666666</v>
      </c>
      <c r="H1983" s="5">
        <v>50001.666666666599</v>
      </c>
      <c r="I1983">
        <v>19</v>
      </c>
      <c r="J1983">
        <v>2</v>
      </c>
      <c r="K1983">
        <v>0</v>
      </c>
      <c r="L1983">
        <v>38</v>
      </c>
      <c r="M1983">
        <v>16</v>
      </c>
      <c r="N1983">
        <v>2</v>
      </c>
      <c r="O1983">
        <v>0</v>
      </c>
      <c r="P1983">
        <v>46</v>
      </c>
      <c r="Q1983">
        <v>7</v>
      </c>
      <c r="R1983">
        <v>2</v>
      </c>
      <c r="S1983">
        <v>0</v>
      </c>
      <c r="T1983">
        <v>20</v>
      </c>
    </row>
    <row r="1984" spans="1:20" x14ac:dyDescent="0.2">
      <c r="A1984" s="1">
        <v>43256</v>
      </c>
      <c r="B1984" t="s">
        <v>25</v>
      </c>
      <c r="C1984">
        <v>4</v>
      </c>
      <c r="D1984">
        <v>4</v>
      </c>
      <c r="E1984">
        <v>1</v>
      </c>
      <c r="F1984">
        <v>12</v>
      </c>
      <c r="G1984" s="5">
        <v>2.6666666666666599</v>
      </c>
      <c r="H1984" s="5">
        <v>66675.666666666599</v>
      </c>
      <c r="I1984">
        <v>14</v>
      </c>
      <c r="J1984">
        <v>4</v>
      </c>
      <c r="K1984">
        <v>0</v>
      </c>
      <c r="L1984">
        <v>46</v>
      </c>
      <c r="M1984">
        <v>6</v>
      </c>
      <c r="N1984">
        <v>4</v>
      </c>
      <c r="O1984">
        <v>1</v>
      </c>
      <c r="P1984">
        <v>19</v>
      </c>
      <c r="Q1984">
        <v>8</v>
      </c>
      <c r="R1984">
        <v>4</v>
      </c>
      <c r="S1984">
        <v>0</v>
      </c>
      <c r="T1984">
        <v>32</v>
      </c>
    </row>
    <row r="1985" spans="1:20" x14ac:dyDescent="0.2">
      <c r="A1985" s="1">
        <v>43256</v>
      </c>
      <c r="B1985" t="s">
        <v>26</v>
      </c>
      <c r="C1985">
        <v>29</v>
      </c>
      <c r="D1985">
        <v>2</v>
      </c>
      <c r="E1985">
        <v>0</v>
      </c>
      <c r="F1985">
        <v>58</v>
      </c>
      <c r="G1985" s="5">
        <v>13.5</v>
      </c>
      <c r="H1985" s="5">
        <v>41715.416666666599</v>
      </c>
      <c r="I1985">
        <v>24</v>
      </c>
      <c r="J1985">
        <v>2</v>
      </c>
      <c r="K1985">
        <v>0</v>
      </c>
      <c r="L1985">
        <v>48</v>
      </c>
      <c r="M1985">
        <v>35</v>
      </c>
      <c r="N1985">
        <v>2</v>
      </c>
      <c r="O1985">
        <v>0</v>
      </c>
      <c r="P1985">
        <v>68</v>
      </c>
      <c r="Q1985">
        <v>16</v>
      </c>
      <c r="R1985">
        <v>2</v>
      </c>
      <c r="S1985">
        <v>0</v>
      </c>
      <c r="T1985">
        <v>30</v>
      </c>
    </row>
    <row r="1986" spans="1:20" x14ac:dyDescent="0.2">
      <c r="A1986" s="1">
        <v>43256</v>
      </c>
      <c r="B1986" t="s">
        <v>27</v>
      </c>
      <c r="C1986">
        <v>9</v>
      </c>
      <c r="D1986">
        <v>8</v>
      </c>
      <c r="E1986">
        <v>2</v>
      </c>
      <c r="F1986">
        <v>68</v>
      </c>
      <c r="G1986" s="5">
        <v>2.4444444444444402</v>
      </c>
      <c r="H1986" s="5">
        <v>44463.111111111102</v>
      </c>
      <c r="I1986">
        <v>14</v>
      </c>
      <c r="J1986">
        <v>8</v>
      </c>
      <c r="K1986">
        <v>0</v>
      </c>
      <c r="L1986">
        <v>131</v>
      </c>
      <c r="M1986">
        <v>11</v>
      </c>
      <c r="N1986">
        <v>8</v>
      </c>
      <c r="O1986">
        <v>3</v>
      </c>
      <c r="P1986">
        <v>70</v>
      </c>
      <c r="Q1986">
        <v>10</v>
      </c>
      <c r="R1986">
        <v>8</v>
      </c>
      <c r="S1986">
        <v>0</v>
      </c>
      <c r="T1986">
        <v>96</v>
      </c>
    </row>
    <row r="1987" spans="1:20" x14ac:dyDescent="0.2">
      <c r="A1987" s="1">
        <v>43256</v>
      </c>
      <c r="B1987" t="s">
        <v>28</v>
      </c>
      <c r="C1987">
        <v>12</v>
      </c>
      <c r="D1987">
        <v>8</v>
      </c>
      <c r="E1987">
        <v>0</v>
      </c>
      <c r="F1987">
        <v>97</v>
      </c>
      <c r="G1987" s="5">
        <v>17.3333333333333</v>
      </c>
      <c r="H1987" s="5">
        <v>75007.75</v>
      </c>
      <c r="I1987">
        <v>16</v>
      </c>
      <c r="J1987">
        <v>8</v>
      </c>
      <c r="K1987">
        <v>0</v>
      </c>
      <c r="L1987">
        <v>125</v>
      </c>
      <c r="M1987">
        <v>14</v>
      </c>
      <c r="N1987">
        <v>8</v>
      </c>
      <c r="O1987">
        <v>0</v>
      </c>
      <c r="P1987">
        <v>101</v>
      </c>
      <c r="Q1987">
        <v>12</v>
      </c>
      <c r="R1987">
        <v>9</v>
      </c>
      <c r="S1987">
        <v>1</v>
      </c>
      <c r="T1987">
        <v>106</v>
      </c>
    </row>
    <row r="1988" spans="1:20" x14ac:dyDescent="0.2">
      <c r="A1988" s="1">
        <v>43256</v>
      </c>
      <c r="B1988" t="s">
        <v>29</v>
      </c>
      <c r="C1988">
        <v>10</v>
      </c>
      <c r="D1988">
        <v>2</v>
      </c>
      <c r="E1988">
        <v>0</v>
      </c>
      <c r="F1988">
        <v>36</v>
      </c>
      <c r="G1988" s="5">
        <v>24.1111111111111</v>
      </c>
      <c r="H1988" s="5">
        <v>55763.111111111102</v>
      </c>
      <c r="I1988">
        <v>16</v>
      </c>
      <c r="J1988">
        <v>2</v>
      </c>
      <c r="K1988">
        <v>0</v>
      </c>
      <c r="L1988">
        <v>40</v>
      </c>
      <c r="M1988">
        <v>15</v>
      </c>
      <c r="N1988">
        <v>2</v>
      </c>
      <c r="O1988">
        <v>0</v>
      </c>
      <c r="P1988">
        <v>40</v>
      </c>
      <c r="Q1988">
        <v>18</v>
      </c>
      <c r="R1988">
        <v>2</v>
      </c>
      <c r="S1988">
        <v>0</v>
      </c>
      <c r="T1988">
        <v>42</v>
      </c>
    </row>
    <row r="1989" spans="1:20" x14ac:dyDescent="0.2">
      <c r="A1989" s="1">
        <v>43256</v>
      </c>
      <c r="B1989" t="s">
        <v>30</v>
      </c>
      <c r="C1989">
        <v>12</v>
      </c>
      <c r="D1989">
        <v>2</v>
      </c>
      <c r="E1989">
        <v>0</v>
      </c>
      <c r="F1989">
        <v>54</v>
      </c>
      <c r="G1989" s="5">
        <v>1.3333333333333299</v>
      </c>
      <c r="H1989" s="5">
        <v>88889.555555555504</v>
      </c>
      <c r="I1989">
        <v>16</v>
      </c>
      <c r="J1989">
        <v>2</v>
      </c>
      <c r="K1989">
        <v>0</v>
      </c>
      <c r="L1989">
        <v>38</v>
      </c>
      <c r="M1989">
        <v>10</v>
      </c>
      <c r="N1989">
        <v>2</v>
      </c>
      <c r="O1989">
        <v>0</v>
      </c>
      <c r="P1989">
        <v>31</v>
      </c>
      <c r="Q1989">
        <v>12</v>
      </c>
      <c r="R1989">
        <v>2</v>
      </c>
      <c r="S1989">
        <v>0</v>
      </c>
      <c r="T1989">
        <v>26</v>
      </c>
    </row>
    <row r="1990" spans="1:20" x14ac:dyDescent="0.2">
      <c r="A1990" s="1">
        <v>43256</v>
      </c>
      <c r="B1990" t="s">
        <v>31</v>
      </c>
      <c r="C1990">
        <v>50</v>
      </c>
      <c r="D1990">
        <v>14</v>
      </c>
      <c r="E1990">
        <v>0</v>
      </c>
      <c r="F1990">
        <v>723</v>
      </c>
      <c r="G1990" s="5">
        <v>5.2244897959183598</v>
      </c>
      <c r="H1990" s="5">
        <v>47039.653061224402</v>
      </c>
      <c r="I1990">
        <v>64</v>
      </c>
      <c r="J1990">
        <v>11</v>
      </c>
      <c r="K1990">
        <v>1</v>
      </c>
      <c r="L1990">
        <v>696</v>
      </c>
      <c r="M1990">
        <v>87</v>
      </c>
      <c r="N1990">
        <v>14</v>
      </c>
      <c r="O1990">
        <v>0</v>
      </c>
      <c r="P1990">
        <v>1235</v>
      </c>
      <c r="Q1990">
        <v>65</v>
      </c>
      <c r="R1990">
        <v>14</v>
      </c>
      <c r="S1990">
        <v>1</v>
      </c>
      <c r="T1990">
        <v>869</v>
      </c>
    </row>
    <row r="1991" spans="1:20" x14ac:dyDescent="0.2">
      <c r="A1991" s="1">
        <v>43256</v>
      </c>
      <c r="B1991" t="s">
        <v>32</v>
      </c>
      <c r="C1991">
        <v>25</v>
      </c>
      <c r="D1991">
        <v>3</v>
      </c>
      <c r="E1991">
        <v>0</v>
      </c>
      <c r="F1991">
        <v>119</v>
      </c>
      <c r="G1991" s="5">
        <v>3.72727272727272</v>
      </c>
      <c r="H1991" s="5">
        <v>59204.272727272699</v>
      </c>
      <c r="I1991">
        <v>27</v>
      </c>
      <c r="J1991">
        <v>3</v>
      </c>
      <c r="K1991">
        <v>0</v>
      </c>
      <c r="L1991">
        <v>110</v>
      </c>
      <c r="M1991">
        <v>33</v>
      </c>
      <c r="N1991">
        <v>3</v>
      </c>
      <c r="O1991">
        <v>0</v>
      </c>
      <c r="P1991">
        <v>120</v>
      </c>
      <c r="Q1991">
        <v>25</v>
      </c>
      <c r="R1991">
        <v>3</v>
      </c>
      <c r="S1991">
        <v>0</v>
      </c>
      <c r="T1991">
        <v>133</v>
      </c>
    </row>
    <row r="1992" spans="1:20" x14ac:dyDescent="0.2">
      <c r="A1992" s="1">
        <v>43257</v>
      </c>
      <c r="B1992" t="s">
        <v>18</v>
      </c>
      <c r="C1992">
        <v>11</v>
      </c>
      <c r="D1992">
        <v>4</v>
      </c>
      <c r="E1992">
        <v>0</v>
      </c>
      <c r="F1992">
        <v>38</v>
      </c>
      <c r="G1992" s="5">
        <v>3.3333333333333299</v>
      </c>
      <c r="H1992" s="5">
        <v>66747.111111111095</v>
      </c>
      <c r="I1992">
        <v>14</v>
      </c>
      <c r="J1992">
        <v>4</v>
      </c>
      <c r="K1992">
        <v>0</v>
      </c>
      <c r="L1992">
        <v>49</v>
      </c>
      <c r="M1992">
        <v>8</v>
      </c>
      <c r="N1992">
        <v>4</v>
      </c>
      <c r="O1992">
        <v>0</v>
      </c>
      <c r="P1992">
        <v>27</v>
      </c>
      <c r="Q1992">
        <v>9</v>
      </c>
      <c r="R1992">
        <v>4</v>
      </c>
      <c r="S1992">
        <v>0</v>
      </c>
      <c r="T1992">
        <v>28</v>
      </c>
    </row>
    <row r="1993" spans="1:20" x14ac:dyDescent="0.2">
      <c r="A1993" s="1">
        <v>43257</v>
      </c>
      <c r="B1993" t="s">
        <v>19</v>
      </c>
      <c r="C1993">
        <v>40</v>
      </c>
      <c r="D1993">
        <v>10</v>
      </c>
      <c r="E1993">
        <v>1</v>
      </c>
      <c r="F1993">
        <v>350</v>
      </c>
      <c r="G1993" s="5">
        <v>5.7179487179487101</v>
      </c>
      <c r="H1993" s="5">
        <v>61635.615384615303</v>
      </c>
      <c r="I1993">
        <v>22</v>
      </c>
      <c r="J1993">
        <v>14</v>
      </c>
      <c r="K1993">
        <v>1</v>
      </c>
      <c r="L1993">
        <v>305</v>
      </c>
      <c r="M1993">
        <v>36</v>
      </c>
      <c r="N1993">
        <v>10</v>
      </c>
      <c r="O1993">
        <v>1</v>
      </c>
      <c r="P1993">
        <v>311</v>
      </c>
      <c r="Q1993">
        <v>34</v>
      </c>
      <c r="R1993">
        <v>11</v>
      </c>
      <c r="S1993">
        <v>3</v>
      </c>
      <c r="T1993">
        <v>283</v>
      </c>
    </row>
    <row r="1994" spans="1:20" x14ac:dyDescent="0.2">
      <c r="A1994" s="1">
        <v>43257</v>
      </c>
      <c r="B1994" t="s">
        <v>20</v>
      </c>
      <c r="C1994">
        <v>23</v>
      </c>
      <c r="D1994">
        <v>9</v>
      </c>
      <c r="E1994">
        <v>0</v>
      </c>
      <c r="F1994">
        <v>217</v>
      </c>
      <c r="G1994" s="5">
        <v>2.1739130434782599</v>
      </c>
      <c r="H1994" s="5">
        <v>56626.130434782601</v>
      </c>
      <c r="I1994">
        <v>13</v>
      </c>
      <c r="J1994">
        <v>13</v>
      </c>
      <c r="K1994">
        <v>0</v>
      </c>
      <c r="L1994">
        <v>174</v>
      </c>
      <c r="M1994">
        <v>16</v>
      </c>
      <c r="N1994">
        <v>8</v>
      </c>
      <c r="O1994">
        <v>0</v>
      </c>
      <c r="P1994">
        <v>125</v>
      </c>
      <c r="Q1994">
        <v>22</v>
      </c>
      <c r="R1994">
        <v>17</v>
      </c>
      <c r="S1994">
        <v>1</v>
      </c>
      <c r="T1994">
        <v>347</v>
      </c>
    </row>
    <row r="1995" spans="1:20" x14ac:dyDescent="0.2">
      <c r="A1995" s="1">
        <v>43257</v>
      </c>
      <c r="B1995" t="s">
        <v>21</v>
      </c>
      <c r="C1995">
        <v>15</v>
      </c>
      <c r="D1995">
        <v>10</v>
      </c>
      <c r="E1995">
        <v>2</v>
      </c>
      <c r="F1995">
        <v>131</v>
      </c>
      <c r="G1995" s="5">
        <v>1.9090909090909001</v>
      </c>
      <c r="H1995" s="5">
        <v>63698</v>
      </c>
      <c r="I1995">
        <v>10</v>
      </c>
      <c r="J1995">
        <v>10</v>
      </c>
      <c r="K1995">
        <v>0</v>
      </c>
      <c r="L1995">
        <v>100</v>
      </c>
      <c r="M1995">
        <v>8</v>
      </c>
      <c r="N1995">
        <v>10</v>
      </c>
      <c r="O1995">
        <v>0</v>
      </c>
      <c r="P1995">
        <v>81</v>
      </c>
      <c r="Q1995">
        <v>13</v>
      </c>
      <c r="R1995">
        <v>10</v>
      </c>
      <c r="S1995">
        <v>2</v>
      </c>
      <c r="T1995">
        <v>107</v>
      </c>
    </row>
    <row r="1996" spans="1:20" x14ac:dyDescent="0.2">
      <c r="A1996" s="1">
        <v>43257</v>
      </c>
      <c r="B1996" t="s">
        <v>22</v>
      </c>
      <c r="C1996">
        <v>21</v>
      </c>
      <c r="D1996">
        <v>8</v>
      </c>
      <c r="E1996">
        <v>0</v>
      </c>
      <c r="F1996">
        <v>195</v>
      </c>
      <c r="G1996" s="5">
        <v>1.9</v>
      </c>
      <c r="H1996" s="5">
        <v>70056.2</v>
      </c>
      <c r="I1996">
        <v>45</v>
      </c>
      <c r="J1996">
        <v>7</v>
      </c>
      <c r="K1996">
        <v>1</v>
      </c>
      <c r="L1996">
        <v>360</v>
      </c>
      <c r="M1996">
        <v>25</v>
      </c>
      <c r="N1996">
        <v>8</v>
      </c>
      <c r="O1996">
        <v>0</v>
      </c>
      <c r="P1996">
        <v>231</v>
      </c>
      <c r="Q1996">
        <v>17</v>
      </c>
      <c r="R1996">
        <v>8</v>
      </c>
      <c r="S1996">
        <v>2</v>
      </c>
      <c r="T1996">
        <v>137</v>
      </c>
    </row>
    <row r="1997" spans="1:20" x14ac:dyDescent="0.2">
      <c r="A1997" s="1">
        <v>43257</v>
      </c>
      <c r="B1997" t="s">
        <v>23</v>
      </c>
      <c r="C1997">
        <v>50</v>
      </c>
      <c r="D1997">
        <v>10</v>
      </c>
      <c r="E1997">
        <v>0</v>
      </c>
      <c r="F1997">
        <v>556</v>
      </c>
      <c r="G1997" s="5">
        <v>2.9375</v>
      </c>
      <c r="H1997" s="5">
        <v>66726.791666666599</v>
      </c>
      <c r="I1997">
        <v>45</v>
      </c>
      <c r="J1997">
        <v>10</v>
      </c>
      <c r="K1997">
        <v>0</v>
      </c>
      <c r="L1997">
        <v>508</v>
      </c>
      <c r="M1997">
        <v>60</v>
      </c>
      <c r="N1997">
        <v>10</v>
      </c>
      <c r="O1997">
        <v>0</v>
      </c>
      <c r="P1997">
        <v>671</v>
      </c>
      <c r="Q1997">
        <v>43</v>
      </c>
      <c r="R1997">
        <v>10</v>
      </c>
      <c r="S1997">
        <v>0</v>
      </c>
      <c r="T1997">
        <v>481</v>
      </c>
    </row>
    <row r="1998" spans="1:20" x14ac:dyDescent="0.2">
      <c r="A1998" s="1">
        <v>43257</v>
      </c>
      <c r="B1998" t="s">
        <v>24</v>
      </c>
      <c r="C1998">
        <v>19</v>
      </c>
      <c r="D1998">
        <v>2</v>
      </c>
      <c r="E1998">
        <v>0</v>
      </c>
      <c r="F1998">
        <v>64</v>
      </c>
      <c r="G1998" s="5">
        <v>2.23529411764705</v>
      </c>
      <c r="H1998" s="5">
        <v>70718.823529411704</v>
      </c>
      <c r="I1998">
        <v>21</v>
      </c>
      <c r="J1998">
        <v>2</v>
      </c>
      <c r="K1998">
        <v>0</v>
      </c>
      <c r="L1998">
        <v>65</v>
      </c>
      <c r="M1998">
        <v>18</v>
      </c>
      <c r="N1998">
        <v>2</v>
      </c>
      <c r="O1998">
        <v>0</v>
      </c>
      <c r="P1998">
        <v>50</v>
      </c>
      <c r="Q1998">
        <v>19</v>
      </c>
      <c r="R1998">
        <v>2</v>
      </c>
      <c r="S1998">
        <v>0</v>
      </c>
      <c r="T1998">
        <v>54</v>
      </c>
    </row>
    <row r="1999" spans="1:20" x14ac:dyDescent="0.2">
      <c r="A1999" s="1">
        <v>43257</v>
      </c>
      <c r="B1999" t="s">
        <v>25</v>
      </c>
      <c r="C1999">
        <v>6</v>
      </c>
      <c r="D1999">
        <v>4</v>
      </c>
      <c r="E1999">
        <v>3</v>
      </c>
      <c r="F1999">
        <v>16</v>
      </c>
      <c r="G1999" s="5">
        <v>4.3333333333333304</v>
      </c>
      <c r="H1999" s="5">
        <v>66672.333333333299</v>
      </c>
      <c r="I1999">
        <v>10</v>
      </c>
      <c r="J1999">
        <v>4</v>
      </c>
      <c r="K1999">
        <v>0</v>
      </c>
      <c r="L1999">
        <v>35</v>
      </c>
      <c r="M1999">
        <v>18</v>
      </c>
      <c r="N1999">
        <v>4</v>
      </c>
      <c r="O1999">
        <v>0</v>
      </c>
      <c r="P1999">
        <v>70</v>
      </c>
      <c r="Q1999">
        <v>12</v>
      </c>
      <c r="R1999">
        <v>4</v>
      </c>
      <c r="S1999">
        <v>1</v>
      </c>
      <c r="T1999">
        <v>40</v>
      </c>
    </row>
    <row r="2000" spans="1:20" x14ac:dyDescent="0.2">
      <c r="A2000" s="1">
        <v>43257</v>
      </c>
      <c r="B2000" t="s">
        <v>26</v>
      </c>
      <c r="C2000">
        <v>53</v>
      </c>
      <c r="D2000">
        <v>2</v>
      </c>
      <c r="E2000">
        <v>0</v>
      </c>
      <c r="F2000">
        <v>99</v>
      </c>
      <c r="G2000" s="5">
        <v>3.2</v>
      </c>
      <c r="H2000" s="5">
        <v>68719.057142857098</v>
      </c>
      <c r="I2000">
        <v>44</v>
      </c>
      <c r="J2000">
        <v>2</v>
      </c>
      <c r="K2000">
        <v>0</v>
      </c>
      <c r="L2000">
        <v>88</v>
      </c>
      <c r="M2000">
        <v>38</v>
      </c>
      <c r="N2000">
        <v>2</v>
      </c>
      <c r="O2000">
        <v>0</v>
      </c>
      <c r="P2000">
        <v>73</v>
      </c>
      <c r="Q2000">
        <v>39</v>
      </c>
      <c r="R2000">
        <v>2</v>
      </c>
      <c r="S2000">
        <v>0</v>
      </c>
      <c r="T2000">
        <v>74</v>
      </c>
    </row>
    <row r="2001" spans="1:20" x14ac:dyDescent="0.2">
      <c r="A2001" s="1">
        <v>43257</v>
      </c>
      <c r="B2001" t="s">
        <v>27</v>
      </c>
      <c r="C2001">
        <v>11</v>
      </c>
      <c r="D2001">
        <v>8</v>
      </c>
      <c r="E2001">
        <v>1</v>
      </c>
      <c r="F2001">
        <v>95</v>
      </c>
      <c r="G2001" s="5">
        <v>1.6</v>
      </c>
      <c r="H2001" s="5">
        <v>60081.8</v>
      </c>
      <c r="I2001">
        <v>16</v>
      </c>
      <c r="J2001">
        <v>8</v>
      </c>
      <c r="K2001">
        <v>1</v>
      </c>
      <c r="L2001">
        <v>140</v>
      </c>
      <c r="M2001">
        <v>6</v>
      </c>
      <c r="N2001">
        <v>8</v>
      </c>
      <c r="O2001">
        <v>0</v>
      </c>
      <c r="P2001">
        <v>56</v>
      </c>
      <c r="Q2001">
        <v>11</v>
      </c>
      <c r="R2001">
        <v>8</v>
      </c>
      <c r="S2001">
        <v>2</v>
      </c>
      <c r="T2001">
        <v>81</v>
      </c>
    </row>
    <row r="2002" spans="1:20" x14ac:dyDescent="0.2">
      <c r="A2002" s="1">
        <v>43257</v>
      </c>
      <c r="B2002" t="s">
        <v>28</v>
      </c>
      <c r="C2002">
        <v>13</v>
      </c>
      <c r="D2002">
        <v>7</v>
      </c>
      <c r="E2002">
        <v>1</v>
      </c>
      <c r="F2002">
        <v>83</v>
      </c>
      <c r="G2002" s="5">
        <v>3.9230769230769198</v>
      </c>
      <c r="H2002" s="5">
        <v>54001.923076922998</v>
      </c>
      <c r="I2002">
        <v>16</v>
      </c>
      <c r="J2002">
        <v>9</v>
      </c>
      <c r="K2002">
        <v>0</v>
      </c>
      <c r="L2002">
        <v>143</v>
      </c>
      <c r="M2002">
        <v>21</v>
      </c>
      <c r="N2002">
        <v>8</v>
      </c>
      <c r="O2002">
        <v>0</v>
      </c>
      <c r="P2002">
        <v>151</v>
      </c>
      <c r="Q2002">
        <v>22</v>
      </c>
      <c r="R2002">
        <v>8</v>
      </c>
      <c r="S2002">
        <v>1</v>
      </c>
      <c r="T2002">
        <v>160</v>
      </c>
    </row>
    <row r="2003" spans="1:20" x14ac:dyDescent="0.2">
      <c r="A2003" s="1">
        <v>43257</v>
      </c>
      <c r="B2003" t="s">
        <v>29</v>
      </c>
      <c r="C2003">
        <v>22</v>
      </c>
      <c r="D2003">
        <v>2</v>
      </c>
      <c r="E2003">
        <v>0</v>
      </c>
      <c r="F2003">
        <v>66</v>
      </c>
      <c r="G2003" s="5">
        <v>3.6666666666666599</v>
      </c>
      <c r="H2003" s="5">
        <v>52489.0952380952</v>
      </c>
      <c r="I2003">
        <v>13</v>
      </c>
      <c r="J2003">
        <v>2</v>
      </c>
      <c r="K2003">
        <v>0</v>
      </c>
      <c r="L2003">
        <v>34</v>
      </c>
      <c r="M2003">
        <v>20</v>
      </c>
      <c r="N2003">
        <v>2</v>
      </c>
      <c r="O2003">
        <v>0</v>
      </c>
      <c r="P2003">
        <v>50</v>
      </c>
      <c r="Q2003">
        <v>16</v>
      </c>
      <c r="R2003">
        <v>2</v>
      </c>
      <c r="S2003">
        <v>0</v>
      </c>
      <c r="T2003">
        <v>35</v>
      </c>
    </row>
    <row r="2004" spans="1:20" x14ac:dyDescent="0.2">
      <c r="A2004" s="1">
        <v>43257</v>
      </c>
      <c r="B2004" t="s">
        <v>30</v>
      </c>
      <c r="C2004">
        <v>16</v>
      </c>
      <c r="D2004">
        <v>2</v>
      </c>
      <c r="E2004">
        <v>0</v>
      </c>
      <c r="F2004">
        <v>38</v>
      </c>
      <c r="G2004" s="5">
        <v>4.4375</v>
      </c>
      <c r="H2004" s="5">
        <v>43883</v>
      </c>
      <c r="I2004">
        <v>18</v>
      </c>
      <c r="J2004">
        <v>2</v>
      </c>
      <c r="K2004">
        <v>0</v>
      </c>
      <c r="L2004">
        <v>53</v>
      </c>
      <c r="M2004">
        <v>16</v>
      </c>
      <c r="N2004">
        <v>2</v>
      </c>
      <c r="O2004">
        <v>0</v>
      </c>
      <c r="P2004">
        <v>34</v>
      </c>
      <c r="Q2004">
        <v>14</v>
      </c>
      <c r="R2004">
        <v>2</v>
      </c>
      <c r="S2004">
        <v>0</v>
      </c>
      <c r="T2004">
        <v>43</v>
      </c>
    </row>
    <row r="2005" spans="1:20" x14ac:dyDescent="0.2">
      <c r="A2005" s="1">
        <v>43257</v>
      </c>
      <c r="B2005" t="s">
        <v>31</v>
      </c>
      <c r="C2005">
        <v>92</v>
      </c>
      <c r="D2005">
        <v>13</v>
      </c>
      <c r="E2005">
        <v>0</v>
      </c>
      <c r="F2005">
        <v>1164</v>
      </c>
      <c r="G2005" s="5">
        <v>3.38888888888888</v>
      </c>
      <c r="H2005" s="5">
        <v>55687.133333333302</v>
      </c>
      <c r="I2005">
        <v>87</v>
      </c>
      <c r="J2005">
        <v>14</v>
      </c>
      <c r="K2005">
        <v>1</v>
      </c>
      <c r="L2005">
        <v>1205</v>
      </c>
      <c r="M2005">
        <v>84</v>
      </c>
      <c r="N2005">
        <v>12</v>
      </c>
      <c r="O2005">
        <v>1</v>
      </c>
      <c r="P2005">
        <v>977</v>
      </c>
      <c r="Q2005">
        <v>75</v>
      </c>
      <c r="R2005">
        <v>14</v>
      </c>
      <c r="S2005">
        <v>2</v>
      </c>
      <c r="T2005">
        <v>913</v>
      </c>
    </row>
    <row r="2006" spans="1:20" x14ac:dyDescent="0.2">
      <c r="A2006" s="1">
        <v>43257</v>
      </c>
      <c r="B2006" t="s">
        <v>32</v>
      </c>
      <c r="C2006">
        <v>36</v>
      </c>
      <c r="D2006">
        <v>3</v>
      </c>
      <c r="E2006">
        <v>0</v>
      </c>
      <c r="F2006">
        <v>126</v>
      </c>
      <c r="G2006" s="5">
        <v>2.9117647058823501</v>
      </c>
      <c r="H2006" s="5">
        <v>61879.294117646998</v>
      </c>
      <c r="I2006">
        <v>40</v>
      </c>
      <c r="J2006">
        <v>3</v>
      </c>
      <c r="K2006">
        <v>0</v>
      </c>
      <c r="L2006">
        <v>142</v>
      </c>
      <c r="M2006">
        <v>39</v>
      </c>
      <c r="N2006">
        <v>3</v>
      </c>
      <c r="O2006">
        <v>0</v>
      </c>
      <c r="P2006">
        <v>139</v>
      </c>
      <c r="Q2006">
        <v>28</v>
      </c>
      <c r="R2006">
        <v>3</v>
      </c>
      <c r="S2006">
        <v>1</v>
      </c>
      <c r="T2006">
        <v>96</v>
      </c>
    </row>
    <row r="2007" spans="1:20" x14ac:dyDescent="0.2">
      <c r="A2007" s="1">
        <v>43258</v>
      </c>
      <c r="B2007" t="s">
        <v>18</v>
      </c>
      <c r="C2007">
        <v>6</v>
      </c>
      <c r="D2007">
        <v>4</v>
      </c>
      <c r="E2007">
        <v>0</v>
      </c>
      <c r="F2007">
        <v>21</v>
      </c>
      <c r="G2007" s="5">
        <v>2.5</v>
      </c>
      <c r="H2007" s="5">
        <v>66684.166666666599</v>
      </c>
      <c r="I2007">
        <v>8</v>
      </c>
      <c r="J2007">
        <v>4</v>
      </c>
      <c r="K2007">
        <v>0</v>
      </c>
      <c r="L2007">
        <v>28</v>
      </c>
      <c r="M2007">
        <v>5</v>
      </c>
      <c r="N2007">
        <v>4</v>
      </c>
      <c r="O2007">
        <v>0</v>
      </c>
      <c r="P2007">
        <v>18</v>
      </c>
      <c r="Q2007">
        <v>8</v>
      </c>
      <c r="R2007">
        <v>4</v>
      </c>
      <c r="S2007">
        <v>0</v>
      </c>
      <c r="T2007">
        <v>28</v>
      </c>
    </row>
    <row r="2008" spans="1:20" x14ac:dyDescent="0.2">
      <c r="A2008" s="1">
        <v>43258</v>
      </c>
      <c r="B2008" t="s">
        <v>19</v>
      </c>
      <c r="C2008">
        <v>30</v>
      </c>
      <c r="D2008">
        <v>8</v>
      </c>
      <c r="E2008">
        <v>1</v>
      </c>
      <c r="F2008">
        <v>205</v>
      </c>
      <c r="G2008" s="5">
        <v>2.6</v>
      </c>
      <c r="H2008" s="5">
        <v>40124.533333333296</v>
      </c>
      <c r="I2008">
        <v>23</v>
      </c>
      <c r="J2008">
        <v>11</v>
      </c>
      <c r="K2008">
        <v>0</v>
      </c>
      <c r="L2008">
        <v>254</v>
      </c>
      <c r="M2008">
        <v>19</v>
      </c>
      <c r="N2008">
        <v>20</v>
      </c>
      <c r="O2008">
        <v>1</v>
      </c>
      <c r="P2008">
        <v>367</v>
      </c>
      <c r="Q2008">
        <v>42</v>
      </c>
      <c r="R2008">
        <v>12</v>
      </c>
      <c r="S2008">
        <v>2</v>
      </c>
      <c r="T2008">
        <v>411</v>
      </c>
    </row>
    <row r="2009" spans="1:20" x14ac:dyDescent="0.2">
      <c r="A2009" s="1">
        <v>43258</v>
      </c>
      <c r="B2009" t="s">
        <v>20</v>
      </c>
      <c r="C2009">
        <v>14</v>
      </c>
      <c r="D2009">
        <v>8</v>
      </c>
      <c r="E2009">
        <v>0</v>
      </c>
      <c r="F2009">
        <v>104</v>
      </c>
      <c r="G2009" s="5">
        <v>4.5714285714285703</v>
      </c>
      <c r="H2009" s="5">
        <v>57227.642857142797</v>
      </c>
      <c r="I2009">
        <v>19</v>
      </c>
      <c r="J2009">
        <v>7</v>
      </c>
      <c r="K2009">
        <v>0</v>
      </c>
      <c r="L2009">
        <v>135</v>
      </c>
      <c r="M2009">
        <v>26</v>
      </c>
      <c r="N2009">
        <v>13</v>
      </c>
      <c r="O2009">
        <v>1</v>
      </c>
      <c r="P2009">
        <v>321</v>
      </c>
      <c r="Q2009">
        <v>23</v>
      </c>
      <c r="R2009">
        <v>9</v>
      </c>
      <c r="S2009">
        <v>0</v>
      </c>
      <c r="T2009">
        <v>191</v>
      </c>
    </row>
    <row r="2010" spans="1:20" x14ac:dyDescent="0.2">
      <c r="A2010" s="1">
        <v>43258</v>
      </c>
      <c r="B2010" t="s">
        <v>21</v>
      </c>
      <c r="C2010">
        <v>10</v>
      </c>
      <c r="D2010">
        <v>10</v>
      </c>
      <c r="E2010">
        <v>1</v>
      </c>
      <c r="F2010">
        <v>89</v>
      </c>
      <c r="G2010" s="5">
        <v>2.4</v>
      </c>
      <c r="H2010" s="5">
        <v>80049.5</v>
      </c>
      <c r="I2010">
        <v>11</v>
      </c>
      <c r="J2010">
        <v>10</v>
      </c>
      <c r="K2010">
        <v>0</v>
      </c>
      <c r="L2010">
        <v>105</v>
      </c>
      <c r="M2010">
        <v>7</v>
      </c>
      <c r="N2010">
        <v>10</v>
      </c>
      <c r="O2010">
        <v>0</v>
      </c>
      <c r="P2010">
        <v>71</v>
      </c>
      <c r="Q2010">
        <v>14</v>
      </c>
      <c r="R2010">
        <v>10</v>
      </c>
      <c r="S2010">
        <v>1</v>
      </c>
      <c r="T2010">
        <v>133</v>
      </c>
    </row>
    <row r="2011" spans="1:20" x14ac:dyDescent="0.2">
      <c r="A2011" s="1">
        <v>43258</v>
      </c>
      <c r="B2011" t="s">
        <v>22</v>
      </c>
      <c r="C2011">
        <v>37</v>
      </c>
      <c r="D2011">
        <v>8</v>
      </c>
      <c r="E2011">
        <v>0</v>
      </c>
      <c r="F2011">
        <v>335</v>
      </c>
      <c r="G2011" s="5">
        <v>3.87878787878787</v>
      </c>
      <c r="H2011" s="5">
        <v>63665.636363636302</v>
      </c>
      <c r="I2011">
        <v>36</v>
      </c>
      <c r="J2011">
        <v>7</v>
      </c>
      <c r="K2011">
        <v>0</v>
      </c>
      <c r="L2011">
        <v>309</v>
      </c>
      <c r="M2011">
        <v>31</v>
      </c>
      <c r="N2011">
        <v>8</v>
      </c>
      <c r="O2011">
        <v>0</v>
      </c>
      <c r="P2011">
        <v>282</v>
      </c>
      <c r="Q2011">
        <v>42</v>
      </c>
      <c r="R2011">
        <v>8</v>
      </c>
      <c r="S2011">
        <v>0</v>
      </c>
      <c r="T2011">
        <v>377</v>
      </c>
    </row>
    <row r="2012" spans="1:20" x14ac:dyDescent="0.2">
      <c r="A2012" s="1">
        <v>43258</v>
      </c>
      <c r="B2012" t="s">
        <v>23</v>
      </c>
      <c r="C2012">
        <v>31</v>
      </c>
      <c r="D2012">
        <v>10</v>
      </c>
      <c r="E2012">
        <v>0</v>
      </c>
      <c r="F2012">
        <v>348</v>
      </c>
      <c r="G2012" s="5">
        <v>5.4516129032257998</v>
      </c>
      <c r="H2012" s="5">
        <v>51691.354838709602</v>
      </c>
      <c r="I2012">
        <v>47</v>
      </c>
      <c r="J2012">
        <v>10</v>
      </c>
      <c r="K2012">
        <v>0</v>
      </c>
      <c r="L2012">
        <v>521</v>
      </c>
      <c r="M2012">
        <v>47</v>
      </c>
      <c r="N2012">
        <v>10</v>
      </c>
      <c r="O2012">
        <v>0</v>
      </c>
      <c r="P2012">
        <v>513</v>
      </c>
      <c r="Q2012">
        <v>49</v>
      </c>
      <c r="R2012">
        <v>10</v>
      </c>
      <c r="S2012">
        <v>0</v>
      </c>
      <c r="T2012">
        <v>527</v>
      </c>
    </row>
    <row r="2013" spans="1:20" x14ac:dyDescent="0.2">
      <c r="A2013" s="1">
        <v>43258</v>
      </c>
      <c r="B2013" t="s">
        <v>24</v>
      </c>
      <c r="C2013">
        <v>10</v>
      </c>
      <c r="D2013">
        <v>2</v>
      </c>
      <c r="E2013">
        <v>0</v>
      </c>
      <c r="F2013">
        <v>27</v>
      </c>
      <c r="G2013" s="5">
        <v>3.4</v>
      </c>
      <c r="H2013" s="5">
        <v>60150.400000000001</v>
      </c>
      <c r="I2013">
        <v>16</v>
      </c>
      <c r="J2013">
        <v>2</v>
      </c>
      <c r="K2013">
        <v>0</v>
      </c>
      <c r="L2013">
        <v>46</v>
      </c>
      <c r="M2013">
        <v>16</v>
      </c>
      <c r="N2013">
        <v>2</v>
      </c>
      <c r="O2013">
        <v>0</v>
      </c>
      <c r="P2013">
        <v>52</v>
      </c>
      <c r="Q2013">
        <v>17</v>
      </c>
      <c r="R2013">
        <v>2</v>
      </c>
      <c r="S2013">
        <v>0</v>
      </c>
      <c r="T2013">
        <v>48</v>
      </c>
    </row>
    <row r="2014" spans="1:20" x14ac:dyDescent="0.2">
      <c r="A2014" s="1">
        <v>43258</v>
      </c>
      <c r="B2014" t="s">
        <v>25</v>
      </c>
      <c r="C2014">
        <v>8</v>
      </c>
      <c r="D2014">
        <v>4</v>
      </c>
      <c r="E2014">
        <v>1</v>
      </c>
      <c r="F2014">
        <v>27</v>
      </c>
      <c r="G2014" s="5">
        <v>4.375</v>
      </c>
      <c r="H2014" s="5">
        <v>50130.125</v>
      </c>
      <c r="I2014">
        <v>25</v>
      </c>
      <c r="J2014">
        <v>4</v>
      </c>
      <c r="K2014">
        <v>0</v>
      </c>
      <c r="L2014">
        <v>84</v>
      </c>
      <c r="M2014">
        <v>13</v>
      </c>
      <c r="N2014">
        <v>4</v>
      </c>
      <c r="O2014">
        <v>0</v>
      </c>
      <c r="P2014">
        <v>46</v>
      </c>
      <c r="Q2014">
        <v>11</v>
      </c>
      <c r="R2014">
        <v>4</v>
      </c>
      <c r="S2014">
        <v>1</v>
      </c>
      <c r="T2014">
        <v>36</v>
      </c>
    </row>
    <row r="2015" spans="1:20" x14ac:dyDescent="0.2">
      <c r="A2015" s="1">
        <v>43258</v>
      </c>
      <c r="B2015" t="s">
        <v>26</v>
      </c>
      <c r="C2015">
        <v>27</v>
      </c>
      <c r="D2015">
        <v>2</v>
      </c>
      <c r="E2015">
        <v>0</v>
      </c>
      <c r="F2015">
        <v>51</v>
      </c>
      <c r="G2015" s="5">
        <v>4.1739130434782599</v>
      </c>
      <c r="H2015" s="5">
        <v>47910.347826086901</v>
      </c>
      <c r="I2015">
        <v>54</v>
      </c>
      <c r="J2015">
        <v>2</v>
      </c>
      <c r="K2015">
        <v>0</v>
      </c>
      <c r="L2015">
        <v>107</v>
      </c>
      <c r="M2015">
        <v>34</v>
      </c>
      <c r="N2015">
        <v>2</v>
      </c>
      <c r="O2015">
        <v>0</v>
      </c>
      <c r="P2015">
        <v>65</v>
      </c>
      <c r="Q2015">
        <v>56</v>
      </c>
      <c r="R2015">
        <v>2</v>
      </c>
      <c r="S2015">
        <v>0</v>
      </c>
      <c r="T2015">
        <v>111</v>
      </c>
    </row>
    <row r="2016" spans="1:20" x14ac:dyDescent="0.2">
      <c r="A2016" s="1">
        <v>43258</v>
      </c>
      <c r="B2016" t="s">
        <v>27</v>
      </c>
      <c r="C2016">
        <v>9</v>
      </c>
      <c r="D2016">
        <v>8</v>
      </c>
      <c r="E2016">
        <v>0</v>
      </c>
      <c r="F2016">
        <v>80</v>
      </c>
      <c r="G2016" s="5">
        <v>4.75</v>
      </c>
      <c r="H2016" s="5">
        <v>37543.375</v>
      </c>
      <c r="I2016">
        <v>12</v>
      </c>
      <c r="J2016">
        <v>8</v>
      </c>
      <c r="K2016">
        <v>0</v>
      </c>
      <c r="L2016">
        <v>107</v>
      </c>
      <c r="M2016">
        <v>10</v>
      </c>
      <c r="N2016">
        <v>8</v>
      </c>
      <c r="O2016">
        <v>1</v>
      </c>
      <c r="P2016">
        <v>79</v>
      </c>
      <c r="Q2016">
        <v>18</v>
      </c>
      <c r="R2016">
        <v>8</v>
      </c>
      <c r="S2016">
        <v>0</v>
      </c>
      <c r="T2016">
        <v>165</v>
      </c>
    </row>
    <row r="2017" spans="1:20" x14ac:dyDescent="0.2">
      <c r="A2017" s="1">
        <v>43258</v>
      </c>
      <c r="B2017" t="s">
        <v>28</v>
      </c>
      <c r="C2017">
        <v>21</v>
      </c>
      <c r="D2017">
        <v>8</v>
      </c>
      <c r="E2017">
        <v>1</v>
      </c>
      <c r="F2017">
        <v>158</v>
      </c>
      <c r="G2017" s="5">
        <v>4.7619047619047601</v>
      </c>
      <c r="H2017" s="5">
        <v>61947.380952380903</v>
      </c>
      <c r="I2017">
        <v>13</v>
      </c>
      <c r="J2017">
        <v>8</v>
      </c>
      <c r="K2017">
        <v>0</v>
      </c>
      <c r="L2017">
        <v>99</v>
      </c>
      <c r="M2017">
        <v>16</v>
      </c>
      <c r="N2017">
        <v>15</v>
      </c>
      <c r="O2017">
        <v>0</v>
      </c>
      <c r="P2017">
        <v>227</v>
      </c>
      <c r="Q2017">
        <v>17</v>
      </c>
      <c r="R2017">
        <v>8</v>
      </c>
      <c r="S2017">
        <v>1</v>
      </c>
      <c r="T2017">
        <v>121</v>
      </c>
    </row>
    <row r="2018" spans="1:20" x14ac:dyDescent="0.2">
      <c r="A2018" s="1">
        <v>43258</v>
      </c>
      <c r="B2018" t="s">
        <v>29</v>
      </c>
      <c r="C2018">
        <v>15</v>
      </c>
      <c r="D2018">
        <v>2</v>
      </c>
      <c r="E2018">
        <v>0</v>
      </c>
      <c r="F2018">
        <v>38</v>
      </c>
      <c r="G2018" s="5">
        <v>1.2</v>
      </c>
      <c r="H2018" s="5">
        <v>86717.2</v>
      </c>
      <c r="I2018">
        <v>21</v>
      </c>
      <c r="J2018">
        <v>2</v>
      </c>
      <c r="K2018">
        <v>0</v>
      </c>
      <c r="L2018">
        <v>58</v>
      </c>
      <c r="M2018">
        <v>18</v>
      </c>
      <c r="N2018">
        <v>2</v>
      </c>
      <c r="O2018">
        <v>0</v>
      </c>
      <c r="P2018">
        <v>53</v>
      </c>
      <c r="Q2018">
        <v>21</v>
      </c>
      <c r="R2018">
        <v>2</v>
      </c>
      <c r="S2018">
        <v>0</v>
      </c>
      <c r="T2018">
        <v>46</v>
      </c>
    </row>
    <row r="2019" spans="1:20" x14ac:dyDescent="0.2">
      <c r="A2019" s="1">
        <v>43258</v>
      </c>
      <c r="B2019" t="s">
        <v>30</v>
      </c>
      <c r="C2019">
        <v>16</v>
      </c>
      <c r="D2019">
        <v>2</v>
      </c>
      <c r="E2019">
        <v>0</v>
      </c>
      <c r="F2019">
        <v>36</v>
      </c>
      <c r="G2019" s="5">
        <v>2.1875</v>
      </c>
      <c r="H2019" s="5">
        <v>56426.375</v>
      </c>
      <c r="I2019">
        <v>18</v>
      </c>
      <c r="J2019">
        <v>2</v>
      </c>
      <c r="K2019">
        <v>0</v>
      </c>
      <c r="L2019">
        <v>54</v>
      </c>
      <c r="M2019">
        <v>17</v>
      </c>
      <c r="N2019">
        <v>2</v>
      </c>
      <c r="O2019">
        <v>0</v>
      </c>
      <c r="P2019">
        <v>48</v>
      </c>
      <c r="Q2019">
        <v>17</v>
      </c>
      <c r="R2019">
        <v>2</v>
      </c>
      <c r="S2019">
        <v>0</v>
      </c>
      <c r="T2019">
        <v>43</v>
      </c>
    </row>
    <row r="2020" spans="1:20" x14ac:dyDescent="0.2">
      <c r="A2020" s="1">
        <v>43258</v>
      </c>
      <c r="B2020" t="s">
        <v>31</v>
      </c>
      <c r="C2020">
        <v>83</v>
      </c>
      <c r="D2020">
        <v>12</v>
      </c>
      <c r="E2020">
        <v>1</v>
      </c>
      <c r="F2020">
        <v>910</v>
      </c>
      <c r="G2020" s="5">
        <v>5.2682926829268197</v>
      </c>
      <c r="H2020" s="5">
        <v>61034.0853658536</v>
      </c>
      <c r="I2020">
        <v>112</v>
      </c>
      <c r="J2020">
        <v>11</v>
      </c>
      <c r="K2020">
        <v>0</v>
      </c>
      <c r="L2020">
        <v>1309</v>
      </c>
      <c r="M2020">
        <v>106</v>
      </c>
      <c r="N2020">
        <v>14</v>
      </c>
      <c r="O2020">
        <v>0</v>
      </c>
      <c r="P2020">
        <v>1291</v>
      </c>
      <c r="Q2020">
        <v>100</v>
      </c>
      <c r="R2020">
        <v>11</v>
      </c>
      <c r="S2020">
        <v>0</v>
      </c>
      <c r="T2020">
        <v>1094</v>
      </c>
    </row>
    <row r="2021" spans="1:20" x14ac:dyDescent="0.2">
      <c r="A2021" s="1">
        <v>43258</v>
      </c>
      <c r="B2021" t="s">
        <v>32</v>
      </c>
      <c r="C2021">
        <v>30</v>
      </c>
      <c r="D2021">
        <v>3</v>
      </c>
      <c r="E2021">
        <v>0</v>
      </c>
      <c r="F2021">
        <v>118</v>
      </c>
      <c r="G2021" s="5">
        <v>2.5714285714285698</v>
      </c>
      <c r="H2021" s="5">
        <v>60811</v>
      </c>
      <c r="I2021">
        <v>46</v>
      </c>
      <c r="J2021">
        <v>3</v>
      </c>
      <c r="K2021">
        <v>0</v>
      </c>
      <c r="L2021">
        <v>172</v>
      </c>
      <c r="M2021">
        <v>43</v>
      </c>
      <c r="N2021">
        <v>3</v>
      </c>
      <c r="O2021">
        <v>0</v>
      </c>
      <c r="P2021">
        <v>160</v>
      </c>
      <c r="Q2021">
        <v>41</v>
      </c>
      <c r="R2021">
        <v>3</v>
      </c>
      <c r="S2021">
        <v>0</v>
      </c>
      <c r="T2021">
        <v>159</v>
      </c>
    </row>
    <row r="2022" spans="1:20" x14ac:dyDescent="0.2">
      <c r="A2022" s="1">
        <v>43259</v>
      </c>
      <c r="B2022" t="s">
        <v>18</v>
      </c>
      <c r="C2022">
        <v>9</v>
      </c>
      <c r="D2022">
        <v>4</v>
      </c>
      <c r="E2022">
        <v>0</v>
      </c>
      <c r="F2022">
        <v>32</v>
      </c>
      <c r="G2022" s="5">
        <v>2.4</v>
      </c>
      <c r="H2022" s="5">
        <v>60235</v>
      </c>
      <c r="I2022">
        <v>17</v>
      </c>
      <c r="J2022">
        <v>4</v>
      </c>
      <c r="K2022">
        <v>0</v>
      </c>
      <c r="L2022">
        <v>60</v>
      </c>
      <c r="M2022">
        <v>11</v>
      </c>
      <c r="N2022">
        <v>4</v>
      </c>
      <c r="O2022">
        <v>0</v>
      </c>
      <c r="P2022">
        <v>38</v>
      </c>
      <c r="Q2022">
        <v>12</v>
      </c>
      <c r="R2022">
        <v>4</v>
      </c>
      <c r="S2022">
        <v>0</v>
      </c>
      <c r="T2022">
        <v>42</v>
      </c>
    </row>
    <row r="2023" spans="1:20" x14ac:dyDescent="0.2">
      <c r="A2023" s="1">
        <v>43259</v>
      </c>
      <c r="B2023" t="s">
        <v>19</v>
      </c>
      <c r="C2023">
        <v>43</v>
      </c>
      <c r="D2023">
        <v>10</v>
      </c>
      <c r="E2023">
        <v>1</v>
      </c>
      <c r="F2023">
        <v>379</v>
      </c>
      <c r="G2023" s="5">
        <v>3.2558139534883699</v>
      </c>
      <c r="H2023" s="5">
        <v>53637.279069767399</v>
      </c>
      <c r="I2023">
        <v>35</v>
      </c>
      <c r="J2023">
        <v>13</v>
      </c>
      <c r="K2023">
        <v>0</v>
      </c>
      <c r="L2023">
        <v>450</v>
      </c>
      <c r="M2023">
        <v>39</v>
      </c>
      <c r="N2023">
        <v>9</v>
      </c>
      <c r="O2023">
        <v>1</v>
      </c>
      <c r="P2023">
        <v>327</v>
      </c>
      <c r="Q2023">
        <v>47</v>
      </c>
      <c r="R2023">
        <v>11</v>
      </c>
      <c r="S2023">
        <v>2</v>
      </c>
      <c r="T2023">
        <v>409</v>
      </c>
    </row>
    <row r="2024" spans="1:20" x14ac:dyDescent="0.2">
      <c r="A2024" s="1">
        <v>43259</v>
      </c>
      <c r="B2024" t="s">
        <v>20</v>
      </c>
      <c r="C2024">
        <v>23</v>
      </c>
      <c r="D2024">
        <v>8</v>
      </c>
      <c r="E2024">
        <v>0</v>
      </c>
      <c r="F2024">
        <v>177</v>
      </c>
      <c r="G2024" s="5">
        <v>6.3913043478260798</v>
      </c>
      <c r="H2024" s="5">
        <v>43572.652173912997</v>
      </c>
      <c r="I2024">
        <v>34</v>
      </c>
      <c r="J2024">
        <v>8</v>
      </c>
      <c r="K2024">
        <v>0</v>
      </c>
      <c r="L2024">
        <v>283</v>
      </c>
      <c r="M2024">
        <v>11</v>
      </c>
      <c r="N2024">
        <v>9</v>
      </c>
      <c r="O2024">
        <v>0</v>
      </c>
      <c r="P2024">
        <v>97</v>
      </c>
      <c r="Q2024">
        <v>23</v>
      </c>
      <c r="R2024">
        <v>8</v>
      </c>
      <c r="S2024">
        <v>0</v>
      </c>
      <c r="T2024">
        <v>187</v>
      </c>
    </row>
    <row r="2025" spans="1:20" x14ac:dyDescent="0.2">
      <c r="A2025" s="1">
        <v>43259</v>
      </c>
      <c r="B2025" t="s">
        <v>21</v>
      </c>
      <c r="C2025">
        <v>8</v>
      </c>
      <c r="D2025">
        <v>10</v>
      </c>
      <c r="E2025">
        <v>0</v>
      </c>
      <c r="F2025">
        <v>84</v>
      </c>
      <c r="G2025" s="5">
        <v>3.4285714285714199</v>
      </c>
      <c r="H2025" s="5">
        <v>42870.571428571398</v>
      </c>
      <c r="I2025">
        <v>17</v>
      </c>
      <c r="J2025">
        <v>10</v>
      </c>
      <c r="K2025">
        <v>0</v>
      </c>
      <c r="L2025">
        <v>171</v>
      </c>
      <c r="M2025">
        <v>18</v>
      </c>
      <c r="N2025">
        <v>10</v>
      </c>
      <c r="O2025">
        <v>0</v>
      </c>
      <c r="P2025">
        <v>181</v>
      </c>
      <c r="Q2025">
        <v>23</v>
      </c>
      <c r="R2025">
        <v>10</v>
      </c>
      <c r="S2025">
        <v>0</v>
      </c>
      <c r="T2025">
        <v>235</v>
      </c>
    </row>
    <row r="2026" spans="1:20" x14ac:dyDescent="0.2">
      <c r="A2026" s="1">
        <v>43259</v>
      </c>
      <c r="B2026" t="s">
        <v>22</v>
      </c>
      <c r="C2026">
        <v>41</v>
      </c>
      <c r="D2026">
        <v>8</v>
      </c>
      <c r="E2026">
        <v>1</v>
      </c>
      <c r="F2026">
        <v>360</v>
      </c>
      <c r="G2026" s="5">
        <v>3.4615384615384599</v>
      </c>
      <c r="H2026" s="5">
        <v>56484.769230769198</v>
      </c>
      <c r="I2026">
        <v>61</v>
      </c>
      <c r="J2026">
        <v>7</v>
      </c>
      <c r="K2026">
        <v>0</v>
      </c>
      <c r="L2026">
        <v>510</v>
      </c>
      <c r="M2026">
        <v>33</v>
      </c>
      <c r="N2026">
        <v>8</v>
      </c>
      <c r="O2026">
        <v>0</v>
      </c>
      <c r="P2026">
        <v>313</v>
      </c>
      <c r="Q2026">
        <v>62</v>
      </c>
      <c r="R2026">
        <v>8</v>
      </c>
      <c r="S2026">
        <v>0</v>
      </c>
      <c r="T2026">
        <v>570</v>
      </c>
    </row>
    <row r="2027" spans="1:20" x14ac:dyDescent="0.2">
      <c r="A2027" s="1">
        <v>43259</v>
      </c>
      <c r="B2027" t="s">
        <v>23</v>
      </c>
      <c r="C2027">
        <v>68</v>
      </c>
      <c r="D2027">
        <v>10</v>
      </c>
      <c r="E2027">
        <v>0</v>
      </c>
      <c r="F2027">
        <v>746</v>
      </c>
      <c r="G2027" s="5">
        <v>3.6333333333333302</v>
      </c>
      <c r="H2027" s="5">
        <v>63419.183333333298</v>
      </c>
      <c r="I2027">
        <v>87</v>
      </c>
      <c r="J2027">
        <v>10</v>
      </c>
      <c r="K2027">
        <v>0</v>
      </c>
      <c r="L2027">
        <v>982</v>
      </c>
      <c r="M2027">
        <v>61</v>
      </c>
      <c r="N2027">
        <v>10</v>
      </c>
      <c r="O2027">
        <v>0</v>
      </c>
      <c r="P2027">
        <v>694</v>
      </c>
      <c r="Q2027">
        <v>54</v>
      </c>
      <c r="R2027">
        <v>10</v>
      </c>
      <c r="S2027">
        <v>0</v>
      </c>
      <c r="T2027">
        <v>608</v>
      </c>
    </row>
    <row r="2028" spans="1:20" x14ac:dyDescent="0.2">
      <c r="A2028" s="1">
        <v>43259</v>
      </c>
      <c r="B2028" t="s">
        <v>24</v>
      </c>
      <c r="C2028">
        <v>12</v>
      </c>
      <c r="D2028">
        <v>2</v>
      </c>
      <c r="E2028">
        <v>0</v>
      </c>
      <c r="F2028">
        <v>34</v>
      </c>
      <c r="G2028" s="5">
        <v>2.1666666666666599</v>
      </c>
      <c r="H2028" s="5">
        <v>75141.25</v>
      </c>
      <c r="I2028">
        <v>21</v>
      </c>
      <c r="J2028">
        <v>2</v>
      </c>
      <c r="K2028">
        <v>0</v>
      </c>
      <c r="L2028">
        <v>54</v>
      </c>
      <c r="M2028">
        <v>15</v>
      </c>
      <c r="N2028">
        <v>2</v>
      </c>
      <c r="O2028">
        <v>0</v>
      </c>
      <c r="P2028">
        <v>44</v>
      </c>
      <c r="Q2028">
        <v>29</v>
      </c>
      <c r="R2028">
        <v>2</v>
      </c>
      <c r="S2028">
        <v>0</v>
      </c>
      <c r="T2028">
        <v>72</v>
      </c>
    </row>
    <row r="2029" spans="1:20" x14ac:dyDescent="0.2">
      <c r="A2029" s="1">
        <v>43259</v>
      </c>
      <c r="B2029" t="s">
        <v>25</v>
      </c>
      <c r="C2029">
        <v>11</v>
      </c>
      <c r="D2029">
        <v>4</v>
      </c>
      <c r="E2029">
        <v>0</v>
      </c>
      <c r="F2029">
        <v>44</v>
      </c>
      <c r="G2029" s="5">
        <v>3.2222222222222201</v>
      </c>
      <c r="H2029" s="5">
        <v>44571.222222222197</v>
      </c>
      <c r="I2029">
        <v>21</v>
      </c>
      <c r="J2029">
        <v>4</v>
      </c>
      <c r="K2029">
        <v>0</v>
      </c>
      <c r="L2029">
        <v>74</v>
      </c>
      <c r="M2029">
        <v>13</v>
      </c>
      <c r="N2029">
        <v>4</v>
      </c>
      <c r="O2029">
        <v>0</v>
      </c>
      <c r="P2029">
        <v>52</v>
      </c>
      <c r="Q2029">
        <v>26</v>
      </c>
      <c r="R2029">
        <v>4</v>
      </c>
      <c r="S2029">
        <v>1</v>
      </c>
      <c r="T2029">
        <v>88</v>
      </c>
    </row>
    <row r="2030" spans="1:20" x14ac:dyDescent="0.2">
      <c r="A2030" s="1">
        <v>43259</v>
      </c>
      <c r="B2030" t="s">
        <v>26</v>
      </c>
      <c r="C2030">
        <v>44</v>
      </c>
      <c r="D2030">
        <v>2</v>
      </c>
      <c r="E2030">
        <v>0</v>
      </c>
      <c r="F2030">
        <v>88</v>
      </c>
      <c r="G2030" s="5">
        <v>3.93333333333333</v>
      </c>
      <c r="H2030" s="5">
        <v>60135.4</v>
      </c>
      <c r="I2030">
        <v>78</v>
      </c>
      <c r="J2030">
        <v>2</v>
      </c>
      <c r="K2030">
        <v>0</v>
      </c>
      <c r="L2030">
        <v>155</v>
      </c>
      <c r="M2030">
        <v>36</v>
      </c>
      <c r="N2030">
        <v>2</v>
      </c>
      <c r="O2030">
        <v>0</v>
      </c>
      <c r="P2030">
        <v>71</v>
      </c>
      <c r="Q2030">
        <v>97</v>
      </c>
      <c r="R2030">
        <v>2</v>
      </c>
      <c r="S2030">
        <v>0</v>
      </c>
      <c r="T2030">
        <v>177</v>
      </c>
    </row>
    <row r="2031" spans="1:20" x14ac:dyDescent="0.2">
      <c r="A2031" s="1">
        <v>43259</v>
      </c>
      <c r="B2031" t="s">
        <v>27</v>
      </c>
      <c r="C2031">
        <v>8</v>
      </c>
      <c r="D2031">
        <v>8</v>
      </c>
      <c r="E2031">
        <v>1</v>
      </c>
      <c r="F2031">
        <v>66</v>
      </c>
      <c r="G2031" s="5">
        <v>1.875</v>
      </c>
      <c r="H2031" s="5">
        <v>62526.25</v>
      </c>
      <c r="I2031">
        <v>21</v>
      </c>
      <c r="J2031">
        <v>8</v>
      </c>
      <c r="K2031">
        <v>0</v>
      </c>
      <c r="L2031">
        <v>197</v>
      </c>
      <c r="M2031">
        <v>19</v>
      </c>
      <c r="N2031">
        <v>8</v>
      </c>
      <c r="O2031">
        <v>0</v>
      </c>
      <c r="P2031">
        <v>182</v>
      </c>
      <c r="Q2031">
        <v>17</v>
      </c>
      <c r="R2031">
        <v>8</v>
      </c>
      <c r="S2031">
        <v>0</v>
      </c>
      <c r="T2031">
        <v>155</v>
      </c>
    </row>
    <row r="2032" spans="1:20" x14ac:dyDescent="0.2">
      <c r="A2032" s="1">
        <v>43259</v>
      </c>
      <c r="B2032" t="s">
        <v>28</v>
      </c>
      <c r="C2032">
        <v>20</v>
      </c>
      <c r="D2032">
        <v>7</v>
      </c>
      <c r="E2032">
        <v>1</v>
      </c>
      <c r="F2032">
        <v>126</v>
      </c>
      <c r="G2032" s="5">
        <v>2.15</v>
      </c>
      <c r="H2032" s="5">
        <v>65094.3</v>
      </c>
      <c r="I2032">
        <v>24</v>
      </c>
      <c r="J2032">
        <v>8</v>
      </c>
      <c r="K2032">
        <v>0</v>
      </c>
      <c r="L2032">
        <v>187</v>
      </c>
      <c r="M2032">
        <v>16</v>
      </c>
      <c r="N2032">
        <v>8</v>
      </c>
      <c r="O2032">
        <v>1</v>
      </c>
      <c r="P2032">
        <v>109</v>
      </c>
      <c r="Q2032">
        <v>27</v>
      </c>
      <c r="R2032">
        <v>10</v>
      </c>
      <c r="S2032">
        <v>1</v>
      </c>
      <c r="T2032">
        <v>251</v>
      </c>
    </row>
    <row r="2033" spans="1:20" x14ac:dyDescent="0.2">
      <c r="A2033" s="1">
        <v>43259</v>
      </c>
      <c r="B2033" t="s">
        <v>29</v>
      </c>
      <c r="C2033">
        <v>31</v>
      </c>
      <c r="D2033">
        <v>2</v>
      </c>
      <c r="E2033">
        <v>0</v>
      </c>
      <c r="F2033">
        <v>84</v>
      </c>
      <c r="G2033" s="5">
        <v>5.9310344827586201</v>
      </c>
      <c r="H2033" s="5">
        <v>62127.896551724101</v>
      </c>
      <c r="I2033">
        <v>27</v>
      </c>
      <c r="J2033">
        <v>2</v>
      </c>
      <c r="K2033">
        <v>0</v>
      </c>
      <c r="L2033">
        <v>76</v>
      </c>
      <c r="M2033">
        <v>20</v>
      </c>
      <c r="N2033">
        <v>2</v>
      </c>
      <c r="O2033">
        <v>0</v>
      </c>
      <c r="P2033">
        <v>43</v>
      </c>
      <c r="Q2033">
        <v>25</v>
      </c>
      <c r="R2033">
        <v>2</v>
      </c>
      <c r="S2033">
        <v>0</v>
      </c>
      <c r="T2033">
        <v>55</v>
      </c>
    </row>
    <row r="2034" spans="1:20" x14ac:dyDescent="0.2">
      <c r="A2034" s="1">
        <v>43259</v>
      </c>
      <c r="B2034" t="s">
        <v>30</v>
      </c>
      <c r="C2034">
        <v>16</v>
      </c>
      <c r="D2034">
        <v>2</v>
      </c>
      <c r="E2034">
        <v>0</v>
      </c>
      <c r="F2034">
        <v>44</v>
      </c>
      <c r="G2034" s="5">
        <v>3.0625</v>
      </c>
      <c r="H2034" s="5">
        <v>56338.0625</v>
      </c>
      <c r="I2034">
        <v>22</v>
      </c>
      <c r="J2034">
        <v>2</v>
      </c>
      <c r="K2034">
        <v>0</v>
      </c>
      <c r="L2034">
        <v>48</v>
      </c>
      <c r="M2034">
        <v>7</v>
      </c>
      <c r="N2034">
        <v>2</v>
      </c>
      <c r="O2034">
        <v>0</v>
      </c>
      <c r="P2034">
        <v>18</v>
      </c>
      <c r="Q2034">
        <v>27</v>
      </c>
      <c r="R2034">
        <v>2</v>
      </c>
      <c r="S2034">
        <v>0</v>
      </c>
      <c r="T2034">
        <v>58</v>
      </c>
    </row>
    <row r="2035" spans="1:20" x14ac:dyDescent="0.2">
      <c r="A2035" s="1">
        <v>43259</v>
      </c>
      <c r="B2035" t="s">
        <v>31</v>
      </c>
      <c r="C2035">
        <v>94</v>
      </c>
      <c r="D2035">
        <v>13</v>
      </c>
      <c r="E2035">
        <v>0</v>
      </c>
      <c r="F2035">
        <v>1210</v>
      </c>
      <c r="G2035" s="5">
        <v>4.2903225806451601</v>
      </c>
      <c r="H2035" s="5">
        <v>52842.591397849399</v>
      </c>
      <c r="I2035">
        <v>131</v>
      </c>
      <c r="J2035">
        <v>12</v>
      </c>
      <c r="K2035">
        <v>1</v>
      </c>
      <c r="L2035">
        <v>1508</v>
      </c>
      <c r="M2035">
        <v>82</v>
      </c>
      <c r="N2035">
        <v>13</v>
      </c>
      <c r="O2035">
        <v>0</v>
      </c>
      <c r="P2035">
        <v>1023</v>
      </c>
      <c r="Q2035">
        <v>176</v>
      </c>
      <c r="R2035">
        <v>17</v>
      </c>
      <c r="S2035">
        <v>1</v>
      </c>
      <c r="T2035">
        <v>2839</v>
      </c>
    </row>
    <row r="2036" spans="1:20" x14ac:dyDescent="0.2">
      <c r="A2036" s="1">
        <v>43259</v>
      </c>
      <c r="B2036" t="s">
        <v>32</v>
      </c>
      <c r="C2036">
        <v>34</v>
      </c>
      <c r="D2036">
        <v>3</v>
      </c>
      <c r="E2036">
        <v>0</v>
      </c>
      <c r="F2036">
        <v>155</v>
      </c>
      <c r="G2036" s="5">
        <v>9.5757575757575708</v>
      </c>
      <c r="H2036" s="5">
        <v>72835.212121212098</v>
      </c>
      <c r="I2036">
        <v>47</v>
      </c>
      <c r="J2036">
        <v>3</v>
      </c>
      <c r="K2036">
        <v>0</v>
      </c>
      <c r="L2036">
        <v>165</v>
      </c>
      <c r="M2036">
        <v>35</v>
      </c>
      <c r="N2036">
        <v>3</v>
      </c>
      <c r="O2036">
        <v>0</v>
      </c>
      <c r="P2036">
        <v>141</v>
      </c>
      <c r="Q2036">
        <v>78</v>
      </c>
      <c r="R2036">
        <v>3</v>
      </c>
      <c r="S2036">
        <v>0</v>
      </c>
      <c r="T2036">
        <v>330</v>
      </c>
    </row>
    <row r="2037" spans="1:20" x14ac:dyDescent="0.2">
      <c r="A2037" s="1">
        <v>43260</v>
      </c>
      <c r="B2037" t="s">
        <v>18</v>
      </c>
      <c r="C2037">
        <v>2</v>
      </c>
      <c r="D2037">
        <v>4</v>
      </c>
      <c r="E2037">
        <v>0</v>
      </c>
      <c r="F2037">
        <v>7</v>
      </c>
      <c r="G2037" s="5">
        <v>70</v>
      </c>
      <c r="H2037" s="5">
        <v>90</v>
      </c>
      <c r="I2037">
        <v>17</v>
      </c>
      <c r="J2037">
        <v>4</v>
      </c>
      <c r="K2037">
        <v>0</v>
      </c>
      <c r="L2037">
        <v>60</v>
      </c>
      <c r="M2037">
        <v>14</v>
      </c>
      <c r="N2037">
        <v>4</v>
      </c>
      <c r="O2037">
        <v>0</v>
      </c>
      <c r="P2037">
        <v>49</v>
      </c>
      <c r="Q2037">
        <v>15</v>
      </c>
      <c r="R2037">
        <v>4</v>
      </c>
      <c r="S2037">
        <v>0</v>
      </c>
      <c r="T2037">
        <v>52</v>
      </c>
    </row>
    <row r="2038" spans="1:20" x14ac:dyDescent="0.2">
      <c r="A2038" s="1">
        <v>43260</v>
      </c>
      <c r="B2038" t="s">
        <v>19</v>
      </c>
      <c r="C2038">
        <v>44</v>
      </c>
      <c r="D2038">
        <v>10</v>
      </c>
      <c r="E2038">
        <v>1</v>
      </c>
      <c r="F2038">
        <v>384</v>
      </c>
      <c r="G2038" s="5">
        <v>4.4090909090909003</v>
      </c>
      <c r="H2038" s="5">
        <v>52402.477272727199</v>
      </c>
      <c r="I2038">
        <v>23</v>
      </c>
      <c r="J2038">
        <v>17</v>
      </c>
      <c r="K2038">
        <v>2</v>
      </c>
      <c r="L2038">
        <v>351</v>
      </c>
      <c r="M2038">
        <v>47</v>
      </c>
      <c r="N2038">
        <v>13</v>
      </c>
      <c r="O2038">
        <v>1</v>
      </c>
      <c r="P2038">
        <v>560</v>
      </c>
      <c r="Q2038">
        <v>35</v>
      </c>
      <c r="R2038">
        <v>11</v>
      </c>
      <c r="S2038">
        <v>1</v>
      </c>
      <c r="T2038">
        <v>376</v>
      </c>
    </row>
    <row r="2039" spans="1:20" x14ac:dyDescent="0.2">
      <c r="A2039" s="1">
        <v>43260</v>
      </c>
      <c r="B2039" t="s">
        <v>20</v>
      </c>
      <c r="C2039">
        <v>25</v>
      </c>
      <c r="D2039">
        <v>9</v>
      </c>
      <c r="E2039">
        <v>0</v>
      </c>
      <c r="F2039">
        <v>218</v>
      </c>
      <c r="G2039" s="5">
        <v>2.1</v>
      </c>
      <c r="H2039" s="5">
        <v>70044.850000000006</v>
      </c>
      <c r="I2039">
        <v>27</v>
      </c>
      <c r="J2039">
        <v>7</v>
      </c>
      <c r="K2039">
        <v>0</v>
      </c>
      <c r="L2039">
        <v>178</v>
      </c>
      <c r="M2039">
        <v>24</v>
      </c>
      <c r="N2039">
        <v>16</v>
      </c>
      <c r="O2039">
        <v>0</v>
      </c>
      <c r="P2039">
        <v>382</v>
      </c>
      <c r="Q2039">
        <v>22</v>
      </c>
      <c r="R2039">
        <v>9</v>
      </c>
      <c r="S2039">
        <v>0</v>
      </c>
      <c r="T2039">
        <v>218</v>
      </c>
    </row>
    <row r="2040" spans="1:20" x14ac:dyDescent="0.2">
      <c r="A2040" s="1">
        <v>43260</v>
      </c>
      <c r="B2040" t="s">
        <v>21</v>
      </c>
      <c r="C2040">
        <v>20</v>
      </c>
      <c r="D2040">
        <v>10</v>
      </c>
      <c r="E2040">
        <v>0</v>
      </c>
      <c r="F2040">
        <v>204</v>
      </c>
      <c r="G2040" s="5">
        <v>3</v>
      </c>
      <c r="H2040" s="5">
        <v>47433.473684210498</v>
      </c>
      <c r="I2040">
        <v>24</v>
      </c>
      <c r="J2040">
        <v>10</v>
      </c>
      <c r="K2040">
        <v>0</v>
      </c>
      <c r="L2040">
        <v>240</v>
      </c>
      <c r="M2040">
        <v>25</v>
      </c>
      <c r="N2040">
        <v>10</v>
      </c>
      <c r="O2040">
        <v>1</v>
      </c>
      <c r="P2040">
        <v>236</v>
      </c>
      <c r="Q2040">
        <v>7</v>
      </c>
      <c r="R2040">
        <v>10</v>
      </c>
      <c r="S2040">
        <v>0</v>
      </c>
      <c r="T2040">
        <v>72</v>
      </c>
    </row>
    <row r="2041" spans="1:20" x14ac:dyDescent="0.2">
      <c r="A2041" s="1">
        <v>43260</v>
      </c>
      <c r="B2041" t="s">
        <v>22</v>
      </c>
      <c r="C2041">
        <v>38</v>
      </c>
      <c r="D2041">
        <v>7</v>
      </c>
      <c r="E2041">
        <v>0</v>
      </c>
      <c r="F2041">
        <v>315</v>
      </c>
      <c r="G2041" s="5">
        <v>2.02857142857142</v>
      </c>
      <c r="H2041" s="5">
        <v>68708.399999999994</v>
      </c>
      <c r="I2041">
        <v>59</v>
      </c>
      <c r="J2041">
        <v>7</v>
      </c>
      <c r="K2041">
        <v>0</v>
      </c>
      <c r="L2041">
        <v>501</v>
      </c>
      <c r="M2041">
        <v>51</v>
      </c>
      <c r="N2041">
        <v>8</v>
      </c>
      <c r="O2041">
        <v>0</v>
      </c>
      <c r="P2041">
        <v>471</v>
      </c>
      <c r="Q2041">
        <v>47</v>
      </c>
      <c r="R2041">
        <v>8</v>
      </c>
      <c r="S2041">
        <v>0</v>
      </c>
      <c r="T2041">
        <v>440</v>
      </c>
    </row>
    <row r="2042" spans="1:20" x14ac:dyDescent="0.2">
      <c r="A2042" s="1">
        <v>43260</v>
      </c>
      <c r="B2042" t="s">
        <v>23</v>
      </c>
      <c r="C2042">
        <v>84</v>
      </c>
      <c r="D2042">
        <v>10</v>
      </c>
      <c r="E2042">
        <v>0</v>
      </c>
      <c r="F2042">
        <v>922</v>
      </c>
      <c r="G2042" s="5">
        <v>10.5694444444444</v>
      </c>
      <c r="H2042" s="5">
        <v>52882.083333333299</v>
      </c>
      <c r="I2042">
        <v>73</v>
      </c>
      <c r="J2042">
        <v>10</v>
      </c>
      <c r="K2042">
        <v>0</v>
      </c>
      <c r="L2042">
        <v>789</v>
      </c>
      <c r="M2042">
        <v>45</v>
      </c>
      <c r="N2042">
        <v>10</v>
      </c>
      <c r="O2042">
        <v>0</v>
      </c>
      <c r="P2042">
        <v>501</v>
      </c>
      <c r="Q2042">
        <v>44</v>
      </c>
      <c r="R2042">
        <v>10</v>
      </c>
      <c r="S2042">
        <v>0</v>
      </c>
      <c r="T2042">
        <v>492</v>
      </c>
    </row>
    <row r="2043" spans="1:20" x14ac:dyDescent="0.2">
      <c r="A2043" s="1">
        <v>43260</v>
      </c>
      <c r="B2043" t="s">
        <v>24</v>
      </c>
      <c r="C2043">
        <v>23</v>
      </c>
      <c r="D2043">
        <v>2</v>
      </c>
      <c r="E2043">
        <v>0</v>
      </c>
      <c r="F2043">
        <v>49</v>
      </c>
      <c r="G2043" s="5">
        <v>7.6956521739130404</v>
      </c>
      <c r="H2043" s="5">
        <v>78285.956521739106</v>
      </c>
      <c r="I2043">
        <v>20</v>
      </c>
      <c r="J2043">
        <v>2</v>
      </c>
      <c r="K2043">
        <v>0</v>
      </c>
      <c r="L2043">
        <v>60</v>
      </c>
      <c r="M2043">
        <v>24</v>
      </c>
      <c r="N2043">
        <v>2</v>
      </c>
      <c r="O2043">
        <v>0</v>
      </c>
      <c r="P2043">
        <v>88</v>
      </c>
      <c r="Q2043">
        <v>23</v>
      </c>
      <c r="R2043">
        <v>2</v>
      </c>
      <c r="S2043">
        <v>0</v>
      </c>
      <c r="T2043">
        <v>74</v>
      </c>
    </row>
    <row r="2044" spans="1:20" x14ac:dyDescent="0.2">
      <c r="A2044" s="1">
        <v>43260</v>
      </c>
      <c r="B2044" t="s">
        <v>25</v>
      </c>
      <c r="C2044">
        <v>5</v>
      </c>
      <c r="D2044">
        <v>4</v>
      </c>
      <c r="E2044">
        <v>0</v>
      </c>
      <c r="F2044">
        <v>19</v>
      </c>
      <c r="G2044" s="5">
        <v>2</v>
      </c>
      <c r="H2044" s="5">
        <v>75039.5</v>
      </c>
      <c r="I2044">
        <v>14</v>
      </c>
      <c r="J2044">
        <v>4</v>
      </c>
      <c r="K2044">
        <v>0</v>
      </c>
      <c r="L2044">
        <v>49</v>
      </c>
      <c r="M2044">
        <v>13</v>
      </c>
      <c r="N2044">
        <v>4</v>
      </c>
      <c r="O2044">
        <v>0</v>
      </c>
      <c r="P2044">
        <v>52</v>
      </c>
      <c r="Q2044">
        <v>19</v>
      </c>
      <c r="R2044">
        <v>4</v>
      </c>
      <c r="S2044">
        <v>0</v>
      </c>
      <c r="T2044">
        <v>76</v>
      </c>
    </row>
    <row r="2045" spans="1:20" x14ac:dyDescent="0.2">
      <c r="A2045" s="1">
        <v>43260</v>
      </c>
      <c r="B2045" t="s">
        <v>26</v>
      </c>
      <c r="C2045">
        <v>56</v>
      </c>
      <c r="D2045">
        <v>2</v>
      </c>
      <c r="E2045">
        <v>0</v>
      </c>
      <c r="F2045">
        <v>111</v>
      </c>
      <c r="G2045" s="5">
        <v>6.7941176470588198</v>
      </c>
      <c r="H2045" s="5">
        <v>55933.147058823502</v>
      </c>
      <c r="I2045">
        <v>49</v>
      </c>
      <c r="J2045">
        <v>2</v>
      </c>
      <c r="K2045">
        <v>0</v>
      </c>
      <c r="L2045">
        <v>97</v>
      </c>
      <c r="M2045">
        <v>54</v>
      </c>
      <c r="N2045">
        <v>2</v>
      </c>
      <c r="O2045">
        <v>0</v>
      </c>
      <c r="P2045">
        <v>107</v>
      </c>
      <c r="Q2045">
        <v>43</v>
      </c>
      <c r="R2045">
        <v>2</v>
      </c>
      <c r="S2045">
        <v>0</v>
      </c>
      <c r="T2045">
        <v>86</v>
      </c>
    </row>
    <row r="2046" spans="1:20" x14ac:dyDescent="0.2">
      <c r="A2046" s="1">
        <v>43260</v>
      </c>
      <c r="B2046" t="s">
        <v>27</v>
      </c>
      <c r="C2046">
        <v>12</v>
      </c>
      <c r="D2046">
        <v>7</v>
      </c>
      <c r="E2046">
        <v>0</v>
      </c>
      <c r="F2046">
        <v>92</v>
      </c>
      <c r="G2046" s="5">
        <v>3.75</v>
      </c>
      <c r="H2046" s="5">
        <v>75040.416666666599</v>
      </c>
      <c r="I2046">
        <v>21</v>
      </c>
      <c r="J2046">
        <v>8</v>
      </c>
      <c r="K2046">
        <v>0</v>
      </c>
      <c r="L2046">
        <v>193</v>
      </c>
      <c r="M2046">
        <v>11</v>
      </c>
      <c r="N2046">
        <v>8</v>
      </c>
      <c r="O2046">
        <v>0</v>
      </c>
      <c r="P2046">
        <v>106</v>
      </c>
      <c r="Q2046">
        <v>15</v>
      </c>
      <c r="R2046">
        <v>8</v>
      </c>
      <c r="S2046">
        <v>0</v>
      </c>
      <c r="T2046">
        <v>140</v>
      </c>
    </row>
    <row r="2047" spans="1:20" x14ac:dyDescent="0.2">
      <c r="A2047" s="1">
        <v>43260</v>
      </c>
      <c r="B2047" t="s">
        <v>28</v>
      </c>
      <c r="C2047">
        <v>15</v>
      </c>
      <c r="D2047">
        <v>10</v>
      </c>
      <c r="E2047">
        <v>0</v>
      </c>
      <c r="F2047">
        <v>154</v>
      </c>
      <c r="G2047" s="5">
        <v>2.3333333333333299</v>
      </c>
      <c r="H2047" s="5">
        <v>53362</v>
      </c>
      <c r="I2047">
        <v>21</v>
      </c>
      <c r="J2047">
        <v>9</v>
      </c>
      <c r="K2047">
        <v>3</v>
      </c>
      <c r="L2047">
        <v>149</v>
      </c>
      <c r="M2047">
        <v>22</v>
      </c>
      <c r="N2047">
        <v>11</v>
      </c>
      <c r="O2047">
        <v>0</v>
      </c>
      <c r="P2047">
        <v>247</v>
      </c>
      <c r="Q2047">
        <v>20</v>
      </c>
      <c r="R2047">
        <v>11</v>
      </c>
      <c r="S2047">
        <v>0</v>
      </c>
      <c r="T2047">
        <v>226</v>
      </c>
    </row>
    <row r="2048" spans="1:20" x14ac:dyDescent="0.2">
      <c r="A2048" s="1">
        <v>43260</v>
      </c>
      <c r="B2048" t="s">
        <v>29</v>
      </c>
      <c r="C2048">
        <v>31</v>
      </c>
      <c r="D2048">
        <v>2</v>
      </c>
      <c r="E2048">
        <v>0</v>
      </c>
      <c r="F2048">
        <v>66</v>
      </c>
      <c r="G2048" s="5">
        <v>8.1379310344827491</v>
      </c>
      <c r="H2048" s="5">
        <v>65590.275862068898</v>
      </c>
      <c r="I2048">
        <v>23</v>
      </c>
      <c r="J2048">
        <v>2</v>
      </c>
      <c r="K2048">
        <v>0</v>
      </c>
      <c r="L2048">
        <v>60</v>
      </c>
      <c r="M2048">
        <v>33</v>
      </c>
      <c r="N2048">
        <v>2</v>
      </c>
      <c r="O2048">
        <v>0</v>
      </c>
      <c r="P2048">
        <v>122</v>
      </c>
      <c r="Q2048">
        <v>20</v>
      </c>
      <c r="R2048">
        <v>2</v>
      </c>
      <c r="S2048">
        <v>0</v>
      </c>
      <c r="T2048">
        <v>55</v>
      </c>
    </row>
    <row r="2049" spans="1:20" x14ac:dyDescent="0.2">
      <c r="A2049" s="1">
        <v>43260</v>
      </c>
      <c r="B2049" t="s">
        <v>30</v>
      </c>
      <c r="C2049">
        <v>18</v>
      </c>
      <c r="D2049">
        <v>2</v>
      </c>
      <c r="E2049">
        <v>0</v>
      </c>
      <c r="F2049">
        <v>40</v>
      </c>
      <c r="G2049" s="5">
        <v>3</v>
      </c>
      <c r="H2049" s="5">
        <v>64773.647058823502</v>
      </c>
      <c r="I2049">
        <v>16</v>
      </c>
      <c r="J2049">
        <v>2</v>
      </c>
      <c r="K2049">
        <v>0</v>
      </c>
      <c r="L2049">
        <v>32</v>
      </c>
      <c r="M2049">
        <v>39</v>
      </c>
      <c r="N2049">
        <v>2</v>
      </c>
      <c r="O2049">
        <v>0</v>
      </c>
      <c r="P2049">
        <v>140</v>
      </c>
      <c r="Q2049">
        <v>23</v>
      </c>
      <c r="R2049">
        <v>2</v>
      </c>
      <c r="S2049">
        <v>0</v>
      </c>
      <c r="T2049">
        <v>74</v>
      </c>
    </row>
    <row r="2050" spans="1:20" x14ac:dyDescent="0.2">
      <c r="A2050" s="1">
        <v>43260</v>
      </c>
      <c r="B2050" t="s">
        <v>31</v>
      </c>
      <c r="C2050">
        <v>107</v>
      </c>
      <c r="D2050">
        <v>14</v>
      </c>
      <c r="E2050">
        <v>0</v>
      </c>
      <c r="F2050">
        <v>1457</v>
      </c>
      <c r="G2050" s="5">
        <v>5.3461538461538396</v>
      </c>
      <c r="H2050" s="5">
        <v>61603.894230769198</v>
      </c>
      <c r="I2050">
        <v>97</v>
      </c>
      <c r="J2050">
        <v>14</v>
      </c>
      <c r="K2050">
        <v>1</v>
      </c>
      <c r="L2050">
        <v>1290</v>
      </c>
      <c r="M2050">
        <v>109</v>
      </c>
      <c r="N2050">
        <v>17</v>
      </c>
      <c r="O2050">
        <v>0</v>
      </c>
      <c r="P2050">
        <v>1881</v>
      </c>
      <c r="Q2050">
        <v>97</v>
      </c>
      <c r="R2050">
        <v>14</v>
      </c>
      <c r="S2050">
        <v>0</v>
      </c>
      <c r="T2050">
        <v>1314</v>
      </c>
    </row>
    <row r="2051" spans="1:20" x14ac:dyDescent="0.2">
      <c r="A2051" s="1">
        <v>43260</v>
      </c>
      <c r="B2051" t="s">
        <v>32</v>
      </c>
      <c r="C2051">
        <v>43</v>
      </c>
      <c r="D2051">
        <v>3</v>
      </c>
      <c r="E2051">
        <v>0</v>
      </c>
      <c r="F2051">
        <v>165</v>
      </c>
      <c r="G2051" s="5">
        <v>1.6341463414634101</v>
      </c>
      <c r="H2051" s="5">
        <v>73228.073170731703</v>
      </c>
      <c r="I2051">
        <v>40</v>
      </c>
      <c r="J2051">
        <v>3</v>
      </c>
      <c r="K2051">
        <v>0</v>
      </c>
      <c r="L2051">
        <v>158</v>
      </c>
      <c r="M2051">
        <v>71</v>
      </c>
      <c r="N2051">
        <v>3</v>
      </c>
      <c r="O2051">
        <v>0</v>
      </c>
      <c r="P2051">
        <v>339</v>
      </c>
      <c r="Q2051">
        <v>41</v>
      </c>
      <c r="R2051">
        <v>3</v>
      </c>
      <c r="S2051">
        <v>0</v>
      </c>
      <c r="T2051">
        <v>150</v>
      </c>
    </row>
    <row r="2052" spans="1:20" x14ac:dyDescent="0.2">
      <c r="A2052" s="1">
        <v>43262</v>
      </c>
      <c r="B2052" t="s">
        <v>18</v>
      </c>
      <c r="C2052">
        <v>7</v>
      </c>
      <c r="D2052">
        <v>4</v>
      </c>
      <c r="E2052">
        <v>0</v>
      </c>
      <c r="F2052">
        <v>22</v>
      </c>
      <c r="G2052" s="5">
        <v>1.5</v>
      </c>
      <c r="H2052" s="5">
        <v>50335.333333333299</v>
      </c>
      <c r="I2052">
        <v>18</v>
      </c>
      <c r="J2052">
        <v>4</v>
      </c>
      <c r="K2052">
        <v>0</v>
      </c>
      <c r="L2052">
        <v>63</v>
      </c>
      <c r="M2052">
        <v>8</v>
      </c>
      <c r="N2052">
        <v>4</v>
      </c>
      <c r="O2052">
        <v>1</v>
      </c>
      <c r="P2052">
        <v>20</v>
      </c>
      <c r="Q2052">
        <v>7</v>
      </c>
      <c r="R2052">
        <v>4</v>
      </c>
      <c r="S2052">
        <v>0</v>
      </c>
      <c r="T2052">
        <v>24</v>
      </c>
    </row>
    <row r="2053" spans="1:20" x14ac:dyDescent="0.2">
      <c r="A2053" s="1">
        <v>43262</v>
      </c>
      <c r="B2053" t="s">
        <v>19</v>
      </c>
      <c r="C2053">
        <v>26</v>
      </c>
      <c r="D2053">
        <v>9</v>
      </c>
      <c r="E2053">
        <v>0</v>
      </c>
      <c r="F2053">
        <v>213</v>
      </c>
      <c r="G2053" s="5">
        <v>2.8076923076922999</v>
      </c>
      <c r="H2053" s="5">
        <v>53979.1538461538</v>
      </c>
      <c r="I2053">
        <v>27</v>
      </c>
      <c r="J2053">
        <v>15</v>
      </c>
      <c r="K2053">
        <v>1</v>
      </c>
      <c r="L2053">
        <v>363</v>
      </c>
      <c r="M2053">
        <v>30</v>
      </c>
      <c r="N2053">
        <v>11</v>
      </c>
      <c r="O2053">
        <v>1</v>
      </c>
      <c r="P2053">
        <v>294</v>
      </c>
      <c r="Q2053">
        <v>24</v>
      </c>
      <c r="R2053">
        <v>9</v>
      </c>
      <c r="S2053">
        <v>1</v>
      </c>
      <c r="T2053">
        <v>184</v>
      </c>
    </row>
    <row r="2054" spans="1:20" x14ac:dyDescent="0.2">
      <c r="A2054" s="1">
        <v>43262</v>
      </c>
      <c r="B2054" t="s">
        <v>20</v>
      </c>
      <c r="C2054">
        <v>13</v>
      </c>
      <c r="D2054">
        <v>9</v>
      </c>
      <c r="E2054">
        <v>0</v>
      </c>
      <c r="F2054">
        <v>114</v>
      </c>
      <c r="G2054" s="5">
        <v>2.07692307692307</v>
      </c>
      <c r="H2054" s="5">
        <v>46506</v>
      </c>
      <c r="I2054">
        <v>13</v>
      </c>
      <c r="J2054">
        <v>9</v>
      </c>
      <c r="K2054">
        <v>0</v>
      </c>
      <c r="L2054">
        <v>112</v>
      </c>
      <c r="M2054">
        <v>15</v>
      </c>
      <c r="N2054">
        <v>7</v>
      </c>
      <c r="O2054">
        <v>0</v>
      </c>
      <c r="P2054">
        <v>107</v>
      </c>
      <c r="Q2054">
        <v>13</v>
      </c>
      <c r="R2054">
        <v>11</v>
      </c>
      <c r="S2054">
        <v>1</v>
      </c>
      <c r="T2054">
        <v>137</v>
      </c>
    </row>
    <row r="2055" spans="1:20" x14ac:dyDescent="0.2">
      <c r="A2055" s="1">
        <v>43262</v>
      </c>
      <c r="B2055" t="s">
        <v>21</v>
      </c>
      <c r="C2055">
        <v>15</v>
      </c>
      <c r="D2055">
        <v>10</v>
      </c>
      <c r="E2055">
        <v>0</v>
      </c>
      <c r="F2055">
        <v>151</v>
      </c>
      <c r="G2055" s="5">
        <v>19</v>
      </c>
      <c r="H2055" s="5">
        <v>73335</v>
      </c>
      <c r="I2055">
        <v>5</v>
      </c>
      <c r="J2055">
        <v>10</v>
      </c>
      <c r="K2055">
        <v>0</v>
      </c>
      <c r="L2055">
        <v>50</v>
      </c>
      <c r="M2055">
        <v>10</v>
      </c>
      <c r="N2055">
        <v>10</v>
      </c>
      <c r="O2055">
        <v>1</v>
      </c>
      <c r="P2055">
        <v>96</v>
      </c>
      <c r="Q2055">
        <v>11</v>
      </c>
      <c r="R2055">
        <v>10</v>
      </c>
      <c r="S2055">
        <v>0</v>
      </c>
      <c r="T2055">
        <v>112</v>
      </c>
    </row>
    <row r="2056" spans="1:20" x14ac:dyDescent="0.2">
      <c r="A2056" s="1">
        <v>43262</v>
      </c>
      <c r="B2056" t="s">
        <v>22</v>
      </c>
      <c r="C2056">
        <v>36</v>
      </c>
      <c r="D2056">
        <v>8</v>
      </c>
      <c r="E2056">
        <v>0</v>
      </c>
      <c r="F2056">
        <v>322</v>
      </c>
      <c r="G2056" s="5">
        <v>2.8181818181818099</v>
      </c>
      <c r="H2056" s="5">
        <v>60749.878787878697</v>
      </c>
      <c r="I2056">
        <v>29</v>
      </c>
      <c r="J2056">
        <v>7</v>
      </c>
      <c r="K2056">
        <v>1</v>
      </c>
      <c r="L2056">
        <v>231</v>
      </c>
      <c r="M2056">
        <v>32</v>
      </c>
      <c r="N2056">
        <v>8</v>
      </c>
      <c r="O2056">
        <v>0</v>
      </c>
      <c r="P2056">
        <v>286</v>
      </c>
      <c r="Q2056">
        <v>31</v>
      </c>
      <c r="R2056">
        <v>8</v>
      </c>
      <c r="S2056">
        <v>0</v>
      </c>
      <c r="T2056">
        <v>291</v>
      </c>
    </row>
    <row r="2057" spans="1:20" x14ac:dyDescent="0.2">
      <c r="A2057" s="1">
        <v>43262</v>
      </c>
      <c r="B2057" t="s">
        <v>23</v>
      </c>
      <c r="C2057">
        <v>41</v>
      </c>
      <c r="D2057">
        <v>10</v>
      </c>
      <c r="E2057">
        <v>0</v>
      </c>
      <c r="F2057">
        <v>465</v>
      </c>
      <c r="G2057" s="5">
        <v>10.390243902439</v>
      </c>
      <c r="H2057" s="5">
        <v>46447.365853658499</v>
      </c>
      <c r="I2057">
        <v>52</v>
      </c>
      <c r="J2057">
        <v>10</v>
      </c>
      <c r="K2057">
        <v>1</v>
      </c>
      <c r="L2057">
        <v>552</v>
      </c>
      <c r="M2057">
        <v>39</v>
      </c>
      <c r="N2057">
        <v>10</v>
      </c>
      <c r="O2057">
        <v>0</v>
      </c>
      <c r="P2057">
        <v>429</v>
      </c>
      <c r="Q2057">
        <v>40</v>
      </c>
      <c r="R2057">
        <v>10</v>
      </c>
      <c r="S2057">
        <v>0</v>
      </c>
      <c r="T2057">
        <v>446</v>
      </c>
    </row>
    <row r="2058" spans="1:20" x14ac:dyDescent="0.2">
      <c r="A2058" s="1">
        <v>43262</v>
      </c>
      <c r="B2058" t="s">
        <v>24</v>
      </c>
      <c r="C2058">
        <v>11</v>
      </c>
      <c r="D2058">
        <v>2</v>
      </c>
      <c r="E2058">
        <v>0</v>
      </c>
      <c r="F2058">
        <v>32</v>
      </c>
      <c r="G2058" s="5">
        <v>4.9000000000000004</v>
      </c>
      <c r="H2058" s="5">
        <v>40103.199999999997</v>
      </c>
      <c r="I2058">
        <v>22</v>
      </c>
      <c r="J2058">
        <v>2</v>
      </c>
      <c r="K2058">
        <v>0</v>
      </c>
      <c r="L2058">
        <v>50</v>
      </c>
      <c r="M2058">
        <v>11</v>
      </c>
      <c r="N2058">
        <v>2</v>
      </c>
      <c r="O2058">
        <v>0</v>
      </c>
      <c r="P2058">
        <v>44</v>
      </c>
      <c r="Q2058">
        <v>12</v>
      </c>
      <c r="R2058">
        <v>2</v>
      </c>
      <c r="S2058">
        <v>0</v>
      </c>
      <c r="T2058">
        <v>30</v>
      </c>
    </row>
    <row r="2059" spans="1:20" x14ac:dyDescent="0.2">
      <c r="A2059" s="1">
        <v>43262</v>
      </c>
      <c r="B2059" t="s">
        <v>25</v>
      </c>
      <c r="C2059">
        <v>9</v>
      </c>
      <c r="D2059">
        <v>4</v>
      </c>
      <c r="E2059">
        <v>0</v>
      </c>
      <c r="F2059">
        <v>32</v>
      </c>
      <c r="G2059" s="5">
        <v>7.375</v>
      </c>
      <c r="H2059" s="5">
        <v>12748.625</v>
      </c>
      <c r="I2059">
        <v>14</v>
      </c>
      <c r="J2059">
        <v>4</v>
      </c>
      <c r="K2059">
        <v>0</v>
      </c>
      <c r="L2059">
        <v>49</v>
      </c>
      <c r="M2059">
        <v>9</v>
      </c>
      <c r="N2059">
        <v>4</v>
      </c>
      <c r="O2059">
        <v>0</v>
      </c>
      <c r="P2059">
        <v>34</v>
      </c>
      <c r="Q2059">
        <v>10</v>
      </c>
      <c r="R2059">
        <v>4</v>
      </c>
      <c r="S2059">
        <v>0</v>
      </c>
      <c r="T2059">
        <v>40</v>
      </c>
    </row>
    <row r="2060" spans="1:20" x14ac:dyDescent="0.2">
      <c r="A2060" s="1">
        <v>43262</v>
      </c>
      <c r="B2060" t="s">
        <v>26</v>
      </c>
      <c r="C2060">
        <v>32</v>
      </c>
      <c r="D2060">
        <v>2</v>
      </c>
      <c r="E2060">
        <v>0</v>
      </c>
      <c r="F2060">
        <v>64</v>
      </c>
      <c r="G2060" s="5">
        <v>4.125</v>
      </c>
      <c r="H2060" s="5">
        <v>45946.208333333299</v>
      </c>
      <c r="I2060">
        <v>37</v>
      </c>
      <c r="J2060">
        <v>2</v>
      </c>
      <c r="K2060">
        <v>0</v>
      </c>
      <c r="L2060">
        <v>70</v>
      </c>
      <c r="M2060">
        <v>26</v>
      </c>
      <c r="N2060">
        <v>2</v>
      </c>
      <c r="O2060">
        <v>0</v>
      </c>
      <c r="P2060">
        <v>48</v>
      </c>
      <c r="Q2060">
        <v>36</v>
      </c>
      <c r="R2060">
        <v>2</v>
      </c>
      <c r="S2060">
        <v>0</v>
      </c>
      <c r="T2060">
        <v>68</v>
      </c>
    </row>
    <row r="2061" spans="1:20" x14ac:dyDescent="0.2">
      <c r="A2061" s="1">
        <v>43262</v>
      </c>
      <c r="B2061" t="s">
        <v>27</v>
      </c>
      <c r="C2061">
        <v>10</v>
      </c>
      <c r="D2061">
        <v>8</v>
      </c>
      <c r="E2061">
        <v>1</v>
      </c>
      <c r="F2061">
        <v>86</v>
      </c>
      <c r="G2061" s="5">
        <v>3.7</v>
      </c>
      <c r="H2061" s="5">
        <v>60228.2</v>
      </c>
      <c r="I2061">
        <v>6</v>
      </c>
      <c r="J2061">
        <v>8</v>
      </c>
      <c r="K2061">
        <v>2</v>
      </c>
      <c r="L2061">
        <v>46</v>
      </c>
      <c r="M2061">
        <v>15</v>
      </c>
      <c r="N2061">
        <v>8</v>
      </c>
      <c r="O2061">
        <v>2</v>
      </c>
      <c r="P2061">
        <v>117</v>
      </c>
      <c r="Q2061">
        <v>4</v>
      </c>
      <c r="R2061">
        <v>8</v>
      </c>
      <c r="S2061">
        <v>0</v>
      </c>
      <c r="T2061">
        <v>37</v>
      </c>
    </row>
    <row r="2062" spans="1:20" x14ac:dyDescent="0.2">
      <c r="A2062" s="1">
        <v>43262</v>
      </c>
      <c r="B2062" t="s">
        <v>28</v>
      </c>
      <c r="C2062">
        <v>13</v>
      </c>
      <c r="D2062">
        <v>10</v>
      </c>
      <c r="E2062">
        <v>0</v>
      </c>
      <c r="F2062">
        <v>122</v>
      </c>
      <c r="G2062" s="5">
        <v>23.769230769230699</v>
      </c>
      <c r="H2062" s="5">
        <v>38585.384615384603</v>
      </c>
      <c r="I2062">
        <v>19</v>
      </c>
      <c r="J2062">
        <v>10</v>
      </c>
      <c r="K2062">
        <v>1</v>
      </c>
      <c r="L2062">
        <v>181</v>
      </c>
      <c r="M2062">
        <v>17</v>
      </c>
      <c r="N2062">
        <v>10</v>
      </c>
      <c r="O2062">
        <v>0</v>
      </c>
      <c r="P2062">
        <v>160</v>
      </c>
      <c r="Q2062">
        <v>12</v>
      </c>
      <c r="R2062">
        <v>10</v>
      </c>
      <c r="S2062">
        <v>3</v>
      </c>
      <c r="T2062">
        <v>86</v>
      </c>
    </row>
    <row r="2063" spans="1:20" x14ac:dyDescent="0.2">
      <c r="A2063" s="1">
        <v>43262</v>
      </c>
      <c r="B2063" t="s">
        <v>29</v>
      </c>
      <c r="C2063">
        <v>16</v>
      </c>
      <c r="D2063">
        <v>2</v>
      </c>
      <c r="E2063">
        <v>0</v>
      </c>
      <c r="F2063">
        <v>44</v>
      </c>
      <c r="G2063" s="5">
        <v>18.875</v>
      </c>
      <c r="H2063" s="5">
        <v>37665.875</v>
      </c>
      <c r="I2063">
        <v>17</v>
      </c>
      <c r="J2063">
        <v>2</v>
      </c>
      <c r="K2063">
        <v>0</v>
      </c>
      <c r="L2063">
        <v>38</v>
      </c>
      <c r="M2063">
        <v>17</v>
      </c>
      <c r="N2063">
        <v>2</v>
      </c>
      <c r="O2063">
        <v>0</v>
      </c>
      <c r="P2063">
        <v>43</v>
      </c>
      <c r="Q2063">
        <v>21</v>
      </c>
      <c r="R2063">
        <v>2</v>
      </c>
      <c r="S2063">
        <v>0</v>
      </c>
      <c r="T2063">
        <v>45</v>
      </c>
    </row>
    <row r="2064" spans="1:20" x14ac:dyDescent="0.2">
      <c r="A2064" s="1">
        <v>43262</v>
      </c>
      <c r="B2064" t="s">
        <v>30</v>
      </c>
      <c r="C2064">
        <v>10</v>
      </c>
      <c r="D2064">
        <v>2</v>
      </c>
      <c r="E2064">
        <v>0</v>
      </c>
      <c r="F2064">
        <v>23</v>
      </c>
      <c r="G2064" s="5">
        <v>3.1</v>
      </c>
      <c r="H2064" s="5">
        <v>60072.3</v>
      </c>
      <c r="I2064">
        <v>17</v>
      </c>
      <c r="J2064">
        <v>2</v>
      </c>
      <c r="K2064">
        <v>0</v>
      </c>
      <c r="L2064">
        <v>42</v>
      </c>
      <c r="M2064">
        <v>7</v>
      </c>
      <c r="N2064">
        <v>2</v>
      </c>
      <c r="O2064">
        <v>0</v>
      </c>
      <c r="P2064">
        <v>16</v>
      </c>
      <c r="Q2064">
        <v>12</v>
      </c>
      <c r="R2064">
        <v>2</v>
      </c>
      <c r="S2064">
        <v>0</v>
      </c>
      <c r="T2064">
        <v>23</v>
      </c>
    </row>
    <row r="2065" spans="1:20" x14ac:dyDescent="0.2">
      <c r="A2065" s="1">
        <v>43262</v>
      </c>
      <c r="B2065" t="s">
        <v>31</v>
      </c>
      <c r="C2065">
        <v>58</v>
      </c>
      <c r="D2065">
        <v>13</v>
      </c>
      <c r="E2065">
        <v>1</v>
      </c>
      <c r="F2065">
        <v>704</v>
      </c>
      <c r="G2065" s="5">
        <v>4.3035714285714199</v>
      </c>
      <c r="H2065" s="5">
        <v>48397.232142857101</v>
      </c>
      <c r="I2065">
        <v>95</v>
      </c>
      <c r="J2065">
        <v>12</v>
      </c>
      <c r="K2065">
        <v>1</v>
      </c>
      <c r="L2065">
        <v>1030</v>
      </c>
      <c r="M2065">
        <v>63</v>
      </c>
      <c r="N2065">
        <v>12</v>
      </c>
      <c r="O2065">
        <v>0</v>
      </c>
      <c r="P2065">
        <v>724</v>
      </c>
      <c r="Q2065">
        <v>70</v>
      </c>
      <c r="R2065">
        <v>15</v>
      </c>
      <c r="S2065">
        <v>1</v>
      </c>
      <c r="T2065">
        <v>988</v>
      </c>
    </row>
    <row r="2066" spans="1:20" x14ac:dyDescent="0.2">
      <c r="A2066" s="1">
        <v>43262</v>
      </c>
      <c r="B2066" t="s">
        <v>32</v>
      </c>
      <c r="C2066">
        <v>29</v>
      </c>
      <c r="D2066">
        <v>3</v>
      </c>
      <c r="E2066">
        <v>0</v>
      </c>
      <c r="F2066">
        <v>107</v>
      </c>
      <c r="G2066" s="5">
        <v>12.074074074074</v>
      </c>
      <c r="H2066" s="5">
        <v>63023</v>
      </c>
      <c r="I2066">
        <v>28</v>
      </c>
      <c r="J2066">
        <v>3</v>
      </c>
      <c r="K2066">
        <v>0</v>
      </c>
      <c r="L2066">
        <v>92</v>
      </c>
      <c r="M2066">
        <v>16</v>
      </c>
      <c r="N2066">
        <v>3</v>
      </c>
      <c r="O2066">
        <v>0</v>
      </c>
      <c r="P2066">
        <v>83</v>
      </c>
      <c r="Q2066">
        <v>24</v>
      </c>
      <c r="R2066">
        <v>3</v>
      </c>
      <c r="S2066">
        <v>0</v>
      </c>
      <c r="T2066">
        <v>87</v>
      </c>
    </row>
    <row r="2067" spans="1:20" x14ac:dyDescent="0.2">
      <c r="A2067" s="1">
        <v>43263</v>
      </c>
      <c r="B2067" t="s">
        <v>18</v>
      </c>
      <c r="C2067">
        <v>10</v>
      </c>
      <c r="D2067">
        <v>4</v>
      </c>
      <c r="E2067">
        <v>0</v>
      </c>
      <c r="F2067">
        <v>35</v>
      </c>
      <c r="G2067" s="5">
        <v>6.5</v>
      </c>
      <c r="H2067" s="5">
        <v>50045.125</v>
      </c>
      <c r="I2067">
        <v>8</v>
      </c>
      <c r="J2067">
        <v>4</v>
      </c>
      <c r="K2067">
        <v>1</v>
      </c>
      <c r="L2067">
        <v>22</v>
      </c>
      <c r="M2067">
        <v>7</v>
      </c>
      <c r="N2067">
        <v>4</v>
      </c>
      <c r="O2067">
        <v>0</v>
      </c>
      <c r="P2067">
        <v>24</v>
      </c>
      <c r="Q2067">
        <v>6</v>
      </c>
      <c r="R2067">
        <v>4</v>
      </c>
      <c r="S2067">
        <v>0</v>
      </c>
      <c r="T2067">
        <v>21</v>
      </c>
    </row>
    <row r="2068" spans="1:20" x14ac:dyDescent="0.2">
      <c r="A2068" s="1">
        <v>43263</v>
      </c>
      <c r="B2068" t="s">
        <v>19</v>
      </c>
      <c r="C2068">
        <v>29</v>
      </c>
      <c r="D2068">
        <v>14</v>
      </c>
      <c r="E2068">
        <v>3</v>
      </c>
      <c r="F2068">
        <v>320</v>
      </c>
      <c r="G2068" s="5">
        <v>5.3793103448275801</v>
      </c>
      <c r="H2068" s="5">
        <v>69008.482758620696</v>
      </c>
      <c r="I2068">
        <v>33</v>
      </c>
      <c r="J2068">
        <v>12</v>
      </c>
      <c r="K2068">
        <v>0</v>
      </c>
      <c r="L2068">
        <v>394</v>
      </c>
      <c r="M2068">
        <v>14</v>
      </c>
      <c r="N2068">
        <v>11</v>
      </c>
      <c r="O2068">
        <v>1</v>
      </c>
      <c r="P2068">
        <v>150</v>
      </c>
      <c r="Q2068">
        <v>15</v>
      </c>
      <c r="R2068">
        <v>12</v>
      </c>
      <c r="S2068">
        <v>1</v>
      </c>
      <c r="T2068">
        <v>171</v>
      </c>
    </row>
    <row r="2069" spans="1:20" x14ac:dyDescent="0.2">
      <c r="A2069" s="1">
        <v>43263</v>
      </c>
      <c r="B2069" t="s">
        <v>20</v>
      </c>
      <c r="C2069">
        <v>19</v>
      </c>
      <c r="D2069">
        <v>8</v>
      </c>
      <c r="E2069">
        <v>0</v>
      </c>
      <c r="F2069">
        <v>141</v>
      </c>
      <c r="G2069" s="5">
        <v>4.1578947368421</v>
      </c>
      <c r="H2069" s="5">
        <v>68518.210526315699</v>
      </c>
      <c r="I2069">
        <v>13</v>
      </c>
      <c r="J2069">
        <v>9</v>
      </c>
      <c r="K2069">
        <v>1</v>
      </c>
      <c r="L2069">
        <v>115</v>
      </c>
      <c r="M2069">
        <v>21</v>
      </c>
      <c r="N2069">
        <v>10</v>
      </c>
      <c r="O2069">
        <v>0</v>
      </c>
      <c r="P2069">
        <v>245</v>
      </c>
      <c r="Q2069">
        <v>10</v>
      </c>
      <c r="R2069">
        <v>8</v>
      </c>
      <c r="S2069">
        <v>0</v>
      </c>
      <c r="T2069">
        <v>82</v>
      </c>
    </row>
    <row r="2070" spans="1:20" x14ac:dyDescent="0.2">
      <c r="A2070" s="1">
        <v>43263</v>
      </c>
      <c r="B2070" t="s">
        <v>21</v>
      </c>
      <c r="C2070">
        <v>16</v>
      </c>
      <c r="D2070">
        <v>10</v>
      </c>
      <c r="E2070">
        <v>0</v>
      </c>
      <c r="F2070">
        <v>163</v>
      </c>
      <c r="G2070" s="5">
        <v>1.75</v>
      </c>
      <c r="H2070" s="5">
        <v>68820.25</v>
      </c>
      <c r="I2070">
        <v>12</v>
      </c>
      <c r="J2070">
        <v>10</v>
      </c>
      <c r="K2070">
        <v>0</v>
      </c>
      <c r="L2070">
        <v>120</v>
      </c>
      <c r="M2070">
        <v>8</v>
      </c>
      <c r="N2070">
        <v>10</v>
      </c>
      <c r="O2070">
        <v>0</v>
      </c>
      <c r="P2070">
        <v>81</v>
      </c>
      <c r="Q2070">
        <v>6</v>
      </c>
      <c r="R2070">
        <v>10</v>
      </c>
      <c r="S2070">
        <v>0</v>
      </c>
      <c r="T2070">
        <v>62</v>
      </c>
    </row>
    <row r="2071" spans="1:20" x14ac:dyDescent="0.2">
      <c r="A2071" s="1">
        <v>43263</v>
      </c>
      <c r="B2071" t="s">
        <v>22</v>
      </c>
      <c r="C2071">
        <v>29</v>
      </c>
      <c r="D2071">
        <v>8</v>
      </c>
      <c r="E2071">
        <v>0</v>
      </c>
      <c r="F2071">
        <v>258</v>
      </c>
      <c r="G2071" s="5">
        <v>3.96428571428571</v>
      </c>
      <c r="H2071" s="5">
        <v>57207.321428571398</v>
      </c>
      <c r="I2071">
        <v>31</v>
      </c>
      <c r="J2071">
        <v>7</v>
      </c>
      <c r="K2071">
        <v>0</v>
      </c>
      <c r="L2071">
        <v>262</v>
      </c>
      <c r="M2071">
        <v>35</v>
      </c>
      <c r="N2071">
        <v>8</v>
      </c>
      <c r="O2071">
        <v>0</v>
      </c>
      <c r="P2071">
        <v>333</v>
      </c>
      <c r="Q2071">
        <v>18</v>
      </c>
      <c r="R2071">
        <v>8</v>
      </c>
      <c r="S2071">
        <v>1</v>
      </c>
      <c r="T2071">
        <v>163</v>
      </c>
    </row>
    <row r="2072" spans="1:20" x14ac:dyDescent="0.2">
      <c r="A2072" s="1">
        <v>43263</v>
      </c>
      <c r="B2072" t="s">
        <v>23</v>
      </c>
      <c r="C2072">
        <v>33</v>
      </c>
      <c r="D2072">
        <v>10</v>
      </c>
      <c r="E2072">
        <v>1</v>
      </c>
      <c r="F2072">
        <v>355</v>
      </c>
      <c r="G2072" s="5">
        <v>4.46875</v>
      </c>
      <c r="H2072" s="5">
        <v>62537.03125</v>
      </c>
      <c r="I2072">
        <v>54</v>
      </c>
      <c r="J2072">
        <v>10</v>
      </c>
      <c r="K2072">
        <v>0</v>
      </c>
      <c r="L2072">
        <v>589</v>
      </c>
      <c r="M2072">
        <v>45</v>
      </c>
      <c r="N2072">
        <v>10</v>
      </c>
      <c r="O2072">
        <v>0</v>
      </c>
      <c r="P2072">
        <v>493</v>
      </c>
      <c r="Q2072">
        <v>43</v>
      </c>
      <c r="R2072">
        <v>10</v>
      </c>
      <c r="S2072">
        <v>1</v>
      </c>
      <c r="T2072">
        <v>461</v>
      </c>
    </row>
    <row r="2073" spans="1:20" x14ac:dyDescent="0.2">
      <c r="A2073" s="1">
        <v>43263</v>
      </c>
      <c r="B2073" t="s">
        <v>24</v>
      </c>
      <c r="C2073">
        <v>13</v>
      </c>
      <c r="D2073">
        <v>2</v>
      </c>
      <c r="E2073">
        <v>0</v>
      </c>
      <c r="F2073">
        <v>29</v>
      </c>
      <c r="G2073" s="5">
        <v>1.3076923076922999</v>
      </c>
      <c r="H2073" s="5">
        <v>76975.230769230693</v>
      </c>
      <c r="I2073">
        <v>15</v>
      </c>
      <c r="J2073">
        <v>2</v>
      </c>
      <c r="K2073">
        <v>0</v>
      </c>
      <c r="L2073">
        <v>34</v>
      </c>
      <c r="M2073">
        <v>11</v>
      </c>
      <c r="N2073">
        <v>2</v>
      </c>
      <c r="O2073">
        <v>0</v>
      </c>
      <c r="P2073">
        <v>36</v>
      </c>
      <c r="Q2073">
        <v>6</v>
      </c>
      <c r="R2073">
        <v>2</v>
      </c>
      <c r="S2073">
        <v>0</v>
      </c>
      <c r="T2073">
        <v>14</v>
      </c>
    </row>
    <row r="2074" spans="1:20" x14ac:dyDescent="0.2">
      <c r="A2074" s="1">
        <v>43263</v>
      </c>
      <c r="B2074" t="s">
        <v>25</v>
      </c>
      <c r="C2074">
        <v>12</v>
      </c>
      <c r="D2074">
        <v>4</v>
      </c>
      <c r="E2074">
        <v>0</v>
      </c>
      <c r="F2074">
        <v>46</v>
      </c>
      <c r="G2074" s="5">
        <v>5.5</v>
      </c>
      <c r="H2074" s="5">
        <v>37640.375</v>
      </c>
      <c r="I2074">
        <v>20</v>
      </c>
      <c r="J2074">
        <v>4</v>
      </c>
      <c r="K2074">
        <v>1</v>
      </c>
      <c r="L2074">
        <v>63</v>
      </c>
      <c r="M2074">
        <v>13</v>
      </c>
      <c r="N2074">
        <v>4</v>
      </c>
      <c r="O2074">
        <v>0</v>
      </c>
      <c r="P2074">
        <v>52</v>
      </c>
      <c r="Q2074">
        <v>4</v>
      </c>
      <c r="R2074">
        <v>4</v>
      </c>
      <c r="S2074">
        <v>1</v>
      </c>
      <c r="T2074">
        <v>12</v>
      </c>
    </row>
    <row r="2075" spans="1:20" x14ac:dyDescent="0.2">
      <c r="A2075" s="1">
        <v>43263</v>
      </c>
      <c r="B2075" t="s">
        <v>26</v>
      </c>
      <c r="C2075">
        <v>44</v>
      </c>
      <c r="D2075">
        <v>2</v>
      </c>
      <c r="E2075">
        <v>0</v>
      </c>
      <c r="F2075">
        <v>86</v>
      </c>
      <c r="G2075" s="5">
        <v>3.1785714285714199</v>
      </c>
      <c r="H2075" s="5">
        <v>64390</v>
      </c>
      <c r="I2075">
        <v>36</v>
      </c>
      <c r="J2075">
        <v>2</v>
      </c>
      <c r="K2075">
        <v>0</v>
      </c>
      <c r="L2075">
        <v>72</v>
      </c>
      <c r="M2075">
        <v>29</v>
      </c>
      <c r="N2075">
        <v>2</v>
      </c>
      <c r="O2075">
        <v>0</v>
      </c>
      <c r="P2075">
        <v>58</v>
      </c>
      <c r="Q2075">
        <v>29</v>
      </c>
      <c r="R2075">
        <v>2</v>
      </c>
      <c r="S2075">
        <v>0</v>
      </c>
      <c r="T2075">
        <v>58</v>
      </c>
    </row>
    <row r="2076" spans="1:20" x14ac:dyDescent="0.2">
      <c r="A2076" s="1">
        <v>43263</v>
      </c>
      <c r="B2076" t="s">
        <v>27</v>
      </c>
      <c r="C2076">
        <v>7</v>
      </c>
      <c r="D2076">
        <v>8</v>
      </c>
      <c r="E2076">
        <v>1</v>
      </c>
      <c r="F2076">
        <v>56</v>
      </c>
      <c r="G2076" s="5">
        <v>3.2857142857142798</v>
      </c>
      <c r="H2076" s="5">
        <v>57209.714285714203</v>
      </c>
      <c r="I2076">
        <v>8</v>
      </c>
      <c r="J2076">
        <v>8</v>
      </c>
      <c r="K2076">
        <v>0</v>
      </c>
      <c r="L2076">
        <v>73</v>
      </c>
      <c r="M2076">
        <v>5</v>
      </c>
      <c r="N2076">
        <v>8</v>
      </c>
      <c r="O2076">
        <v>0</v>
      </c>
      <c r="P2076">
        <v>46</v>
      </c>
      <c r="Q2076">
        <v>9</v>
      </c>
      <c r="R2076">
        <v>8</v>
      </c>
      <c r="S2076">
        <v>2</v>
      </c>
      <c r="T2076">
        <v>68</v>
      </c>
    </row>
    <row r="2077" spans="1:20" x14ac:dyDescent="0.2">
      <c r="A2077" s="1">
        <v>43263</v>
      </c>
      <c r="B2077" t="s">
        <v>28</v>
      </c>
      <c r="C2077">
        <v>19</v>
      </c>
      <c r="D2077">
        <v>9</v>
      </c>
      <c r="E2077">
        <v>2</v>
      </c>
      <c r="F2077">
        <v>129</v>
      </c>
      <c r="G2077" s="5">
        <v>8.3684210526315699</v>
      </c>
      <c r="H2077" s="5">
        <v>42198.947368421002</v>
      </c>
      <c r="I2077">
        <v>12</v>
      </c>
      <c r="J2077">
        <v>7</v>
      </c>
      <c r="K2077">
        <v>0</v>
      </c>
      <c r="L2077">
        <v>88</v>
      </c>
      <c r="M2077">
        <v>11</v>
      </c>
      <c r="N2077">
        <v>10</v>
      </c>
      <c r="O2077">
        <v>0</v>
      </c>
      <c r="P2077">
        <v>109</v>
      </c>
      <c r="Q2077">
        <v>12</v>
      </c>
      <c r="R2077">
        <v>8</v>
      </c>
      <c r="S2077">
        <v>0</v>
      </c>
      <c r="T2077">
        <v>97</v>
      </c>
    </row>
    <row r="2078" spans="1:20" x14ac:dyDescent="0.2">
      <c r="A2078" s="1">
        <v>43263</v>
      </c>
      <c r="B2078" t="s">
        <v>29</v>
      </c>
      <c r="C2078">
        <v>19</v>
      </c>
      <c r="D2078">
        <v>2</v>
      </c>
      <c r="E2078">
        <v>0</v>
      </c>
      <c r="F2078">
        <v>43</v>
      </c>
      <c r="G2078" s="5">
        <v>5.1666666666666599</v>
      </c>
      <c r="H2078" s="5">
        <v>50122.944444444402</v>
      </c>
      <c r="I2078">
        <v>16</v>
      </c>
      <c r="J2078">
        <v>2</v>
      </c>
      <c r="K2078">
        <v>0</v>
      </c>
      <c r="L2078">
        <v>44</v>
      </c>
      <c r="M2078">
        <v>14</v>
      </c>
      <c r="N2078">
        <v>2</v>
      </c>
      <c r="O2078">
        <v>0</v>
      </c>
      <c r="P2078">
        <v>52</v>
      </c>
      <c r="Q2078">
        <v>10</v>
      </c>
      <c r="R2078">
        <v>2</v>
      </c>
      <c r="S2078">
        <v>0</v>
      </c>
      <c r="T2078">
        <v>36</v>
      </c>
    </row>
    <row r="2079" spans="1:20" x14ac:dyDescent="0.2">
      <c r="A2079" s="1">
        <v>43263</v>
      </c>
      <c r="B2079" t="s">
        <v>30</v>
      </c>
      <c r="C2079">
        <v>11</v>
      </c>
      <c r="D2079">
        <v>2</v>
      </c>
      <c r="E2079">
        <v>0</v>
      </c>
      <c r="F2079">
        <v>27</v>
      </c>
      <c r="G2079" s="5">
        <v>1.63636363636363</v>
      </c>
      <c r="H2079" s="5">
        <v>63776.818181818096</v>
      </c>
      <c r="I2079">
        <v>16</v>
      </c>
      <c r="J2079">
        <v>2</v>
      </c>
      <c r="K2079">
        <v>0</v>
      </c>
      <c r="L2079">
        <v>31</v>
      </c>
      <c r="M2079">
        <v>14</v>
      </c>
      <c r="N2079">
        <v>2</v>
      </c>
      <c r="O2079">
        <v>0</v>
      </c>
      <c r="P2079">
        <v>46</v>
      </c>
      <c r="Q2079">
        <v>12</v>
      </c>
      <c r="R2079">
        <v>2</v>
      </c>
      <c r="S2079">
        <v>0</v>
      </c>
      <c r="T2079">
        <v>54</v>
      </c>
    </row>
    <row r="2080" spans="1:20" x14ac:dyDescent="0.2">
      <c r="A2080" s="1">
        <v>43263</v>
      </c>
      <c r="B2080" t="s">
        <v>31</v>
      </c>
      <c r="C2080">
        <v>79</v>
      </c>
      <c r="D2080">
        <v>12</v>
      </c>
      <c r="E2080">
        <v>1</v>
      </c>
      <c r="F2080">
        <v>903</v>
      </c>
      <c r="G2080" s="5">
        <v>5.5189873417721502</v>
      </c>
      <c r="H2080" s="5">
        <v>48199.962025316403</v>
      </c>
      <c r="I2080">
        <v>83</v>
      </c>
      <c r="J2080">
        <v>13</v>
      </c>
      <c r="K2080">
        <v>0</v>
      </c>
      <c r="L2080">
        <v>1016</v>
      </c>
      <c r="M2080">
        <v>62</v>
      </c>
      <c r="N2080">
        <v>11</v>
      </c>
      <c r="O2080">
        <v>0</v>
      </c>
      <c r="P2080">
        <v>753</v>
      </c>
      <c r="Q2080">
        <v>50</v>
      </c>
      <c r="R2080">
        <v>14</v>
      </c>
      <c r="S2080">
        <v>0</v>
      </c>
      <c r="T2080">
        <v>723</v>
      </c>
    </row>
    <row r="2081" spans="1:20" x14ac:dyDescent="0.2">
      <c r="A2081" s="1">
        <v>43263</v>
      </c>
      <c r="B2081" t="s">
        <v>32</v>
      </c>
      <c r="C2081">
        <v>31</v>
      </c>
      <c r="D2081">
        <v>3</v>
      </c>
      <c r="E2081">
        <v>0</v>
      </c>
      <c r="F2081">
        <v>112</v>
      </c>
      <c r="G2081" s="5">
        <v>5.0689655172413701</v>
      </c>
      <c r="H2081" s="5">
        <v>55257</v>
      </c>
      <c r="I2081">
        <v>33</v>
      </c>
      <c r="J2081">
        <v>3</v>
      </c>
      <c r="K2081">
        <v>0</v>
      </c>
      <c r="L2081">
        <v>136</v>
      </c>
      <c r="M2081">
        <v>20</v>
      </c>
      <c r="N2081">
        <v>3</v>
      </c>
      <c r="O2081">
        <v>0</v>
      </c>
      <c r="P2081">
        <v>82</v>
      </c>
      <c r="Q2081">
        <v>25</v>
      </c>
      <c r="R2081">
        <v>3</v>
      </c>
      <c r="S2081">
        <v>0</v>
      </c>
      <c r="T2081">
        <v>119</v>
      </c>
    </row>
    <row r="2082" spans="1:20" x14ac:dyDescent="0.2">
      <c r="A2082" s="1">
        <v>43264</v>
      </c>
      <c r="B2082" t="s">
        <v>18</v>
      </c>
      <c r="C2082">
        <v>4</v>
      </c>
      <c r="D2082">
        <v>4</v>
      </c>
      <c r="E2082">
        <v>1</v>
      </c>
      <c r="F2082">
        <v>10</v>
      </c>
      <c r="G2082" s="5">
        <v>1.75</v>
      </c>
      <c r="H2082" s="5">
        <v>75022.25</v>
      </c>
      <c r="I2082">
        <v>8</v>
      </c>
      <c r="J2082">
        <v>4</v>
      </c>
      <c r="K2082">
        <v>0</v>
      </c>
      <c r="L2082">
        <v>28</v>
      </c>
      <c r="M2082">
        <v>7</v>
      </c>
      <c r="N2082">
        <v>4</v>
      </c>
      <c r="O2082">
        <v>0</v>
      </c>
      <c r="P2082">
        <v>24</v>
      </c>
      <c r="Q2082">
        <v>11</v>
      </c>
      <c r="R2082">
        <v>4</v>
      </c>
      <c r="S2082">
        <v>0</v>
      </c>
      <c r="T2082">
        <v>38</v>
      </c>
    </row>
    <row r="2083" spans="1:20" x14ac:dyDescent="0.2">
      <c r="A2083" s="1">
        <v>43264</v>
      </c>
      <c r="B2083" t="s">
        <v>19</v>
      </c>
      <c r="C2083">
        <v>36</v>
      </c>
      <c r="D2083">
        <v>8</v>
      </c>
      <c r="E2083">
        <v>1</v>
      </c>
      <c r="F2083">
        <v>246</v>
      </c>
      <c r="G2083" s="5">
        <v>2.1666666666666599</v>
      </c>
      <c r="H2083" s="5">
        <v>80561.638888888803</v>
      </c>
      <c r="I2083">
        <v>22</v>
      </c>
      <c r="J2083">
        <v>13</v>
      </c>
      <c r="K2083">
        <v>1</v>
      </c>
      <c r="L2083">
        <v>272</v>
      </c>
      <c r="M2083">
        <v>29</v>
      </c>
      <c r="N2083">
        <v>15</v>
      </c>
      <c r="O2083">
        <v>1</v>
      </c>
      <c r="P2083">
        <v>413</v>
      </c>
      <c r="Q2083">
        <v>40</v>
      </c>
      <c r="R2083">
        <v>10</v>
      </c>
      <c r="S2083">
        <v>1</v>
      </c>
      <c r="T2083">
        <v>350</v>
      </c>
    </row>
    <row r="2084" spans="1:20" x14ac:dyDescent="0.2">
      <c r="A2084" s="1">
        <v>43264</v>
      </c>
      <c r="B2084" t="s">
        <v>20</v>
      </c>
      <c r="C2084">
        <v>19</v>
      </c>
      <c r="D2084">
        <v>8</v>
      </c>
      <c r="E2084">
        <v>0</v>
      </c>
      <c r="F2084">
        <v>154</v>
      </c>
      <c r="G2084" s="5">
        <v>11.2631578947368</v>
      </c>
      <c r="H2084" s="5">
        <v>68511.263157894704</v>
      </c>
      <c r="I2084">
        <v>12</v>
      </c>
      <c r="J2084">
        <v>7</v>
      </c>
      <c r="K2084">
        <v>0</v>
      </c>
      <c r="L2084">
        <v>76</v>
      </c>
      <c r="M2084">
        <v>26</v>
      </c>
      <c r="N2084">
        <v>9</v>
      </c>
      <c r="O2084">
        <v>0</v>
      </c>
      <c r="P2084">
        <v>244</v>
      </c>
      <c r="Q2084">
        <v>23</v>
      </c>
      <c r="R2084">
        <v>9</v>
      </c>
      <c r="S2084">
        <v>0</v>
      </c>
      <c r="T2084">
        <v>217</v>
      </c>
    </row>
    <row r="2085" spans="1:20" x14ac:dyDescent="0.2">
      <c r="A2085" s="1">
        <v>43264</v>
      </c>
      <c r="B2085" t="s">
        <v>21</v>
      </c>
      <c r="C2085">
        <v>9</v>
      </c>
      <c r="D2085">
        <v>10</v>
      </c>
      <c r="E2085">
        <v>0</v>
      </c>
      <c r="F2085">
        <v>90</v>
      </c>
      <c r="G2085" s="5">
        <v>4</v>
      </c>
      <c r="H2085" s="5">
        <v>22358.8888888888</v>
      </c>
      <c r="I2085">
        <v>12</v>
      </c>
      <c r="J2085">
        <v>10</v>
      </c>
      <c r="K2085">
        <v>0</v>
      </c>
      <c r="L2085">
        <v>121</v>
      </c>
      <c r="M2085">
        <v>8</v>
      </c>
      <c r="N2085">
        <v>10</v>
      </c>
      <c r="O2085">
        <v>0</v>
      </c>
      <c r="P2085">
        <v>80</v>
      </c>
      <c r="Q2085">
        <v>15</v>
      </c>
      <c r="R2085">
        <v>10</v>
      </c>
      <c r="S2085">
        <v>2</v>
      </c>
      <c r="T2085">
        <v>131</v>
      </c>
    </row>
    <row r="2086" spans="1:20" x14ac:dyDescent="0.2">
      <c r="A2086" s="1">
        <v>43264</v>
      </c>
      <c r="B2086" t="s">
        <v>22</v>
      </c>
      <c r="C2086">
        <v>36</v>
      </c>
      <c r="D2086">
        <v>7</v>
      </c>
      <c r="E2086">
        <v>0</v>
      </c>
      <c r="F2086">
        <v>278</v>
      </c>
      <c r="G2086" s="5">
        <v>2.6571428571428499</v>
      </c>
      <c r="H2086" s="5">
        <v>74340.714285714203</v>
      </c>
      <c r="I2086">
        <v>33</v>
      </c>
      <c r="J2086">
        <v>7</v>
      </c>
      <c r="K2086">
        <v>0</v>
      </c>
      <c r="L2086">
        <v>285</v>
      </c>
      <c r="M2086">
        <v>26</v>
      </c>
      <c r="N2086">
        <v>8</v>
      </c>
      <c r="O2086">
        <v>0</v>
      </c>
      <c r="P2086">
        <v>235</v>
      </c>
      <c r="Q2086">
        <v>21</v>
      </c>
      <c r="R2086">
        <v>8</v>
      </c>
      <c r="S2086">
        <v>0</v>
      </c>
      <c r="T2086">
        <v>195</v>
      </c>
    </row>
    <row r="2087" spans="1:20" x14ac:dyDescent="0.2">
      <c r="A2087" s="1">
        <v>43264</v>
      </c>
      <c r="B2087" t="s">
        <v>23</v>
      </c>
      <c r="C2087">
        <v>34</v>
      </c>
      <c r="D2087">
        <v>10</v>
      </c>
      <c r="E2087">
        <v>1</v>
      </c>
      <c r="F2087">
        <v>347</v>
      </c>
      <c r="G2087" s="5">
        <v>13.566666666666601</v>
      </c>
      <c r="H2087" s="5">
        <v>30108.9</v>
      </c>
      <c r="I2087">
        <v>42</v>
      </c>
      <c r="J2087">
        <v>10</v>
      </c>
      <c r="K2087">
        <v>0</v>
      </c>
      <c r="L2087">
        <v>470</v>
      </c>
      <c r="M2087">
        <v>40</v>
      </c>
      <c r="N2087">
        <v>10</v>
      </c>
      <c r="O2087">
        <v>0</v>
      </c>
      <c r="P2087">
        <v>442</v>
      </c>
      <c r="Q2087">
        <v>50</v>
      </c>
      <c r="R2087">
        <v>10</v>
      </c>
      <c r="S2087">
        <v>0</v>
      </c>
      <c r="T2087">
        <v>556</v>
      </c>
    </row>
    <row r="2088" spans="1:20" x14ac:dyDescent="0.2">
      <c r="A2088" s="1">
        <v>43264</v>
      </c>
      <c r="B2088" t="s">
        <v>24</v>
      </c>
      <c r="C2088">
        <v>15</v>
      </c>
      <c r="D2088">
        <v>2</v>
      </c>
      <c r="E2088">
        <v>0</v>
      </c>
      <c r="F2088">
        <v>36</v>
      </c>
      <c r="G2088" s="5">
        <v>5.3333333333333304</v>
      </c>
      <c r="H2088" s="5">
        <v>60030.133333333302</v>
      </c>
      <c r="I2088">
        <v>15</v>
      </c>
      <c r="J2088">
        <v>2</v>
      </c>
      <c r="K2088">
        <v>0</v>
      </c>
      <c r="L2088">
        <v>34</v>
      </c>
      <c r="M2088">
        <v>19</v>
      </c>
      <c r="N2088">
        <v>2</v>
      </c>
      <c r="O2088">
        <v>0</v>
      </c>
      <c r="P2088">
        <v>72</v>
      </c>
      <c r="Q2088">
        <v>19</v>
      </c>
      <c r="R2088">
        <v>2</v>
      </c>
      <c r="S2088">
        <v>0</v>
      </c>
      <c r="T2088">
        <v>64</v>
      </c>
    </row>
    <row r="2089" spans="1:20" x14ac:dyDescent="0.2">
      <c r="A2089" s="1">
        <v>43264</v>
      </c>
      <c r="B2089" t="s">
        <v>25</v>
      </c>
      <c r="C2089">
        <v>9</v>
      </c>
      <c r="D2089">
        <v>4</v>
      </c>
      <c r="E2089">
        <v>0</v>
      </c>
      <c r="F2089">
        <v>35</v>
      </c>
      <c r="G2089" s="5">
        <v>11</v>
      </c>
      <c r="H2089" s="5">
        <v>14603.285714285699</v>
      </c>
      <c r="I2089">
        <v>16</v>
      </c>
      <c r="J2089">
        <v>4</v>
      </c>
      <c r="K2089">
        <v>0</v>
      </c>
      <c r="L2089">
        <v>56</v>
      </c>
      <c r="M2089">
        <v>11</v>
      </c>
      <c r="N2089">
        <v>4</v>
      </c>
      <c r="O2089">
        <v>0</v>
      </c>
      <c r="P2089">
        <v>44</v>
      </c>
      <c r="Q2089">
        <v>6</v>
      </c>
      <c r="R2089">
        <v>4</v>
      </c>
      <c r="S2089">
        <v>3</v>
      </c>
      <c r="T2089">
        <v>16</v>
      </c>
    </row>
    <row r="2090" spans="1:20" x14ac:dyDescent="0.2">
      <c r="A2090" s="1">
        <v>43264</v>
      </c>
      <c r="B2090" t="s">
        <v>26</v>
      </c>
      <c r="C2090">
        <v>40</v>
      </c>
      <c r="D2090">
        <v>2</v>
      </c>
      <c r="E2090">
        <v>0</v>
      </c>
      <c r="F2090">
        <v>79</v>
      </c>
      <c r="G2090" s="5">
        <v>2.2222222222222201</v>
      </c>
      <c r="H2090" s="5">
        <v>63070.666666666599</v>
      </c>
      <c r="I2090">
        <v>28</v>
      </c>
      <c r="J2090">
        <v>2</v>
      </c>
      <c r="K2090">
        <v>0</v>
      </c>
      <c r="L2090">
        <v>56</v>
      </c>
      <c r="M2090">
        <v>35</v>
      </c>
      <c r="N2090">
        <v>2</v>
      </c>
      <c r="O2090">
        <v>0</v>
      </c>
      <c r="P2090">
        <v>70</v>
      </c>
      <c r="Q2090">
        <v>53</v>
      </c>
      <c r="R2090">
        <v>2</v>
      </c>
      <c r="S2090">
        <v>0</v>
      </c>
      <c r="T2090">
        <v>99</v>
      </c>
    </row>
    <row r="2091" spans="1:20" x14ac:dyDescent="0.2">
      <c r="A2091" s="1">
        <v>43264</v>
      </c>
      <c r="B2091" t="s">
        <v>27</v>
      </c>
      <c r="C2091">
        <v>14</v>
      </c>
      <c r="D2091">
        <v>8</v>
      </c>
      <c r="E2091">
        <v>0</v>
      </c>
      <c r="F2091">
        <v>136</v>
      </c>
      <c r="G2091" s="5">
        <v>9.7272727272727195</v>
      </c>
      <c r="H2091" s="5">
        <v>36414.272727272699</v>
      </c>
      <c r="I2091">
        <v>10</v>
      </c>
      <c r="J2091">
        <v>8</v>
      </c>
      <c r="K2091">
        <v>0</v>
      </c>
      <c r="L2091">
        <v>93</v>
      </c>
      <c r="M2091">
        <v>7</v>
      </c>
      <c r="N2091">
        <v>8</v>
      </c>
      <c r="O2091">
        <v>0</v>
      </c>
      <c r="P2091">
        <v>65</v>
      </c>
      <c r="Q2091">
        <v>11</v>
      </c>
      <c r="R2091">
        <v>8</v>
      </c>
      <c r="S2091">
        <v>1</v>
      </c>
      <c r="T2091">
        <v>95</v>
      </c>
    </row>
    <row r="2092" spans="1:20" x14ac:dyDescent="0.2">
      <c r="A2092" s="1">
        <v>43264</v>
      </c>
      <c r="B2092" t="s">
        <v>28</v>
      </c>
      <c r="C2092">
        <v>15</v>
      </c>
      <c r="D2092">
        <v>6</v>
      </c>
      <c r="E2092">
        <v>0</v>
      </c>
      <c r="F2092">
        <v>86</v>
      </c>
      <c r="G2092" s="5">
        <v>3.3333333333333299</v>
      </c>
      <c r="H2092" s="5">
        <v>46995.199999999997</v>
      </c>
      <c r="I2092">
        <v>16</v>
      </c>
      <c r="J2092">
        <v>9</v>
      </c>
      <c r="K2092">
        <v>0</v>
      </c>
      <c r="L2092">
        <v>148</v>
      </c>
      <c r="M2092">
        <v>14</v>
      </c>
      <c r="N2092">
        <v>8</v>
      </c>
      <c r="O2092">
        <v>1</v>
      </c>
      <c r="P2092">
        <v>101</v>
      </c>
      <c r="Q2092">
        <v>13</v>
      </c>
      <c r="R2092">
        <v>7</v>
      </c>
      <c r="S2092">
        <v>1</v>
      </c>
      <c r="T2092">
        <v>83</v>
      </c>
    </row>
    <row r="2093" spans="1:20" x14ac:dyDescent="0.2">
      <c r="A2093" s="1">
        <v>43264</v>
      </c>
      <c r="B2093" t="s">
        <v>29</v>
      </c>
      <c r="C2093">
        <v>23</v>
      </c>
      <c r="D2093">
        <v>2</v>
      </c>
      <c r="E2093">
        <v>0</v>
      </c>
      <c r="F2093">
        <v>54</v>
      </c>
      <c r="G2093" s="5">
        <v>17.565217391304301</v>
      </c>
      <c r="H2093" s="5">
        <v>73970.478260869495</v>
      </c>
      <c r="I2093">
        <v>18</v>
      </c>
      <c r="J2093">
        <v>2</v>
      </c>
      <c r="K2093">
        <v>0</v>
      </c>
      <c r="L2093">
        <v>38</v>
      </c>
      <c r="M2093">
        <v>26</v>
      </c>
      <c r="N2093">
        <v>2</v>
      </c>
      <c r="O2093">
        <v>0</v>
      </c>
      <c r="P2093">
        <v>65</v>
      </c>
      <c r="Q2093">
        <v>22</v>
      </c>
      <c r="R2093">
        <v>2</v>
      </c>
      <c r="S2093">
        <v>0</v>
      </c>
      <c r="T2093">
        <v>66</v>
      </c>
    </row>
    <row r="2094" spans="1:20" x14ac:dyDescent="0.2">
      <c r="A2094" s="1">
        <v>43264</v>
      </c>
      <c r="B2094" t="s">
        <v>30</v>
      </c>
      <c r="C2094">
        <v>12</v>
      </c>
      <c r="D2094">
        <v>2</v>
      </c>
      <c r="E2094">
        <v>0</v>
      </c>
      <c r="F2094">
        <v>27</v>
      </c>
      <c r="G2094" s="5">
        <v>1.75</v>
      </c>
      <c r="H2094" s="5">
        <v>58489.5</v>
      </c>
      <c r="I2094">
        <v>5</v>
      </c>
      <c r="J2094">
        <v>2</v>
      </c>
      <c r="K2094">
        <v>0</v>
      </c>
      <c r="L2094">
        <v>12</v>
      </c>
      <c r="M2094">
        <v>12</v>
      </c>
      <c r="N2094">
        <v>2</v>
      </c>
      <c r="O2094">
        <v>0</v>
      </c>
      <c r="P2094">
        <v>44</v>
      </c>
      <c r="Q2094">
        <v>16</v>
      </c>
      <c r="R2094">
        <v>2</v>
      </c>
      <c r="S2094">
        <v>0</v>
      </c>
      <c r="T2094">
        <v>38</v>
      </c>
    </row>
    <row r="2095" spans="1:20" x14ac:dyDescent="0.2">
      <c r="A2095" s="1">
        <v>43264</v>
      </c>
      <c r="B2095" t="s">
        <v>31</v>
      </c>
      <c r="C2095">
        <v>90</v>
      </c>
      <c r="D2095">
        <v>12</v>
      </c>
      <c r="E2095">
        <v>0</v>
      </c>
      <c r="F2095">
        <v>1097</v>
      </c>
      <c r="G2095" s="5">
        <v>5.3595505617977501</v>
      </c>
      <c r="H2095" s="5">
        <v>57430.033707865099</v>
      </c>
      <c r="I2095">
        <v>73</v>
      </c>
      <c r="J2095">
        <v>14</v>
      </c>
      <c r="K2095">
        <v>1</v>
      </c>
      <c r="L2095">
        <v>942</v>
      </c>
      <c r="M2095">
        <v>75</v>
      </c>
      <c r="N2095">
        <v>14</v>
      </c>
      <c r="O2095">
        <v>0</v>
      </c>
      <c r="P2095">
        <v>1043</v>
      </c>
      <c r="Q2095">
        <v>92</v>
      </c>
      <c r="R2095">
        <v>13</v>
      </c>
      <c r="S2095">
        <v>0</v>
      </c>
      <c r="T2095">
        <v>1164</v>
      </c>
    </row>
    <row r="2096" spans="1:20" x14ac:dyDescent="0.2">
      <c r="A2096" s="1">
        <v>43264</v>
      </c>
      <c r="B2096" t="s">
        <v>32</v>
      </c>
      <c r="C2096">
        <v>29</v>
      </c>
      <c r="D2096">
        <v>3</v>
      </c>
      <c r="E2096">
        <v>0</v>
      </c>
      <c r="F2096">
        <v>104</v>
      </c>
      <c r="G2096" s="5">
        <v>3.46428571428571</v>
      </c>
      <c r="H2096" s="5">
        <v>53685.571428571398</v>
      </c>
      <c r="I2096">
        <v>27</v>
      </c>
      <c r="J2096">
        <v>3</v>
      </c>
      <c r="K2096">
        <v>0</v>
      </c>
      <c r="L2096">
        <v>97</v>
      </c>
      <c r="M2096">
        <v>26</v>
      </c>
      <c r="N2096">
        <v>3</v>
      </c>
      <c r="O2096">
        <v>0</v>
      </c>
      <c r="P2096">
        <v>112</v>
      </c>
      <c r="Q2096">
        <v>36</v>
      </c>
      <c r="R2096">
        <v>3</v>
      </c>
      <c r="S2096">
        <v>0</v>
      </c>
      <c r="T2096">
        <v>126</v>
      </c>
    </row>
    <row r="2097" spans="1:20" x14ac:dyDescent="0.2">
      <c r="A2097" s="1">
        <v>43265</v>
      </c>
      <c r="B2097" t="s">
        <v>18</v>
      </c>
      <c r="C2097">
        <v>4</v>
      </c>
      <c r="D2097">
        <v>4</v>
      </c>
      <c r="E2097">
        <v>0</v>
      </c>
      <c r="F2097">
        <v>14</v>
      </c>
      <c r="G2097" s="5">
        <v>5.5</v>
      </c>
      <c r="H2097" s="5">
        <v>25289</v>
      </c>
      <c r="I2097">
        <v>5</v>
      </c>
      <c r="J2097">
        <v>4</v>
      </c>
      <c r="K2097">
        <v>0</v>
      </c>
      <c r="L2097">
        <v>18</v>
      </c>
      <c r="M2097">
        <v>3</v>
      </c>
      <c r="N2097">
        <v>4</v>
      </c>
      <c r="O2097">
        <v>0</v>
      </c>
      <c r="P2097">
        <v>10</v>
      </c>
      <c r="Q2097">
        <v>6</v>
      </c>
      <c r="R2097">
        <v>4</v>
      </c>
      <c r="S2097">
        <v>0</v>
      </c>
      <c r="T2097">
        <v>21</v>
      </c>
    </row>
    <row r="2098" spans="1:20" x14ac:dyDescent="0.2">
      <c r="A2098" s="1">
        <v>43265</v>
      </c>
      <c r="B2098" t="s">
        <v>19</v>
      </c>
      <c r="C2098">
        <v>31</v>
      </c>
      <c r="D2098">
        <v>9</v>
      </c>
      <c r="E2098">
        <v>1</v>
      </c>
      <c r="F2098">
        <v>268</v>
      </c>
      <c r="G2098" s="5">
        <v>2.9354838709677402</v>
      </c>
      <c r="H2098" s="5">
        <v>48527.516129032199</v>
      </c>
      <c r="I2098">
        <v>25</v>
      </c>
      <c r="J2098">
        <v>15</v>
      </c>
      <c r="K2098">
        <v>0</v>
      </c>
      <c r="L2098">
        <v>378</v>
      </c>
      <c r="M2098">
        <v>36</v>
      </c>
      <c r="N2098">
        <v>11</v>
      </c>
      <c r="O2098">
        <v>1</v>
      </c>
      <c r="P2098">
        <v>375</v>
      </c>
      <c r="Q2098">
        <v>30</v>
      </c>
      <c r="R2098">
        <v>8</v>
      </c>
      <c r="S2098">
        <v>1</v>
      </c>
      <c r="T2098">
        <v>205</v>
      </c>
    </row>
    <row r="2099" spans="1:20" x14ac:dyDescent="0.2">
      <c r="A2099" s="1">
        <v>43265</v>
      </c>
      <c r="B2099" t="s">
        <v>20</v>
      </c>
      <c r="C2099">
        <v>14</v>
      </c>
      <c r="D2099">
        <v>12</v>
      </c>
      <c r="E2099">
        <v>0</v>
      </c>
      <c r="F2099">
        <v>174</v>
      </c>
      <c r="G2099" s="5">
        <v>1.5</v>
      </c>
      <c r="H2099" s="5">
        <v>78751.928571428507</v>
      </c>
      <c r="I2099">
        <v>18</v>
      </c>
      <c r="J2099">
        <v>14</v>
      </c>
      <c r="K2099">
        <v>0</v>
      </c>
      <c r="L2099">
        <v>251</v>
      </c>
      <c r="M2099">
        <v>18</v>
      </c>
      <c r="N2099">
        <v>6</v>
      </c>
      <c r="O2099">
        <v>0</v>
      </c>
      <c r="P2099">
        <v>113</v>
      </c>
      <c r="Q2099">
        <v>14</v>
      </c>
      <c r="R2099">
        <v>8</v>
      </c>
      <c r="S2099">
        <v>0</v>
      </c>
      <c r="T2099">
        <v>104</v>
      </c>
    </row>
    <row r="2100" spans="1:20" x14ac:dyDescent="0.2">
      <c r="A2100" s="1">
        <v>43265</v>
      </c>
      <c r="B2100" t="s">
        <v>21</v>
      </c>
      <c r="C2100">
        <v>10</v>
      </c>
      <c r="D2100">
        <v>10</v>
      </c>
      <c r="E2100">
        <v>0</v>
      </c>
      <c r="F2100">
        <v>101</v>
      </c>
      <c r="G2100" s="5">
        <v>2.1</v>
      </c>
      <c r="H2100" s="5">
        <v>60129.3</v>
      </c>
      <c r="I2100">
        <v>7</v>
      </c>
      <c r="J2100">
        <v>10</v>
      </c>
      <c r="K2100">
        <v>0</v>
      </c>
      <c r="L2100">
        <v>70</v>
      </c>
      <c r="M2100">
        <v>23</v>
      </c>
      <c r="N2100">
        <v>10</v>
      </c>
      <c r="O2100">
        <v>0</v>
      </c>
      <c r="P2100">
        <v>235</v>
      </c>
      <c r="Q2100">
        <v>10</v>
      </c>
      <c r="R2100">
        <v>10</v>
      </c>
      <c r="S2100">
        <v>1</v>
      </c>
      <c r="T2100">
        <v>89</v>
      </c>
    </row>
    <row r="2101" spans="1:20" x14ac:dyDescent="0.2">
      <c r="A2101" s="1">
        <v>43265</v>
      </c>
      <c r="B2101" t="s">
        <v>22</v>
      </c>
      <c r="C2101">
        <v>19</v>
      </c>
      <c r="D2101">
        <v>8</v>
      </c>
      <c r="E2101">
        <v>1</v>
      </c>
      <c r="F2101">
        <v>161</v>
      </c>
      <c r="G2101" s="5">
        <v>2.1052631578947301</v>
      </c>
      <c r="H2101" s="5">
        <v>73810.526315789393</v>
      </c>
      <c r="I2101">
        <v>28</v>
      </c>
      <c r="J2101">
        <v>7</v>
      </c>
      <c r="K2101">
        <v>1</v>
      </c>
      <c r="L2101">
        <v>225</v>
      </c>
      <c r="M2101">
        <v>37</v>
      </c>
      <c r="N2101">
        <v>8</v>
      </c>
      <c r="O2101">
        <v>0</v>
      </c>
      <c r="P2101">
        <v>327</v>
      </c>
      <c r="Q2101">
        <v>37</v>
      </c>
      <c r="R2101">
        <v>8</v>
      </c>
      <c r="S2101">
        <v>0</v>
      </c>
      <c r="T2101">
        <v>335</v>
      </c>
    </row>
    <row r="2102" spans="1:20" x14ac:dyDescent="0.2">
      <c r="A2102" s="1">
        <v>43265</v>
      </c>
      <c r="B2102" t="s">
        <v>23</v>
      </c>
      <c r="C2102">
        <v>46</v>
      </c>
      <c r="D2102">
        <v>10</v>
      </c>
      <c r="E2102">
        <v>0</v>
      </c>
      <c r="F2102">
        <v>497</v>
      </c>
      <c r="G2102" s="5">
        <v>4.6097560975609699</v>
      </c>
      <c r="H2102" s="5">
        <v>58639</v>
      </c>
      <c r="I2102">
        <v>42</v>
      </c>
      <c r="J2102">
        <v>10</v>
      </c>
      <c r="K2102">
        <v>0</v>
      </c>
      <c r="L2102">
        <v>468</v>
      </c>
      <c r="M2102">
        <v>55</v>
      </c>
      <c r="N2102">
        <v>10</v>
      </c>
      <c r="O2102">
        <v>0</v>
      </c>
      <c r="P2102">
        <v>600</v>
      </c>
      <c r="Q2102">
        <v>31</v>
      </c>
      <c r="R2102">
        <v>10</v>
      </c>
      <c r="S2102">
        <v>0</v>
      </c>
      <c r="T2102">
        <v>348</v>
      </c>
    </row>
    <row r="2103" spans="1:20" x14ac:dyDescent="0.2">
      <c r="A2103" s="1">
        <v>43265</v>
      </c>
      <c r="B2103" t="s">
        <v>24</v>
      </c>
      <c r="C2103">
        <v>13</v>
      </c>
      <c r="D2103">
        <v>2</v>
      </c>
      <c r="E2103">
        <v>0</v>
      </c>
      <c r="F2103">
        <v>34</v>
      </c>
      <c r="G2103" s="5">
        <v>2.2307692307692299</v>
      </c>
      <c r="H2103" s="5">
        <v>61714.461538461503</v>
      </c>
      <c r="I2103">
        <v>14</v>
      </c>
      <c r="J2103">
        <v>2</v>
      </c>
      <c r="K2103">
        <v>0</v>
      </c>
      <c r="L2103">
        <v>52</v>
      </c>
      <c r="M2103">
        <v>18</v>
      </c>
      <c r="N2103">
        <v>2</v>
      </c>
      <c r="O2103">
        <v>0</v>
      </c>
      <c r="P2103">
        <v>50</v>
      </c>
      <c r="Q2103">
        <v>10</v>
      </c>
      <c r="R2103">
        <v>2</v>
      </c>
      <c r="S2103">
        <v>0</v>
      </c>
      <c r="T2103">
        <v>27</v>
      </c>
    </row>
    <row r="2104" spans="1:20" x14ac:dyDescent="0.2">
      <c r="A2104" s="1">
        <v>43265</v>
      </c>
      <c r="B2104" t="s">
        <v>25</v>
      </c>
      <c r="C2104">
        <v>10</v>
      </c>
      <c r="D2104">
        <v>4</v>
      </c>
      <c r="E2104">
        <v>0</v>
      </c>
      <c r="F2104">
        <v>39</v>
      </c>
      <c r="G2104" s="5">
        <v>2.8571428571428501</v>
      </c>
      <c r="H2104" s="5">
        <v>43006.857142857101</v>
      </c>
      <c r="I2104">
        <v>12</v>
      </c>
      <c r="J2104">
        <v>4</v>
      </c>
      <c r="K2104">
        <v>0</v>
      </c>
      <c r="L2104">
        <v>42</v>
      </c>
      <c r="M2104">
        <v>6</v>
      </c>
      <c r="N2104">
        <v>4</v>
      </c>
      <c r="O2104">
        <v>0</v>
      </c>
      <c r="P2104">
        <v>23</v>
      </c>
      <c r="Q2104">
        <v>8</v>
      </c>
      <c r="R2104">
        <v>4</v>
      </c>
      <c r="S2104">
        <v>1</v>
      </c>
      <c r="T2104">
        <v>27</v>
      </c>
    </row>
    <row r="2105" spans="1:20" x14ac:dyDescent="0.2">
      <c r="A2105" s="1">
        <v>43265</v>
      </c>
      <c r="B2105" t="s">
        <v>26</v>
      </c>
      <c r="C2105">
        <v>46</v>
      </c>
      <c r="D2105">
        <v>2</v>
      </c>
      <c r="E2105">
        <v>0</v>
      </c>
      <c r="F2105">
        <v>90</v>
      </c>
      <c r="G2105" s="5">
        <v>6.1</v>
      </c>
      <c r="H2105" s="5">
        <v>50105.0666666666</v>
      </c>
      <c r="I2105">
        <v>41</v>
      </c>
      <c r="J2105">
        <v>2</v>
      </c>
      <c r="K2105">
        <v>0</v>
      </c>
      <c r="L2105">
        <v>82</v>
      </c>
      <c r="M2105">
        <v>37</v>
      </c>
      <c r="N2105">
        <v>2</v>
      </c>
      <c r="O2105">
        <v>0</v>
      </c>
      <c r="P2105">
        <v>71</v>
      </c>
      <c r="Q2105">
        <v>27</v>
      </c>
      <c r="R2105">
        <v>2</v>
      </c>
      <c r="S2105">
        <v>0</v>
      </c>
      <c r="T2105">
        <v>51</v>
      </c>
    </row>
    <row r="2106" spans="1:20" x14ac:dyDescent="0.2">
      <c r="A2106" s="1">
        <v>43265</v>
      </c>
      <c r="B2106" t="s">
        <v>27</v>
      </c>
      <c r="C2106">
        <v>15</v>
      </c>
      <c r="D2106">
        <v>8</v>
      </c>
      <c r="E2106">
        <v>1</v>
      </c>
      <c r="F2106">
        <v>134</v>
      </c>
      <c r="G2106" s="5">
        <v>2.5333333333333301</v>
      </c>
      <c r="H2106" s="5">
        <v>53466.0666666666</v>
      </c>
      <c r="I2106">
        <v>14</v>
      </c>
      <c r="J2106">
        <v>8</v>
      </c>
      <c r="K2106">
        <v>1</v>
      </c>
      <c r="L2106">
        <v>122</v>
      </c>
      <c r="M2106">
        <v>8</v>
      </c>
      <c r="N2106">
        <v>8</v>
      </c>
      <c r="O2106">
        <v>2</v>
      </c>
      <c r="P2106">
        <v>58</v>
      </c>
      <c r="Q2106">
        <v>9</v>
      </c>
      <c r="R2106">
        <v>8</v>
      </c>
      <c r="S2106">
        <v>0</v>
      </c>
      <c r="T2106">
        <v>80</v>
      </c>
    </row>
    <row r="2107" spans="1:20" x14ac:dyDescent="0.2">
      <c r="A2107" s="1">
        <v>43265</v>
      </c>
      <c r="B2107" t="s">
        <v>28</v>
      </c>
      <c r="C2107">
        <v>18</v>
      </c>
      <c r="D2107">
        <v>8</v>
      </c>
      <c r="E2107">
        <v>0</v>
      </c>
      <c r="F2107">
        <v>131</v>
      </c>
      <c r="G2107" s="5">
        <v>8.6666666666666607</v>
      </c>
      <c r="H2107" s="5">
        <v>38980.666666666599</v>
      </c>
      <c r="I2107">
        <v>20</v>
      </c>
      <c r="J2107">
        <v>12</v>
      </c>
      <c r="K2107">
        <v>0</v>
      </c>
      <c r="L2107">
        <v>230</v>
      </c>
      <c r="M2107">
        <v>14</v>
      </c>
      <c r="N2107">
        <v>9</v>
      </c>
      <c r="O2107">
        <v>0</v>
      </c>
      <c r="P2107">
        <v>124</v>
      </c>
      <c r="Q2107">
        <v>21</v>
      </c>
      <c r="R2107">
        <v>8</v>
      </c>
      <c r="S2107">
        <v>1</v>
      </c>
      <c r="T2107">
        <v>158</v>
      </c>
    </row>
    <row r="2108" spans="1:20" x14ac:dyDescent="0.2">
      <c r="A2108" s="1">
        <v>43265</v>
      </c>
      <c r="B2108" t="s">
        <v>29</v>
      </c>
      <c r="C2108">
        <v>26</v>
      </c>
      <c r="D2108">
        <v>2</v>
      </c>
      <c r="E2108">
        <v>0</v>
      </c>
      <c r="F2108">
        <v>63</v>
      </c>
      <c r="G2108" s="5">
        <v>2.4166666666666599</v>
      </c>
      <c r="H2108" s="5">
        <v>66758.333333333299</v>
      </c>
      <c r="I2108">
        <v>16</v>
      </c>
      <c r="J2108">
        <v>2</v>
      </c>
      <c r="K2108">
        <v>0</v>
      </c>
      <c r="L2108">
        <v>52</v>
      </c>
      <c r="M2108">
        <v>20</v>
      </c>
      <c r="N2108">
        <v>2</v>
      </c>
      <c r="O2108">
        <v>0</v>
      </c>
      <c r="P2108">
        <v>50</v>
      </c>
      <c r="Q2108">
        <v>15</v>
      </c>
      <c r="R2108">
        <v>2</v>
      </c>
      <c r="S2108">
        <v>0</v>
      </c>
      <c r="T2108">
        <v>38</v>
      </c>
    </row>
    <row r="2109" spans="1:20" x14ac:dyDescent="0.2">
      <c r="A2109" s="1">
        <v>43265</v>
      </c>
      <c r="B2109" t="s">
        <v>30</v>
      </c>
      <c r="C2109">
        <v>18</v>
      </c>
      <c r="D2109">
        <v>2</v>
      </c>
      <c r="E2109">
        <v>0</v>
      </c>
      <c r="F2109">
        <v>46</v>
      </c>
      <c r="G2109" s="5">
        <v>2.2941176470588198</v>
      </c>
      <c r="H2109" s="5">
        <v>64825.588235294097</v>
      </c>
      <c r="I2109">
        <v>18</v>
      </c>
      <c r="J2109">
        <v>2</v>
      </c>
      <c r="K2109">
        <v>0</v>
      </c>
      <c r="L2109">
        <v>48</v>
      </c>
      <c r="M2109">
        <v>18</v>
      </c>
      <c r="N2109">
        <v>2</v>
      </c>
      <c r="O2109">
        <v>0</v>
      </c>
      <c r="P2109">
        <v>50</v>
      </c>
      <c r="Q2109">
        <v>16</v>
      </c>
      <c r="R2109">
        <v>2</v>
      </c>
      <c r="S2109">
        <v>0</v>
      </c>
      <c r="T2109">
        <v>36</v>
      </c>
    </row>
    <row r="2110" spans="1:20" x14ac:dyDescent="0.2">
      <c r="A2110" s="1">
        <v>43265</v>
      </c>
      <c r="B2110" t="s">
        <v>31</v>
      </c>
      <c r="C2110">
        <v>88</v>
      </c>
      <c r="D2110">
        <v>14</v>
      </c>
      <c r="E2110">
        <v>0</v>
      </c>
      <c r="F2110">
        <v>1166</v>
      </c>
      <c r="G2110" s="5">
        <v>5.7126436781609096</v>
      </c>
      <c r="H2110" s="5">
        <v>48400.3103448275</v>
      </c>
      <c r="I2110">
        <v>75</v>
      </c>
      <c r="J2110">
        <v>15</v>
      </c>
      <c r="K2110">
        <v>0</v>
      </c>
      <c r="L2110">
        <v>1081</v>
      </c>
      <c r="M2110">
        <v>88</v>
      </c>
      <c r="N2110">
        <v>11</v>
      </c>
      <c r="O2110">
        <v>0</v>
      </c>
      <c r="P2110">
        <v>951</v>
      </c>
      <c r="Q2110">
        <v>83</v>
      </c>
      <c r="R2110">
        <v>12</v>
      </c>
      <c r="S2110">
        <v>1</v>
      </c>
      <c r="T2110">
        <v>910</v>
      </c>
    </row>
    <row r="2111" spans="1:20" x14ac:dyDescent="0.2">
      <c r="A2111" s="1">
        <v>43265</v>
      </c>
      <c r="B2111" t="s">
        <v>32</v>
      </c>
      <c r="C2111">
        <v>42</v>
      </c>
      <c r="D2111">
        <v>3</v>
      </c>
      <c r="E2111">
        <v>0</v>
      </c>
      <c r="F2111">
        <v>202</v>
      </c>
      <c r="G2111" s="5">
        <v>3.0857142857142801</v>
      </c>
      <c r="H2111" s="5">
        <v>54423.885714285701</v>
      </c>
      <c r="I2111">
        <v>29</v>
      </c>
      <c r="J2111">
        <v>3</v>
      </c>
      <c r="K2111">
        <v>0</v>
      </c>
      <c r="L2111">
        <v>119</v>
      </c>
      <c r="M2111">
        <v>35</v>
      </c>
      <c r="N2111">
        <v>3</v>
      </c>
      <c r="O2111">
        <v>0</v>
      </c>
      <c r="P2111">
        <v>126</v>
      </c>
      <c r="Q2111">
        <v>30</v>
      </c>
      <c r="R2111">
        <v>3</v>
      </c>
      <c r="S2111">
        <v>0</v>
      </c>
      <c r="T2111">
        <v>118</v>
      </c>
    </row>
    <row r="2112" spans="1:20" x14ac:dyDescent="0.2">
      <c r="A2112" s="1">
        <v>43266</v>
      </c>
      <c r="B2112" t="s">
        <v>18</v>
      </c>
      <c r="C2112">
        <v>15</v>
      </c>
      <c r="D2112">
        <v>4</v>
      </c>
      <c r="E2112">
        <v>0</v>
      </c>
      <c r="F2112">
        <v>52</v>
      </c>
      <c r="G2112" s="5">
        <v>1.9090909090909001</v>
      </c>
      <c r="H2112" s="5">
        <v>54686.090909090897</v>
      </c>
      <c r="I2112">
        <v>15</v>
      </c>
      <c r="J2112">
        <v>4</v>
      </c>
      <c r="K2112">
        <v>1</v>
      </c>
      <c r="L2112">
        <v>47</v>
      </c>
      <c r="M2112">
        <v>13</v>
      </c>
      <c r="N2112">
        <v>4</v>
      </c>
      <c r="O2112">
        <v>0</v>
      </c>
      <c r="P2112">
        <v>46</v>
      </c>
      <c r="Q2112">
        <v>9</v>
      </c>
      <c r="R2112">
        <v>4</v>
      </c>
      <c r="S2112">
        <v>0</v>
      </c>
      <c r="T2112">
        <v>32</v>
      </c>
    </row>
    <row r="2113" spans="1:20" x14ac:dyDescent="0.2">
      <c r="A2113" s="1">
        <v>43266</v>
      </c>
      <c r="B2113" t="s">
        <v>19</v>
      </c>
      <c r="C2113">
        <v>31</v>
      </c>
      <c r="D2113">
        <v>14</v>
      </c>
      <c r="E2113">
        <v>1</v>
      </c>
      <c r="F2113">
        <v>394</v>
      </c>
      <c r="G2113" s="5">
        <v>2.06451612903225</v>
      </c>
      <c r="H2113" s="5">
        <v>83923.419354838697</v>
      </c>
      <c r="I2113">
        <v>33</v>
      </c>
      <c r="J2113">
        <v>14</v>
      </c>
      <c r="K2113">
        <v>0</v>
      </c>
      <c r="L2113">
        <v>448</v>
      </c>
      <c r="M2113">
        <v>33</v>
      </c>
      <c r="N2113">
        <v>13</v>
      </c>
      <c r="O2113">
        <v>1</v>
      </c>
      <c r="P2113">
        <v>390</v>
      </c>
      <c r="Q2113">
        <v>43</v>
      </c>
      <c r="R2113">
        <v>10</v>
      </c>
      <c r="S2113">
        <v>1</v>
      </c>
      <c r="T2113">
        <v>379</v>
      </c>
    </row>
    <row r="2114" spans="1:20" x14ac:dyDescent="0.2">
      <c r="A2114" s="1">
        <v>43266</v>
      </c>
      <c r="B2114" t="s">
        <v>20</v>
      </c>
      <c r="C2114">
        <v>23</v>
      </c>
      <c r="D2114">
        <v>8</v>
      </c>
      <c r="E2114">
        <v>0</v>
      </c>
      <c r="F2114">
        <v>191</v>
      </c>
      <c r="G2114" s="5">
        <v>4.0869565217391299</v>
      </c>
      <c r="H2114" s="5">
        <v>52280.652173912997</v>
      </c>
      <c r="I2114">
        <v>26</v>
      </c>
      <c r="J2114">
        <v>9</v>
      </c>
      <c r="K2114">
        <v>1</v>
      </c>
      <c r="L2114">
        <v>230</v>
      </c>
      <c r="M2114">
        <v>16</v>
      </c>
      <c r="N2114">
        <v>9</v>
      </c>
      <c r="O2114">
        <v>0</v>
      </c>
      <c r="P2114">
        <v>136</v>
      </c>
      <c r="Q2114">
        <v>23</v>
      </c>
      <c r="R2114">
        <v>8</v>
      </c>
      <c r="S2114">
        <v>0</v>
      </c>
      <c r="T2114">
        <v>177</v>
      </c>
    </row>
    <row r="2115" spans="1:20" x14ac:dyDescent="0.2">
      <c r="A2115" s="1">
        <v>43266</v>
      </c>
      <c r="B2115" t="s">
        <v>21</v>
      </c>
      <c r="C2115">
        <v>26</v>
      </c>
      <c r="D2115">
        <v>10</v>
      </c>
      <c r="E2115">
        <v>0</v>
      </c>
      <c r="F2115">
        <v>266</v>
      </c>
      <c r="G2115" s="5">
        <v>2.9130434782608599</v>
      </c>
      <c r="H2115" s="5">
        <v>48028.782608695597</v>
      </c>
      <c r="I2115">
        <v>16</v>
      </c>
      <c r="J2115">
        <v>10</v>
      </c>
      <c r="K2115">
        <v>0</v>
      </c>
      <c r="L2115">
        <v>160</v>
      </c>
      <c r="M2115">
        <v>20</v>
      </c>
      <c r="N2115">
        <v>10</v>
      </c>
      <c r="O2115">
        <v>0</v>
      </c>
      <c r="P2115">
        <v>212</v>
      </c>
      <c r="Q2115">
        <v>8</v>
      </c>
      <c r="R2115">
        <v>10</v>
      </c>
      <c r="S2115">
        <v>0</v>
      </c>
      <c r="T2115">
        <v>84</v>
      </c>
    </row>
    <row r="2116" spans="1:20" x14ac:dyDescent="0.2">
      <c r="A2116" s="1">
        <v>43266</v>
      </c>
      <c r="B2116" t="s">
        <v>22</v>
      </c>
      <c r="C2116">
        <v>66</v>
      </c>
      <c r="D2116">
        <v>8</v>
      </c>
      <c r="E2116">
        <v>0</v>
      </c>
      <c r="F2116">
        <v>614</v>
      </c>
      <c r="G2116" s="5">
        <v>12.245901639344201</v>
      </c>
      <c r="H2116" s="5">
        <v>46055.754098360601</v>
      </c>
      <c r="I2116">
        <v>42</v>
      </c>
      <c r="J2116">
        <v>7</v>
      </c>
      <c r="K2116">
        <v>0</v>
      </c>
      <c r="L2116">
        <v>358</v>
      </c>
      <c r="M2116">
        <v>35</v>
      </c>
      <c r="N2116">
        <v>8</v>
      </c>
      <c r="O2116">
        <v>1</v>
      </c>
      <c r="P2116">
        <v>314</v>
      </c>
      <c r="Q2116">
        <v>41</v>
      </c>
      <c r="R2116">
        <v>8</v>
      </c>
      <c r="S2116">
        <v>1</v>
      </c>
      <c r="T2116">
        <v>360</v>
      </c>
    </row>
    <row r="2117" spans="1:20" x14ac:dyDescent="0.2">
      <c r="A2117" s="1">
        <v>43266</v>
      </c>
      <c r="B2117" t="s">
        <v>23</v>
      </c>
      <c r="C2117">
        <v>53</v>
      </c>
      <c r="D2117">
        <v>10</v>
      </c>
      <c r="E2117">
        <v>0</v>
      </c>
      <c r="F2117">
        <v>576</v>
      </c>
      <c r="G2117" s="5">
        <v>3.2916666666666599</v>
      </c>
      <c r="H2117" s="5">
        <v>50209.4375</v>
      </c>
      <c r="I2117">
        <v>58</v>
      </c>
      <c r="J2117">
        <v>10</v>
      </c>
      <c r="K2117">
        <v>0</v>
      </c>
      <c r="L2117">
        <v>651</v>
      </c>
      <c r="M2117">
        <v>79</v>
      </c>
      <c r="N2117">
        <v>10</v>
      </c>
      <c r="O2117">
        <v>0</v>
      </c>
      <c r="P2117">
        <v>879</v>
      </c>
      <c r="Q2117">
        <v>68</v>
      </c>
      <c r="R2117">
        <v>10</v>
      </c>
      <c r="S2117">
        <v>0</v>
      </c>
      <c r="T2117">
        <v>746</v>
      </c>
    </row>
    <row r="2118" spans="1:20" x14ac:dyDescent="0.2">
      <c r="A2118" s="1">
        <v>43266</v>
      </c>
      <c r="B2118" t="s">
        <v>24</v>
      </c>
      <c r="C2118">
        <v>24</v>
      </c>
      <c r="D2118">
        <v>2</v>
      </c>
      <c r="E2118">
        <v>0</v>
      </c>
      <c r="F2118">
        <v>60</v>
      </c>
      <c r="G2118" s="5">
        <v>3.0833333333333299</v>
      </c>
      <c r="H2118" s="5">
        <v>58409.666666666599</v>
      </c>
      <c r="I2118">
        <v>8</v>
      </c>
      <c r="J2118">
        <v>2</v>
      </c>
      <c r="K2118">
        <v>0</v>
      </c>
      <c r="L2118">
        <v>24</v>
      </c>
      <c r="M2118">
        <v>17</v>
      </c>
      <c r="N2118">
        <v>2</v>
      </c>
      <c r="O2118">
        <v>0</v>
      </c>
      <c r="P2118">
        <v>44</v>
      </c>
      <c r="Q2118">
        <v>12</v>
      </c>
      <c r="R2118">
        <v>2</v>
      </c>
      <c r="S2118">
        <v>0</v>
      </c>
      <c r="T2118">
        <v>34</v>
      </c>
    </row>
    <row r="2119" spans="1:20" x14ac:dyDescent="0.2">
      <c r="A2119" s="1">
        <v>43266</v>
      </c>
      <c r="B2119" t="s">
        <v>25</v>
      </c>
      <c r="C2119">
        <v>18</v>
      </c>
      <c r="D2119">
        <v>4</v>
      </c>
      <c r="E2119">
        <v>0</v>
      </c>
      <c r="F2119">
        <v>69</v>
      </c>
      <c r="G2119" s="5">
        <v>3.3529411764705799</v>
      </c>
      <c r="H2119" s="5">
        <v>41364.705882352901</v>
      </c>
      <c r="I2119">
        <v>12</v>
      </c>
      <c r="J2119">
        <v>4</v>
      </c>
      <c r="K2119">
        <v>0</v>
      </c>
      <c r="L2119">
        <v>42</v>
      </c>
      <c r="M2119">
        <v>11</v>
      </c>
      <c r="N2119">
        <v>4</v>
      </c>
      <c r="O2119">
        <v>0</v>
      </c>
      <c r="P2119">
        <v>44</v>
      </c>
      <c r="Q2119">
        <v>11</v>
      </c>
      <c r="R2119">
        <v>4</v>
      </c>
      <c r="S2119">
        <v>0</v>
      </c>
      <c r="T2119">
        <v>44</v>
      </c>
    </row>
    <row r="2120" spans="1:20" x14ac:dyDescent="0.2">
      <c r="A2120" s="1">
        <v>43266</v>
      </c>
      <c r="B2120" t="s">
        <v>26</v>
      </c>
      <c r="C2120">
        <v>48</v>
      </c>
      <c r="D2120">
        <v>2</v>
      </c>
      <c r="E2120">
        <v>0</v>
      </c>
      <c r="F2120">
        <v>95</v>
      </c>
      <c r="G2120" s="5">
        <v>3.94285714285714</v>
      </c>
      <c r="H2120" s="5">
        <v>51533.514285714198</v>
      </c>
      <c r="I2120">
        <v>56</v>
      </c>
      <c r="J2120">
        <v>2</v>
      </c>
      <c r="K2120">
        <v>0</v>
      </c>
      <c r="L2120">
        <v>110</v>
      </c>
      <c r="M2120">
        <v>50</v>
      </c>
      <c r="N2120">
        <v>2</v>
      </c>
      <c r="O2120">
        <v>0</v>
      </c>
      <c r="P2120">
        <v>98</v>
      </c>
      <c r="Q2120">
        <v>44</v>
      </c>
      <c r="R2120">
        <v>2</v>
      </c>
      <c r="S2120">
        <v>0</v>
      </c>
      <c r="T2120">
        <v>88</v>
      </c>
    </row>
    <row r="2121" spans="1:20" x14ac:dyDescent="0.2">
      <c r="A2121" s="1">
        <v>43266</v>
      </c>
      <c r="B2121" t="s">
        <v>27</v>
      </c>
      <c r="C2121">
        <v>5</v>
      </c>
      <c r="D2121">
        <v>8</v>
      </c>
      <c r="E2121">
        <v>0</v>
      </c>
      <c r="F2121">
        <v>45</v>
      </c>
      <c r="G2121" s="5">
        <v>6.4</v>
      </c>
      <c r="H2121" s="5">
        <v>40086.199999999997</v>
      </c>
      <c r="I2121">
        <v>13</v>
      </c>
      <c r="J2121">
        <v>8</v>
      </c>
      <c r="K2121">
        <v>2</v>
      </c>
      <c r="L2121">
        <v>102</v>
      </c>
      <c r="M2121">
        <v>18</v>
      </c>
      <c r="N2121">
        <v>8</v>
      </c>
      <c r="O2121">
        <v>0</v>
      </c>
      <c r="P2121">
        <v>174</v>
      </c>
      <c r="Q2121">
        <v>8</v>
      </c>
      <c r="R2121">
        <v>8</v>
      </c>
      <c r="S2121">
        <v>1</v>
      </c>
      <c r="T2121">
        <v>66</v>
      </c>
    </row>
    <row r="2122" spans="1:20" x14ac:dyDescent="0.2">
      <c r="A2122" s="1">
        <v>43266</v>
      </c>
      <c r="B2122" t="s">
        <v>28</v>
      </c>
      <c r="C2122">
        <v>26</v>
      </c>
      <c r="D2122">
        <v>7</v>
      </c>
      <c r="E2122">
        <v>0</v>
      </c>
      <c r="F2122">
        <v>169</v>
      </c>
      <c r="G2122" s="5">
        <v>3.5384615384615299</v>
      </c>
      <c r="H2122" s="5">
        <v>61619.7307692307</v>
      </c>
      <c r="I2122">
        <v>14</v>
      </c>
      <c r="J2122">
        <v>10</v>
      </c>
      <c r="K2122">
        <v>0</v>
      </c>
      <c r="L2122">
        <v>134</v>
      </c>
      <c r="M2122">
        <v>28</v>
      </c>
      <c r="N2122">
        <v>7</v>
      </c>
      <c r="O2122">
        <v>1</v>
      </c>
      <c r="P2122">
        <v>182</v>
      </c>
      <c r="Q2122">
        <v>20</v>
      </c>
      <c r="R2122">
        <v>7</v>
      </c>
      <c r="S2122">
        <v>1</v>
      </c>
      <c r="T2122">
        <v>126</v>
      </c>
    </row>
    <row r="2123" spans="1:20" x14ac:dyDescent="0.2">
      <c r="A2123" s="1">
        <v>43266</v>
      </c>
      <c r="B2123" t="s">
        <v>29</v>
      </c>
      <c r="C2123">
        <v>20</v>
      </c>
      <c r="D2123">
        <v>2</v>
      </c>
      <c r="E2123">
        <v>0</v>
      </c>
      <c r="F2123">
        <v>44</v>
      </c>
      <c r="G2123" s="5">
        <v>2.1578947368421</v>
      </c>
      <c r="H2123" s="5">
        <v>73775.157894736796</v>
      </c>
      <c r="I2123">
        <v>20</v>
      </c>
      <c r="J2123">
        <v>2</v>
      </c>
      <c r="K2123">
        <v>0</v>
      </c>
      <c r="L2123">
        <v>53</v>
      </c>
      <c r="M2123">
        <v>20</v>
      </c>
      <c r="N2123">
        <v>2</v>
      </c>
      <c r="O2123">
        <v>0</v>
      </c>
      <c r="P2123">
        <v>40</v>
      </c>
      <c r="Q2123">
        <v>31</v>
      </c>
      <c r="R2123">
        <v>2</v>
      </c>
      <c r="S2123">
        <v>0</v>
      </c>
      <c r="T2123">
        <v>84</v>
      </c>
    </row>
    <row r="2124" spans="1:20" x14ac:dyDescent="0.2">
      <c r="A2124" s="1">
        <v>43266</v>
      </c>
      <c r="B2124" t="s">
        <v>30</v>
      </c>
      <c r="C2124">
        <v>23</v>
      </c>
      <c r="D2124">
        <v>2</v>
      </c>
      <c r="E2124">
        <v>0</v>
      </c>
      <c r="F2124">
        <v>50</v>
      </c>
      <c r="G2124" s="5">
        <v>2</v>
      </c>
      <c r="H2124" s="5">
        <v>66805.333333333299</v>
      </c>
      <c r="I2124">
        <v>18</v>
      </c>
      <c r="J2124">
        <v>2</v>
      </c>
      <c r="K2124">
        <v>0</v>
      </c>
      <c r="L2124">
        <v>54</v>
      </c>
      <c r="M2124">
        <v>17</v>
      </c>
      <c r="N2124">
        <v>2</v>
      </c>
      <c r="O2124">
        <v>0</v>
      </c>
      <c r="P2124">
        <v>41</v>
      </c>
      <c r="Q2124">
        <v>16</v>
      </c>
      <c r="R2124">
        <v>2</v>
      </c>
      <c r="S2124">
        <v>0</v>
      </c>
      <c r="T2124">
        <v>44</v>
      </c>
    </row>
    <row r="2125" spans="1:20" x14ac:dyDescent="0.2">
      <c r="A2125" s="1">
        <v>43266</v>
      </c>
      <c r="B2125" t="s">
        <v>31</v>
      </c>
      <c r="C2125">
        <v>143</v>
      </c>
      <c r="D2125">
        <v>12</v>
      </c>
      <c r="E2125">
        <v>0</v>
      </c>
      <c r="F2125">
        <v>1731</v>
      </c>
      <c r="G2125" s="5">
        <v>5.0869565217391299</v>
      </c>
      <c r="H2125" s="5">
        <v>53003.094202898501</v>
      </c>
      <c r="I2125">
        <v>116</v>
      </c>
      <c r="J2125">
        <v>14</v>
      </c>
      <c r="K2125">
        <v>0</v>
      </c>
      <c r="L2125">
        <v>1537</v>
      </c>
      <c r="M2125">
        <v>99</v>
      </c>
      <c r="N2125">
        <v>11</v>
      </c>
      <c r="O2125">
        <v>0</v>
      </c>
      <c r="P2125">
        <v>1086</v>
      </c>
      <c r="Q2125">
        <v>94</v>
      </c>
      <c r="R2125">
        <v>13</v>
      </c>
      <c r="S2125">
        <v>0</v>
      </c>
      <c r="T2125">
        <v>1210</v>
      </c>
    </row>
    <row r="2126" spans="1:20" x14ac:dyDescent="0.2">
      <c r="A2126" s="1">
        <v>43266</v>
      </c>
      <c r="B2126" t="s">
        <v>32</v>
      </c>
      <c r="C2126">
        <v>39</v>
      </c>
      <c r="D2126">
        <v>3</v>
      </c>
      <c r="E2126">
        <v>0</v>
      </c>
      <c r="F2126">
        <v>147</v>
      </c>
      <c r="G2126" s="5">
        <v>9.5526315789473593</v>
      </c>
      <c r="H2126" s="5">
        <v>55336.605263157799</v>
      </c>
      <c r="I2126">
        <v>50</v>
      </c>
      <c r="J2126">
        <v>3</v>
      </c>
      <c r="K2126">
        <v>0</v>
      </c>
      <c r="L2126">
        <v>205</v>
      </c>
      <c r="M2126">
        <v>47</v>
      </c>
      <c r="N2126">
        <v>3</v>
      </c>
      <c r="O2126">
        <v>0</v>
      </c>
      <c r="P2126">
        <v>172</v>
      </c>
      <c r="Q2126">
        <v>34</v>
      </c>
      <c r="R2126">
        <v>3</v>
      </c>
      <c r="S2126">
        <v>0</v>
      </c>
      <c r="T2126">
        <v>155</v>
      </c>
    </row>
    <row r="2127" spans="1:20" x14ac:dyDescent="0.2">
      <c r="A2127" s="1">
        <v>43267</v>
      </c>
      <c r="B2127" t="s">
        <v>18</v>
      </c>
      <c r="C2127">
        <v>21</v>
      </c>
      <c r="D2127">
        <v>4</v>
      </c>
      <c r="E2127">
        <v>0</v>
      </c>
      <c r="F2127">
        <v>74</v>
      </c>
      <c r="G2127" s="5">
        <v>3.6</v>
      </c>
      <c r="H2127" s="5">
        <v>50053.7</v>
      </c>
      <c r="I2127">
        <v>35</v>
      </c>
      <c r="J2127">
        <v>4</v>
      </c>
      <c r="K2127">
        <v>0</v>
      </c>
      <c r="L2127">
        <v>122</v>
      </c>
      <c r="M2127">
        <v>12</v>
      </c>
      <c r="N2127">
        <v>4</v>
      </c>
      <c r="O2127">
        <v>0</v>
      </c>
      <c r="P2127">
        <v>38</v>
      </c>
      <c r="Q2127">
        <v>2</v>
      </c>
      <c r="R2127">
        <v>4</v>
      </c>
      <c r="S2127">
        <v>0</v>
      </c>
      <c r="T2127">
        <v>7</v>
      </c>
    </row>
    <row r="2128" spans="1:20" x14ac:dyDescent="0.2">
      <c r="A2128" s="1">
        <v>43267</v>
      </c>
      <c r="B2128" t="s">
        <v>19</v>
      </c>
      <c r="C2128">
        <v>27</v>
      </c>
      <c r="D2128">
        <v>17</v>
      </c>
      <c r="E2128">
        <v>3</v>
      </c>
      <c r="F2128">
        <v>391</v>
      </c>
      <c r="G2128" s="5">
        <v>2.4074074074073999</v>
      </c>
      <c r="H2128" s="5">
        <v>66778.222222222204</v>
      </c>
      <c r="I2128">
        <v>37</v>
      </c>
      <c r="J2128">
        <v>19</v>
      </c>
      <c r="K2128">
        <v>0</v>
      </c>
      <c r="L2128">
        <v>700</v>
      </c>
      <c r="M2128">
        <v>51</v>
      </c>
      <c r="N2128">
        <v>12</v>
      </c>
      <c r="O2128">
        <v>1</v>
      </c>
      <c r="P2128">
        <v>556</v>
      </c>
      <c r="Q2128">
        <v>44</v>
      </c>
      <c r="R2128">
        <v>10</v>
      </c>
      <c r="S2128">
        <v>1</v>
      </c>
      <c r="T2128">
        <v>384</v>
      </c>
    </row>
    <row r="2129" spans="1:20" x14ac:dyDescent="0.2">
      <c r="A2129" s="1">
        <v>43267</v>
      </c>
      <c r="B2129" t="s">
        <v>20</v>
      </c>
      <c r="C2129">
        <v>19</v>
      </c>
      <c r="D2129">
        <v>19</v>
      </c>
      <c r="E2129">
        <v>0</v>
      </c>
      <c r="F2129">
        <v>355</v>
      </c>
      <c r="G2129" s="5">
        <v>2.4736842105263102</v>
      </c>
      <c r="H2129" s="5">
        <v>63248.105263157799</v>
      </c>
      <c r="I2129">
        <v>30</v>
      </c>
      <c r="J2129">
        <v>12</v>
      </c>
      <c r="K2129">
        <v>0</v>
      </c>
      <c r="L2129">
        <v>361</v>
      </c>
      <c r="M2129">
        <v>23</v>
      </c>
      <c r="N2129">
        <v>13</v>
      </c>
      <c r="O2129">
        <v>0</v>
      </c>
      <c r="P2129">
        <v>286</v>
      </c>
      <c r="Q2129">
        <v>25</v>
      </c>
      <c r="R2129">
        <v>9</v>
      </c>
      <c r="S2129">
        <v>0</v>
      </c>
      <c r="T2129">
        <v>218</v>
      </c>
    </row>
    <row r="2130" spans="1:20" x14ac:dyDescent="0.2">
      <c r="A2130" s="1">
        <v>43267</v>
      </c>
      <c r="B2130" t="s">
        <v>21</v>
      </c>
      <c r="C2130">
        <v>12</v>
      </c>
      <c r="D2130">
        <v>10</v>
      </c>
      <c r="E2130">
        <v>1</v>
      </c>
      <c r="F2130">
        <v>112</v>
      </c>
      <c r="G2130" s="5">
        <v>3.88888888888888</v>
      </c>
      <c r="H2130" s="5">
        <v>66744.555555555504</v>
      </c>
      <c r="I2130">
        <v>22</v>
      </c>
      <c r="J2130">
        <v>10</v>
      </c>
      <c r="K2130">
        <v>0</v>
      </c>
      <c r="L2130">
        <v>220</v>
      </c>
      <c r="M2130">
        <v>19</v>
      </c>
      <c r="N2130">
        <v>10</v>
      </c>
      <c r="O2130">
        <v>0</v>
      </c>
      <c r="P2130">
        <v>193</v>
      </c>
      <c r="Q2130">
        <v>20</v>
      </c>
      <c r="R2130">
        <v>10</v>
      </c>
      <c r="S2130">
        <v>0</v>
      </c>
      <c r="T2130">
        <v>204</v>
      </c>
    </row>
    <row r="2131" spans="1:20" x14ac:dyDescent="0.2">
      <c r="A2131" s="1">
        <v>43267</v>
      </c>
      <c r="B2131" t="s">
        <v>22</v>
      </c>
      <c r="C2131">
        <v>36</v>
      </c>
      <c r="D2131">
        <v>8</v>
      </c>
      <c r="E2131">
        <v>0</v>
      </c>
      <c r="F2131">
        <v>332</v>
      </c>
      <c r="G2131" s="5">
        <v>22.303030303030301</v>
      </c>
      <c r="H2131" s="5">
        <v>75761.424242424197</v>
      </c>
      <c r="I2131">
        <v>40</v>
      </c>
      <c r="J2131">
        <v>7</v>
      </c>
      <c r="K2131">
        <v>0</v>
      </c>
      <c r="L2131">
        <v>343</v>
      </c>
      <c r="M2131">
        <v>43</v>
      </c>
      <c r="N2131">
        <v>8</v>
      </c>
      <c r="O2131">
        <v>0</v>
      </c>
      <c r="P2131">
        <v>404</v>
      </c>
      <c r="Q2131">
        <v>38</v>
      </c>
      <c r="R2131">
        <v>7</v>
      </c>
      <c r="S2131">
        <v>0</v>
      </c>
      <c r="T2131">
        <v>315</v>
      </c>
    </row>
    <row r="2132" spans="1:20" x14ac:dyDescent="0.2">
      <c r="A2132" s="1">
        <v>43267</v>
      </c>
      <c r="B2132" t="s">
        <v>23</v>
      </c>
      <c r="C2132">
        <v>70</v>
      </c>
      <c r="D2132">
        <v>10</v>
      </c>
      <c r="E2132">
        <v>0</v>
      </c>
      <c r="F2132">
        <v>774</v>
      </c>
      <c r="G2132" s="5">
        <v>2.3538461538461499</v>
      </c>
      <c r="H2132" s="5">
        <v>69320.876923076896</v>
      </c>
      <c r="I2132">
        <v>60</v>
      </c>
      <c r="J2132">
        <v>10</v>
      </c>
      <c r="K2132">
        <v>0</v>
      </c>
      <c r="L2132">
        <v>658</v>
      </c>
      <c r="M2132">
        <v>58</v>
      </c>
      <c r="N2132">
        <v>10</v>
      </c>
      <c r="O2132">
        <v>0</v>
      </c>
      <c r="P2132">
        <v>637</v>
      </c>
      <c r="Q2132">
        <v>84</v>
      </c>
      <c r="R2132">
        <v>10</v>
      </c>
      <c r="S2132">
        <v>0</v>
      </c>
      <c r="T2132">
        <v>922</v>
      </c>
    </row>
    <row r="2133" spans="1:20" x14ac:dyDescent="0.2">
      <c r="A2133" s="1">
        <v>43267</v>
      </c>
      <c r="B2133" t="s">
        <v>24</v>
      </c>
      <c r="C2133">
        <v>19</v>
      </c>
      <c r="D2133">
        <v>2</v>
      </c>
      <c r="E2133">
        <v>0</v>
      </c>
      <c r="F2133">
        <v>74</v>
      </c>
      <c r="G2133" s="5">
        <v>3.4117647058823501</v>
      </c>
      <c r="H2133" s="5">
        <v>58953.058823529398</v>
      </c>
      <c r="I2133">
        <v>27</v>
      </c>
      <c r="J2133">
        <v>2</v>
      </c>
      <c r="K2133">
        <v>0</v>
      </c>
      <c r="L2133">
        <v>82</v>
      </c>
      <c r="M2133">
        <v>17</v>
      </c>
      <c r="N2133">
        <v>2</v>
      </c>
      <c r="O2133">
        <v>0</v>
      </c>
      <c r="P2133">
        <v>64</v>
      </c>
      <c r="Q2133">
        <v>23</v>
      </c>
      <c r="R2133">
        <v>2</v>
      </c>
      <c r="S2133">
        <v>0</v>
      </c>
      <c r="T2133">
        <v>49</v>
      </c>
    </row>
    <row r="2134" spans="1:20" x14ac:dyDescent="0.2">
      <c r="A2134" s="1">
        <v>43267</v>
      </c>
      <c r="B2134" t="s">
        <v>25</v>
      </c>
      <c r="C2134">
        <v>9</v>
      </c>
      <c r="D2134">
        <v>4</v>
      </c>
      <c r="E2134">
        <v>0</v>
      </c>
      <c r="F2134">
        <v>35</v>
      </c>
      <c r="G2134" s="5">
        <v>3.1428571428571401</v>
      </c>
      <c r="H2134" s="5">
        <v>71485.428571428507</v>
      </c>
      <c r="I2134">
        <v>30</v>
      </c>
      <c r="J2134">
        <v>4</v>
      </c>
      <c r="K2134">
        <v>0</v>
      </c>
      <c r="L2134">
        <v>105</v>
      </c>
      <c r="M2134">
        <v>15</v>
      </c>
      <c r="N2134">
        <v>4</v>
      </c>
      <c r="O2134">
        <v>0</v>
      </c>
      <c r="P2134">
        <v>60</v>
      </c>
      <c r="Q2134">
        <v>5</v>
      </c>
      <c r="R2134">
        <v>4</v>
      </c>
      <c r="S2134">
        <v>0</v>
      </c>
      <c r="T2134">
        <v>19</v>
      </c>
    </row>
    <row r="2135" spans="1:20" x14ac:dyDescent="0.2">
      <c r="A2135" s="1">
        <v>43267</v>
      </c>
      <c r="B2135" t="s">
        <v>26</v>
      </c>
      <c r="C2135">
        <v>39</v>
      </c>
      <c r="D2135">
        <v>2</v>
      </c>
      <c r="E2135">
        <v>0</v>
      </c>
      <c r="F2135">
        <v>78</v>
      </c>
      <c r="G2135" s="5">
        <v>1.8</v>
      </c>
      <c r="H2135" s="5">
        <v>76068.52</v>
      </c>
      <c r="I2135">
        <v>47</v>
      </c>
      <c r="J2135">
        <v>2</v>
      </c>
      <c r="K2135">
        <v>0</v>
      </c>
      <c r="L2135">
        <v>92</v>
      </c>
      <c r="M2135">
        <v>57</v>
      </c>
      <c r="N2135">
        <v>2</v>
      </c>
      <c r="O2135">
        <v>0</v>
      </c>
      <c r="P2135">
        <v>111</v>
      </c>
      <c r="Q2135">
        <v>56</v>
      </c>
      <c r="R2135">
        <v>2</v>
      </c>
      <c r="S2135">
        <v>0</v>
      </c>
      <c r="T2135">
        <v>111</v>
      </c>
    </row>
    <row r="2136" spans="1:20" x14ac:dyDescent="0.2">
      <c r="A2136" s="1">
        <v>43267</v>
      </c>
      <c r="B2136" t="s">
        <v>27</v>
      </c>
      <c r="C2136">
        <v>10</v>
      </c>
      <c r="D2136">
        <v>8</v>
      </c>
      <c r="E2136">
        <v>1</v>
      </c>
      <c r="F2136">
        <v>88</v>
      </c>
      <c r="G2136" s="5">
        <v>1.625</v>
      </c>
      <c r="H2136" s="5">
        <v>62535.5</v>
      </c>
      <c r="I2136">
        <v>9</v>
      </c>
      <c r="J2136">
        <v>8</v>
      </c>
      <c r="K2136">
        <v>0</v>
      </c>
      <c r="L2136">
        <v>82</v>
      </c>
      <c r="M2136">
        <v>15</v>
      </c>
      <c r="N2136">
        <v>8</v>
      </c>
      <c r="O2136">
        <v>2</v>
      </c>
      <c r="P2136">
        <v>112</v>
      </c>
      <c r="Q2136">
        <v>12</v>
      </c>
      <c r="R2136">
        <v>7</v>
      </c>
      <c r="S2136">
        <v>0</v>
      </c>
      <c r="T2136">
        <v>92</v>
      </c>
    </row>
    <row r="2137" spans="1:20" x14ac:dyDescent="0.2">
      <c r="A2137" s="1">
        <v>43267</v>
      </c>
      <c r="B2137" t="s">
        <v>28</v>
      </c>
      <c r="C2137">
        <v>17</v>
      </c>
      <c r="D2137">
        <v>15</v>
      </c>
      <c r="E2137">
        <v>0</v>
      </c>
      <c r="F2137">
        <v>248</v>
      </c>
      <c r="G2137" s="5">
        <v>3.2941176470588198</v>
      </c>
      <c r="H2137" s="5">
        <v>41320.529411764699</v>
      </c>
      <c r="I2137">
        <v>25</v>
      </c>
      <c r="J2137">
        <v>12</v>
      </c>
      <c r="K2137">
        <v>0</v>
      </c>
      <c r="L2137">
        <v>286</v>
      </c>
      <c r="M2137">
        <v>21</v>
      </c>
      <c r="N2137">
        <v>9</v>
      </c>
      <c r="O2137">
        <v>0</v>
      </c>
      <c r="P2137">
        <v>184</v>
      </c>
      <c r="Q2137">
        <v>15</v>
      </c>
      <c r="R2137">
        <v>10</v>
      </c>
      <c r="S2137">
        <v>0</v>
      </c>
      <c r="T2137">
        <v>154</v>
      </c>
    </row>
    <row r="2138" spans="1:20" x14ac:dyDescent="0.2">
      <c r="A2138" s="1">
        <v>43267</v>
      </c>
      <c r="B2138" t="s">
        <v>29</v>
      </c>
      <c r="C2138">
        <v>28</v>
      </c>
      <c r="D2138">
        <v>2</v>
      </c>
      <c r="E2138">
        <v>0</v>
      </c>
      <c r="F2138">
        <v>82</v>
      </c>
      <c r="G2138" s="5">
        <v>2.2307692307692299</v>
      </c>
      <c r="H2138" s="5">
        <v>73164.730769230693</v>
      </c>
      <c r="I2138">
        <v>32</v>
      </c>
      <c r="J2138">
        <v>2</v>
      </c>
      <c r="K2138">
        <v>0</v>
      </c>
      <c r="L2138">
        <v>94</v>
      </c>
      <c r="M2138">
        <v>28</v>
      </c>
      <c r="N2138">
        <v>2</v>
      </c>
      <c r="O2138">
        <v>0</v>
      </c>
      <c r="P2138">
        <v>96</v>
      </c>
      <c r="Q2138">
        <v>31</v>
      </c>
      <c r="R2138">
        <v>2</v>
      </c>
      <c r="S2138">
        <v>0</v>
      </c>
      <c r="T2138">
        <v>66</v>
      </c>
    </row>
    <row r="2139" spans="1:20" x14ac:dyDescent="0.2">
      <c r="A2139" s="1">
        <v>43267</v>
      </c>
      <c r="B2139" t="s">
        <v>30</v>
      </c>
      <c r="C2139">
        <v>25</v>
      </c>
      <c r="D2139">
        <v>2</v>
      </c>
      <c r="E2139">
        <v>0</v>
      </c>
      <c r="F2139">
        <v>86</v>
      </c>
      <c r="G2139" s="5">
        <v>4.4761904761904701</v>
      </c>
      <c r="H2139" s="5">
        <v>33507</v>
      </c>
      <c r="I2139">
        <v>16</v>
      </c>
      <c r="J2139">
        <v>2</v>
      </c>
      <c r="K2139">
        <v>0</v>
      </c>
      <c r="L2139">
        <v>49</v>
      </c>
      <c r="M2139">
        <v>12</v>
      </c>
      <c r="N2139">
        <v>2</v>
      </c>
      <c r="O2139">
        <v>0</v>
      </c>
      <c r="P2139">
        <v>30</v>
      </c>
      <c r="Q2139">
        <v>18</v>
      </c>
      <c r="R2139">
        <v>2</v>
      </c>
      <c r="S2139">
        <v>0</v>
      </c>
      <c r="T2139">
        <v>40</v>
      </c>
    </row>
    <row r="2140" spans="1:20" x14ac:dyDescent="0.2">
      <c r="A2140" s="1">
        <v>43267</v>
      </c>
      <c r="B2140" t="s">
        <v>31</v>
      </c>
      <c r="C2140">
        <v>105</v>
      </c>
      <c r="D2140">
        <v>16</v>
      </c>
      <c r="E2140">
        <v>0</v>
      </c>
      <c r="F2140">
        <v>1619</v>
      </c>
      <c r="G2140" s="5">
        <v>2.95192307692307</v>
      </c>
      <c r="H2140" s="5">
        <v>60664.240384615303</v>
      </c>
      <c r="I2140">
        <v>119</v>
      </c>
      <c r="J2140">
        <v>18</v>
      </c>
      <c r="K2140">
        <v>0</v>
      </c>
      <c r="L2140">
        <v>2132</v>
      </c>
      <c r="M2140">
        <v>110</v>
      </c>
      <c r="N2140">
        <v>15</v>
      </c>
      <c r="O2140">
        <v>0</v>
      </c>
      <c r="P2140">
        <v>1608</v>
      </c>
      <c r="Q2140">
        <v>107</v>
      </c>
      <c r="R2140">
        <v>14</v>
      </c>
      <c r="S2140">
        <v>0</v>
      </c>
      <c r="T2140">
        <v>1457</v>
      </c>
    </row>
    <row r="2141" spans="1:20" x14ac:dyDescent="0.2">
      <c r="A2141" s="1">
        <v>43267</v>
      </c>
      <c r="B2141" t="s">
        <v>32</v>
      </c>
      <c r="C2141">
        <v>54</v>
      </c>
      <c r="D2141">
        <v>3</v>
      </c>
      <c r="E2141">
        <v>0</v>
      </c>
      <c r="F2141">
        <v>226</v>
      </c>
      <c r="G2141" s="5">
        <v>3.0188679245282999</v>
      </c>
      <c r="H2141" s="5">
        <v>66131.018867924504</v>
      </c>
      <c r="I2141">
        <v>54</v>
      </c>
      <c r="J2141">
        <v>3</v>
      </c>
      <c r="K2141">
        <v>0</v>
      </c>
      <c r="L2141">
        <v>207</v>
      </c>
      <c r="M2141">
        <v>53</v>
      </c>
      <c r="N2141">
        <v>3</v>
      </c>
      <c r="O2141">
        <v>0</v>
      </c>
      <c r="P2141">
        <v>237</v>
      </c>
      <c r="Q2141">
        <v>43</v>
      </c>
      <c r="R2141">
        <v>3</v>
      </c>
      <c r="S2141">
        <v>0</v>
      </c>
      <c r="T2141">
        <v>165</v>
      </c>
    </row>
    <row r="2142" spans="1:20" x14ac:dyDescent="0.2">
      <c r="A2142" s="1">
        <v>43269</v>
      </c>
      <c r="B2142" t="s">
        <v>18</v>
      </c>
      <c r="C2142">
        <v>4</v>
      </c>
      <c r="D2142">
        <v>4</v>
      </c>
      <c r="E2142">
        <v>0</v>
      </c>
      <c r="F2142">
        <v>14</v>
      </c>
      <c r="G2142" s="5">
        <v>1.75</v>
      </c>
      <c r="H2142" s="5">
        <v>75006</v>
      </c>
      <c r="I2142">
        <v>6</v>
      </c>
      <c r="J2142">
        <v>4</v>
      </c>
      <c r="K2142">
        <v>0</v>
      </c>
      <c r="L2142">
        <v>21</v>
      </c>
      <c r="M2142">
        <v>3</v>
      </c>
      <c r="N2142">
        <v>4</v>
      </c>
      <c r="O2142">
        <v>0</v>
      </c>
      <c r="P2142">
        <v>10</v>
      </c>
      <c r="Q2142">
        <v>7</v>
      </c>
      <c r="R2142">
        <v>4</v>
      </c>
      <c r="S2142">
        <v>0</v>
      </c>
      <c r="T2142">
        <v>22</v>
      </c>
    </row>
    <row r="2143" spans="1:20" x14ac:dyDescent="0.2">
      <c r="A2143" s="1">
        <v>43269</v>
      </c>
      <c r="B2143" t="s">
        <v>19</v>
      </c>
      <c r="C2143">
        <v>21</v>
      </c>
      <c r="D2143">
        <v>9</v>
      </c>
      <c r="E2143">
        <v>1</v>
      </c>
      <c r="F2143">
        <v>175</v>
      </c>
      <c r="G2143" s="5">
        <v>1.71428571428571</v>
      </c>
      <c r="H2143" s="5">
        <v>76206.238095238004</v>
      </c>
      <c r="I2143">
        <v>12</v>
      </c>
      <c r="J2143">
        <v>11</v>
      </c>
      <c r="K2143">
        <v>0</v>
      </c>
      <c r="L2143">
        <v>127</v>
      </c>
      <c r="M2143">
        <v>30</v>
      </c>
      <c r="N2143">
        <v>12</v>
      </c>
      <c r="O2143">
        <v>2</v>
      </c>
      <c r="P2143">
        <v>307</v>
      </c>
      <c r="Q2143">
        <v>26</v>
      </c>
      <c r="R2143">
        <v>9</v>
      </c>
      <c r="S2143">
        <v>0</v>
      </c>
      <c r="T2143">
        <v>213</v>
      </c>
    </row>
    <row r="2144" spans="1:20" x14ac:dyDescent="0.2">
      <c r="A2144" s="1">
        <v>43269</v>
      </c>
      <c r="B2144" t="s">
        <v>20</v>
      </c>
      <c r="C2144">
        <v>11</v>
      </c>
      <c r="D2144">
        <v>10</v>
      </c>
      <c r="E2144">
        <v>0</v>
      </c>
      <c r="F2144">
        <v>107</v>
      </c>
      <c r="G2144" s="5">
        <v>19.636363636363601</v>
      </c>
      <c r="H2144" s="5">
        <v>54582.636363636302</v>
      </c>
      <c r="I2144">
        <v>3</v>
      </c>
      <c r="J2144">
        <v>10</v>
      </c>
      <c r="K2144">
        <v>0</v>
      </c>
      <c r="L2144">
        <v>29</v>
      </c>
      <c r="M2144">
        <v>17</v>
      </c>
      <c r="N2144">
        <v>7</v>
      </c>
      <c r="O2144">
        <v>1</v>
      </c>
      <c r="P2144">
        <v>103</v>
      </c>
      <c r="Q2144">
        <v>13</v>
      </c>
      <c r="R2144">
        <v>9</v>
      </c>
      <c r="S2144">
        <v>0</v>
      </c>
      <c r="T2144">
        <v>114</v>
      </c>
    </row>
    <row r="2145" spans="1:20" x14ac:dyDescent="0.2">
      <c r="A2145" s="1">
        <v>43269</v>
      </c>
      <c r="B2145" t="s">
        <v>21</v>
      </c>
      <c r="C2145">
        <v>13</v>
      </c>
      <c r="D2145">
        <v>10</v>
      </c>
      <c r="E2145">
        <v>0</v>
      </c>
      <c r="F2145">
        <v>129</v>
      </c>
      <c r="G2145" s="5">
        <v>1.2307692307692299</v>
      </c>
      <c r="H2145" s="5">
        <v>84791.615384615303</v>
      </c>
      <c r="I2145">
        <v>6</v>
      </c>
      <c r="J2145">
        <v>10</v>
      </c>
      <c r="K2145">
        <v>0</v>
      </c>
      <c r="L2145">
        <v>60</v>
      </c>
      <c r="M2145">
        <v>9</v>
      </c>
      <c r="N2145">
        <v>10</v>
      </c>
      <c r="O2145">
        <v>0</v>
      </c>
      <c r="P2145">
        <v>89</v>
      </c>
      <c r="Q2145">
        <v>15</v>
      </c>
      <c r="R2145">
        <v>10</v>
      </c>
      <c r="S2145">
        <v>0</v>
      </c>
      <c r="T2145">
        <v>151</v>
      </c>
    </row>
    <row r="2146" spans="1:20" x14ac:dyDescent="0.2">
      <c r="A2146" s="1">
        <v>43269</v>
      </c>
      <c r="B2146" t="s">
        <v>22</v>
      </c>
      <c r="C2146">
        <v>29</v>
      </c>
      <c r="D2146">
        <v>7</v>
      </c>
      <c r="E2146">
        <v>0</v>
      </c>
      <c r="F2146">
        <v>232</v>
      </c>
      <c r="G2146" s="5">
        <v>3.1428571428571401</v>
      </c>
      <c r="H2146" s="5">
        <v>67913.321428571406</v>
      </c>
      <c r="I2146">
        <v>25</v>
      </c>
      <c r="J2146">
        <v>7</v>
      </c>
      <c r="K2146">
        <v>0</v>
      </c>
      <c r="L2146">
        <v>206</v>
      </c>
      <c r="M2146">
        <v>35</v>
      </c>
      <c r="N2146">
        <v>8</v>
      </c>
      <c r="O2146">
        <v>0</v>
      </c>
      <c r="P2146">
        <v>317</v>
      </c>
      <c r="Q2146">
        <v>36</v>
      </c>
      <c r="R2146">
        <v>8</v>
      </c>
      <c r="S2146">
        <v>0</v>
      </c>
      <c r="T2146">
        <v>322</v>
      </c>
    </row>
    <row r="2147" spans="1:20" x14ac:dyDescent="0.2">
      <c r="A2147" s="1">
        <v>43269</v>
      </c>
      <c r="B2147" t="s">
        <v>23</v>
      </c>
      <c r="C2147">
        <v>57</v>
      </c>
      <c r="D2147">
        <v>9</v>
      </c>
      <c r="E2147">
        <v>0</v>
      </c>
      <c r="F2147">
        <v>585</v>
      </c>
      <c r="G2147" s="5">
        <v>5.68</v>
      </c>
      <c r="H2147" s="5">
        <v>50083.38</v>
      </c>
      <c r="I2147">
        <v>29</v>
      </c>
      <c r="J2147">
        <v>10</v>
      </c>
      <c r="K2147">
        <v>0</v>
      </c>
      <c r="L2147">
        <v>317</v>
      </c>
      <c r="M2147">
        <v>39</v>
      </c>
      <c r="N2147">
        <v>10</v>
      </c>
      <c r="O2147">
        <v>0</v>
      </c>
      <c r="P2147">
        <v>421</v>
      </c>
      <c r="Q2147">
        <v>41</v>
      </c>
      <c r="R2147">
        <v>10</v>
      </c>
      <c r="S2147">
        <v>0</v>
      </c>
      <c r="T2147">
        <v>465</v>
      </c>
    </row>
    <row r="2148" spans="1:20" x14ac:dyDescent="0.2">
      <c r="A2148" s="1">
        <v>43269</v>
      </c>
      <c r="B2148" t="s">
        <v>24</v>
      </c>
      <c r="C2148">
        <v>13</v>
      </c>
      <c r="D2148">
        <v>2</v>
      </c>
      <c r="E2148">
        <v>0</v>
      </c>
      <c r="F2148">
        <v>32</v>
      </c>
      <c r="G2148" s="5">
        <v>12.538461538461499</v>
      </c>
      <c r="H2148" s="5">
        <v>53864.923076922998</v>
      </c>
      <c r="I2148">
        <v>6</v>
      </c>
      <c r="J2148">
        <v>2</v>
      </c>
      <c r="K2148">
        <v>0</v>
      </c>
      <c r="L2148">
        <v>14</v>
      </c>
      <c r="M2148">
        <v>16</v>
      </c>
      <c r="N2148">
        <v>2</v>
      </c>
      <c r="O2148">
        <v>0</v>
      </c>
      <c r="P2148">
        <v>39</v>
      </c>
      <c r="Q2148">
        <v>11</v>
      </c>
      <c r="R2148">
        <v>2</v>
      </c>
      <c r="S2148">
        <v>0</v>
      </c>
      <c r="T2148">
        <v>32</v>
      </c>
    </row>
    <row r="2149" spans="1:20" x14ac:dyDescent="0.2">
      <c r="A2149" s="1">
        <v>43269</v>
      </c>
      <c r="B2149" t="s">
        <v>25</v>
      </c>
      <c r="C2149">
        <v>7</v>
      </c>
      <c r="D2149">
        <v>4</v>
      </c>
      <c r="E2149">
        <v>0</v>
      </c>
      <c r="F2149">
        <v>26</v>
      </c>
      <c r="G2149" s="5">
        <v>1.5714285714285701</v>
      </c>
      <c r="H2149" s="5">
        <v>57174.142857142797</v>
      </c>
      <c r="I2149">
        <v>8</v>
      </c>
      <c r="J2149">
        <v>4</v>
      </c>
      <c r="K2149">
        <v>0</v>
      </c>
      <c r="L2149">
        <v>28</v>
      </c>
      <c r="M2149">
        <v>10</v>
      </c>
      <c r="N2149">
        <v>4</v>
      </c>
      <c r="O2149">
        <v>2</v>
      </c>
      <c r="P2149">
        <v>26</v>
      </c>
      <c r="Q2149">
        <v>9</v>
      </c>
      <c r="R2149">
        <v>4</v>
      </c>
      <c r="S2149">
        <v>0</v>
      </c>
      <c r="T2149">
        <v>32</v>
      </c>
    </row>
    <row r="2150" spans="1:20" x14ac:dyDescent="0.2">
      <c r="A2150" s="1">
        <v>43269</v>
      </c>
      <c r="B2150" t="s">
        <v>26</v>
      </c>
      <c r="C2150">
        <v>37</v>
      </c>
      <c r="D2150">
        <v>2</v>
      </c>
      <c r="E2150">
        <v>0</v>
      </c>
      <c r="F2150">
        <v>71</v>
      </c>
      <c r="G2150" s="5">
        <v>12.590909090908999</v>
      </c>
      <c r="H2150" s="5">
        <v>50123.409090909001</v>
      </c>
      <c r="I2150">
        <v>18</v>
      </c>
      <c r="J2150">
        <v>2</v>
      </c>
      <c r="K2150">
        <v>0</v>
      </c>
      <c r="L2150">
        <v>36</v>
      </c>
      <c r="M2150">
        <v>35</v>
      </c>
      <c r="N2150">
        <v>2</v>
      </c>
      <c r="O2150">
        <v>0</v>
      </c>
      <c r="P2150">
        <v>61</v>
      </c>
      <c r="Q2150">
        <v>32</v>
      </c>
      <c r="R2150">
        <v>2</v>
      </c>
      <c r="S2150">
        <v>0</v>
      </c>
      <c r="T2150">
        <v>64</v>
      </c>
    </row>
    <row r="2151" spans="1:20" x14ac:dyDescent="0.2">
      <c r="A2151" s="1">
        <v>43269</v>
      </c>
      <c r="B2151" t="s">
        <v>27</v>
      </c>
      <c r="C2151">
        <v>9</v>
      </c>
      <c r="D2151">
        <v>8</v>
      </c>
      <c r="E2151">
        <v>1</v>
      </c>
      <c r="F2151">
        <v>77</v>
      </c>
      <c r="G2151" s="5">
        <v>2.3333333333333299</v>
      </c>
      <c r="H2151" s="5">
        <v>55593.111111111102</v>
      </c>
      <c r="I2151">
        <v>12</v>
      </c>
      <c r="J2151">
        <v>8</v>
      </c>
      <c r="K2151">
        <v>1</v>
      </c>
      <c r="L2151">
        <v>100</v>
      </c>
      <c r="M2151">
        <v>11</v>
      </c>
      <c r="N2151">
        <v>8</v>
      </c>
      <c r="O2151">
        <v>0</v>
      </c>
      <c r="P2151">
        <v>101</v>
      </c>
      <c r="Q2151">
        <v>10</v>
      </c>
      <c r="R2151">
        <v>8</v>
      </c>
      <c r="S2151">
        <v>1</v>
      </c>
      <c r="T2151">
        <v>86</v>
      </c>
    </row>
    <row r="2152" spans="1:20" x14ac:dyDescent="0.2">
      <c r="A2152" s="1">
        <v>43269</v>
      </c>
      <c r="B2152" t="s">
        <v>28</v>
      </c>
      <c r="C2152">
        <v>16</v>
      </c>
      <c r="D2152">
        <v>9</v>
      </c>
      <c r="E2152">
        <v>0</v>
      </c>
      <c r="F2152">
        <v>140</v>
      </c>
      <c r="G2152" s="5">
        <v>2.5</v>
      </c>
      <c r="H2152" s="5">
        <v>56402</v>
      </c>
      <c r="I2152">
        <v>5</v>
      </c>
      <c r="J2152">
        <v>9</v>
      </c>
      <c r="K2152">
        <v>0</v>
      </c>
      <c r="L2152">
        <v>44</v>
      </c>
      <c r="M2152">
        <v>12</v>
      </c>
      <c r="N2152">
        <v>8</v>
      </c>
      <c r="O2152">
        <v>1</v>
      </c>
      <c r="P2152">
        <v>81</v>
      </c>
      <c r="Q2152">
        <v>13</v>
      </c>
      <c r="R2152">
        <v>10</v>
      </c>
      <c r="S2152">
        <v>0</v>
      </c>
      <c r="T2152">
        <v>122</v>
      </c>
    </row>
    <row r="2153" spans="1:20" x14ac:dyDescent="0.2">
      <c r="A2153" s="1">
        <v>43269</v>
      </c>
      <c r="B2153" t="s">
        <v>29</v>
      </c>
      <c r="C2153">
        <v>11</v>
      </c>
      <c r="D2153">
        <v>2</v>
      </c>
      <c r="E2153">
        <v>0</v>
      </c>
      <c r="F2153">
        <v>24</v>
      </c>
      <c r="G2153" s="5">
        <v>19</v>
      </c>
      <c r="H2153" s="5">
        <v>54579.909090909001</v>
      </c>
      <c r="I2153">
        <v>7</v>
      </c>
      <c r="J2153">
        <v>2</v>
      </c>
      <c r="K2153">
        <v>0</v>
      </c>
      <c r="L2153">
        <v>16</v>
      </c>
      <c r="M2153">
        <v>13</v>
      </c>
      <c r="N2153">
        <v>2</v>
      </c>
      <c r="O2153">
        <v>0</v>
      </c>
      <c r="P2153">
        <v>23</v>
      </c>
      <c r="Q2153">
        <v>16</v>
      </c>
      <c r="R2153">
        <v>2</v>
      </c>
      <c r="S2153">
        <v>0</v>
      </c>
      <c r="T2153">
        <v>44</v>
      </c>
    </row>
    <row r="2154" spans="1:20" x14ac:dyDescent="0.2">
      <c r="A2154" s="1">
        <v>43269</v>
      </c>
      <c r="B2154" t="s">
        <v>30</v>
      </c>
      <c r="C2154">
        <v>15</v>
      </c>
      <c r="D2154">
        <v>2</v>
      </c>
      <c r="E2154">
        <v>0</v>
      </c>
      <c r="F2154">
        <v>39</v>
      </c>
      <c r="G2154" s="5">
        <v>2.6428571428571401</v>
      </c>
      <c r="H2154" s="5">
        <v>57151.714285714203</v>
      </c>
      <c r="I2154">
        <v>2</v>
      </c>
      <c r="J2154">
        <v>2</v>
      </c>
      <c r="K2154">
        <v>0</v>
      </c>
      <c r="L2154">
        <v>6</v>
      </c>
      <c r="M2154">
        <v>4</v>
      </c>
      <c r="N2154">
        <v>2</v>
      </c>
      <c r="O2154">
        <v>0</v>
      </c>
      <c r="P2154">
        <v>8</v>
      </c>
      <c r="Q2154">
        <v>10</v>
      </c>
      <c r="R2154">
        <v>2</v>
      </c>
      <c r="S2154">
        <v>0</v>
      </c>
      <c r="T2154">
        <v>23</v>
      </c>
    </row>
    <row r="2155" spans="1:20" x14ac:dyDescent="0.2">
      <c r="A2155" s="1">
        <v>43269</v>
      </c>
      <c r="B2155" t="s">
        <v>31</v>
      </c>
      <c r="C2155">
        <v>55</v>
      </c>
      <c r="D2155">
        <v>13</v>
      </c>
      <c r="E2155">
        <v>1</v>
      </c>
      <c r="F2155">
        <v>655</v>
      </c>
      <c r="G2155" s="5">
        <v>8.7636363636363601</v>
      </c>
      <c r="H2155" s="5">
        <v>52795.654545454498</v>
      </c>
      <c r="I2155">
        <v>51</v>
      </c>
      <c r="J2155">
        <v>13</v>
      </c>
      <c r="K2155">
        <v>1</v>
      </c>
      <c r="L2155">
        <v>627</v>
      </c>
      <c r="M2155">
        <v>68</v>
      </c>
      <c r="N2155">
        <v>13</v>
      </c>
      <c r="O2155">
        <v>1</v>
      </c>
      <c r="P2155">
        <v>806</v>
      </c>
      <c r="Q2155">
        <v>58</v>
      </c>
      <c r="R2155">
        <v>13</v>
      </c>
      <c r="S2155">
        <v>1</v>
      </c>
      <c r="T2155">
        <v>704</v>
      </c>
    </row>
    <row r="2156" spans="1:20" x14ac:dyDescent="0.2">
      <c r="A2156" s="1">
        <v>43269</v>
      </c>
      <c r="B2156" t="s">
        <v>32</v>
      </c>
      <c r="C2156">
        <v>21</v>
      </c>
      <c r="D2156">
        <v>3</v>
      </c>
      <c r="E2156">
        <v>0</v>
      </c>
      <c r="F2156">
        <v>73</v>
      </c>
      <c r="G2156" s="5">
        <v>2.2631578947368398</v>
      </c>
      <c r="H2156" s="5">
        <v>63179.789473684199</v>
      </c>
      <c r="I2156">
        <v>13</v>
      </c>
      <c r="J2156">
        <v>3</v>
      </c>
      <c r="K2156">
        <v>0</v>
      </c>
      <c r="L2156">
        <v>63</v>
      </c>
      <c r="M2156">
        <v>27</v>
      </c>
      <c r="N2156">
        <v>3</v>
      </c>
      <c r="O2156">
        <v>0</v>
      </c>
      <c r="P2156">
        <v>90</v>
      </c>
      <c r="Q2156">
        <v>29</v>
      </c>
      <c r="R2156">
        <v>3</v>
      </c>
      <c r="S2156">
        <v>0</v>
      </c>
      <c r="T2156">
        <v>107</v>
      </c>
    </row>
    <row r="2157" spans="1:20" x14ac:dyDescent="0.2">
      <c r="A2157" s="1">
        <v>43270</v>
      </c>
      <c r="B2157" t="s">
        <v>18</v>
      </c>
      <c r="C2157">
        <v>10</v>
      </c>
      <c r="D2157">
        <v>4</v>
      </c>
      <c r="E2157">
        <v>0</v>
      </c>
      <c r="F2157">
        <v>35</v>
      </c>
      <c r="G2157" s="5">
        <v>2.2857142857142798</v>
      </c>
      <c r="H2157" s="5">
        <v>43073.4285714285</v>
      </c>
      <c r="I2157">
        <v>6</v>
      </c>
      <c r="J2157">
        <v>4</v>
      </c>
      <c r="K2157">
        <v>0</v>
      </c>
      <c r="L2157">
        <v>21</v>
      </c>
      <c r="M2157">
        <v>8</v>
      </c>
      <c r="N2157">
        <v>4</v>
      </c>
      <c r="O2157">
        <v>0</v>
      </c>
      <c r="P2157">
        <v>28</v>
      </c>
      <c r="Q2157">
        <v>10</v>
      </c>
      <c r="R2157">
        <v>4</v>
      </c>
      <c r="S2157">
        <v>0</v>
      </c>
      <c r="T2157">
        <v>35</v>
      </c>
    </row>
    <row r="2158" spans="1:20" x14ac:dyDescent="0.2">
      <c r="A2158" s="1">
        <v>43270</v>
      </c>
      <c r="B2158" t="s">
        <v>19</v>
      </c>
      <c r="C2158">
        <v>40</v>
      </c>
      <c r="D2158">
        <v>11</v>
      </c>
      <c r="E2158">
        <v>1</v>
      </c>
      <c r="F2158">
        <v>405</v>
      </c>
      <c r="G2158" s="5">
        <v>1.45</v>
      </c>
      <c r="H2158" s="5">
        <v>70078.600000000006</v>
      </c>
      <c r="I2158">
        <v>22</v>
      </c>
      <c r="J2158">
        <v>17</v>
      </c>
      <c r="K2158">
        <v>0</v>
      </c>
      <c r="L2158">
        <v>363</v>
      </c>
      <c r="M2158">
        <v>26</v>
      </c>
      <c r="N2158">
        <v>15</v>
      </c>
      <c r="O2158">
        <v>1</v>
      </c>
      <c r="P2158">
        <v>365</v>
      </c>
      <c r="Q2158">
        <v>29</v>
      </c>
      <c r="R2158">
        <v>14</v>
      </c>
      <c r="S2158">
        <v>3</v>
      </c>
      <c r="T2158">
        <v>320</v>
      </c>
    </row>
    <row r="2159" spans="1:20" x14ac:dyDescent="0.2">
      <c r="A2159" s="1">
        <v>43270</v>
      </c>
      <c r="B2159" t="s">
        <v>20</v>
      </c>
      <c r="C2159">
        <v>18</v>
      </c>
      <c r="D2159">
        <v>8</v>
      </c>
      <c r="E2159">
        <v>0</v>
      </c>
      <c r="F2159">
        <v>145</v>
      </c>
      <c r="G2159" s="5">
        <v>4.8333333333333304</v>
      </c>
      <c r="H2159" s="5">
        <v>50111.222222222197</v>
      </c>
      <c r="I2159">
        <v>18</v>
      </c>
      <c r="J2159">
        <v>12</v>
      </c>
      <c r="K2159">
        <v>0</v>
      </c>
      <c r="L2159">
        <v>209</v>
      </c>
      <c r="M2159">
        <v>12</v>
      </c>
      <c r="N2159">
        <v>10</v>
      </c>
      <c r="O2159">
        <v>1</v>
      </c>
      <c r="P2159">
        <v>116</v>
      </c>
      <c r="Q2159">
        <v>19</v>
      </c>
      <c r="R2159">
        <v>8</v>
      </c>
      <c r="S2159">
        <v>0</v>
      </c>
      <c r="T2159">
        <v>141</v>
      </c>
    </row>
    <row r="2160" spans="1:20" x14ac:dyDescent="0.2">
      <c r="A2160" s="1">
        <v>43270</v>
      </c>
      <c r="B2160" t="s">
        <v>21</v>
      </c>
      <c r="C2160">
        <v>9</v>
      </c>
      <c r="D2160">
        <v>10</v>
      </c>
      <c r="E2160">
        <v>0</v>
      </c>
      <c r="F2160">
        <v>88</v>
      </c>
      <c r="G2160" s="5">
        <v>1.375</v>
      </c>
      <c r="H2160" s="5">
        <v>62574.5</v>
      </c>
      <c r="I2160">
        <v>11</v>
      </c>
      <c r="J2160">
        <v>10</v>
      </c>
      <c r="K2160">
        <v>0</v>
      </c>
      <c r="L2160">
        <v>110</v>
      </c>
      <c r="M2160">
        <v>8</v>
      </c>
      <c r="N2160">
        <v>10</v>
      </c>
      <c r="O2160">
        <v>1</v>
      </c>
      <c r="P2160">
        <v>78</v>
      </c>
      <c r="Q2160">
        <v>16</v>
      </c>
      <c r="R2160">
        <v>10</v>
      </c>
      <c r="S2160">
        <v>0</v>
      </c>
      <c r="T2160">
        <v>163</v>
      </c>
    </row>
    <row r="2161" spans="1:20" x14ac:dyDescent="0.2">
      <c r="A2161" s="1">
        <v>43270</v>
      </c>
      <c r="B2161" t="s">
        <v>22</v>
      </c>
      <c r="C2161">
        <v>34</v>
      </c>
      <c r="D2161">
        <v>8</v>
      </c>
      <c r="E2161">
        <v>0</v>
      </c>
      <c r="F2161">
        <v>322</v>
      </c>
      <c r="G2161" s="5">
        <v>2.7</v>
      </c>
      <c r="H2161" s="5">
        <v>66717.133333333302</v>
      </c>
      <c r="I2161">
        <v>45</v>
      </c>
      <c r="J2161">
        <v>7</v>
      </c>
      <c r="K2161">
        <v>0</v>
      </c>
      <c r="L2161">
        <v>371</v>
      </c>
      <c r="M2161">
        <v>19</v>
      </c>
      <c r="N2161">
        <v>8</v>
      </c>
      <c r="O2161">
        <v>0</v>
      </c>
      <c r="P2161">
        <v>177</v>
      </c>
      <c r="Q2161">
        <v>29</v>
      </c>
      <c r="R2161">
        <v>8</v>
      </c>
      <c r="S2161">
        <v>0</v>
      </c>
      <c r="T2161">
        <v>258</v>
      </c>
    </row>
    <row r="2162" spans="1:20" x14ac:dyDescent="0.2">
      <c r="A2162" s="1">
        <v>43270</v>
      </c>
      <c r="B2162" t="s">
        <v>23</v>
      </c>
      <c r="C2162">
        <v>39</v>
      </c>
      <c r="D2162">
        <v>10</v>
      </c>
      <c r="E2162">
        <v>0</v>
      </c>
      <c r="F2162">
        <v>421</v>
      </c>
      <c r="G2162" s="5">
        <v>5.0810810810810798</v>
      </c>
      <c r="H2162" s="5">
        <v>51512.216216216199</v>
      </c>
      <c r="I2162">
        <v>47</v>
      </c>
      <c r="J2162">
        <v>10</v>
      </c>
      <c r="K2162">
        <v>0</v>
      </c>
      <c r="L2162">
        <v>518</v>
      </c>
      <c r="M2162">
        <v>62</v>
      </c>
      <c r="N2162">
        <v>10</v>
      </c>
      <c r="O2162">
        <v>1</v>
      </c>
      <c r="P2162">
        <v>670</v>
      </c>
      <c r="Q2162">
        <v>33</v>
      </c>
      <c r="R2162">
        <v>10</v>
      </c>
      <c r="S2162">
        <v>1</v>
      </c>
      <c r="T2162">
        <v>355</v>
      </c>
    </row>
    <row r="2163" spans="1:20" x14ac:dyDescent="0.2">
      <c r="A2163" s="1">
        <v>43270</v>
      </c>
      <c r="B2163" t="s">
        <v>24</v>
      </c>
      <c r="C2163">
        <v>19</v>
      </c>
      <c r="D2163">
        <v>2</v>
      </c>
      <c r="E2163">
        <v>0</v>
      </c>
      <c r="F2163">
        <v>69</v>
      </c>
      <c r="G2163" s="5">
        <v>2</v>
      </c>
      <c r="H2163" s="5">
        <v>58941</v>
      </c>
      <c r="I2163">
        <v>13</v>
      </c>
      <c r="J2163">
        <v>2</v>
      </c>
      <c r="K2163">
        <v>0</v>
      </c>
      <c r="L2163">
        <v>51</v>
      </c>
      <c r="M2163">
        <v>12</v>
      </c>
      <c r="N2163">
        <v>2</v>
      </c>
      <c r="O2163">
        <v>0</v>
      </c>
      <c r="P2163">
        <v>38</v>
      </c>
      <c r="Q2163">
        <v>13</v>
      </c>
      <c r="R2163">
        <v>2</v>
      </c>
      <c r="S2163">
        <v>0</v>
      </c>
      <c r="T2163">
        <v>29</v>
      </c>
    </row>
    <row r="2164" spans="1:20" x14ac:dyDescent="0.2">
      <c r="A2164" s="1">
        <v>43270</v>
      </c>
      <c r="B2164" t="s">
        <v>25</v>
      </c>
      <c r="C2164">
        <v>6</v>
      </c>
      <c r="D2164">
        <v>4</v>
      </c>
      <c r="E2164">
        <v>0</v>
      </c>
      <c r="F2164">
        <v>22</v>
      </c>
      <c r="G2164" s="5">
        <v>4.75</v>
      </c>
      <c r="H2164" s="5">
        <v>75006.5</v>
      </c>
      <c r="I2164">
        <v>10</v>
      </c>
      <c r="J2164">
        <v>4</v>
      </c>
      <c r="K2164">
        <v>0</v>
      </c>
      <c r="L2164">
        <v>34</v>
      </c>
      <c r="M2164">
        <v>14</v>
      </c>
      <c r="N2164">
        <v>4</v>
      </c>
      <c r="O2164">
        <v>1</v>
      </c>
      <c r="P2164">
        <v>48</v>
      </c>
      <c r="Q2164">
        <v>12</v>
      </c>
      <c r="R2164">
        <v>4</v>
      </c>
      <c r="S2164">
        <v>0</v>
      </c>
      <c r="T2164">
        <v>46</v>
      </c>
    </row>
    <row r="2165" spans="1:20" x14ac:dyDescent="0.2">
      <c r="A2165" s="1">
        <v>43270</v>
      </c>
      <c r="B2165" t="s">
        <v>26</v>
      </c>
      <c r="C2165">
        <v>38</v>
      </c>
      <c r="D2165">
        <v>2</v>
      </c>
      <c r="E2165">
        <v>0</v>
      </c>
      <c r="F2165">
        <v>75</v>
      </c>
      <c r="G2165" s="5">
        <v>3.7307692307692299</v>
      </c>
      <c r="H2165" s="5">
        <v>53933.115384615303</v>
      </c>
      <c r="I2165">
        <v>22</v>
      </c>
      <c r="J2165">
        <v>2</v>
      </c>
      <c r="K2165">
        <v>0</v>
      </c>
      <c r="L2165">
        <v>44</v>
      </c>
      <c r="M2165">
        <v>26</v>
      </c>
      <c r="N2165">
        <v>2</v>
      </c>
      <c r="O2165">
        <v>0</v>
      </c>
      <c r="P2165">
        <v>45</v>
      </c>
      <c r="Q2165">
        <v>44</v>
      </c>
      <c r="R2165">
        <v>2</v>
      </c>
      <c r="S2165">
        <v>0</v>
      </c>
      <c r="T2165">
        <v>86</v>
      </c>
    </row>
    <row r="2166" spans="1:20" x14ac:dyDescent="0.2">
      <c r="A2166" s="1">
        <v>43270</v>
      </c>
      <c r="B2166" t="s">
        <v>27</v>
      </c>
      <c r="C2166">
        <v>8</v>
      </c>
      <c r="D2166">
        <v>8</v>
      </c>
      <c r="E2166">
        <v>0</v>
      </c>
      <c r="F2166">
        <v>74</v>
      </c>
      <c r="G2166" s="5">
        <v>2.125</v>
      </c>
      <c r="H2166" s="5">
        <v>62715.625</v>
      </c>
      <c r="I2166">
        <v>12</v>
      </c>
      <c r="J2166">
        <v>8</v>
      </c>
      <c r="K2166">
        <v>0</v>
      </c>
      <c r="L2166">
        <v>110</v>
      </c>
      <c r="M2166">
        <v>5</v>
      </c>
      <c r="N2166">
        <v>8</v>
      </c>
      <c r="O2166">
        <v>1</v>
      </c>
      <c r="P2166">
        <v>42</v>
      </c>
      <c r="Q2166">
        <v>7</v>
      </c>
      <c r="R2166">
        <v>8</v>
      </c>
      <c r="S2166">
        <v>1</v>
      </c>
      <c r="T2166">
        <v>56</v>
      </c>
    </row>
    <row r="2167" spans="1:20" x14ac:dyDescent="0.2">
      <c r="A2167" s="1">
        <v>43270</v>
      </c>
      <c r="B2167" t="s">
        <v>28</v>
      </c>
      <c r="C2167">
        <v>20</v>
      </c>
      <c r="D2167">
        <v>9</v>
      </c>
      <c r="E2167">
        <v>1</v>
      </c>
      <c r="F2167">
        <v>172</v>
      </c>
      <c r="G2167" s="5">
        <v>3.3</v>
      </c>
      <c r="H2167" s="5">
        <v>75042.55</v>
      </c>
      <c r="I2167">
        <v>9</v>
      </c>
      <c r="J2167">
        <v>16</v>
      </c>
      <c r="K2167">
        <v>0</v>
      </c>
      <c r="L2167">
        <v>142</v>
      </c>
      <c r="M2167">
        <v>14</v>
      </c>
      <c r="N2167">
        <v>9</v>
      </c>
      <c r="O2167">
        <v>1</v>
      </c>
      <c r="P2167">
        <v>101</v>
      </c>
      <c r="Q2167">
        <v>19</v>
      </c>
      <c r="R2167">
        <v>9</v>
      </c>
      <c r="S2167">
        <v>2</v>
      </c>
      <c r="T2167">
        <v>129</v>
      </c>
    </row>
    <row r="2168" spans="1:20" x14ac:dyDescent="0.2">
      <c r="A2168" s="1">
        <v>43270</v>
      </c>
      <c r="B2168" t="s">
        <v>29</v>
      </c>
      <c r="C2168">
        <v>19</v>
      </c>
      <c r="D2168">
        <v>2</v>
      </c>
      <c r="E2168">
        <v>0</v>
      </c>
      <c r="F2168">
        <v>50</v>
      </c>
      <c r="G2168" s="5">
        <v>3.6666666666666599</v>
      </c>
      <c r="H2168" s="5">
        <v>50095.611111111102</v>
      </c>
      <c r="I2168">
        <v>18</v>
      </c>
      <c r="J2168">
        <v>2</v>
      </c>
      <c r="K2168">
        <v>0</v>
      </c>
      <c r="L2168">
        <v>64</v>
      </c>
      <c r="M2168">
        <v>17</v>
      </c>
      <c r="N2168">
        <v>2</v>
      </c>
      <c r="O2168">
        <v>0</v>
      </c>
      <c r="P2168">
        <v>39</v>
      </c>
      <c r="Q2168">
        <v>19</v>
      </c>
      <c r="R2168">
        <v>2</v>
      </c>
      <c r="S2168">
        <v>0</v>
      </c>
      <c r="T2168">
        <v>43</v>
      </c>
    </row>
    <row r="2169" spans="1:20" x14ac:dyDescent="0.2">
      <c r="A2169" s="1">
        <v>43270</v>
      </c>
      <c r="B2169" t="s">
        <v>30</v>
      </c>
      <c r="C2169">
        <v>16</v>
      </c>
      <c r="D2169">
        <v>2</v>
      </c>
      <c r="E2169">
        <v>0</v>
      </c>
      <c r="F2169">
        <v>57</v>
      </c>
      <c r="G2169" s="5">
        <v>2.21428571428571</v>
      </c>
      <c r="H2169" s="5">
        <v>64350.214285714203</v>
      </c>
      <c r="I2169">
        <v>10</v>
      </c>
      <c r="J2169">
        <v>2</v>
      </c>
      <c r="K2169">
        <v>0</v>
      </c>
      <c r="L2169">
        <v>22</v>
      </c>
      <c r="M2169">
        <v>10</v>
      </c>
      <c r="N2169">
        <v>2</v>
      </c>
      <c r="O2169">
        <v>0</v>
      </c>
      <c r="P2169">
        <v>22</v>
      </c>
      <c r="Q2169">
        <v>11</v>
      </c>
      <c r="R2169">
        <v>2</v>
      </c>
      <c r="S2169">
        <v>0</v>
      </c>
      <c r="T2169">
        <v>27</v>
      </c>
    </row>
    <row r="2170" spans="1:20" x14ac:dyDescent="0.2">
      <c r="A2170" s="1">
        <v>43270</v>
      </c>
      <c r="B2170" t="s">
        <v>31</v>
      </c>
      <c r="C2170">
        <v>66</v>
      </c>
      <c r="D2170">
        <v>11</v>
      </c>
      <c r="E2170">
        <v>0</v>
      </c>
      <c r="F2170">
        <v>703</v>
      </c>
      <c r="G2170" s="5">
        <v>7.0909090909090899</v>
      </c>
      <c r="H2170" s="5">
        <v>54635.3484848484</v>
      </c>
      <c r="I2170">
        <v>69</v>
      </c>
      <c r="J2170">
        <v>14</v>
      </c>
      <c r="K2170">
        <v>0</v>
      </c>
      <c r="L2170">
        <v>936</v>
      </c>
      <c r="M2170">
        <v>67</v>
      </c>
      <c r="N2170">
        <v>12</v>
      </c>
      <c r="O2170">
        <v>1</v>
      </c>
      <c r="P2170">
        <v>737</v>
      </c>
      <c r="Q2170">
        <v>79</v>
      </c>
      <c r="R2170">
        <v>12</v>
      </c>
      <c r="S2170">
        <v>1</v>
      </c>
      <c r="T2170">
        <v>903</v>
      </c>
    </row>
    <row r="2171" spans="1:20" x14ac:dyDescent="0.2">
      <c r="A2171" s="1">
        <v>43270</v>
      </c>
      <c r="B2171" t="s">
        <v>32</v>
      </c>
      <c r="C2171">
        <v>24</v>
      </c>
      <c r="D2171">
        <v>3</v>
      </c>
      <c r="E2171">
        <v>0</v>
      </c>
      <c r="F2171">
        <v>80</v>
      </c>
      <c r="G2171" s="5">
        <v>2.3181818181818099</v>
      </c>
      <c r="H2171" s="5">
        <v>54639.727272727199</v>
      </c>
      <c r="I2171">
        <v>30</v>
      </c>
      <c r="J2171">
        <v>3</v>
      </c>
      <c r="K2171">
        <v>0</v>
      </c>
      <c r="L2171">
        <v>123</v>
      </c>
      <c r="M2171">
        <v>27</v>
      </c>
      <c r="N2171">
        <v>3</v>
      </c>
      <c r="O2171">
        <v>1</v>
      </c>
      <c r="P2171">
        <v>103</v>
      </c>
      <c r="Q2171">
        <v>31</v>
      </c>
      <c r="R2171">
        <v>3</v>
      </c>
      <c r="S2171">
        <v>0</v>
      </c>
      <c r="T2171">
        <v>112</v>
      </c>
    </row>
    <row r="2172" spans="1:20" x14ac:dyDescent="0.2">
      <c r="A2172" s="1">
        <v>43271</v>
      </c>
      <c r="B2172" t="s">
        <v>18</v>
      </c>
      <c r="C2172">
        <v>15</v>
      </c>
      <c r="D2172">
        <v>4</v>
      </c>
      <c r="E2172">
        <v>0</v>
      </c>
      <c r="F2172">
        <v>52</v>
      </c>
      <c r="G2172" s="5">
        <v>3.3846153846153801</v>
      </c>
      <c r="H2172" s="5">
        <v>53903.769230769198</v>
      </c>
      <c r="I2172">
        <v>8</v>
      </c>
      <c r="J2172">
        <v>4</v>
      </c>
      <c r="K2172">
        <v>0</v>
      </c>
      <c r="L2172">
        <v>28</v>
      </c>
      <c r="M2172">
        <v>9</v>
      </c>
      <c r="N2172">
        <v>4</v>
      </c>
      <c r="O2172">
        <v>1</v>
      </c>
      <c r="P2172">
        <v>27</v>
      </c>
      <c r="Q2172">
        <v>4</v>
      </c>
      <c r="R2172">
        <v>4</v>
      </c>
      <c r="S2172">
        <v>1</v>
      </c>
      <c r="T2172">
        <v>10</v>
      </c>
    </row>
    <row r="2173" spans="1:20" x14ac:dyDescent="0.2">
      <c r="A2173" s="1">
        <v>43271</v>
      </c>
      <c r="B2173" t="s">
        <v>19</v>
      </c>
      <c r="C2173">
        <v>37</v>
      </c>
      <c r="D2173">
        <v>11</v>
      </c>
      <c r="E2173">
        <v>1</v>
      </c>
      <c r="F2173">
        <v>358</v>
      </c>
      <c r="G2173" s="5">
        <v>4.6216216216216202</v>
      </c>
      <c r="H2173" s="5">
        <v>67611.702702702707</v>
      </c>
      <c r="I2173">
        <v>24</v>
      </c>
      <c r="J2173">
        <v>13</v>
      </c>
      <c r="K2173">
        <v>0</v>
      </c>
      <c r="L2173">
        <v>303</v>
      </c>
      <c r="M2173">
        <v>27</v>
      </c>
      <c r="N2173">
        <v>8</v>
      </c>
      <c r="O2173">
        <v>1</v>
      </c>
      <c r="P2173">
        <v>198</v>
      </c>
      <c r="Q2173">
        <v>36</v>
      </c>
      <c r="R2173">
        <v>8</v>
      </c>
      <c r="S2173">
        <v>1</v>
      </c>
      <c r="T2173">
        <v>246</v>
      </c>
    </row>
    <row r="2174" spans="1:20" x14ac:dyDescent="0.2">
      <c r="A2174" s="1">
        <v>43271</v>
      </c>
      <c r="B2174" t="s">
        <v>20</v>
      </c>
      <c r="C2174">
        <v>17</v>
      </c>
      <c r="D2174">
        <v>11</v>
      </c>
      <c r="E2174">
        <v>0</v>
      </c>
      <c r="F2174">
        <v>185</v>
      </c>
      <c r="G2174" s="5">
        <v>2.1764705882352899</v>
      </c>
      <c r="H2174" s="5">
        <v>70651.058823529398</v>
      </c>
      <c r="I2174">
        <v>14</v>
      </c>
      <c r="J2174">
        <v>9</v>
      </c>
      <c r="K2174">
        <v>0</v>
      </c>
      <c r="L2174">
        <v>120</v>
      </c>
      <c r="M2174">
        <v>13</v>
      </c>
      <c r="N2174">
        <v>17</v>
      </c>
      <c r="O2174">
        <v>2</v>
      </c>
      <c r="P2174">
        <v>192</v>
      </c>
      <c r="Q2174">
        <v>19</v>
      </c>
      <c r="R2174">
        <v>8</v>
      </c>
      <c r="S2174">
        <v>0</v>
      </c>
      <c r="T2174">
        <v>154</v>
      </c>
    </row>
    <row r="2175" spans="1:20" x14ac:dyDescent="0.2">
      <c r="A2175" s="1">
        <v>43271</v>
      </c>
      <c r="B2175" t="s">
        <v>21</v>
      </c>
      <c r="C2175">
        <v>21</v>
      </c>
      <c r="D2175">
        <v>10</v>
      </c>
      <c r="E2175">
        <v>1</v>
      </c>
      <c r="F2175">
        <v>204</v>
      </c>
      <c r="G2175" s="5">
        <v>6.2222222222222197</v>
      </c>
      <c r="H2175" s="5">
        <v>72309.222222222204</v>
      </c>
      <c r="I2175">
        <v>20</v>
      </c>
      <c r="J2175">
        <v>10</v>
      </c>
      <c r="K2175">
        <v>1</v>
      </c>
      <c r="L2175">
        <v>175</v>
      </c>
      <c r="M2175">
        <v>15</v>
      </c>
      <c r="N2175">
        <v>10</v>
      </c>
      <c r="O2175">
        <v>1</v>
      </c>
      <c r="P2175">
        <v>142</v>
      </c>
      <c r="Q2175">
        <v>9</v>
      </c>
      <c r="R2175">
        <v>10</v>
      </c>
      <c r="S2175">
        <v>0</v>
      </c>
      <c r="T2175">
        <v>90</v>
      </c>
    </row>
    <row r="2176" spans="1:20" x14ac:dyDescent="0.2">
      <c r="A2176" s="1">
        <v>43271</v>
      </c>
      <c r="B2176" t="s">
        <v>22</v>
      </c>
      <c r="C2176">
        <v>26</v>
      </c>
      <c r="D2176">
        <v>8</v>
      </c>
      <c r="E2176">
        <v>1</v>
      </c>
      <c r="F2176">
        <v>222</v>
      </c>
      <c r="G2176" s="5">
        <v>1.5833333333333299</v>
      </c>
      <c r="H2176" s="5">
        <v>79196.5</v>
      </c>
      <c r="I2176">
        <v>25</v>
      </c>
      <c r="J2176">
        <v>7</v>
      </c>
      <c r="K2176">
        <v>0</v>
      </c>
      <c r="L2176">
        <v>206</v>
      </c>
      <c r="M2176">
        <v>31</v>
      </c>
      <c r="N2176">
        <v>8</v>
      </c>
      <c r="O2176">
        <v>0</v>
      </c>
      <c r="P2176">
        <v>296</v>
      </c>
      <c r="Q2176">
        <v>36</v>
      </c>
      <c r="R2176">
        <v>7</v>
      </c>
      <c r="S2176">
        <v>0</v>
      </c>
      <c r="T2176">
        <v>278</v>
      </c>
    </row>
    <row r="2177" spans="1:20" x14ac:dyDescent="0.2">
      <c r="A2177" s="1">
        <v>43271</v>
      </c>
      <c r="B2177" t="s">
        <v>23</v>
      </c>
      <c r="C2177">
        <v>50</v>
      </c>
      <c r="D2177">
        <v>10</v>
      </c>
      <c r="E2177">
        <v>0</v>
      </c>
      <c r="F2177">
        <v>526</v>
      </c>
      <c r="G2177" s="5">
        <v>2.4489795918367299</v>
      </c>
      <c r="H2177" s="5">
        <v>57253.122448979499</v>
      </c>
      <c r="I2177">
        <v>47</v>
      </c>
      <c r="J2177">
        <v>10</v>
      </c>
      <c r="K2177">
        <v>0</v>
      </c>
      <c r="L2177">
        <v>521</v>
      </c>
      <c r="M2177">
        <v>55</v>
      </c>
      <c r="N2177">
        <v>9</v>
      </c>
      <c r="O2177">
        <v>1</v>
      </c>
      <c r="P2177">
        <v>561</v>
      </c>
      <c r="Q2177">
        <v>34</v>
      </c>
      <c r="R2177">
        <v>10</v>
      </c>
      <c r="S2177">
        <v>1</v>
      </c>
      <c r="T2177">
        <v>347</v>
      </c>
    </row>
    <row r="2178" spans="1:20" x14ac:dyDescent="0.2">
      <c r="A2178" s="1">
        <v>43271</v>
      </c>
      <c r="B2178" t="s">
        <v>24</v>
      </c>
      <c r="C2178">
        <v>15</v>
      </c>
      <c r="D2178">
        <v>2</v>
      </c>
      <c r="E2178">
        <v>0</v>
      </c>
      <c r="F2178">
        <v>52</v>
      </c>
      <c r="G2178" s="5">
        <v>1.3333333333333299</v>
      </c>
      <c r="H2178" s="5">
        <v>75100.5</v>
      </c>
      <c r="I2178">
        <v>11</v>
      </c>
      <c r="J2178">
        <v>2</v>
      </c>
      <c r="K2178">
        <v>0</v>
      </c>
      <c r="L2178">
        <v>38</v>
      </c>
      <c r="M2178">
        <v>16</v>
      </c>
      <c r="N2178">
        <v>2</v>
      </c>
      <c r="O2178">
        <v>0</v>
      </c>
      <c r="P2178">
        <v>38</v>
      </c>
      <c r="Q2178">
        <v>15</v>
      </c>
      <c r="R2178">
        <v>2</v>
      </c>
      <c r="S2178">
        <v>0</v>
      </c>
      <c r="T2178">
        <v>36</v>
      </c>
    </row>
    <row r="2179" spans="1:20" x14ac:dyDescent="0.2">
      <c r="A2179" s="1">
        <v>43271</v>
      </c>
      <c r="B2179" t="s">
        <v>25</v>
      </c>
      <c r="C2179">
        <v>7</v>
      </c>
      <c r="D2179">
        <v>4</v>
      </c>
      <c r="E2179">
        <v>0</v>
      </c>
      <c r="F2179">
        <v>28</v>
      </c>
      <c r="G2179" s="5">
        <v>2</v>
      </c>
      <c r="H2179" s="5">
        <v>71468.285714285696</v>
      </c>
      <c r="I2179">
        <v>15</v>
      </c>
      <c r="J2179">
        <v>4</v>
      </c>
      <c r="K2179">
        <v>0</v>
      </c>
      <c r="L2179">
        <v>47</v>
      </c>
      <c r="M2179">
        <v>20</v>
      </c>
      <c r="N2179">
        <v>4</v>
      </c>
      <c r="O2179">
        <v>0</v>
      </c>
      <c r="P2179">
        <v>79</v>
      </c>
      <c r="Q2179">
        <v>9</v>
      </c>
      <c r="R2179">
        <v>4</v>
      </c>
      <c r="S2179">
        <v>0</v>
      </c>
      <c r="T2179">
        <v>35</v>
      </c>
    </row>
    <row r="2180" spans="1:20" x14ac:dyDescent="0.2">
      <c r="A2180" s="1">
        <v>43271</v>
      </c>
      <c r="B2180" t="s">
        <v>26</v>
      </c>
      <c r="C2180">
        <v>45</v>
      </c>
      <c r="D2180">
        <v>2</v>
      </c>
      <c r="E2180">
        <v>0</v>
      </c>
      <c r="F2180">
        <v>89</v>
      </c>
      <c r="G2180" s="5">
        <v>3.2413793103448199</v>
      </c>
      <c r="H2180" s="5">
        <v>65553.448275862</v>
      </c>
      <c r="I2180">
        <v>28</v>
      </c>
      <c r="J2180">
        <v>2</v>
      </c>
      <c r="K2180">
        <v>0</v>
      </c>
      <c r="L2180">
        <v>52</v>
      </c>
      <c r="M2180">
        <v>25</v>
      </c>
      <c r="N2180">
        <v>2</v>
      </c>
      <c r="O2180">
        <v>0</v>
      </c>
      <c r="P2180">
        <v>50</v>
      </c>
      <c r="Q2180">
        <v>40</v>
      </c>
      <c r="R2180">
        <v>2</v>
      </c>
      <c r="S2180">
        <v>0</v>
      </c>
      <c r="T2180">
        <v>79</v>
      </c>
    </row>
    <row r="2181" spans="1:20" x14ac:dyDescent="0.2">
      <c r="A2181" s="1">
        <v>43271</v>
      </c>
      <c r="B2181" t="s">
        <v>27</v>
      </c>
      <c r="C2181">
        <v>9</v>
      </c>
      <c r="D2181">
        <v>8</v>
      </c>
      <c r="E2181">
        <v>0</v>
      </c>
      <c r="F2181">
        <v>85</v>
      </c>
      <c r="G2181" s="5">
        <v>3.4444444444444402</v>
      </c>
      <c r="H2181" s="5">
        <v>55634.777777777701</v>
      </c>
      <c r="I2181">
        <v>8</v>
      </c>
      <c r="J2181">
        <v>8</v>
      </c>
      <c r="K2181">
        <v>0</v>
      </c>
      <c r="L2181">
        <v>74</v>
      </c>
      <c r="M2181">
        <v>11</v>
      </c>
      <c r="N2181">
        <v>6</v>
      </c>
      <c r="O2181">
        <v>0</v>
      </c>
      <c r="P2181">
        <v>88</v>
      </c>
      <c r="Q2181">
        <v>14</v>
      </c>
      <c r="R2181">
        <v>8</v>
      </c>
      <c r="S2181">
        <v>0</v>
      </c>
      <c r="T2181">
        <v>136</v>
      </c>
    </row>
    <row r="2182" spans="1:20" x14ac:dyDescent="0.2">
      <c r="A2182" s="1">
        <v>43271</v>
      </c>
      <c r="B2182" t="s">
        <v>28</v>
      </c>
      <c r="C2182">
        <v>14</v>
      </c>
      <c r="D2182">
        <v>12</v>
      </c>
      <c r="E2182">
        <v>3</v>
      </c>
      <c r="F2182">
        <v>121</v>
      </c>
      <c r="G2182" s="5">
        <v>3.6428571428571401</v>
      </c>
      <c r="H2182" s="5">
        <v>50107.714285714203</v>
      </c>
      <c r="I2182">
        <v>12</v>
      </c>
      <c r="J2182">
        <v>8</v>
      </c>
      <c r="K2182">
        <v>1</v>
      </c>
      <c r="L2182">
        <v>82</v>
      </c>
      <c r="M2182">
        <v>17</v>
      </c>
      <c r="N2182">
        <v>8</v>
      </c>
      <c r="O2182">
        <v>1</v>
      </c>
      <c r="P2182">
        <v>109</v>
      </c>
      <c r="Q2182">
        <v>15</v>
      </c>
      <c r="R2182">
        <v>6</v>
      </c>
      <c r="S2182">
        <v>0</v>
      </c>
      <c r="T2182">
        <v>86</v>
      </c>
    </row>
    <row r="2183" spans="1:20" x14ac:dyDescent="0.2">
      <c r="A2183" s="1">
        <v>43271</v>
      </c>
      <c r="B2183" t="s">
        <v>29</v>
      </c>
      <c r="C2183">
        <v>16</v>
      </c>
      <c r="D2183">
        <v>2</v>
      </c>
      <c r="E2183">
        <v>0</v>
      </c>
      <c r="F2183">
        <v>48</v>
      </c>
      <c r="G2183" s="5">
        <v>2.4285714285714199</v>
      </c>
      <c r="H2183" s="5">
        <v>64404.214285714203</v>
      </c>
      <c r="I2183">
        <v>12</v>
      </c>
      <c r="J2183">
        <v>2</v>
      </c>
      <c r="K2183">
        <v>0</v>
      </c>
      <c r="L2183">
        <v>30</v>
      </c>
      <c r="M2183">
        <v>16</v>
      </c>
      <c r="N2183">
        <v>2</v>
      </c>
      <c r="O2183">
        <v>0</v>
      </c>
      <c r="P2183">
        <v>33</v>
      </c>
      <c r="Q2183">
        <v>23</v>
      </c>
      <c r="R2183">
        <v>2</v>
      </c>
      <c r="S2183">
        <v>0</v>
      </c>
      <c r="T2183">
        <v>54</v>
      </c>
    </row>
    <row r="2184" spans="1:20" x14ac:dyDescent="0.2">
      <c r="A2184" s="1">
        <v>43271</v>
      </c>
      <c r="B2184" t="s">
        <v>30</v>
      </c>
      <c r="C2184">
        <v>12</v>
      </c>
      <c r="D2184">
        <v>2</v>
      </c>
      <c r="E2184">
        <v>0</v>
      </c>
      <c r="F2184">
        <v>40</v>
      </c>
      <c r="G2184" s="5">
        <v>4</v>
      </c>
      <c r="H2184" s="5">
        <v>54628</v>
      </c>
      <c r="I2184">
        <v>5</v>
      </c>
      <c r="J2184">
        <v>2</v>
      </c>
      <c r="K2184">
        <v>0</v>
      </c>
      <c r="L2184">
        <v>12</v>
      </c>
      <c r="M2184">
        <v>15</v>
      </c>
      <c r="N2184">
        <v>2</v>
      </c>
      <c r="O2184">
        <v>0</v>
      </c>
      <c r="P2184">
        <v>31</v>
      </c>
      <c r="Q2184">
        <v>12</v>
      </c>
      <c r="R2184">
        <v>2</v>
      </c>
      <c r="S2184">
        <v>0</v>
      </c>
      <c r="T2184">
        <v>27</v>
      </c>
    </row>
    <row r="2185" spans="1:20" x14ac:dyDescent="0.2">
      <c r="A2185" s="1">
        <v>43271</v>
      </c>
      <c r="B2185" t="s">
        <v>31</v>
      </c>
      <c r="C2185">
        <v>90</v>
      </c>
      <c r="D2185">
        <v>13</v>
      </c>
      <c r="E2185">
        <v>0</v>
      </c>
      <c r="F2185">
        <v>1120</v>
      </c>
      <c r="G2185" s="5">
        <v>6.74117647058823</v>
      </c>
      <c r="H2185" s="5">
        <v>53015.1647058823</v>
      </c>
      <c r="I2185">
        <v>70</v>
      </c>
      <c r="J2185">
        <v>13</v>
      </c>
      <c r="K2185">
        <v>0</v>
      </c>
      <c r="L2185">
        <v>896</v>
      </c>
      <c r="M2185">
        <v>112</v>
      </c>
      <c r="N2185">
        <v>11</v>
      </c>
      <c r="O2185">
        <v>1</v>
      </c>
      <c r="P2185">
        <v>1182</v>
      </c>
      <c r="Q2185">
        <v>90</v>
      </c>
      <c r="R2185">
        <v>12</v>
      </c>
      <c r="S2185">
        <v>0</v>
      </c>
      <c r="T2185">
        <v>1097</v>
      </c>
    </row>
    <row r="2186" spans="1:20" x14ac:dyDescent="0.2">
      <c r="A2186" s="1">
        <v>43271</v>
      </c>
      <c r="B2186" t="s">
        <v>32</v>
      </c>
      <c r="C2186">
        <v>36</v>
      </c>
      <c r="D2186">
        <v>3</v>
      </c>
      <c r="E2186">
        <v>1</v>
      </c>
      <c r="F2186">
        <v>149</v>
      </c>
      <c r="G2186" s="5">
        <v>10.53125</v>
      </c>
      <c r="H2186" s="5">
        <v>59438.25</v>
      </c>
      <c r="I2186">
        <v>27</v>
      </c>
      <c r="J2186">
        <v>3</v>
      </c>
      <c r="K2186">
        <v>0</v>
      </c>
      <c r="L2186">
        <v>113</v>
      </c>
      <c r="M2186">
        <v>23</v>
      </c>
      <c r="N2186">
        <v>3</v>
      </c>
      <c r="O2186">
        <v>0</v>
      </c>
      <c r="P2186">
        <v>81</v>
      </c>
      <c r="Q2186">
        <v>29</v>
      </c>
      <c r="R2186">
        <v>3</v>
      </c>
      <c r="S2186">
        <v>0</v>
      </c>
      <c r="T2186">
        <v>104</v>
      </c>
    </row>
    <row r="2187" spans="1:20" x14ac:dyDescent="0.2">
      <c r="A2187" s="1">
        <v>43272</v>
      </c>
      <c r="B2187" t="s">
        <v>18</v>
      </c>
      <c r="C2187">
        <v>7</v>
      </c>
      <c r="D2187">
        <v>4</v>
      </c>
      <c r="E2187">
        <v>0</v>
      </c>
      <c r="F2187">
        <v>24</v>
      </c>
      <c r="G2187" s="5">
        <v>2.71428571428571</v>
      </c>
      <c r="H2187" s="5">
        <v>71471.142857142797</v>
      </c>
      <c r="I2187">
        <v>10</v>
      </c>
      <c r="J2187">
        <v>4</v>
      </c>
      <c r="K2187">
        <v>0</v>
      </c>
      <c r="L2187">
        <v>35</v>
      </c>
      <c r="M2187">
        <v>6</v>
      </c>
      <c r="N2187">
        <v>4</v>
      </c>
      <c r="O2187">
        <v>1</v>
      </c>
      <c r="P2187">
        <v>18</v>
      </c>
      <c r="Q2187">
        <v>4</v>
      </c>
      <c r="R2187">
        <v>4</v>
      </c>
      <c r="S2187">
        <v>0</v>
      </c>
      <c r="T2187">
        <v>14</v>
      </c>
    </row>
    <row r="2188" spans="1:20" x14ac:dyDescent="0.2">
      <c r="A2188" s="1">
        <v>43272</v>
      </c>
      <c r="B2188" t="s">
        <v>19</v>
      </c>
      <c r="C2188">
        <v>34</v>
      </c>
      <c r="D2188">
        <v>7</v>
      </c>
      <c r="E2188">
        <v>1</v>
      </c>
      <c r="F2188">
        <v>223</v>
      </c>
      <c r="G2188" s="5">
        <v>2.73529411764705</v>
      </c>
      <c r="H2188" s="5">
        <v>67702.029411764699</v>
      </c>
      <c r="I2188">
        <v>36</v>
      </c>
      <c r="J2188">
        <v>12</v>
      </c>
      <c r="K2188">
        <v>1</v>
      </c>
      <c r="L2188">
        <v>423</v>
      </c>
      <c r="M2188">
        <v>38</v>
      </c>
      <c r="N2188">
        <v>10</v>
      </c>
      <c r="O2188">
        <v>0</v>
      </c>
      <c r="P2188">
        <v>380</v>
      </c>
      <c r="Q2188">
        <v>31</v>
      </c>
      <c r="R2188">
        <v>9</v>
      </c>
      <c r="S2188">
        <v>1</v>
      </c>
      <c r="T2188">
        <v>268</v>
      </c>
    </row>
    <row r="2189" spans="1:20" x14ac:dyDescent="0.2">
      <c r="A2189" s="1">
        <v>43272</v>
      </c>
      <c r="B2189" t="s">
        <v>20</v>
      </c>
      <c r="C2189">
        <v>17</v>
      </c>
      <c r="D2189">
        <v>9</v>
      </c>
      <c r="E2189">
        <v>0</v>
      </c>
      <c r="F2189">
        <v>154</v>
      </c>
      <c r="G2189" s="5">
        <v>4.3529411764705799</v>
      </c>
      <c r="H2189" s="5">
        <v>47110</v>
      </c>
      <c r="I2189">
        <v>24</v>
      </c>
      <c r="J2189">
        <v>20</v>
      </c>
      <c r="K2189">
        <v>0</v>
      </c>
      <c r="L2189">
        <v>488</v>
      </c>
      <c r="M2189">
        <v>12</v>
      </c>
      <c r="N2189">
        <v>11</v>
      </c>
      <c r="O2189">
        <v>0</v>
      </c>
      <c r="P2189">
        <v>136</v>
      </c>
      <c r="Q2189">
        <v>14</v>
      </c>
      <c r="R2189">
        <v>12</v>
      </c>
      <c r="S2189">
        <v>0</v>
      </c>
      <c r="T2189">
        <v>174</v>
      </c>
    </row>
    <row r="2190" spans="1:20" x14ac:dyDescent="0.2">
      <c r="A2190" s="1">
        <v>43272</v>
      </c>
      <c r="B2190" t="s">
        <v>21</v>
      </c>
      <c r="C2190">
        <v>14</v>
      </c>
      <c r="D2190">
        <v>10</v>
      </c>
      <c r="E2190">
        <v>1</v>
      </c>
      <c r="F2190">
        <v>122</v>
      </c>
      <c r="G2190" s="5">
        <v>1.6428571428571399</v>
      </c>
      <c r="H2190" s="5">
        <v>71477.571428571406</v>
      </c>
      <c r="I2190">
        <v>15</v>
      </c>
      <c r="J2190">
        <v>10</v>
      </c>
      <c r="K2190">
        <v>1</v>
      </c>
      <c r="L2190">
        <v>140</v>
      </c>
      <c r="M2190">
        <v>9</v>
      </c>
      <c r="N2190">
        <v>10</v>
      </c>
      <c r="O2190">
        <v>0</v>
      </c>
      <c r="P2190">
        <v>92</v>
      </c>
      <c r="Q2190">
        <v>10</v>
      </c>
      <c r="R2190">
        <v>10</v>
      </c>
      <c r="S2190">
        <v>0</v>
      </c>
      <c r="T2190">
        <v>101</v>
      </c>
    </row>
    <row r="2191" spans="1:20" x14ac:dyDescent="0.2">
      <c r="A2191" s="1">
        <v>43272</v>
      </c>
      <c r="B2191" t="s">
        <v>22</v>
      </c>
      <c r="C2191">
        <v>35</v>
      </c>
      <c r="D2191">
        <v>8</v>
      </c>
      <c r="E2191">
        <v>0</v>
      </c>
      <c r="F2191">
        <v>315</v>
      </c>
      <c r="G2191" s="5">
        <v>2.2258064516128999</v>
      </c>
      <c r="H2191" s="5">
        <v>74271.935483870897</v>
      </c>
      <c r="I2191">
        <v>41</v>
      </c>
      <c r="J2191">
        <v>7</v>
      </c>
      <c r="K2191">
        <v>1</v>
      </c>
      <c r="L2191">
        <v>331</v>
      </c>
      <c r="M2191">
        <v>22</v>
      </c>
      <c r="N2191">
        <v>8</v>
      </c>
      <c r="O2191">
        <v>0</v>
      </c>
      <c r="P2191">
        <v>208</v>
      </c>
      <c r="Q2191">
        <v>19</v>
      </c>
      <c r="R2191">
        <v>8</v>
      </c>
      <c r="S2191">
        <v>1</v>
      </c>
      <c r="T2191">
        <v>161</v>
      </c>
    </row>
    <row r="2192" spans="1:20" x14ac:dyDescent="0.2">
      <c r="A2192" s="1">
        <v>43272</v>
      </c>
      <c r="B2192" t="s">
        <v>23</v>
      </c>
      <c r="C2192">
        <v>45</v>
      </c>
      <c r="D2192">
        <v>10</v>
      </c>
      <c r="E2192">
        <v>0</v>
      </c>
      <c r="F2192">
        <v>503</v>
      </c>
      <c r="G2192" s="5">
        <v>2.5</v>
      </c>
      <c r="H2192" s="5">
        <v>67596.875</v>
      </c>
      <c r="I2192">
        <v>56</v>
      </c>
      <c r="J2192">
        <v>10</v>
      </c>
      <c r="K2192">
        <v>1</v>
      </c>
      <c r="L2192">
        <v>578</v>
      </c>
      <c r="M2192">
        <v>38</v>
      </c>
      <c r="N2192">
        <v>10</v>
      </c>
      <c r="O2192">
        <v>0</v>
      </c>
      <c r="P2192">
        <v>430</v>
      </c>
      <c r="Q2192">
        <v>46</v>
      </c>
      <c r="R2192">
        <v>10</v>
      </c>
      <c r="S2192">
        <v>0</v>
      </c>
      <c r="T2192">
        <v>497</v>
      </c>
    </row>
    <row r="2193" spans="1:20" x14ac:dyDescent="0.2">
      <c r="A2193" s="1">
        <v>43272</v>
      </c>
      <c r="B2193" t="s">
        <v>24</v>
      </c>
      <c r="C2193">
        <v>17</v>
      </c>
      <c r="D2193">
        <v>2</v>
      </c>
      <c r="E2193">
        <v>0</v>
      </c>
      <c r="F2193">
        <v>33</v>
      </c>
      <c r="G2193" s="5">
        <v>3.4375</v>
      </c>
      <c r="H2193" s="5">
        <v>56316.25</v>
      </c>
      <c r="I2193">
        <v>21</v>
      </c>
      <c r="J2193">
        <v>2</v>
      </c>
      <c r="K2193">
        <v>0</v>
      </c>
      <c r="L2193">
        <v>71</v>
      </c>
      <c r="M2193">
        <v>14</v>
      </c>
      <c r="N2193">
        <v>2</v>
      </c>
      <c r="O2193">
        <v>0</v>
      </c>
      <c r="P2193">
        <v>40</v>
      </c>
      <c r="Q2193">
        <v>13</v>
      </c>
      <c r="R2193">
        <v>2</v>
      </c>
      <c r="S2193">
        <v>0</v>
      </c>
      <c r="T2193">
        <v>34</v>
      </c>
    </row>
    <row r="2194" spans="1:20" x14ac:dyDescent="0.2">
      <c r="A2194" s="1">
        <v>43272</v>
      </c>
      <c r="B2194" t="s">
        <v>25</v>
      </c>
      <c r="C2194">
        <v>9</v>
      </c>
      <c r="D2194">
        <v>4</v>
      </c>
      <c r="E2194">
        <v>0</v>
      </c>
      <c r="F2194">
        <v>36</v>
      </c>
      <c r="G2194" s="5">
        <v>4.625</v>
      </c>
      <c r="H2194" s="5">
        <v>25160.125</v>
      </c>
      <c r="I2194">
        <v>13</v>
      </c>
      <c r="J2194">
        <v>4</v>
      </c>
      <c r="K2194">
        <v>0</v>
      </c>
      <c r="L2194">
        <v>43</v>
      </c>
      <c r="M2194">
        <v>6</v>
      </c>
      <c r="N2194">
        <v>4</v>
      </c>
      <c r="O2194">
        <v>0</v>
      </c>
      <c r="P2194">
        <v>24</v>
      </c>
      <c r="Q2194">
        <v>10</v>
      </c>
      <c r="R2194">
        <v>4</v>
      </c>
      <c r="S2194">
        <v>0</v>
      </c>
      <c r="T2194">
        <v>39</v>
      </c>
    </row>
    <row r="2195" spans="1:20" x14ac:dyDescent="0.2">
      <c r="A2195" s="1">
        <v>43272</v>
      </c>
      <c r="B2195" t="s">
        <v>26</v>
      </c>
      <c r="C2195">
        <v>32</v>
      </c>
      <c r="D2195">
        <v>2</v>
      </c>
      <c r="E2195">
        <v>0</v>
      </c>
      <c r="F2195">
        <v>56</v>
      </c>
      <c r="G2195" s="5">
        <v>4.7391304347826004</v>
      </c>
      <c r="H2195" s="5">
        <v>34859.739130434697</v>
      </c>
      <c r="I2195">
        <v>57</v>
      </c>
      <c r="J2195">
        <v>2</v>
      </c>
      <c r="K2195">
        <v>0</v>
      </c>
      <c r="L2195">
        <v>111</v>
      </c>
      <c r="M2195">
        <v>40</v>
      </c>
      <c r="N2195">
        <v>2</v>
      </c>
      <c r="O2195">
        <v>0</v>
      </c>
      <c r="P2195">
        <v>80</v>
      </c>
      <c r="Q2195">
        <v>46</v>
      </c>
      <c r="R2195">
        <v>2</v>
      </c>
      <c r="S2195">
        <v>0</v>
      </c>
      <c r="T2195">
        <v>90</v>
      </c>
    </row>
    <row r="2196" spans="1:20" x14ac:dyDescent="0.2">
      <c r="A2196" s="1">
        <v>43272</v>
      </c>
      <c r="B2196" t="s">
        <v>27</v>
      </c>
      <c r="C2196">
        <v>17</v>
      </c>
      <c r="D2196">
        <v>8</v>
      </c>
      <c r="E2196">
        <v>1</v>
      </c>
      <c r="F2196">
        <v>143</v>
      </c>
      <c r="G2196" s="5">
        <v>3.72727272727272</v>
      </c>
      <c r="H2196" s="5">
        <v>72829.545454545398</v>
      </c>
      <c r="I2196">
        <v>17</v>
      </c>
      <c r="J2196">
        <v>8</v>
      </c>
      <c r="K2196">
        <v>3</v>
      </c>
      <c r="L2196">
        <v>121</v>
      </c>
      <c r="M2196">
        <v>6</v>
      </c>
      <c r="N2196">
        <v>8</v>
      </c>
      <c r="O2196">
        <v>0</v>
      </c>
      <c r="P2196">
        <v>56</v>
      </c>
      <c r="Q2196">
        <v>15</v>
      </c>
      <c r="R2196">
        <v>8</v>
      </c>
      <c r="S2196">
        <v>1</v>
      </c>
      <c r="T2196">
        <v>134</v>
      </c>
    </row>
    <row r="2197" spans="1:20" x14ac:dyDescent="0.2">
      <c r="A2197" s="1">
        <v>43272</v>
      </c>
      <c r="B2197" t="s">
        <v>28</v>
      </c>
      <c r="C2197">
        <v>6</v>
      </c>
      <c r="D2197">
        <v>5</v>
      </c>
      <c r="E2197">
        <v>0</v>
      </c>
      <c r="F2197">
        <v>32</v>
      </c>
      <c r="G2197" s="5">
        <v>4.8333333333333304</v>
      </c>
      <c r="H2197" s="5">
        <v>83336.166666666599</v>
      </c>
      <c r="I2197">
        <v>16</v>
      </c>
      <c r="J2197">
        <v>9</v>
      </c>
      <c r="K2197">
        <v>0</v>
      </c>
      <c r="L2197">
        <v>140</v>
      </c>
      <c r="M2197">
        <v>12</v>
      </c>
      <c r="N2197">
        <v>10</v>
      </c>
      <c r="O2197">
        <v>0</v>
      </c>
      <c r="P2197">
        <v>123</v>
      </c>
      <c r="Q2197">
        <v>18</v>
      </c>
      <c r="R2197">
        <v>8</v>
      </c>
      <c r="S2197">
        <v>0</v>
      </c>
      <c r="T2197">
        <v>131</v>
      </c>
    </row>
    <row r="2198" spans="1:20" x14ac:dyDescent="0.2">
      <c r="A2198" s="1">
        <v>43272</v>
      </c>
      <c r="B2198" t="s">
        <v>29</v>
      </c>
      <c r="C2198">
        <v>21</v>
      </c>
      <c r="D2198">
        <v>2</v>
      </c>
      <c r="E2198">
        <v>0</v>
      </c>
      <c r="F2198">
        <v>51</v>
      </c>
      <c r="G2198" s="5">
        <v>4.4285714285714199</v>
      </c>
      <c r="H2198" s="5">
        <v>61940.476190476104</v>
      </c>
      <c r="I2198">
        <v>30</v>
      </c>
      <c r="J2198">
        <v>2</v>
      </c>
      <c r="K2198">
        <v>0</v>
      </c>
      <c r="L2198">
        <v>106</v>
      </c>
      <c r="M2198">
        <v>21</v>
      </c>
      <c r="N2198">
        <v>2</v>
      </c>
      <c r="O2198">
        <v>0</v>
      </c>
      <c r="P2198">
        <v>67</v>
      </c>
      <c r="Q2198">
        <v>26</v>
      </c>
      <c r="R2198">
        <v>2</v>
      </c>
      <c r="S2198">
        <v>0</v>
      </c>
      <c r="T2198">
        <v>63</v>
      </c>
    </row>
    <row r="2199" spans="1:20" x14ac:dyDescent="0.2">
      <c r="A2199" s="1">
        <v>43272</v>
      </c>
      <c r="B2199" t="s">
        <v>30</v>
      </c>
      <c r="C2199">
        <v>5</v>
      </c>
      <c r="D2199">
        <v>2</v>
      </c>
      <c r="E2199">
        <v>0</v>
      </c>
      <c r="F2199">
        <v>10</v>
      </c>
      <c r="G2199" s="5">
        <v>1.6</v>
      </c>
      <c r="H2199" s="5">
        <v>80087.8</v>
      </c>
      <c r="I2199">
        <v>20</v>
      </c>
      <c r="J2199">
        <v>2</v>
      </c>
      <c r="K2199">
        <v>0</v>
      </c>
      <c r="L2199">
        <v>56</v>
      </c>
      <c r="M2199">
        <v>14</v>
      </c>
      <c r="N2199">
        <v>2</v>
      </c>
      <c r="O2199">
        <v>0</v>
      </c>
      <c r="P2199">
        <v>39</v>
      </c>
      <c r="Q2199">
        <v>18</v>
      </c>
      <c r="R2199">
        <v>2</v>
      </c>
      <c r="S2199">
        <v>0</v>
      </c>
      <c r="T2199">
        <v>46</v>
      </c>
    </row>
    <row r="2200" spans="1:20" x14ac:dyDescent="0.2">
      <c r="A2200" s="1">
        <v>43272</v>
      </c>
      <c r="B2200" t="s">
        <v>31</v>
      </c>
      <c r="C2200">
        <v>78</v>
      </c>
      <c r="D2200">
        <v>12</v>
      </c>
      <c r="E2200">
        <v>1</v>
      </c>
      <c r="F2200">
        <v>861</v>
      </c>
      <c r="G2200" s="5">
        <v>4.0526315789473601</v>
      </c>
      <c r="H2200" s="5">
        <v>54005.592105263102</v>
      </c>
      <c r="I2200">
        <v>88</v>
      </c>
      <c r="J2200">
        <v>16</v>
      </c>
      <c r="K2200">
        <v>0</v>
      </c>
      <c r="L2200">
        <v>1369</v>
      </c>
      <c r="M2200">
        <v>86</v>
      </c>
      <c r="N2200">
        <v>14</v>
      </c>
      <c r="O2200">
        <v>1</v>
      </c>
      <c r="P2200">
        <v>1135</v>
      </c>
      <c r="Q2200">
        <v>88</v>
      </c>
      <c r="R2200">
        <v>14</v>
      </c>
      <c r="S2200">
        <v>0</v>
      </c>
      <c r="T2200">
        <v>1166</v>
      </c>
    </row>
    <row r="2201" spans="1:20" x14ac:dyDescent="0.2">
      <c r="A2201" s="1">
        <v>43272</v>
      </c>
      <c r="B2201" t="s">
        <v>32</v>
      </c>
      <c r="C2201">
        <v>23</v>
      </c>
      <c r="D2201">
        <v>3</v>
      </c>
      <c r="E2201">
        <v>0</v>
      </c>
      <c r="F2201">
        <v>81</v>
      </c>
      <c r="G2201" s="5">
        <v>2.4782608695652102</v>
      </c>
      <c r="H2201" s="5">
        <v>65256.434782608601</v>
      </c>
      <c r="I2201">
        <v>45</v>
      </c>
      <c r="J2201">
        <v>3</v>
      </c>
      <c r="K2201">
        <v>0</v>
      </c>
      <c r="L2201">
        <v>204</v>
      </c>
      <c r="M2201">
        <v>30</v>
      </c>
      <c r="N2201">
        <v>3</v>
      </c>
      <c r="O2201">
        <v>0</v>
      </c>
      <c r="P2201">
        <v>120</v>
      </c>
      <c r="Q2201">
        <v>42</v>
      </c>
      <c r="R2201">
        <v>3</v>
      </c>
      <c r="S2201">
        <v>0</v>
      </c>
      <c r="T2201">
        <v>202</v>
      </c>
    </row>
    <row r="2202" spans="1:20" x14ac:dyDescent="0.2">
      <c r="A2202" s="1">
        <v>43273</v>
      </c>
      <c r="B2202" t="s">
        <v>18</v>
      </c>
      <c r="C2202">
        <v>11</v>
      </c>
      <c r="D2202">
        <v>4</v>
      </c>
      <c r="E2202">
        <v>0</v>
      </c>
      <c r="F2202">
        <v>38</v>
      </c>
      <c r="G2202" s="5">
        <v>5</v>
      </c>
      <c r="H2202" s="5">
        <v>57151.857142857101</v>
      </c>
      <c r="I2202">
        <v>9</v>
      </c>
      <c r="J2202">
        <v>4</v>
      </c>
      <c r="K2202">
        <v>0</v>
      </c>
      <c r="L2202">
        <v>31</v>
      </c>
      <c r="M2202">
        <v>12</v>
      </c>
      <c r="N2202">
        <v>4</v>
      </c>
      <c r="O2202">
        <v>0</v>
      </c>
      <c r="P2202">
        <v>42</v>
      </c>
      <c r="Q2202">
        <v>15</v>
      </c>
      <c r="R2202">
        <v>4</v>
      </c>
      <c r="S2202">
        <v>0</v>
      </c>
      <c r="T2202">
        <v>52</v>
      </c>
    </row>
    <row r="2203" spans="1:20" x14ac:dyDescent="0.2">
      <c r="A2203" s="1">
        <v>43273</v>
      </c>
      <c r="B2203" t="s">
        <v>19</v>
      </c>
      <c r="C2203">
        <v>36</v>
      </c>
      <c r="D2203">
        <v>15</v>
      </c>
      <c r="E2203">
        <v>2</v>
      </c>
      <c r="F2203">
        <v>467</v>
      </c>
      <c r="G2203" s="5">
        <v>2.6666666666666599</v>
      </c>
      <c r="H2203" s="5">
        <v>69534.555555555504</v>
      </c>
      <c r="I2203">
        <v>37</v>
      </c>
      <c r="J2203">
        <v>20</v>
      </c>
      <c r="K2203">
        <v>0</v>
      </c>
      <c r="L2203">
        <v>739</v>
      </c>
      <c r="M2203">
        <v>53</v>
      </c>
      <c r="N2203">
        <v>11</v>
      </c>
      <c r="O2203">
        <v>1</v>
      </c>
      <c r="P2203">
        <v>519</v>
      </c>
      <c r="Q2203">
        <v>31</v>
      </c>
      <c r="R2203">
        <v>14</v>
      </c>
      <c r="S2203">
        <v>1</v>
      </c>
      <c r="T2203">
        <v>394</v>
      </c>
    </row>
    <row r="2204" spans="1:20" x14ac:dyDescent="0.2">
      <c r="A2204" s="1">
        <v>43273</v>
      </c>
      <c r="B2204" t="s">
        <v>20</v>
      </c>
      <c r="C2204">
        <v>26</v>
      </c>
      <c r="D2204">
        <v>13</v>
      </c>
      <c r="E2204">
        <v>0</v>
      </c>
      <c r="F2204">
        <v>295</v>
      </c>
      <c r="G2204" s="5">
        <v>2.9047619047619002</v>
      </c>
      <c r="H2204" s="5">
        <v>66886.190476190401</v>
      </c>
      <c r="I2204">
        <v>31</v>
      </c>
      <c r="J2204">
        <v>15</v>
      </c>
      <c r="K2204">
        <v>0</v>
      </c>
      <c r="L2204">
        <v>477</v>
      </c>
      <c r="M2204">
        <v>18</v>
      </c>
      <c r="N2204">
        <v>10</v>
      </c>
      <c r="O2204">
        <v>0</v>
      </c>
      <c r="P2204">
        <v>173</v>
      </c>
      <c r="Q2204">
        <v>23</v>
      </c>
      <c r="R2204">
        <v>8</v>
      </c>
      <c r="S2204">
        <v>0</v>
      </c>
      <c r="T2204">
        <v>191</v>
      </c>
    </row>
    <row r="2205" spans="1:20" x14ac:dyDescent="0.2">
      <c r="A2205" s="1">
        <v>43273</v>
      </c>
      <c r="B2205" t="s">
        <v>21</v>
      </c>
      <c r="C2205">
        <v>17</v>
      </c>
      <c r="D2205">
        <v>10</v>
      </c>
      <c r="E2205">
        <v>0</v>
      </c>
      <c r="F2205">
        <v>173</v>
      </c>
      <c r="G2205" s="5">
        <v>2.625</v>
      </c>
      <c r="H2205" s="5">
        <v>56312.6875</v>
      </c>
      <c r="I2205">
        <v>15</v>
      </c>
      <c r="J2205">
        <v>10</v>
      </c>
      <c r="K2205">
        <v>0</v>
      </c>
      <c r="L2205">
        <v>150</v>
      </c>
      <c r="M2205">
        <v>24</v>
      </c>
      <c r="N2205">
        <v>10</v>
      </c>
      <c r="O2205">
        <v>0</v>
      </c>
      <c r="P2205">
        <v>236</v>
      </c>
      <c r="Q2205">
        <v>26</v>
      </c>
      <c r="R2205">
        <v>10</v>
      </c>
      <c r="S2205">
        <v>0</v>
      </c>
      <c r="T2205">
        <v>266</v>
      </c>
    </row>
    <row r="2206" spans="1:20" x14ac:dyDescent="0.2">
      <c r="A2206" s="1">
        <v>43273</v>
      </c>
      <c r="B2206" t="s">
        <v>22</v>
      </c>
      <c r="C2206">
        <v>45</v>
      </c>
      <c r="D2206">
        <v>8</v>
      </c>
      <c r="E2206">
        <v>0</v>
      </c>
      <c r="F2206">
        <v>414</v>
      </c>
      <c r="G2206" s="5">
        <v>3.0697674418604599</v>
      </c>
      <c r="H2206" s="5">
        <v>65193.116279069698</v>
      </c>
      <c r="I2206">
        <v>36</v>
      </c>
      <c r="J2206">
        <v>7</v>
      </c>
      <c r="K2206">
        <v>0</v>
      </c>
      <c r="L2206">
        <v>306</v>
      </c>
      <c r="M2206">
        <v>53</v>
      </c>
      <c r="N2206">
        <v>8</v>
      </c>
      <c r="O2206">
        <v>1</v>
      </c>
      <c r="P2206">
        <v>461</v>
      </c>
      <c r="Q2206">
        <v>66</v>
      </c>
      <c r="R2206">
        <v>8</v>
      </c>
      <c r="S2206">
        <v>0</v>
      </c>
      <c r="T2206">
        <v>614</v>
      </c>
    </row>
    <row r="2207" spans="1:20" x14ac:dyDescent="0.2">
      <c r="A2207" s="1">
        <v>43273</v>
      </c>
      <c r="B2207" t="s">
        <v>23</v>
      </c>
      <c r="C2207">
        <v>60</v>
      </c>
      <c r="D2207">
        <v>10</v>
      </c>
      <c r="E2207">
        <v>0</v>
      </c>
      <c r="F2207">
        <v>667</v>
      </c>
      <c r="G2207" s="5">
        <v>3.6491228070175401</v>
      </c>
      <c r="H2207" s="5">
        <v>64967.140350877104</v>
      </c>
      <c r="I2207">
        <v>59</v>
      </c>
      <c r="J2207">
        <v>10</v>
      </c>
      <c r="K2207">
        <v>0</v>
      </c>
      <c r="L2207">
        <v>642</v>
      </c>
      <c r="M2207">
        <v>57</v>
      </c>
      <c r="N2207">
        <v>10</v>
      </c>
      <c r="O2207">
        <v>0</v>
      </c>
      <c r="P2207">
        <v>627</v>
      </c>
      <c r="Q2207">
        <v>53</v>
      </c>
      <c r="R2207">
        <v>10</v>
      </c>
      <c r="S2207">
        <v>0</v>
      </c>
      <c r="T2207">
        <v>576</v>
      </c>
    </row>
    <row r="2208" spans="1:20" x14ac:dyDescent="0.2">
      <c r="A2208" s="1">
        <v>43273</v>
      </c>
      <c r="B2208" t="s">
        <v>24</v>
      </c>
      <c r="C2208">
        <v>27</v>
      </c>
      <c r="D2208">
        <v>2</v>
      </c>
      <c r="E2208">
        <v>0</v>
      </c>
      <c r="F2208">
        <v>73</v>
      </c>
      <c r="G2208" s="5">
        <v>4.6842105263157796</v>
      </c>
      <c r="H2208" s="5">
        <v>57999.789473684199</v>
      </c>
      <c r="I2208">
        <v>33</v>
      </c>
      <c r="J2208">
        <v>2</v>
      </c>
      <c r="K2208">
        <v>0</v>
      </c>
      <c r="L2208">
        <v>96</v>
      </c>
      <c r="M2208">
        <v>16</v>
      </c>
      <c r="N2208">
        <v>2</v>
      </c>
      <c r="O2208">
        <v>0</v>
      </c>
      <c r="P2208">
        <v>48</v>
      </c>
      <c r="Q2208">
        <v>24</v>
      </c>
      <c r="R2208">
        <v>2</v>
      </c>
      <c r="S2208">
        <v>0</v>
      </c>
      <c r="T2208">
        <v>60</v>
      </c>
    </row>
    <row r="2209" spans="1:20" x14ac:dyDescent="0.2">
      <c r="A2209" s="1">
        <v>43273</v>
      </c>
      <c r="B2209" t="s">
        <v>25</v>
      </c>
      <c r="C2209">
        <v>16</v>
      </c>
      <c r="D2209">
        <v>4</v>
      </c>
      <c r="E2209">
        <v>0</v>
      </c>
      <c r="F2209">
        <v>64</v>
      </c>
      <c r="G2209" s="5">
        <v>6.5714285714285703</v>
      </c>
      <c r="H2209" s="5">
        <v>43015.285714285703</v>
      </c>
      <c r="I2209">
        <v>11</v>
      </c>
      <c r="J2209">
        <v>4</v>
      </c>
      <c r="K2209">
        <v>0</v>
      </c>
      <c r="L2209">
        <v>38</v>
      </c>
      <c r="M2209">
        <v>9</v>
      </c>
      <c r="N2209">
        <v>4</v>
      </c>
      <c r="O2209">
        <v>0</v>
      </c>
      <c r="P2209">
        <v>32</v>
      </c>
      <c r="Q2209">
        <v>18</v>
      </c>
      <c r="R2209">
        <v>4</v>
      </c>
      <c r="S2209">
        <v>0</v>
      </c>
      <c r="T2209">
        <v>69</v>
      </c>
    </row>
    <row r="2210" spans="1:20" x14ac:dyDescent="0.2">
      <c r="A2210" s="1">
        <v>43273</v>
      </c>
      <c r="B2210" t="s">
        <v>26</v>
      </c>
      <c r="C2210">
        <v>39</v>
      </c>
      <c r="D2210">
        <v>2</v>
      </c>
      <c r="E2210">
        <v>0</v>
      </c>
      <c r="F2210">
        <v>78</v>
      </c>
      <c r="G2210" s="5">
        <v>6.39393939393939</v>
      </c>
      <c r="H2210" s="5">
        <v>57706.030303030297</v>
      </c>
      <c r="I2210">
        <v>76</v>
      </c>
      <c r="J2210">
        <v>2</v>
      </c>
      <c r="K2210">
        <v>0</v>
      </c>
      <c r="L2210">
        <v>151</v>
      </c>
      <c r="M2210">
        <v>49</v>
      </c>
      <c r="N2210">
        <v>2</v>
      </c>
      <c r="O2210">
        <v>0</v>
      </c>
      <c r="P2210">
        <v>95</v>
      </c>
      <c r="Q2210">
        <v>48</v>
      </c>
      <c r="R2210">
        <v>2</v>
      </c>
      <c r="S2210">
        <v>0</v>
      </c>
      <c r="T2210">
        <v>95</v>
      </c>
    </row>
    <row r="2211" spans="1:20" x14ac:dyDescent="0.2">
      <c r="A2211" s="1">
        <v>43273</v>
      </c>
      <c r="B2211" t="s">
        <v>27</v>
      </c>
      <c r="C2211">
        <v>18</v>
      </c>
      <c r="D2211">
        <v>8</v>
      </c>
      <c r="E2211">
        <v>1</v>
      </c>
      <c r="F2211">
        <v>162</v>
      </c>
      <c r="G2211" s="5">
        <v>2.8823529411764701</v>
      </c>
      <c r="H2211" s="5">
        <v>53074.705882352901</v>
      </c>
      <c r="I2211">
        <v>9</v>
      </c>
      <c r="J2211">
        <v>8</v>
      </c>
      <c r="K2211">
        <v>0</v>
      </c>
      <c r="L2211">
        <v>80</v>
      </c>
      <c r="M2211">
        <v>20</v>
      </c>
      <c r="N2211">
        <v>8</v>
      </c>
      <c r="O2211">
        <v>1</v>
      </c>
      <c r="P2211">
        <v>185</v>
      </c>
      <c r="Q2211">
        <v>5</v>
      </c>
      <c r="R2211">
        <v>8</v>
      </c>
      <c r="S2211">
        <v>0</v>
      </c>
      <c r="T2211">
        <v>45</v>
      </c>
    </row>
    <row r="2212" spans="1:20" x14ac:dyDescent="0.2">
      <c r="A2212" s="1">
        <v>43273</v>
      </c>
      <c r="B2212" t="s">
        <v>28</v>
      </c>
      <c r="C2212">
        <v>16</v>
      </c>
      <c r="D2212">
        <v>8</v>
      </c>
      <c r="E2212">
        <v>0</v>
      </c>
      <c r="F2212">
        <v>132</v>
      </c>
      <c r="G2212" s="5">
        <v>7.5625</v>
      </c>
      <c r="H2212" s="5">
        <v>62573.5625</v>
      </c>
      <c r="I2212">
        <v>15</v>
      </c>
      <c r="J2212">
        <v>26</v>
      </c>
      <c r="K2212">
        <v>0</v>
      </c>
      <c r="L2212">
        <v>378</v>
      </c>
      <c r="M2212">
        <v>20</v>
      </c>
      <c r="N2212">
        <v>8</v>
      </c>
      <c r="O2212">
        <v>1</v>
      </c>
      <c r="P2212">
        <v>132</v>
      </c>
      <c r="Q2212">
        <v>26</v>
      </c>
      <c r="R2212">
        <v>7</v>
      </c>
      <c r="S2212">
        <v>0</v>
      </c>
      <c r="T2212">
        <v>169</v>
      </c>
    </row>
    <row r="2213" spans="1:20" x14ac:dyDescent="0.2">
      <c r="A2213" s="1">
        <v>43273</v>
      </c>
      <c r="B2213" t="s">
        <v>29</v>
      </c>
      <c r="C2213">
        <v>25</v>
      </c>
      <c r="D2213">
        <v>2</v>
      </c>
      <c r="E2213">
        <v>0</v>
      </c>
      <c r="F2213">
        <v>72</v>
      </c>
      <c r="G2213" s="5">
        <v>3.4090909090908998</v>
      </c>
      <c r="H2213" s="5">
        <v>54665.045454545398</v>
      </c>
      <c r="I2213">
        <v>25</v>
      </c>
      <c r="J2213">
        <v>2</v>
      </c>
      <c r="K2213">
        <v>0</v>
      </c>
      <c r="L2213">
        <v>78</v>
      </c>
      <c r="M2213">
        <v>20</v>
      </c>
      <c r="N2213">
        <v>2</v>
      </c>
      <c r="O2213">
        <v>0</v>
      </c>
      <c r="P2213">
        <v>49</v>
      </c>
      <c r="Q2213">
        <v>20</v>
      </c>
      <c r="R2213">
        <v>2</v>
      </c>
      <c r="S2213">
        <v>0</v>
      </c>
      <c r="T2213">
        <v>44</v>
      </c>
    </row>
    <row r="2214" spans="1:20" x14ac:dyDescent="0.2">
      <c r="A2214" s="1">
        <v>43273</v>
      </c>
      <c r="B2214" t="s">
        <v>30</v>
      </c>
      <c r="C2214">
        <v>27</v>
      </c>
      <c r="D2214">
        <v>2</v>
      </c>
      <c r="E2214">
        <v>0</v>
      </c>
      <c r="F2214">
        <v>86</v>
      </c>
      <c r="G2214" s="5">
        <v>2</v>
      </c>
      <c r="H2214" s="5">
        <v>76295.952380952294</v>
      </c>
      <c r="I2214">
        <v>20</v>
      </c>
      <c r="J2214">
        <v>2</v>
      </c>
      <c r="K2214">
        <v>0</v>
      </c>
      <c r="L2214">
        <v>56</v>
      </c>
      <c r="M2214">
        <v>18</v>
      </c>
      <c r="N2214">
        <v>2</v>
      </c>
      <c r="O2214">
        <v>0</v>
      </c>
      <c r="P2214">
        <v>40</v>
      </c>
      <c r="Q2214">
        <v>23</v>
      </c>
      <c r="R2214">
        <v>2</v>
      </c>
      <c r="S2214">
        <v>0</v>
      </c>
      <c r="T2214">
        <v>50</v>
      </c>
    </row>
    <row r="2215" spans="1:20" x14ac:dyDescent="0.2">
      <c r="A2215" s="1">
        <v>43273</v>
      </c>
      <c r="B2215" t="s">
        <v>31</v>
      </c>
      <c r="C2215">
        <v>113</v>
      </c>
      <c r="D2215">
        <v>13</v>
      </c>
      <c r="E2215">
        <v>1</v>
      </c>
      <c r="F2215">
        <v>1405</v>
      </c>
      <c r="G2215" s="5">
        <v>5.0531914893616996</v>
      </c>
      <c r="H2215" s="5">
        <v>57557.7340425531</v>
      </c>
      <c r="I2215">
        <v>134</v>
      </c>
      <c r="J2215">
        <v>16</v>
      </c>
      <c r="K2215">
        <v>0</v>
      </c>
      <c r="L2215">
        <v>2123</v>
      </c>
      <c r="M2215">
        <v>99</v>
      </c>
      <c r="N2215">
        <v>13</v>
      </c>
      <c r="O2215">
        <v>0</v>
      </c>
      <c r="P2215">
        <v>1207</v>
      </c>
      <c r="Q2215">
        <v>143</v>
      </c>
      <c r="R2215">
        <v>12</v>
      </c>
      <c r="S2215">
        <v>0</v>
      </c>
      <c r="T2215">
        <v>1731</v>
      </c>
    </row>
    <row r="2216" spans="1:20" x14ac:dyDescent="0.2">
      <c r="A2216" s="1">
        <v>43273</v>
      </c>
      <c r="B2216" t="s">
        <v>32</v>
      </c>
      <c r="C2216">
        <v>40</v>
      </c>
      <c r="D2216">
        <v>3</v>
      </c>
      <c r="E2216">
        <v>1</v>
      </c>
      <c r="F2216">
        <v>175</v>
      </c>
      <c r="G2216" s="5">
        <v>2.9714285714285702</v>
      </c>
      <c r="H2216" s="5">
        <v>71510.085714285698</v>
      </c>
      <c r="I2216">
        <v>38</v>
      </c>
      <c r="J2216">
        <v>3</v>
      </c>
      <c r="K2216">
        <v>1</v>
      </c>
      <c r="L2216">
        <v>153</v>
      </c>
      <c r="M2216">
        <v>35</v>
      </c>
      <c r="N2216">
        <v>3</v>
      </c>
      <c r="O2216">
        <v>0</v>
      </c>
      <c r="P2216">
        <v>135</v>
      </c>
      <c r="Q2216">
        <v>39</v>
      </c>
      <c r="R2216">
        <v>3</v>
      </c>
      <c r="S2216">
        <v>0</v>
      </c>
      <c r="T2216">
        <v>147</v>
      </c>
    </row>
    <row r="2217" spans="1:20" x14ac:dyDescent="0.2">
      <c r="A2217" s="1">
        <v>43274</v>
      </c>
      <c r="B2217" t="s">
        <v>18</v>
      </c>
      <c r="C2217">
        <v>14</v>
      </c>
      <c r="D2217">
        <v>4</v>
      </c>
      <c r="E2217">
        <v>0</v>
      </c>
      <c r="F2217">
        <v>49</v>
      </c>
      <c r="G2217" s="5">
        <v>2.4444444444444402</v>
      </c>
      <c r="H2217" s="5">
        <v>66713.888888888803</v>
      </c>
      <c r="I2217">
        <v>15</v>
      </c>
      <c r="J2217">
        <v>4</v>
      </c>
      <c r="K2217">
        <v>0</v>
      </c>
      <c r="L2217">
        <v>52</v>
      </c>
      <c r="M2217">
        <v>7</v>
      </c>
      <c r="N2217">
        <v>4</v>
      </c>
      <c r="O2217">
        <v>0</v>
      </c>
      <c r="P2217">
        <v>24</v>
      </c>
      <c r="Q2217">
        <v>21</v>
      </c>
      <c r="R2217">
        <v>4</v>
      </c>
      <c r="S2217">
        <v>0</v>
      </c>
      <c r="T2217">
        <v>74</v>
      </c>
    </row>
    <row r="2218" spans="1:20" x14ac:dyDescent="0.2">
      <c r="A2218" s="1">
        <v>43274</v>
      </c>
      <c r="B2218" t="s">
        <v>19</v>
      </c>
      <c r="C2218">
        <v>49</v>
      </c>
      <c r="D2218">
        <v>16</v>
      </c>
      <c r="E2218">
        <v>0</v>
      </c>
      <c r="F2218">
        <v>645</v>
      </c>
      <c r="G2218" s="5">
        <v>3.1212121212121202</v>
      </c>
      <c r="H2218" s="5">
        <v>60692.3939393939</v>
      </c>
      <c r="I2218">
        <v>33</v>
      </c>
      <c r="J2218">
        <v>16</v>
      </c>
      <c r="K2218">
        <v>0</v>
      </c>
      <c r="L2218">
        <v>516</v>
      </c>
      <c r="M2218">
        <v>40</v>
      </c>
      <c r="N2218">
        <v>12</v>
      </c>
      <c r="O2218">
        <v>1</v>
      </c>
      <c r="P2218">
        <v>435</v>
      </c>
      <c r="Q2218">
        <v>27</v>
      </c>
      <c r="R2218">
        <v>17</v>
      </c>
      <c r="S2218">
        <v>3</v>
      </c>
      <c r="T2218">
        <v>391</v>
      </c>
    </row>
    <row r="2219" spans="1:20" x14ac:dyDescent="0.2">
      <c r="A2219" s="1">
        <v>43274</v>
      </c>
      <c r="B2219" t="s">
        <v>20</v>
      </c>
      <c r="C2219">
        <v>31</v>
      </c>
      <c r="D2219">
        <v>9</v>
      </c>
      <c r="E2219">
        <v>0</v>
      </c>
      <c r="F2219">
        <v>286</v>
      </c>
      <c r="G2219" s="5">
        <v>3.22727272727272</v>
      </c>
      <c r="H2219" s="5">
        <v>54663.909090909001</v>
      </c>
      <c r="I2219">
        <v>26</v>
      </c>
      <c r="J2219">
        <v>19</v>
      </c>
      <c r="K2219">
        <v>9</v>
      </c>
      <c r="L2219">
        <v>248</v>
      </c>
      <c r="M2219">
        <v>34</v>
      </c>
      <c r="N2219">
        <v>9</v>
      </c>
      <c r="O2219">
        <v>0</v>
      </c>
      <c r="P2219">
        <v>292</v>
      </c>
      <c r="Q2219">
        <v>19</v>
      </c>
      <c r="R2219">
        <v>19</v>
      </c>
      <c r="S2219">
        <v>0</v>
      </c>
      <c r="T2219">
        <v>355</v>
      </c>
    </row>
    <row r="2220" spans="1:20" x14ac:dyDescent="0.2">
      <c r="A2220" s="1">
        <v>43274</v>
      </c>
      <c r="B2220" t="s">
        <v>21</v>
      </c>
      <c r="C2220">
        <v>13</v>
      </c>
      <c r="D2220">
        <v>10</v>
      </c>
      <c r="E2220">
        <v>0</v>
      </c>
      <c r="F2220">
        <v>131</v>
      </c>
      <c r="G2220" s="5">
        <v>3.5454545454545401</v>
      </c>
      <c r="H2220" s="5">
        <v>63666.545454545398</v>
      </c>
      <c r="I2220">
        <v>19</v>
      </c>
      <c r="J2220">
        <v>10</v>
      </c>
      <c r="K2220">
        <v>0</v>
      </c>
      <c r="L2220">
        <v>191</v>
      </c>
      <c r="M2220">
        <v>14</v>
      </c>
      <c r="N2220">
        <v>10</v>
      </c>
      <c r="O2220">
        <v>2</v>
      </c>
      <c r="P2220">
        <v>121</v>
      </c>
      <c r="Q2220">
        <v>12</v>
      </c>
      <c r="R2220">
        <v>10</v>
      </c>
      <c r="S2220">
        <v>1</v>
      </c>
      <c r="T2220">
        <v>112</v>
      </c>
    </row>
    <row r="2221" spans="1:20" x14ac:dyDescent="0.2">
      <c r="A2221" s="1">
        <v>43274</v>
      </c>
      <c r="B2221" t="s">
        <v>22</v>
      </c>
      <c r="C2221">
        <v>41</v>
      </c>
      <c r="D2221">
        <v>8</v>
      </c>
      <c r="E2221">
        <v>0</v>
      </c>
      <c r="F2221">
        <v>369</v>
      </c>
      <c r="G2221" s="5">
        <v>2.7567567567567499</v>
      </c>
      <c r="H2221" s="5">
        <v>56937.810810810799</v>
      </c>
      <c r="I2221">
        <v>49</v>
      </c>
      <c r="J2221">
        <v>7</v>
      </c>
      <c r="K2221">
        <v>0</v>
      </c>
      <c r="L2221">
        <v>420</v>
      </c>
      <c r="M2221">
        <v>57</v>
      </c>
      <c r="N2221">
        <v>8</v>
      </c>
      <c r="O2221">
        <v>0</v>
      </c>
      <c r="P2221">
        <v>539</v>
      </c>
      <c r="Q2221">
        <v>36</v>
      </c>
      <c r="R2221">
        <v>8</v>
      </c>
      <c r="S2221">
        <v>0</v>
      </c>
      <c r="T2221">
        <v>332</v>
      </c>
    </row>
    <row r="2222" spans="1:20" x14ac:dyDescent="0.2">
      <c r="A2222" s="1">
        <v>43274</v>
      </c>
      <c r="B2222" t="s">
        <v>23</v>
      </c>
      <c r="C2222">
        <v>53</v>
      </c>
      <c r="D2222">
        <v>10</v>
      </c>
      <c r="E2222">
        <v>0</v>
      </c>
      <c r="F2222">
        <v>572</v>
      </c>
      <c r="G2222" s="5">
        <v>3.1224489795918302</v>
      </c>
      <c r="H2222" s="5">
        <v>57263.5510204081</v>
      </c>
      <c r="I2222">
        <v>69</v>
      </c>
      <c r="J2222">
        <v>10</v>
      </c>
      <c r="K2222">
        <v>0</v>
      </c>
      <c r="L2222">
        <v>768</v>
      </c>
      <c r="M2222">
        <v>58</v>
      </c>
      <c r="N2222">
        <v>10</v>
      </c>
      <c r="O2222">
        <v>0</v>
      </c>
      <c r="P2222">
        <v>642</v>
      </c>
      <c r="Q2222">
        <v>70</v>
      </c>
      <c r="R2222">
        <v>10</v>
      </c>
      <c r="S2222">
        <v>0</v>
      </c>
      <c r="T2222">
        <v>774</v>
      </c>
    </row>
    <row r="2223" spans="1:20" x14ac:dyDescent="0.2">
      <c r="A2223" s="1">
        <v>43274</v>
      </c>
      <c r="B2223" t="s">
        <v>24</v>
      </c>
      <c r="C2223">
        <v>22</v>
      </c>
      <c r="D2223">
        <v>2</v>
      </c>
      <c r="E2223">
        <v>0</v>
      </c>
      <c r="F2223">
        <v>78</v>
      </c>
      <c r="G2223" s="5">
        <v>3.7619047619047601</v>
      </c>
      <c r="H2223" s="5">
        <v>57201.142857142797</v>
      </c>
      <c r="I2223">
        <v>26</v>
      </c>
      <c r="J2223">
        <v>2</v>
      </c>
      <c r="K2223">
        <v>0</v>
      </c>
      <c r="L2223">
        <v>75</v>
      </c>
      <c r="M2223">
        <v>27</v>
      </c>
      <c r="N2223">
        <v>2</v>
      </c>
      <c r="O2223">
        <v>0</v>
      </c>
      <c r="P2223">
        <v>66</v>
      </c>
      <c r="Q2223">
        <v>19</v>
      </c>
      <c r="R2223">
        <v>2</v>
      </c>
      <c r="S2223">
        <v>0</v>
      </c>
      <c r="T2223">
        <v>74</v>
      </c>
    </row>
    <row r="2224" spans="1:20" x14ac:dyDescent="0.2">
      <c r="A2224" s="1">
        <v>43274</v>
      </c>
      <c r="B2224" t="s">
        <v>25</v>
      </c>
      <c r="C2224">
        <v>8</v>
      </c>
      <c r="D2224">
        <v>4</v>
      </c>
      <c r="E2224">
        <v>0</v>
      </c>
      <c r="F2224">
        <v>32</v>
      </c>
      <c r="G2224" s="5">
        <v>3.2</v>
      </c>
      <c r="H2224" s="5">
        <v>60092</v>
      </c>
      <c r="I2224">
        <v>20</v>
      </c>
      <c r="J2224">
        <v>4</v>
      </c>
      <c r="K2224">
        <v>0</v>
      </c>
      <c r="L2224">
        <v>70</v>
      </c>
      <c r="M2224">
        <v>8</v>
      </c>
      <c r="N2224">
        <v>4</v>
      </c>
      <c r="O2224">
        <v>1</v>
      </c>
      <c r="P2224">
        <v>28</v>
      </c>
      <c r="Q2224">
        <v>9</v>
      </c>
      <c r="R2224">
        <v>4</v>
      </c>
      <c r="S2224">
        <v>0</v>
      </c>
      <c r="T2224">
        <v>35</v>
      </c>
    </row>
    <row r="2225" spans="1:20" x14ac:dyDescent="0.2">
      <c r="A2225" s="1">
        <v>43274</v>
      </c>
      <c r="B2225" t="s">
        <v>26</v>
      </c>
      <c r="C2225">
        <v>33</v>
      </c>
      <c r="D2225">
        <v>2</v>
      </c>
      <c r="E2225">
        <v>0</v>
      </c>
      <c r="F2225">
        <v>64</v>
      </c>
      <c r="G2225" s="5">
        <v>2.2608695652173898</v>
      </c>
      <c r="H2225" s="5">
        <v>65309.652173912997</v>
      </c>
      <c r="I2225">
        <v>65</v>
      </c>
      <c r="J2225">
        <v>2</v>
      </c>
      <c r="K2225">
        <v>0</v>
      </c>
      <c r="L2225">
        <v>127</v>
      </c>
      <c r="M2225">
        <v>44</v>
      </c>
      <c r="N2225">
        <v>2</v>
      </c>
      <c r="O2225">
        <v>0</v>
      </c>
      <c r="P2225">
        <v>88</v>
      </c>
      <c r="Q2225">
        <v>39</v>
      </c>
      <c r="R2225">
        <v>2</v>
      </c>
      <c r="S2225">
        <v>0</v>
      </c>
      <c r="T2225">
        <v>78</v>
      </c>
    </row>
    <row r="2226" spans="1:20" x14ac:dyDescent="0.2">
      <c r="A2226" s="1">
        <v>43274</v>
      </c>
      <c r="B2226" t="s">
        <v>27</v>
      </c>
      <c r="C2226">
        <v>24</v>
      </c>
      <c r="D2226">
        <v>8</v>
      </c>
      <c r="E2226">
        <v>0</v>
      </c>
      <c r="F2226">
        <v>219</v>
      </c>
      <c r="G2226" s="5">
        <v>4.8499999999999996</v>
      </c>
      <c r="H2226" s="5">
        <v>60080.85</v>
      </c>
      <c r="I2226">
        <v>18</v>
      </c>
      <c r="J2226">
        <v>8</v>
      </c>
      <c r="K2226">
        <v>1</v>
      </c>
      <c r="L2226">
        <v>161</v>
      </c>
      <c r="M2226">
        <v>10</v>
      </c>
      <c r="N2226">
        <v>8</v>
      </c>
      <c r="O2226">
        <v>0</v>
      </c>
      <c r="P2226">
        <v>94</v>
      </c>
      <c r="Q2226">
        <v>10</v>
      </c>
      <c r="R2226">
        <v>8</v>
      </c>
      <c r="S2226">
        <v>1</v>
      </c>
      <c r="T2226">
        <v>88</v>
      </c>
    </row>
    <row r="2227" spans="1:20" x14ac:dyDescent="0.2">
      <c r="A2227" s="1">
        <v>43274</v>
      </c>
      <c r="B2227" t="s">
        <v>28</v>
      </c>
      <c r="C2227">
        <v>16</v>
      </c>
      <c r="D2227">
        <v>10</v>
      </c>
      <c r="E2227">
        <v>0</v>
      </c>
      <c r="F2227">
        <v>149</v>
      </c>
      <c r="G2227" s="5">
        <v>5.75</v>
      </c>
      <c r="H2227" s="5">
        <v>56343.25</v>
      </c>
      <c r="I2227">
        <v>17</v>
      </c>
      <c r="J2227">
        <v>11</v>
      </c>
      <c r="K2227">
        <v>0</v>
      </c>
      <c r="L2227">
        <v>180</v>
      </c>
      <c r="M2227">
        <v>29</v>
      </c>
      <c r="N2227">
        <v>8</v>
      </c>
      <c r="O2227">
        <v>0</v>
      </c>
      <c r="P2227">
        <v>227</v>
      </c>
      <c r="Q2227">
        <v>17</v>
      </c>
      <c r="R2227">
        <v>15</v>
      </c>
      <c r="S2227">
        <v>0</v>
      </c>
      <c r="T2227">
        <v>248</v>
      </c>
    </row>
    <row r="2228" spans="1:20" x14ac:dyDescent="0.2">
      <c r="A2228" s="1">
        <v>43274</v>
      </c>
      <c r="B2228" t="s">
        <v>29</v>
      </c>
      <c r="C2228">
        <v>22</v>
      </c>
      <c r="D2228">
        <v>2</v>
      </c>
      <c r="E2228">
        <v>0</v>
      </c>
      <c r="F2228">
        <v>94</v>
      </c>
      <c r="G2228" s="5">
        <v>1.25</v>
      </c>
      <c r="H2228" s="5">
        <v>85008.6</v>
      </c>
      <c r="I2228">
        <v>21</v>
      </c>
      <c r="J2228">
        <v>2</v>
      </c>
      <c r="K2228">
        <v>0</v>
      </c>
      <c r="L2228">
        <v>58</v>
      </c>
      <c r="M2228">
        <v>32</v>
      </c>
      <c r="N2228">
        <v>2</v>
      </c>
      <c r="O2228">
        <v>0</v>
      </c>
      <c r="P2228">
        <v>71</v>
      </c>
      <c r="Q2228">
        <v>28</v>
      </c>
      <c r="R2228">
        <v>2</v>
      </c>
      <c r="S2228">
        <v>0</v>
      </c>
      <c r="T2228">
        <v>82</v>
      </c>
    </row>
    <row r="2229" spans="1:20" x14ac:dyDescent="0.2">
      <c r="A2229" s="1">
        <v>43274</v>
      </c>
      <c r="B2229" t="s">
        <v>30</v>
      </c>
      <c r="C2229">
        <v>14</v>
      </c>
      <c r="D2229">
        <v>2</v>
      </c>
      <c r="E2229">
        <v>0</v>
      </c>
      <c r="F2229">
        <v>54</v>
      </c>
      <c r="G2229" s="5">
        <v>2.3846153846153801</v>
      </c>
      <c r="H2229" s="5">
        <v>69276.1538461538</v>
      </c>
      <c r="I2229">
        <v>26</v>
      </c>
      <c r="J2229">
        <v>2</v>
      </c>
      <c r="K2229">
        <v>0</v>
      </c>
      <c r="L2229">
        <v>78</v>
      </c>
      <c r="M2229">
        <v>24</v>
      </c>
      <c r="N2229">
        <v>2</v>
      </c>
      <c r="O2229">
        <v>0</v>
      </c>
      <c r="P2229">
        <v>51</v>
      </c>
      <c r="Q2229">
        <v>25</v>
      </c>
      <c r="R2229">
        <v>2</v>
      </c>
      <c r="S2229">
        <v>0</v>
      </c>
      <c r="T2229">
        <v>86</v>
      </c>
    </row>
    <row r="2230" spans="1:20" x14ac:dyDescent="0.2">
      <c r="A2230" s="1">
        <v>43274</v>
      </c>
      <c r="B2230" t="s">
        <v>31</v>
      </c>
      <c r="C2230">
        <v>113</v>
      </c>
      <c r="D2230">
        <v>13</v>
      </c>
      <c r="E2230">
        <v>0</v>
      </c>
      <c r="F2230">
        <v>1463</v>
      </c>
      <c r="G2230" s="5">
        <v>3.56565656565656</v>
      </c>
      <c r="H2230" s="5">
        <v>61691.666666666599</v>
      </c>
      <c r="I2230">
        <v>146</v>
      </c>
      <c r="J2230">
        <v>16</v>
      </c>
      <c r="K2230">
        <v>2</v>
      </c>
      <c r="L2230">
        <v>2141</v>
      </c>
      <c r="M2230">
        <v>106</v>
      </c>
      <c r="N2230">
        <v>12</v>
      </c>
      <c r="O2230">
        <v>0</v>
      </c>
      <c r="P2230">
        <v>1275</v>
      </c>
      <c r="Q2230">
        <v>105</v>
      </c>
      <c r="R2230">
        <v>16</v>
      </c>
      <c r="S2230">
        <v>0</v>
      </c>
      <c r="T2230">
        <v>1619</v>
      </c>
    </row>
    <row r="2231" spans="1:20" x14ac:dyDescent="0.2">
      <c r="A2231" s="1">
        <v>43274</v>
      </c>
      <c r="B2231" t="s">
        <v>32</v>
      </c>
      <c r="C2231">
        <v>52</v>
      </c>
      <c r="D2231">
        <v>3</v>
      </c>
      <c r="E2231">
        <v>0</v>
      </c>
      <c r="F2231">
        <v>236</v>
      </c>
      <c r="G2231" s="5">
        <v>2.48936170212765</v>
      </c>
      <c r="H2231" s="5">
        <v>63913.914893617002</v>
      </c>
      <c r="I2231">
        <v>57</v>
      </c>
      <c r="J2231">
        <v>3</v>
      </c>
      <c r="K2231">
        <v>0</v>
      </c>
      <c r="L2231">
        <v>266</v>
      </c>
      <c r="M2231">
        <v>48</v>
      </c>
      <c r="N2231">
        <v>3</v>
      </c>
      <c r="O2231">
        <v>0</v>
      </c>
      <c r="P2231">
        <v>196</v>
      </c>
      <c r="Q2231">
        <v>54</v>
      </c>
      <c r="R2231">
        <v>3</v>
      </c>
      <c r="S2231">
        <v>0</v>
      </c>
      <c r="T2231">
        <v>226</v>
      </c>
    </row>
    <row r="2232" spans="1:20" x14ac:dyDescent="0.2">
      <c r="A2232" s="1">
        <v>43276</v>
      </c>
      <c r="B2232" t="s">
        <v>18</v>
      </c>
      <c r="C2232">
        <v>5</v>
      </c>
      <c r="D2232">
        <v>4</v>
      </c>
      <c r="E2232">
        <v>0</v>
      </c>
      <c r="F2232">
        <v>18</v>
      </c>
      <c r="G2232" s="5">
        <v>1.2</v>
      </c>
      <c r="H2232" s="5">
        <v>80075.399999999994</v>
      </c>
      <c r="I2232">
        <v>5</v>
      </c>
      <c r="J2232">
        <v>4</v>
      </c>
      <c r="K2232">
        <v>0</v>
      </c>
      <c r="L2232">
        <v>18</v>
      </c>
      <c r="M2232">
        <v>4</v>
      </c>
      <c r="N2232">
        <v>4</v>
      </c>
      <c r="O2232">
        <v>0</v>
      </c>
      <c r="P2232">
        <v>14</v>
      </c>
      <c r="Q2232">
        <v>4</v>
      </c>
      <c r="R2232">
        <v>4</v>
      </c>
      <c r="S2232">
        <v>0</v>
      </c>
      <c r="T2232">
        <v>14</v>
      </c>
    </row>
    <row r="2233" spans="1:20" x14ac:dyDescent="0.2">
      <c r="A2233" s="1">
        <v>43276</v>
      </c>
      <c r="B2233" t="s">
        <v>19</v>
      </c>
      <c r="C2233">
        <v>23</v>
      </c>
      <c r="D2233">
        <v>8</v>
      </c>
      <c r="E2233">
        <v>1</v>
      </c>
      <c r="F2233">
        <v>156</v>
      </c>
      <c r="G2233" s="5">
        <v>13.7391304347826</v>
      </c>
      <c r="H2233" s="5">
        <v>56622.608695652103</v>
      </c>
      <c r="I2233">
        <v>20</v>
      </c>
      <c r="J2233">
        <v>16</v>
      </c>
      <c r="K2233">
        <v>1</v>
      </c>
      <c r="L2233">
        <v>312</v>
      </c>
      <c r="M2233">
        <v>45</v>
      </c>
      <c r="N2233">
        <v>14</v>
      </c>
      <c r="O2233">
        <v>1</v>
      </c>
      <c r="P2233">
        <v>609</v>
      </c>
      <c r="Q2233">
        <v>21</v>
      </c>
      <c r="R2233">
        <v>9</v>
      </c>
      <c r="S2233">
        <v>1</v>
      </c>
      <c r="T2233">
        <v>175</v>
      </c>
    </row>
    <row r="2234" spans="1:20" x14ac:dyDescent="0.2">
      <c r="A2234" s="1">
        <v>43276</v>
      </c>
      <c r="B2234" t="s">
        <v>20</v>
      </c>
      <c r="C2234">
        <v>13</v>
      </c>
      <c r="D2234">
        <v>7</v>
      </c>
      <c r="E2234">
        <v>0</v>
      </c>
      <c r="F2234">
        <v>94</v>
      </c>
      <c r="G2234" s="5">
        <v>16</v>
      </c>
      <c r="H2234" s="5">
        <v>69398.769230769205</v>
      </c>
      <c r="I2234">
        <v>11</v>
      </c>
      <c r="J2234">
        <v>10</v>
      </c>
      <c r="K2234">
        <v>0</v>
      </c>
      <c r="L2234">
        <v>111</v>
      </c>
      <c r="M2234">
        <v>26</v>
      </c>
      <c r="N2234">
        <v>15</v>
      </c>
      <c r="O2234">
        <v>0</v>
      </c>
      <c r="P2234">
        <v>353</v>
      </c>
      <c r="Q2234">
        <v>11</v>
      </c>
      <c r="R2234">
        <v>10</v>
      </c>
      <c r="S2234">
        <v>0</v>
      </c>
      <c r="T2234">
        <v>107</v>
      </c>
    </row>
    <row r="2235" spans="1:20" x14ac:dyDescent="0.2">
      <c r="A2235" s="1">
        <v>43276</v>
      </c>
      <c r="B2235" t="s">
        <v>21</v>
      </c>
      <c r="C2235">
        <v>12</v>
      </c>
      <c r="D2235">
        <v>10</v>
      </c>
      <c r="E2235">
        <v>0</v>
      </c>
      <c r="F2235">
        <v>124</v>
      </c>
      <c r="G2235" s="5">
        <v>2.0833333333333299</v>
      </c>
      <c r="H2235" s="5">
        <v>33570.75</v>
      </c>
      <c r="I2235">
        <v>6</v>
      </c>
      <c r="J2235">
        <v>10</v>
      </c>
      <c r="K2235">
        <v>0</v>
      </c>
      <c r="L2235">
        <v>60</v>
      </c>
      <c r="M2235">
        <v>17</v>
      </c>
      <c r="N2235">
        <v>10</v>
      </c>
      <c r="O2235">
        <v>0</v>
      </c>
      <c r="P2235">
        <v>173</v>
      </c>
      <c r="Q2235">
        <v>13</v>
      </c>
      <c r="R2235">
        <v>10</v>
      </c>
      <c r="S2235">
        <v>0</v>
      </c>
      <c r="T2235">
        <v>129</v>
      </c>
    </row>
    <row r="2236" spans="1:20" x14ac:dyDescent="0.2">
      <c r="A2236" s="1">
        <v>43276</v>
      </c>
      <c r="B2236" t="s">
        <v>22</v>
      </c>
      <c r="C2236">
        <v>25</v>
      </c>
      <c r="D2236">
        <v>8</v>
      </c>
      <c r="E2236">
        <v>0</v>
      </c>
      <c r="F2236">
        <v>234</v>
      </c>
      <c r="G2236" s="5">
        <v>3.13043478260869</v>
      </c>
      <c r="H2236" s="5">
        <v>65252.1739130434</v>
      </c>
      <c r="I2236">
        <v>28</v>
      </c>
      <c r="J2236">
        <v>7</v>
      </c>
      <c r="K2236">
        <v>1</v>
      </c>
      <c r="L2236">
        <v>221</v>
      </c>
      <c r="M2236">
        <v>55</v>
      </c>
      <c r="N2236">
        <v>8</v>
      </c>
      <c r="O2236">
        <v>0</v>
      </c>
      <c r="P2236">
        <v>514</v>
      </c>
      <c r="Q2236">
        <v>29</v>
      </c>
      <c r="R2236">
        <v>7</v>
      </c>
      <c r="S2236">
        <v>0</v>
      </c>
      <c r="T2236">
        <v>232</v>
      </c>
    </row>
    <row r="2237" spans="1:20" x14ac:dyDescent="0.2">
      <c r="A2237" s="1">
        <v>43276</v>
      </c>
      <c r="B2237" t="s">
        <v>23</v>
      </c>
      <c r="C2237">
        <v>27</v>
      </c>
      <c r="D2237">
        <v>10</v>
      </c>
      <c r="E2237">
        <v>0</v>
      </c>
      <c r="F2237">
        <v>304</v>
      </c>
      <c r="G2237" s="5">
        <v>13.44</v>
      </c>
      <c r="H2237" s="5">
        <v>60106.36</v>
      </c>
      <c r="I2237">
        <v>37</v>
      </c>
      <c r="J2237">
        <v>10</v>
      </c>
      <c r="K2237">
        <v>1</v>
      </c>
      <c r="L2237">
        <v>378</v>
      </c>
      <c r="M2237">
        <v>51</v>
      </c>
      <c r="N2237">
        <v>10</v>
      </c>
      <c r="O2237">
        <v>0</v>
      </c>
      <c r="P2237">
        <v>569</v>
      </c>
      <c r="Q2237">
        <v>57</v>
      </c>
      <c r="R2237">
        <v>9</v>
      </c>
      <c r="S2237">
        <v>0</v>
      </c>
      <c r="T2237">
        <v>585</v>
      </c>
    </row>
    <row r="2238" spans="1:20" x14ac:dyDescent="0.2">
      <c r="A2238" s="1">
        <v>43276</v>
      </c>
      <c r="B2238" t="s">
        <v>24</v>
      </c>
      <c r="C2238">
        <v>13</v>
      </c>
      <c r="D2238">
        <v>2</v>
      </c>
      <c r="E2238">
        <v>0</v>
      </c>
      <c r="F2238">
        <v>29</v>
      </c>
      <c r="G2238" s="5">
        <v>3.5384615384615299</v>
      </c>
      <c r="H2238" s="5">
        <v>61553.923076922998</v>
      </c>
      <c r="I2238">
        <v>11</v>
      </c>
      <c r="J2238">
        <v>2</v>
      </c>
      <c r="K2238">
        <v>0</v>
      </c>
      <c r="L2238">
        <v>24</v>
      </c>
      <c r="M2238">
        <v>20</v>
      </c>
      <c r="N2238">
        <v>2</v>
      </c>
      <c r="O2238">
        <v>0</v>
      </c>
      <c r="P2238">
        <v>66</v>
      </c>
      <c r="Q2238">
        <v>13</v>
      </c>
      <c r="R2238">
        <v>2</v>
      </c>
      <c r="S2238">
        <v>0</v>
      </c>
      <c r="T2238">
        <v>32</v>
      </c>
    </row>
    <row r="2239" spans="1:20" x14ac:dyDescent="0.2">
      <c r="A2239" s="1">
        <v>43276</v>
      </c>
      <c r="B2239" t="s">
        <v>25</v>
      </c>
      <c r="C2239">
        <v>14</v>
      </c>
      <c r="D2239">
        <v>4</v>
      </c>
      <c r="E2239">
        <v>0</v>
      </c>
      <c r="F2239">
        <v>56</v>
      </c>
      <c r="G2239" s="5">
        <v>3.1</v>
      </c>
      <c r="H2239" s="5">
        <v>50202.1</v>
      </c>
      <c r="I2239">
        <v>11</v>
      </c>
      <c r="J2239">
        <v>4</v>
      </c>
      <c r="K2239">
        <v>0</v>
      </c>
      <c r="L2239">
        <v>38</v>
      </c>
      <c r="M2239">
        <v>7</v>
      </c>
      <c r="N2239">
        <v>4</v>
      </c>
      <c r="O2239">
        <v>0</v>
      </c>
      <c r="P2239">
        <v>28</v>
      </c>
      <c r="Q2239">
        <v>7</v>
      </c>
      <c r="R2239">
        <v>4</v>
      </c>
      <c r="S2239">
        <v>0</v>
      </c>
      <c r="T2239">
        <v>26</v>
      </c>
    </row>
    <row r="2240" spans="1:20" x14ac:dyDescent="0.2">
      <c r="A2240" s="1">
        <v>43276</v>
      </c>
      <c r="B2240" t="s">
        <v>26</v>
      </c>
      <c r="C2240">
        <v>44</v>
      </c>
      <c r="D2240">
        <v>2</v>
      </c>
      <c r="E2240">
        <v>0</v>
      </c>
      <c r="F2240">
        <v>85</v>
      </c>
      <c r="G2240" s="5">
        <v>9.7272727272727195</v>
      </c>
      <c r="H2240" s="5">
        <v>54626.4545454545</v>
      </c>
      <c r="I2240">
        <v>38</v>
      </c>
      <c r="J2240">
        <v>2</v>
      </c>
      <c r="K2240">
        <v>0</v>
      </c>
      <c r="L2240">
        <v>75</v>
      </c>
      <c r="M2240">
        <v>31</v>
      </c>
      <c r="N2240">
        <v>2</v>
      </c>
      <c r="O2240">
        <v>0</v>
      </c>
      <c r="P2240">
        <v>62</v>
      </c>
      <c r="Q2240">
        <v>37</v>
      </c>
      <c r="R2240">
        <v>2</v>
      </c>
      <c r="S2240">
        <v>0</v>
      </c>
      <c r="T2240">
        <v>71</v>
      </c>
    </row>
    <row r="2241" spans="1:20" x14ac:dyDescent="0.2">
      <c r="A2241" s="1">
        <v>43276</v>
      </c>
      <c r="B2241" t="s">
        <v>27</v>
      </c>
      <c r="C2241">
        <v>5</v>
      </c>
      <c r="D2241">
        <v>8</v>
      </c>
      <c r="E2241">
        <v>0</v>
      </c>
      <c r="F2241">
        <v>44</v>
      </c>
      <c r="G2241" s="5">
        <v>2.8</v>
      </c>
      <c r="H2241" s="5">
        <v>60070.400000000001</v>
      </c>
      <c r="I2241">
        <v>7</v>
      </c>
      <c r="J2241">
        <v>8</v>
      </c>
      <c r="K2241">
        <v>1</v>
      </c>
      <c r="L2241">
        <v>56</v>
      </c>
      <c r="M2241">
        <v>21</v>
      </c>
      <c r="N2241">
        <v>8</v>
      </c>
      <c r="O2241">
        <v>1</v>
      </c>
      <c r="P2241">
        <v>182</v>
      </c>
      <c r="Q2241">
        <v>9</v>
      </c>
      <c r="R2241">
        <v>8</v>
      </c>
      <c r="S2241">
        <v>1</v>
      </c>
      <c r="T2241">
        <v>77</v>
      </c>
    </row>
    <row r="2242" spans="1:20" x14ac:dyDescent="0.2">
      <c r="A2242" s="1">
        <v>43276</v>
      </c>
      <c r="B2242" t="s">
        <v>28</v>
      </c>
      <c r="C2242">
        <v>19</v>
      </c>
      <c r="D2242">
        <v>7</v>
      </c>
      <c r="E2242">
        <v>0</v>
      </c>
      <c r="F2242">
        <v>134</v>
      </c>
      <c r="G2242" s="5">
        <v>4.3888888888888804</v>
      </c>
      <c r="H2242" s="5">
        <v>33560.222222222197</v>
      </c>
      <c r="I2242">
        <v>13</v>
      </c>
      <c r="J2242">
        <v>8</v>
      </c>
      <c r="K2242">
        <v>1</v>
      </c>
      <c r="L2242">
        <v>86</v>
      </c>
      <c r="M2242">
        <v>14</v>
      </c>
      <c r="N2242">
        <v>12</v>
      </c>
      <c r="O2242">
        <v>0</v>
      </c>
      <c r="P2242">
        <v>164</v>
      </c>
      <c r="Q2242">
        <v>16</v>
      </c>
      <c r="R2242">
        <v>9</v>
      </c>
      <c r="S2242">
        <v>0</v>
      </c>
      <c r="T2242">
        <v>140</v>
      </c>
    </row>
    <row r="2243" spans="1:20" x14ac:dyDescent="0.2">
      <c r="A2243" s="1">
        <v>43276</v>
      </c>
      <c r="B2243" t="s">
        <v>29</v>
      </c>
      <c r="C2243">
        <v>12</v>
      </c>
      <c r="D2243">
        <v>2</v>
      </c>
      <c r="E2243">
        <v>0</v>
      </c>
      <c r="F2243">
        <v>24</v>
      </c>
      <c r="G2243" s="5">
        <v>22.4444444444444</v>
      </c>
      <c r="H2243" s="5">
        <v>55868.888888888803</v>
      </c>
      <c r="I2243">
        <v>12</v>
      </c>
      <c r="J2243">
        <v>2</v>
      </c>
      <c r="K2243">
        <v>0</v>
      </c>
      <c r="L2243">
        <v>30</v>
      </c>
      <c r="M2243">
        <v>16</v>
      </c>
      <c r="N2243">
        <v>2</v>
      </c>
      <c r="O2243">
        <v>0</v>
      </c>
      <c r="P2243">
        <v>42</v>
      </c>
      <c r="Q2243">
        <v>11</v>
      </c>
      <c r="R2243">
        <v>2</v>
      </c>
      <c r="S2243">
        <v>0</v>
      </c>
      <c r="T2243">
        <v>24</v>
      </c>
    </row>
    <row r="2244" spans="1:20" x14ac:dyDescent="0.2">
      <c r="A2244" s="1">
        <v>43276</v>
      </c>
      <c r="B2244" t="s">
        <v>30</v>
      </c>
      <c r="C2244">
        <v>12</v>
      </c>
      <c r="D2244">
        <v>2</v>
      </c>
      <c r="E2244">
        <v>0</v>
      </c>
      <c r="F2244">
        <v>25</v>
      </c>
      <c r="G2244" s="5">
        <v>2.5</v>
      </c>
      <c r="H2244" s="5">
        <v>58473.5</v>
      </c>
      <c r="I2244">
        <v>17</v>
      </c>
      <c r="J2244">
        <v>2</v>
      </c>
      <c r="K2244">
        <v>0</v>
      </c>
      <c r="L2244">
        <v>44</v>
      </c>
      <c r="M2244">
        <v>21</v>
      </c>
      <c r="N2244">
        <v>2</v>
      </c>
      <c r="O2244">
        <v>0</v>
      </c>
      <c r="P2244">
        <v>66</v>
      </c>
      <c r="Q2244">
        <v>15</v>
      </c>
      <c r="R2244">
        <v>2</v>
      </c>
      <c r="S2244">
        <v>0</v>
      </c>
      <c r="T2244">
        <v>39</v>
      </c>
    </row>
    <row r="2245" spans="1:20" x14ac:dyDescent="0.2">
      <c r="A2245" s="1">
        <v>43276</v>
      </c>
      <c r="B2245" t="s">
        <v>31</v>
      </c>
      <c r="C2245">
        <v>73</v>
      </c>
      <c r="D2245">
        <v>11</v>
      </c>
      <c r="E2245">
        <v>1</v>
      </c>
      <c r="F2245">
        <v>744</v>
      </c>
      <c r="G2245" s="5">
        <v>5.8450704225352101</v>
      </c>
      <c r="H2245" s="5">
        <v>55044.563380281601</v>
      </c>
      <c r="I2245">
        <v>77</v>
      </c>
      <c r="J2245">
        <v>12</v>
      </c>
      <c r="K2245">
        <v>0</v>
      </c>
      <c r="L2245">
        <v>901</v>
      </c>
      <c r="M2245">
        <v>85</v>
      </c>
      <c r="N2245">
        <v>14</v>
      </c>
      <c r="O2245">
        <v>0</v>
      </c>
      <c r="P2245">
        <v>1179</v>
      </c>
      <c r="Q2245">
        <v>55</v>
      </c>
      <c r="R2245">
        <v>13</v>
      </c>
      <c r="S2245">
        <v>1</v>
      </c>
      <c r="T2245">
        <v>655</v>
      </c>
    </row>
    <row r="2246" spans="1:20" x14ac:dyDescent="0.2">
      <c r="A2246" s="1">
        <v>43276</v>
      </c>
      <c r="B2246" t="s">
        <v>32</v>
      </c>
      <c r="C2246">
        <v>28</v>
      </c>
      <c r="D2246">
        <v>3</v>
      </c>
      <c r="E2246">
        <v>0</v>
      </c>
      <c r="F2246">
        <v>117</v>
      </c>
      <c r="G2246" s="5">
        <v>2.5925925925925899</v>
      </c>
      <c r="H2246" s="5">
        <v>59377.074074074</v>
      </c>
      <c r="I2246">
        <v>15</v>
      </c>
      <c r="J2246">
        <v>3</v>
      </c>
      <c r="K2246">
        <v>0</v>
      </c>
      <c r="L2246">
        <v>58</v>
      </c>
      <c r="M2246">
        <v>49</v>
      </c>
      <c r="N2246">
        <v>3</v>
      </c>
      <c r="O2246">
        <v>0</v>
      </c>
      <c r="P2246">
        <v>221</v>
      </c>
      <c r="Q2246">
        <v>21</v>
      </c>
      <c r="R2246">
        <v>3</v>
      </c>
      <c r="S2246">
        <v>0</v>
      </c>
      <c r="T2246">
        <v>73</v>
      </c>
    </row>
    <row r="2247" spans="1:20" x14ac:dyDescent="0.2">
      <c r="A2247" s="1">
        <v>43277</v>
      </c>
      <c r="B2247" t="s">
        <v>18</v>
      </c>
      <c r="C2247">
        <v>8</v>
      </c>
      <c r="D2247">
        <v>4</v>
      </c>
      <c r="E2247">
        <v>0</v>
      </c>
      <c r="F2247">
        <v>28</v>
      </c>
      <c r="G2247" s="5">
        <v>2.5</v>
      </c>
      <c r="H2247" s="5">
        <v>66971.5</v>
      </c>
      <c r="I2247">
        <v>13</v>
      </c>
      <c r="J2247">
        <v>4</v>
      </c>
      <c r="K2247">
        <v>1</v>
      </c>
      <c r="L2247">
        <v>38</v>
      </c>
      <c r="M2247">
        <v>3</v>
      </c>
      <c r="N2247">
        <v>4</v>
      </c>
      <c r="O2247">
        <v>0</v>
      </c>
      <c r="P2247">
        <v>10</v>
      </c>
      <c r="Q2247">
        <v>10</v>
      </c>
      <c r="R2247">
        <v>4</v>
      </c>
      <c r="S2247">
        <v>0</v>
      </c>
      <c r="T2247">
        <v>35</v>
      </c>
    </row>
    <row r="2248" spans="1:20" x14ac:dyDescent="0.2">
      <c r="A2248" s="1">
        <v>43277</v>
      </c>
      <c r="B2248" t="s">
        <v>19</v>
      </c>
      <c r="C2248">
        <v>22</v>
      </c>
      <c r="D2248">
        <v>9</v>
      </c>
      <c r="E2248">
        <v>1</v>
      </c>
      <c r="F2248">
        <v>187</v>
      </c>
      <c r="G2248" s="5">
        <v>1.4545454545454499</v>
      </c>
      <c r="H2248" s="5">
        <v>72802.272727272706</v>
      </c>
      <c r="I2248">
        <v>23</v>
      </c>
      <c r="J2248">
        <v>12</v>
      </c>
      <c r="K2248">
        <v>0</v>
      </c>
      <c r="L2248">
        <v>259</v>
      </c>
      <c r="M2248">
        <v>26</v>
      </c>
      <c r="N2248">
        <v>13</v>
      </c>
      <c r="O2248">
        <v>1</v>
      </c>
      <c r="P2248">
        <v>324</v>
      </c>
      <c r="Q2248">
        <v>40</v>
      </c>
      <c r="R2248">
        <v>11</v>
      </c>
      <c r="S2248">
        <v>1</v>
      </c>
      <c r="T2248">
        <v>405</v>
      </c>
    </row>
    <row r="2249" spans="1:20" x14ac:dyDescent="0.2">
      <c r="A2249" s="1">
        <v>43277</v>
      </c>
      <c r="B2249" t="s">
        <v>20</v>
      </c>
      <c r="C2249">
        <v>7</v>
      </c>
      <c r="D2249">
        <v>7</v>
      </c>
      <c r="E2249">
        <v>0</v>
      </c>
      <c r="F2249">
        <v>46</v>
      </c>
      <c r="G2249" s="5">
        <v>3.2857142857142798</v>
      </c>
      <c r="H2249" s="5">
        <v>43014.571428571398</v>
      </c>
      <c r="I2249">
        <v>24</v>
      </c>
      <c r="J2249">
        <v>7</v>
      </c>
      <c r="K2249">
        <v>0</v>
      </c>
      <c r="L2249">
        <v>164</v>
      </c>
      <c r="M2249">
        <v>10</v>
      </c>
      <c r="N2249">
        <v>14</v>
      </c>
      <c r="O2249">
        <v>0</v>
      </c>
      <c r="P2249">
        <v>139</v>
      </c>
      <c r="Q2249">
        <v>18</v>
      </c>
      <c r="R2249">
        <v>8</v>
      </c>
      <c r="S2249">
        <v>0</v>
      </c>
      <c r="T2249">
        <v>145</v>
      </c>
    </row>
    <row r="2250" spans="1:20" x14ac:dyDescent="0.2">
      <c r="A2250" s="1">
        <v>43277</v>
      </c>
      <c r="B2250" t="s">
        <v>21</v>
      </c>
      <c r="C2250">
        <v>11</v>
      </c>
      <c r="D2250">
        <v>10</v>
      </c>
      <c r="E2250">
        <v>0</v>
      </c>
      <c r="F2250">
        <v>113</v>
      </c>
      <c r="G2250" s="5">
        <v>1.8181818181818099</v>
      </c>
      <c r="H2250" s="5">
        <v>45506.727272727199</v>
      </c>
      <c r="I2250">
        <v>9</v>
      </c>
      <c r="J2250">
        <v>10</v>
      </c>
      <c r="K2250">
        <v>0</v>
      </c>
      <c r="L2250">
        <v>87</v>
      </c>
      <c r="M2250">
        <v>11</v>
      </c>
      <c r="N2250">
        <v>10</v>
      </c>
      <c r="O2250">
        <v>0</v>
      </c>
      <c r="P2250">
        <v>113</v>
      </c>
      <c r="Q2250">
        <v>9</v>
      </c>
      <c r="R2250">
        <v>10</v>
      </c>
      <c r="S2250">
        <v>0</v>
      </c>
      <c r="T2250">
        <v>88</v>
      </c>
    </row>
    <row r="2251" spans="1:20" x14ac:dyDescent="0.2">
      <c r="A2251" s="1">
        <v>43277</v>
      </c>
      <c r="B2251" t="s">
        <v>22</v>
      </c>
      <c r="C2251">
        <v>24</v>
      </c>
      <c r="D2251">
        <v>8</v>
      </c>
      <c r="E2251">
        <v>0</v>
      </c>
      <c r="F2251">
        <v>226</v>
      </c>
      <c r="G2251" s="5">
        <v>4.05</v>
      </c>
      <c r="H2251" s="5">
        <v>50163.25</v>
      </c>
      <c r="I2251">
        <v>35</v>
      </c>
      <c r="J2251">
        <v>7</v>
      </c>
      <c r="K2251">
        <v>0</v>
      </c>
      <c r="L2251">
        <v>303</v>
      </c>
      <c r="M2251">
        <v>25</v>
      </c>
      <c r="N2251">
        <v>8</v>
      </c>
      <c r="O2251">
        <v>1</v>
      </c>
      <c r="P2251">
        <v>205</v>
      </c>
      <c r="Q2251">
        <v>34</v>
      </c>
      <c r="R2251">
        <v>8</v>
      </c>
      <c r="S2251">
        <v>0</v>
      </c>
      <c r="T2251">
        <v>322</v>
      </c>
    </row>
    <row r="2252" spans="1:20" x14ac:dyDescent="0.2">
      <c r="A2252" s="1">
        <v>43277</v>
      </c>
      <c r="B2252" t="s">
        <v>23</v>
      </c>
      <c r="C2252">
        <v>48</v>
      </c>
      <c r="D2252">
        <v>10</v>
      </c>
      <c r="E2252">
        <v>0</v>
      </c>
      <c r="F2252">
        <v>536</v>
      </c>
      <c r="G2252" s="5">
        <v>2.8085106382978702</v>
      </c>
      <c r="H2252" s="5">
        <v>59716.4255319148</v>
      </c>
      <c r="I2252">
        <v>38</v>
      </c>
      <c r="J2252">
        <v>10</v>
      </c>
      <c r="K2252">
        <v>0</v>
      </c>
      <c r="L2252">
        <v>418</v>
      </c>
      <c r="M2252">
        <v>41</v>
      </c>
      <c r="N2252">
        <v>10</v>
      </c>
      <c r="O2252">
        <v>1</v>
      </c>
      <c r="P2252">
        <v>427</v>
      </c>
      <c r="Q2252">
        <v>39</v>
      </c>
      <c r="R2252">
        <v>10</v>
      </c>
      <c r="S2252">
        <v>0</v>
      </c>
      <c r="T2252">
        <v>421</v>
      </c>
    </row>
    <row r="2253" spans="1:20" x14ac:dyDescent="0.2">
      <c r="A2253" s="1">
        <v>43277</v>
      </c>
      <c r="B2253" t="s">
        <v>24</v>
      </c>
      <c r="C2253">
        <v>13</v>
      </c>
      <c r="D2253">
        <v>2</v>
      </c>
      <c r="E2253">
        <v>0</v>
      </c>
      <c r="F2253">
        <v>26</v>
      </c>
      <c r="G2253" s="5">
        <v>1.3076923076922999</v>
      </c>
      <c r="H2253" s="5">
        <v>69332.1538461538</v>
      </c>
      <c r="I2253">
        <v>13</v>
      </c>
      <c r="J2253">
        <v>2</v>
      </c>
      <c r="K2253">
        <v>0</v>
      </c>
      <c r="L2253">
        <v>27</v>
      </c>
      <c r="M2253">
        <v>7</v>
      </c>
      <c r="N2253">
        <v>2</v>
      </c>
      <c r="O2253">
        <v>0</v>
      </c>
      <c r="P2253">
        <v>20</v>
      </c>
      <c r="Q2253">
        <v>19</v>
      </c>
      <c r="R2253">
        <v>2</v>
      </c>
      <c r="S2253">
        <v>0</v>
      </c>
      <c r="T2253">
        <v>69</v>
      </c>
    </row>
    <row r="2254" spans="1:20" x14ac:dyDescent="0.2">
      <c r="A2254" s="1">
        <v>43277</v>
      </c>
      <c r="B2254" t="s">
        <v>25</v>
      </c>
      <c r="C2254">
        <v>6</v>
      </c>
      <c r="D2254">
        <v>4</v>
      </c>
      <c r="E2254">
        <v>0</v>
      </c>
      <c r="F2254">
        <v>24</v>
      </c>
      <c r="G2254" s="5">
        <v>3.6</v>
      </c>
      <c r="H2254" s="5">
        <v>20333.8</v>
      </c>
      <c r="I2254">
        <v>12</v>
      </c>
      <c r="J2254">
        <v>4</v>
      </c>
      <c r="K2254">
        <v>1</v>
      </c>
      <c r="L2254">
        <v>35</v>
      </c>
      <c r="M2254">
        <v>8</v>
      </c>
      <c r="N2254">
        <v>4</v>
      </c>
      <c r="O2254">
        <v>0</v>
      </c>
      <c r="P2254">
        <v>32</v>
      </c>
      <c r="Q2254">
        <v>6</v>
      </c>
      <c r="R2254">
        <v>4</v>
      </c>
      <c r="S2254">
        <v>0</v>
      </c>
      <c r="T2254">
        <v>22</v>
      </c>
    </row>
    <row r="2255" spans="1:20" x14ac:dyDescent="0.2">
      <c r="A2255" s="1">
        <v>43277</v>
      </c>
      <c r="B2255" t="s">
        <v>26</v>
      </c>
      <c r="C2255">
        <v>31</v>
      </c>
      <c r="D2255">
        <v>2</v>
      </c>
      <c r="E2255">
        <v>0</v>
      </c>
      <c r="F2255">
        <v>61</v>
      </c>
      <c r="G2255" s="5">
        <v>3.3333333333333299</v>
      </c>
      <c r="H2255" s="5">
        <v>71452.619047618995</v>
      </c>
      <c r="I2255">
        <v>32</v>
      </c>
      <c r="J2255">
        <v>2</v>
      </c>
      <c r="K2255">
        <v>0</v>
      </c>
      <c r="L2255">
        <v>64</v>
      </c>
      <c r="M2255">
        <v>16</v>
      </c>
      <c r="N2255">
        <v>2</v>
      </c>
      <c r="O2255">
        <v>0</v>
      </c>
      <c r="P2255">
        <v>30</v>
      </c>
      <c r="Q2255">
        <v>38</v>
      </c>
      <c r="R2255">
        <v>2</v>
      </c>
      <c r="S2255">
        <v>0</v>
      </c>
      <c r="T2255">
        <v>75</v>
      </c>
    </row>
    <row r="2256" spans="1:20" x14ac:dyDescent="0.2">
      <c r="A2256" s="1">
        <v>43277</v>
      </c>
      <c r="B2256" t="s">
        <v>27</v>
      </c>
      <c r="C2256">
        <v>13</v>
      </c>
      <c r="D2256">
        <v>8</v>
      </c>
      <c r="E2256">
        <v>1</v>
      </c>
      <c r="F2256">
        <v>110</v>
      </c>
      <c r="G2256" s="5">
        <v>1.8333333333333299</v>
      </c>
      <c r="H2256" s="5">
        <v>50054</v>
      </c>
      <c r="I2256">
        <v>17</v>
      </c>
      <c r="J2256">
        <v>8</v>
      </c>
      <c r="K2256">
        <v>2</v>
      </c>
      <c r="L2256">
        <v>132</v>
      </c>
      <c r="M2256">
        <v>10</v>
      </c>
      <c r="N2256">
        <v>8</v>
      </c>
      <c r="O2256">
        <v>0</v>
      </c>
      <c r="P2256">
        <v>96</v>
      </c>
      <c r="Q2256">
        <v>8</v>
      </c>
      <c r="R2256">
        <v>8</v>
      </c>
      <c r="S2256">
        <v>0</v>
      </c>
      <c r="T2256">
        <v>74</v>
      </c>
    </row>
    <row r="2257" spans="1:20" x14ac:dyDescent="0.2">
      <c r="A2257" s="1">
        <v>43277</v>
      </c>
      <c r="B2257" t="s">
        <v>28</v>
      </c>
      <c r="C2257">
        <v>12</v>
      </c>
      <c r="D2257">
        <v>6</v>
      </c>
      <c r="E2257">
        <v>0</v>
      </c>
      <c r="F2257">
        <v>70</v>
      </c>
      <c r="G2257" s="5">
        <v>2.6666666666666599</v>
      </c>
      <c r="H2257" s="5">
        <v>66776.5</v>
      </c>
      <c r="I2257">
        <v>16</v>
      </c>
      <c r="J2257">
        <v>7</v>
      </c>
      <c r="K2257">
        <v>0</v>
      </c>
      <c r="L2257">
        <v>108</v>
      </c>
      <c r="M2257">
        <v>12</v>
      </c>
      <c r="N2257">
        <v>9</v>
      </c>
      <c r="O2257">
        <v>1</v>
      </c>
      <c r="P2257">
        <v>106</v>
      </c>
      <c r="Q2257">
        <v>20</v>
      </c>
      <c r="R2257">
        <v>9</v>
      </c>
      <c r="S2257">
        <v>1</v>
      </c>
      <c r="T2257">
        <v>172</v>
      </c>
    </row>
    <row r="2258" spans="1:20" x14ac:dyDescent="0.2">
      <c r="A2258" s="1">
        <v>43277</v>
      </c>
      <c r="B2258" t="s">
        <v>29</v>
      </c>
      <c r="C2258">
        <v>18</v>
      </c>
      <c r="D2258">
        <v>2</v>
      </c>
      <c r="E2258">
        <v>0</v>
      </c>
      <c r="F2258">
        <v>36</v>
      </c>
      <c r="G2258" s="5">
        <v>2.7222222222222201</v>
      </c>
      <c r="H2258" s="5">
        <v>72290.222222222204</v>
      </c>
      <c r="I2258">
        <v>27</v>
      </c>
      <c r="J2258">
        <v>2</v>
      </c>
      <c r="K2258">
        <v>0</v>
      </c>
      <c r="L2258">
        <v>50</v>
      </c>
      <c r="M2258">
        <v>18</v>
      </c>
      <c r="N2258">
        <v>2</v>
      </c>
      <c r="O2258">
        <v>0</v>
      </c>
      <c r="P2258">
        <v>42</v>
      </c>
      <c r="Q2258">
        <v>19</v>
      </c>
      <c r="R2258">
        <v>2</v>
      </c>
      <c r="S2258">
        <v>0</v>
      </c>
      <c r="T2258">
        <v>50</v>
      </c>
    </row>
    <row r="2259" spans="1:20" x14ac:dyDescent="0.2">
      <c r="A2259" s="1">
        <v>43277</v>
      </c>
      <c r="B2259" t="s">
        <v>30</v>
      </c>
      <c r="C2259">
        <v>13</v>
      </c>
      <c r="D2259">
        <v>2</v>
      </c>
      <c r="E2259">
        <v>0</v>
      </c>
      <c r="F2259">
        <v>26</v>
      </c>
      <c r="G2259" s="5">
        <v>1.7692307692307601</v>
      </c>
      <c r="H2259" s="5">
        <v>76939.615384615303</v>
      </c>
      <c r="I2259">
        <v>18</v>
      </c>
      <c r="J2259">
        <v>2</v>
      </c>
      <c r="K2259">
        <v>0</v>
      </c>
      <c r="L2259">
        <v>40</v>
      </c>
      <c r="M2259">
        <v>12</v>
      </c>
      <c r="N2259">
        <v>2</v>
      </c>
      <c r="O2259">
        <v>0</v>
      </c>
      <c r="P2259">
        <v>26</v>
      </c>
      <c r="Q2259">
        <v>16</v>
      </c>
      <c r="R2259">
        <v>2</v>
      </c>
      <c r="S2259">
        <v>0</v>
      </c>
      <c r="T2259">
        <v>57</v>
      </c>
    </row>
    <row r="2260" spans="1:20" x14ac:dyDescent="0.2">
      <c r="A2260" s="1">
        <v>43277</v>
      </c>
      <c r="B2260" t="s">
        <v>31</v>
      </c>
      <c r="C2260">
        <v>82</v>
      </c>
      <c r="D2260">
        <v>12</v>
      </c>
      <c r="E2260">
        <v>0</v>
      </c>
      <c r="F2260">
        <v>953</v>
      </c>
      <c r="G2260" s="5">
        <v>3.3086419753086398</v>
      </c>
      <c r="H2260" s="5">
        <v>55662.259259259197</v>
      </c>
      <c r="I2260">
        <v>96</v>
      </c>
      <c r="J2260">
        <v>11</v>
      </c>
      <c r="K2260">
        <v>0</v>
      </c>
      <c r="L2260">
        <v>989</v>
      </c>
      <c r="M2260">
        <v>65</v>
      </c>
      <c r="N2260">
        <v>14</v>
      </c>
      <c r="O2260">
        <v>1</v>
      </c>
      <c r="P2260">
        <v>869</v>
      </c>
      <c r="Q2260">
        <v>66</v>
      </c>
      <c r="R2260">
        <v>11</v>
      </c>
      <c r="S2260">
        <v>0</v>
      </c>
      <c r="T2260">
        <v>703</v>
      </c>
    </row>
    <row r="2261" spans="1:20" x14ac:dyDescent="0.2">
      <c r="A2261" s="1">
        <v>43277</v>
      </c>
      <c r="B2261" t="s">
        <v>32</v>
      </c>
      <c r="C2261">
        <v>23</v>
      </c>
      <c r="D2261">
        <v>3</v>
      </c>
      <c r="E2261">
        <v>0</v>
      </c>
      <c r="F2261">
        <v>83</v>
      </c>
      <c r="G2261" s="5">
        <v>1.8260869565217299</v>
      </c>
      <c r="H2261" s="5">
        <v>69628.130434782594</v>
      </c>
      <c r="I2261">
        <v>30</v>
      </c>
      <c r="J2261">
        <v>3</v>
      </c>
      <c r="K2261">
        <v>0</v>
      </c>
      <c r="L2261">
        <v>109</v>
      </c>
      <c r="M2261">
        <v>25</v>
      </c>
      <c r="N2261">
        <v>3</v>
      </c>
      <c r="O2261">
        <v>0</v>
      </c>
      <c r="P2261">
        <v>133</v>
      </c>
      <c r="Q2261">
        <v>24</v>
      </c>
      <c r="R2261">
        <v>3</v>
      </c>
      <c r="S2261">
        <v>0</v>
      </c>
      <c r="T2261">
        <v>80</v>
      </c>
    </row>
    <row r="2262" spans="1:20" x14ac:dyDescent="0.2">
      <c r="A2262" s="1">
        <v>43278</v>
      </c>
      <c r="B2262" t="s">
        <v>18</v>
      </c>
      <c r="C2262">
        <v>12</v>
      </c>
      <c r="D2262">
        <v>2</v>
      </c>
      <c r="E2262">
        <v>0</v>
      </c>
      <c r="F2262">
        <v>28</v>
      </c>
      <c r="G2262" s="5">
        <v>1.88888888888888</v>
      </c>
      <c r="H2262" s="5">
        <v>44729.666666666599</v>
      </c>
      <c r="I2262">
        <v>7</v>
      </c>
      <c r="J2262">
        <v>4</v>
      </c>
      <c r="K2262">
        <v>0</v>
      </c>
      <c r="L2262">
        <v>24</v>
      </c>
      <c r="M2262">
        <v>9</v>
      </c>
      <c r="N2262">
        <v>4</v>
      </c>
      <c r="O2262">
        <v>0</v>
      </c>
      <c r="P2262">
        <v>28</v>
      </c>
      <c r="Q2262">
        <v>15</v>
      </c>
      <c r="R2262">
        <v>4</v>
      </c>
      <c r="S2262">
        <v>0</v>
      </c>
      <c r="T2262">
        <v>52</v>
      </c>
    </row>
    <row r="2263" spans="1:20" x14ac:dyDescent="0.2">
      <c r="A2263" s="1">
        <v>43278</v>
      </c>
      <c r="B2263" t="s">
        <v>19</v>
      </c>
      <c r="C2263">
        <v>32</v>
      </c>
      <c r="D2263">
        <v>14</v>
      </c>
      <c r="E2263">
        <v>1</v>
      </c>
      <c r="F2263">
        <v>422</v>
      </c>
      <c r="G2263" s="5">
        <v>2.84375</v>
      </c>
      <c r="H2263" s="5">
        <v>62549.8125</v>
      </c>
      <c r="I2263">
        <v>26</v>
      </c>
      <c r="J2263">
        <v>12</v>
      </c>
      <c r="K2263">
        <v>1</v>
      </c>
      <c r="L2263">
        <v>280</v>
      </c>
      <c r="M2263">
        <v>34</v>
      </c>
      <c r="N2263">
        <v>11</v>
      </c>
      <c r="O2263">
        <v>3</v>
      </c>
      <c r="P2263">
        <v>283</v>
      </c>
      <c r="Q2263">
        <v>37</v>
      </c>
      <c r="R2263">
        <v>11</v>
      </c>
      <c r="S2263">
        <v>1</v>
      </c>
      <c r="T2263">
        <v>358</v>
      </c>
    </row>
    <row r="2264" spans="1:20" x14ac:dyDescent="0.2">
      <c r="A2264" s="1">
        <v>43278</v>
      </c>
      <c r="B2264" t="s">
        <v>20</v>
      </c>
      <c r="C2264">
        <v>25</v>
      </c>
      <c r="D2264">
        <v>10</v>
      </c>
      <c r="E2264">
        <v>0</v>
      </c>
      <c r="F2264">
        <v>261</v>
      </c>
      <c r="G2264" s="5">
        <v>2.84</v>
      </c>
      <c r="H2264" s="5">
        <v>52103.56</v>
      </c>
      <c r="I2264">
        <v>11</v>
      </c>
      <c r="J2264">
        <v>13</v>
      </c>
      <c r="K2264">
        <v>0</v>
      </c>
      <c r="L2264">
        <v>136</v>
      </c>
      <c r="M2264">
        <v>22</v>
      </c>
      <c r="N2264">
        <v>17</v>
      </c>
      <c r="O2264">
        <v>1</v>
      </c>
      <c r="P2264">
        <v>347</v>
      </c>
      <c r="Q2264">
        <v>17</v>
      </c>
      <c r="R2264">
        <v>11</v>
      </c>
      <c r="S2264">
        <v>0</v>
      </c>
      <c r="T2264">
        <v>185</v>
      </c>
    </row>
    <row r="2265" spans="1:20" x14ac:dyDescent="0.2">
      <c r="A2265" s="1">
        <v>43278</v>
      </c>
      <c r="B2265" t="s">
        <v>21</v>
      </c>
      <c r="C2265">
        <v>7</v>
      </c>
      <c r="D2265">
        <v>10</v>
      </c>
      <c r="E2265">
        <v>0</v>
      </c>
      <c r="F2265">
        <v>71</v>
      </c>
      <c r="G2265" s="5">
        <v>1.5</v>
      </c>
      <c r="H2265" s="5">
        <v>66856</v>
      </c>
      <c r="I2265">
        <v>15</v>
      </c>
      <c r="J2265">
        <v>10</v>
      </c>
      <c r="K2265">
        <v>1</v>
      </c>
      <c r="L2265">
        <v>140</v>
      </c>
      <c r="M2265">
        <v>13</v>
      </c>
      <c r="N2265">
        <v>10</v>
      </c>
      <c r="O2265">
        <v>2</v>
      </c>
      <c r="P2265">
        <v>107</v>
      </c>
      <c r="Q2265">
        <v>21</v>
      </c>
      <c r="R2265">
        <v>10</v>
      </c>
      <c r="S2265">
        <v>1</v>
      </c>
      <c r="T2265">
        <v>204</v>
      </c>
    </row>
    <row r="2266" spans="1:20" x14ac:dyDescent="0.2">
      <c r="A2266" s="1">
        <v>43278</v>
      </c>
      <c r="B2266" t="s">
        <v>22</v>
      </c>
      <c r="C2266">
        <v>20</v>
      </c>
      <c r="D2266">
        <v>8</v>
      </c>
      <c r="E2266">
        <v>0</v>
      </c>
      <c r="F2266">
        <v>187</v>
      </c>
      <c r="G2266" s="5">
        <v>3.5263157894736801</v>
      </c>
      <c r="H2266" s="5">
        <v>68451.105263157893</v>
      </c>
      <c r="I2266">
        <v>35</v>
      </c>
      <c r="J2266">
        <v>7</v>
      </c>
      <c r="K2266">
        <v>0</v>
      </c>
      <c r="L2266">
        <v>291</v>
      </c>
      <c r="M2266">
        <v>17</v>
      </c>
      <c r="N2266">
        <v>8</v>
      </c>
      <c r="O2266">
        <v>2</v>
      </c>
      <c r="P2266">
        <v>137</v>
      </c>
      <c r="Q2266">
        <v>26</v>
      </c>
      <c r="R2266">
        <v>8</v>
      </c>
      <c r="S2266">
        <v>1</v>
      </c>
      <c r="T2266">
        <v>222</v>
      </c>
    </row>
    <row r="2267" spans="1:20" x14ac:dyDescent="0.2">
      <c r="A2267" s="1">
        <v>43278</v>
      </c>
      <c r="B2267" t="s">
        <v>23</v>
      </c>
      <c r="C2267">
        <v>41</v>
      </c>
      <c r="D2267">
        <v>10</v>
      </c>
      <c r="E2267">
        <v>1</v>
      </c>
      <c r="F2267">
        <v>413</v>
      </c>
      <c r="G2267" s="5">
        <v>3.5526315789473601</v>
      </c>
      <c r="H2267" s="5">
        <v>73723.552631578903</v>
      </c>
      <c r="I2267">
        <v>56</v>
      </c>
      <c r="J2267">
        <v>10</v>
      </c>
      <c r="K2267">
        <v>0</v>
      </c>
      <c r="L2267">
        <v>604</v>
      </c>
      <c r="M2267">
        <v>43</v>
      </c>
      <c r="N2267">
        <v>10</v>
      </c>
      <c r="O2267">
        <v>0</v>
      </c>
      <c r="P2267">
        <v>481</v>
      </c>
      <c r="Q2267">
        <v>50</v>
      </c>
      <c r="R2267">
        <v>10</v>
      </c>
      <c r="S2267">
        <v>0</v>
      </c>
      <c r="T2267">
        <v>526</v>
      </c>
    </row>
    <row r="2268" spans="1:20" x14ac:dyDescent="0.2">
      <c r="A2268" s="1">
        <v>43278</v>
      </c>
      <c r="B2268" t="s">
        <v>24</v>
      </c>
      <c r="C2268">
        <v>12</v>
      </c>
      <c r="D2268">
        <v>2</v>
      </c>
      <c r="E2268">
        <v>0</v>
      </c>
      <c r="F2268">
        <v>44</v>
      </c>
      <c r="G2268" s="5">
        <v>2.4545454545454501</v>
      </c>
      <c r="H2268" s="5">
        <v>54669.181818181802</v>
      </c>
      <c r="I2268">
        <v>16</v>
      </c>
      <c r="J2268">
        <v>2</v>
      </c>
      <c r="K2268">
        <v>0</v>
      </c>
      <c r="L2268">
        <v>40</v>
      </c>
      <c r="M2268">
        <v>19</v>
      </c>
      <c r="N2268">
        <v>2</v>
      </c>
      <c r="O2268">
        <v>0</v>
      </c>
      <c r="P2268">
        <v>54</v>
      </c>
      <c r="Q2268">
        <v>15</v>
      </c>
      <c r="R2268">
        <v>2</v>
      </c>
      <c r="S2268">
        <v>0</v>
      </c>
      <c r="T2268">
        <v>52</v>
      </c>
    </row>
    <row r="2269" spans="1:20" x14ac:dyDescent="0.2">
      <c r="A2269" s="1">
        <v>43278</v>
      </c>
      <c r="B2269" t="s">
        <v>25</v>
      </c>
      <c r="C2269">
        <v>14</v>
      </c>
      <c r="D2269">
        <v>3</v>
      </c>
      <c r="E2269">
        <v>0</v>
      </c>
      <c r="F2269">
        <v>40</v>
      </c>
      <c r="G2269" s="5">
        <v>2.3846153846153801</v>
      </c>
      <c r="H2269" s="5">
        <v>38679.384615384603</v>
      </c>
      <c r="I2269">
        <v>10</v>
      </c>
      <c r="J2269">
        <v>4</v>
      </c>
      <c r="K2269">
        <v>0</v>
      </c>
      <c r="L2269">
        <v>32</v>
      </c>
      <c r="M2269">
        <v>12</v>
      </c>
      <c r="N2269">
        <v>4</v>
      </c>
      <c r="O2269">
        <v>1</v>
      </c>
      <c r="P2269">
        <v>40</v>
      </c>
      <c r="Q2269">
        <v>7</v>
      </c>
      <c r="R2269">
        <v>4</v>
      </c>
      <c r="S2269">
        <v>0</v>
      </c>
      <c r="T2269">
        <v>28</v>
      </c>
    </row>
    <row r="2270" spans="1:20" x14ac:dyDescent="0.2">
      <c r="A2270" s="1">
        <v>43278</v>
      </c>
      <c r="B2270" t="s">
        <v>26</v>
      </c>
      <c r="C2270">
        <v>42</v>
      </c>
      <c r="D2270">
        <v>2</v>
      </c>
      <c r="E2270">
        <v>0</v>
      </c>
      <c r="F2270">
        <v>82</v>
      </c>
      <c r="G2270" s="5">
        <v>2.2903225806451601</v>
      </c>
      <c r="H2270" s="5">
        <v>61359.967741935397</v>
      </c>
      <c r="I2270">
        <v>32</v>
      </c>
      <c r="J2270">
        <v>2</v>
      </c>
      <c r="K2270">
        <v>0</v>
      </c>
      <c r="L2270">
        <v>64</v>
      </c>
      <c r="M2270">
        <v>39</v>
      </c>
      <c r="N2270">
        <v>2</v>
      </c>
      <c r="O2270">
        <v>0</v>
      </c>
      <c r="P2270">
        <v>74</v>
      </c>
      <c r="Q2270">
        <v>45</v>
      </c>
      <c r="R2270">
        <v>2</v>
      </c>
      <c r="S2270">
        <v>0</v>
      </c>
      <c r="T2270">
        <v>89</v>
      </c>
    </row>
    <row r="2271" spans="1:20" x14ac:dyDescent="0.2">
      <c r="A2271" s="1">
        <v>43278</v>
      </c>
      <c r="B2271" t="s">
        <v>27</v>
      </c>
      <c r="C2271">
        <v>11</v>
      </c>
      <c r="D2271">
        <v>8</v>
      </c>
      <c r="E2271">
        <v>0</v>
      </c>
      <c r="F2271">
        <v>103</v>
      </c>
      <c r="G2271" s="5">
        <v>3.63636363636363</v>
      </c>
      <c r="H2271" s="5">
        <v>72762.545454545398</v>
      </c>
      <c r="I2271">
        <v>12</v>
      </c>
      <c r="J2271">
        <v>8</v>
      </c>
      <c r="K2271">
        <v>0</v>
      </c>
      <c r="L2271">
        <v>117</v>
      </c>
      <c r="M2271">
        <v>11</v>
      </c>
      <c r="N2271">
        <v>8</v>
      </c>
      <c r="O2271">
        <v>2</v>
      </c>
      <c r="P2271">
        <v>81</v>
      </c>
      <c r="Q2271">
        <v>9</v>
      </c>
      <c r="R2271">
        <v>8</v>
      </c>
      <c r="S2271">
        <v>0</v>
      </c>
      <c r="T2271">
        <v>85</v>
      </c>
    </row>
    <row r="2272" spans="1:20" x14ac:dyDescent="0.2">
      <c r="A2272" s="1">
        <v>43278</v>
      </c>
      <c r="B2272" t="s">
        <v>28</v>
      </c>
      <c r="C2272">
        <v>13</v>
      </c>
      <c r="D2272">
        <v>9</v>
      </c>
      <c r="E2272">
        <v>0</v>
      </c>
      <c r="F2272">
        <v>111</v>
      </c>
      <c r="G2272" s="5">
        <v>4.5384615384615303</v>
      </c>
      <c r="H2272" s="5">
        <v>46294.2307692307</v>
      </c>
      <c r="I2272">
        <v>11</v>
      </c>
      <c r="J2272">
        <v>7</v>
      </c>
      <c r="K2272">
        <v>0</v>
      </c>
      <c r="L2272">
        <v>80</v>
      </c>
      <c r="M2272">
        <v>22</v>
      </c>
      <c r="N2272">
        <v>8</v>
      </c>
      <c r="O2272">
        <v>1</v>
      </c>
      <c r="P2272">
        <v>160</v>
      </c>
      <c r="Q2272">
        <v>14</v>
      </c>
      <c r="R2272">
        <v>12</v>
      </c>
      <c r="S2272">
        <v>3</v>
      </c>
      <c r="T2272">
        <v>121</v>
      </c>
    </row>
    <row r="2273" spans="1:20" x14ac:dyDescent="0.2">
      <c r="A2273" s="1">
        <v>43278</v>
      </c>
      <c r="B2273" t="s">
        <v>29</v>
      </c>
      <c r="C2273">
        <v>21</v>
      </c>
      <c r="D2273">
        <v>2</v>
      </c>
      <c r="E2273">
        <v>0</v>
      </c>
      <c r="F2273">
        <v>68</v>
      </c>
      <c r="G2273" s="5">
        <v>3</v>
      </c>
      <c r="H2273" s="5">
        <v>61956.142857142797</v>
      </c>
      <c r="I2273">
        <v>16</v>
      </c>
      <c r="J2273">
        <v>2</v>
      </c>
      <c r="K2273">
        <v>0</v>
      </c>
      <c r="L2273">
        <v>41</v>
      </c>
      <c r="M2273">
        <v>16</v>
      </c>
      <c r="N2273">
        <v>2</v>
      </c>
      <c r="O2273">
        <v>0</v>
      </c>
      <c r="P2273">
        <v>35</v>
      </c>
      <c r="Q2273">
        <v>16</v>
      </c>
      <c r="R2273">
        <v>2</v>
      </c>
      <c r="S2273">
        <v>0</v>
      </c>
      <c r="T2273">
        <v>48</v>
      </c>
    </row>
    <row r="2274" spans="1:20" x14ac:dyDescent="0.2">
      <c r="A2274" s="1">
        <v>43278</v>
      </c>
      <c r="B2274" t="s">
        <v>30</v>
      </c>
      <c r="C2274">
        <v>14</v>
      </c>
      <c r="D2274">
        <v>2</v>
      </c>
      <c r="E2274">
        <v>0</v>
      </c>
      <c r="F2274">
        <v>44</v>
      </c>
      <c r="G2274" s="5">
        <v>1.4615384615384599</v>
      </c>
      <c r="H2274" s="5">
        <v>61614.0769230769</v>
      </c>
      <c r="I2274">
        <v>13</v>
      </c>
      <c r="J2274">
        <v>2</v>
      </c>
      <c r="K2274">
        <v>0</v>
      </c>
      <c r="L2274">
        <v>45</v>
      </c>
      <c r="M2274">
        <v>14</v>
      </c>
      <c r="N2274">
        <v>2</v>
      </c>
      <c r="O2274">
        <v>0</v>
      </c>
      <c r="P2274">
        <v>43</v>
      </c>
      <c r="Q2274">
        <v>12</v>
      </c>
      <c r="R2274">
        <v>2</v>
      </c>
      <c r="S2274">
        <v>0</v>
      </c>
      <c r="T2274">
        <v>40</v>
      </c>
    </row>
    <row r="2275" spans="1:20" x14ac:dyDescent="0.2">
      <c r="A2275" s="1">
        <v>43278</v>
      </c>
      <c r="B2275" t="s">
        <v>31</v>
      </c>
      <c r="C2275">
        <v>94</v>
      </c>
      <c r="D2275">
        <v>13</v>
      </c>
      <c r="E2275">
        <v>0</v>
      </c>
      <c r="F2275">
        <v>1232</v>
      </c>
      <c r="G2275" s="5">
        <v>4.8279569892473102</v>
      </c>
      <c r="H2275" s="5">
        <v>56011.139784946201</v>
      </c>
      <c r="I2275">
        <v>69</v>
      </c>
      <c r="J2275">
        <v>13</v>
      </c>
      <c r="K2275">
        <v>0</v>
      </c>
      <c r="L2275">
        <v>878</v>
      </c>
      <c r="M2275">
        <v>75</v>
      </c>
      <c r="N2275">
        <v>14</v>
      </c>
      <c r="O2275">
        <v>2</v>
      </c>
      <c r="P2275">
        <v>913</v>
      </c>
      <c r="Q2275">
        <v>90</v>
      </c>
      <c r="R2275">
        <v>13</v>
      </c>
      <c r="S2275">
        <v>0</v>
      </c>
      <c r="T2275">
        <v>1120</v>
      </c>
    </row>
    <row r="2276" spans="1:20" x14ac:dyDescent="0.2">
      <c r="A2276" s="1">
        <v>43278</v>
      </c>
      <c r="B2276" t="s">
        <v>32</v>
      </c>
      <c r="C2276">
        <v>29</v>
      </c>
      <c r="D2276">
        <v>3</v>
      </c>
      <c r="E2276">
        <v>0</v>
      </c>
      <c r="F2276">
        <v>137</v>
      </c>
      <c r="G2276" s="5">
        <v>2.8965517241379302</v>
      </c>
      <c r="H2276" s="5">
        <v>65626.655172413797</v>
      </c>
      <c r="I2276">
        <v>25</v>
      </c>
      <c r="J2276">
        <v>3</v>
      </c>
      <c r="K2276">
        <v>0</v>
      </c>
      <c r="L2276">
        <v>102</v>
      </c>
      <c r="M2276">
        <v>28</v>
      </c>
      <c r="N2276">
        <v>3</v>
      </c>
      <c r="O2276">
        <v>1</v>
      </c>
      <c r="P2276">
        <v>96</v>
      </c>
      <c r="Q2276">
        <v>36</v>
      </c>
      <c r="R2276">
        <v>3</v>
      </c>
      <c r="S2276">
        <v>1</v>
      </c>
      <c r="T2276">
        <v>149</v>
      </c>
    </row>
    <row r="2277" spans="1:20" x14ac:dyDescent="0.2">
      <c r="A2277" s="1">
        <v>43279</v>
      </c>
      <c r="B2277" t="s">
        <v>18</v>
      </c>
      <c r="C2277">
        <v>11</v>
      </c>
      <c r="D2277">
        <v>4</v>
      </c>
      <c r="E2277">
        <v>0</v>
      </c>
      <c r="F2277">
        <v>38</v>
      </c>
      <c r="G2277" s="5">
        <v>5.2</v>
      </c>
      <c r="H2277" s="5">
        <v>70008.5</v>
      </c>
      <c r="I2277">
        <v>17</v>
      </c>
      <c r="J2277">
        <v>4</v>
      </c>
      <c r="K2277">
        <v>0</v>
      </c>
      <c r="L2277">
        <v>58</v>
      </c>
      <c r="M2277">
        <v>8</v>
      </c>
      <c r="N2277">
        <v>4</v>
      </c>
      <c r="O2277">
        <v>0</v>
      </c>
      <c r="P2277">
        <v>28</v>
      </c>
      <c r="Q2277">
        <v>7</v>
      </c>
      <c r="R2277">
        <v>4</v>
      </c>
      <c r="S2277">
        <v>0</v>
      </c>
      <c r="T2277">
        <v>24</v>
      </c>
    </row>
    <row r="2278" spans="1:20" x14ac:dyDescent="0.2">
      <c r="A2278" s="1">
        <v>43279</v>
      </c>
      <c r="B2278" t="s">
        <v>19</v>
      </c>
      <c r="C2278">
        <v>29</v>
      </c>
      <c r="D2278">
        <v>10</v>
      </c>
      <c r="E2278">
        <v>2</v>
      </c>
      <c r="F2278">
        <v>257</v>
      </c>
      <c r="G2278" s="5">
        <v>3</v>
      </c>
      <c r="H2278" s="5">
        <v>65596.724137931</v>
      </c>
      <c r="I2278">
        <v>34</v>
      </c>
      <c r="J2278">
        <v>12</v>
      </c>
      <c r="K2278">
        <v>0</v>
      </c>
      <c r="L2278">
        <v>417</v>
      </c>
      <c r="M2278">
        <v>42</v>
      </c>
      <c r="N2278">
        <v>12</v>
      </c>
      <c r="O2278">
        <v>2</v>
      </c>
      <c r="P2278">
        <v>411</v>
      </c>
      <c r="Q2278">
        <v>34</v>
      </c>
      <c r="R2278">
        <v>7</v>
      </c>
      <c r="S2278">
        <v>1</v>
      </c>
      <c r="T2278">
        <v>223</v>
      </c>
    </row>
    <row r="2279" spans="1:20" x14ac:dyDescent="0.2">
      <c r="A2279" s="1">
        <v>43279</v>
      </c>
      <c r="B2279" t="s">
        <v>20</v>
      </c>
      <c r="C2279">
        <v>13</v>
      </c>
      <c r="D2279">
        <v>16</v>
      </c>
      <c r="E2279">
        <v>0</v>
      </c>
      <c r="F2279">
        <v>204</v>
      </c>
      <c r="G2279" s="5">
        <v>4.9230769230769198</v>
      </c>
      <c r="H2279" s="5">
        <v>38682.769230769198</v>
      </c>
      <c r="I2279">
        <v>23</v>
      </c>
      <c r="J2279">
        <v>12</v>
      </c>
      <c r="K2279">
        <v>0</v>
      </c>
      <c r="L2279">
        <v>291</v>
      </c>
      <c r="M2279">
        <v>23</v>
      </c>
      <c r="N2279">
        <v>9</v>
      </c>
      <c r="O2279">
        <v>0</v>
      </c>
      <c r="P2279">
        <v>191</v>
      </c>
      <c r="Q2279">
        <v>17</v>
      </c>
      <c r="R2279">
        <v>9</v>
      </c>
      <c r="S2279">
        <v>0</v>
      </c>
      <c r="T2279">
        <v>154</v>
      </c>
    </row>
    <row r="2280" spans="1:20" x14ac:dyDescent="0.2">
      <c r="A2280" s="1">
        <v>43279</v>
      </c>
      <c r="B2280" t="s">
        <v>21</v>
      </c>
      <c r="C2280">
        <v>11</v>
      </c>
      <c r="D2280">
        <v>10</v>
      </c>
      <c r="E2280">
        <v>1</v>
      </c>
      <c r="F2280">
        <v>102</v>
      </c>
      <c r="G2280" s="5">
        <v>1.1818181818181801</v>
      </c>
      <c r="H2280" s="5">
        <v>81902.4545454545</v>
      </c>
      <c r="I2280">
        <v>15</v>
      </c>
      <c r="J2280">
        <v>10</v>
      </c>
      <c r="K2280">
        <v>0</v>
      </c>
      <c r="L2280">
        <v>148</v>
      </c>
      <c r="M2280">
        <v>14</v>
      </c>
      <c r="N2280">
        <v>10</v>
      </c>
      <c r="O2280">
        <v>1</v>
      </c>
      <c r="P2280">
        <v>133</v>
      </c>
      <c r="Q2280">
        <v>14</v>
      </c>
      <c r="R2280">
        <v>10</v>
      </c>
      <c r="S2280">
        <v>1</v>
      </c>
      <c r="T2280">
        <v>122</v>
      </c>
    </row>
    <row r="2281" spans="1:20" x14ac:dyDescent="0.2">
      <c r="A2281" s="1">
        <v>43279</v>
      </c>
      <c r="B2281" t="s">
        <v>22</v>
      </c>
      <c r="C2281">
        <v>28</v>
      </c>
      <c r="D2281">
        <v>8</v>
      </c>
      <c r="E2281">
        <v>0</v>
      </c>
      <c r="F2281">
        <v>255</v>
      </c>
      <c r="G2281" s="5">
        <v>5.1538461538461497</v>
      </c>
      <c r="H2281" s="5">
        <v>53919.7307692307</v>
      </c>
      <c r="I2281">
        <v>53</v>
      </c>
      <c r="J2281">
        <v>7</v>
      </c>
      <c r="K2281">
        <v>0</v>
      </c>
      <c r="L2281">
        <v>439</v>
      </c>
      <c r="M2281">
        <v>42</v>
      </c>
      <c r="N2281">
        <v>8</v>
      </c>
      <c r="O2281">
        <v>0</v>
      </c>
      <c r="P2281">
        <v>377</v>
      </c>
      <c r="Q2281">
        <v>35</v>
      </c>
      <c r="R2281">
        <v>8</v>
      </c>
      <c r="S2281">
        <v>0</v>
      </c>
      <c r="T2281">
        <v>315</v>
      </c>
    </row>
    <row r="2282" spans="1:20" x14ac:dyDescent="0.2">
      <c r="A2282" s="1">
        <v>43279</v>
      </c>
      <c r="B2282" t="s">
        <v>23</v>
      </c>
      <c r="C2282">
        <v>41</v>
      </c>
      <c r="D2282">
        <v>10</v>
      </c>
      <c r="E2282">
        <v>0</v>
      </c>
      <c r="F2282">
        <v>459</v>
      </c>
      <c r="G2282" s="5">
        <v>3.3684210526315699</v>
      </c>
      <c r="H2282" s="5">
        <v>60603.078947368398</v>
      </c>
      <c r="I2282">
        <v>59</v>
      </c>
      <c r="J2282">
        <v>10</v>
      </c>
      <c r="K2282">
        <v>0</v>
      </c>
      <c r="L2282">
        <v>633</v>
      </c>
      <c r="M2282">
        <v>49</v>
      </c>
      <c r="N2282">
        <v>10</v>
      </c>
      <c r="O2282">
        <v>0</v>
      </c>
      <c r="P2282">
        <v>527</v>
      </c>
      <c r="Q2282">
        <v>45</v>
      </c>
      <c r="R2282">
        <v>10</v>
      </c>
      <c r="S2282">
        <v>0</v>
      </c>
      <c r="T2282">
        <v>503</v>
      </c>
    </row>
    <row r="2283" spans="1:20" x14ac:dyDescent="0.2">
      <c r="A2283" s="1">
        <v>43279</v>
      </c>
      <c r="B2283" t="s">
        <v>24</v>
      </c>
      <c r="C2283">
        <v>19</v>
      </c>
      <c r="D2283">
        <v>2</v>
      </c>
      <c r="E2283">
        <v>0</v>
      </c>
      <c r="F2283">
        <v>80</v>
      </c>
      <c r="G2283" s="5">
        <v>5.86666666666666</v>
      </c>
      <c r="H2283" s="5">
        <v>33491.266666666597</v>
      </c>
      <c r="I2283">
        <v>11</v>
      </c>
      <c r="J2283">
        <v>2</v>
      </c>
      <c r="K2283">
        <v>0</v>
      </c>
      <c r="L2283">
        <v>44</v>
      </c>
      <c r="M2283">
        <v>17</v>
      </c>
      <c r="N2283">
        <v>2</v>
      </c>
      <c r="O2283">
        <v>0</v>
      </c>
      <c r="P2283">
        <v>48</v>
      </c>
      <c r="Q2283">
        <v>17</v>
      </c>
      <c r="R2283">
        <v>2</v>
      </c>
      <c r="S2283">
        <v>0</v>
      </c>
      <c r="T2283">
        <v>33</v>
      </c>
    </row>
    <row r="2284" spans="1:20" x14ac:dyDescent="0.2">
      <c r="A2284" s="1">
        <v>43279</v>
      </c>
      <c r="B2284" t="s">
        <v>25</v>
      </c>
      <c r="C2284">
        <v>13</v>
      </c>
      <c r="D2284">
        <v>4</v>
      </c>
      <c r="E2284">
        <v>0</v>
      </c>
      <c r="F2284">
        <v>50</v>
      </c>
      <c r="G2284" s="5">
        <v>1.72727272727272</v>
      </c>
      <c r="H2284" s="5">
        <v>63865.090909090897</v>
      </c>
      <c r="I2284">
        <v>23</v>
      </c>
      <c r="J2284">
        <v>4</v>
      </c>
      <c r="K2284">
        <v>0</v>
      </c>
      <c r="L2284">
        <v>75</v>
      </c>
      <c r="M2284">
        <v>11</v>
      </c>
      <c r="N2284">
        <v>4</v>
      </c>
      <c r="O2284">
        <v>1</v>
      </c>
      <c r="P2284">
        <v>36</v>
      </c>
      <c r="Q2284">
        <v>9</v>
      </c>
      <c r="R2284">
        <v>4</v>
      </c>
      <c r="S2284">
        <v>0</v>
      </c>
      <c r="T2284">
        <v>36</v>
      </c>
    </row>
    <row r="2285" spans="1:20" x14ac:dyDescent="0.2">
      <c r="A2285" s="1">
        <v>43279</v>
      </c>
      <c r="B2285" t="s">
        <v>26</v>
      </c>
      <c r="C2285">
        <v>32</v>
      </c>
      <c r="D2285">
        <v>2</v>
      </c>
      <c r="E2285">
        <v>0</v>
      </c>
      <c r="F2285">
        <v>61</v>
      </c>
      <c r="G2285" s="5">
        <v>6.6666666666666599</v>
      </c>
      <c r="H2285" s="5">
        <v>47787.238095237997</v>
      </c>
      <c r="I2285">
        <v>48</v>
      </c>
      <c r="J2285">
        <v>2</v>
      </c>
      <c r="K2285">
        <v>0</v>
      </c>
      <c r="L2285">
        <v>96</v>
      </c>
      <c r="M2285">
        <v>56</v>
      </c>
      <c r="N2285">
        <v>2</v>
      </c>
      <c r="O2285">
        <v>0</v>
      </c>
      <c r="P2285">
        <v>111</v>
      </c>
      <c r="Q2285">
        <v>32</v>
      </c>
      <c r="R2285">
        <v>2</v>
      </c>
      <c r="S2285">
        <v>0</v>
      </c>
      <c r="T2285">
        <v>56</v>
      </c>
    </row>
    <row r="2286" spans="1:20" x14ac:dyDescent="0.2">
      <c r="A2286" s="1">
        <v>43279</v>
      </c>
      <c r="B2286" t="s">
        <v>27</v>
      </c>
      <c r="C2286">
        <v>5</v>
      </c>
      <c r="D2286">
        <v>8</v>
      </c>
      <c r="E2286">
        <v>0</v>
      </c>
      <c r="F2286">
        <v>45</v>
      </c>
      <c r="G2286" s="5">
        <v>2.6</v>
      </c>
      <c r="H2286" s="5">
        <v>60132.800000000003</v>
      </c>
      <c r="I2286">
        <v>16</v>
      </c>
      <c r="J2286">
        <v>8</v>
      </c>
      <c r="K2286">
        <v>1</v>
      </c>
      <c r="L2286">
        <v>129</v>
      </c>
      <c r="M2286">
        <v>18</v>
      </c>
      <c r="N2286">
        <v>8</v>
      </c>
      <c r="O2286">
        <v>0</v>
      </c>
      <c r="P2286">
        <v>165</v>
      </c>
      <c r="Q2286">
        <v>17</v>
      </c>
      <c r="R2286">
        <v>8</v>
      </c>
      <c r="S2286">
        <v>1</v>
      </c>
      <c r="T2286">
        <v>143</v>
      </c>
    </row>
    <row r="2287" spans="1:20" x14ac:dyDescent="0.2">
      <c r="A2287" s="1">
        <v>43279</v>
      </c>
      <c r="B2287" t="s">
        <v>28</v>
      </c>
      <c r="C2287">
        <v>9</v>
      </c>
      <c r="D2287">
        <v>12</v>
      </c>
      <c r="E2287">
        <v>0</v>
      </c>
      <c r="F2287">
        <v>105</v>
      </c>
      <c r="G2287" s="5">
        <v>2.88888888888888</v>
      </c>
      <c r="H2287" s="5">
        <v>33784.444444444402</v>
      </c>
      <c r="I2287">
        <v>16</v>
      </c>
      <c r="J2287">
        <v>13</v>
      </c>
      <c r="K2287">
        <v>0</v>
      </c>
      <c r="L2287">
        <v>219</v>
      </c>
      <c r="M2287">
        <v>17</v>
      </c>
      <c r="N2287">
        <v>8</v>
      </c>
      <c r="O2287">
        <v>1</v>
      </c>
      <c r="P2287">
        <v>121</v>
      </c>
      <c r="Q2287">
        <v>6</v>
      </c>
      <c r="R2287">
        <v>5</v>
      </c>
      <c r="S2287">
        <v>0</v>
      </c>
      <c r="T2287">
        <v>32</v>
      </c>
    </row>
    <row r="2288" spans="1:20" x14ac:dyDescent="0.2">
      <c r="A2288" s="1">
        <v>43279</v>
      </c>
      <c r="B2288" t="s">
        <v>29</v>
      </c>
      <c r="C2288">
        <v>21</v>
      </c>
      <c r="D2288">
        <v>2</v>
      </c>
      <c r="E2288">
        <v>0</v>
      </c>
      <c r="F2288">
        <v>70</v>
      </c>
      <c r="G2288" s="5">
        <v>1.88888888888888</v>
      </c>
      <c r="H2288" s="5">
        <v>66808.777777777694</v>
      </c>
      <c r="I2288">
        <v>26</v>
      </c>
      <c r="J2288">
        <v>2</v>
      </c>
      <c r="K2288">
        <v>0</v>
      </c>
      <c r="L2288">
        <v>66</v>
      </c>
      <c r="M2288">
        <v>21</v>
      </c>
      <c r="N2288">
        <v>2</v>
      </c>
      <c r="O2288">
        <v>0</v>
      </c>
      <c r="P2288">
        <v>46</v>
      </c>
      <c r="Q2288">
        <v>21</v>
      </c>
      <c r="R2288">
        <v>2</v>
      </c>
      <c r="S2288">
        <v>0</v>
      </c>
      <c r="T2288">
        <v>51</v>
      </c>
    </row>
    <row r="2289" spans="1:20" x14ac:dyDescent="0.2">
      <c r="A2289" s="1">
        <v>43279</v>
      </c>
      <c r="B2289" t="s">
        <v>30</v>
      </c>
      <c r="C2289">
        <v>14</v>
      </c>
      <c r="D2289">
        <v>2</v>
      </c>
      <c r="E2289">
        <v>0</v>
      </c>
      <c r="F2289">
        <v>36</v>
      </c>
      <c r="G2289" s="5">
        <v>3.1428571428571401</v>
      </c>
      <c r="H2289" s="5">
        <v>43089.4285714285</v>
      </c>
      <c r="I2289">
        <v>23</v>
      </c>
      <c r="J2289">
        <v>2</v>
      </c>
      <c r="K2289">
        <v>0</v>
      </c>
      <c r="L2289">
        <v>64</v>
      </c>
      <c r="M2289">
        <v>17</v>
      </c>
      <c r="N2289">
        <v>2</v>
      </c>
      <c r="O2289">
        <v>0</v>
      </c>
      <c r="P2289">
        <v>43</v>
      </c>
      <c r="Q2289">
        <v>5</v>
      </c>
      <c r="R2289">
        <v>2</v>
      </c>
      <c r="S2289">
        <v>0</v>
      </c>
      <c r="T2289">
        <v>10</v>
      </c>
    </row>
    <row r="2290" spans="1:20" x14ac:dyDescent="0.2">
      <c r="A2290" s="1">
        <v>43279</v>
      </c>
      <c r="B2290" t="s">
        <v>31</v>
      </c>
      <c r="C2290">
        <v>78</v>
      </c>
      <c r="D2290">
        <v>15</v>
      </c>
      <c r="E2290">
        <v>1</v>
      </c>
      <c r="F2290">
        <v>1089</v>
      </c>
      <c r="G2290" s="5">
        <v>4.3766233766233702</v>
      </c>
      <c r="H2290" s="5">
        <v>46966.818181818096</v>
      </c>
      <c r="I2290">
        <v>100</v>
      </c>
      <c r="J2290">
        <v>14</v>
      </c>
      <c r="K2290">
        <v>0</v>
      </c>
      <c r="L2290">
        <v>1364</v>
      </c>
      <c r="M2290">
        <v>100</v>
      </c>
      <c r="N2290">
        <v>11</v>
      </c>
      <c r="O2290">
        <v>0</v>
      </c>
      <c r="P2290">
        <v>1094</v>
      </c>
      <c r="Q2290">
        <v>78</v>
      </c>
      <c r="R2290">
        <v>12</v>
      </c>
      <c r="S2290">
        <v>1</v>
      </c>
      <c r="T2290">
        <v>861</v>
      </c>
    </row>
    <row r="2291" spans="1:20" x14ac:dyDescent="0.2">
      <c r="A2291" s="1">
        <v>43279</v>
      </c>
      <c r="B2291" t="s">
        <v>32</v>
      </c>
      <c r="C2291">
        <v>28</v>
      </c>
      <c r="D2291">
        <v>3</v>
      </c>
      <c r="E2291">
        <v>0</v>
      </c>
      <c r="F2291">
        <v>123</v>
      </c>
      <c r="G2291" s="5">
        <v>3.9259259259259198</v>
      </c>
      <c r="H2291" s="5">
        <v>52025.925925925898</v>
      </c>
      <c r="I2291">
        <v>37</v>
      </c>
      <c r="J2291">
        <v>3</v>
      </c>
      <c r="K2291">
        <v>0</v>
      </c>
      <c r="L2291">
        <v>135</v>
      </c>
      <c r="M2291">
        <v>41</v>
      </c>
      <c r="N2291">
        <v>3</v>
      </c>
      <c r="O2291">
        <v>0</v>
      </c>
      <c r="P2291">
        <v>159</v>
      </c>
      <c r="Q2291">
        <v>23</v>
      </c>
      <c r="R2291">
        <v>3</v>
      </c>
      <c r="S2291">
        <v>0</v>
      </c>
      <c r="T2291">
        <v>81</v>
      </c>
    </row>
    <row r="2292" spans="1:20" x14ac:dyDescent="0.2">
      <c r="A2292" s="1">
        <v>43280</v>
      </c>
      <c r="B2292" t="s">
        <v>18</v>
      </c>
      <c r="C2292">
        <v>8</v>
      </c>
      <c r="D2292">
        <v>4</v>
      </c>
      <c r="E2292">
        <v>0</v>
      </c>
      <c r="F2292">
        <v>27</v>
      </c>
      <c r="G2292" s="5">
        <v>1</v>
      </c>
      <c r="H2292" s="5">
        <v>99999</v>
      </c>
      <c r="I2292">
        <v>6</v>
      </c>
      <c r="J2292">
        <v>4</v>
      </c>
      <c r="K2292">
        <v>1</v>
      </c>
      <c r="L2292">
        <v>18</v>
      </c>
      <c r="M2292">
        <v>12</v>
      </c>
      <c r="N2292">
        <v>4</v>
      </c>
      <c r="O2292">
        <v>0</v>
      </c>
      <c r="P2292">
        <v>42</v>
      </c>
      <c r="Q2292">
        <v>11</v>
      </c>
      <c r="R2292">
        <v>4</v>
      </c>
      <c r="S2292">
        <v>0</v>
      </c>
      <c r="T2292">
        <v>38</v>
      </c>
    </row>
    <row r="2293" spans="1:20" x14ac:dyDescent="0.2">
      <c r="A2293" s="1">
        <v>43280</v>
      </c>
      <c r="B2293" t="s">
        <v>19</v>
      </c>
      <c r="C2293">
        <v>40</v>
      </c>
      <c r="D2293">
        <v>11</v>
      </c>
      <c r="E2293">
        <v>1</v>
      </c>
      <c r="F2293">
        <v>397</v>
      </c>
      <c r="G2293" s="5">
        <v>2.35</v>
      </c>
      <c r="H2293" s="5">
        <v>52607.5</v>
      </c>
      <c r="I2293">
        <v>38</v>
      </c>
      <c r="J2293">
        <v>17</v>
      </c>
      <c r="K2293">
        <v>2</v>
      </c>
      <c r="L2293">
        <v>568</v>
      </c>
      <c r="M2293">
        <v>47</v>
      </c>
      <c r="N2293">
        <v>11</v>
      </c>
      <c r="O2293">
        <v>2</v>
      </c>
      <c r="P2293">
        <v>409</v>
      </c>
      <c r="Q2293">
        <v>36</v>
      </c>
      <c r="R2293">
        <v>15</v>
      </c>
      <c r="S2293">
        <v>2</v>
      </c>
      <c r="T2293">
        <v>467</v>
      </c>
    </row>
    <row r="2294" spans="1:20" x14ac:dyDescent="0.2">
      <c r="A2294" s="1">
        <v>43280</v>
      </c>
      <c r="B2294" t="s">
        <v>20</v>
      </c>
      <c r="C2294">
        <v>22</v>
      </c>
      <c r="D2294">
        <v>24</v>
      </c>
      <c r="E2294">
        <v>0</v>
      </c>
      <c r="F2294">
        <v>534</v>
      </c>
      <c r="G2294" s="5">
        <v>3.0454545454545401</v>
      </c>
      <c r="H2294" s="5">
        <v>50110.409090909001</v>
      </c>
      <c r="I2294">
        <v>28</v>
      </c>
      <c r="J2294">
        <v>15</v>
      </c>
      <c r="K2294">
        <v>0</v>
      </c>
      <c r="L2294">
        <v>412</v>
      </c>
      <c r="M2294">
        <v>23</v>
      </c>
      <c r="N2294">
        <v>8</v>
      </c>
      <c r="O2294">
        <v>0</v>
      </c>
      <c r="P2294">
        <v>187</v>
      </c>
      <c r="Q2294">
        <v>26</v>
      </c>
      <c r="R2294">
        <v>13</v>
      </c>
      <c r="S2294">
        <v>0</v>
      </c>
      <c r="T2294">
        <v>295</v>
      </c>
    </row>
    <row r="2295" spans="1:20" x14ac:dyDescent="0.2">
      <c r="A2295" s="1">
        <v>43280</v>
      </c>
      <c r="B2295" t="s">
        <v>21</v>
      </c>
      <c r="C2295">
        <v>8</v>
      </c>
      <c r="D2295">
        <v>10</v>
      </c>
      <c r="E2295">
        <v>0</v>
      </c>
      <c r="F2295">
        <v>79</v>
      </c>
      <c r="G2295" s="5">
        <v>4.375</v>
      </c>
      <c r="H2295" s="5">
        <v>62544.25</v>
      </c>
      <c r="I2295">
        <v>13</v>
      </c>
      <c r="J2295">
        <v>10</v>
      </c>
      <c r="K2295">
        <v>0</v>
      </c>
      <c r="L2295">
        <v>130</v>
      </c>
      <c r="M2295">
        <v>23</v>
      </c>
      <c r="N2295">
        <v>10</v>
      </c>
      <c r="O2295">
        <v>0</v>
      </c>
      <c r="P2295">
        <v>235</v>
      </c>
      <c r="Q2295">
        <v>17</v>
      </c>
      <c r="R2295">
        <v>10</v>
      </c>
      <c r="S2295">
        <v>0</v>
      </c>
      <c r="T2295">
        <v>173</v>
      </c>
    </row>
    <row r="2296" spans="1:20" x14ac:dyDescent="0.2">
      <c r="A2296" s="1">
        <v>43280</v>
      </c>
      <c r="B2296" t="s">
        <v>22</v>
      </c>
      <c r="C2296">
        <v>48</v>
      </c>
      <c r="D2296">
        <v>8</v>
      </c>
      <c r="E2296">
        <v>0</v>
      </c>
      <c r="F2296">
        <v>441</v>
      </c>
      <c r="G2296" s="5">
        <v>2.55555555555555</v>
      </c>
      <c r="H2296" s="5">
        <v>60053</v>
      </c>
      <c r="I2296">
        <v>43</v>
      </c>
      <c r="J2296">
        <v>7</v>
      </c>
      <c r="K2296">
        <v>0</v>
      </c>
      <c r="L2296">
        <v>357</v>
      </c>
      <c r="M2296">
        <v>62</v>
      </c>
      <c r="N2296">
        <v>8</v>
      </c>
      <c r="O2296">
        <v>0</v>
      </c>
      <c r="P2296">
        <v>570</v>
      </c>
      <c r="Q2296">
        <v>45</v>
      </c>
      <c r="R2296">
        <v>8</v>
      </c>
      <c r="S2296">
        <v>0</v>
      </c>
      <c r="T2296">
        <v>414</v>
      </c>
    </row>
    <row r="2297" spans="1:20" x14ac:dyDescent="0.2">
      <c r="A2297" s="1">
        <v>43280</v>
      </c>
      <c r="B2297" t="s">
        <v>23</v>
      </c>
      <c r="C2297">
        <v>66</v>
      </c>
      <c r="D2297">
        <v>10</v>
      </c>
      <c r="E2297">
        <v>0</v>
      </c>
      <c r="F2297">
        <v>720</v>
      </c>
      <c r="G2297" s="5">
        <v>2.61666666666666</v>
      </c>
      <c r="H2297" s="5">
        <v>65046.933333333298</v>
      </c>
      <c r="I2297">
        <v>58</v>
      </c>
      <c r="J2297">
        <v>10</v>
      </c>
      <c r="K2297">
        <v>0</v>
      </c>
      <c r="L2297">
        <v>630</v>
      </c>
      <c r="M2297">
        <v>54</v>
      </c>
      <c r="N2297">
        <v>10</v>
      </c>
      <c r="O2297">
        <v>0</v>
      </c>
      <c r="P2297">
        <v>608</v>
      </c>
      <c r="Q2297">
        <v>60</v>
      </c>
      <c r="R2297">
        <v>10</v>
      </c>
      <c r="S2297">
        <v>0</v>
      </c>
      <c r="T2297">
        <v>667</v>
      </c>
    </row>
    <row r="2298" spans="1:20" x14ac:dyDescent="0.2">
      <c r="A2298" s="1">
        <v>43280</v>
      </c>
      <c r="B2298" t="s">
        <v>24</v>
      </c>
      <c r="C2298">
        <v>29</v>
      </c>
      <c r="D2298">
        <v>2</v>
      </c>
      <c r="E2298">
        <v>0</v>
      </c>
      <c r="F2298">
        <v>107</v>
      </c>
      <c r="G2298" s="5">
        <v>4.2692307692307603</v>
      </c>
      <c r="H2298" s="5">
        <v>53952.538461538403</v>
      </c>
      <c r="I2298">
        <v>15</v>
      </c>
      <c r="J2298">
        <v>2</v>
      </c>
      <c r="K2298">
        <v>0</v>
      </c>
      <c r="L2298">
        <v>35</v>
      </c>
      <c r="M2298">
        <v>29</v>
      </c>
      <c r="N2298">
        <v>2</v>
      </c>
      <c r="O2298">
        <v>0</v>
      </c>
      <c r="P2298">
        <v>72</v>
      </c>
      <c r="Q2298">
        <v>27</v>
      </c>
      <c r="R2298">
        <v>2</v>
      </c>
      <c r="S2298">
        <v>0</v>
      </c>
      <c r="T2298">
        <v>73</v>
      </c>
    </row>
    <row r="2299" spans="1:20" x14ac:dyDescent="0.2">
      <c r="A2299" s="1">
        <v>43280</v>
      </c>
      <c r="B2299" t="s">
        <v>25</v>
      </c>
      <c r="C2299">
        <v>10</v>
      </c>
      <c r="D2299">
        <v>4</v>
      </c>
      <c r="E2299">
        <v>0</v>
      </c>
      <c r="F2299">
        <v>36</v>
      </c>
      <c r="G2299" s="5">
        <v>1.1111111111111101</v>
      </c>
      <c r="H2299" s="5">
        <v>88926.888888888803</v>
      </c>
      <c r="I2299">
        <v>9</v>
      </c>
      <c r="J2299">
        <v>4</v>
      </c>
      <c r="K2299">
        <v>0</v>
      </c>
      <c r="L2299">
        <v>32</v>
      </c>
      <c r="M2299">
        <v>26</v>
      </c>
      <c r="N2299">
        <v>4</v>
      </c>
      <c r="O2299">
        <v>1</v>
      </c>
      <c r="P2299">
        <v>88</v>
      </c>
      <c r="Q2299">
        <v>16</v>
      </c>
      <c r="R2299">
        <v>4</v>
      </c>
      <c r="S2299">
        <v>0</v>
      </c>
      <c r="T2299">
        <v>64</v>
      </c>
    </row>
    <row r="2300" spans="1:20" x14ac:dyDescent="0.2">
      <c r="A2300" s="1">
        <v>43280</v>
      </c>
      <c r="B2300" t="s">
        <v>26</v>
      </c>
      <c r="C2300">
        <v>52</v>
      </c>
      <c r="D2300">
        <v>2</v>
      </c>
      <c r="E2300">
        <v>0</v>
      </c>
      <c r="F2300">
        <v>99</v>
      </c>
      <c r="G2300" s="5">
        <v>3.8378378378378302</v>
      </c>
      <c r="H2300" s="5">
        <v>54158.162162162102</v>
      </c>
      <c r="I2300">
        <v>44</v>
      </c>
      <c r="J2300">
        <v>2</v>
      </c>
      <c r="K2300">
        <v>0</v>
      </c>
      <c r="L2300">
        <v>87</v>
      </c>
      <c r="M2300">
        <v>97</v>
      </c>
      <c r="N2300">
        <v>2</v>
      </c>
      <c r="O2300">
        <v>0</v>
      </c>
      <c r="P2300">
        <v>177</v>
      </c>
      <c r="Q2300">
        <v>39</v>
      </c>
      <c r="R2300">
        <v>2</v>
      </c>
      <c r="S2300">
        <v>0</v>
      </c>
      <c r="T2300">
        <v>78</v>
      </c>
    </row>
    <row r="2301" spans="1:20" x14ac:dyDescent="0.2">
      <c r="A2301" s="1">
        <v>43280</v>
      </c>
      <c r="B2301" t="s">
        <v>27</v>
      </c>
      <c r="C2301">
        <v>12</v>
      </c>
      <c r="D2301">
        <v>8</v>
      </c>
      <c r="E2301">
        <v>1</v>
      </c>
      <c r="F2301">
        <v>105</v>
      </c>
      <c r="G2301" s="5">
        <v>2.0833333333333299</v>
      </c>
      <c r="H2301" s="5">
        <v>75099.416666666599</v>
      </c>
      <c r="I2301">
        <v>25</v>
      </c>
      <c r="J2301">
        <v>8</v>
      </c>
      <c r="K2301">
        <v>1</v>
      </c>
      <c r="L2301">
        <v>216</v>
      </c>
      <c r="M2301">
        <v>17</v>
      </c>
      <c r="N2301">
        <v>8</v>
      </c>
      <c r="O2301">
        <v>0</v>
      </c>
      <c r="P2301">
        <v>155</v>
      </c>
      <c r="Q2301">
        <v>18</v>
      </c>
      <c r="R2301">
        <v>8</v>
      </c>
      <c r="S2301">
        <v>1</v>
      </c>
      <c r="T2301">
        <v>162</v>
      </c>
    </row>
    <row r="2302" spans="1:20" x14ac:dyDescent="0.2">
      <c r="A2302" s="1">
        <v>43280</v>
      </c>
      <c r="B2302" t="s">
        <v>28</v>
      </c>
      <c r="C2302">
        <v>32</v>
      </c>
      <c r="D2302">
        <v>8</v>
      </c>
      <c r="E2302">
        <v>1</v>
      </c>
      <c r="F2302">
        <v>228</v>
      </c>
      <c r="G2302" s="5">
        <v>2.9565217391304301</v>
      </c>
      <c r="H2302" s="5">
        <v>69718.782608695605</v>
      </c>
      <c r="I2302">
        <v>27</v>
      </c>
      <c r="J2302">
        <v>8</v>
      </c>
      <c r="K2302">
        <v>2</v>
      </c>
      <c r="L2302">
        <v>185</v>
      </c>
      <c r="M2302">
        <v>27</v>
      </c>
      <c r="N2302">
        <v>10</v>
      </c>
      <c r="O2302">
        <v>1</v>
      </c>
      <c r="P2302">
        <v>251</v>
      </c>
      <c r="Q2302">
        <v>16</v>
      </c>
      <c r="R2302">
        <v>8</v>
      </c>
      <c r="S2302">
        <v>0</v>
      </c>
      <c r="T2302">
        <v>132</v>
      </c>
    </row>
    <row r="2303" spans="1:20" x14ac:dyDescent="0.2">
      <c r="A2303" s="1">
        <v>43280</v>
      </c>
      <c r="B2303" t="s">
        <v>29</v>
      </c>
      <c r="C2303">
        <v>27</v>
      </c>
      <c r="D2303">
        <v>2</v>
      </c>
      <c r="E2303">
        <v>0</v>
      </c>
      <c r="F2303">
        <v>109</v>
      </c>
      <c r="G2303" s="5">
        <v>1.61904761904761</v>
      </c>
      <c r="H2303" s="5">
        <v>71577.285714285696</v>
      </c>
      <c r="I2303">
        <v>26</v>
      </c>
      <c r="J2303">
        <v>2</v>
      </c>
      <c r="K2303">
        <v>0</v>
      </c>
      <c r="L2303">
        <v>64</v>
      </c>
      <c r="M2303">
        <v>25</v>
      </c>
      <c r="N2303">
        <v>2</v>
      </c>
      <c r="O2303">
        <v>0</v>
      </c>
      <c r="P2303">
        <v>55</v>
      </c>
      <c r="Q2303">
        <v>25</v>
      </c>
      <c r="R2303">
        <v>2</v>
      </c>
      <c r="S2303">
        <v>0</v>
      </c>
      <c r="T2303">
        <v>72</v>
      </c>
    </row>
    <row r="2304" spans="1:20" x14ac:dyDescent="0.2">
      <c r="A2304" s="1">
        <v>43280</v>
      </c>
      <c r="B2304" t="s">
        <v>30</v>
      </c>
      <c r="C2304">
        <v>17</v>
      </c>
      <c r="D2304">
        <v>2</v>
      </c>
      <c r="E2304">
        <v>0</v>
      </c>
      <c r="F2304">
        <v>47</v>
      </c>
      <c r="G2304" s="5">
        <v>2.2941176470588198</v>
      </c>
      <c r="H2304" s="5">
        <v>70652.882352941102</v>
      </c>
      <c r="I2304">
        <v>15</v>
      </c>
      <c r="J2304">
        <v>2</v>
      </c>
      <c r="K2304">
        <v>0</v>
      </c>
      <c r="L2304">
        <v>30</v>
      </c>
      <c r="M2304">
        <v>27</v>
      </c>
      <c r="N2304">
        <v>2</v>
      </c>
      <c r="O2304">
        <v>0</v>
      </c>
      <c r="P2304">
        <v>58</v>
      </c>
      <c r="Q2304">
        <v>27</v>
      </c>
      <c r="R2304">
        <v>2</v>
      </c>
      <c r="S2304">
        <v>0</v>
      </c>
      <c r="T2304">
        <v>86</v>
      </c>
    </row>
    <row r="2305" spans="1:20" x14ac:dyDescent="0.2">
      <c r="A2305" s="1">
        <v>43280</v>
      </c>
      <c r="B2305" t="s">
        <v>31</v>
      </c>
      <c r="C2305">
        <v>113</v>
      </c>
      <c r="D2305">
        <v>15</v>
      </c>
      <c r="E2305">
        <v>0</v>
      </c>
      <c r="F2305">
        <v>1644</v>
      </c>
      <c r="G2305" s="5">
        <v>7.4653465346534604</v>
      </c>
      <c r="H2305" s="5">
        <v>53583.990099009898</v>
      </c>
      <c r="I2305">
        <v>98</v>
      </c>
      <c r="J2305">
        <v>19</v>
      </c>
      <c r="K2305">
        <v>5</v>
      </c>
      <c r="L2305">
        <v>1373</v>
      </c>
      <c r="M2305">
        <v>176</v>
      </c>
      <c r="N2305">
        <v>17</v>
      </c>
      <c r="O2305">
        <v>1</v>
      </c>
      <c r="P2305">
        <v>2839</v>
      </c>
      <c r="Q2305">
        <v>113</v>
      </c>
      <c r="R2305">
        <v>13</v>
      </c>
      <c r="S2305">
        <v>1</v>
      </c>
      <c r="T2305">
        <v>1405</v>
      </c>
    </row>
    <row r="2306" spans="1:20" x14ac:dyDescent="0.2">
      <c r="A2306" s="1">
        <v>43280</v>
      </c>
      <c r="B2306" t="s">
        <v>32</v>
      </c>
      <c r="C2306">
        <v>36</v>
      </c>
      <c r="D2306">
        <v>3</v>
      </c>
      <c r="E2306">
        <v>0</v>
      </c>
      <c r="F2306">
        <v>154</v>
      </c>
      <c r="G2306" s="5">
        <v>8.4444444444444393</v>
      </c>
      <c r="H2306" s="5">
        <v>58457.888888888803</v>
      </c>
      <c r="I2306">
        <v>46</v>
      </c>
      <c r="J2306">
        <v>3</v>
      </c>
      <c r="K2306">
        <v>0</v>
      </c>
      <c r="L2306">
        <v>193</v>
      </c>
      <c r="M2306">
        <v>78</v>
      </c>
      <c r="N2306">
        <v>3</v>
      </c>
      <c r="O2306">
        <v>0</v>
      </c>
      <c r="P2306">
        <v>330</v>
      </c>
      <c r="Q2306">
        <v>40</v>
      </c>
      <c r="R2306">
        <v>3</v>
      </c>
      <c r="S2306">
        <v>1</v>
      </c>
      <c r="T2306">
        <v>175</v>
      </c>
    </row>
    <row r="2307" spans="1:20" x14ac:dyDescent="0.2">
      <c r="A2307" s="1">
        <v>43281</v>
      </c>
      <c r="B2307" t="s">
        <v>18</v>
      </c>
      <c r="C2307">
        <v>11</v>
      </c>
      <c r="D2307">
        <v>4</v>
      </c>
      <c r="E2307">
        <v>0</v>
      </c>
      <c r="F2307">
        <v>38</v>
      </c>
      <c r="G2307" s="5">
        <v>1.875</v>
      </c>
      <c r="H2307" s="5">
        <v>87518.875</v>
      </c>
      <c r="I2307">
        <v>39</v>
      </c>
      <c r="J2307">
        <v>4</v>
      </c>
      <c r="K2307">
        <v>0</v>
      </c>
      <c r="L2307">
        <v>136</v>
      </c>
      <c r="M2307">
        <v>15</v>
      </c>
      <c r="N2307">
        <v>4</v>
      </c>
      <c r="O2307">
        <v>0</v>
      </c>
      <c r="P2307">
        <v>52</v>
      </c>
      <c r="Q2307">
        <v>14</v>
      </c>
      <c r="R2307">
        <v>4</v>
      </c>
      <c r="S2307">
        <v>0</v>
      </c>
      <c r="T2307">
        <v>49</v>
      </c>
    </row>
    <row r="2308" spans="1:20" x14ac:dyDescent="0.2">
      <c r="A2308" s="1">
        <v>43281</v>
      </c>
      <c r="B2308" t="s">
        <v>19</v>
      </c>
      <c r="C2308">
        <v>35</v>
      </c>
      <c r="D2308">
        <v>14</v>
      </c>
      <c r="E2308">
        <v>1</v>
      </c>
      <c r="F2308">
        <v>460</v>
      </c>
      <c r="G2308" s="5">
        <v>3.6285714285714201</v>
      </c>
      <c r="H2308" s="5">
        <v>68617.9142857142</v>
      </c>
      <c r="I2308">
        <v>36</v>
      </c>
      <c r="J2308">
        <v>18</v>
      </c>
      <c r="K2308">
        <v>2</v>
      </c>
      <c r="L2308">
        <v>567</v>
      </c>
      <c r="M2308">
        <v>35</v>
      </c>
      <c r="N2308">
        <v>11</v>
      </c>
      <c r="O2308">
        <v>1</v>
      </c>
      <c r="P2308">
        <v>376</v>
      </c>
      <c r="Q2308">
        <v>49</v>
      </c>
      <c r="R2308">
        <v>16</v>
      </c>
      <c r="S2308">
        <v>0</v>
      </c>
      <c r="T2308">
        <v>645</v>
      </c>
    </row>
    <row r="2309" spans="1:20" x14ac:dyDescent="0.2">
      <c r="A2309" s="1">
        <v>43281</v>
      </c>
      <c r="B2309" t="s">
        <v>20</v>
      </c>
      <c r="C2309">
        <v>23</v>
      </c>
      <c r="D2309">
        <v>10</v>
      </c>
      <c r="E2309">
        <v>1</v>
      </c>
      <c r="F2309">
        <v>203</v>
      </c>
      <c r="G2309" s="5">
        <v>3.35</v>
      </c>
      <c r="H2309" s="5">
        <v>85040.7</v>
      </c>
      <c r="I2309">
        <v>34</v>
      </c>
      <c r="J2309">
        <v>15</v>
      </c>
      <c r="K2309">
        <v>2</v>
      </c>
      <c r="L2309">
        <v>447</v>
      </c>
      <c r="M2309">
        <v>22</v>
      </c>
      <c r="N2309">
        <v>9</v>
      </c>
      <c r="O2309">
        <v>0</v>
      </c>
      <c r="P2309">
        <v>218</v>
      </c>
      <c r="Q2309">
        <v>31</v>
      </c>
      <c r="R2309">
        <v>9</v>
      </c>
      <c r="S2309">
        <v>0</v>
      </c>
      <c r="T2309">
        <v>286</v>
      </c>
    </row>
    <row r="2310" spans="1:20" x14ac:dyDescent="0.2">
      <c r="A2310" s="1">
        <v>43281</v>
      </c>
      <c r="B2310" t="s">
        <v>21</v>
      </c>
      <c r="C2310">
        <v>16</v>
      </c>
      <c r="D2310">
        <v>10</v>
      </c>
      <c r="E2310">
        <v>0</v>
      </c>
      <c r="F2310">
        <v>161</v>
      </c>
      <c r="G2310" s="5">
        <v>15.9375</v>
      </c>
      <c r="H2310" s="5">
        <v>75059.0625</v>
      </c>
      <c r="I2310">
        <v>10</v>
      </c>
      <c r="J2310">
        <v>10</v>
      </c>
      <c r="K2310">
        <v>0</v>
      </c>
      <c r="L2310">
        <v>98</v>
      </c>
      <c r="M2310">
        <v>7</v>
      </c>
      <c r="N2310">
        <v>10</v>
      </c>
      <c r="O2310">
        <v>0</v>
      </c>
      <c r="P2310">
        <v>72</v>
      </c>
      <c r="Q2310">
        <v>13</v>
      </c>
      <c r="R2310">
        <v>10</v>
      </c>
      <c r="S2310">
        <v>0</v>
      </c>
      <c r="T2310">
        <v>131</v>
      </c>
    </row>
    <row r="2311" spans="1:20" x14ac:dyDescent="0.2">
      <c r="A2311" s="1">
        <v>43281</v>
      </c>
      <c r="B2311" t="s">
        <v>22</v>
      </c>
      <c r="C2311">
        <v>34</v>
      </c>
      <c r="D2311">
        <v>8</v>
      </c>
      <c r="E2311">
        <v>1</v>
      </c>
      <c r="F2311">
        <v>302</v>
      </c>
      <c r="G2311" s="5">
        <v>3.15151515151515</v>
      </c>
      <c r="H2311" s="5">
        <v>60709.515151515101</v>
      </c>
      <c r="I2311">
        <v>56</v>
      </c>
      <c r="J2311">
        <v>7</v>
      </c>
      <c r="K2311">
        <v>0</v>
      </c>
      <c r="L2311">
        <v>471</v>
      </c>
      <c r="M2311">
        <v>47</v>
      </c>
      <c r="N2311">
        <v>8</v>
      </c>
      <c r="O2311">
        <v>0</v>
      </c>
      <c r="P2311">
        <v>440</v>
      </c>
      <c r="Q2311">
        <v>41</v>
      </c>
      <c r="R2311">
        <v>8</v>
      </c>
      <c r="S2311">
        <v>0</v>
      </c>
      <c r="T2311">
        <v>369</v>
      </c>
    </row>
    <row r="2312" spans="1:20" x14ac:dyDescent="0.2">
      <c r="A2312" s="1">
        <v>43281</v>
      </c>
      <c r="B2312" t="s">
        <v>23</v>
      </c>
      <c r="C2312">
        <v>44</v>
      </c>
      <c r="D2312">
        <v>10</v>
      </c>
      <c r="E2312">
        <v>0</v>
      </c>
      <c r="F2312">
        <v>491</v>
      </c>
      <c r="G2312" s="5">
        <v>2.7692307692307598</v>
      </c>
      <c r="H2312" s="5">
        <v>74398.589743589706</v>
      </c>
      <c r="I2312">
        <v>43</v>
      </c>
      <c r="J2312">
        <v>10</v>
      </c>
      <c r="K2312">
        <v>1</v>
      </c>
      <c r="L2312">
        <v>458</v>
      </c>
      <c r="M2312">
        <v>44</v>
      </c>
      <c r="N2312">
        <v>10</v>
      </c>
      <c r="O2312">
        <v>0</v>
      </c>
      <c r="P2312">
        <v>492</v>
      </c>
      <c r="Q2312">
        <v>53</v>
      </c>
      <c r="R2312">
        <v>10</v>
      </c>
      <c r="S2312">
        <v>0</v>
      </c>
      <c r="T2312">
        <v>572</v>
      </c>
    </row>
    <row r="2313" spans="1:20" x14ac:dyDescent="0.2">
      <c r="A2313" s="1">
        <v>43281</v>
      </c>
      <c r="B2313" t="s">
        <v>24</v>
      </c>
      <c r="C2313">
        <v>22</v>
      </c>
      <c r="D2313">
        <v>2</v>
      </c>
      <c r="E2313">
        <v>0</v>
      </c>
      <c r="F2313">
        <v>57</v>
      </c>
      <c r="G2313" s="5">
        <v>3.13636363636363</v>
      </c>
      <c r="H2313" s="5">
        <v>77329.909090909001</v>
      </c>
      <c r="I2313">
        <v>34</v>
      </c>
      <c r="J2313">
        <v>2</v>
      </c>
      <c r="K2313">
        <v>0</v>
      </c>
      <c r="L2313">
        <v>126</v>
      </c>
      <c r="M2313">
        <v>23</v>
      </c>
      <c r="N2313">
        <v>2</v>
      </c>
      <c r="O2313">
        <v>0</v>
      </c>
      <c r="P2313">
        <v>74</v>
      </c>
      <c r="Q2313">
        <v>22</v>
      </c>
      <c r="R2313">
        <v>2</v>
      </c>
      <c r="S2313">
        <v>0</v>
      </c>
      <c r="T2313">
        <v>78</v>
      </c>
    </row>
    <row r="2314" spans="1:20" x14ac:dyDescent="0.2">
      <c r="A2314" s="1">
        <v>43281</v>
      </c>
      <c r="B2314" t="s">
        <v>25</v>
      </c>
      <c r="C2314">
        <v>11</v>
      </c>
      <c r="D2314">
        <v>4</v>
      </c>
      <c r="E2314">
        <v>0</v>
      </c>
      <c r="F2314">
        <v>44</v>
      </c>
      <c r="G2314" s="5">
        <v>1.1000000000000001</v>
      </c>
      <c r="H2314" s="5">
        <v>90061</v>
      </c>
      <c r="I2314">
        <v>19</v>
      </c>
      <c r="J2314">
        <v>4</v>
      </c>
      <c r="K2314">
        <v>0</v>
      </c>
      <c r="L2314">
        <v>65</v>
      </c>
      <c r="M2314">
        <v>19</v>
      </c>
      <c r="N2314">
        <v>4</v>
      </c>
      <c r="O2314">
        <v>0</v>
      </c>
      <c r="P2314">
        <v>76</v>
      </c>
      <c r="Q2314">
        <v>8</v>
      </c>
      <c r="R2314">
        <v>4</v>
      </c>
      <c r="S2314">
        <v>0</v>
      </c>
      <c r="T2314">
        <v>32</v>
      </c>
    </row>
    <row r="2315" spans="1:20" x14ac:dyDescent="0.2">
      <c r="A2315" s="1">
        <v>43281</v>
      </c>
      <c r="B2315" t="s">
        <v>26</v>
      </c>
      <c r="C2315">
        <v>46</v>
      </c>
      <c r="D2315">
        <v>2</v>
      </c>
      <c r="E2315">
        <v>0</v>
      </c>
      <c r="F2315">
        <v>92</v>
      </c>
      <c r="G2315" s="5">
        <v>1.9393939393939299</v>
      </c>
      <c r="H2315" s="5">
        <v>75837.666666666599</v>
      </c>
      <c r="I2315">
        <v>96</v>
      </c>
      <c r="J2315">
        <v>2</v>
      </c>
      <c r="K2315">
        <v>0</v>
      </c>
      <c r="L2315">
        <v>184</v>
      </c>
      <c r="M2315">
        <v>43</v>
      </c>
      <c r="N2315">
        <v>2</v>
      </c>
      <c r="O2315">
        <v>0</v>
      </c>
      <c r="P2315">
        <v>86</v>
      </c>
      <c r="Q2315">
        <v>33</v>
      </c>
      <c r="R2315">
        <v>2</v>
      </c>
      <c r="S2315">
        <v>0</v>
      </c>
      <c r="T2315">
        <v>64</v>
      </c>
    </row>
    <row r="2316" spans="1:20" x14ac:dyDescent="0.2">
      <c r="A2316" s="1">
        <v>43281</v>
      </c>
      <c r="B2316" t="s">
        <v>27</v>
      </c>
      <c r="C2316">
        <v>12</v>
      </c>
      <c r="D2316">
        <v>8</v>
      </c>
      <c r="E2316">
        <v>0</v>
      </c>
      <c r="F2316">
        <v>117</v>
      </c>
      <c r="G2316" s="5">
        <v>4.0909090909090899</v>
      </c>
      <c r="H2316" s="5">
        <v>45563.272727272699</v>
      </c>
      <c r="I2316">
        <v>14</v>
      </c>
      <c r="J2316">
        <v>8</v>
      </c>
      <c r="K2316">
        <v>0</v>
      </c>
      <c r="L2316">
        <v>122</v>
      </c>
      <c r="M2316">
        <v>15</v>
      </c>
      <c r="N2316">
        <v>8</v>
      </c>
      <c r="O2316">
        <v>0</v>
      </c>
      <c r="P2316">
        <v>140</v>
      </c>
      <c r="Q2316">
        <v>24</v>
      </c>
      <c r="R2316">
        <v>8</v>
      </c>
      <c r="S2316">
        <v>0</v>
      </c>
      <c r="T2316">
        <v>219</v>
      </c>
    </row>
    <row r="2317" spans="1:20" x14ac:dyDescent="0.2">
      <c r="A2317" s="1">
        <v>43281</v>
      </c>
      <c r="B2317" t="s">
        <v>28</v>
      </c>
      <c r="C2317">
        <v>17</v>
      </c>
      <c r="D2317">
        <v>8</v>
      </c>
      <c r="E2317">
        <v>0</v>
      </c>
      <c r="F2317">
        <v>133</v>
      </c>
      <c r="G2317" s="5">
        <v>8.0625</v>
      </c>
      <c r="H2317" s="5">
        <v>37667.4375</v>
      </c>
      <c r="I2317">
        <v>27</v>
      </c>
      <c r="J2317">
        <v>12</v>
      </c>
      <c r="K2317">
        <v>2</v>
      </c>
      <c r="L2317">
        <v>281</v>
      </c>
      <c r="M2317">
        <v>20</v>
      </c>
      <c r="N2317">
        <v>11</v>
      </c>
      <c r="O2317">
        <v>0</v>
      </c>
      <c r="P2317">
        <v>226</v>
      </c>
      <c r="Q2317">
        <v>16</v>
      </c>
      <c r="R2317">
        <v>10</v>
      </c>
      <c r="S2317">
        <v>0</v>
      </c>
      <c r="T2317">
        <v>149</v>
      </c>
    </row>
    <row r="2318" spans="1:20" x14ac:dyDescent="0.2">
      <c r="A2318" s="1">
        <v>43281</v>
      </c>
      <c r="B2318" t="s">
        <v>29</v>
      </c>
      <c r="C2318">
        <v>29</v>
      </c>
      <c r="D2318">
        <v>2</v>
      </c>
      <c r="E2318">
        <v>0</v>
      </c>
      <c r="F2318">
        <v>95</v>
      </c>
      <c r="G2318" s="5">
        <v>2.9615384615384599</v>
      </c>
      <c r="H2318" s="5">
        <v>61671.307692307601</v>
      </c>
      <c r="I2318">
        <v>26</v>
      </c>
      <c r="J2318">
        <v>2</v>
      </c>
      <c r="K2318">
        <v>0</v>
      </c>
      <c r="L2318">
        <v>83</v>
      </c>
      <c r="M2318">
        <v>20</v>
      </c>
      <c r="N2318">
        <v>2</v>
      </c>
      <c r="O2318">
        <v>0</v>
      </c>
      <c r="P2318">
        <v>55</v>
      </c>
      <c r="Q2318">
        <v>22</v>
      </c>
      <c r="R2318">
        <v>2</v>
      </c>
      <c r="S2318">
        <v>0</v>
      </c>
      <c r="T2318">
        <v>94</v>
      </c>
    </row>
    <row r="2319" spans="1:20" x14ac:dyDescent="0.2">
      <c r="A2319" s="1">
        <v>43281</v>
      </c>
      <c r="B2319" t="s">
        <v>30</v>
      </c>
      <c r="C2319">
        <v>24</v>
      </c>
      <c r="D2319">
        <v>2</v>
      </c>
      <c r="E2319">
        <v>0</v>
      </c>
      <c r="F2319">
        <v>67</v>
      </c>
      <c r="G2319" s="5">
        <v>3</v>
      </c>
      <c r="H2319" s="5">
        <v>65333</v>
      </c>
      <c r="I2319">
        <v>35</v>
      </c>
      <c r="J2319">
        <v>2</v>
      </c>
      <c r="K2319">
        <v>0</v>
      </c>
      <c r="L2319">
        <v>137</v>
      </c>
      <c r="M2319">
        <v>23</v>
      </c>
      <c r="N2319">
        <v>2</v>
      </c>
      <c r="O2319">
        <v>0</v>
      </c>
      <c r="P2319">
        <v>74</v>
      </c>
      <c r="Q2319">
        <v>14</v>
      </c>
      <c r="R2319">
        <v>2</v>
      </c>
      <c r="S2319">
        <v>0</v>
      </c>
      <c r="T2319">
        <v>54</v>
      </c>
    </row>
    <row r="2320" spans="1:20" x14ac:dyDescent="0.2">
      <c r="A2320" s="1">
        <v>43281</v>
      </c>
      <c r="B2320" t="s">
        <v>31</v>
      </c>
      <c r="C2320">
        <v>102</v>
      </c>
      <c r="D2320">
        <v>15</v>
      </c>
      <c r="E2320">
        <v>0</v>
      </c>
      <c r="F2320">
        <v>1567</v>
      </c>
      <c r="G2320" s="5">
        <v>2.9117647058823501</v>
      </c>
      <c r="H2320" s="5">
        <v>65797.607843137201</v>
      </c>
      <c r="I2320">
        <v>137</v>
      </c>
      <c r="J2320">
        <v>17</v>
      </c>
      <c r="K2320">
        <v>1</v>
      </c>
      <c r="L2320">
        <v>2237</v>
      </c>
      <c r="M2320">
        <v>97</v>
      </c>
      <c r="N2320">
        <v>14</v>
      </c>
      <c r="O2320">
        <v>0</v>
      </c>
      <c r="P2320">
        <v>1314</v>
      </c>
      <c r="Q2320">
        <v>113</v>
      </c>
      <c r="R2320">
        <v>13</v>
      </c>
      <c r="S2320">
        <v>0</v>
      </c>
      <c r="T2320">
        <v>1463</v>
      </c>
    </row>
    <row r="2321" spans="1:20" x14ac:dyDescent="0.2">
      <c r="A2321" s="1">
        <v>43281</v>
      </c>
      <c r="B2321" t="s">
        <v>32</v>
      </c>
      <c r="C2321">
        <v>42</v>
      </c>
      <c r="D2321">
        <v>3</v>
      </c>
      <c r="E2321">
        <v>0</v>
      </c>
      <c r="F2321">
        <v>202</v>
      </c>
      <c r="G2321" s="5">
        <v>1.5609756097560901</v>
      </c>
      <c r="H2321" s="5">
        <v>68439.707317073102</v>
      </c>
      <c r="I2321">
        <v>64</v>
      </c>
      <c r="J2321">
        <v>3</v>
      </c>
      <c r="K2321">
        <v>0</v>
      </c>
      <c r="L2321">
        <v>285</v>
      </c>
      <c r="M2321">
        <v>41</v>
      </c>
      <c r="N2321">
        <v>3</v>
      </c>
      <c r="O2321">
        <v>0</v>
      </c>
      <c r="P2321">
        <v>150</v>
      </c>
      <c r="Q2321">
        <v>52</v>
      </c>
      <c r="R2321">
        <v>3</v>
      </c>
      <c r="S2321">
        <v>0</v>
      </c>
      <c r="T2321">
        <v>236</v>
      </c>
    </row>
    <row r="2322" spans="1:20" x14ac:dyDescent="0.2">
      <c r="A2322" s="1">
        <v>43282</v>
      </c>
      <c r="B2322" t="s">
        <v>31</v>
      </c>
      <c r="C2322">
        <v>1</v>
      </c>
      <c r="D2322">
        <v>20</v>
      </c>
      <c r="E2322">
        <v>0</v>
      </c>
      <c r="F2322">
        <v>20</v>
      </c>
      <c r="G2322" s="5">
        <v>2</v>
      </c>
      <c r="H2322" s="5">
        <v>296</v>
      </c>
      <c r="I2322">
        <v>0</v>
      </c>
      <c r="J2322">
        <v>0</v>
      </c>
      <c r="K2322">
        <v>0</v>
      </c>
      <c r="L2322">
        <v>0</v>
      </c>
      <c r="M2322">
        <v>0</v>
      </c>
      <c r="N2322">
        <v>0</v>
      </c>
      <c r="O2322">
        <v>0</v>
      </c>
      <c r="P2322">
        <v>0</v>
      </c>
      <c r="Q2322">
        <v>0</v>
      </c>
      <c r="R2322">
        <v>0</v>
      </c>
      <c r="S2322">
        <v>0</v>
      </c>
      <c r="T2322">
        <v>0</v>
      </c>
    </row>
    <row r="2323" spans="1:20" x14ac:dyDescent="0.2">
      <c r="A2323" s="1">
        <v>43283</v>
      </c>
      <c r="B2323" t="s">
        <v>18</v>
      </c>
      <c r="C2323">
        <v>12</v>
      </c>
      <c r="D2323">
        <v>4</v>
      </c>
      <c r="E2323">
        <v>0</v>
      </c>
      <c r="F2323">
        <v>42</v>
      </c>
      <c r="G2323" s="5">
        <v>2.375</v>
      </c>
      <c r="H2323" s="5">
        <v>50136</v>
      </c>
      <c r="I2323">
        <v>12</v>
      </c>
      <c r="J2323">
        <v>4</v>
      </c>
      <c r="K2323">
        <v>0</v>
      </c>
      <c r="L2323">
        <v>42</v>
      </c>
      <c r="M2323">
        <v>7</v>
      </c>
      <c r="N2323">
        <v>4</v>
      </c>
      <c r="O2323">
        <v>0</v>
      </c>
      <c r="P2323">
        <v>24</v>
      </c>
      <c r="Q2323">
        <v>5</v>
      </c>
      <c r="R2323">
        <v>4</v>
      </c>
      <c r="S2323">
        <v>0</v>
      </c>
      <c r="T2323">
        <v>18</v>
      </c>
    </row>
    <row r="2324" spans="1:20" x14ac:dyDescent="0.2">
      <c r="A2324" s="1">
        <v>43283</v>
      </c>
      <c r="B2324" t="s">
        <v>19</v>
      </c>
      <c r="C2324">
        <v>29</v>
      </c>
      <c r="D2324">
        <v>16</v>
      </c>
      <c r="E2324">
        <v>1</v>
      </c>
      <c r="F2324">
        <v>427</v>
      </c>
      <c r="G2324" s="5">
        <v>3.1034482758620601</v>
      </c>
      <c r="H2324" s="5">
        <v>55338.482758620601</v>
      </c>
      <c r="I2324">
        <v>32</v>
      </c>
      <c r="J2324">
        <v>13</v>
      </c>
      <c r="K2324">
        <v>1</v>
      </c>
      <c r="L2324">
        <v>380</v>
      </c>
      <c r="M2324">
        <v>24</v>
      </c>
      <c r="N2324">
        <v>9</v>
      </c>
      <c r="O2324">
        <v>1</v>
      </c>
      <c r="P2324">
        <v>184</v>
      </c>
      <c r="Q2324">
        <v>23</v>
      </c>
      <c r="R2324">
        <v>8</v>
      </c>
      <c r="S2324">
        <v>1</v>
      </c>
      <c r="T2324">
        <v>156</v>
      </c>
    </row>
    <row r="2325" spans="1:20" x14ac:dyDescent="0.2">
      <c r="A2325" s="1">
        <v>43283</v>
      </c>
      <c r="B2325" t="s">
        <v>20</v>
      </c>
      <c r="C2325">
        <v>11</v>
      </c>
      <c r="D2325">
        <v>22</v>
      </c>
      <c r="E2325">
        <v>0</v>
      </c>
      <c r="F2325">
        <v>246</v>
      </c>
      <c r="G2325" s="5">
        <v>1.72727272727272</v>
      </c>
      <c r="H2325" s="5">
        <v>54708.181818181802</v>
      </c>
      <c r="I2325">
        <v>22</v>
      </c>
      <c r="J2325">
        <v>7</v>
      </c>
      <c r="K2325">
        <v>0</v>
      </c>
      <c r="L2325">
        <v>162</v>
      </c>
      <c r="M2325">
        <v>13</v>
      </c>
      <c r="N2325">
        <v>11</v>
      </c>
      <c r="O2325">
        <v>1</v>
      </c>
      <c r="P2325">
        <v>137</v>
      </c>
      <c r="Q2325">
        <v>13</v>
      </c>
      <c r="R2325">
        <v>7</v>
      </c>
      <c r="S2325">
        <v>0</v>
      </c>
      <c r="T2325">
        <v>94</v>
      </c>
    </row>
    <row r="2326" spans="1:20" x14ac:dyDescent="0.2">
      <c r="A2326" s="1">
        <v>43283</v>
      </c>
      <c r="B2326" t="s">
        <v>21</v>
      </c>
      <c r="C2326">
        <v>14</v>
      </c>
      <c r="D2326">
        <v>10</v>
      </c>
      <c r="E2326">
        <v>1</v>
      </c>
      <c r="F2326">
        <v>134</v>
      </c>
      <c r="G2326" s="5">
        <v>1.7692307692307601</v>
      </c>
      <c r="H2326" s="5">
        <v>61728.846153846098</v>
      </c>
      <c r="I2326">
        <v>15</v>
      </c>
      <c r="J2326">
        <v>10</v>
      </c>
      <c r="K2326">
        <v>0</v>
      </c>
      <c r="L2326">
        <v>142</v>
      </c>
      <c r="M2326">
        <v>11</v>
      </c>
      <c r="N2326">
        <v>10</v>
      </c>
      <c r="O2326">
        <v>0</v>
      </c>
      <c r="P2326">
        <v>112</v>
      </c>
      <c r="Q2326">
        <v>12</v>
      </c>
      <c r="R2326">
        <v>10</v>
      </c>
      <c r="S2326">
        <v>0</v>
      </c>
      <c r="T2326">
        <v>124</v>
      </c>
    </row>
    <row r="2327" spans="1:20" x14ac:dyDescent="0.2">
      <c r="A2327" s="1">
        <v>43283</v>
      </c>
      <c r="B2327" t="s">
        <v>22</v>
      </c>
      <c r="C2327">
        <v>23</v>
      </c>
      <c r="D2327">
        <v>8</v>
      </c>
      <c r="E2327">
        <v>0</v>
      </c>
      <c r="F2327">
        <v>212</v>
      </c>
      <c r="G2327" s="5">
        <v>2.4285714285714199</v>
      </c>
      <c r="H2327" s="5">
        <v>66792.523809523802</v>
      </c>
      <c r="I2327">
        <v>62</v>
      </c>
      <c r="J2327">
        <v>7</v>
      </c>
      <c r="K2327">
        <v>1</v>
      </c>
      <c r="L2327">
        <v>508</v>
      </c>
      <c r="M2327">
        <v>31</v>
      </c>
      <c r="N2327">
        <v>8</v>
      </c>
      <c r="O2327">
        <v>0</v>
      </c>
      <c r="P2327">
        <v>291</v>
      </c>
      <c r="Q2327">
        <v>25</v>
      </c>
      <c r="R2327">
        <v>8</v>
      </c>
      <c r="S2327">
        <v>0</v>
      </c>
      <c r="T2327">
        <v>234</v>
      </c>
    </row>
    <row r="2328" spans="1:20" x14ac:dyDescent="0.2">
      <c r="A2328" s="1">
        <v>43283</v>
      </c>
      <c r="B2328" t="s">
        <v>23</v>
      </c>
      <c r="C2328">
        <v>44</v>
      </c>
      <c r="D2328">
        <v>10</v>
      </c>
      <c r="E2328">
        <v>1</v>
      </c>
      <c r="F2328">
        <v>466</v>
      </c>
      <c r="G2328" s="5">
        <v>2.4358974358974299</v>
      </c>
      <c r="H2328" s="5">
        <v>61628.564102564102</v>
      </c>
      <c r="I2328">
        <v>60</v>
      </c>
      <c r="J2328">
        <v>10</v>
      </c>
      <c r="K2328">
        <v>1</v>
      </c>
      <c r="L2328">
        <v>634</v>
      </c>
      <c r="M2328">
        <v>40</v>
      </c>
      <c r="N2328">
        <v>10</v>
      </c>
      <c r="O2328">
        <v>0</v>
      </c>
      <c r="P2328">
        <v>446</v>
      </c>
      <c r="Q2328">
        <v>27</v>
      </c>
      <c r="R2328">
        <v>10</v>
      </c>
      <c r="S2328">
        <v>0</v>
      </c>
      <c r="T2328">
        <v>304</v>
      </c>
    </row>
    <row r="2329" spans="1:20" x14ac:dyDescent="0.2">
      <c r="A2329" s="1">
        <v>43283</v>
      </c>
      <c r="B2329" t="s">
        <v>24</v>
      </c>
      <c r="C2329">
        <v>10</v>
      </c>
      <c r="D2329">
        <v>2</v>
      </c>
      <c r="E2329">
        <v>0</v>
      </c>
      <c r="F2329">
        <v>26</v>
      </c>
      <c r="G2329" s="5">
        <v>2.8</v>
      </c>
      <c r="H2329" s="5">
        <v>40337.1</v>
      </c>
      <c r="I2329">
        <v>13</v>
      </c>
      <c r="J2329">
        <v>2</v>
      </c>
      <c r="K2329">
        <v>0</v>
      </c>
      <c r="L2329">
        <v>38</v>
      </c>
      <c r="M2329">
        <v>12</v>
      </c>
      <c r="N2329">
        <v>2</v>
      </c>
      <c r="O2329">
        <v>0</v>
      </c>
      <c r="P2329">
        <v>30</v>
      </c>
      <c r="Q2329">
        <v>13</v>
      </c>
      <c r="R2329">
        <v>2</v>
      </c>
      <c r="S2329">
        <v>0</v>
      </c>
      <c r="T2329">
        <v>29</v>
      </c>
    </row>
    <row r="2330" spans="1:20" x14ac:dyDescent="0.2">
      <c r="A2330" s="1">
        <v>43283</v>
      </c>
      <c r="B2330" t="s">
        <v>25</v>
      </c>
      <c r="C2330">
        <v>3</v>
      </c>
      <c r="D2330">
        <v>4</v>
      </c>
      <c r="E2330">
        <v>0</v>
      </c>
      <c r="F2330">
        <v>12</v>
      </c>
      <c r="G2330" s="5">
        <v>2.6666666666666599</v>
      </c>
      <c r="H2330" s="5">
        <v>66711</v>
      </c>
      <c r="I2330">
        <v>7</v>
      </c>
      <c r="J2330">
        <v>4</v>
      </c>
      <c r="K2330">
        <v>0</v>
      </c>
      <c r="L2330">
        <v>24</v>
      </c>
      <c r="M2330">
        <v>10</v>
      </c>
      <c r="N2330">
        <v>4</v>
      </c>
      <c r="O2330">
        <v>0</v>
      </c>
      <c r="P2330">
        <v>40</v>
      </c>
      <c r="Q2330">
        <v>14</v>
      </c>
      <c r="R2330">
        <v>4</v>
      </c>
      <c r="S2330">
        <v>0</v>
      </c>
      <c r="T2330">
        <v>56</v>
      </c>
    </row>
    <row r="2331" spans="1:20" x14ac:dyDescent="0.2">
      <c r="A2331" s="1">
        <v>43283</v>
      </c>
      <c r="B2331" t="s">
        <v>26</v>
      </c>
      <c r="C2331">
        <v>45</v>
      </c>
      <c r="D2331">
        <v>2</v>
      </c>
      <c r="E2331">
        <v>0</v>
      </c>
      <c r="F2331">
        <v>90</v>
      </c>
      <c r="G2331" s="5">
        <v>3.07407407407407</v>
      </c>
      <c r="H2331" s="5">
        <v>44679.074074074</v>
      </c>
      <c r="I2331">
        <v>52</v>
      </c>
      <c r="J2331">
        <v>2</v>
      </c>
      <c r="K2331">
        <v>0</v>
      </c>
      <c r="L2331">
        <v>100</v>
      </c>
      <c r="M2331">
        <v>36</v>
      </c>
      <c r="N2331">
        <v>2</v>
      </c>
      <c r="O2331">
        <v>0</v>
      </c>
      <c r="P2331">
        <v>68</v>
      </c>
      <c r="Q2331">
        <v>44</v>
      </c>
      <c r="R2331">
        <v>2</v>
      </c>
      <c r="S2331">
        <v>0</v>
      </c>
      <c r="T2331">
        <v>85</v>
      </c>
    </row>
    <row r="2332" spans="1:20" x14ac:dyDescent="0.2">
      <c r="A2332" s="1">
        <v>43283</v>
      </c>
      <c r="B2332" t="s">
        <v>27</v>
      </c>
      <c r="C2332">
        <v>6</v>
      </c>
      <c r="D2332">
        <v>8</v>
      </c>
      <c r="E2332">
        <v>1</v>
      </c>
      <c r="F2332">
        <v>44</v>
      </c>
      <c r="G2332" s="5">
        <v>2.5</v>
      </c>
      <c r="H2332" s="5">
        <v>66779.666666666599</v>
      </c>
      <c r="I2332">
        <v>15</v>
      </c>
      <c r="J2332">
        <v>8</v>
      </c>
      <c r="K2332">
        <v>2</v>
      </c>
      <c r="L2332">
        <v>112</v>
      </c>
      <c r="M2332">
        <v>4</v>
      </c>
      <c r="N2332">
        <v>8</v>
      </c>
      <c r="O2332">
        <v>0</v>
      </c>
      <c r="P2332">
        <v>37</v>
      </c>
      <c r="Q2332">
        <v>5</v>
      </c>
      <c r="R2332">
        <v>8</v>
      </c>
      <c r="S2332">
        <v>0</v>
      </c>
      <c r="T2332">
        <v>44</v>
      </c>
    </row>
    <row r="2333" spans="1:20" x14ac:dyDescent="0.2">
      <c r="A2333" s="1">
        <v>43283</v>
      </c>
      <c r="B2333" t="s">
        <v>28</v>
      </c>
      <c r="C2333">
        <v>15</v>
      </c>
      <c r="D2333">
        <v>7</v>
      </c>
      <c r="E2333">
        <v>0</v>
      </c>
      <c r="F2333">
        <v>112</v>
      </c>
      <c r="G2333" s="5">
        <v>3.1333333333333302</v>
      </c>
      <c r="H2333" s="5">
        <v>46836.866666666603</v>
      </c>
      <c r="I2333">
        <v>15</v>
      </c>
      <c r="J2333">
        <v>9</v>
      </c>
      <c r="K2333">
        <v>1</v>
      </c>
      <c r="L2333">
        <v>114</v>
      </c>
      <c r="M2333">
        <v>12</v>
      </c>
      <c r="N2333">
        <v>10</v>
      </c>
      <c r="O2333">
        <v>3</v>
      </c>
      <c r="P2333">
        <v>86</v>
      </c>
      <c r="Q2333">
        <v>19</v>
      </c>
      <c r="R2333">
        <v>7</v>
      </c>
      <c r="S2333">
        <v>0</v>
      </c>
      <c r="T2333">
        <v>134</v>
      </c>
    </row>
    <row r="2334" spans="1:20" x14ac:dyDescent="0.2">
      <c r="A2334" s="1">
        <v>43283</v>
      </c>
      <c r="B2334" t="s">
        <v>29</v>
      </c>
      <c r="C2334">
        <v>16</v>
      </c>
      <c r="D2334">
        <v>2</v>
      </c>
      <c r="E2334">
        <v>0</v>
      </c>
      <c r="F2334">
        <v>46</v>
      </c>
      <c r="G2334" s="5">
        <v>2.875</v>
      </c>
      <c r="H2334" s="5">
        <v>56325.8125</v>
      </c>
      <c r="I2334">
        <v>24</v>
      </c>
      <c r="J2334">
        <v>2</v>
      </c>
      <c r="K2334">
        <v>0</v>
      </c>
      <c r="L2334">
        <v>66</v>
      </c>
      <c r="M2334">
        <v>21</v>
      </c>
      <c r="N2334">
        <v>2</v>
      </c>
      <c r="O2334">
        <v>0</v>
      </c>
      <c r="P2334">
        <v>45</v>
      </c>
      <c r="Q2334">
        <v>12</v>
      </c>
      <c r="R2334">
        <v>2</v>
      </c>
      <c r="S2334">
        <v>0</v>
      </c>
      <c r="T2334">
        <v>24</v>
      </c>
    </row>
    <row r="2335" spans="1:20" x14ac:dyDescent="0.2">
      <c r="A2335" s="1">
        <v>43283</v>
      </c>
      <c r="B2335" t="s">
        <v>30</v>
      </c>
      <c r="C2335">
        <v>17</v>
      </c>
      <c r="D2335">
        <v>2</v>
      </c>
      <c r="E2335">
        <v>0</v>
      </c>
      <c r="F2335">
        <v>46</v>
      </c>
      <c r="G2335" s="5">
        <v>2.1176470588235201</v>
      </c>
      <c r="H2335" s="5">
        <v>53237.823529411697</v>
      </c>
      <c r="I2335">
        <v>13</v>
      </c>
      <c r="J2335">
        <v>2</v>
      </c>
      <c r="K2335">
        <v>0</v>
      </c>
      <c r="L2335">
        <v>41</v>
      </c>
      <c r="M2335">
        <v>12</v>
      </c>
      <c r="N2335">
        <v>2</v>
      </c>
      <c r="O2335">
        <v>0</v>
      </c>
      <c r="P2335">
        <v>23</v>
      </c>
      <c r="Q2335">
        <v>12</v>
      </c>
      <c r="R2335">
        <v>2</v>
      </c>
      <c r="S2335">
        <v>0</v>
      </c>
      <c r="T2335">
        <v>25</v>
      </c>
    </row>
    <row r="2336" spans="1:20" x14ac:dyDescent="0.2">
      <c r="A2336" s="1">
        <v>43283</v>
      </c>
      <c r="B2336" t="s">
        <v>31</v>
      </c>
      <c r="C2336">
        <v>66</v>
      </c>
      <c r="D2336">
        <v>13</v>
      </c>
      <c r="E2336">
        <v>0</v>
      </c>
      <c r="F2336">
        <v>832</v>
      </c>
      <c r="G2336" s="5">
        <v>2.65625</v>
      </c>
      <c r="H2336" s="5">
        <v>47035.59375</v>
      </c>
      <c r="I2336">
        <v>99</v>
      </c>
      <c r="J2336">
        <v>13</v>
      </c>
      <c r="K2336">
        <v>1</v>
      </c>
      <c r="L2336">
        <v>1259</v>
      </c>
      <c r="M2336">
        <v>70</v>
      </c>
      <c r="N2336">
        <v>15</v>
      </c>
      <c r="O2336">
        <v>1</v>
      </c>
      <c r="P2336">
        <v>988</v>
      </c>
      <c r="Q2336">
        <v>73</v>
      </c>
      <c r="R2336">
        <v>11</v>
      </c>
      <c r="S2336">
        <v>1</v>
      </c>
      <c r="T2336">
        <v>744</v>
      </c>
    </row>
    <row r="2337" spans="1:20" x14ac:dyDescent="0.2">
      <c r="A2337" s="1">
        <v>43283</v>
      </c>
      <c r="B2337" t="s">
        <v>32</v>
      </c>
      <c r="C2337">
        <v>28</v>
      </c>
      <c r="D2337">
        <v>3</v>
      </c>
      <c r="E2337">
        <v>0</v>
      </c>
      <c r="F2337">
        <v>117</v>
      </c>
      <c r="G2337" s="5">
        <v>2.1851851851851798</v>
      </c>
      <c r="H2337" s="5">
        <v>51954.222222222197</v>
      </c>
      <c r="I2337">
        <v>33</v>
      </c>
      <c r="J2337">
        <v>3</v>
      </c>
      <c r="K2337">
        <v>0</v>
      </c>
      <c r="L2337">
        <v>119</v>
      </c>
      <c r="M2337">
        <v>24</v>
      </c>
      <c r="N2337">
        <v>3</v>
      </c>
      <c r="O2337">
        <v>0</v>
      </c>
      <c r="P2337">
        <v>87</v>
      </c>
      <c r="Q2337">
        <v>28</v>
      </c>
      <c r="R2337">
        <v>3</v>
      </c>
      <c r="S2337">
        <v>0</v>
      </c>
      <c r="T2337">
        <v>117</v>
      </c>
    </row>
    <row r="2338" spans="1:20" x14ac:dyDescent="0.2">
      <c r="A2338" s="1">
        <v>43284</v>
      </c>
      <c r="B2338" t="s">
        <v>18</v>
      </c>
      <c r="C2338">
        <v>12</v>
      </c>
      <c r="D2338">
        <v>4</v>
      </c>
      <c r="E2338">
        <v>0</v>
      </c>
      <c r="F2338">
        <v>42</v>
      </c>
      <c r="G2338" s="5">
        <v>5.75</v>
      </c>
      <c r="H2338" s="5">
        <v>50034.375</v>
      </c>
      <c r="I2338">
        <v>16</v>
      </c>
      <c r="J2338">
        <v>4</v>
      </c>
      <c r="K2338">
        <v>0</v>
      </c>
      <c r="L2338">
        <v>56</v>
      </c>
      <c r="M2338">
        <v>6</v>
      </c>
      <c r="N2338">
        <v>4</v>
      </c>
      <c r="O2338">
        <v>0</v>
      </c>
      <c r="P2338">
        <v>21</v>
      </c>
      <c r="Q2338">
        <v>8</v>
      </c>
      <c r="R2338">
        <v>4</v>
      </c>
      <c r="S2338">
        <v>0</v>
      </c>
      <c r="T2338">
        <v>28</v>
      </c>
    </row>
    <row r="2339" spans="1:20" x14ac:dyDescent="0.2">
      <c r="A2339" s="1">
        <v>43284</v>
      </c>
      <c r="B2339" t="s">
        <v>19</v>
      </c>
      <c r="C2339">
        <v>27</v>
      </c>
      <c r="D2339">
        <v>15</v>
      </c>
      <c r="E2339">
        <v>2</v>
      </c>
      <c r="F2339">
        <v>336</v>
      </c>
      <c r="G2339" s="5">
        <v>3.5925925925925899</v>
      </c>
      <c r="H2339" s="5">
        <v>44539.740740740701</v>
      </c>
      <c r="I2339">
        <v>23</v>
      </c>
      <c r="J2339">
        <v>26</v>
      </c>
      <c r="K2339">
        <v>1</v>
      </c>
      <c r="L2339">
        <v>572</v>
      </c>
      <c r="M2339">
        <v>15</v>
      </c>
      <c r="N2339">
        <v>12</v>
      </c>
      <c r="O2339">
        <v>1</v>
      </c>
      <c r="P2339">
        <v>171</v>
      </c>
      <c r="Q2339">
        <v>22</v>
      </c>
      <c r="R2339">
        <v>9</v>
      </c>
      <c r="S2339">
        <v>1</v>
      </c>
      <c r="T2339">
        <v>187</v>
      </c>
    </row>
    <row r="2340" spans="1:20" x14ac:dyDescent="0.2">
      <c r="A2340" s="1">
        <v>43284</v>
      </c>
      <c r="B2340" t="s">
        <v>20</v>
      </c>
      <c r="C2340">
        <v>22</v>
      </c>
      <c r="D2340">
        <v>12</v>
      </c>
      <c r="E2340">
        <v>0</v>
      </c>
      <c r="F2340">
        <v>259</v>
      </c>
      <c r="G2340" s="5">
        <v>2.0454545454545401</v>
      </c>
      <c r="H2340" s="5">
        <v>68309.727272727207</v>
      </c>
      <c r="I2340">
        <v>17</v>
      </c>
      <c r="J2340">
        <v>12</v>
      </c>
      <c r="K2340">
        <v>0</v>
      </c>
      <c r="L2340">
        <v>201</v>
      </c>
      <c r="M2340">
        <v>10</v>
      </c>
      <c r="N2340">
        <v>8</v>
      </c>
      <c r="O2340">
        <v>0</v>
      </c>
      <c r="P2340">
        <v>82</v>
      </c>
      <c r="Q2340">
        <v>7</v>
      </c>
      <c r="R2340">
        <v>7</v>
      </c>
      <c r="S2340">
        <v>0</v>
      </c>
      <c r="T2340">
        <v>46</v>
      </c>
    </row>
    <row r="2341" spans="1:20" x14ac:dyDescent="0.2">
      <c r="A2341" s="1">
        <v>43284</v>
      </c>
      <c r="B2341" t="s">
        <v>21</v>
      </c>
      <c r="C2341">
        <v>12</v>
      </c>
      <c r="D2341">
        <v>10</v>
      </c>
      <c r="E2341">
        <v>1</v>
      </c>
      <c r="F2341">
        <v>114</v>
      </c>
      <c r="G2341" s="5">
        <v>3.1818181818181799</v>
      </c>
      <c r="H2341" s="5">
        <v>36510.272727272699</v>
      </c>
      <c r="I2341">
        <v>10</v>
      </c>
      <c r="J2341">
        <v>10</v>
      </c>
      <c r="K2341">
        <v>0</v>
      </c>
      <c r="L2341">
        <v>100</v>
      </c>
      <c r="M2341">
        <v>6</v>
      </c>
      <c r="N2341">
        <v>10</v>
      </c>
      <c r="O2341">
        <v>0</v>
      </c>
      <c r="P2341">
        <v>62</v>
      </c>
      <c r="Q2341">
        <v>11</v>
      </c>
      <c r="R2341">
        <v>10</v>
      </c>
      <c r="S2341">
        <v>0</v>
      </c>
      <c r="T2341">
        <v>113</v>
      </c>
    </row>
    <row r="2342" spans="1:20" x14ac:dyDescent="0.2">
      <c r="A2342" s="1">
        <v>43284</v>
      </c>
      <c r="B2342" t="s">
        <v>22</v>
      </c>
      <c r="C2342">
        <v>34</v>
      </c>
      <c r="D2342">
        <v>8</v>
      </c>
      <c r="E2342">
        <v>0</v>
      </c>
      <c r="F2342">
        <v>314</v>
      </c>
      <c r="G2342" s="5">
        <v>1.47058823529411</v>
      </c>
      <c r="H2342" s="5">
        <v>91184.235294117607</v>
      </c>
      <c r="I2342">
        <v>68</v>
      </c>
      <c r="J2342">
        <v>7</v>
      </c>
      <c r="K2342">
        <v>0</v>
      </c>
      <c r="L2342">
        <v>573</v>
      </c>
      <c r="M2342">
        <v>18</v>
      </c>
      <c r="N2342">
        <v>8</v>
      </c>
      <c r="O2342">
        <v>1</v>
      </c>
      <c r="P2342">
        <v>163</v>
      </c>
      <c r="Q2342">
        <v>24</v>
      </c>
      <c r="R2342">
        <v>8</v>
      </c>
      <c r="S2342">
        <v>0</v>
      </c>
      <c r="T2342">
        <v>226</v>
      </c>
    </row>
    <row r="2343" spans="1:20" x14ac:dyDescent="0.2">
      <c r="A2343" s="1">
        <v>43284</v>
      </c>
      <c r="B2343" t="s">
        <v>23</v>
      </c>
      <c r="C2343">
        <v>61</v>
      </c>
      <c r="D2343">
        <v>10</v>
      </c>
      <c r="E2343">
        <v>0</v>
      </c>
      <c r="F2343">
        <v>680</v>
      </c>
      <c r="G2343" s="5">
        <v>3.5535714285714199</v>
      </c>
      <c r="H2343" s="5">
        <v>60776.410714285703</v>
      </c>
      <c r="I2343">
        <v>83</v>
      </c>
      <c r="J2343">
        <v>10</v>
      </c>
      <c r="K2343">
        <v>0</v>
      </c>
      <c r="L2343">
        <v>904</v>
      </c>
      <c r="M2343">
        <v>43</v>
      </c>
      <c r="N2343">
        <v>10</v>
      </c>
      <c r="O2343">
        <v>1</v>
      </c>
      <c r="P2343">
        <v>461</v>
      </c>
      <c r="Q2343">
        <v>48</v>
      </c>
      <c r="R2343">
        <v>10</v>
      </c>
      <c r="S2343">
        <v>0</v>
      </c>
      <c r="T2343">
        <v>536</v>
      </c>
    </row>
    <row r="2344" spans="1:20" x14ac:dyDescent="0.2">
      <c r="A2344" s="1">
        <v>43284</v>
      </c>
      <c r="B2344" t="s">
        <v>24</v>
      </c>
      <c r="C2344">
        <v>17</v>
      </c>
      <c r="D2344">
        <v>2</v>
      </c>
      <c r="E2344">
        <v>0</v>
      </c>
      <c r="F2344">
        <v>66</v>
      </c>
      <c r="G2344" s="5">
        <v>2.375</v>
      </c>
      <c r="H2344" s="5">
        <v>68810.875</v>
      </c>
      <c r="I2344">
        <v>18</v>
      </c>
      <c r="J2344">
        <v>2</v>
      </c>
      <c r="K2344">
        <v>0</v>
      </c>
      <c r="L2344">
        <v>49</v>
      </c>
      <c r="M2344">
        <v>6</v>
      </c>
      <c r="N2344">
        <v>2</v>
      </c>
      <c r="O2344">
        <v>0</v>
      </c>
      <c r="P2344">
        <v>14</v>
      </c>
      <c r="Q2344">
        <v>13</v>
      </c>
      <c r="R2344">
        <v>2</v>
      </c>
      <c r="S2344">
        <v>0</v>
      </c>
      <c r="T2344">
        <v>26</v>
      </c>
    </row>
    <row r="2345" spans="1:20" x14ac:dyDescent="0.2">
      <c r="A2345" s="1">
        <v>43284</v>
      </c>
      <c r="B2345" t="s">
        <v>25</v>
      </c>
      <c r="C2345">
        <v>14</v>
      </c>
      <c r="D2345">
        <v>4</v>
      </c>
      <c r="E2345">
        <v>3</v>
      </c>
      <c r="F2345">
        <v>32</v>
      </c>
      <c r="G2345" s="5">
        <v>1.25</v>
      </c>
      <c r="H2345" s="5">
        <v>87502.75</v>
      </c>
      <c r="I2345">
        <v>20</v>
      </c>
      <c r="J2345">
        <v>4</v>
      </c>
      <c r="K2345">
        <v>0</v>
      </c>
      <c r="L2345">
        <v>70</v>
      </c>
      <c r="M2345">
        <v>4</v>
      </c>
      <c r="N2345">
        <v>4</v>
      </c>
      <c r="O2345">
        <v>1</v>
      </c>
      <c r="P2345">
        <v>12</v>
      </c>
      <c r="Q2345">
        <v>6</v>
      </c>
      <c r="R2345">
        <v>4</v>
      </c>
      <c r="S2345">
        <v>0</v>
      </c>
      <c r="T2345">
        <v>24</v>
      </c>
    </row>
    <row r="2346" spans="1:20" x14ac:dyDescent="0.2">
      <c r="A2346" s="1">
        <v>43284</v>
      </c>
      <c r="B2346" t="s">
        <v>26</v>
      </c>
      <c r="C2346">
        <v>49</v>
      </c>
      <c r="D2346">
        <v>2</v>
      </c>
      <c r="E2346">
        <v>0</v>
      </c>
      <c r="F2346">
        <v>89</v>
      </c>
      <c r="G2346" s="5">
        <v>4.3103448275862002</v>
      </c>
      <c r="H2346" s="5">
        <v>65589.724137931</v>
      </c>
      <c r="I2346">
        <v>34</v>
      </c>
      <c r="J2346">
        <v>2</v>
      </c>
      <c r="K2346">
        <v>0</v>
      </c>
      <c r="L2346">
        <v>68</v>
      </c>
      <c r="M2346">
        <v>29</v>
      </c>
      <c r="N2346">
        <v>2</v>
      </c>
      <c r="O2346">
        <v>0</v>
      </c>
      <c r="P2346">
        <v>58</v>
      </c>
      <c r="Q2346">
        <v>31</v>
      </c>
      <c r="R2346">
        <v>2</v>
      </c>
      <c r="S2346">
        <v>0</v>
      </c>
      <c r="T2346">
        <v>61</v>
      </c>
    </row>
    <row r="2347" spans="1:20" x14ac:dyDescent="0.2">
      <c r="A2347" s="1">
        <v>43284</v>
      </c>
      <c r="B2347" t="s">
        <v>27</v>
      </c>
      <c r="C2347">
        <v>7</v>
      </c>
      <c r="D2347">
        <v>8</v>
      </c>
      <c r="E2347">
        <v>0</v>
      </c>
      <c r="F2347">
        <v>71</v>
      </c>
      <c r="G2347" s="5">
        <v>2.3333333333333299</v>
      </c>
      <c r="H2347" s="5">
        <v>50088.166666666599</v>
      </c>
      <c r="I2347">
        <v>4</v>
      </c>
      <c r="J2347">
        <v>8</v>
      </c>
      <c r="K2347">
        <v>3</v>
      </c>
      <c r="L2347">
        <v>29</v>
      </c>
      <c r="M2347">
        <v>9</v>
      </c>
      <c r="N2347">
        <v>8</v>
      </c>
      <c r="O2347">
        <v>2</v>
      </c>
      <c r="P2347">
        <v>68</v>
      </c>
      <c r="Q2347">
        <v>13</v>
      </c>
      <c r="R2347">
        <v>8</v>
      </c>
      <c r="S2347">
        <v>1</v>
      </c>
      <c r="T2347">
        <v>110</v>
      </c>
    </row>
    <row r="2348" spans="1:20" x14ac:dyDescent="0.2">
      <c r="A2348" s="1">
        <v>43284</v>
      </c>
      <c r="B2348" t="s">
        <v>28</v>
      </c>
      <c r="C2348">
        <v>14</v>
      </c>
      <c r="D2348">
        <v>10</v>
      </c>
      <c r="E2348">
        <v>0</v>
      </c>
      <c r="F2348">
        <v>147</v>
      </c>
      <c r="G2348" s="5">
        <v>3.71428571428571</v>
      </c>
      <c r="H2348" s="5">
        <v>35827.642857142797</v>
      </c>
      <c r="I2348">
        <v>12</v>
      </c>
      <c r="J2348">
        <v>37</v>
      </c>
      <c r="K2348">
        <v>0</v>
      </c>
      <c r="L2348">
        <v>447</v>
      </c>
      <c r="M2348">
        <v>12</v>
      </c>
      <c r="N2348">
        <v>8</v>
      </c>
      <c r="O2348">
        <v>0</v>
      </c>
      <c r="P2348">
        <v>97</v>
      </c>
      <c r="Q2348">
        <v>12</v>
      </c>
      <c r="R2348">
        <v>6</v>
      </c>
      <c r="S2348">
        <v>0</v>
      </c>
      <c r="T2348">
        <v>70</v>
      </c>
    </row>
    <row r="2349" spans="1:20" x14ac:dyDescent="0.2">
      <c r="A2349" s="1">
        <v>43284</v>
      </c>
      <c r="B2349" t="s">
        <v>29</v>
      </c>
      <c r="C2349">
        <v>27</v>
      </c>
      <c r="D2349">
        <v>2</v>
      </c>
      <c r="E2349">
        <v>0</v>
      </c>
      <c r="F2349">
        <v>75</v>
      </c>
      <c r="G2349" s="5">
        <v>3.2307692307692299</v>
      </c>
      <c r="H2349" s="5">
        <v>57850.346153846098</v>
      </c>
      <c r="I2349">
        <v>23</v>
      </c>
      <c r="J2349">
        <v>2</v>
      </c>
      <c r="K2349">
        <v>0</v>
      </c>
      <c r="L2349">
        <v>98</v>
      </c>
      <c r="M2349">
        <v>10</v>
      </c>
      <c r="N2349">
        <v>2</v>
      </c>
      <c r="O2349">
        <v>0</v>
      </c>
      <c r="P2349">
        <v>36</v>
      </c>
      <c r="Q2349">
        <v>18</v>
      </c>
      <c r="R2349">
        <v>2</v>
      </c>
      <c r="S2349">
        <v>0</v>
      </c>
      <c r="T2349">
        <v>36</v>
      </c>
    </row>
    <row r="2350" spans="1:20" x14ac:dyDescent="0.2">
      <c r="A2350" s="1">
        <v>43284</v>
      </c>
      <c r="B2350" t="s">
        <v>30</v>
      </c>
      <c r="C2350">
        <v>14</v>
      </c>
      <c r="D2350">
        <v>2</v>
      </c>
      <c r="E2350">
        <v>0</v>
      </c>
      <c r="F2350">
        <v>38</v>
      </c>
      <c r="G2350" s="5">
        <v>2</v>
      </c>
      <c r="H2350" s="5">
        <v>71475.5</v>
      </c>
      <c r="I2350">
        <v>20</v>
      </c>
      <c r="J2350">
        <v>2</v>
      </c>
      <c r="K2350">
        <v>0</v>
      </c>
      <c r="L2350">
        <v>82</v>
      </c>
      <c r="M2350">
        <v>12</v>
      </c>
      <c r="N2350">
        <v>2</v>
      </c>
      <c r="O2350">
        <v>0</v>
      </c>
      <c r="P2350">
        <v>54</v>
      </c>
      <c r="Q2350">
        <v>13</v>
      </c>
      <c r="R2350">
        <v>2</v>
      </c>
      <c r="S2350">
        <v>0</v>
      </c>
      <c r="T2350">
        <v>26</v>
      </c>
    </row>
    <row r="2351" spans="1:20" x14ac:dyDescent="0.2">
      <c r="A2351" s="1">
        <v>43284</v>
      </c>
      <c r="B2351" t="s">
        <v>31</v>
      </c>
      <c r="C2351">
        <v>80</v>
      </c>
      <c r="D2351">
        <v>15</v>
      </c>
      <c r="E2351">
        <v>1</v>
      </c>
      <c r="F2351">
        <v>1059</v>
      </c>
      <c r="G2351" s="5">
        <v>4.78666666666666</v>
      </c>
      <c r="H2351" s="5">
        <v>54702.48</v>
      </c>
      <c r="I2351">
        <v>73</v>
      </c>
      <c r="J2351">
        <v>23</v>
      </c>
      <c r="K2351">
        <v>0</v>
      </c>
      <c r="L2351">
        <v>1664</v>
      </c>
      <c r="M2351">
        <v>50</v>
      </c>
      <c r="N2351">
        <v>14</v>
      </c>
      <c r="O2351">
        <v>0</v>
      </c>
      <c r="P2351">
        <v>723</v>
      </c>
      <c r="Q2351">
        <v>82</v>
      </c>
      <c r="R2351">
        <v>12</v>
      </c>
      <c r="S2351">
        <v>0</v>
      </c>
      <c r="T2351">
        <v>953</v>
      </c>
    </row>
    <row r="2352" spans="1:20" x14ac:dyDescent="0.2">
      <c r="A2352" s="1">
        <v>43284</v>
      </c>
      <c r="B2352" t="s">
        <v>32</v>
      </c>
      <c r="C2352">
        <v>39</v>
      </c>
      <c r="D2352">
        <v>3</v>
      </c>
      <c r="E2352">
        <v>0</v>
      </c>
      <c r="F2352">
        <v>154</v>
      </c>
      <c r="G2352" s="5">
        <v>2.6315789473684199</v>
      </c>
      <c r="H2352" s="5">
        <v>52707.026315789401</v>
      </c>
      <c r="I2352">
        <v>41</v>
      </c>
      <c r="J2352">
        <v>3</v>
      </c>
      <c r="K2352">
        <v>0</v>
      </c>
      <c r="L2352">
        <v>187</v>
      </c>
      <c r="M2352">
        <v>25</v>
      </c>
      <c r="N2352">
        <v>3</v>
      </c>
      <c r="O2352">
        <v>0</v>
      </c>
      <c r="P2352">
        <v>119</v>
      </c>
      <c r="Q2352">
        <v>23</v>
      </c>
      <c r="R2352">
        <v>3</v>
      </c>
      <c r="S2352">
        <v>0</v>
      </c>
      <c r="T2352">
        <v>83</v>
      </c>
    </row>
    <row r="2353" spans="1:20" x14ac:dyDescent="0.2">
      <c r="A2353" s="1">
        <v>43285</v>
      </c>
      <c r="B2353" t="s">
        <v>18</v>
      </c>
      <c r="C2353">
        <v>20</v>
      </c>
      <c r="D2353">
        <v>4</v>
      </c>
      <c r="E2353">
        <v>0</v>
      </c>
      <c r="F2353">
        <v>70</v>
      </c>
      <c r="G2353" s="5">
        <v>1.63636363636363</v>
      </c>
      <c r="H2353" s="5">
        <v>63768</v>
      </c>
      <c r="I2353">
        <v>12</v>
      </c>
      <c r="J2353">
        <v>4</v>
      </c>
      <c r="K2353">
        <v>0</v>
      </c>
      <c r="L2353">
        <v>42</v>
      </c>
      <c r="M2353">
        <v>11</v>
      </c>
      <c r="N2353">
        <v>4</v>
      </c>
      <c r="O2353">
        <v>0</v>
      </c>
      <c r="P2353">
        <v>38</v>
      </c>
      <c r="Q2353">
        <v>12</v>
      </c>
      <c r="R2353">
        <v>2</v>
      </c>
      <c r="S2353">
        <v>0</v>
      </c>
      <c r="T2353">
        <v>28</v>
      </c>
    </row>
    <row r="2354" spans="1:20" x14ac:dyDescent="0.2">
      <c r="A2354" s="1">
        <v>43285</v>
      </c>
      <c r="B2354" t="s">
        <v>19</v>
      </c>
      <c r="C2354">
        <v>41</v>
      </c>
      <c r="D2354">
        <v>16</v>
      </c>
      <c r="E2354">
        <v>2</v>
      </c>
      <c r="F2354">
        <v>593</v>
      </c>
      <c r="G2354" s="5">
        <v>1.92682926829268</v>
      </c>
      <c r="H2354" s="5">
        <v>51345.609756097503</v>
      </c>
      <c r="I2354">
        <v>35</v>
      </c>
      <c r="J2354">
        <v>9</v>
      </c>
      <c r="K2354">
        <v>1</v>
      </c>
      <c r="L2354">
        <v>300</v>
      </c>
      <c r="M2354">
        <v>40</v>
      </c>
      <c r="N2354">
        <v>10</v>
      </c>
      <c r="O2354">
        <v>1</v>
      </c>
      <c r="P2354">
        <v>350</v>
      </c>
      <c r="Q2354">
        <v>32</v>
      </c>
      <c r="R2354">
        <v>14</v>
      </c>
      <c r="S2354">
        <v>1</v>
      </c>
      <c r="T2354">
        <v>422</v>
      </c>
    </row>
    <row r="2355" spans="1:20" x14ac:dyDescent="0.2">
      <c r="A2355" s="1">
        <v>43285</v>
      </c>
      <c r="B2355" t="s">
        <v>20</v>
      </c>
      <c r="C2355">
        <v>30</v>
      </c>
      <c r="D2355">
        <v>23</v>
      </c>
      <c r="E2355">
        <v>6</v>
      </c>
      <c r="F2355">
        <v>448</v>
      </c>
      <c r="G2355" s="5">
        <v>15.285714285714199</v>
      </c>
      <c r="H2355" s="5">
        <v>47763.761904761901</v>
      </c>
      <c r="I2355">
        <v>10</v>
      </c>
      <c r="J2355">
        <v>8</v>
      </c>
      <c r="K2355">
        <v>0</v>
      </c>
      <c r="L2355">
        <v>83</v>
      </c>
      <c r="M2355">
        <v>23</v>
      </c>
      <c r="N2355">
        <v>9</v>
      </c>
      <c r="O2355">
        <v>0</v>
      </c>
      <c r="P2355">
        <v>217</v>
      </c>
      <c r="Q2355">
        <v>25</v>
      </c>
      <c r="R2355">
        <v>10</v>
      </c>
      <c r="S2355">
        <v>0</v>
      </c>
      <c r="T2355">
        <v>261</v>
      </c>
    </row>
    <row r="2356" spans="1:20" x14ac:dyDescent="0.2">
      <c r="A2356" s="1">
        <v>43285</v>
      </c>
      <c r="B2356" t="s">
        <v>21</v>
      </c>
      <c r="C2356">
        <v>21</v>
      </c>
      <c r="D2356">
        <v>10</v>
      </c>
      <c r="E2356">
        <v>1</v>
      </c>
      <c r="F2356">
        <v>198</v>
      </c>
      <c r="G2356" s="5">
        <v>15.3</v>
      </c>
      <c r="H2356" s="5">
        <v>45108.6</v>
      </c>
      <c r="I2356">
        <v>11</v>
      </c>
      <c r="J2356">
        <v>10</v>
      </c>
      <c r="K2356">
        <v>0</v>
      </c>
      <c r="L2356">
        <v>110</v>
      </c>
      <c r="M2356">
        <v>15</v>
      </c>
      <c r="N2356">
        <v>10</v>
      </c>
      <c r="O2356">
        <v>2</v>
      </c>
      <c r="P2356">
        <v>131</v>
      </c>
      <c r="Q2356">
        <v>7</v>
      </c>
      <c r="R2356">
        <v>10</v>
      </c>
      <c r="S2356">
        <v>0</v>
      </c>
      <c r="T2356">
        <v>71</v>
      </c>
    </row>
    <row r="2357" spans="1:20" x14ac:dyDescent="0.2">
      <c r="A2357" s="1">
        <v>43285</v>
      </c>
      <c r="B2357" t="s">
        <v>22</v>
      </c>
      <c r="C2357">
        <v>55</v>
      </c>
      <c r="D2357">
        <v>8</v>
      </c>
      <c r="E2357">
        <v>0</v>
      </c>
      <c r="F2357">
        <v>508</v>
      </c>
      <c r="G2357" s="5">
        <v>2.6037735849056598</v>
      </c>
      <c r="H2357" s="5">
        <v>52967.339622641499</v>
      </c>
      <c r="I2357">
        <v>49</v>
      </c>
      <c r="J2357">
        <v>7</v>
      </c>
      <c r="K2357">
        <v>0</v>
      </c>
      <c r="L2357">
        <v>417</v>
      </c>
      <c r="M2357">
        <v>21</v>
      </c>
      <c r="N2357">
        <v>8</v>
      </c>
      <c r="O2357">
        <v>0</v>
      </c>
      <c r="P2357">
        <v>195</v>
      </c>
      <c r="Q2357">
        <v>20</v>
      </c>
      <c r="R2357">
        <v>8</v>
      </c>
      <c r="S2357">
        <v>0</v>
      </c>
      <c r="T2357">
        <v>187</v>
      </c>
    </row>
    <row r="2358" spans="1:20" x14ac:dyDescent="0.2">
      <c r="A2358" s="1">
        <v>43285</v>
      </c>
      <c r="B2358" t="s">
        <v>23</v>
      </c>
      <c r="C2358">
        <v>49</v>
      </c>
      <c r="D2358">
        <v>9</v>
      </c>
      <c r="E2358">
        <v>0</v>
      </c>
      <c r="F2358">
        <v>519</v>
      </c>
      <c r="G2358" s="5">
        <v>4.2857142857142803</v>
      </c>
      <c r="H2358" s="5">
        <v>57220.775510204003</v>
      </c>
      <c r="I2358">
        <v>38</v>
      </c>
      <c r="J2358">
        <v>10</v>
      </c>
      <c r="K2358">
        <v>1</v>
      </c>
      <c r="L2358">
        <v>411</v>
      </c>
      <c r="M2358">
        <v>50</v>
      </c>
      <c r="N2358">
        <v>10</v>
      </c>
      <c r="O2358">
        <v>0</v>
      </c>
      <c r="P2358">
        <v>556</v>
      </c>
      <c r="Q2358">
        <v>41</v>
      </c>
      <c r="R2358">
        <v>10</v>
      </c>
      <c r="S2358">
        <v>1</v>
      </c>
      <c r="T2358">
        <v>413</v>
      </c>
    </row>
    <row r="2359" spans="1:20" x14ac:dyDescent="0.2">
      <c r="A2359" s="1">
        <v>43285</v>
      </c>
      <c r="B2359" t="s">
        <v>24</v>
      </c>
      <c r="C2359">
        <v>27</v>
      </c>
      <c r="D2359">
        <v>2</v>
      </c>
      <c r="E2359">
        <v>0</v>
      </c>
      <c r="F2359">
        <v>138</v>
      </c>
      <c r="G2359" s="5">
        <v>1.9130434782608601</v>
      </c>
      <c r="H2359" s="5">
        <v>52268.478260869502</v>
      </c>
      <c r="I2359">
        <v>9</v>
      </c>
      <c r="J2359">
        <v>2</v>
      </c>
      <c r="K2359">
        <v>1</v>
      </c>
      <c r="L2359">
        <v>21</v>
      </c>
      <c r="M2359">
        <v>19</v>
      </c>
      <c r="N2359">
        <v>2</v>
      </c>
      <c r="O2359">
        <v>0</v>
      </c>
      <c r="P2359">
        <v>64</v>
      </c>
      <c r="Q2359">
        <v>12</v>
      </c>
      <c r="R2359">
        <v>2</v>
      </c>
      <c r="S2359">
        <v>0</v>
      </c>
      <c r="T2359">
        <v>44</v>
      </c>
    </row>
    <row r="2360" spans="1:20" x14ac:dyDescent="0.2">
      <c r="A2360" s="1">
        <v>43285</v>
      </c>
      <c r="B2360" t="s">
        <v>25</v>
      </c>
      <c r="C2360">
        <v>11</v>
      </c>
      <c r="D2360">
        <v>4</v>
      </c>
      <c r="E2360">
        <v>0</v>
      </c>
      <c r="F2360">
        <v>44</v>
      </c>
      <c r="G2360" s="5">
        <v>2.125</v>
      </c>
      <c r="H2360" s="5">
        <v>37680.25</v>
      </c>
      <c r="I2360">
        <v>9</v>
      </c>
      <c r="J2360">
        <v>4</v>
      </c>
      <c r="K2360">
        <v>0</v>
      </c>
      <c r="L2360">
        <v>30</v>
      </c>
      <c r="M2360">
        <v>6</v>
      </c>
      <c r="N2360">
        <v>4</v>
      </c>
      <c r="O2360">
        <v>3</v>
      </c>
      <c r="P2360">
        <v>16</v>
      </c>
      <c r="Q2360">
        <v>14</v>
      </c>
      <c r="R2360">
        <v>3</v>
      </c>
      <c r="S2360">
        <v>0</v>
      </c>
      <c r="T2360">
        <v>40</v>
      </c>
    </row>
    <row r="2361" spans="1:20" x14ac:dyDescent="0.2">
      <c r="A2361" s="1">
        <v>43285</v>
      </c>
      <c r="B2361" t="s">
        <v>26</v>
      </c>
      <c r="C2361">
        <v>35</v>
      </c>
      <c r="D2361">
        <v>2</v>
      </c>
      <c r="E2361">
        <v>0</v>
      </c>
      <c r="F2361">
        <v>66</v>
      </c>
      <c r="G2361" s="5">
        <v>13.6086956521739</v>
      </c>
      <c r="H2361" s="5">
        <v>52282.0869565217</v>
      </c>
      <c r="I2361">
        <v>29</v>
      </c>
      <c r="J2361">
        <v>2</v>
      </c>
      <c r="K2361">
        <v>0</v>
      </c>
      <c r="L2361">
        <v>58</v>
      </c>
      <c r="M2361">
        <v>53</v>
      </c>
      <c r="N2361">
        <v>2</v>
      </c>
      <c r="O2361">
        <v>0</v>
      </c>
      <c r="P2361">
        <v>99</v>
      </c>
      <c r="Q2361">
        <v>42</v>
      </c>
      <c r="R2361">
        <v>2</v>
      </c>
      <c r="S2361">
        <v>0</v>
      </c>
      <c r="T2361">
        <v>82</v>
      </c>
    </row>
    <row r="2362" spans="1:20" x14ac:dyDescent="0.2">
      <c r="A2362" s="1">
        <v>43285</v>
      </c>
      <c r="B2362" t="s">
        <v>27</v>
      </c>
      <c r="C2362">
        <v>9</v>
      </c>
      <c r="D2362">
        <v>8</v>
      </c>
      <c r="E2362">
        <v>0</v>
      </c>
      <c r="F2362">
        <v>83</v>
      </c>
      <c r="G2362" s="5">
        <v>1.7777777777777699</v>
      </c>
      <c r="H2362" s="5">
        <v>66736.333333333299</v>
      </c>
      <c r="I2362">
        <v>14</v>
      </c>
      <c r="J2362">
        <v>8</v>
      </c>
      <c r="K2362">
        <v>1</v>
      </c>
      <c r="L2362">
        <v>120</v>
      </c>
      <c r="M2362">
        <v>11</v>
      </c>
      <c r="N2362">
        <v>8</v>
      </c>
      <c r="O2362">
        <v>1</v>
      </c>
      <c r="P2362">
        <v>95</v>
      </c>
      <c r="Q2362">
        <v>11</v>
      </c>
      <c r="R2362">
        <v>8</v>
      </c>
      <c r="S2362">
        <v>0</v>
      </c>
      <c r="T2362">
        <v>103</v>
      </c>
    </row>
    <row r="2363" spans="1:20" x14ac:dyDescent="0.2">
      <c r="A2363" s="1">
        <v>43285</v>
      </c>
      <c r="B2363" t="s">
        <v>28</v>
      </c>
      <c r="C2363">
        <v>24</v>
      </c>
      <c r="D2363">
        <v>22</v>
      </c>
      <c r="E2363">
        <v>0</v>
      </c>
      <c r="F2363">
        <v>427</v>
      </c>
      <c r="G2363" s="5">
        <v>3.3125</v>
      </c>
      <c r="H2363" s="5">
        <v>62570.1875</v>
      </c>
      <c r="I2363">
        <v>15</v>
      </c>
      <c r="J2363">
        <v>12</v>
      </c>
      <c r="K2363">
        <v>0</v>
      </c>
      <c r="L2363">
        <v>174</v>
      </c>
      <c r="M2363">
        <v>13</v>
      </c>
      <c r="N2363">
        <v>7</v>
      </c>
      <c r="O2363">
        <v>1</v>
      </c>
      <c r="P2363">
        <v>83</v>
      </c>
      <c r="Q2363">
        <v>13</v>
      </c>
      <c r="R2363">
        <v>9</v>
      </c>
      <c r="S2363">
        <v>0</v>
      </c>
      <c r="T2363">
        <v>111</v>
      </c>
    </row>
    <row r="2364" spans="1:20" x14ac:dyDescent="0.2">
      <c r="A2364" s="1">
        <v>43285</v>
      </c>
      <c r="B2364" t="s">
        <v>29</v>
      </c>
      <c r="C2364">
        <v>17</v>
      </c>
      <c r="D2364">
        <v>2</v>
      </c>
      <c r="E2364">
        <v>0</v>
      </c>
      <c r="F2364">
        <v>62</v>
      </c>
      <c r="G2364" s="5">
        <v>1.71428571428571</v>
      </c>
      <c r="H2364" s="5">
        <v>57226.214285714203</v>
      </c>
      <c r="I2364">
        <v>18</v>
      </c>
      <c r="J2364">
        <v>2</v>
      </c>
      <c r="K2364">
        <v>0</v>
      </c>
      <c r="L2364">
        <v>46</v>
      </c>
      <c r="M2364">
        <v>22</v>
      </c>
      <c r="N2364">
        <v>2</v>
      </c>
      <c r="O2364">
        <v>0</v>
      </c>
      <c r="P2364">
        <v>66</v>
      </c>
      <c r="Q2364">
        <v>21</v>
      </c>
      <c r="R2364">
        <v>2</v>
      </c>
      <c r="S2364">
        <v>0</v>
      </c>
      <c r="T2364">
        <v>68</v>
      </c>
    </row>
    <row r="2365" spans="1:20" x14ac:dyDescent="0.2">
      <c r="A2365" s="1">
        <v>43285</v>
      </c>
      <c r="B2365" t="s">
        <v>30</v>
      </c>
      <c r="C2365">
        <v>23</v>
      </c>
      <c r="D2365">
        <v>2</v>
      </c>
      <c r="E2365">
        <v>0</v>
      </c>
      <c r="F2365">
        <v>86</v>
      </c>
      <c r="G2365" s="5">
        <v>1.5454545454545401</v>
      </c>
      <c r="H2365" s="5">
        <v>63733.727272727199</v>
      </c>
      <c r="I2365">
        <v>11</v>
      </c>
      <c r="J2365">
        <v>2</v>
      </c>
      <c r="K2365">
        <v>0</v>
      </c>
      <c r="L2365">
        <v>28</v>
      </c>
      <c r="M2365">
        <v>16</v>
      </c>
      <c r="N2365">
        <v>2</v>
      </c>
      <c r="O2365">
        <v>0</v>
      </c>
      <c r="P2365">
        <v>38</v>
      </c>
      <c r="Q2365">
        <v>14</v>
      </c>
      <c r="R2365">
        <v>2</v>
      </c>
      <c r="S2365">
        <v>0</v>
      </c>
      <c r="T2365">
        <v>44</v>
      </c>
    </row>
    <row r="2366" spans="1:20" x14ac:dyDescent="0.2">
      <c r="A2366" s="1">
        <v>43285</v>
      </c>
      <c r="B2366" t="s">
        <v>31</v>
      </c>
      <c r="C2366">
        <v>104</v>
      </c>
      <c r="D2366">
        <v>23</v>
      </c>
      <c r="E2366">
        <v>2</v>
      </c>
      <c r="F2366">
        <v>2115</v>
      </c>
      <c r="G2366" s="5">
        <v>2.1645569620253098</v>
      </c>
      <c r="H2366" s="5">
        <v>58302.278481012603</v>
      </c>
      <c r="I2366">
        <v>74</v>
      </c>
      <c r="J2366">
        <v>15</v>
      </c>
      <c r="K2366">
        <v>1</v>
      </c>
      <c r="L2366">
        <v>1000</v>
      </c>
      <c r="M2366">
        <v>92</v>
      </c>
      <c r="N2366">
        <v>13</v>
      </c>
      <c r="O2366">
        <v>0</v>
      </c>
      <c r="P2366">
        <v>1164</v>
      </c>
      <c r="Q2366">
        <v>94</v>
      </c>
      <c r="R2366">
        <v>13</v>
      </c>
      <c r="S2366">
        <v>0</v>
      </c>
      <c r="T2366">
        <v>1232</v>
      </c>
    </row>
    <row r="2367" spans="1:20" x14ac:dyDescent="0.2">
      <c r="A2367" s="1">
        <v>43285</v>
      </c>
      <c r="B2367" t="s">
        <v>32</v>
      </c>
      <c r="C2367">
        <v>44</v>
      </c>
      <c r="D2367">
        <v>3</v>
      </c>
      <c r="E2367">
        <v>0</v>
      </c>
      <c r="F2367">
        <v>219</v>
      </c>
      <c r="G2367" s="5">
        <v>2.1891891891891802</v>
      </c>
      <c r="H2367" s="5">
        <v>62219.459459459402</v>
      </c>
      <c r="I2367">
        <v>21</v>
      </c>
      <c r="J2367">
        <v>3</v>
      </c>
      <c r="K2367">
        <v>0</v>
      </c>
      <c r="L2367">
        <v>92</v>
      </c>
      <c r="M2367">
        <v>36</v>
      </c>
      <c r="N2367">
        <v>3</v>
      </c>
      <c r="O2367">
        <v>0</v>
      </c>
      <c r="P2367">
        <v>126</v>
      </c>
      <c r="Q2367">
        <v>29</v>
      </c>
      <c r="R2367">
        <v>3</v>
      </c>
      <c r="S2367">
        <v>0</v>
      </c>
      <c r="T2367">
        <v>137</v>
      </c>
    </row>
    <row r="2368" spans="1:20" x14ac:dyDescent="0.2">
      <c r="A2368" s="1">
        <v>43286</v>
      </c>
      <c r="B2368" t="s">
        <v>18</v>
      </c>
      <c r="C2368">
        <v>10</v>
      </c>
      <c r="D2368">
        <v>4</v>
      </c>
      <c r="E2368">
        <v>0</v>
      </c>
      <c r="F2368">
        <v>35</v>
      </c>
      <c r="G2368" s="5">
        <v>4.5</v>
      </c>
      <c r="H2368" s="5">
        <v>37713.875</v>
      </c>
      <c r="I2368">
        <v>9</v>
      </c>
      <c r="J2368">
        <v>4</v>
      </c>
      <c r="K2368">
        <v>0</v>
      </c>
      <c r="L2368">
        <v>32</v>
      </c>
      <c r="M2368">
        <v>6</v>
      </c>
      <c r="N2368">
        <v>4</v>
      </c>
      <c r="O2368">
        <v>0</v>
      </c>
      <c r="P2368">
        <v>21</v>
      </c>
      <c r="Q2368">
        <v>11</v>
      </c>
      <c r="R2368">
        <v>4</v>
      </c>
      <c r="S2368">
        <v>0</v>
      </c>
      <c r="T2368">
        <v>38</v>
      </c>
    </row>
    <row r="2369" spans="1:20" x14ac:dyDescent="0.2">
      <c r="A2369" s="1">
        <v>43286</v>
      </c>
      <c r="B2369" t="s">
        <v>19</v>
      </c>
      <c r="C2369">
        <v>47</v>
      </c>
      <c r="D2369">
        <v>10</v>
      </c>
      <c r="E2369">
        <v>2</v>
      </c>
      <c r="F2369">
        <v>370</v>
      </c>
      <c r="G2369" s="5">
        <v>3.8510638297872299</v>
      </c>
      <c r="H2369" s="5">
        <v>51191.255319148899</v>
      </c>
      <c r="I2369">
        <v>34</v>
      </c>
      <c r="J2369">
        <v>11</v>
      </c>
      <c r="K2369">
        <v>1</v>
      </c>
      <c r="L2369">
        <v>349</v>
      </c>
      <c r="M2369">
        <v>30</v>
      </c>
      <c r="N2369">
        <v>8</v>
      </c>
      <c r="O2369">
        <v>1</v>
      </c>
      <c r="P2369">
        <v>205</v>
      </c>
      <c r="Q2369">
        <v>29</v>
      </c>
      <c r="R2369">
        <v>10</v>
      </c>
      <c r="S2369">
        <v>2</v>
      </c>
      <c r="T2369">
        <v>257</v>
      </c>
    </row>
    <row r="2370" spans="1:20" x14ac:dyDescent="0.2">
      <c r="A2370" s="1">
        <v>43286</v>
      </c>
      <c r="B2370" t="s">
        <v>20</v>
      </c>
      <c r="C2370">
        <v>19</v>
      </c>
      <c r="D2370">
        <v>8</v>
      </c>
      <c r="E2370">
        <v>0</v>
      </c>
      <c r="F2370">
        <v>145</v>
      </c>
      <c r="G2370" s="5">
        <v>4.2222222222222197</v>
      </c>
      <c r="H2370" s="5">
        <v>66860.944444444394</v>
      </c>
      <c r="I2370">
        <v>16</v>
      </c>
      <c r="J2370">
        <v>10</v>
      </c>
      <c r="K2370">
        <v>0</v>
      </c>
      <c r="L2370">
        <v>152</v>
      </c>
      <c r="M2370">
        <v>14</v>
      </c>
      <c r="N2370">
        <v>8</v>
      </c>
      <c r="O2370">
        <v>0</v>
      </c>
      <c r="P2370">
        <v>104</v>
      </c>
      <c r="Q2370">
        <v>13</v>
      </c>
      <c r="R2370">
        <v>16</v>
      </c>
      <c r="S2370">
        <v>0</v>
      </c>
      <c r="T2370">
        <v>204</v>
      </c>
    </row>
    <row r="2371" spans="1:20" x14ac:dyDescent="0.2">
      <c r="A2371" s="1">
        <v>43286</v>
      </c>
      <c r="B2371" t="s">
        <v>21</v>
      </c>
      <c r="C2371">
        <v>7</v>
      </c>
      <c r="D2371">
        <v>10</v>
      </c>
      <c r="E2371">
        <v>0</v>
      </c>
      <c r="F2371">
        <v>71</v>
      </c>
      <c r="G2371" s="5">
        <v>40.285714285714199</v>
      </c>
      <c r="H2371" s="5">
        <v>42960.4285714285</v>
      </c>
      <c r="I2371">
        <v>15</v>
      </c>
      <c r="J2371">
        <v>10</v>
      </c>
      <c r="K2371">
        <v>0</v>
      </c>
      <c r="L2371">
        <v>150</v>
      </c>
      <c r="M2371">
        <v>10</v>
      </c>
      <c r="N2371">
        <v>10</v>
      </c>
      <c r="O2371">
        <v>1</v>
      </c>
      <c r="P2371">
        <v>89</v>
      </c>
      <c r="Q2371">
        <v>11</v>
      </c>
      <c r="R2371">
        <v>10</v>
      </c>
      <c r="S2371">
        <v>1</v>
      </c>
      <c r="T2371">
        <v>102</v>
      </c>
    </row>
    <row r="2372" spans="1:20" x14ac:dyDescent="0.2">
      <c r="A2372" s="1">
        <v>43286</v>
      </c>
      <c r="B2372" t="s">
        <v>22</v>
      </c>
      <c r="C2372">
        <v>39</v>
      </c>
      <c r="D2372">
        <v>8</v>
      </c>
      <c r="E2372">
        <v>0</v>
      </c>
      <c r="F2372">
        <v>353</v>
      </c>
      <c r="G2372" s="5">
        <v>4.4000000000000004</v>
      </c>
      <c r="H2372" s="5">
        <v>54378.9142857142</v>
      </c>
      <c r="I2372">
        <v>43</v>
      </c>
      <c r="J2372">
        <v>7</v>
      </c>
      <c r="K2372">
        <v>0</v>
      </c>
      <c r="L2372">
        <v>367</v>
      </c>
      <c r="M2372">
        <v>37</v>
      </c>
      <c r="N2372">
        <v>8</v>
      </c>
      <c r="O2372">
        <v>0</v>
      </c>
      <c r="P2372">
        <v>335</v>
      </c>
      <c r="Q2372">
        <v>28</v>
      </c>
      <c r="R2372">
        <v>8</v>
      </c>
      <c r="S2372">
        <v>0</v>
      </c>
      <c r="T2372">
        <v>255</v>
      </c>
    </row>
    <row r="2373" spans="1:20" x14ac:dyDescent="0.2">
      <c r="A2373" s="1">
        <v>43286</v>
      </c>
      <c r="B2373" t="s">
        <v>23</v>
      </c>
      <c r="C2373">
        <v>44</v>
      </c>
      <c r="D2373">
        <v>10</v>
      </c>
      <c r="E2373">
        <v>0</v>
      </c>
      <c r="F2373">
        <v>482</v>
      </c>
      <c r="G2373" s="5">
        <v>3.8250000000000002</v>
      </c>
      <c r="H2373" s="5">
        <v>37641.375</v>
      </c>
      <c r="I2373">
        <v>45</v>
      </c>
      <c r="J2373">
        <v>10</v>
      </c>
      <c r="K2373">
        <v>0</v>
      </c>
      <c r="L2373">
        <v>508</v>
      </c>
      <c r="M2373">
        <v>31</v>
      </c>
      <c r="N2373">
        <v>10</v>
      </c>
      <c r="O2373">
        <v>0</v>
      </c>
      <c r="P2373">
        <v>348</v>
      </c>
      <c r="Q2373">
        <v>41</v>
      </c>
      <c r="R2373">
        <v>10</v>
      </c>
      <c r="S2373">
        <v>0</v>
      </c>
      <c r="T2373">
        <v>459</v>
      </c>
    </row>
    <row r="2374" spans="1:20" x14ac:dyDescent="0.2">
      <c r="A2374" s="1">
        <v>43286</v>
      </c>
      <c r="B2374" t="s">
        <v>24</v>
      </c>
      <c r="C2374">
        <v>11</v>
      </c>
      <c r="D2374">
        <v>2</v>
      </c>
      <c r="E2374">
        <v>0</v>
      </c>
      <c r="F2374">
        <v>28</v>
      </c>
      <c r="G2374" s="5">
        <v>3.9090909090908998</v>
      </c>
      <c r="H2374" s="5">
        <v>63756.363636363603</v>
      </c>
      <c r="I2374">
        <v>10</v>
      </c>
      <c r="J2374">
        <v>2</v>
      </c>
      <c r="K2374">
        <v>0</v>
      </c>
      <c r="L2374">
        <v>32</v>
      </c>
      <c r="M2374">
        <v>10</v>
      </c>
      <c r="N2374">
        <v>2</v>
      </c>
      <c r="O2374">
        <v>0</v>
      </c>
      <c r="P2374">
        <v>27</v>
      </c>
      <c r="Q2374">
        <v>19</v>
      </c>
      <c r="R2374">
        <v>2</v>
      </c>
      <c r="S2374">
        <v>0</v>
      </c>
      <c r="T2374">
        <v>80</v>
      </c>
    </row>
    <row r="2375" spans="1:20" x14ac:dyDescent="0.2">
      <c r="A2375" s="1">
        <v>43286</v>
      </c>
      <c r="B2375" t="s">
        <v>25</v>
      </c>
      <c r="C2375">
        <v>7</v>
      </c>
      <c r="D2375">
        <v>4</v>
      </c>
      <c r="E2375">
        <v>0</v>
      </c>
      <c r="F2375">
        <v>28</v>
      </c>
      <c r="G2375" s="5">
        <v>5.6</v>
      </c>
      <c r="H2375" s="5">
        <v>60013.2</v>
      </c>
      <c r="I2375">
        <v>6</v>
      </c>
      <c r="J2375">
        <v>4</v>
      </c>
      <c r="K2375">
        <v>0</v>
      </c>
      <c r="L2375">
        <v>21</v>
      </c>
      <c r="M2375">
        <v>8</v>
      </c>
      <c r="N2375">
        <v>4</v>
      </c>
      <c r="O2375">
        <v>1</v>
      </c>
      <c r="P2375">
        <v>27</v>
      </c>
      <c r="Q2375">
        <v>13</v>
      </c>
      <c r="R2375">
        <v>4</v>
      </c>
      <c r="S2375">
        <v>0</v>
      </c>
      <c r="T2375">
        <v>50</v>
      </c>
    </row>
    <row r="2376" spans="1:20" x14ac:dyDescent="0.2">
      <c r="A2376" s="1">
        <v>43286</v>
      </c>
      <c r="B2376" t="s">
        <v>26</v>
      </c>
      <c r="C2376">
        <v>49</v>
      </c>
      <c r="D2376">
        <v>2</v>
      </c>
      <c r="E2376">
        <v>0</v>
      </c>
      <c r="F2376">
        <v>98</v>
      </c>
      <c r="G2376" s="5">
        <v>4.5454545454545396</v>
      </c>
      <c r="H2376" s="5">
        <v>39575.242424242402</v>
      </c>
      <c r="I2376">
        <v>28</v>
      </c>
      <c r="J2376">
        <v>2</v>
      </c>
      <c r="K2376">
        <v>0</v>
      </c>
      <c r="L2376">
        <v>55</v>
      </c>
      <c r="M2376">
        <v>27</v>
      </c>
      <c r="N2376">
        <v>2</v>
      </c>
      <c r="O2376">
        <v>0</v>
      </c>
      <c r="P2376">
        <v>51</v>
      </c>
      <c r="Q2376">
        <v>32</v>
      </c>
      <c r="R2376">
        <v>2</v>
      </c>
      <c r="S2376">
        <v>0</v>
      </c>
      <c r="T2376">
        <v>61</v>
      </c>
    </row>
    <row r="2377" spans="1:20" x14ac:dyDescent="0.2">
      <c r="A2377" s="1">
        <v>43286</v>
      </c>
      <c r="B2377" t="s">
        <v>27</v>
      </c>
      <c r="C2377">
        <v>11</v>
      </c>
      <c r="D2377">
        <v>8</v>
      </c>
      <c r="E2377">
        <v>0</v>
      </c>
      <c r="F2377">
        <v>103</v>
      </c>
      <c r="G2377" s="5">
        <v>4</v>
      </c>
      <c r="H2377" s="5">
        <v>27481.4545454545</v>
      </c>
      <c r="I2377">
        <v>11</v>
      </c>
      <c r="J2377">
        <v>8</v>
      </c>
      <c r="K2377">
        <v>2</v>
      </c>
      <c r="L2377">
        <v>83</v>
      </c>
      <c r="M2377">
        <v>9</v>
      </c>
      <c r="N2377">
        <v>8</v>
      </c>
      <c r="O2377">
        <v>0</v>
      </c>
      <c r="P2377">
        <v>80</v>
      </c>
      <c r="Q2377">
        <v>5</v>
      </c>
      <c r="R2377">
        <v>8</v>
      </c>
      <c r="S2377">
        <v>0</v>
      </c>
      <c r="T2377">
        <v>45</v>
      </c>
    </row>
    <row r="2378" spans="1:20" x14ac:dyDescent="0.2">
      <c r="A2378" s="1">
        <v>43286</v>
      </c>
      <c r="B2378" t="s">
        <v>28</v>
      </c>
      <c r="C2378">
        <v>11</v>
      </c>
      <c r="D2378">
        <v>8</v>
      </c>
      <c r="E2378">
        <v>1</v>
      </c>
      <c r="F2378">
        <v>77</v>
      </c>
      <c r="G2378" s="5">
        <v>6.6363636363636296</v>
      </c>
      <c r="H2378" s="5">
        <v>54701.181818181802</v>
      </c>
      <c r="I2378">
        <v>15</v>
      </c>
      <c r="J2378">
        <v>10</v>
      </c>
      <c r="K2378">
        <v>1</v>
      </c>
      <c r="L2378">
        <v>142</v>
      </c>
      <c r="M2378">
        <v>21</v>
      </c>
      <c r="N2378">
        <v>8</v>
      </c>
      <c r="O2378">
        <v>1</v>
      </c>
      <c r="P2378">
        <v>158</v>
      </c>
      <c r="Q2378">
        <v>9</v>
      </c>
      <c r="R2378">
        <v>12</v>
      </c>
      <c r="S2378">
        <v>0</v>
      </c>
      <c r="T2378">
        <v>105</v>
      </c>
    </row>
    <row r="2379" spans="1:20" x14ac:dyDescent="0.2">
      <c r="A2379" s="1">
        <v>43286</v>
      </c>
      <c r="B2379" t="s">
        <v>29</v>
      </c>
      <c r="C2379">
        <v>23</v>
      </c>
      <c r="D2379">
        <v>2</v>
      </c>
      <c r="E2379">
        <v>0</v>
      </c>
      <c r="F2379">
        <v>61</v>
      </c>
      <c r="G2379" s="5">
        <v>4.8260869565217304</v>
      </c>
      <c r="H2379" s="5">
        <v>39286.521739130403</v>
      </c>
      <c r="I2379">
        <v>16</v>
      </c>
      <c r="J2379">
        <v>2</v>
      </c>
      <c r="K2379">
        <v>0</v>
      </c>
      <c r="L2379">
        <v>44</v>
      </c>
      <c r="M2379">
        <v>15</v>
      </c>
      <c r="N2379">
        <v>2</v>
      </c>
      <c r="O2379">
        <v>0</v>
      </c>
      <c r="P2379">
        <v>38</v>
      </c>
      <c r="Q2379">
        <v>21</v>
      </c>
      <c r="R2379">
        <v>2</v>
      </c>
      <c r="S2379">
        <v>0</v>
      </c>
      <c r="T2379">
        <v>70</v>
      </c>
    </row>
    <row r="2380" spans="1:20" x14ac:dyDescent="0.2">
      <c r="A2380" s="1">
        <v>43286</v>
      </c>
      <c r="B2380" t="s">
        <v>30</v>
      </c>
      <c r="C2380">
        <v>16</v>
      </c>
      <c r="D2380">
        <v>2</v>
      </c>
      <c r="E2380">
        <v>0</v>
      </c>
      <c r="F2380">
        <v>40</v>
      </c>
      <c r="G2380" s="5">
        <v>2.6666666666666599</v>
      </c>
      <c r="H2380" s="5">
        <v>53517</v>
      </c>
      <c r="I2380">
        <v>17</v>
      </c>
      <c r="J2380">
        <v>2</v>
      </c>
      <c r="K2380">
        <v>0</v>
      </c>
      <c r="L2380">
        <v>44</v>
      </c>
      <c r="M2380">
        <v>16</v>
      </c>
      <c r="N2380">
        <v>2</v>
      </c>
      <c r="O2380">
        <v>0</v>
      </c>
      <c r="P2380">
        <v>36</v>
      </c>
      <c r="Q2380">
        <v>14</v>
      </c>
      <c r="R2380">
        <v>2</v>
      </c>
      <c r="S2380">
        <v>0</v>
      </c>
      <c r="T2380">
        <v>36</v>
      </c>
    </row>
    <row r="2381" spans="1:20" x14ac:dyDescent="0.2">
      <c r="A2381" s="1">
        <v>43286</v>
      </c>
      <c r="B2381" t="s">
        <v>31</v>
      </c>
      <c r="C2381">
        <v>81</v>
      </c>
      <c r="D2381">
        <v>14</v>
      </c>
      <c r="E2381">
        <v>1</v>
      </c>
      <c r="F2381">
        <v>1034</v>
      </c>
      <c r="G2381" s="5">
        <v>5.5696202531645502</v>
      </c>
      <c r="H2381" s="5">
        <v>45714.405063291102</v>
      </c>
      <c r="I2381">
        <v>82</v>
      </c>
      <c r="J2381">
        <v>13</v>
      </c>
      <c r="K2381">
        <v>0</v>
      </c>
      <c r="L2381">
        <v>1015</v>
      </c>
      <c r="M2381">
        <v>83</v>
      </c>
      <c r="N2381">
        <v>12</v>
      </c>
      <c r="O2381">
        <v>1</v>
      </c>
      <c r="P2381">
        <v>910</v>
      </c>
      <c r="Q2381">
        <v>78</v>
      </c>
      <c r="R2381">
        <v>15</v>
      </c>
      <c r="S2381">
        <v>1</v>
      </c>
      <c r="T2381">
        <v>1089</v>
      </c>
    </row>
    <row r="2382" spans="1:20" x14ac:dyDescent="0.2">
      <c r="A2382" s="1">
        <v>43286</v>
      </c>
      <c r="B2382" t="s">
        <v>32</v>
      </c>
      <c r="C2382">
        <v>41</v>
      </c>
      <c r="D2382">
        <v>3</v>
      </c>
      <c r="E2382">
        <v>0</v>
      </c>
      <c r="F2382">
        <v>176</v>
      </c>
      <c r="G2382" s="5">
        <v>3.7567567567567499</v>
      </c>
      <c r="H2382" s="5">
        <v>48769.324324324298</v>
      </c>
      <c r="I2382">
        <v>33</v>
      </c>
      <c r="J2382">
        <v>3</v>
      </c>
      <c r="K2382">
        <v>0</v>
      </c>
      <c r="L2382">
        <v>129</v>
      </c>
      <c r="M2382">
        <v>30</v>
      </c>
      <c r="N2382">
        <v>3</v>
      </c>
      <c r="O2382">
        <v>0</v>
      </c>
      <c r="P2382">
        <v>118</v>
      </c>
      <c r="Q2382">
        <v>28</v>
      </c>
      <c r="R2382">
        <v>3</v>
      </c>
      <c r="S2382">
        <v>0</v>
      </c>
      <c r="T2382">
        <v>123</v>
      </c>
    </row>
    <row r="2383" spans="1:20" x14ac:dyDescent="0.2">
      <c r="A2383" s="1">
        <v>43287</v>
      </c>
      <c r="B2383" t="s">
        <v>18</v>
      </c>
      <c r="C2383">
        <v>8</v>
      </c>
      <c r="D2383">
        <v>4</v>
      </c>
      <c r="E2383">
        <v>0</v>
      </c>
      <c r="F2383">
        <v>28</v>
      </c>
      <c r="G2383" s="5">
        <v>1.28571428571428</v>
      </c>
      <c r="H2383" s="5">
        <v>85717.428571428507</v>
      </c>
      <c r="I2383">
        <v>9</v>
      </c>
      <c r="J2383">
        <v>4</v>
      </c>
      <c r="K2383">
        <v>0</v>
      </c>
      <c r="L2383">
        <v>32</v>
      </c>
      <c r="M2383">
        <v>9</v>
      </c>
      <c r="N2383">
        <v>4</v>
      </c>
      <c r="O2383">
        <v>0</v>
      </c>
      <c r="P2383">
        <v>32</v>
      </c>
      <c r="Q2383">
        <v>8</v>
      </c>
      <c r="R2383">
        <v>4</v>
      </c>
      <c r="S2383">
        <v>0</v>
      </c>
      <c r="T2383">
        <v>27</v>
      </c>
    </row>
    <row r="2384" spans="1:20" x14ac:dyDescent="0.2">
      <c r="A2384" s="1">
        <v>43287</v>
      </c>
      <c r="B2384" t="s">
        <v>19</v>
      </c>
      <c r="C2384">
        <v>34</v>
      </c>
      <c r="D2384">
        <v>11</v>
      </c>
      <c r="E2384">
        <v>1</v>
      </c>
      <c r="F2384">
        <v>328</v>
      </c>
      <c r="G2384" s="5">
        <v>2.2647058823529398</v>
      </c>
      <c r="H2384" s="5">
        <v>61914.4411764705</v>
      </c>
      <c r="I2384">
        <v>41</v>
      </c>
      <c r="J2384">
        <v>13</v>
      </c>
      <c r="K2384">
        <v>1</v>
      </c>
      <c r="L2384">
        <v>493</v>
      </c>
      <c r="M2384">
        <v>43</v>
      </c>
      <c r="N2384">
        <v>10</v>
      </c>
      <c r="O2384">
        <v>1</v>
      </c>
      <c r="P2384">
        <v>379</v>
      </c>
      <c r="Q2384">
        <v>40</v>
      </c>
      <c r="R2384">
        <v>11</v>
      </c>
      <c r="S2384">
        <v>1</v>
      </c>
      <c r="T2384">
        <v>397</v>
      </c>
    </row>
    <row r="2385" spans="1:20" x14ac:dyDescent="0.2">
      <c r="A2385" s="1">
        <v>43287</v>
      </c>
      <c r="B2385" t="s">
        <v>20</v>
      </c>
      <c r="C2385">
        <v>30</v>
      </c>
      <c r="D2385">
        <v>8</v>
      </c>
      <c r="E2385">
        <v>0</v>
      </c>
      <c r="F2385">
        <v>235</v>
      </c>
      <c r="G2385" s="5">
        <v>3.8965517241379302</v>
      </c>
      <c r="H2385" s="5">
        <v>69042.827586206899</v>
      </c>
      <c r="I2385">
        <v>33</v>
      </c>
      <c r="J2385">
        <v>8</v>
      </c>
      <c r="K2385">
        <v>1</v>
      </c>
      <c r="L2385">
        <v>303</v>
      </c>
      <c r="M2385">
        <v>23</v>
      </c>
      <c r="N2385">
        <v>8</v>
      </c>
      <c r="O2385">
        <v>0</v>
      </c>
      <c r="P2385">
        <v>177</v>
      </c>
      <c r="Q2385">
        <v>22</v>
      </c>
      <c r="R2385">
        <v>24</v>
      </c>
      <c r="S2385">
        <v>0</v>
      </c>
      <c r="T2385">
        <v>534</v>
      </c>
    </row>
    <row r="2386" spans="1:20" x14ac:dyDescent="0.2">
      <c r="A2386" s="1">
        <v>43287</v>
      </c>
      <c r="B2386" t="s">
        <v>21</v>
      </c>
      <c r="C2386">
        <v>23</v>
      </c>
      <c r="D2386">
        <v>10</v>
      </c>
      <c r="E2386">
        <v>0</v>
      </c>
      <c r="F2386">
        <v>226</v>
      </c>
      <c r="G2386" s="5">
        <v>15.65</v>
      </c>
      <c r="H2386" s="5">
        <v>70077.350000000006</v>
      </c>
      <c r="I2386">
        <v>21</v>
      </c>
      <c r="J2386">
        <v>10</v>
      </c>
      <c r="K2386">
        <v>0</v>
      </c>
      <c r="L2386">
        <v>210</v>
      </c>
      <c r="M2386">
        <v>8</v>
      </c>
      <c r="N2386">
        <v>10</v>
      </c>
      <c r="O2386">
        <v>0</v>
      </c>
      <c r="P2386">
        <v>84</v>
      </c>
      <c r="Q2386">
        <v>8</v>
      </c>
      <c r="R2386">
        <v>10</v>
      </c>
      <c r="S2386">
        <v>0</v>
      </c>
      <c r="T2386">
        <v>79</v>
      </c>
    </row>
    <row r="2387" spans="1:20" x14ac:dyDescent="0.2">
      <c r="A2387" s="1">
        <v>43287</v>
      </c>
      <c r="B2387" t="s">
        <v>22</v>
      </c>
      <c r="C2387">
        <v>33</v>
      </c>
      <c r="D2387">
        <v>8</v>
      </c>
      <c r="E2387">
        <v>1</v>
      </c>
      <c r="F2387">
        <v>277</v>
      </c>
      <c r="G2387" s="5">
        <v>2.5714285714285698</v>
      </c>
      <c r="H2387" s="5">
        <v>57241.392857142797</v>
      </c>
      <c r="I2387">
        <v>41</v>
      </c>
      <c r="J2387">
        <v>7</v>
      </c>
      <c r="K2387">
        <v>0</v>
      </c>
      <c r="L2387">
        <v>347</v>
      </c>
      <c r="M2387">
        <v>41</v>
      </c>
      <c r="N2387">
        <v>8</v>
      </c>
      <c r="O2387">
        <v>1</v>
      </c>
      <c r="P2387">
        <v>360</v>
      </c>
      <c r="Q2387">
        <v>48</v>
      </c>
      <c r="R2387">
        <v>8</v>
      </c>
      <c r="S2387">
        <v>0</v>
      </c>
      <c r="T2387">
        <v>441</v>
      </c>
    </row>
    <row r="2388" spans="1:20" x14ac:dyDescent="0.2">
      <c r="A2388" s="1">
        <v>43287</v>
      </c>
      <c r="B2388" t="s">
        <v>23</v>
      </c>
      <c r="C2388">
        <v>55</v>
      </c>
      <c r="D2388">
        <v>10</v>
      </c>
      <c r="E2388">
        <v>1</v>
      </c>
      <c r="F2388">
        <v>573</v>
      </c>
      <c r="G2388" s="5">
        <v>2.2941176470588198</v>
      </c>
      <c r="H2388" s="5">
        <v>68698.450980392096</v>
      </c>
      <c r="I2388">
        <v>48</v>
      </c>
      <c r="J2388">
        <v>10</v>
      </c>
      <c r="K2388">
        <v>0</v>
      </c>
      <c r="L2388">
        <v>523</v>
      </c>
      <c r="M2388">
        <v>68</v>
      </c>
      <c r="N2388">
        <v>10</v>
      </c>
      <c r="O2388">
        <v>0</v>
      </c>
      <c r="P2388">
        <v>746</v>
      </c>
      <c r="Q2388">
        <v>66</v>
      </c>
      <c r="R2388">
        <v>10</v>
      </c>
      <c r="S2388">
        <v>0</v>
      </c>
      <c r="T2388">
        <v>720</v>
      </c>
    </row>
    <row r="2389" spans="1:20" x14ac:dyDescent="0.2">
      <c r="A2389" s="1">
        <v>43287</v>
      </c>
      <c r="B2389" t="s">
        <v>24</v>
      </c>
      <c r="C2389">
        <v>24</v>
      </c>
      <c r="D2389">
        <v>2</v>
      </c>
      <c r="E2389">
        <v>0</v>
      </c>
      <c r="F2389">
        <v>70</v>
      </c>
      <c r="G2389" s="5">
        <v>1.4285714285714199</v>
      </c>
      <c r="H2389" s="5">
        <v>76327.714285714203</v>
      </c>
      <c r="I2389">
        <v>16</v>
      </c>
      <c r="J2389">
        <v>2</v>
      </c>
      <c r="K2389">
        <v>0</v>
      </c>
      <c r="L2389">
        <v>33</v>
      </c>
      <c r="M2389">
        <v>12</v>
      </c>
      <c r="N2389">
        <v>2</v>
      </c>
      <c r="O2389">
        <v>0</v>
      </c>
      <c r="P2389">
        <v>34</v>
      </c>
      <c r="Q2389">
        <v>29</v>
      </c>
      <c r="R2389">
        <v>2</v>
      </c>
      <c r="S2389">
        <v>0</v>
      </c>
      <c r="T2389">
        <v>107</v>
      </c>
    </row>
    <row r="2390" spans="1:20" x14ac:dyDescent="0.2">
      <c r="A2390" s="1">
        <v>43287</v>
      </c>
      <c r="B2390" t="s">
        <v>25</v>
      </c>
      <c r="C2390">
        <v>14</v>
      </c>
      <c r="D2390">
        <v>4</v>
      </c>
      <c r="E2390">
        <v>0</v>
      </c>
      <c r="F2390">
        <v>54</v>
      </c>
      <c r="G2390" s="5">
        <v>1.5</v>
      </c>
      <c r="H2390" s="5">
        <v>80097.399999999994</v>
      </c>
      <c r="I2390">
        <v>6</v>
      </c>
      <c r="J2390">
        <v>4</v>
      </c>
      <c r="K2390">
        <v>0</v>
      </c>
      <c r="L2390">
        <v>21</v>
      </c>
      <c r="M2390">
        <v>11</v>
      </c>
      <c r="N2390">
        <v>4</v>
      </c>
      <c r="O2390">
        <v>0</v>
      </c>
      <c r="P2390">
        <v>44</v>
      </c>
      <c r="Q2390">
        <v>10</v>
      </c>
      <c r="R2390">
        <v>4</v>
      </c>
      <c r="S2390">
        <v>0</v>
      </c>
      <c r="T2390">
        <v>36</v>
      </c>
    </row>
    <row r="2391" spans="1:20" x14ac:dyDescent="0.2">
      <c r="A2391" s="1">
        <v>43287</v>
      </c>
      <c r="B2391" t="s">
        <v>26</v>
      </c>
      <c r="C2391">
        <v>57</v>
      </c>
      <c r="D2391">
        <v>2</v>
      </c>
      <c r="E2391">
        <v>0</v>
      </c>
      <c r="F2391">
        <v>110</v>
      </c>
      <c r="G2391" s="5">
        <v>2.2432432432432399</v>
      </c>
      <c r="H2391" s="5">
        <v>59535.054054054002</v>
      </c>
      <c r="I2391">
        <v>54</v>
      </c>
      <c r="J2391">
        <v>2</v>
      </c>
      <c r="K2391">
        <v>0</v>
      </c>
      <c r="L2391">
        <v>107</v>
      </c>
      <c r="M2391">
        <v>44</v>
      </c>
      <c r="N2391">
        <v>2</v>
      </c>
      <c r="O2391">
        <v>0</v>
      </c>
      <c r="P2391">
        <v>88</v>
      </c>
      <c r="Q2391">
        <v>52</v>
      </c>
      <c r="R2391">
        <v>2</v>
      </c>
      <c r="S2391">
        <v>0</v>
      </c>
      <c r="T2391">
        <v>99</v>
      </c>
    </row>
    <row r="2392" spans="1:20" x14ac:dyDescent="0.2">
      <c r="A2392" s="1">
        <v>43287</v>
      </c>
      <c r="B2392" t="s">
        <v>27</v>
      </c>
      <c r="C2392">
        <v>7</v>
      </c>
      <c r="D2392">
        <v>8</v>
      </c>
      <c r="E2392">
        <v>2</v>
      </c>
      <c r="F2392">
        <v>52</v>
      </c>
      <c r="G2392" s="5">
        <v>1.8333333333333299</v>
      </c>
      <c r="H2392" s="5">
        <v>66672.166666666599</v>
      </c>
      <c r="I2392">
        <v>21</v>
      </c>
      <c r="J2392">
        <v>8</v>
      </c>
      <c r="K2392">
        <v>0</v>
      </c>
      <c r="L2392">
        <v>190</v>
      </c>
      <c r="M2392">
        <v>8</v>
      </c>
      <c r="N2392">
        <v>8</v>
      </c>
      <c r="O2392">
        <v>1</v>
      </c>
      <c r="P2392">
        <v>66</v>
      </c>
      <c r="Q2392">
        <v>12</v>
      </c>
      <c r="R2392">
        <v>8</v>
      </c>
      <c r="S2392">
        <v>1</v>
      </c>
      <c r="T2392">
        <v>105</v>
      </c>
    </row>
    <row r="2393" spans="1:20" x14ac:dyDescent="0.2">
      <c r="A2393" s="1">
        <v>43287</v>
      </c>
      <c r="B2393" t="s">
        <v>28</v>
      </c>
      <c r="C2393">
        <v>27</v>
      </c>
      <c r="D2393">
        <v>9</v>
      </c>
      <c r="E2393">
        <v>0</v>
      </c>
      <c r="F2393">
        <v>239</v>
      </c>
      <c r="G2393" s="5">
        <v>1.81481481481481</v>
      </c>
      <c r="H2393" s="5">
        <v>66812.148148148102</v>
      </c>
      <c r="I2393">
        <v>24</v>
      </c>
      <c r="J2393">
        <v>8</v>
      </c>
      <c r="K2393">
        <v>1</v>
      </c>
      <c r="L2393">
        <v>170</v>
      </c>
      <c r="M2393">
        <v>20</v>
      </c>
      <c r="N2393">
        <v>7</v>
      </c>
      <c r="O2393">
        <v>1</v>
      </c>
      <c r="P2393">
        <v>126</v>
      </c>
      <c r="Q2393">
        <v>32</v>
      </c>
      <c r="R2393">
        <v>8</v>
      </c>
      <c r="S2393">
        <v>1</v>
      </c>
      <c r="T2393">
        <v>228</v>
      </c>
    </row>
    <row r="2394" spans="1:20" x14ac:dyDescent="0.2">
      <c r="A2394" s="1">
        <v>43287</v>
      </c>
      <c r="B2394" t="s">
        <v>29</v>
      </c>
      <c r="C2394">
        <v>20</v>
      </c>
      <c r="D2394">
        <v>2</v>
      </c>
      <c r="E2394">
        <v>0</v>
      </c>
      <c r="F2394">
        <v>50</v>
      </c>
      <c r="G2394" s="5">
        <v>1.35</v>
      </c>
      <c r="H2394" s="5">
        <v>75104.7</v>
      </c>
      <c r="I2394">
        <v>19</v>
      </c>
      <c r="J2394">
        <v>2</v>
      </c>
      <c r="K2394">
        <v>0</v>
      </c>
      <c r="L2394">
        <v>53</v>
      </c>
      <c r="M2394">
        <v>31</v>
      </c>
      <c r="N2394">
        <v>2</v>
      </c>
      <c r="O2394">
        <v>0</v>
      </c>
      <c r="P2394">
        <v>84</v>
      </c>
      <c r="Q2394">
        <v>27</v>
      </c>
      <c r="R2394">
        <v>2</v>
      </c>
      <c r="S2394">
        <v>0</v>
      </c>
      <c r="T2394">
        <v>109</v>
      </c>
    </row>
    <row r="2395" spans="1:20" x14ac:dyDescent="0.2">
      <c r="A2395" s="1">
        <v>43287</v>
      </c>
      <c r="B2395" t="s">
        <v>30</v>
      </c>
      <c r="C2395">
        <v>26</v>
      </c>
      <c r="D2395">
        <v>2</v>
      </c>
      <c r="E2395">
        <v>0</v>
      </c>
      <c r="F2395">
        <v>56</v>
      </c>
      <c r="G2395" s="5">
        <v>2.4</v>
      </c>
      <c r="H2395" s="5">
        <v>68085.52</v>
      </c>
      <c r="I2395">
        <v>19</v>
      </c>
      <c r="J2395">
        <v>2</v>
      </c>
      <c r="K2395">
        <v>0</v>
      </c>
      <c r="L2395">
        <v>55</v>
      </c>
      <c r="M2395">
        <v>16</v>
      </c>
      <c r="N2395">
        <v>2</v>
      </c>
      <c r="O2395">
        <v>0</v>
      </c>
      <c r="P2395">
        <v>44</v>
      </c>
      <c r="Q2395">
        <v>17</v>
      </c>
      <c r="R2395">
        <v>2</v>
      </c>
      <c r="S2395">
        <v>0</v>
      </c>
      <c r="T2395">
        <v>47</v>
      </c>
    </row>
    <row r="2396" spans="1:20" x14ac:dyDescent="0.2">
      <c r="A2396" s="1">
        <v>43287</v>
      </c>
      <c r="B2396" t="s">
        <v>31</v>
      </c>
      <c r="C2396">
        <v>106</v>
      </c>
      <c r="D2396">
        <v>13</v>
      </c>
      <c r="E2396">
        <v>1</v>
      </c>
      <c r="F2396">
        <v>1328</v>
      </c>
      <c r="G2396" s="5">
        <v>3.34615384615384</v>
      </c>
      <c r="H2396" s="5">
        <v>55891.923076922998</v>
      </c>
      <c r="I2396">
        <v>114</v>
      </c>
      <c r="J2396">
        <v>13</v>
      </c>
      <c r="K2396">
        <v>1</v>
      </c>
      <c r="L2396">
        <v>1408</v>
      </c>
      <c r="M2396">
        <v>94</v>
      </c>
      <c r="N2396">
        <v>13</v>
      </c>
      <c r="O2396">
        <v>0</v>
      </c>
      <c r="P2396">
        <v>1210</v>
      </c>
      <c r="Q2396">
        <v>113</v>
      </c>
      <c r="R2396">
        <v>15</v>
      </c>
      <c r="S2396">
        <v>0</v>
      </c>
      <c r="T2396">
        <v>1644</v>
      </c>
    </row>
    <row r="2397" spans="1:20" x14ac:dyDescent="0.2">
      <c r="A2397" s="1">
        <v>43287</v>
      </c>
      <c r="B2397" t="s">
        <v>32</v>
      </c>
      <c r="C2397">
        <v>52</v>
      </c>
      <c r="D2397">
        <v>3</v>
      </c>
      <c r="E2397">
        <v>0</v>
      </c>
      <c r="F2397">
        <v>218</v>
      </c>
      <c r="G2397" s="5">
        <v>1.9795918367346901</v>
      </c>
      <c r="H2397" s="5">
        <v>63349.8775510204</v>
      </c>
      <c r="I2397">
        <v>41</v>
      </c>
      <c r="J2397">
        <v>3</v>
      </c>
      <c r="K2397">
        <v>0</v>
      </c>
      <c r="L2397">
        <v>144</v>
      </c>
      <c r="M2397">
        <v>34</v>
      </c>
      <c r="N2397">
        <v>3</v>
      </c>
      <c r="O2397">
        <v>0</v>
      </c>
      <c r="P2397">
        <v>155</v>
      </c>
      <c r="Q2397">
        <v>36</v>
      </c>
      <c r="R2397">
        <v>3</v>
      </c>
      <c r="S2397">
        <v>0</v>
      </c>
      <c r="T2397">
        <v>154</v>
      </c>
    </row>
    <row r="2398" spans="1:20" x14ac:dyDescent="0.2">
      <c r="A2398" s="1">
        <v>43288</v>
      </c>
      <c r="B2398" t="s">
        <v>18</v>
      </c>
      <c r="C2398">
        <v>7</v>
      </c>
      <c r="D2398">
        <v>4</v>
      </c>
      <c r="E2398">
        <v>0</v>
      </c>
      <c r="F2398">
        <v>24</v>
      </c>
      <c r="G2398" s="5">
        <v>4.3333333333333304</v>
      </c>
      <c r="H2398" s="5">
        <v>66698.666666666599</v>
      </c>
      <c r="I2398">
        <v>10</v>
      </c>
      <c r="J2398">
        <v>4</v>
      </c>
      <c r="K2398">
        <v>0</v>
      </c>
      <c r="L2398">
        <v>35</v>
      </c>
      <c r="M2398">
        <v>2</v>
      </c>
      <c r="N2398">
        <v>4</v>
      </c>
      <c r="O2398">
        <v>0</v>
      </c>
      <c r="P2398">
        <v>7</v>
      </c>
      <c r="Q2398">
        <v>11</v>
      </c>
      <c r="R2398">
        <v>4</v>
      </c>
      <c r="S2398">
        <v>0</v>
      </c>
      <c r="T2398">
        <v>38</v>
      </c>
    </row>
    <row r="2399" spans="1:20" x14ac:dyDescent="0.2">
      <c r="A2399" s="1">
        <v>43288</v>
      </c>
      <c r="B2399" t="s">
        <v>19</v>
      </c>
      <c r="C2399">
        <v>29</v>
      </c>
      <c r="D2399">
        <v>12</v>
      </c>
      <c r="E2399">
        <v>1</v>
      </c>
      <c r="F2399">
        <v>322</v>
      </c>
      <c r="G2399" s="5">
        <v>3.7931034482758599</v>
      </c>
      <c r="H2399" s="5">
        <v>72458.413793103406</v>
      </c>
      <c r="I2399">
        <v>46</v>
      </c>
      <c r="J2399">
        <v>10</v>
      </c>
      <c r="K2399">
        <v>2</v>
      </c>
      <c r="L2399">
        <v>385</v>
      </c>
      <c r="M2399">
        <v>44</v>
      </c>
      <c r="N2399">
        <v>10</v>
      </c>
      <c r="O2399">
        <v>1</v>
      </c>
      <c r="P2399">
        <v>384</v>
      </c>
      <c r="Q2399">
        <v>35</v>
      </c>
      <c r="R2399">
        <v>14</v>
      </c>
      <c r="S2399">
        <v>1</v>
      </c>
      <c r="T2399">
        <v>460</v>
      </c>
    </row>
    <row r="2400" spans="1:20" x14ac:dyDescent="0.2">
      <c r="A2400" s="1">
        <v>43288</v>
      </c>
      <c r="B2400" t="s">
        <v>20</v>
      </c>
      <c r="C2400">
        <v>17</v>
      </c>
      <c r="D2400">
        <v>8</v>
      </c>
      <c r="E2400">
        <v>0</v>
      </c>
      <c r="F2400">
        <v>129</v>
      </c>
      <c r="G2400" s="5">
        <v>1.94117647058823</v>
      </c>
      <c r="H2400" s="5">
        <v>64744.117647058803</v>
      </c>
      <c r="I2400">
        <v>14</v>
      </c>
      <c r="J2400">
        <v>10</v>
      </c>
      <c r="K2400">
        <v>0</v>
      </c>
      <c r="L2400">
        <v>143</v>
      </c>
      <c r="M2400">
        <v>25</v>
      </c>
      <c r="N2400">
        <v>9</v>
      </c>
      <c r="O2400">
        <v>0</v>
      </c>
      <c r="P2400">
        <v>218</v>
      </c>
      <c r="Q2400">
        <v>23</v>
      </c>
      <c r="R2400">
        <v>10</v>
      </c>
      <c r="S2400">
        <v>1</v>
      </c>
      <c r="T2400">
        <v>203</v>
      </c>
    </row>
    <row r="2401" spans="1:20" x14ac:dyDescent="0.2">
      <c r="A2401" s="1">
        <v>43288</v>
      </c>
      <c r="B2401" t="s">
        <v>21</v>
      </c>
      <c r="C2401">
        <v>15</v>
      </c>
      <c r="D2401">
        <v>10</v>
      </c>
      <c r="E2401">
        <v>0</v>
      </c>
      <c r="F2401">
        <v>153</v>
      </c>
      <c r="G2401" s="5">
        <v>3.7333333333333298</v>
      </c>
      <c r="H2401" s="5">
        <v>53420.266666666597</v>
      </c>
      <c r="I2401">
        <v>21</v>
      </c>
      <c r="J2401">
        <v>10</v>
      </c>
      <c r="K2401">
        <v>0</v>
      </c>
      <c r="L2401">
        <v>205</v>
      </c>
      <c r="M2401">
        <v>20</v>
      </c>
      <c r="N2401">
        <v>10</v>
      </c>
      <c r="O2401">
        <v>0</v>
      </c>
      <c r="P2401">
        <v>204</v>
      </c>
      <c r="Q2401">
        <v>16</v>
      </c>
      <c r="R2401">
        <v>10</v>
      </c>
      <c r="S2401">
        <v>0</v>
      </c>
      <c r="T2401">
        <v>161</v>
      </c>
    </row>
    <row r="2402" spans="1:20" x14ac:dyDescent="0.2">
      <c r="A2402" s="1">
        <v>43288</v>
      </c>
      <c r="B2402" t="s">
        <v>22</v>
      </c>
      <c r="C2402">
        <v>36</v>
      </c>
      <c r="D2402">
        <v>8</v>
      </c>
      <c r="E2402">
        <v>0</v>
      </c>
      <c r="F2402">
        <v>334</v>
      </c>
      <c r="G2402" s="5">
        <v>9.75</v>
      </c>
      <c r="H2402" s="5">
        <v>58492.166666666599</v>
      </c>
      <c r="I2402">
        <v>49</v>
      </c>
      <c r="J2402">
        <v>7</v>
      </c>
      <c r="K2402">
        <v>1</v>
      </c>
      <c r="L2402">
        <v>393</v>
      </c>
      <c r="M2402">
        <v>38</v>
      </c>
      <c r="N2402">
        <v>7</v>
      </c>
      <c r="O2402">
        <v>0</v>
      </c>
      <c r="P2402">
        <v>315</v>
      </c>
      <c r="Q2402">
        <v>34</v>
      </c>
      <c r="R2402">
        <v>8</v>
      </c>
      <c r="S2402">
        <v>1</v>
      </c>
      <c r="T2402">
        <v>302</v>
      </c>
    </row>
    <row r="2403" spans="1:20" x14ac:dyDescent="0.2">
      <c r="A2403" s="1">
        <v>43288</v>
      </c>
      <c r="B2403" t="s">
        <v>23</v>
      </c>
      <c r="C2403">
        <v>61</v>
      </c>
      <c r="D2403">
        <v>10</v>
      </c>
      <c r="E2403">
        <v>0</v>
      </c>
      <c r="F2403">
        <v>687</v>
      </c>
      <c r="G2403" s="5">
        <v>2.1764705882352899</v>
      </c>
      <c r="H2403" s="5">
        <v>70695.313725490196</v>
      </c>
      <c r="I2403">
        <v>50</v>
      </c>
      <c r="J2403">
        <v>10</v>
      </c>
      <c r="K2403">
        <v>0</v>
      </c>
      <c r="L2403">
        <v>552</v>
      </c>
      <c r="M2403">
        <v>84</v>
      </c>
      <c r="N2403">
        <v>10</v>
      </c>
      <c r="O2403">
        <v>0</v>
      </c>
      <c r="P2403">
        <v>922</v>
      </c>
      <c r="Q2403">
        <v>44</v>
      </c>
      <c r="R2403">
        <v>10</v>
      </c>
      <c r="S2403">
        <v>0</v>
      </c>
      <c r="T2403">
        <v>491</v>
      </c>
    </row>
    <row r="2404" spans="1:20" x14ac:dyDescent="0.2">
      <c r="A2404" s="1">
        <v>43288</v>
      </c>
      <c r="B2404" t="s">
        <v>24</v>
      </c>
      <c r="C2404">
        <v>16</v>
      </c>
      <c r="D2404">
        <v>2</v>
      </c>
      <c r="E2404">
        <v>0</v>
      </c>
      <c r="F2404">
        <v>50</v>
      </c>
      <c r="G2404" s="5">
        <v>18.8125</v>
      </c>
      <c r="H2404" s="5">
        <v>68832.6875</v>
      </c>
      <c r="I2404">
        <v>12</v>
      </c>
      <c r="J2404">
        <v>2</v>
      </c>
      <c r="K2404">
        <v>0</v>
      </c>
      <c r="L2404">
        <v>23</v>
      </c>
      <c r="M2404">
        <v>23</v>
      </c>
      <c r="N2404">
        <v>2</v>
      </c>
      <c r="O2404">
        <v>0</v>
      </c>
      <c r="P2404">
        <v>49</v>
      </c>
      <c r="Q2404">
        <v>22</v>
      </c>
      <c r="R2404">
        <v>2</v>
      </c>
      <c r="S2404">
        <v>0</v>
      </c>
      <c r="T2404">
        <v>57</v>
      </c>
    </row>
    <row r="2405" spans="1:20" x14ac:dyDescent="0.2">
      <c r="A2405" s="1">
        <v>43288</v>
      </c>
      <c r="B2405" t="s">
        <v>25</v>
      </c>
      <c r="C2405">
        <v>12</v>
      </c>
      <c r="D2405">
        <v>4</v>
      </c>
      <c r="E2405">
        <v>0</v>
      </c>
      <c r="F2405">
        <v>48</v>
      </c>
      <c r="G2405" s="5">
        <v>2.2999999999999998</v>
      </c>
      <c r="H2405" s="5">
        <v>70113.600000000006</v>
      </c>
      <c r="I2405">
        <v>8</v>
      </c>
      <c r="J2405">
        <v>4</v>
      </c>
      <c r="K2405">
        <v>2</v>
      </c>
      <c r="L2405">
        <v>18</v>
      </c>
      <c r="M2405">
        <v>5</v>
      </c>
      <c r="N2405">
        <v>4</v>
      </c>
      <c r="O2405">
        <v>0</v>
      </c>
      <c r="P2405">
        <v>19</v>
      </c>
      <c r="Q2405">
        <v>11</v>
      </c>
      <c r="R2405">
        <v>4</v>
      </c>
      <c r="S2405">
        <v>0</v>
      </c>
      <c r="T2405">
        <v>44</v>
      </c>
    </row>
    <row r="2406" spans="1:20" x14ac:dyDescent="0.2">
      <c r="A2406" s="1">
        <v>43288</v>
      </c>
      <c r="B2406" t="s">
        <v>26</v>
      </c>
      <c r="C2406">
        <v>34</v>
      </c>
      <c r="D2406">
        <v>2</v>
      </c>
      <c r="E2406">
        <v>0</v>
      </c>
      <c r="F2406">
        <v>65</v>
      </c>
      <c r="G2406" s="5">
        <v>4.1818181818181799</v>
      </c>
      <c r="H2406" s="5">
        <v>59172.318181818096</v>
      </c>
      <c r="I2406">
        <v>32</v>
      </c>
      <c r="J2406">
        <v>2</v>
      </c>
      <c r="K2406">
        <v>0</v>
      </c>
      <c r="L2406">
        <v>64</v>
      </c>
      <c r="M2406">
        <v>56</v>
      </c>
      <c r="N2406">
        <v>2</v>
      </c>
      <c r="O2406">
        <v>0</v>
      </c>
      <c r="P2406">
        <v>111</v>
      </c>
      <c r="Q2406">
        <v>46</v>
      </c>
      <c r="R2406">
        <v>2</v>
      </c>
      <c r="S2406">
        <v>0</v>
      </c>
      <c r="T2406">
        <v>92</v>
      </c>
    </row>
    <row r="2407" spans="1:20" x14ac:dyDescent="0.2">
      <c r="A2407" s="1">
        <v>43288</v>
      </c>
      <c r="B2407" t="s">
        <v>27</v>
      </c>
      <c r="C2407">
        <v>10</v>
      </c>
      <c r="D2407">
        <v>8</v>
      </c>
      <c r="E2407">
        <v>0</v>
      </c>
      <c r="F2407">
        <v>99</v>
      </c>
      <c r="G2407" s="5">
        <v>1.75</v>
      </c>
      <c r="H2407" s="5">
        <v>50101.75</v>
      </c>
      <c r="I2407">
        <v>7</v>
      </c>
      <c r="J2407">
        <v>8</v>
      </c>
      <c r="K2407">
        <v>3</v>
      </c>
      <c r="L2407">
        <v>48</v>
      </c>
      <c r="M2407">
        <v>12</v>
      </c>
      <c r="N2407">
        <v>7</v>
      </c>
      <c r="O2407">
        <v>0</v>
      </c>
      <c r="P2407">
        <v>92</v>
      </c>
      <c r="Q2407">
        <v>12</v>
      </c>
      <c r="R2407">
        <v>8</v>
      </c>
      <c r="S2407">
        <v>0</v>
      </c>
      <c r="T2407">
        <v>117</v>
      </c>
    </row>
    <row r="2408" spans="1:20" x14ac:dyDescent="0.2">
      <c r="A2408" s="1">
        <v>43288</v>
      </c>
      <c r="B2408" t="s">
        <v>28</v>
      </c>
      <c r="C2408">
        <v>10</v>
      </c>
      <c r="D2408">
        <v>9</v>
      </c>
      <c r="E2408">
        <v>0</v>
      </c>
      <c r="F2408">
        <v>81</v>
      </c>
      <c r="G2408" s="5">
        <v>2.4</v>
      </c>
      <c r="H2408" s="5">
        <v>60164.2</v>
      </c>
      <c r="I2408">
        <v>19</v>
      </c>
      <c r="J2408">
        <v>8</v>
      </c>
      <c r="K2408">
        <v>1</v>
      </c>
      <c r="L2408">
        <v>134</v>
      </c>
      <c r="M2408">
        <v>15</v>
      </c>
      <c r="N2408">
        <v>10</v>
      </c>
      <c r="O2408">
        <v>0</v>
      </c>
      <c r="P2408">
        <v>154</v>
      </c>
      <c r="Q2408">
        <v>17</v>
      </c>
      <c r="R2408">
        <v>8</v>
      </c>
      <c r="S2408">
        <v>0</v>
      </c>
      <c r="T2408">
        <v>133</v>
      </c>
    </row>
    <row r="2409" spans="1:20" x14ac:dyDescent="0.2">
      <c r="A2409" s="1">
        <v>43288</v>
      </c>
      <c r="B2409" t="s">
        <v>29</v>
      </c>
      <c r="C2409">
        <v>24</v>
      </c>
      <c r="D2409">
        <v>2</v>
      </c>
      <c r="E2409">
        <v>0</v>
      </c>
      <c r="F2409">
        <v>66</v>
      </c>
      <c r="G2409" s="5">
        <v>2.125</v>
      </c>
      <c r="H2409" s="5">
        <v>75026</v>
      </c>
      <c r="I2409">
        <v>26</v>
      </c>
      <c r="J2409">
        <v>2</v>
      </c>
      <c r="K2409">
        <v>0</v>
      </c>
      <c r="L2409">
        <v>60</v>
      </c>
      <c r="M2409">
        <v>31</v>
      </c>
      <c r="N2409">
        <v>2</v>
      </c>
      <c r="O2409">
        <v>0</v>
      </c>
      <c r="P2409">
        <v>66</v>
      </c>
      <c r="Q2409">
        <v>29</v>
      </c>
      <c r="R2409">
        <v>2</v>
      </c>
      <c r="S2409">
        <v>0</v>
      </c>
      <c r="T2409">
        <v>95</v>
      </c>
    </row>
    <row r="2410" spans="1:20" x14ac:dyDescent="0.2">
      <c r="A2410" s="1">
        <v>43288</v>
      </c>
      <c r="B2410" t="s">
        <v>30</v>
      </c>
      <c r="C2410">
        <v>14</v>
      </c>
      <c r="D2410">
        <v>2</v>
      </c>
      <c r="E2410">
        <v>0</v>
      </c>
      <c r="F2410">
        <v>38</v>
      </c>
      <c r="G2410" s="5">
        <v>1.1428571428571399</v>
      </c>
      <c r="H2410" s="5">
        <v>85727.642857142797</v>
      </c>
      <c r="I2410">
        <v>23</v>
      </c>
      <c r="J2410">
        <v>2</v>
      </c>
      <c r="K2410">
        <v>0</v>
      </c>
      <c r="L2410">
        <v>53</v>
      </c>
      <c r="M2410">
        <v>18</v>
      </c>
      <c r="N2410">
        <v>2</v>
      </c>
      <c r="O2410">
        <v>0</v>
      </c>
      <c r="P2410">
        <v>40</v>
      </c>
      <c r="Q2410">
        <v>24</v>
      </c>
      <c r="R2410">
        <v>2</v>
      </c>
      <c r="S2410">
        <v>0</v>
      </c>
      <c r="T2410">
        <v>67</v>
      </c>
    </row>
    <row r="2411" spans="1:20" x14ac:dyDescent="0.2">
      <c r="A2411" s="1">
        <v>43288</v>
      </c>
      <c r="B2411" t="s">
        <v>31</v>
      </c>
      <c r="C2411">
        <v>64</v>
      </c>
      <c r="D2411">
        <v>13</v>
      </c>
      <c r="E2411">
        <v>0</v>
      </c>
      <c r="F2411">
        <v>822</v>
      </c>
      <c r="G2411" s="5">
        <v>3.375</v>
      </c>
      <c r="H2411" s="5">
        <v>64135.90625</v>
      </c>
      <c r="I2411">
        <v>84</v>
      </c>
      <c r="J2411">
        <v>14</v>
      </c>
      <c r="K2411">
        <v>0</v>
      </c>
      <c r="L2411">
        <v>1184</v>
      </c>
      <c r="M2411">
        <v>107</v>
      </c>
      <c r="N2411">
        <v>14</v>
      </c>
      <c r="O2411">
        <v>0</v>
      </c>
      <c r="P2411">
        <v>1457</v>
      </c>
      <c r="Q2411">
        <v>102</v>
      </c>
      <c r="R2411">
        <v>15</v>
      </c>
      <c r="S2411">
        <v>0</v>
      </c>
      <c r="T2411">
        <v>1567</v>
      </c>
    </row>
    <row r="2412" spans="1:20" x14ac:dyDescent="0.2">
      <c r="A2412" s="1">
        <v>43288</v>
      </c>
      <c r="B2412" t="s">
        <v>32</v>
      </c>
      <c r="C2412">
        <v>37</v>
      </c>
      <c r="D2412">
        <v>3</v>
      </c>
      <c r="E2412">
        <v>0</v>
      </c>
      <c r="F2412">
        <v>151</v>
      </c>
      <c r="G2412" s="5">
        <v>3.4516129032257998</v>
      </c>
      <c r="H2412" s="5">
        <v>64571.870967741903</v>
      </c>
      <c r="I2412">
        <v>35</v>
      </c>
      <c r="J2412">
        <v>3</v>
      </c>
      <c r="K2412">
        <v>0</v>
      </c>
      <c r="L2412">
        <v>137</v>
      </c>
      <c r="M2412">
        <v>43</v>
      </c>
      <c r="N2412">
        <v>3</v>
      </c>
      <c r="O2412">
        <v>0</v>
      </c>
      <c r="P2412">
        <v>165</v>
      </c>
      <c r="Q2412">
        <v>42</v>
      </c>
      <c r="R2412">
        <v>3</v>
      </c>
      <c r="S2412">
        <v>0</v>
      </c>
      <c r="T2412">
        <v>202</v>
      </c>
    </row>
    <row r="2413" spans="1:20" x14ac:dyDescent="0.2">
      <c r="A2413" s="1">
        <v>43290</v>
      </c>
      <c r="B2413" t="s">
        <v>18</v>
      </c>
      <c r="C2413">
        <v>9</v>
      </c>
      <c r="D2413">
        <v>4</v>
      </c>
      <c r="E2413">
        <v>0</v>
      </c>
      <c r="F2413">
        <v>28</v>
      </c>
      <c r="G2413" s="5">
        <v>2.375</v>
      </c>
      <c r="H2413" s="5">
        <v>37621.375</v>
      </c>
      <c r="I2413">
        <v>3</v>
      </c>
      <c r="J2413">
        <v>4</v>
      </c>
      <c r="K2413">
        <v>0</v>
      </c>
      <c r="L2413">
        <v>10</v>
      </c>
      <c r="M2413">
        <v>7</v>
      </c>
      <c r="N2413">
        <v>4</v>
      </c>
      <c r="O2413">
        <v>0</v>
      </c>
      <c r="P2413">
        <v>22</v>
      </c>
      <c r="Q2413">
        <v>12</v>
      </c>
      <c r="R2413">
        <v>4</v>
      </c>
      <c r="S2413">
        <v>0</v>
      </c>
      <c r="T2413">
        <v>42</v>
      </c>
    </row>
    <row r="2414" spans="1:20" x14ac:dyDescent="0.2">
      <c r="A2414" s="1">
        <v>43290</v>
      </c>
      <c r="B2414" t="s">
        <v>19</v>
      </c>
      <c r="C2414">
        <v>27</v>
      </c>
      <c r="D2414">
        <v>11</v>
      </c>
      <c r="E2414">
        <v>2</v>
      </c>
      <c r="F2414">
        <v>254</v>
      </c>
      <c r="G2414" s="5">
        <v>2.2592592592592502</v>
      </c>
      <c r="H2414" s="5">
        <v>66787.296296296205</v>
      </c>
      <c r="I2414">
        <v>36</v>
      </c>
      <c r="J2414">
        <v>11</v>
      </c>
      <c r="K2414">
        <v>1</v>
      </c>
      <c r="L2414">
        <v>360</v>
      </c>
      <c r="M2414">
        <v>26</v>
      </c>
      <c r="N2414">
        <v>9</v>
      </c>
      <c r="O2414">
        <v>0</v>
      </c>
      <c r="P2414">
        <v>213</v>
      </c>
      <c r="Q2414">
        <v>29</v>
      </c>
      <c r="R2414">
        <v>16</v>
      </c>
      <c r="S2414">
        <v>1</v>
      </c>
      <c r="T2414">
        <v>427</v>
      </c>
    </row>
    <row r="2415" spans="1:20" x14ac:dyDescent="0.2">
      <c r="A2415" s="1">
        <v>43290</v>
      </c>
      <c r="B2415" t="s">
        <v>20</v>
      </c>
      <c r="C2415">
        <v>14</v>
      </c>
      <c r="D2415">
        <v>16</v>
      </c>
      <c r="E2415">
        <v>0</v>
      </c>
      <c r="F2415">
        <v>231</v>
      </c>
      <c r="G2415" s="5">
        <v>3.4285714285714199</v>
      </c>
      <c r="H2415" s="5">
        <v>50310.357142857101</v>
      </c>
      <c r="I2415">
        <v>12</v>
      </c>
      <c r="J2415">
        <v>16</v>
      </c>
      <c r="K2415">
        <v>6</v>
      </c>
      <c r="L2415">
        <v>109</v>
      </c>
      <c r="M2415">
        <v>13</v>
      </c>
      <c r="N2415">
        <v>9</v>
      </c>
      <c r="O2415">
        <v>0</v>
      </c>
      <c r="P2415">
        <v>114</v>
      </c>
      <c r="Q2415">
        <v>11</v>
      </c>
      <c r="R2415">
        <v>22</v>
      </c>
      <c r="S2415">
        <v>0</v>
      </c>
      <c r="T2415">
        <v>246</v>
      </c>
    </row>
    <row r="2416" spans="1:20" x14ac:dyDescent="0.2">
      <c r="A2416" s="1">
        <v>43290</v>
      </c>
      <c r="B2416" t="s">
        <v>21</v>
      </c>
      <c r="C2416">
        <v>15</v>
      </c>
      <c r="D2416">
        <v>10</v>
      </c>
      <c r="E2416">
        <v>0</v>
      </c>
      <c r="F2416">
        <v>154</v>
      </c>
      <c r="G2416" s="5">
        <v>1.3333333333333299</v>
      </c>
      <c r="H2416" s="5">
        <v>73376.133333333302</v>
      </c>
      <c r="I2416">
        <v>12</v>
      </c>
      <c r="J2416">
        <v>10</v>
      </c>
      <c r="K2416">
        <v>0</v>
      </c>
      <c r="L2416">
        <v>120</v>
      </c>
      <c r="M2416">
        <v>15</v>
      </c>
      <c r="N2416">
        <v>10</v>
      </c>
      <c r="O2416">
        <v>0</v>
      </c>
      <c r="P2416">
        <v>151</v>
      </c>
      <c r="Q2416">
        <v>14</v>
      </c>
      <c r="R2416">
        <v>10</v>
      </c>
      <c r="S2416">
        <v>1</v>
      </c>
      <c r="T2416">
        <v>134</v>
      </c>
    </row>
    <row r="2417" spans="1:20" x14ac:dyDescent="0.2">
      <c r="A2417" s="1">
        <v>43290</v>
      </c>
      <c r="B2417" t="s">
        <v>22</v>
      </c>
      <c r="C2417">
        <v>23</v>
      </c>
      <c r="D2417">
        <v>8</v>
      </c>
      <c r="E2417">
        <v>0</v>
      </c>
      <c r="F2417">
        <v>213</v>
      </c>
      <c r="G2417" s="5">
        <v>6.3913043478260798</v>
      </c>
      <c r="H2417" s="5">
        <v>43608.043478260799</v>
      </c>
      <c r="I2417">
        <v>20</v>
      </c>
      <c r="J2417">
        <v>7</v>
      </c>
      <c r="K2417">
        <v>0</v>
      </c>
      <c r="L2417">
        <v>167</v>
      </c>
      <c r="M2417">
        <v>36</v>
      </c>
      <c r="N2417">
        <v>8</v>
      </c>
      <c r="O2417">
        <v>0</v>
      </c>
      <c r="P2417">
        <v>322</v>
      </c>
      <c r="Q2417">
        <v>23</v>
      </c>
      <c r="R2417">
        <v>8</v>
      </c>
      <c r="S2417">
        <v>0</v>
      </c>
      <c r="T2417">
        <v>212</v>
      </c>
    </row>
    <row r="2418" spans="1:20" x14ac:dyDescent="0.2">
      <c r="A2418" s="1">
        <v>43290</v>
      </c>
      <c r="B2418" t="s">
        <v>23</v>
      </c>
      <c r="C2418">
        <v>23</v>
      </c>
      <c r="D2418">
        <v>10</v>
      </c>
      <c r="E2418">
        <v>1</v>
      </c>
      <c r="F2418">
        <v>248</v>
      </c>
      <c r="G2418" s="5">
        <v>5.1739130434782599</v>
      </c>
      <c r="H2418" s="5">
        <v>30521.1739130434</v>
      </c>
      <c r="I2418">
        <v>55</v>
      </c>
      <c r="J2418">
        <v>10</v>
      </c>
      <c r="K2418">
        <v>0</v>
      </c>
      <c r="L2418">
        <v>598</v>
      </c>
      <c r="M2418">
        <v>41</v>
      </c>
      <c r="N2418">
        <v>10</v>
      </c>
      <c r="O2418">
        <v>0</v>
      </c>
      <c r="P2418">
        <v>465</v>
      </c>
      <c r="Q2418">
        <v>44</v>
      </c>
      <c r="R2418">
        <v>10</v>
      </c>
      <c r="S2418">
        <v>1</v>
      </c>
      <c r="T2418">
        <v>466</v>
      </c>
    </row>
    <row r="2419" spans="1:20" x14ac:dyDescent="0.2">
      <c r="A2419" s="1">
        <v>43290</v>
      </c>
      <c r="B2419" t="s">
        <v>24</v>
      </c>
      <c r="C2419">
        <v>5</v>
      </c>
      <c r="D2419">
        <v>2</v>
      </c>
      <c r="E2419">
        <v>0</v>
      </c>
      <c r="F2419">
        <v>9</v>
      </c>
      <c r="G2419" s="5">
        <v>5</v>
      </c>
      <c r="H2419" s="5">
        <v>60006.2</v>
      </c>
      <c r="I2419">
        <v>6</v>
      </c>
      <c r="J2419">
        <v>2</v>
      </c>
      <c r="K2419">
        <v>0</v>
      </c>
      <c r="L2419">
        <v>16</v>
      </c>
      <c r="M2419">
        <v>11</v>
      </c>
      <c r="N2419">
        <v>2</v>
      </c>
      <c r="O2419">
        <v>0</v>
      </c>
      <c r="P2419">
        <v>32</v>
      </c>
      <c r="Q2419">
        <v>10</v>
      </c>
      <c r="R2419">
        <v>2</v>
      </c>
      <c r="S2419">
        <v>0</v>
      </c>
      <c r="T2419">
        <v>26</v>
      </c>
    </row>
    <row r="2420" spans="1:20" x14ac:dyDescent="0.2">
      <c r="A2420" s="1">
        <v>43290</v>
      </c>
      <c r="B2420" t="s">
        <v>25</v>
      </c>
      <c r="C2420">
        <v>10</v>
      </c>
      <c r="D2420">
        <v>4</v>
      </c>
      <c r="E2420">
        <v>0</v>
      </c>
      <c r="F2420">
        <v>40</v>
      </c>
      <c r="G2420" s="5">
        <v>4.2222222222222197</v>
      </c>
      <c r="H2420" s="5">
        <v>33570.888888888803</v>
      </c>
      <c r="I2420">
        <v>5</v>
      </c>
      <c r="J2420">
        <v>4</v>
      </c>
      <c r="K2420">
        <v>1</v>
      </c>
      <c r="L2420">
        <v>14</v>
      </c>
      <c r="M2420">
        <v>9</v>
      </c>
      <c r="N2420">
        <v>4</v>
      </c>
      <c r="O2420">
        <v>0</v>
      </c>
      <c r="P2420">
        <v>32</v>
      </c>
      <c r="Q2420">
        <v>3</v>
      </c>
      <c r="R2420">
        <v>4</v>
      </c>
      <c r="S2420">
        <v>0</v>
      </c>
      <c r="T2420">
        <v>12</v>
      </c>
    </row>
    <row r="2421" spans="1:20" x14ac:dyDescent="0.2">
      <c r="A2421" s="1">
        <v>43290</v>
      </c>
      <c r="B2421" t="s">
        <v>26</v>
      </c>
      <c r="C2421">
        <v>40</v>
      </c>
      <c r="D2421">
        <v>2</v>
      </c>
      <c r="E2421">
        <v>0</v>
      </c>
      <c r="F2421">
        <v>78</v>
      </c>
      <c r="G2421" s="5">
        <v>4.6551724137930997</v>
      </c>
      <c r="H2421" s="5">
        <v>48431.206896551703</v>
      </c>
      <c r="I2421">
        <v>25</v>
      </c>
      <c r="J2421">
        <v>2</v>
      </c>
      <c r="K2421">
        <v>0</v>
      </c>
      <c r="L2421">
        <v>48</v>
      </c>
      <c r="M2421">
        <v>32</v>
      </c>
      <c r="N2421">
        <v>2</v>
      </c>
      <c r="O2421">
        <v>0</v>
      </c>
      <c r="P2421">
        <v>64</v>
      </c>
      <c r="Q2421">
        <v>45</v>
      </c>
      <c r="R2421">
        <v>2</v>
      </c>
      <c r="S2421">
        <v>0</v>
      </c>
      <c r="T2421">
        <v>90</v>
      </c>
    </row>
    <row r="2422" spans="1:20" x14ac:dyDescent="0.2">
      <c r="A2422" s="1">
        <v>43290</v>
      </c>
      <c r="B2422" t="s">
        <v>27</v>
      </c>
      <c r="C2422">
        <v>9</v>
      </c>
      <c r="D2422">
        <v>8</v>
      </c>
      <c r="E2422">
        <v>0</v>
      </c>
      <c r="F2422">
        <v>84</v>
      </c>
      <c r="G2422" s="5">
        <v>3.4444444444444402</v>
      </c>
      <c r="H2422" s="5">
        <v>44521.777777777701</v>
      </c>
      <c r="I2422">
        <v>10</v>
      </c>
      <c r="J2422">
        <v>8</v>
      </c>
      <c r="K2422">
        <v>2</v>
      </c>
      <c r="L2422">
        <v>71</v>
      </c>
      <c r="M2422">
        <v>10</v>
      </c>
      <c r="N2422">
        <v>8</v>
      </c>
      <c r="O2422">
        <v>1</v>
      </c>
      <c r="P2422">
        <v>86</v>
      </c>
      <c r="Q2422">
        <v>6</v>
      </c>
      <c r="R2422">
        <v>8</v>
      </c>
      <c r="S2422">
        <v>1</v>
      </c>
      <c r="T2422">
        <v>44</v>
      </c>
    </row>
    <row r="2423" spans="1:20" x14ac:dyDescent="0.2">
      <c r="A2423" s="1">
        <v>43290</v>
      </c>
      <c r="B2423" t="s">
        <v>28</v>
      </c>
      <c r="C2423">
        <v>11</v>
      </c>
      <c r="D2423">
        <v>7</v>
      </c>
      <c r="E2423">
        <v>0</v>
      </c>
      <c r="F2423">
        <v>78</v>
      </c>
      <c r="G2423" s="5">
        <v>3</v>
      </c>
      <c r="H2423" s="5">
        <v>54631.363636363603</v>
      </c>
      <c r="I2423">
        <v>11</v>
      </c>
      <c r="J2423">
        <v>12</v>
      </c>
      <c r="K2423">
        <v>8</v>
      </c>
      <c r="L2423">
        <v>48</v>
      </c>
      <c r="M2423">
        <v>13</v>
      </c>
      <c r="N2423">
        <v>10</v>
      </c>
      <c r="O2423">
        <v>0</v>
      </c>
      <c r="P2423">
        <v>122</v>
      </c>
      <c r="Q2423">
        <v>15</v>
      </c>
      <c r="R2423">
        <v>7</v>
      </c>
      <c r="S2423">
        <v>0</v>
      </c>
      <c r="T2423">
        <v>112</v>
      </c>
    </row>
    <row r="2424" spans="1:20" x14ac:dyDescent="0.2">
      <c r="A2424" s="1">
        <v>43290</v>
      </c>
      <c r="B2424" t="s">
        <v>29</v>
      </c>
      <c r="C2424">
        <v>15</v>
      </c>
      <c r="D2424">
        <v>2</v>
      </c>
      <c r="E2424">
        <v>0</v>
      </c>
      <c r="F2424">
        <v>47</v>
      </c>
      <c r="G2424" s="5">
        <v>4.4166666666666599</v>
      </c>
      <c r="H2424" s="5">
        <v>58486.5</v>
      </c>
      <c r="I2424">
        <v>15</v>
      </c>
      <c r="J2424">
        <v>2</v>
      </c>
      <c r="K2424">
        <v>0</v>
      </c>
      <c r="L2424">
        <v>31</v>
      </c>
      <c r="M2424">
        <v>16</v>
      </c>
      <c r="N2424">
        <v>2</v>
      </c>
      <c r="O2424">
        <v>0</v>
      </c>
      <c r="P2424">
        <v>44</v>
      </c>
      <c r="Q2424">
        <v>16</v>
      </c>
      <c r="R2424">
        <v>2</v>
      </c>
      <c r="S2424">
        <v>0</v>
      </c>
      <c r="T2424">
        <v>46</v>
      </c>
    </row>
    <row r="2425" spans="1:20" x14ac:dyDescent="0.2">
      <c r="A2425" s="1">
        <v>43290</v>
      </c>
      <c r="B2425" t="s">
        <v>30</v>
      </c>
      <c r="C2425">
        <v>16</v>
      </c>
      <c r="D2425">
        <v>2</v>
      </c>
      <c r="E2425">
        <v>0</v>
      </c>
      <c r="F2425">
        <v>43</v>
      </c>
      <c r="G2425" s="5">
        <v>3.5</v>
      </c>
      <c r="H2425" s="5">
        <v>57246.071428571398</v>
      </c>
      <c r="I2425">
        <v>12</v>
      </c>
      <c r="J2425">
        <v>2</v>
      </c>
      <c r="K2425">
        <v>0</v>
      </c>
      <c r="L2425">
        <v>31</v>
      </c>
      <c r="M2425">
        <v>10</v>
      </c>
      <c r="N2425">
        <v>2</v>
      </c>
      <c r="O2425">
        <v>0</v>
      </c>
      <c r="P2425">
        <v>23</v>
      </c>
      <c r="Q2425">
        <v>17</v>
      </c>
      <c r="R2425">
        <v>2</v>
      </c>
      <c r="S2425">
        <v>0</v>
      </c>
      <c r="T2425">
        <v>46</v>
      </c>
    </row>
    <row r="2426" spans="1:20" x14ac:dyDescent="0.2">
      <c r="A2426" s="1">
        <v>43290</v>
      </c>
      <c r="B2426" t="s">
        <v>31</v>
      </c>
      <c r="C2426">
        <v>54</v>
      </c>
      <c r="D2426">
        <v>13</v>
      </c>
      <c r="E2426">
        <v>0</v>
      </c>
      <c r="F2426">
        <v>662</v>
      </c>
      <c r="G2426" s="5">
        <v>4.3333333333333304</v>
      </c>
      <c r="H2426" s="5">
        <v>46458.222222222197</v>
      </c>
      <c r="I2426">
        <v>58</v>
      </c>
      <c r="J2426">
        <v>13</v>
      </c>
      <c r="K2426">
        <v>2</v>
      </c>
      <c r="L2426">
        <v>617</v>
      </c>
      <c r="M2426">
        <v>58</v>
      </c>
      <c r="N2426">
        <v>13</v>
      </c>
      <c r="O2426">
        <v>1</v>
      </c>
      <c r="P2426">
        <v>704</v>
      </c>
      <c r="Q2426">
        <v>66</v>
      </c>
      <c r="R2426">
        <v>13</v>
      </c>
      <c r="S2426">
        <v>0</v>
      </c>
      <c r="T2426">
        <v>832</v>
      </c>
    </row>
    <row r="2427" spans="1:20" x14ac:dyDescent="0.2">
      <c r="A2427" s="1">
        <v>43290</v>
      </c>
      <c r="B2427" t="s">
        <v>32</v>
      </c>
      <c r="C2427">
        <v>17</v>
      </c>
      <c r="D2427">
        <v>3</v>
      </c>
      <c r="E2427">
        <v>0</v>
      </c>
      <c r="F2427">
        <v>67</v>
      </c>
      <c r="G2427" s="5">
        <v>2.3529411764705799</v>
      </c>
      <c r="H2427" s="5">
        <v>64746.176470588201</v>
      </c>
      <c r="I2427">
        <v>27</v>
      </c>
      <c r="J2427">
        <v>3</v>
      </c>
      <c r="K2427">
        <v>0</v>
      </c>
      <c r="L2427">
        <v>87</v>
      </c>
      <c r="M2427">
        <v>29</v>
      </c>
      <c r="N2427">
        <v>3</v>
      </c>
      <c r="O2427">
        <v>0</v>
      </c>
      <c r="P2427">
        <v>107</v>
      </c>
      <c r="Q2427">
        <v>28</v>
      </c>
      <c r="R2427">
        <v>3</v>
      </c>
      <c r="S2427">
        <v>0</v>
      </c>
      <c r="T2427">
        <v>117</v>
      </c>
    </row>
    <row r="2428" spans="1:20" x14ac:dyDescent="0.2">
      <c r="A2428" s="1">
        <v>43291</v>
      </c>
      <c r="B2428" t="s">
        <v>18</v>
      </c>
      <c r="C2428">
        <v>7</v>
      </c>
      <c r="D2428">
        <v>4</v>
      </c>
      <c r="E2428">
        <v>0</v>
      </c>
      <c r="F2428">
        <v>24</v>
      </c>
      <c r="G2428" s="5">
        <v>1.8571428571428501</v>
      </c>
      <c r="H2428" s="5">
        <v>71470.142857142797</v>
      </c>
      <c r="I2428">
        <v>8</v>
      </c>
      <c r="J2428">
        <v>4</v>
      </c>
      <c r="K2428">
        <v>0</v>
      </c>
      <c r="L2428">
        <v>28</v>
      </c>
      <c r="M2428">
        <v>10</v>
      </c>
      <c r="N2428">
        <v>4</v>
      </c>
      <c r="O2428">
        <v>0</v>
      </c>
      <c r="P2428">
        <v>35</v>
      </c>
      <c r="Q2428">
        <v>12</v>
      </c>
      <c r="R2428">
        <v>4</v>
      </c>
      <c r="S2428">
        <v>0</v>
      </c>
      <c r="T2428">
        <v>42</v>
      </c>
    </row>
    <row r="2429" spans="1:20" x14ac:dyDescent="0.2">
      <c r="A2429" s="1">
        <v>43291</v>
      </c>
      <c r="B2429" t="s">
        <v>19</v>
      </c>
      <c r="C2429">
        <v>30</v>
      </c>
      <c r="D2429">
        <v>10</v>
      </c>
      <c r="E2429">
        <v>1</v>
      </c>
      <c r="F2429">
        <v>276</v>
      </c>
      <c r="G2429" s="5">
        <v>14.533333333333299</v>
      </c>
      <c r="H2429" s="5">
        <v>53369.466666666602</v>
      </c>
      <c r="I2429">
        <v>35</v>
      </c>
      <c r="J2429">
        <v>11</v>
      </c>
      <c r="K2429">
        <v>1</v>
      </c>
      <c r="L2429">
        <v>328</v>
      </c>
      <c r="M2429">
        <v>29</v>
      </c>
      <c r="N2429">
        <v>14</v>
      </c>
      <c r="O2429">
        <v>3</v>
      </c>
      <c r="P2429">
        <v>320</v>
      </c>
      <c r="Q2429">
        <v>27</v>
      </c>
      <c r="R2429">
        <v>15</v>
      </c>
      <c r="S2429">
        <v>2</v>
      </c>
      <c r="T2429">
        <v>336</v>
      </c>
    </row>
    <row r="2430" spans="1:20" x14ac:dyDescent="0.2">
      <c r="A2430" s="1">
        <v>43291</v>
      </c>
      <c r="B2430" t="s">
        <v>20</v>
      </c>
      <c r="C2430">
        <v>14</v>
      </c>
      <c r="D2430">
        <v>8</v>
      </c>
      <c r="E2430">
        <v>0</v>
      </c>
      <c r="F2430">
        <v>118</v>
      </c>
      <c r="G2430" s="5">
        <v>2.7857142857142798</v>
      </c>
      <c r="H2430" s="5">
        <v>64337.285714285703</v>
      </c>
      <c r="I2430">
        <v>17</v>
      </c>
      <c r="J2430">
        <v>17</v>
      </c>
      <c r="K2430">
        <v>9</v>
      </c>
      <c r="L2430">
        <v>124</v>
      </c>
      <c r="M2430">
        <v>19</v>
      </c>
      <c r="N2430">
        <v>8</v>
      </c>
      <c r="O2430">
        <v>0</v>
      </c>
      <c r="P2430">
        <v>141</v>
      </c>
      <c r="Q2430">
        <v>22</v>
      </c>
      <c r="R2430">
        <v>12</v>
      </c>
      <c r="S2430">
        <v>0</v>
      </c>
      <c r="T2430">
        <v>259</v>
      </c>
    </row>
    <row r="2431" spans="1:20" x14ac:dyDescent="0.2">
      <c r="A2431" s="1">
        <v>43291</v>
      </c>
      <c r="B2431" t="s">
        <v>21</v>
      </c>
      <c r="C2431">
        <v>22</v>
      </c>
      <c r="D2431">
        <v>10</v>
      </c>
      <c r="E2431">
        <v>0</v>
      </c>
      <c r="F2431">
        <v>224</v>
      </c>
      <c r="G2431" s="5">
        <v>2.1904761904761898</v>
      </c>
      <c r="H2431" s="5">
        <v>76200.571428571406</v>
      </c>
      <c r="I2431">
        <v>11</v>
      </c>
      <c r="J2431">
        <v>10</v>
      </c>
      <c r="K2431">
        <v>0</v>
      </c>
      <c r="L2431">
        <v>110</v>
      </c>
      <c r="M2431">
        <v>16</v>
      </c>
      <c r="N2431">
        <v>10</v>
      </c>
      <c r="O2431">
        <v>0</v>
      </c>
      <c r="P2431">
        <v>163</v>
      </c>
      <c r="Q2431">
        <v>12</v>
      </c>
      <c r="R2431">
        <v>10</v>
      </c>
      <c r="S2431">
        <v>1</v>
      </c>
      <c r="T2431">
        <v>114</v>
      </c>
    </row>
    <row r="2432" spans="1:20" x14ac:dyDescent="0.2">
      <c r="A2432" s="1">
        <v>43291</v>
      </c>
      <c r="B2432" t="s">
        <v>22</v>
      </c>
      <c r="C2432">
        <v>27</v>
      </c>
      <c r="D2432">
        <v>8</v>
      </c>
      <c r="E2432">
        <v>0</v>
      </c>
      <c r="F2432">
        <v>254</v>
      </c>
      <c r="G2432" s="5">
        <v>3.5384615384615299</v>
      </c>
      <c r="H2432" s="5">
        <v>65422.846153846098</v>
      </c>
      <c r="I2432">
        <v>24</v>
      </c>
      <c r="J2432">
        <v>7</v>
      </c>
      <c r="K2432">
        <v>0</v>
      </c>
      <c r="L2432">
        <v>198</v>
      </c>
      <c r="M2432">
        <v>29</v>
      </c>
      <c r="N2432">
        <v>8</v>
      </c>
      <c r="O2432">
        <v>0</v>
      </c>
      <c r="P2432">
        <v>258</v>
      </c>
      <c r="Q2432">
        <v>34</v>
      </c>
      <c r="R2432">
        <v>8</v>
      </c>
      <c r="S2432">
        <v>0</v>
      </c>
      <c r="T2432">
        <v>314</v>
      </c>
    </row>
    <row r="2433" spans="1:20" x14ac:dyDescent="0.2">
      <c r="A2433" s="1">
        <v>43291</v>
      </c>
      <c r="B2433" t="s">
        <v>23</v>
      </c>
      <c r="C2433">
        <v>25</v>
      </c>
      <c r="D2433">
        <v>10</v>
      </c>
      <c r="E2433">
        <v>0</v>
      </c>
      <c r="F2433">
        <v>279</v>
      </c>
      <c r="G2433" s="5">
        <v>2.13043478260869</v>
      </c>
      <c r="H2433" s="5">
        <v>60972.0869565217</v>
      </c>
      <c r="I2433">
        <v>29</v>
      </c>
      <c r="J2433">
        <v>10</v>
      </c>
      <c r="K2433">
        <v>0</v>
      </c>
      <c r="L2433">
        <v>315</v>
      </c>
      <c r="M2433">
        <v>33</v>
      </c>
      <c r="N2433">
        <v>10</v>
      </c>
      <c r="O2433">
        <v>1</v>
      </c>
      <c r="P2433">
        <v>355</v>
      </c>
      <c r="Q2433">
        <v>61</v>
      </c>
      <c r="R2433">
        <v>10</v>
      </c>
      <c r="S2433">
        <v>0</v>
      </c>
      <c r="T2433">
        <v>680</v>
      </c>
    </row>
    <row r="2434" spans="1:20" x14ac:dyDescent="0.2">
      <c r="A2434" s="1">
        <v>43291</v>
      </c>
      <c r="B2434" t="s">
        <v>24</v>
      </c>
      <c r="C2434">
        <v>16</v>
      </c>
      <c r="D2434">
        <v>2</v>
      </c>
      <c r="E2434">
        <v>0</v>
      </c>
      <c r="F2434">
        <v>36</v>
      </c>
      <c r="G2434" s="5">
        <v>2.3125</v>
      </c>
      <c r="H2434" s="5">
        <v>50134.5625</v>
      </c>
      <c r="I2434">
        <v>15</v>
      </c>
      <c r="J2434">
        <v>2</v>
      </c>
      <c r="K2434">
        <v>0</v>
      </c>
      <c r="L2434">
        <v>34</v>
      </c>
      <c r="M2434">
        <v>13</v>
      </c>
      <c r="N2434">
        <v>2</v>
      </c>
      <c r="O2434">
        <v>0</v>
      </c>
      <c r="P2434">
        <v>29</v>
      </c>
      <c r="Q2434">
        <v>17</v>
      </c>
      <c r="R2434">
        <v>2</v>
      </c>
      <c r="S2434">
        <v>0</v>
      </c>
      <c r="T2434">
        <v>66</v>
      </c>
    </row>
    <row r="2435" spans="1:20" x14ac:dyDescent="0.2">
      <c r="A2435" s="1">
        <v>43291</v>
      </c>
      <c r="B2435" t="s">
        <v>25</v>
      </c>
      <c r="C2435">
        <v>9</v>
      </c>
      <c r="D2435">
        <v>4</v>
      </c>
      <c r="E2435">
        <v>0</v>
      </c>
      <c r="F2435">
        <v>36</v>
      </c>
      <c r="G2435" s="5">
        <v>2.875</v>
      </c>
      <c r="H2435" s="5">
        <v>62653.875</v>
      </c>
      <c r="I2435">
        <v>18</v>
      </c>
      <c r="J2435">
        <v>4</v>
      </c>
      <c r="K2435">
        <v>0</v>
      </c>
      <c r="L2435">
        <v>63</v>
      </c>
      <c r="M2435">
        <v>12</v>
      </c>
      <c r="N2435">
        <v>4</v>
      </c>
      <c r="O2435">
        <v>0</v>
      </c>
      <c r="P2435">
        <v>46</v>
      </c>
      <c r="Q2435">
        <v>14</v>
      </c>
      <c r="R2435">
        <v>4</v>
      </c>
      <c r="S2435">
        <v>3</v>
      </c>
      <c r="T2435">
        <v>32</v>
      </c>
    </row>
    <row r="2436" spans="1:20" x14ac:dyDescent="0.2">
      <c r="A2436" s="1">
        <v>43291</v>
      </c>
      <c r="B2436" t="s">
        <v>26</v>
      </c>
      <c r="C2436">
        <v>44</v>
      </c>
      <c r="D2436">
        <v>2</v>
      </c>
      <c r="E2436">
        <v>0</v>
      </c>
      <c r="F2436">
        <v>88</v>
      </c>
      <c r="G2436" s="5">
        <v>3.3333333333333299</v>
      </c>
      <c r="H2436" s="5">
        <v>48591.303030303003</v>
      </c>
      <c r="I2436">
        <v>45</v>
      </c>
      <c r="J2436">
        <v>2</v>
      </c>
      <c r="K2436">
        <v>0</v>
      </c>
      <c r="L2436">
        <v>85</v>
      </c>
      <c r="M2436">
        <v>44</v>
      </c>
      <c r="N2436">
        <v>2</v>
      </c>
      <c r="O2436">
        <v>0</v>
      </c>
      <c r="P2436">
        <v>86</v>
      </c>
      <c r="Q2436">
        <v>49</v>
      </c>
      <c r="R2436">
        <v>2</v>
      </c>
      <c r="S2436">
        <v>0</v>
      </c>
      <c r="T2436">
        <v>89</v>
      </c>
    </row>
    <row r="2437" spans="1:20" x14ac:dyDescent="0.2">
      <c r="A2437" s="1">
        <v>43291</v>
      </c>
      <c r="B2437" t="s">
        <v>27</v>
      </c>
      <c r="C2437">
        <v>11</v>
      </c>
      <c r="D2437">
        <v>8</v>
      </c>
      <c r="E2437">
        <v>1</v>
      </c>
      <c r="F2437">
        <v>94</v>
      </c>
      <c r="G2437" s="5">
        <v>4</v>
      </c>
      <c r="H2437" s="5">
        <v>54569.545454545398</v>
      </c>
      <c r="I2437">
        <v>7</v>
      </c>
      <c r="J2437">
        <v>8</v>
      </c>
      <c r="K2437">
        <v>4</v>
      </c>
      <c r="L2437">
        <v>38</v>
      </c>
      <c r="M2437">
        <v>7</v>
      </c>
      <c r="N2437">
        <v>8</v>
      </c>
      <c r="O2437">
        <v>1</v>
      </c>
      <c r="P2437">
        <v>56</v>
      </c>
      <c r="Q2437">
        <v>7</v>
      </c>
      <c r="R2437">
        <v>8</v>
      </c>
      <c r="S2437">
        <v>0</v>
      </c>
      <c r="T2437">
        <v>71</v>
      </c>
    </row>
    <row r="2438" spans="1:20" x14ac:dyDescent="0.2">
      <c r="A2438" s="1">
        <v>43291</v>
      </c>
      <c r="B2438" t="s">
        <v>28</v>
      </c>
      <c r="C2438">
        <v>14</v>
      </c>
      <c r="D2438">
        <v>6</v>
      </c>
      <c r="E2438">
        <v>0</v>
      </c>
      <c r="F2438">
        <v>86</v>
      </c>
      <c r="G2438" s="5">
        <v>1.6428571428571399</v>
      </c>
      <c r="H2438" s="5">
        <v>64445.571428571398</v>
      </c>
      <c r="I2438">
        <v>13</v>
      </c>
      <c r="J2438">
        <v>9</v>
      </c>
      <c r="K2438">
        <v>0</v>
      </c>
      <c r="L2438">
        <v>122</v>
      </c>
      <c r="M2438">
        <v>19</v>
      </c>
      <c r="N2438">
        <v>9</v>
      </c>
      <c r="O2438">
        <v>2</v>
      </c>
      <c r="P2438">
        <v>129</v>
      </c>
      <c r="Q2438">
        <v>14</v>
      </c>
      <c r="R2438">
        <v>10</v>
      </c>
      <c r="S2438">
        <v>0</v>
      </c>
      <c r="T2438">
        <v>147</v>
      </c>
    </row>
    <row r="2439" spans="1:20" x14ac:dyDescent="0.2">
      <c r="A2439" s="1">
        <v>43291</v>
      </c>
      <c r="B2439" t="s">
        <v>29</v>
      </c>
      <c r="C2439">
        <v>17</v>
      </c>
      <c r="D2439">
        <v>2</v>
      </c>
      <c r="E2439">
        <v>0</v>
      </c>
      <c r="F2439">
        <v>34</v>
      </c>
      <c r="G2439" s="5">
        <v>2.86666666666666</v>
      </c>
      <c r="H2439" s="5">
        <v>60059.733333333301</v>
      </c>
      <c r="I2439">
        <v>20</v>
      </c>
      <c r="J2439">
        <v>2</v>
      </c>
      <c r="K2439">
        <v>0</v>
      </c>
      <c r="L2439">
        <v>50</v>
      </c>
      <c r="M2439">
        <v>19</v>
      </c>
      <c r="N2439">
        <v>2</v>
      </c>
      <c r="O2439">
        <v>0</v>
      </c>
      <c r="P2439">
        <v>43</v>
      </c>
      <c r="Q2439">
        <v>27</v>
      </c>
      <c r="R2439">
        <v>2</v>
      </c>
      <c r="S2439">
        <v>0</v>
      </c>
      <c r="T2439">
        <v>75</v>
      </c>
    </row>
    <row r="2440" spans="1:20" x14ac:dyDescent="0.2">
      <c r="A2440" s="1">
        <v>43291</v>
      </c>
      <c r="B2440" t="s">
        <v>30</v>
      </c>
      <c r="C2440">
        <v>12</v>
      </c>
      <c r="D2440">
        <v>2</v>
      </c>
      <c r="E2440">
        <v>0</v>
      </c>
      <c r="F2440">
        <v>28</v>
      </c>
      <c r="G2440" s="5">
        <v>1.6</v>
      </c>
      <c r="H2440" s="5">
        <v>60167.5</v>
      </c>
      <c r="I2440">
        <v>17</v>
      </c>
      <c r="J2440">
        <v>2</v>
      </c>
      <c r="K2440">
        <v>0</v>
      </c>
      <c r="L2440">
        <v>47</v>
      </c>
      <c r="M2440">
        <v>11</v>
      </c>
      <c r="N2440">
        <v>2</v>
      </c>
      <c r="O2440">
        <v>0</v>
      </c>
      <c r="P2440">
        <v>27</v>
      </c>
      <c r="Q2440">
        <v>14</v>
      </c>
      <c r="R2440">
        <v>2</v>
      </c>
      <c r="S2440">
        <v>0</v>
      </c>
      <c r="T2440">
        <v>38</v>
      </c>
    </row>
    <row r="2441" spans="1:20" x14ac:dyDescent="0.2">
      <c r="A2441" s="1">
        <v>43291</v>
      </c>
      <c r="B2441" t="s">
        <v>31</v>
      </c>
      <c r="C2441">
        <v>81</v>
      </c>
      <c r="D2441">
        <v>12</v>
      </c>
      <c r="E2441">
        <v>0</v>
      </c>
      <c r="F2441">
        <v>949</v>
      </c>
      <c r="G2441" s="5">
        <v>4.2345679012345601</v>
      </c>
      <c r="H2441" s="5">
        <v>48279.407407407401</v>
      </c>
      <c r="I2441">
        <v>76</v>
      </c>
      <c r="J2441">
        <v>12</v>
      </c>
      <c r="K2441">
        <v>1</v>
      </c>
      <c r="L2441">
        <v>879</v>
      </c>
      <c r="M2441">
        <v>79</v>
      </c>
      <c r="N2441">
        <v>12</v>
      </c>
      <c r="O2441">
        <v>1</v>
      </c>
      <c r="P2441">
        <v>903</v>
      </c>
      <c r="Q2441">
        <v>80</v>
      </c>
      <c r="R2441">
        <v>15</v>
      </c>
      <c r="S2441">
        <v>1</v>
      </c>
      <c r="T2441">
        <v>1059</v>
      </c>
    </row>
    <row r="2442" spans="1:20" x14ac:dyDescent="0.2">
      <c r="A2442" s="1">
        <v>43291</v>
      </c>
      <c r="B2442" t="s">
        <v>32</v>
      </c>
      <c r="C2442">
        <v>24</v>
      </c>
      <c r="D2442">
        <v>3</v>
      </c>
      <c r="E2442">
        <v>0</v>
      </c>
      <c r="F2442">
        <v>88</v>
      </c>
      <c r="G2442" s="5">
        <v>7.875</v>
      </c>
      <c r="H2442" s="5">
        <v>62581.666666666599</v>
      </c>
      <c r="I2442">
        <v>40</v>
      </c>
      <c r="J2442">
        <v>3</v>
      </c>
      <c r="K2442">
        <v>0</v>
      </c>
      <c r="L2442">
        <v>154</v>
      </c>
      <c r="M2442">
        <v>31</v>
      </c>
      <c r="N2442">
        <v>3</v>
      </c>
      <c r="O2442">
        <v>0</v>
      </c>
      <c r="P2442">
        <v>112</v>
      </c>
      <c r="Q2442">
        <v>39</v>
      </c>
      <c r="R2442">
        <v>3</v>
      </c>
      <c r="S2442">
        <v>0</v>
      </c>
      <c r="T2442">
        <v>154</v>
      </c>
    </row>
    <row r="2443" spans="1:20" x14ac:dyDescent="0.2">
      <c r="A2443" s="1">
        <v>43292</v>
      </c>
      <c r="B2443" t="s">
        <v>18</v>
      </c>
      <c r="C2443">
        <v>3</v>
      </c>
      <c r="D2443">
        <v>4</v>
      </c>
      <c r="E2443">
        <v>0</v>
      </c>
      <c r="F2443">
        <v>10</v>
      </c>
      <c r="G2443" s="5">
        <v>1.3333333333333299</v>
      </c>
      <c r="H2443" s="5">
        <v>66936.333333333299</v>
      </c>
      <c r="I2443">
        <v>18</v>
      </c>
      <c r="J2443">
        <v>4</v>
      </c>
      <c r="K2443">
        <v>0</v>
      </c>
      <c r="L2443">
        <v>63</v>
      </c>
      <c r="M2443">
        <v>4</v>
      </c>
      <c r="N2443">
        <v>4</v>
      </c>
      <c r="O2443">
        <v>1</v>
      </c>
      <c r="P2443">
        <v>10</v>
      </c>
      <c r="Q2443">
        <v>20</v>
      </c>
      <c r="R2443">
        <v>4</v>
      </c>
      <c r="S2443">
        <v>0</v>
      </c>
      <c r="T2443">
        <v>70</v>
      </c>
    </row>
    <row r="2444" spans="1:20" x14ac:dyDescent="0.2">
      <c r="A2444" s="1">
        <v>43292</v>
      </c>
      <c r="B2444" t="s">
        <v>19</v>
      </c>
      <c r="C2444">
        <v>26</v>
      </c>
      <c r="D2444">
        <v>13</v>
      </c>
      <c r="E2444">
        <v>1</v>
      </c>
      <c r="F2444">
        <v>309</v>
      </c>
      <c r="G2444" s="5">
        <v>4.4230769230769198</v>
      </c>
      <c r="H2444" s="5">
        <v>65434.846153846098</v>
      </c>
      <c r="I2444">
        <v>33</v>
      </c>
      <c r="J2444">
        <v>12</v>
      </c>
      <c r="K2444">
        <v>1</v>
      </c>
      <c r="L2444">
        <v>354</v>
      </c>
      <c r="M2444">
        <v>36</v>
      </c>
      <c r="N2444">
        <v>8</v>
      </c>
      <c r="O2444">
        <v>1</v>
      </c>
      <c r="P2444">
        <v>246</v>
      </c>
      <c r="Q2444">
        <v>41</v>
      </c>
      <c r="R2444">
        <v>16</v>
      </c>
      <c r="S2444">
        <v>2</v>
      </c>
      <c r="T2444">
        <v>593</v>
      </c>
    </row>
    <row r="2445" spans="1:20" x14ac:dyDescent="0.2">
      <c r="A2445" s="1">
        <v>43292</v>
      </c>
      <c r="B2445" t="s">
        <v>20</v>
      </c>
      <c r="C2445">
        <v>13</v>
      </c>
      <c r="D2445">
        <v>7</v>
      </c>
      <c r="E2445">
        <v>0</v>
      </c>
      <c r="F2445">
        <v>80</v>
      </c>
      <c r="G2445" s="5">
        <v>1.5384615384615301</v>
      </c>
      <c r="H2445" s="5">
        <v>77049</v>
      </c>
      <c r="I2445">
        <v>13</v>
      </c>
      <c r="J2445">
        <v>13</v>
      </c>
      <c r="K2445">
        <v>0</v>
      </c>
      <c r="L2445">
        <v>162</v>
      </c>
      <c r="M2445">
        <v>19</v>
      </c>
      <c r="N2445">
        <v>8</v>
      </c>
      <c r="O2445">
        <v>0</v>
      </c>
      <c r="P2445">
        <v>154</v>
      </c>
      <c r="Q2445">
        <v>30</v>
      </c>
      <c r="R2445">
        <v>23</v>
      </c>
      <c r="S2445">
        <v>6</v>
      </c>
      <c r="T2445">
        <v>448</v>
      </c>
    </row>
    <row r="2446" spans="1:20" x14ac:dyDescent="0.2">
      <c r="A2446" s="1">
        <v>43292</v>
      </c>
      <c r="B2446" t="s">
        <v>21</v>
      </c>
      <c r="C2446">
        <v>7</v>
      </c>
      <c r="D2446">
        <v>10</v>
      </c>
      <c r="E2446">
        <v>0</v>
      </c>
      <c r="F2446">
        <v>72</v>
      </c>
      <c r="G2446" s="5">
        <v>4.2857142857142803</v>
      </c>
      <c r="H2446" s="5">
        <v>170.57142857142799</v>
      </c>
      <c r="I2446">
        <v>14</v>
      </c>
      <c r="J2446">
        <v>10</v>
      </c>
      <c r="K2446">
        <v>0</v>
      </c>
      <c r="L2446">
        <v>141</v>
      </c>
      <c r="M2446">
        <v>9</v>
      </c>
      <c r="N2446">
        <v>10</v>
      </c>
      <c r="O2446">
        <v>0</v>
      </c>
      <c r="P2446">
        <v>90</v>
      </c>
      <c r="Q2446">
        <v>21</v>
      </c>
      <c r="R2446">
        <v>10</v>
      </c>
      <c r="S2446">
        <v>1</v>
      </c>
      <c r="T2446">
        <v>198</v>
      </c>
    </row>
    <row r="2447" spans="1:20" x14ac:dyDescent="0.2">
      <c r="A2447" s="1">
        <v>43292</v>
      </c>
      <c r="B2447" t="s">
        <v>22</v>
      </c>
      <c r="C2447">
        <v>32</v>
      </c>
      <c r="D2447">
        <v>8</v>
      </c>
      <c r="E2447">
        <v>0</v>
      </c>
      <c r="F2447">
        <v>294</v>
      </c>
      <c r="G2447" s="5">
        <v>3.5161290322580601</v>
      </c>
      <c r="H2447" s="5">
        <v>64652.612903225803</v>
      </c>
      <c r="I2447">
        <v>32</v>
      </c>
      <c r="J2447">
        <v>7</v>
      </c>
      <c r="K2447">
        <v>2</v>
      </c>
      <c r="L2447">
        <v>219</v>
      </c>
      <c r="M2447">
        <v>36</v>
      </c>
      <c r="N2447">
        <v>7</v>
      </c>
      <c r="O2447">
        <v>0</v>
      </c>
      <c r="P2447">
        <v>278</v>
      </c>
      <c r="Q2447">
        <v>55</v>
      </c>
      <c r="R2447">
        <v>8</v>
      </c>
      <c r="S2447">
        <v>0</v>
      </c>
      <c r="T2447">
        <v>508</v>
      </c>
    </row>
    <row r="2448" spans="1:20" x14ac:dyDescent="0.2">
      <c r="A2448" s="1">
        <v>43292</v>
      </c>
      <c r="B2448" t="s">
        <v>23</v>
      </c>
      <c r="C2448">
        <v>52</v>
      </c>
      <c r="D2448">
        <v>10</v>
      </c>
      <c r="E2448">
        <v>0</v>
      </c>
      <c r="F2448">
        <v>576</v>
      </c>
      <c r="G2448" s="5">
        <v>1.9756097560975601</v>
      </c>
      <c r="H2448" s="5">
        <v>56253.512195121897</v>
      </c>
      <c r="I2448">
        <v>61</v>
      </c>
      <c r="J2448">
        <v>10</v>
      </c>
      <c r="K2448">
        <v>0</v>
      </c>
      <c r="L2448">
        <v>669</v>
      </c>
      <c r="M2448">
        <v>34</v>
      </c>
      <c r="N2448">
        <v>10</v>
      </c>
      <c r="O2448">
        <v>1</v>
      </c>
      <c r="P2448">
        <v>347</v>
      </c>
      <c r="Q2448">
        <v>49</v>
      </c>
      <c r="R2448">
        <v>9</v>
      </c>
      <c r="S2448">
        <v>0</v>
      </c>
      <c r="T2448">
        <v>519</v>
      </c>
    </row>
    <row r="2449" spans="1:20" x14ac:dyDescent="0.2">
      <c r="A2449" s="1">
        <v>43292</v>
      </c>
      <c r="B2449" t="s">
        <v>24</v>
      </c>
      <c r="C2449">
        <v>8</v>
      </c>
      <c r="D2449">
        <v>2</v>
      </c>
      <c r="E2449">
        <v>0</v>
      </c>
      <c r="F2449">
        <v>14</v>
      </c>
      <c r="G2449" s="5">
        <v>3.375</v>
      </c>
      <c r="H2449" s="5">
        <v>12832.375</v>
      </c>
      <c r="I2449">
        <v>18</v>
      </c>
      <c r="J2449">
        <v>2</v>
      </c>
      <c r="K2449">
        <v>0</v>
      </c>
      <c r="L2449">
        <v>49</v>
      </c>
      <c r="M2449">
        <v>15</v>
      </c>
      <c r="N2449">
        <v>2</v>
      </c>
      <c r="O2449">
        <v>0</v>
      </c>
      <c r="P2449">
        <v>36</v>
      </c>
      <c r="Q2449">
        <v>27</v>
      </c>
      <c r="R2449">
        <v>2</v>
      </c>
      <c r="S2449">
        <v>0</v>
      </c>
      <c r="T2449">
        <v>138</v>
      </c>
    </row>
    <row r="2450" spans="1:20" x14ac:dyDescent="0.2">
      <c r="A2450" s="1">
        <v>43292</v>
      </c>
      <c r="B2450" t="s">
        <v>25</v>
      </c>
      <c r="C2450">
        <v>13</v>
      </c>
      <c r="D2450">
        <v>4</v>
      </c>
      <c r="E2450">
        <v>0</v>
      </c>
      <c r="F2450">
        <v>50</v>
      </c>
      <c r="G2450" s="5">
        <v>2.1818181818181799</v>
      </c>
      <c r="H2450" s="5">
        <v>54710.727272727199</v>
      </c>
      <c r="I2450">
        <v>14</v>
      </c>
      <c r="J2450">
        <v>4</v>
      </c>
      <c r="K2450">
        <v>0</v>
      </c>
      <c r="L2450">
        <v>48</v>
      </c>
      <c r="M2450">
        <v>9</v>
      </c>
      <c r="N2450">
        <v>4</v>
      </c>
      <c r="O2450">
        <v>0</v>
      </c>
      <c r="P2450">
        <v>35</v>
      </c>
      <c r="Q2450">
        <v>11</v>
      </c>
      <c r="R2450">
        <v>4</v>
      </c>
      <c r="S2450">
        <v>0</v>
      </c>
      <c r="T2450">
        <v>44</v>
      </c>
    </row>
    <row r="2451" spans="1:20" x14ac:dyDescent="0.2">
      <c r="A2451" s="1">
        <v>43292</v>
      </c>
      <c r="B2451" t="s">
        <v>26</v>
      </c>
      <c r="C2451">
        <v>41</v>
      </c>
      <c r="D2451">
        <v>2</v>
      </c>
      <c r="E2451">
        <v>0</v>
      </c>
      <c r="F2451">
        <v>81</v>
      </c>
      <c r="G2451" s="5">
        <v>2.5652173913043401</v>
      </c>
      <c r="H2451" s="5">
        <v>52318.652173912997</v>
      </c>
      <c r="I2451">
        <v>38</v>
      </c>
      <c r="J2451">
        <v>2</v>
      </c>
      <c r="K2451">
        <v>0</v>
      </c>
      <c r="L2451">
        <v>76</v>
      </c>
      <c r="M2451">
        <v>40</v>
      </c>
      <c r="N2451">
        <v>2</v>
      </c>
      <c r="O2451">
        <v>0</v>
      </c>
      <c r="P2451">
        <v>79</v>
      </c>
      <c r="Q2451">
        <v>35</v>
      </c>
      <c r="R2451">
        <v>2</v>
      </c>
      <c r="S2451">
        <v>0</v>
      </c>
      <c r="T2451">
        <v>66</v>
      </c>
    </row>
    <row r="2452" spans="1:20" x14ac:dyDescent="0.2">
      <c r="A2452" s="1">
        <v>43292</v>
      </c>
      <c r="B2452" t="s">
        <v>27</v>
      </c>
      <c r="C2452">
        <v>21</v>
      </c>
      <c r="D2452">
        <v>8</v>
      </c>
      <c r="E2452">
        <v>0</v>
      </c>
      <c r="F2452">
        <v>194</v>
      </c>
      <c r="G2452" s="5">
        <v>1.75</v>
      </c>
      <c r="H2452" s="5">
        <v>65207.95</v>
      </c>
      <c r="I2452">
        <v>9</v>
      </c>
      <c r="J2452">
        <v>8</v>
      </c>
      <c r="K2452">
        <v>1</v>
      </c>
      <c r="L2452">
        <v>75</v>
      </c>
      <c r="M2452">
        <v>14</v>
      </c>
      <c r="N2452">
        <v>8</v>
      </c>
      <c r="O2452">
        <v>0</v>
      </c>
      <c r="P2452">
        <v>136</v>
      </c>
      <c r="Q2452">
        <v>9</v>
      </c>
      <c r="R2452">
        <v>8</v>
      </c>
      <c r="S2452">
        <v>0</v>
      </c>
      <c r="T2452">
        <v>83</v>
      </c>
    </row>
    <row r="2453" spans="1:20" x14ac:dyDescent="0.2">
      <c r="A2453" s="1">
        <v>43292</v>
      </c>
      <c r="B2453" t="s">
        <v>28</v>
      </c>
      <c r="C2453">
        <v>24</v>
      </c>
      <c r="D2453">
        <v>7</v>
      </c>
      <c r="E2453">
        <v>0</v>
      </c>
      <c r="F2453">
        <v>168</v>
      </c>
      <c r="G2453" s="5">
        <v>8.0416666666666607</v>
      </c>
      <c r="H2453" s="5">
        <v>66736.416666666599</v>
      </c>
      <c r="I2453">
        <v>20</v>
      </c>
      <c r="J2453">
        <v>9</v>
      </c>
      <c r="K2453">
        <v>0</v>
      </c>
      <c r="L2453">
        <v>178</v>
      </c>
      <c r="M2453">
        <v>15</v>
      </c>
      <c r="N2453">
        <v>6</v>
      </c>
      <c r="O2453">
        <v>0</v>
      </c>
      <c r="P2453">
        <v>86</v>
      </c>
      <c r="Q2453">
        <v>24</v>
      </c>
      <c r="R2453">
        <v>22</v>
      </c>
      <c r="S2453">
        <v>0</v>
      </c>
      <c r="T2453">
        <v>427</v>
      </c>
    </row>
    <row r="2454" spans="1:20" x14ac:dyDescent="0.2">
      <c r="A2454" s="1">
        <v>43292</v>
      </c>
      <c r="B2454" t="s">
        <v>29</v>
      </c>
      <c r="C2454">
        <v>24</v>
      </c>
      <c r="D2454">
        <v>2</v>
      </c>
      <c r="E2454">
        <v>0</v>
      </c>
      <c r="F2454">
        <v>49</v>
      </c>
      <c r="G2454" s="5">
        <v>3.3478260869565202</v>
      </c>
      <c r="H2454" s="5">
        <v>52290.260869565202</v>
      </c>
      <c r="I2454">
        <v>17</v>
      </c>
      <c r="J2454">
        <v>2</v>
      </c>
      <c r="K2454">
        <v>0</v>
      </c>
      <c r="L2454">
        <v>40</v>
      </c>
      <c r="M2454">
        <v>23</v>
      </c>
      <c r="N2454">
        <v>2</v>
      </c>
      <c r="O2454">
        <v>0</v>
      </c>
      <c r="P2454">
        <v>54</v>
      </c>
      <c r="Q2454">
        <v>17</v>
      </c>
      <c r="R2454">
        <v>2</v>
      </c>
      <c r="S2454">
        <v>0</v>
      </c>
      <c r="T2454">
        <v>62</v>
      </c>
    </row>
    <row r="2455" spans="1:20" x14ac:dyDescent="0.2">
      <c r="A2455" s="1">
        <v>43292</v>
      </c>
      <c r="B2455" t="s">
        <v>30</v>
      </c>
      <c r="C2455">
        <v>5</v>
      </c>
      <c r="D2455">
        <v>2</v>
      </c>
      <c r="E2455">
        <v>0</v>
      </c>
      <c r="F2455">
        <v>12</v>
      </c>
      <c r="G2455" s="5">
        <v>2</v>
      </c>
      <c r="H2455" s="5">
        <v>80067.600000000006</v>
      </c>
      <c r="I2455">
        <v>19</v>
      </c>
      <c r="J2455">
        <v>2</v>
      </c>
      <c r="K2455">
        <v>0</v>
      </c>
      <c r="L2455">
        <v>54</v>
      </c>
      <c r="M2455">
        <v>12</v>
      </c>
      <c r="N2455">
        <v>2</v>
      </c>
      <c r="O2455">
        <v>0</v>
      </c>
      <c r="P2455">
        <v>27</v>
      </c>
      <c r="Q2455">
        <v>23</v>
      </c>
      <c r="R2455">
        <v>2</v>
      </c>
      <c r="S2455">
        <v>0</v>
      </c>
      <c r="T2455">
        <v>86</v>
      </c>
    </row>
    <row r="2456" spans="1:20" x14ac:dyDescent="0.2">
      <c r="A2456" s="1">
        <v>43292</v>
      </c>
      <c r="B2456" t="s">
        <v>31</v>
      </c>
      <c r="C2456">
        <v>59</v>
      </c>
      <c r="D2456">
        <v>12</v>
      </c>
      <c r="E2456">
        <v>1</v>
      </c>
      <c r="F2456">
        <v>671</v>
      </c>
      <c r="G2456" s="5">
        <v>5.84745762711864</v>
      </c>
      <c r="H2456" s="5">
        <v>49246.9491525423</v>
      </c>
      <c r="I2456">
        <v>93</v>
      </c>
      <c r="J2456">
        <v>14</v>
      </c>
      <c r="K2456">
        <v>1</v>
      </c>
      <c r="L2456">
        <v>1212</v>
      </c>
      <c r="M2456">
        <v>90</v>
      </c>
      <c r="N2456">
        <v>12</v>
      </c>
      <c r="O2456">
        <v>0</v>
      </c>
      <c r="P2456">
        <v>1097</v>
      </c>
      <c r="Q2456">
        <v>104</v>
      </c>
      <c r="R2456">
        <v>23</v>
      </c>
      <c r="S2456">
        <v>2</v>
      </c>
      <c r="T2456">
        <v>2115</v>
      </c>
    </row>
    <row r="2457" spans="1:20" x14ac:dyDescent="0.2">
      <c r="A2457" s="1">
        <v>43292</v>
      </c>
      <c r="B2457" t="s">
        <v>32</v>
      </c>
      <c r="C2457">
        <v>33</v>
      </c>
      <c r="D2457">
        <v>3</v>
      </c>
      <c r="E2457">
        <v>0</v>
      </c>
      <c r="F2457">
        <v>122</v>
      </c>
      <c r="G2457" s="5">
        <v>2.7741935483870899</v>
      </c>
      <c r="H2457" s="5">
        <v>58202.225806451599</v>
      </c>
      <c r="I2457">
        <v>39</v>
      </c>
      <c r="J2457">
        <v>3</v>
      </c>
      <c r="K2457">
        <v>0</v>
      </c>
      <c r="L2457">
        <v>157</v>
      </c>
      <c r="M2457">
        <v>29</v>
      </c>
      <c r="N2457">
        <v>3</v>
      </c>
      <c r="O2457">
        <v>0</v>
      </c>
      <c r="P2457">
        <v>104</v>
      </c>
      <c r="Q2457">
        <v>44</v>
      </c>
      <c r="R2457">
        <v>3</v>
      </c>
      <c r="S2457">
        <v>0</v>
      </c>
      <c r="T2457">
        <v>219</v>
      </c>
    </row>
    <row r="2458" spans="1:20" x14ac:dyDescent="0.2">
      <c r="A2458" s="1">
        <v>43293</v>
      </c>
      <c r="B2458" t="s">
        <v>18</v>
      </c>
      <c r="C2458">
        <v>18</v>
      </c>
      <c r="D2458">
        <v>4</v>
      </c>
      <c r="E2458">
        <v>1</v>
      </c>
      <c r="F2458">
        <v>57</v>
      </c>
      <c r="G2458" s="5">
        <v>3.9</v>
      </c>
      <c r="H2458" s="5">
        <v>60072.7</v>
      </c>
      <c r="I2458">
        <v>10</v>
      </c>
      <c r="J2458">
        <v>4</v>
      </c>
      <c r="K2458">
        <v>0</v>
      </c>
      <c r="L2458">
        <v>35</v>
      </c>
      <c r="M2458">
        <v>4</v>
      </c>
      <c r="N2458">
        <v>4</v>
      </c>
      <c r="O2458">
        <v>0</v>
      </c>
      <c r="P2458">
        <v>14</v>
      </c>
      <c r="Q2458">
        <v>10</v>
      </c>
      <c r="R2458">
        <v>4</v>
      </c>
      <c r="S2458">
        <v>0</v>
      </c>
      <c r="T2458">
        <v>35</v>
      </c>
    </row>
    <row r="2459" spans="1:20" x14ac:dyDescent="0.2">
      <c r="A2459" s="1">
        <v>43293</v>
      </c>
      <c r="B2459" t="s">
        <v>19</v>
      </c>
      <c r="C2459">
        <v>37</v>
      </c>
      <c r="D2459">
        <v>13</v>
      </c>
      <c r="E2459">
        <v>1</v>
      </c>
      <c r="F2459">
        <v>432</v>
      </c>
      <c r="G2459" s="5">
        <v>3.4571428571428502</v>
      </c>
      <c r="H2459" s="5">
        <v>51514.285714285703</v>
      </c>
      <c r="I2459">
        <v>39</v>
      </c>
      <c r="J2459">
        <v>10</v>
      </c>
      <c r="K2459">
        <v>1</v>
      </c>
      <c r="L2459">
        <v>376</v>
      </c>
      <c r="M2459">
        <v>31</v>
      </c>
      <c r="N2459">
        <v>9</v>
      </c>
      <c r="O2459">
        <v>1</v>
      </c>
      <c r="P2459">
        <v>268</v>
      </c>
      <c r="Q2459">
        <v>47</v>
      </c>
      <c r="R2459">
        <v>10</v>
      </c>
      <c r="S2459">
        <v>2</v>
      </c>
      <c r="T2459">
        <v>370</v>
      </c>
    </row>
    <row r="2460" spans="1:20" x14ac:dyDescent="0.2">
      <c r="A2460" s="1">
        <v>43293</v>
      </c>
      <c r="B2460" t="s">
        <v>20</v>
      </c>
      <c r="C2460">
        <v>20</v>
      </c>
      <c r="D2460">
        <v>7</v>
      </c>
      <c r="E2460">
        <v>1</v>
      </c>
      <c r="F2460">
        <v>135</v>
      </c>
      <c r="G2460" s="5">
        <v>1.2666666666666599</v>
      </c>
      <c r="H2460" s="5">
        <v>80027.933333333305</v>
      </c>
      <c r="I2460">
        <v>21</v>
      </c>
      <c r="J2460">
        <v>10</v>
      </c>
      <c r="K2460">
        <v>0</v>
      </c>
      <c r="L2460">
        <v>227</v>
      </c>
      <c r="M2460">
        <v>14</v>
      </c>
      <c r="N2460">
        <v>12</v>
      </c>
      <c r="O2460">
        <v>0</v>
      </c>
      <c r="P2460">
        <v>174</v>
      </c>
      <c r="Q2460">
        <v>19</v>
      </c>
      <c r="R2460">
        <v>8</v>
      </c>
      <c r="S2460">
        <v>0</v>
      </c>
      <c r="T2460">
        <v>145</v>
      </c>
    </row>
    <row r="2461" spans="1:20" x14ac:dyDescent="0.2">
      <c r="A2461" s="1">
        <v>43293</v>
      </c>
      <c r="B2461" t="s">
        <v>21</v>
      </c>
      <c r="C2461">
        <v>14</v>
      </c>
      <c r="D2461">
        <v>10</v>
      </c>
      <c r="E2461">
        <v>0</v>
      </c>
      <c r="F2461">
        <v>144</v>
      </c>
      <c r="G2461" s="5">
        <v>3.4</v>
      </c>
      <c r="H2461" s="5">
        <v>50083.3</v>
      </c>
      <c r="I2461">
        <v>10</v>
      </c>
      <c r="J2461">
        <v>10</v>
      </c>
      <c r="K2461">
        <v>0</v>
      </c>
      <c r="L2461">
        <v>100</v>
      </c>
      <c r="M2461">
        <v>10</v>
      </c>
      <c r="N2461">
        <v>10</v>
      </c>
      <c r="O2461">
        <v>0</v>
      </c>
      <c r="P2461">
        <v>101</v>
      </c>
      <c r="Q2461">
        <v>7</v>
      </c>
      <c r="R2461">
        <v>10</v>
      </c>
      <c r="S2461">
        <v>0</v>
      </c>
      <c r="T2461">
        <v>71</v>
      </c>
    </row>
    <row r="2462" spans="1:20" x14ac:dyDescent="0.2">
      <c r="A2462" s="1">
        <v>43293</v>
      </c>
      <c r="B2462" t="s">
        <v>22</v>
      </c>
      <c r="C2462">
        <v>20</v>
      </c>
      <c r="D2462">
        <v>8</v>
      </c>
      <c r="E2462">
        <v>0</v>
      </c>
      <c r="F2462">
        <v>181</v>
      </c>
      <c r="G2462" s="5">
        <v>4.9000000000000004</v>
      </c>
      <c r="H2462" s="5">
        <v>50069.55</v>
      </c>
      <c r="I2462">
        <v>50</v>
      </c>
      <c r="J2462">
        <v>7</v>
      </c>
      <c r="K2462">
        <v>0</v>
      </c>
      <c r="L2462">
        <v>411</v>
      </c>
      <c r="M2462">
        <v>19</v>
      </c>
      <c r="N2462">
        <v>8</v>
      </c>
      <c r="O2462">
        <v>1</v>
      </c>
      <c r="P2462">
        <v>161</v>
      </c>
      <c r="Q2462">
        <v>39</v>
      </c>
      <c r="R2462">
        <v>8</v>
      </c>
      <c r="S2462">
        <v>0</v>
      </c>
      <c r="T2462">
        <v>353</v>
      </c>
    </row>
    <row r="2463" spans="1:20" x14ac:dyDescent="0.2">
      <c r="A2463" s="1">
        <v>43293</v>
      </c>
      <c r="B2463" t="s">
        <v>23</v>
      </c>
      <c r="C2463">
        <v>45</v>
      </c>
      <c r="D2463">
        <v>10</v>
      </c>
      <c r="E2463">
        <v>0</v>
      </c>
      <c r="F2463">
        <v>502</v>
      </c>
      <c r="G2463" s="5">
        <v>6.3333333333333304</v>
      </c>
      <c r="H2463" s="5">
        <v>33430.761904761901</v>
      </c>
      <c r="I2463">
        <v>56</v>
      </c>
      <c r="J2463">
        <v>10</v>
      </c>
      <c r="K2463">
        <v>1</v>
      </c>
      <c r="L2463">
        <v>591</v>
      </c>
      <c r="M2463">
        <v>46</v>
      </c>
      <c r="N2463">
        <v>10</v>
      </c>
      <c r="O2463">
        <v>0</v>
      </c>
      <c r="P2463">
        <v>497</v>
      </c>
      <c r="Q2463">
        <v>44</v>
      </c>
      <c r="R2463">
        <v>10</v>
      </c>
      <c r="S2463">
        <v>0</v>
      </c>
      <c r="T2463">
        <v>482</v>
      </c>
    </row>
    <row r="2464" spans="1:20" x14ac:dyDescent="0.2">
      <c r="A2464" s="1">
        <v>43293</v>
      </c>
      <c r="B2464" t="s">
        <v>24</v>
      </c>
      <c r="C2464">
        <v>23</v>
      </c>
      <c r="D2464">
        <v>2</v>
      </c>
      <c r="E2464">
        <v>0</v>
      </c>
      <c r="F2464">
        <v>77</v>
      </c>
      <c r="G2464" s="5">
        <v>3.4761904761904701</v>
      </c>
      <c r="H2464" s="5">
        <v>47715.380952380903</v>
      </c>
      <c r="I2464">
        <v>9</v>
      </c>
      <c r="J2464">
        <v>2</v>
      </c>
      <c r="K2464">
        <v>0</v>
      </c>
      <c r="L2464">
        <v>38</v>
      </c>
      <c r="M2464">
        <v>13</v>
      </c>
      <c r="N2464">
        <v>2</v>
      </c>
      <c r="O2464">
        <v>0</v>
      </c>
      <c r="P2464">
        <v>34</v>
      </c>
      <c r="Q2464">
        <v>11</v>
      </c>
      <c r="R2464">
        <v>2</v>
      </c>
      <c r="S2464">
        <v>0</v>
      </c>
      <c r="T2464">
        <v>28</v>
      </c>
    </row>
    <row r="2465" spans="1:20" x14ac:dyDescent="0.2">
      <c r="A2465" s="1">
        <v>43293</v>
      </c>
      <c r="B2465" t="s">
        <v>25</v>
      </c>
      <c r="C2465">
        <v>9</v>
      </c>
      <c r="D2465">
        <v>4</v>
      </c>
      <c r="E2465">
        <v>0</v>
      </c>
      <c r="F2465">
        <v>32</v>
      </c>
      <c r="G2465" s="5">
        <v>4.4444444444444402</v>
      </c>
      <c r="H2465" s="5">
        <v>44485.111111111102</v>
      </c>
      <c r="I2465">
        <v>14</v>
      </c>
      <c r="J2465">
        <v>4</v>
      </c>
      <c r="K2465">
        <v>0</v>
      </c>
      <c r="L2465">
        <v>46</v>
      </c>
      <c r="M2465">
        <v>10</v>
      </c>
      <c r="N2465">
        <v>4</v>
      </c>
      <c r="O2465">
        <v>0</v>
      </c>
      <c r="P2465">
        <v>39</v>
      </c>
      <c r="Q2465">
        <v>7</v>
      </c>
      <c r="R2465">
        <v>4</v>
      </c>
      <c r="S2465">
        <v>0</v>
      </c>
      <c r="T2465">
        <v>28</v>
      </c>
    </row>
    <row r="2466" spans="1:20" x14ac:dyDescent="0.2">
      <c r="A2466" s="1">
        <v>43293</v>
      </c>
      <c r="B2466" t="s">
        <v>26</v>
      </c>
      <c r="C2466">
        <v>42</v>
      </c>
      <c r="D2466">
        <v>2</v>
      </c>
      <c r="E2466">
        <v>0</v>
      </c>
      <c r="F2466">
        <v>79</v>
      </c>
      <c r="G2466" s="5">
        <v>3.3846153846153801</v>
      </c>
      <c r="H2466" s="5">
        <v>46265.807692307601</v>
      </c>
      <c r="I2466">
        <v>37</v>
      </c>
      <c r="J2466">
        <v>2</v>
      </c>
      <c r="K2466">
        <v>0</v>
      </c>
      <c r="L2466">
        <v>73</v>
      </c>
      <c r="M2466">
        <v>46</v>
      </c>
      <c r="N2466">
        <v>2</v>
      </c>
      <c r="O2466">
        <v>0</v>
      </c>
      <c r="P2466">
        <v>90</v>
      </c>
      <c r="Q2466">
        <v>49</v>
      </c>
      <c r="R2466">
        <v>2</v>
      </c>
      <c r="S2466">
        <v>0</v>
      </c>
      <c r="T2466">
        <v>98</v>
      </c>
    </row>
    <row r="2467" spans="1:20" x14ac:dyDescent="0.2">
      <c r="A2467" s="1">
        <v>43293</v>
      </c>
      <c r="B2467" t="s">
        <v>27</v>
      </c>
      <c r="C2467">
        <v>12</v>
      </c>
      <c r="D2467">
        <v>8</v>
      </c>
      <c r="E2467">
        <v>0</v>
      </c>
      <c r="F2467">
        <v>112</v>
      </c>
      <c r="G2467" s="5">
        <v>3.25</v>
      </c>
      <c r="H2467" s="5">
        <v>33564.75</v>
      </c>
      <c r="I2467">
        <v>13</v>
      </c>
      <c r="J2467">
        <v>8</v>
      </c>
      <c r="K2467">
        <v>1</v>
      </c>
      <c r="L2467">
        <v>115</v>
      </c>
      <c r="M2467">
        <v>15</v>
      </c>
      <c r="N2467">
        <v>8</v>
      </c>
      <c r="O2467">
        <v>1</v>
      </c>
      <c r="P2467">
        <v>134</v>
      </c>
      <c r="Q2467">
        <v>11</v>
      </c>
      <c r="R2467">
        <v>8</v>
      </c>
      <c r="S2467">
        <v>0</v>
      </c>
      <c r="T2467">
        <v>103</v>
      </c>
    </row>
    <row r="2468" spans="1:20" x14ac:dyDescent="0.2">
      <c r="A2468" s="1">
        <v>43293</v>
      </c>
      <c r="B2468" t="s">
        <v>28</v>
      </c>
      <c r="C2468">
        <v>20</v>
      </c>
      <c r="D2468">
        <v>7</v>
      </c>
      <c r="E2468">
        <v>1</v>
      </c>
      <c r="F2468">
        <v>113</v>
      </c>
      <c r="G2468" s="5">
        <v>2.2999999999999998</v>
      </c>
      <c r="H2468" s="5">
        <v>40144.050000000003</v>
      </c>
      <c r="I2468">
        <v>18</v>
      </c>
      <c r="J2468">
        <v>9</v>
      </c>
      <c r="K2468">
        <v>0</v>
      </c>
      <c r="L2468">
        <v>154</v>
      </c>
      <c r="M2468">
        <v>18</v>
      </c>
      <c r="N2468">
        <v>8</v>
      </c>
      <c r="O2468">
        <v>0</v>
      </c>
      <c r="P2468">
        <v>131</v>
      </c>
      <c r="Q2468">
        <v>11</v>
      </c>
      <c r="R2468">
        <v>8</v>
      </c>
      <c r="S2468">
        <v>1</v>
      </c>
      <c r="T2468">
        <v>77</v>
      </c>
    </row>
    <row r="2469" spans="1:20" x14ac:dyDescent="0.2">
      <c r="A2469" s="1">
        <v>43293</v>
      </c>
      <c r="B2469" t="s">
        <v>29</v>
      </c>
      <c r="C2469">
        <v>17</v>
      </c>
      <c r="D2469">
        <v>2</v>
      </c>
      <c r="E2469">
        <v>0</v>
      </c>
      <c r="F2469">
        <v>42</v>
      </c>
      <c r="G2469" s="5">
        <v>3.4117647058823501</v>
      </c>
      <c r="H2469" s="5">
        <v>53053.2352941176</v>
      </c>
      <c r="I2469">
        <v>24</v>
      </c>
      <c r="J2469">
        <v>2</v>
      </c>
      <c r="K2469">
        <v>0</v>
      </c>
      <c r="L2469">
        <v>49</v>
      </c>
      <c r="M2469">
        <v>26</v>
      </c>
      <c r="N2469">
        <v>2</v>
      </c>
      <c r="O2469">
        <v>0</v>
      </c>
      <c r="P2469">
        <v>63</v>
      </c>
      <c r="Q2469">
        <v>23</v>
      </c>
      <c r="R2469">
        <v>2</v>
      </c>
      <c r="S2469">
        <v>0</v>
      </c>
      <c r="T2469">
        <v>61</v>
      </c>
    </row>
    <row r="2470" spans="1:20" x14ac:dyDescent="0.2">
      <c r="A2470" s="1">
        <v>43293</v>
      </c>
      <c r="B2470" t="s">
        <v>30</v>
      </c>
      <c r="C2470">
        <v>16</v>
      </c>
      <c r="D2470">
        <v>2</v>
      </c>
      <c r="E2470">
        <v>0</v>
      </c>
      <c r="F2470">
        <v>34</v>
      </c>
      <c r="G2470" s="5">
        <v>2.8125</v>
      </c>
      <c r="H2470" s="5">
        <v>62571.1875</v>
      </c>
      <c r="I2470">
        <v>15</v>
      </c>
      <c r="J2470">
        <v>2</v>
      </c>
      <c r="K2470">
        <v>0</v>
      </c>
      <c r="L2470">
        <v>40</v>
      </c>
      <c r="M2470">
        <v>18</v>
      </c>
      <c r="N2470">
        <v>2</v>
      </c>
      <c r="O2470">
        <v>0</v>
      </c>
      <c r="P2470">
        <v>46</v>
      </c>
      <c r="Q2470">
        <v>16</v>
      </c>
      <c r="R2470">
        <v>2</v>
      </c>
      <c r="S2470">
        <v>0</v>
      </c>
      <c r="T2470">
        <v>40</v>
      </c>
    </row>
    <row r="2471" spans="1:20" x14ac:dyDescent="0.2">
      <c r="A2471" s="1">
        <v>43293</v>
      </c>
      <c r="B2471" t="s">
        <v>31</v>
      </c>
      <c r="C2471">
        <v>78</v>
      </c>
      <c r="D2471">
        <v>12</v>
      </c>
      <c r="E2471">
        <v>0</v>
      </c>
      <c r="F2471">
        <v>910</v>
      </c>
      <c r="G2471" s="5">
        <v>3.57894736842105</v>
      </c>
      <c r="H2471" s="5">
        <v>43545.1710526315</v>
      </c>
      <c r="I2471">
        <v>89</v>
      </c>
      <c r="J2471">
        <v>13</v>
      </c>
      <c r="K2471">
        <v>0</v>
      </c>
      <c r="L2471">
        <v>1138</v>
      </c>
      <c r="M2471">
        <v>88</v>
      </c>
      <c r="N2471">
        <v>14</v>
      </c>
      <c r="O2471">
        <v>0</v>
      </c>
      <c r="P2471">
        <v>1166</v>
      </c>
      <c r="Q2471">
        <v>81</v>
      </c>
      <c r="R2471">
        <v>14</v>
      </c>
      <c r="S2471">
        <v>1</v>
      </c>
      <c r="T2471">
        <v>1034</v>
      </c>
    </row>
    <row r="2472" spans="1:20" x14ac:dyDescent="0.2">
      <c r="A2472" s="1">
        <v>43293</v>
      </c>
      <c r="B2472" t="s">
        <v>32</v>
      </c>
      <c r="C2472">
        <v>34</v>
      </c>
      <c r="D2472">
        <v>3</v>
      </c>
      <c r="E2472">
        <v>0</v>
      </c>
      <c r="F2472">
        <v>103</v>
      </c>
      <c r="G2472" s="5">
        <v>2.9705882352941102</v>
      </c>
      <c r="H2472" s="5">
        <v>47145.794117646998</v>
      </c>
      <c r="I2472">
        <v>31</v>
      </c>
      <c r="J2472">
        <v>3</v>
      </c>
      <c r="K2472">
        <v>0</v>
      </c>
      <c r="L2472">
        <v>128</v>
      </c>
      <c r="M2472">
        <v>42</v>
      </c>
      <c r="N2472">
        <v>3</v>
      </c>
      <c r="O2472">
        <v>0</v>
      </c>
      <c r="P2472">
        <v>202</v>
      </c>
      <c r="Q2472">
        <v>41</v>
      </c>
      <c r="R2472">
        <v>3</v>
      </c>
      <c r="S2472">
        <v>0</v>
      </c>
      <c r="T2472">
        <v>176</v>
      </c>
    </row>
    <row r="2473" spans="1:20" x14ac:dyDescent="0.2">
      <c r="A2473" s="1">
        <v>43294</v>
      </c>
      <c r="B2473" t="s">
        <v>18</v>
      </c>
      <c r="C2473">
        <v>7</v>
      </c>
      <c r="D2473">
        <v>4</v>
      </c>
      <c r="E2473">
        <v>0</v>
      </c>
      <c r="F2473">
        <v>24</v>
      </c>
      <c r="G2473" s="5">
        <v>1.28571428571428</v>
      </c>
      <c r="H2473" s="5">
        <v>85766.428571428507</v>
      </c>
      <c r="I2473">
        <v>7</v>
      </c>
      <c r="J2473">
        <v>4</v>
      </c>
      <c r="K2473">
        <v>0</v>
      </c>
      <c r="L2473">
        <v>21</v>
      </c>
      <c r="M2473">
        <v>15</v>
      </c>
      <c r="N2473">
        <v>4</v>
      </c>
      <c r="O2473">
        <v>0</v>
      </c>
      <c r="P2473">
        <v>52</v>
      </c>
      <c r="Q2473">
        <v>8</v>
      </c>
      <c r="R2473">
        <v>4</v>
      </c>
      <c r="S2473">
        <v>0</v>
      </c>
      <c r="T2473">
        <v>28</v>
      </c>
    </row>
    <row r="2474" spans="1:20" x14ac:dyDescent="0.2">
      <c r="A2474" s="1">
        <v>43294</v>
      </c>
      <c r="B2474" t="s">
        <v>19</v>
      </c>
      <c r="C2474">
        <v>31</v>
      </c>
      <c r="D2474">
        <v>10</v>
      </c>
      <c r="E2474">
        <v>0</v>
      </c>
      <c r="F2474">
        <v>290</v>
      </c>
      <c r="G2474" s="5">
        <v>6.5483870967741904</v>
      </c>
      <c r="H2474" s="5">
        <v>58282.032258064501</v>
      </c>
      <c r="I2474">
        <v>37</v>
      </c>
      <c r="J2474">
        <v>9</v>
      </c>
      <c r="K2474">
        <v>1</v>
      </c>
      <c r="L2474">
        <v>310</v>
      </c>
      <c r="M2474">
        <v>31</v>
      </c>
      <c r="N2474">
        <v>14</v>
      </c>
      <c r="O2474">
        <v>1</v>
      </c>
      <c r="P2474">
        <v>394</v>
      </c>
      <c r="Q2474">
        <v>34</v>
      </c>
      <c r="R2474">
        <v>11</v>
      </c>
      <c r="S2474">
        <v>1</v>
      </c>
      <c r="T2474">
        <v>328</v>
      </c>
    </row>
    <row r="2475" spans="1:20" x14ac:dyDescent="0.2">
      <c r="A2475" s="1">
        <v>43294</v>
      </c>
      <c r="B2475" t="s">
        <v>20</v>
      </c>
      <c r="C2475">
        <v>41</v>
      </c>
      <c r="D2475">
        <v>7</v>
      </c>
      <c r="E2475">
        <v>0</v>
      </c>
      <c r="F2475">
        <v>301</v>
      </c>
      <c r="G2475" s="5">
        <v>10.4761904761904</v>
      </c>
      <c r="H2475" s="5">
        <v>71474.761904761894</v>
      </c>
      <c r="I2475">
        <v>31</v>
      </c>
      <c r="J2475">
        <v>9</v>
      </c>
      <c r="K2475">
        <v>1</v>
      </c>
      <c r="L2475">
        <v>244</v>
      </c>
      <c r="M2475">
        <v>23</v>
      </c>
      <c r="N2475">
        <v>8</v>
      </c>
      <c r="O2475">
        <v>0</v>
      </c>
      <c r="P2475">
        <v>191</v>
      </c>
      <c r="Q2475">
        <v>30</v>
      </c>
      <c r="R2475">
        <v>8</v>
      </c>
      <c r="S2475">
        <v>0</v>
      </c>
      <c r="T2475">
        <v>235</v>
      </c>
    </row>
    <row r="2476" spans="1:20" x14ac:dyDescent="0.2">
      <c r="A2476" s="1">
        <v>43294</v>
      </c>
      <c r="B2476" t="s">
        <v>21</v>
      </c>
      <c r="C2476">
        <v>19</v>
      </c>
      <c r="D2476">
        <v>10</v>
      </c>
      <c r="E2476">
        <v>1</v>
      </c>
      <c r="F2476">
        <v>172</v>
      </c>
      <c r="G2476" s="5">
        <v>1.7894736842105201</v>
      </c>
      <c r="H2476" s="5">
        <v>78955.157894736796</v>
      </c>
      <c r="I2476">
        <v>17</v>
      </c>
      <c r="J2476">
        <v>10</v>
      </c>
      <c r="K2476">
        <v>0</v>
      </c>
      <c r="L2476">
        <v>170</v>
      </c>
      <c r="M2476">
        <v>26</v>
      </c>
      <c r="N2476">
        <v>10</v>
      </c>
      <c r="O2476">
        <v>0</v>
      </c>
      <c r="P2476">
        <v>266</v>
      </c>
      <c r="Q2476">
        <v>23</v>
      </c>
      <c r="R2476">
        <v>10</v>
      </c>
      <c r="S2476">
        <v>0</v>
      </c>
      <c r="T2476">
        <v>226</v>
      </c>
    </row>
    <row r="2477" spans="1:20" x14ac:dyDescent="0.2">
      <c r="A2477" s="1">
        <v>43294</v>
      </c>
      <c r="B2477" t="s">
        <v>22</v>
      </c>
      <c r="C2477">
        <v>53</v>
      </c>
      <c r="D2477">
        <v>8</v>
      </c>
      <c r="E2477">
        <v>0</v>
      </c>
      <c r="F2477">
        <v>491</v>
      </c>
      <c r="G2477" s="5">
        <v>2.25</v>
      </c>
      <c r="H2477" s="5">
        <v>73112.423076923005</v>
      </c>
      <c r="I2477">
        <v>36</v>
      </c>
      <c r="J2477">
        <v>7</v>
      </c>
      <c r="K2477">
        <v>0</v>
      </c>
      <c r="L2477">
        <v>308</v>
      </c>
      <c r="M2477">
        <v>66</v>
      </c>
      <c r="N2477">
        <v>8</v>
      </c>
      <c r="O2477">
        <v>0</v>
      </c>
      <c r="P2477">
        <v>614</v>
      </c>
      <c r="Q2477">
        <v>33</v>
      </c>
      <c r="R2477">
        <v>8</v>
      </c>
      <c r="S2477">
        <v>1</v>
      </c>
      <c r="T2477">
        <v>277</v>
      </c>
    </row>
    <row r="2478" spans="1:20" x14ac:dyDescent="0.2">
      <c r="A2478" s="1">
        <v>43294</v>
      </c>
      <c r="B2478" t="s">
        <v>23</v>
      </c>
      <c r="C2478">
        <v>84</v>
      </c>
      <c r="D2478">
        <v>10</v>
      </c>
      <c r="E2478">
        <v>0</v>
      </c>
      <c r="F2478">
        <v>927</v>
      </c>
      <c r="G2478" s="5">
        <v>10.5138888888888</v>
      </c>
      <c r="H2478" s="5">
        <v>65326.513888888803</v>
      </c>
      <c r="I2478">
        <v>66</v>
      </c>
      <c r="J2478">
        <v>10</v>
      </c>
      <c r="K2478">
        <v>0</v>
      </c>
      <c r="L2478">
        <v>728</v>
      </c>
      <c r="M2478">
        <v>53</v>
      </c>
      <c r="N2478">
        <v>10</v>
      </c>
      <c r="O2478">
        <v>0</v>
      </c>
      <c r="P2478">
        <v>576</v>
      </c>
      <c r="Q2478">
        <v>55</v>
      </c>
      <c r="R2478">
        <v>10</v>
      </c>
      <c r="S2478">
        <v>1</v>
      </c>
      <c r="T2478">
        <v>573</v>
      </c>
    </row>
    <row r="2479" spans="1:20" x14ac:dyDescent="0.2">
      <c r="A2479" s="1">
        <v>43294</v>
      </c>
      <c r="B2479" t="s">
        <v>24</v>
      </c>
      <c r="C2479">
        <v>21</v>
      </c>
      <c r="D2479">
        <v>2</v>
      </c>
      <c r="E2479">
        <v>0</v>
      </c>
      <c r="F2479">
        <v>74</v>
      </c>
      <c r="G2479" s="5">
        <v>2.1666666666666599</v>
      </c>
      <c r="H2479" s="5">
        <v>66685.111111111095</v>
      </c>
      <c r="I2479">
        <v>22</v>
      </c>
      <c r="J2479">
        <v>2</v>
      </c>
      <c r="K2479">
        <v>0</v>
      </c>
      <c r="L2479">
        <v>44</v>
      </c>
      <c r="M2479">
        <v>24</v>
      </c>
      <c r="N2479">
        <v>2</v>
      </c>
      <c r="O2479">
        <v>0</v>
      </c>
      <c r="P2479">
        <v>60</v>
      </c>
      <c r="Q2479">
        <v>24</v>
      </c>
      <c r="R2479">
        <v>2</v>
      </c>
      <c r="S2479">
        <v>0</v>
      </c>
      <c r="T2479">
        <v>70</v>
      </c>
    </row>
    <row r="2480" spans="1:20" x14ac:dyDescent="0.2">
      <c r="A2480" s="1">
        <v>43294</v>
      </c>
      <c r="B2480" t="s">
        <v>25</v>
      </c>
      <c r="C2480">
        <v>14</v>
      </c>
      <c r="D2480">
        <v>4</v>
      </c>
      <c r="E2480">
        <v>0</v>
      </c>
      <c r="F2480">
        <v>56</v>
      </c>
      <c r="G2480" s="5">
        <v>3.1538461538461502</v>
      </c>
      <c r="H2480" s="5">
        <v>46321.2307692307</v>
      </c>
      <c r="I2480">
        <v>13</v>
      </c>
      <c r="J2480">
        <v>4</v>
      </c>
      <c r="K2480">
        <v>0</v>
      </c>
      <c r="L2480">
        <v>46</v>
      </c>
      <c r="M2480">
        <v>18</v>
      </c>
      <c r="N2480">
        <v>4</v>
      </c>
      <c r="O2480">
        <v>0</v>
      </c>
      <c r="P2480">
        <v>69</v>
      </c>
      <c r="Q2480">
        <v>14</v>
      </c>
      <c r="R2480">
        <v>4</v>
      </c>
      <c r="S2480">
        <v>0</v>
      </c>
      <c r="T2480">
        <v>54</v>
      </c>
    </row>
    <row r="2481" spans="1:20" x14ac:dyDescent="0.2">
      <c r="A2481" s="1">
        <v>43294</v>
      </c>
      <c r="B2481" t="s">
        <v>26</v>
      </c>
      <c r="C2481">
        <v>38</v>
      </c>
      <c r="D2481">
        <v>2</v>
      </c>
      <c r="E2481">
        <v>0</v>
      </c>
      <c r="F2481">
        <v>71</v>
      </c>
      <c r="G2481" s="5">
        <v>10.9629629629629</v>
      </c>
      <c r="H2481" s="5">
        <v>55679.481481481402</v>
      </c>
      <c r="I2481">
        <v>65</v>
      </c>
      <c r="J2481">
        <v>2</v>
      </c>
      <c r="K2481">
        <v>0</v>
      </c>
      <c r="L2481">
        <v>129</v>
      </c>
      <c r="M2481">
        <v>48</v>
      </c>
      <c r="N2481">
        <v>2</v>
      </c>
      <c r="O2481">
        <v>0</v>
      </c>
      <c r="P2481">
        <v>95</v>
      </c>
      <c r="Q2481">
        <v>57</v>
      </c>
      <c r="R2481">
        <v>2</v>
      </c>
      <c r="S2481">
        <v>0</v>
      </c>
      <c r="T2481">
        <v>110</v>
      </c>
    </row>
    <row r="2482" spans="1:20" x14ac:dyDescent="0.2">
      <c r="A2482" s="1">
        <v>43294</v>
      </c>
      <c r="B2482" t="s">
        <v>27</v>
      </c>
      <c r="C2482">
        <v>17</v>
      </c>
      <c r="D2482">
        <v>8</v>
      </c>
      <c r="E2482">
        <v>1</v>
      </c>
      <c r="F2482">
        <v>145</v>
      </c>
      <c r="G2482" s="5">
        <v>6.4117647058823497</v>
      </c>
      <c r="H2482" s="5">
        <v>64738.470588235199</v>
      </c>
      <c r="I2482">
        <v>21</v>
      </c>
      <c r="J2482">
        <v>8</v>
      </c>
      <c r="K2482">
        <v>1</v>
      </c>
      <c r="L2482">
        <v>175</v>
      </c>
      <c r="M2482">
        <v>5</v>
      </c>
      <c r="N2482">
        <v>8</v>
      </c>
      <c r="O2482">
        <v>0</v>
      </c>
      <c r="P2482">
        <v>45</v>
      </c>
      <c r="Q2482">
        <v>7</v>
      </c>
      <c r="R2482">
        <v>8</v>
      </c>
      <c r="S2482">
        <v>2</v>
      </c>
      <c r="T2482">
        <v>52</v>
      </c>
    </row>
    <row r="2483" spans="1:20" x14ac:dyDescent="0.2">
      <c r="A2483" s="1">
        <v>43294</v>
      </c>
      <c r="B2483" t="s">
        <v>28</v>
      </c>
      <c r="C2483">
        <v>32</v>
      </c>
      <c r="D2483">
        <v>6</v>
      </c>
      <c r="E2483">
        <v>0</v>
      </c>
      <c r="F2483">
        <v>221</v>
      </c>
      <c r="G2483" s="5">
        <v>13</v>
      </c>
      <c r="H2483" s="5">
        <v>55110.8</v>
      </c>
      <c r="I2483">
        <v>29</v>
      </c>
      <c r="J2483">
        <v>8</v>
      </c>
      <c r="K2483">
        <v>0</v>
      </c>
      <c r="L2483">
        <v>212</v>
      </c>
      <c r="M2483">
        <v>26</v>
      </c>
      <c r="N2483">
        <v>7</v>
      </c>
      <c r="O2483">
        <v>0</v>
      </c>
      <c r="P2483">
        <v>169</v>
      </c>
      <c r="Q2483">
        <v>27</v>
      </c>
      <c r="R2483">
        <v>9</v>
      </c>
      <c r="S2483">
        <v>0</v>
      </c>
      <c r="T2483">
        <v>239</v>
      </c>
    </row>
    <row r="2484" spans="1:20" x14ac:dyDescent="0.2">
      <c r="A2484" s="1">
        <v>43294</v>
      </c>
      <c r="B2484" t="s">
        <v>29</v>
      </c>
      <c r="C2484">
        <v>20</v>
      </c>
      <c r="D2484">
        <v>2</v>
      </c>
      <c r="E2484">
        <v>0</v>
      </c>
      <c r="F2484">
        <v>45</v>
      </c>
      <c r="G2484" s="5">
        <v>11.55</v>
      </c>
      <c r="H2484" s="5">
        <v>65076.05</v>
      </c>
      <c r="I2484">
        <v>23</v>
      </c>
      <c r="J2484">
        <v>2</v>
      </c>
      <c r="K2484">
        <v>0</v>
      </c>
      <c r="L2484">
        <v>56</v>
      </c>
      <c r="M2484">
        <v>20</v>
      </c>
      <c r="N2484">
        <v>2</v>
      </c>
      <c r="O2484">
        <v>0</v>
      </c>
      <c r="P2484">
        <v>44</v>
      </c>
      <c r="Q2484">
        <v>20</v>
      </c>
      <c r="R2484">
        <v>2</v>
      </c>
      <c r="S2484">
        <v>0</v>
      </c>
      <c r="T2484">
        <v>50</v>
      </c>
    </row>
    <row r="2485" spans="1:20" x14ac:dyDescent="0.2">
      <c r="A2485" s="1">
        <v>43294</v>
      </c>
      <c r="B2485" t="s">
        <v>30</v>
      </c>
      <c r="C2485">
        <v>16</v>
      </c>
      <c r="D2485">
        <v>2</v>
      </c>
      <c r="E2485">
        <v>0</v>
      </c>
      <c r="F2485">
        <v>54</v>
      </c>
      <c r="G2485" s="5">
        <v>1.9285714285714199</v>
      </c>
      <c r="H2485" s="5">
        <v>71554</v>
      </c>
      <c r="I2485">
        <v>28</v>
      </c>
      <c r="J2485">
        <v>2</v>
      </c>
      <c r="K2485">
        <v>0</v>
      </c>
      <c r="L2485">
        <v>72</v>
      </c>
      <c r="M2485">
        <v>23</v>
      </c>
      <c r="N2485">
        <v>2</v>
      </c>
      <c r="O2485">
        <v>0</v>
      </c>
      <c r="P2485">
        <v>50</v>
      </c>
      <c r="Q2485">
        <v>26</v>
      </c>
      <c r="R2485">
        <v>2</v>
      </c>
      <c r="S2485">
        <v>0</v>
      </c>
      <c r="T2485">
        <v>56</v>
      </c>
    </row>
    <row r="2486" spans="1:20" x14ac:dyDescent="0.2">
      <c r="A2486" s="1">
        <v>43294</v>
      </c>
      <c r="B2486" t="s">
        <v>31</v>
      </c>
      <c r="C2486">
        <v>96</v>
      </c>
      <c r="D2486">
        <v>12</v>
      </c>
      <c r="E2486">
        <v>0</v>
      </c>
      <c r="F2486">
        <v>1069</v>
      </c>
      <c r="G2486" s="5">
        <v>7.1609195402298802</v>
      </c>
      <c r="H2486" s="5">
        <v>59872.379310344797</v>
      </c>
      <c r="I2486">
        <v>122</v>
      </c>
      <c r="J2486">
        <v>12</v>
      </c>
      <c r="K2486">
        <v>1</v>
      </c>
      <c r="L2486">
        <v>1431</v>
      </c>
      <c r="M2486">
        <v>143</v>
      </c>
      <c r="N2486">
        <v>12</v>
      </c>
      <c r="O2486">
        <v>0</v>
      </c>
      <c r="P2486">
        <v>1731</v>
      </c>
      <c r="Q2486">
        <v>106</v>
      </c>
      <c r="R2486">
        <v>13</v>
      </c>
      <c r="S2486">
        <v>1</v>
      </c>
      <c r="T2486">
        <v>1328</v>
      </c>
    </row>
    <row r="2487" spans="1:20" x14ac:dyDescent="0.2">
      <c r="A2487" s="1">
        <v>43294</v>
      </c>
      <c r="B2487" t="s">
        <v>32</v>
      </c>
      <c r="C2487">
        <v>36</v>
      </c>
      <c r="D2487">
        <v>3</v>
      </c>
      <c r="E2487">
        <v>0</v>
      </c>
      <c r="F2487">
        <v>150</v>
      </c>
      <c r="G2487" s="5">
        <v>8.1875</v>
      </c>
      <c r="H2487" s="5">
        <v>75015.21875</v>
      </c>
      <c r="I2487">
        <v>51</v>
      </c>
      <c r="J2487">
        <v>3</v>
      </c>
      <c r="K2487">
        <v>0</v>
      </c>
      <c r="L2487">
        <v>176</v>
      </c>
      <c r="M2487">
        <v>39</v>
      </c>
      <c r="N2487">
        <v>3</v>
      </c>
      <c r="O2487">
        <v>0</v>
      </c>
      <c r="P2487">
        <v>147</v>
      </c>
      <c r="Q2487">
        <v>52</v>
      </c>
      <c r="R2487">
        <v>3</v>
      </c>
      <c r="S2487">
        <v>0</v>
      </c>
      <c r="T2487">
        <v>218</v>
      </c>
    </row>
    <row r="2488" spans="1:20" x14ac:dyDescent="0.2">
      <c r="A2488" s="1">
        <v>43295</v>
      </c>
      <c r="B2488" t="s">
        <v>18</v>
      </c>
      <c r="C2488">
        <v>10</v>
      </c>
      <c r="D2488">
        <v>4</v>
      </c>
      <c r="E2488">
        <v>0</v>
      </c>
      <c r="F2488">
        <v>35</v>
      </c>
      <c r="G2488" s="5">
        <v>2.625</v>
      </c>
      <c r="H2488" s="5">
        <v>37759.25</v>
      </c>
      <c r="I2488">
        <v>12</v>
      </c>
      <c r="J2488">
        <v>4</v>
      </c>
      <c r="K2488">
        <v>0</v>
      </c>
      <c r="L2488">
        <v>42</v>
      </c>
      <c r="M2488">
        <v>21</v>
      </c>
      <c r="N2488">
        <v>4</v>
      </c>
      <c r="O2488">
        <v>0</v>
      </c>
      <c r="P2488">
        <v>74</v>
      </c>
      <c r="Q2488">
        <v>7</v>
      </c>
      <c r="R2488">
        <v>4</v>
      </c>
      <c r="S2488">
        <v>0</v>
      </c>
      <c r="T2488">
        <v>24</v>
      </c>
    </row>
    <row r="2489" spans="1:20" x14ac:dyDescent="0.2">
      <c r="A2489" s="1">
        <v>43295</v>
      </c>
      <c r="B2489" t="s">
        <v>19</v>
      </c>
      <c r="C2489">
        <v>25</v>
      </c>
      <c r="D2489">
        <v>19</v>
      </c>
      <c r="E2489">
        <v>1</v>
      </c>
      <c r="F2489">
        <v>450</v>
      </c>
      <c r="G2489" s="5">
        <v>14.16</v>
      </c>
      <c r="H2489" s="5">
        <v>76002.399999999994</v>
      </c>
      <c r="I2489">
        <v>45</v>
      </c>
      <c r="J2489">
        <v>11</v>
      </c>
      <c r="K2489">
        <v>1</v>
      </c>
      <c r="L2489">
        <v>474</v>
      </c>
      <c r="M2489">
        <v>27</v>
      </c>
      <c r="N2489">
        <v>17</v>
      </c>
      <c r="O2489">
        <v>3</v>
      </c>
      <c r="P2489">
        <v>391</v>
      </c>
      <c r="Q2489">
        <v>29</v>
      </c>
      <c r="R2489">
        <v>12</v>
      </c>
      <c r="S2489">
        <v>1</v>
      </c>
      <c r="T2489">
        <v>322</v>
      </c>
    </row>
    <row r="2490" spans="1:20" x14ac:dyDescent="0.2">
      <c r="A2490" s="1">
        <v>43295</v>
      </c>
      <c r="B2490" t="s">
        <v>20</v>
      </c>
      <c r="C2490">
        <v>18</v>
      </c>
      <c r="D2490">
        <v>16</v>
      </c>
      <c r="E2490">
        <v>0</v>
      </c>
      <c r="F2490">
        <v>278</v>
      </c>
      <c r="G2490" s="5">
        <v>4.2222222222222197</v>
      </c>
      <c r="H2490" s="5">
        <v>50115.111111111102</v>
      </c>
      <c r="I2490">
        <v>33</v>
      </c>
      <c r="J2490">
        <v>8</v>
      </c>
      <c r="K2490">
        <v>6</v>
      </c>
      <c r="L2490">
        <v>179</v>
      </c>
      <c r="M2490">
        <v>19</v>
      </c>
      <c r="N2490">
        <v>19</v>
      </c>
      <c r="O2490">
        <v>0</v>
      </c>
      <c r="P2490">
        <v>355</v>
      </c>
      <c r="Q2490">
        <v>17</v>
      </c>
      <c r="R2490">
        <v>8</v>
      </c>
      <c r="S2490">
        <v>0</v>
      </c>
      <c r="T2490">
        <v>129</v>
      </c>
    </row>
    <row r="2491" spans="1:20" x14ac:dyDescent="0.2">
      <c r="A2491" s="1">
        <v>43295</v>
      </c>
      <c r="B2491" t="s">
        <v>21</v>
      </c>
      <c r="C2491">
        <v>9</v>
      </c>
      <c r="D2491">
        <v>10</v>
      </c>
      <c r="E2491">
        <v>0</v>
      </c>
      <c r="F2491">
        <v>93</v>
      </c>
      <c r="G2491" s="5">
        <v>5.6666666666666599</v>
      </c>
      <c r="H2491" s="5">
        <v>66706.666666666599</v>
      </c>
      <c r="I2491">
        <v>11</v>
      </c>
      <c r="J2491">
        <v>10</v>
      </c>
      <c r="K2491">
        <v>0</v>
      </c>
      <c r="L2491">
        <v>111</v>
      </c>
      <c r="M2491">
        <v>12</v>
      </c>
      <c r="N2491">
        <v>10</v>
      </c>
      <c r="O2491">
        <v>1</v>
      </c>
      <c r="P2491">
        <v>112</v>
      </c>
      <c r="Q2491">
        <v>15</v>
      </c>
      <c r="R2491">
        <v>10</v>
      </c>
      <c r="S2491">
        <v>0</v>
      </c>
      <c r="T2491">
        <v>153</v>
      </c>
    </row>
    <row r="2492" spans="1:20" x14ac:dyDescent="0.2">
      <c r="A2492" s="1">
        <v>43295</v>
      </c>
      <c r="B2492" t="s">
        <v>22</v>
      </c>
      <c r="C2492">
        <v>34</v>
      </c>
      <c r="D2492">
        <v>8</v>
      </c>
      <c r="E2492">
        <v>0</v>
      </c>
      <c r="F2492">
        <v>319</v>
      </c>
      <c r="G2492" s="5">
        <v>10.8529411764705</v>
      </c>
      <c r="H2492" s="5">
        <v>58876.088235294097</v>
      </c>
      <c r="I2492">
        <v>48</v>
      </c>
      <c r="J2492">
        <v>7</v>
      </c>
      <c r="K2492">
        <v>0</v>
      </c>
      <c r="L2492">
        <v>414</v>
      </c>
      <c r="M2492">
        <v>36</v>
      </c>
      <c r="N2492">
        <v>8</v>
      </c>
      <c r="O2492">
        <v>0</v>
      </c>
      <c r="P2492">
        <v>332</v>
      </c>
      <c r="Q2492">
        <v>36</v>
      </c>
      <c r="R2492">
        <v>8</v>
      </c>
      <c r="S2492">
        <v>0</v>
      </c>
      <c r="T2492">
        <v>334</v>
      </c>
    </row>
    <row r="2493" spans="1:20" x14ac:dyDescent="0.2">
      <c r="A2493" s="1">
        <v>43295</v>
      </c>
      <c r="B2493" t="s">
        <v>23</v>
      </c>
      <c r="C2493">
        <v>41</v>
      </c>
      <c r="D2493">
        <v>10</v>
      </c>
      <c r="E2493">
        <v>0</v>
      </c>
      <c r="F2493">
        <v>453</v>
      </c>
      <c r="G2493" s="5">
        <v>8.6341463414634099</v>
      </c>
      <c r="H2493" s="5">
        <v>68345.146341463405</v>
      </c>
      <c r="I2493">
        <v>71</v>
      </c>
      <c r="J2493">
        <v>10</v>
      </c>
      <c r="K2493">
        <v>0</v>
      </c>
      <c r="L2493">
        <v>784</v>
      </c>
      <c r="M2493">
        <v>70</v>
      </c>
      <c r="N2493">
        <v>10</v>
      </c>
      <c r="O2493">
        <v>0</v>
      </c>
      <c r="P2493">
        <v>774</v>
      </c>
      <c r="Q2493">
        <v>61</v>
      </c>
      <c r="R2493">
        <v>10</v>
      </c>
      <c r="S2493">
        <v>0</v>
      </c>
      <c r="T2493">
        <v>687</v>
      </c>
    </row>
    <row r="2494" spans="1:20" x14ac:dyDescent="0.2">
      <c r="A2494" s="1">
        <v>43295</v>
      </c>
      <c r="B2494" t="s">
        <v>24</v>
      </c>
      <c r="C2494">
        <v>11</v>
      </c>
      <c r="D2494">
        <v>2</v>
      </c>
      <c r="E2494">
        <v>0</v>
      </c>
      <c r="F2494">
        <v>30</v>
      </c>
      <c r="G2494" s="5">
        <v>1.5454545454545401</v>
      </c>
      <c r="H2494" s="5">
        <v>90952.090909090897</v>
      </c>
      <c r="I2494">
        <v>78</v>
      </c>
      <c r="J2494">
        <v>2</v>
      </c>
      <c r="K2494">
        <v>5</v>
      </c>
      <c r="L2494">
        <v>62</v>
      </c>
      <c r="M2494">
        <v>19</v>
      </c>
      <c r="N2494">
        <v>2</v>
      </c>
      <c r="O2494">
        <v>0</v>
      </c>
      <c r="P2494">
        <v>74</v>
      </c>
      <c r="Q2494">
        <v>16</v>
      </c>
      <c r="R2494">
        <v>2</v>
      </c>
      <c r="S2494">
        <v>0</v>
      </c>
      <c r="T2494">
        <v>50</v>
      </c>
    </row>
    <row r="2495" spans="1:20" x14ac:dyDescent="0.2">
      <c r="A2495" s="1">
        <v>43295</v>
      </c>
      <c r="B2495" t="s">
        <v>25</v>
      </c>
      <c r="C2495">
        <v>7</v>
      </c>
      <c r="D2495">
        <v>4</v>
      </c>
      <c r="E2495">
        <v>0</v>
      </c>
      <c r="F2495">
        <v>28</v>
      </c>
      <c r="G2495" s="5">
        <v>8.71428571428571</v>
      </c>
      <c r="H2495" s="5">
        <v>57268.285714285703</v>
      </c>
      <c r="I2495">
        <v>18</v>
      </c>
      <c r="J2495">
        <v>4</v>
      </c>
      <c r="K2495">
        <v>0</v>
      </c>
      <c r="L2495">
        <v>63</v>
      </c>
      <c r="M2495">
        <v>9</v>
      </c>
      <c r="N2495">
        <v>4</v>
      </c>
      <c r="O2495">
        <v>0</v>
      </c>
      <c r="P2495">
        <v>35</v>
      </c>
      <c r="Q2495">
        <v>12</v>
      </c>
      <c r="R2495">
        <v>4</v>
      </c>
      <c r="S2495">
        <v>0</v>
      </c>
      <c r="T2495">
        <v>48</v>
      </c>
    </row>
    <row r="2496" spans="1:20" x14ac:dyDescent="0.2">
      <c r="A2496" s="1">
        <v>43295</v>
      </c>
      <c r="B2496" t="s">
        <v>26</v>
      </c>
      <c r="C2496">
        <v>29</v>
      </c>
      <c r="D2496">
        <v>2</v>
      </c>
      <c r="E2496">
        <v>0</v>
      </c>
      <c r="F2496">
        <v>58</v>
      </c>
      <c r="G2496" s="5">
        <v>2.38095238095238</v>
      </c>
      <c r="H2496" s="5">
        <v>47756.0952380952</v>
      </c>
      <c r="I2496">
        <v>44</v>
      </c>
      <c r="J2496">
        <v>2</v>
      </c>
      <c r="K2496">
        <v>0</v>
      </c>
      <c r="L2496">
        <v>86</v>
      </c>
      <c r="M2496">
        <v>39</v>
      </c>
      <c r="N2496">
        <v>2</v>
      </c>
      <c r="O2496">
        <v>0</v>
      </c>
      <c r="P2496">
        <v>78</v>
      </c>
      <c r="Q2496">
        <v>34</v>
      </c>
      <c r="R2496">
        <v>2</v>
      </c>
      <c r="S2496">
        <v>0</v>
      </c>
      <c r="T2496">
        <v>65</v>
      </c>
    </row>
    <row r="2497" spans="1:20" x14ac:dyDescent="0.2">
      <c r="A2497" s="1">
        <v>43295</v>
      </c>
      <c r="B2497" t="s">
        <v>27</v>
      </c>
      <c r="C2497">
        <v>8</v>
      </c>
      <c r="D2497">
        <v>8</v>
      </c>
      <c r="E2497">
        <v>0</v>
      </c>
      <c r="F2497">
        <v>76</v>
      </c>
      <c r="G2497" s="5">
        <v>1.625</v>
      </c>
      <c r="H2497" s="5">
        <v>62700.75</v>
      </c>
      <c r="I2497">
        <v>18</v>
      </c>
      <c r="J2497">
        <v>8</v>
      </c>
      <c r="K2497">
        <v>1</v>
      </c>
      <c r="L2497">
        <v>149</v>
      </c>
      <c r="M2497">
        <v>10</v>
      </c>
      <c r="N2497">
        <v>8</v>
      </c>
      <c r="O2497">
        <v>1</v>
      </c>
      <c r="P2497">
        <v>88</v>
      </c>
      <c r="Q2497">
        <v>10</v>
      </c>
      <c r="R2497">
        <v>8</v>
      </c>
      <c r="S2497">
        <v>0</v>
      </c>
      <c r="T2497">
        <v>99</v>
      </c>
    </row>
    <row r="2498" spans="1:20" x14ac:dyDescent="0.2">
      <c r="A2498" s="1">
        <v>43295</v>
      </c>
      <c r="B2498" t="s">
        <v>28</v>
      </c>
      <c r="C2498">
        <v>31</v>
      </c>
      <c r="D2498">
        <v>10</v>
      </c>
      <c r="E2498">
        <v>0</v>
      </c>
      <c r="F2498">
        <v>298</v>
      </c>
      <c r="G2498" s="5">
        <v>3.6129032258064502</v>
      </c>
      <c r="H2498" s="5">
        <v>45325.806451612902</v>
      </c>
      <c r="I2498">
        <v>29</v>
      </c>
      <c r="J2498">
        <v>11</v>
      </c>
      <c r="K2498">
        <v>3</v>
      </c>
      <c r="L2498">
        <v>265</v>
      </c>
      <c r="M2498">
        <v>17</v>
      </c>
      <c r="N2498">
        <v>15</v>
      </c>
      <c r="O2498">
        <v>0</v>
      </c>
      <c r="P2498">
        <v>248</v>
      </c>
      <c r="Q2498">
        <v>10</v>
      </c>
      <c r="R2498">
        <v>9</v>
      </c>
      <c r="S2498">
        <v>0</v>
      </c>
      <c r="T2498">
        <v>81</v>
      </c>
    </row>
    <row r="2499" spans="1:20" x14ac:dyDescent="0.2">
      <c r="A2499" s="1">
        <v>43295</v>
      </c>
      <c r="B2499" t="s">
        <v>29</v>
      </c>
      <c r="C2499">
        <v>23</v>
      </c>
      <c r="D2499">
        <v>2</v>
      </c>
      <c r="E2499">
        <v>0</v>
      </c>
      <c r="F2499">
        <v>59</v>
      </c>
      <c r="G2499" s="5">
        <v>2.5909090909090899</v>
      </c>
      <c r="H2499" s="5">
        <v>68284.909090909001</v>
      </c>
      <c r="I2499">
        <v>79</v>
      </c>
      <c r="J2499">
        <v>2</v>
      </c>
      <c r="K2499">
        <v>4</v>
      </c>
      <c r="L2499">
        <v>76</v>
      </c>
      <c r="M2499">
        <v>28</v>
      </c>
      <c r="N2499">
        <v>2</v>
      </c>
      <c r="O2499">
        <v>0</v>
      </c>
      <c r="P2499">
        <v>82</v>
      </c>
      <c r="Q2499">
        <v>24</v>
      </c>
      <c r="R2499">
        <v>2</v>
      </c>
      <c r="S2499">
        <v>0</v>
      </c>
      <c r="T2499">
        <v>66</v>
      </c>
    </row>
    <row r="2500" spans="1:20" x14ac:dyDescent="0.2">
      <c r="A2500" s="1">
        <v>43295</v>
      </c>
      <c r="B2500" t="s">
        <v>30</v>
      </c>
      <c r="C2500">
        <v>20</v>
      </c>
      <c r="D2500">
        <v>2</v>
      </c>
      <c r="E2500">
        <v>0</v>
      </c>
      <c r="F2500">
        <v>50</v>
      </c>
      <c r="G2500" s="5">
        <v>2.8421052631578898</v>
      </c>
      <c r="H2500" s="5">
        <v>58032.368421052597</v>
      </c>
      <c r="I2500">
        <v>15</v>
      </c>
      <c r="J2500">
        <v>2</v>
      </c>
      <c r="K2500">
        <v>0</v>
      </c>
      <c r="L2500">
        <v>50</v>
      </c>
      <c r="M2500">
        <v>25</v>
      </c>
      <c r="N2500">
        <v>2</v>
      </c>
      <c r="O2500">
        <v>0</v>
      </c>
      <c r="P2500">
        <v>86</v>
      </c>
      <c r="Q2500">
        <v>14</v>
      </c>
      <c r="R2500">
        <v>2</v>
      </c>
      <c r="S2500">
        <v>0</v>
      </c>
      <c r="T2500">
        <v>38</v>
      </c>
    </row>
    <row r="2501" spans="1:20" x14ac:dyDescent="0.2">
      <c r="A2501" s="1">
        <v>43295</v>
      </c>
      <c r="B2501" t="s">
        <v>31</v>
      </c>
      <c r="C2501">
        <v>70</v>
      </c>
      <c r="D2501">
        <v>15</v>
      </c>
      <c r="E2501">
        <v>0</v>
      </c>
      <c r="F2501">
        <v>1070</v>
      </c>
      <c r="G2501" s="5">
        <v>7.3188405797101401</v>
      </c>
      <c r="H2501" s="5">
        <v>46535.043478260799</v>
      </c>
      <c r="I2501">
        <v>108</v>
      </c>
      <c r="J2501">
        <v>14</v>
      </c>
      <c r="K2501">
        <v>3</v>
      </c>
      <c r="L2501">
        <v>1368</v>
      </c>
      <c r="M2501">
        <v>105</v>
      </c>
      <c r="N2501">
        <v>16</v>
      </c>
      <c r="O2501">
        <v>0</v>
      </c>
      <c r="P2501">
        <v>1619</v>
      </c>
      <c r="Q2501">
        <v>64</v>
      </c>
      <c r="R2501">
        <v>13</v>
      </c>
      <c r="S2501">
        <v>0</v>
      </c>
      <c r="T2501">
        <v>822</v>
      </c>
    </row>
    <row r="2502" spans="1:20" x14ac:dyDescent="0.2">
      <c r="A2502" s="1">
        <v>43295</v>
      </c>
      <c r="B2502" t="s">
        <v>32</v>
      </c>
      <c r="C2502">
        <v>29</v>
      </c>
      <c r="D2502">
        <v>3</v>
      </c>
      <c r="E2502">
        <v>0</v>
      </c>
      <c r="F2502">
        <v>145</v>
      </c>
      <c r="G2502" s="5">
        <v>2.4</v>
      </c>
      <c r="H2502" s="5">
        <v>60117.8</v>
      </c>
      <c r="I2502">
        <v>46</v>
      </c>
      <c r="J2502">
        <v>3</v>
      </c>
      <c r="K2502">
        <v>0</v>
      </c>
      <c r="L2502">
        <v>189</v>
      </c>
      <c r="M2502">
        <v>54</v>
      </c>
      <c r="N2502">
        <v>3</v>
      </c>
      <c r="O2502">
        <v>0</v>
      </c>
      <c r="P2502">
        <v>226</v>
      </c>
      <c r="Q2502">
        <v>37</v>
      </c>
      <c r="R2502">
        <v>3</v>
      </c>
      <c r="S2502">
        <v>0</v>
      </c>
      <c r="T2502">
        <v>151</v>
      </c>
    </row>
    <row r="2503" spans="1:20" x14ac:dyDescent="0.2">
      <c r="A2503" s="1">
        <v>43297</v>
      </c>
      <c r="B2503" t="s">
        <v>18</v>
      </c>
      <c r="C2503">
        <v>28</v>
      </c>
      <c r="D2503">
        <v>4</v>
      </c>
      <c r="E2503">
        <v>0</v>
      </c>
      <c r="F2503">
        <v>98</v>
      </c>
      <c r="G2503" s="5">
        <v>3.13043478260869</v>
      </c>
      <c r="H2503" s="5">
        <v>61002.652173912997</v>
      </c>
      <c r="I2503">
        <v>6</v>
      </c>
      <c r="J2503">
        <v>4</v>
      </c>
      <c r="K2503">
        <v>1</v>
      </c>
      <c r="L2503">
        <v>16</v>
      </c>
      <c r="M2503">
        <v>4</v>
      </c>
      <c r="N2503">
        <v>4</v>
      </c>
      <c r="O2503">
        <v>0</v>
      </c>
      <c r="P2503">
        <v>14</v>
      </c>
      <c r="Q2503">
        <v>9</v>
      </c>
      <c r="R2503">
        <v>4</v>
      </c>
      <c r="S2503">
        <v>0</v>
      </c>
      <c r="T2503">
        <v>28</v>
      </c>
    </row>
    <row r="2504" spans="1:20" x14ac:dyDescent="0.2">
      <c r="A2504" s="1">
        <v>43297</v>
      </c>
      <c r="B2504" t="s">
        <v>19</v>
      </c>
      <c r="C2504">
        <v>43</v>
      </c>
      <c r="D2504">
        <v>14</v>
      </c>
      <c r="E2504">
        <v>1</v>
      </c>
      <c r="F2504">
        <v>526</v>
      </c>
      <c r="G2504" s="5">
        <v>7.8837209302325499</v>
      </c>
      <c r="H2504" s="5">
        <v>83760.953488372004</v>
      </c>
      <c r="I2504">
        <v>30</v>
      </c>
      <c r="J2504">
        <v>12</v>
      </c>
      <c r="K2504">
        <v>1</v>
      </c>
      <c r="L2504">
        <v>347</v>
      </c>
      <c r="M2504">
        <v>21</v>
      </c>
      <c r="N2504">
        <v>9</v>
      </c>
      <c r="O2504">
        <v>1</v>
      </c>
      <c r="P2504">
        <v>175</v>
      </c>
      <c r="Q2504">
        <v>27</v>
      </c>
      <c r="R2504">
        <v>11</v>
      </c>
      <c r="S2504">
        <v>2</v>
      </c>
      <c r="T2504">
        <v>254</v>
      </c>
    </row>
    <row r="2505" spans="1:20" x14ac:dyDescent="0.2">
      <c r="A2505" s="1">
        <v>43297</v>
      </c>
      <c r="B2505" t="s">
        <v>20</v>
      </c>
      <c r="C2505">
        <v>21</v>
      </c>
      <c r="D2505">
        <v>11</v>
      </c>
      <c r="E2505">
        <v>1</v>
      </c>
      <c r="F2505">
        <v>210</v>
      </c>
      <c r="G2505" s="5">
        <v>1.52380952380952</v>
      </c>
      <c r="H2505" s="5">
        <v>76245.523809523802</v>
      </c>
      <c r="I2505">
        <v>19</v>
      </c>
      <c r="J2505">
        <v>10</v>
      </c>
      <c r="K2505">
        <v>0</v>
      </c>
      <c r="L2505">
        <v>187</v>
      </c>
      <c r="M2505">
        <v>11</v>
      </c>
      <c r="N2505">
        <v>10</v>
      </c>
      <c r="O2505">
        <v>0</v>
      </c>
      <c r="P2505">
        <v>107</v>
      </c>
      <c r="Q2505">
        <v>14</v>
      </c>
      <c r="R2505">
        <v>16</v>
      </c>
      <c r="S2505">
        <v>0</v>
      </c>
      <c r="T2505">
        <v>231</v>
      </c>
    </row>
    <row r="2506" spans="1:20" x14ac:dyDescent="0.2">
      <c r="A2506" s="1">
        <v>43297</v>
      </c>
      <c r="B2506" t="s">
        <v>21</v>
      </c>
      <c r="C2506">
        <v>13</v>
      </c>
      <c r="D2506">
        <v>10</v>
      </c>
      <c r="E2506">
        <v>0</v>
      </c>
      <c r="F2506">
        <v>133</v>
      </c>
      <c r="G2506" s="5">
        <v>3.75</v>
      </c>
      <c r="H2506" s="5">
        <v>25112.916666666599</v>
      </c>
      <c r="I2506">
        <v>15</v>
      </c>
      <c r="J2506">
        <v>10</v>
      </c>
      <c r="K2506">
        <v>1</v>
      </c>
      <c r="L2506">
        <v>140</v>
      </c>
      <c r="M2506">
        <v>13</v>
      </c>
      <c r="N2506">
        <v>10</v>
      </c>
      <c r="O2506">
        <v>0</v>
      </c>
      <c r="P2506">
        <v>129</v>
      </c>
      <c r="Q2506">
        <v>15</v>
      </c>
      <c r="R2506">
        <v>10</v>
      </c>
      <c r="S2506">
        <v>0</v>
      </c>
      <c r="T2506">
        <v>154</v>
      </c>
    </row>
    <row r="2507" spans="1:20" x14ac:dyDescent="0.2">
      <c r="A2507" s="1">
        <v>43297</v>
      </c>
      <c r="B2507" t="s">
        <v>22</v>
      </c>
      <c r="C2507">
        <v>49</v>
      </c>
      <c r="D2507">
        <v>8</v>
      </c>
      <c r="E2507">
        <v>0</v>
      </c>
      <c r="F2507">
        <v>454</v>
      </c>
      <c r="G2507" s="5">
        <v>1.9302325581395301</v>
      </c>
      <c r="H2507" s="5">
        <v>72190.395348837206</v>
      </c>
      <c r="I2507">
        <v>37</v>
      </c>
      <c r="J2507">
        <v>7</v>
      </c>
      <c r="K2507">
        <v>1</v>
      </c>
      <c r="L2507">
        <v>297</v>
      </c>
      <c r="M2507">
        <v>29</v>
      </c>
      <c r="N2507">
        <v>7</v>
      </c>
      <c r="O2507">
        <v>0</v>
      </c>
      <c r="P2507">
        <v>232</v>
      </c>
      <c r="Q2507">
        <v>23</v>
      </c>
      <c r="R2507">
        <v>8</v>
      </c>
      <c r="S2507">
        <v>0</v>
      </c>
      <c r="T2507">
        <v>213</v>
      </c>
    </row>
    <row r="2508" spans="1:20" x14ac:dyDescent="0.2">
      <c r="A2508" s="1">
        <v>43297</v>
      </c>
      <c r="B2508" t="s">
        <v>23</v>
      </c>
      <c r="C2508">
        <v>53</v>
      </c>
      <c r="D2508">
        <v>9</v>
      </c>
      <c r="E2508">
        <v>0</v>
      </c>
      <c r="F2508">
        <v>557</v>
      </c>
      <c r="G2508" s="5">
        <v>2.5510204081632599</v>
      </c>
      <c r="H2508" s="5">
        <v>55149.775510204003</v>
      </c>
      <c r="I2508">
        <v>48</v>
      </c>
      <c r="J2508">
        <v>10</v>
      </c>
      <c r="K2508">
        <v>1</v>
      </c>
      <c r="L2508">
        <v>492</v>
      </c>
      <c r="M2508">
        <v>57</v>
      </c>
      <c r="N2508">
        <v>9</v>
      </c>
      <c r="O2508">
        <v>0</v>
      </c>
      <c r="P2508">
        <v>585</v>
      </c>
      <c r="Q2508">
        <v>23</v>
      </c>
      <c r="R2508">
        <v>10</v>
      </c>
      <c r="S2508">
        <v>1</v>
      </c>
      <c r="T2508">
        <v>248</v>
      </c>
    </row>
    <row r="2509" spans="1:20" x14ac:dyDescent="0.2">
      <c r="A2509" s="1">
        <v>43297</v>
      </c>
      <c r="B2509" t="s">
        <v>24</v>
      </c>
      <c r="C2509">
        <v>21</v>
      </c>
      <c r="D2509">
        <v>2</v>
      </c>
      <c r="E2509">
        <v>0</v>
      </c>
      <c r="F2509">
        <v>52</v>
      </c>
      <c r="G2509" s="5">
        <v>2.2631578947368398</v>
      </c>
      <c r="H2509" s="5">
        <v>63318.789473684199</v>
      </c>
      <c r="I2509">
        <v>11</v>
      </c>
      <c r="J2509">
        <v>2</v>
      </c>
      <c r="K2509">
        <v>0</v>
      </c>
      <c r="L2509">
        <v>38</v>
      </c>
      <c r="M2509">
        <v>13</v>
      </c>
      <c r="N2509">
        <v>2</v>
      </c>
      <c r="O2509">
        <v>0</v>
      </c>
      <c r="P2509">
        <v>32</v>
      </c>
      <c r="Q2509">
        <v>5</v>
      </c>
      <c r="R2509">
        <v>2</v>
      </c>
      <c r="S2509">
        <v>0</v>
      </c>
      <c r="T2509">
        <v>9</v>
      </c>
    </row>
    <row r="2510" spans="1:20" x14ac:dyDescent="0.2">
      <c r="A2510" s="1">
        <v>43297</v>
      </c>
      <c r="B2510" t="s">
        <v>25</v>
      </c>
      <c r="C2510">
        <v>10</v>
      </c>
      <c r="D2510">
        <v>4</v>
      </c>
      <c r="E2510">
        <v>0</v>
      </c>
      <c r="F2510">
        <v>38</v>
      </c>
      <c r="G2510" s="5">
        <v>7.75</v>
      </c>
      <c r="H2510" s="5">
        <v>50226</v>
      </c>
      <c r="I2510">
        <v>5</v>
      </c>
      <c r="J2510">
        <v>4</v>
      </c>
      <c r="K2510">
        <v>0</v>
      </c>
      <c r="L2510">
        <v>18</v>
      </c>
      <c r="M2510">
        <v>7</v>
      </c>
      <c r="N2510">
        <v>4</v>
      </c>
      <c r="O2510">
        <v>0</v>
      </c>
      <c r="P2510">
        <v>26</v>
      </c>
      <c r="Q2510">
        <v>10</v>
      </c>
      <c r="R2510">
        <v>4</v>
      </c>
      <c r="S2510">
        <v>0</v>
      </c>
      <c r="T2510">
        <v>40</v>
      </c>
    </row>
    <row r="2511" spans="1:20" x14ac:dyDescent="0.2">
      <c r="A2511" s="1">
        <v>43297</v>
      </c>
      <c r="B2511" t="s">
        <v>26</v>
      </c>
      <c r="C2511">
        <v>52</v>
      </c>
      <c r="D2511">
        <v>2</v>
      </c>
      <c r="E2511">
        <v>0</v>
      </c>
      <c r="F2511">
        <v>96</v>
      </c>
      <c r="G2511" s="5">
        <v>2.63888888888888</v>
      </c>
      <c r="H2511" s="5">
        <v>55688.472222222197</v>
      </c>
      <c r="I2511">
        <v>43</v>
      </c>
      <c r="J2511">
        <v>2</v>
      </c>
      <c r="K2511">
        <v>0</v>
      </c>
      <c r="L2511">
        <v>86</v>
      </c>
      <c r="M2511">
        <v>37</v>
      </c>
      <c r="N2511">
        <v>2</v>
      </c>
      <c r="O2511">
        <v>0</v>
      </c>
      <c r="P2511">
        <v>71</v>
      </c>
      <c r="Q2511">
        <v>40</v>
      </c>
      <c r="R2511">
        <v>2</v>
      </c>
      <c r="S2511">
        <v>0</v>
      </c>
      <c r="T2511">
        <v>78</v>
      </c>
    </row>
    <row r="2512" spans="1:20" x14ac:dyDescent="0.2">
      <c r="A2512" s="1">
        <v>43297</v>
      </c>
      <c r="B2512" t="s">
        <v>27</v>
      </c>
      <c r="C2512">
        <v>19</v>
      </c>
      <c r="D2512">
        <v>8</v>
      </c>
      <c r="E2512">
        <v>1</v>
      </c>
      <c r="F2512">
        <v>171</v>
      </c>
      <c r="G2512" s="5">
        <v>1.6315789473684199</v>
      </c>
      <c r="H2512" s="5">
        <v>63259.789473684199</v>
      </c>
      <c r="I2512">
        <v>15</v>
      </c>
      <c r="J2512">
        <v>8</v>
      </c>
      <c r="K2512">
        <v>1</v>
      </c>
      <c r="L2512">
        <v>132</v>
      </c>
      <c r="M2512">
        <v>9</v>
      </c>
      <c r="N2512">
        <v>8</v>
      </c>
      <c r="O2512">
        <v>1</v>
      </c>
      <c r="P2512">
        <v>77</v>
      </c>
      <c r="Q2512">
        <v>9</v>
      </c>
      <c r="R2512">
        <v>8</v>
      </c>
      <c r="S2512">
        <v>0</v>
      </c>
      <c r="T2512">
        <v>84</v>
      </c>
    </row>
    <row r="2513" spans="1:20" x14ac:dyDescent="0.2">
      <c r="A2513" s="1">
        <v>43297</v>
      </c>
      <c r="B2513" t="s">
        <v>28</v>
      </c>
      <c r="C2513">
        <v>20</v>
      </c>
      <c r="D2513">
        <v>8</v>
      </c>
      <c r="E2513">
        <v>0</v>
      </c>
      <c r="F2513">
        <v>144</v>
      </c>
      <c r="G2513" s="5">
        <v>8.0500000000000007</v>
      </c>
      <c r="H2513" s="5">
        <v>55126.7</v>
      </c>
      <c r="I2513">
        <v>16</v>
      </c>
      <c r="J2513">
        <v>8</v>
      </c>
      <c r="K2513">
        <v>0</v>
      </c>
      <c r="L2513">
        <v>125</v>
      </c>
      <c r="M2513">
        <v>16</v>
      </c>
      <c r="N2513">
        <v>9</v>
      </c>
      <c r="O2513">
        <v>0</v>
      </c>
      <c r="P2513">
        <v>140</v>
      </c>
      <c r="Q2513">
        <v>11</v>
      </c>
      <c r="R2513">
        <v>7</v>
      </c>
      <c r="S2513">
        <v>0</v>
      </c>
      <c r="T2513">
        <v>78</v>
      </c>
    </row>
    <row r="2514" spans="1:20" x14ac:dyDescent="0.2">
      <c r="A2514" s="1">
        <v>43297</v>
      </c>
      <c r="B2514" t="s">
        <v>29</v>
      </c>
      <c r="C2514">
        <v>39</v>
      </c>
      <c r="D2514">
        <v>2</v>
      </c>
      <c r="E2514">
        <v>0</v>
      </c>
      <c r="F2514">
        <v>84</v>
      </c>
      <c r="G2514" s="5">
        <v>2.94871794871794</v>
      </c>
      <c r="H2514" s="5">
        <v>51388.692307692298</v>
      </c>
      <c r="I2514">
        <v>24</v>
      </c>
      <c r="J2514">
        <v>2</v>
      </c>
      <c r="K2514">
        <v>0</v>
      </c>
      <c r="L2514">
        <v>64</v>
      </c>
      <c r="M2514">
        <v>11</v>
      </c>
      <c r="N2514">
        <v>2</v>
      </c>
      <c r="O2514">
        <v>0</v>
      </c>
      <c r="P2514">
        <v>24</v>
      </c>
      <c r="Q2514">
        <v>15</v>
      </c>
      <c r="R2514">
        <v>2</v>
      </c>
      <c r="S2514">
        <v>0</v>
      </c>
      <c r="T2514">
        <v>47</v>
      </c>
    </row>
    <row r="2515" spans="1:20" x14ac:dyDescent="0.2">
      <c r="A2515" s="1">
        <v>43297</v>
      </c>
      <c r="B2515" t="s">
        <v>30</v>
      </c>
      <c r="C2515">
        <v>25</v>
      </c>
      <c r="D2515">
        <v>2</v>
      </c>
      <c r="E2515">
        <v>0</v>
      </c>
      <c r="F2515">
        <v>79</v>
      </c>
      <c r="G2515" s="5">
        <v>2.04</v>
      </c>
      <c r="H2515" s="5">
        <v>68099.759999999995</v>
      </c>
      <c r="I2515">
        <v>14</v>
      </c>
      <c r="J2515">
        <v>2</v>
      </c>
      <c r="K2515">
        <v>0</v>
      </c>
      <c r="L2515">
        <v>32</v>
      </c>
      <c r="M2515">
        <v>15</v>
      </c>
      <c r="N2515">
        <v>2</v>
      </c>
      <c r="O2515">
        <v>0</v>
      </c>
      <c r="P2515">
        <v>39</v>
      </c>
      <c r="Q2515">
        <v>16</v>
      </c>
      <c r="R2515">
        <v>2</v>
      </c>
      <c r="S2515">
        <v>0</v>
      </c>
      <c r="T2515">
        <v>43</v>
      </c>
    </row>
    <row r="2516" spans="1:20" x14ac:dyDescent="0.2">
      <c r="A2516" s="1">
        <v>43297</v>
      </c>
      <c r="B2516" t="s">
        <v>31</v>
      </c>
      <c r="C2516">
        <v>120</v>
      </c>
      <c r="D2516">
        <v>14</v>
      </c>
      <c r="E2516">
        <v>0</v>
      </c>
      <c r="F2516">
        <v>1621</v>
      </c>
      <c r="G2516" s="5">
        <v>5.6440677966101598</v>
      </c>
      <c r="H2516" s="5">
        <v>56017.1949152542</v>
      </c>
      <c r="I2516">
        <v>70</v>
      </c>
      <c r="J2516">
        <v>14</v>
      </c>
      <c r="K2516">
        <v>0</v>
      </c>
      <c r="L2516">
        <v>923</v>
      </c>
      <c r="M2516">
        <v>55</v>
      </c>
      <c r="N2516">
        <v>13</v>
      </c>
      <c r="O2516">
        <v>1</v>
      </c>
      <c r="P2516">
        <v>655</v>
      </c>
      <c r="Q2516">
        <v>54</v>
      </c>
      <c r="R2516">
        <v>13</v>
      </c>
      <c r="S2516">
        <v>0</v>
      </c>
      <c r="T2516">
        <v>662</v>
      </c>
    </row>
    <row r="2517" spans="1:20" x14ac:dyDescent="0.2">
      <c r="A2517" s="1">
        <v>43297</v>
      </c>
      <c r="B2517" t="s">
        <v>32</v>
      </c>
      <c r="C2517">
        <v>50</v>
      </c>
      <c r="D2517">
        <v>3</v>
      </c>
      <c r="E2517">
        <v>0</v>
      </c>
      <c r="F2517">
        <v>194</v>
      </c>
      <c r="G2517" s="5">
        <v>2.3333333333333299</v>
      </c>
      <c r="H2517" s="5">
        <v>64550.933333333298</v>
      </c>
      <c r="I2517">
        <v>19</v>
      </c>
      <c r="J2517">
        <v>3</v>
      </c>
      <c r="K2517">
        <v>0</v>
      </c>
      <c r="L2517">
        <v>73</v>
      </c>
      <c r="M2517">
        <v>21</v>
      </c>
      <c r="N2517">
        <v>3</v>
      </c>
      <c r="O2517">
        <v>0</v>
      </c>
      <c r="P2517">
        <v>73</v>
      </c>
      <c r="Q2517">
        <v>17</v>
      </c>
      <c r="R2517">
        <v>3</v>
      </c>
      <c r="S2517">
        <v>0</v>
      </c>
      <c r="T2517">
        <v>67</v>
      </c>
    </row>
    <row r="2518" spans="1:20" x14ac:dyDescent="0.2">
      <c r="A2518" s="1">
        <v>43298</v>
      </c>
      <c r="B2518" t="s">
        <v>18</v>
      </c>
      <c r="C2518">
        <v>13</v>
      </c>
      <c r="D2518">
        <v>4</v>
      </c>
      <c r="E2518">
        <v>0</v>
      </c>
      <c r="F2518">
        <v>44</v>
      </c>
      <c r="G2518" s="5">
        <v>1.3333333333333299</v>
      </c>
      <c r="H2518" s="5">
        <v>77937.777777777694</v>
      </c>
      <c r="I2518">
        <v>1</v>
      </c>
      <c r="J2518">
        <v>4</v>
      </c>
      <c r="K2518">
        <v>0</v>
      </c>
      <c r="L2518">
        <v>4</v>
      </c>
      <c r="M2518">
        <v>10</v>
      </c>
      <c r="N2518">
        <v>4</v>
      </c>
      <c r="O2518">
        <v>0</v>
      </c>
      <c r="P2518">
        <v>35</v>
      </c>
      <c r="Q2518">
        <v>7</v>
      </c>
      <c r="R2518">
        <v>4</v>
      </c>
      <c r="S2518">
        <v>0</v>
      </c>
      <c r="T2518">
        <v>24</v>
      </c>
    </row>
    <row r="2519" spans="1:20" x14ac:dyDescent="0.2">
      <c r="A2519" s="1">
        <v>43298</v>
      </c>
      <c r="B2519" t="s">
        <v>19</v>
      </c>
      <c r="C2519">
        <v>28</v>
      </c>
      <c r="D2519">
        <v>18</v>
      </c>
      <c r="E2519">
        <v>1</v>
      </c>
      <c r="F2519">
        <v>478</v>
      </c>
      <c r="G2519" s="5">
        <v>5.8571428571428497</v>
      </c>
      <c r="H2519" s="5">
        <v>46545.5</v>
      </c>
      <c r="I2519">
        <v>35</v>
      </c>
      <c r="J2519">
        <v>11</v>
      </c>
      <c r="K2519">
        <v>1</v>
      </c>
      <c r="L2519">
        <v>367</v>
      </c>
      <c r="M2519">
        <v>40</v>
      </c>
      <c r="N2519">
        <v>11</v>
      </c>
      <c r="O2519">
        <v>1</v>
      </c>
      <c r="P2519">
        <v>405</v>
      </c>
      <c r="Q2519">
        <v>30</v>
      </c>
      <c r="R2519">
        <v>10</v>
      </c>
      <c r="S2519">
        <v>1</v>
      </c>
      <c r="T2519">
        <v>276</v>
      </c>
    </row>
    <row r="2520" spans="1:20" x14ac:dyDescent="0.2">
      <c r="A2520" s="1">
        <v>43298</v>
      </c>
      <c r="B2520" t="s">
        <v>20</v>
      </c>
      <c r="C2520">
        <v>24</v>
      </c>
      <c r="D2520">
        <v>9</v>
      </c>
      <c r="E2520">
        <v>0</v>
      </c>
      <c r="F2520">
        <v>212</v>
      </c>
      <c r="G2520" s="5">
        <v>2.6666666666666599</v>
      </c>
      <c r="H2520" s="5">
        <v>58463.708333333299</v>
      </c>
      <c r="I2520">
        <v>12</v>
      </c>
      <c r="J2520">
        <v>8</v>
      </c>
      <c r="K2520">
        <v>0</v>
      </c>
      <c r="L2520">
        <v>96</v>
      </c>
      <c r="M2520">
        <v>18</v>
      </c>
      <c r="N2520">
        <v>8</v>
      </c>
      <c r="O2520">
        <v>0</v>
      </c>
      <c r="P2520">
        <v>145</v>
      </c>
      <c r="Q2520">
        <v>14</v>
      </c>
      <c r="R2520">
        <v>8</v>
      </c>
      <c r="S2520">
        <v>0</v>
      </c>
      <c r="T2520">
        <v>118</v>
      </c>
    </row>
    <row r="2521" spans="1:20" x14ac:dyDescent="0.2">
      <c r="A2521" s="1">
        <v>43298</v>
      </c>
      <c r="B2521" t="s">
        <v>21</v>
      </c>
      <c r="C2521">
        <v>11</v>
      </c>
      <c r="D2521">
        <v>10</v>
      </c>
      <c r="E2521">
        <v>0</v>
      </c>
      <c r="F2521">
        <v>114</v>
      </c>
      <c r="G2521" s="5">
        <v>6.9090909090909003</v>
      </c>
      <c r="H2521" s="5">
        <v>63727.909090909001</v>
      </c>
      <c r="I2521">
        <v>17</v>
      </c>
      <c r="J2521">
        <v>10</v>
      </c>
      <c r="K2521">
        <v>0</v>
      </c>
      <c r="L2521">
        <v>171</v>
      </c>
      <c r="M2521">
        <v>9</v>
      </c>
      <c r="N2521">
        <v>10</v>
      </c>
      <c r="O2521">
        <v>0</v>
      </c>
      <c r="P2521">
        <v>88</v>
      </c>
      <c r="Q2521">
        <v>22</v>
      </c>
      <c r="R2521">
        <v>10</v>
      </c>
      <c r="S2521">
        <v>0</v>
      </c>
      <c r="T2521">
        <v>224</v>
      </c>
    </row>
    <row r="2522" spans="1:20" x14ac:dyDescent="0.2">
      <c r="A2522" s="1">
        <v>43298</v>
      </c>
      <c r="B2522" t="s">
        <v>22</v>
      </c>
      <c r="C2522">
        <v>33</v>
      </c>
      <c r="D2522">
        <v>8</v>
      </c>
      <c r="E2522">
        <v>0</v>
      </c>
      <c r="F2522">
        <v>300</v>
      </c>
      <c r="G2522" s="5">
        <v>5.38709677419354</v>
      </c>
      <c r="H2522" s="5">
        <v>67781.419354838697</v>
      </c>
      <c r="I2522">
        <v>38</v>
      </c>
      <c r="J2522">
        <v>7</v>
      </c>
      <c r="K2522">
        <v>0</v>
      </c>
      <c r="L2522">
        <v>319</v>
      </c>
      <c r="M2522">
        <v>34</v>
      </c>
      <c r="N2522">
        <v>8</v>
      </c>
      <c r="O2522">
        <v>0</v>
      </c>
      <c r="P2522">
        <v>322</v>
      </c>
      <c r="Q2522">
        <v>27</v>
      </c>
      <c r="R2522">
        <v>8</v>
      </c>
      <c r="S2522">
        <v>0</v>
      </c>
      <c r="T2522">
        <v>254</v>
      </c>
    </row>
    <row r="2523" spans="1:20" x14ac:dyDescent="0.2">
      <c r="A2523" s="1">
        <v>43298</v>
      </c>
      <c r="B2523" t="s">
        <v>23</v>
      </c>
      <c r="C2523">
        <v>36</v>
      </c>
      <c r="D2523">
        <v>10</v>
      </c>
      <c r="E2523">
        <v>0</v>
      </c>
      <c r="F2523">
        <v>401</v>
      </c>
      <c r="G2523" s="5">
        <v>2.4545454545454501</v>
      </c>
      <c r="H2523" s="5">
        <v>42594.636363636302</v>
      </c>
      <c r="I2523">
        <v>33</v>
      </c>
      <c r="J2523">
        <v>10</v>
      </c>
      <c r="K2523">
        <v>0</v>
      </c>
      <c r="L2523">
        <v>368</v>
      </c>
      <c r="M2523">
        <v>39</v>
      </c>
      <c r="N2523">
        <v>10</v>
      </c>
      <c r="O2523">
        <v>0</v>
      </c>
      <c r="P2523">
        <v>421</v>
      </c>
      <c r="Q2523">
        <v>25</v>
      </c>
      <c r="R2523">
        <v>10</v>
      </c>
      <c r="S2523">
        <v>0</v>
      </c>
      <c r="T2523">
        <v>279</v>
      </c>
    </row>
    <row r="2524" spans="1:20" x14ac:dyDescent="0.2">
      <c r="A2524" s="1">
        <v>43298</v>
      </c>
      <c r="B2524" t="s">
        <v>24</v>
      </c>
      <c r="C2524">
        <v>14</v>
      </c>
      <c r="D2524">
        <v>2</v>
      </c>
      <c r="E2524">
        <v>0</v>
      </c>
      <c r="F2524">
        <v>40</v>
      </c>
      <c r="G2524" s="5">
        <v>2.5</v>
      </c>
      <c r="H2524" s="5">
        <v>64439.857142857101</v>
      </c>
      <c r="I2524">
        <v>14</v>
      </c>
      <c r="J2524">
        <v>2</v>
      </c>
      <c r="K2524">
        <v>0</v>
      </c>
      <c r="L2524">
        <v>32</v>
      </c>
      <c r="M2524">
        <v>19</v>
      </c>
      <c r="N2524">
        <v>2</v>
      </c>
      <c r="O2524">
        <v>0</v>
      </c>
      <c r="P2524">
        <v>69</v>
      </c>
      <c r="Q2524">
        <v>16</v>
      </c>
      <c r="R2524">
        <v>2</v>
      </c>
      <c r="S2524">
        <v>0</v>
      </c>
      <c r="T2524">
        <v>36</v>
      </c>
    </row>
    <row r="2525" spans="1:20" x14ac:dyDescent="0.2">
      <c r="A2525" s="1">
        <v>43298</v>
      </c>
      <c r="B2525" t="s">
        <v>25</v>
      </c>
      <c r="C2525">
        <v>10</v>
      </c>
      <c r="D2525">
        <v>4</v>
      </c>
      <c r="E2525">
        <v>0</v>
      </c>
      <c r="F2525">
        <v>40</v>
      </c>
      <c r="G2525" s="5">
        <v>4.2857142857142803</v>
      </c>
      <c r="H2525" s="5">
        <v>28776.571428571398</v>
      </c>
      <c r="I2525">
        <v>6</v>
      </c>
      <c r="J2525">
        <v>4</v>
      </c>
      <c r="K2525">
        <v>0</v>
      </c>
      <c r="L2525">
        <v>21</v>
      </c>
      <c r="M2525">
        <v>6</v>
      </c>
      <c r="N2525">
        <v>4</v>
      </c>
      <c r="O2525">
        <v>0</v>
      </c>
      <c r="P2525">
        <v>22</v>
      </c>
      <c r="Q2525">
        <v>9</v>
      </c>
      <c r="R2525">
        <v>4</v>
      </c>
      <c r="S2525">
        <v>0</v>
      </c>
      <c r="T2525">
        <v>36</v>
      </c>
    </row>
    <row r="2526" spans="1:20" x14ac:dyDescent="0.2">
      <c r="A2526" s="1">
        <v>43298</v>
      </c>
      <c r="B2526" t="s">
        <v>26</v>
      </c>
      <c r="C2526">
        <v>55</v>
      </c>
      <c r="D2526">
        <v>2</v>
      </c>
      <c r="E2526">
        <v>0</v>
      </c>
      <c r="F2526">
        <v>109</v>
      </c>
      <c r="G2526" s="5">
        <v>4.9444444444444402</v>
      </c>
      <c r="H2526" s="5">
        <v>52875</v>
      </c>
      <c r="I2526">
        <v>34</v>
      </c>
      <c r="J2526">
        <v>2</v>
      </c>
      <c r="K2526">
        <v>0</v>
      </c>
      <c r="L2526">
        <v>68</v>
      </c>
      <c r="M2526">
        <v>38</v>
      </c>
      <c r="N2526">
        <v>2</v>
      </c>
      <c r="O2526">
        <v>0</v>
      </c>
      <c r="P2526">
        <v>75</v>
      </c>
      <c r="Q2526">
        <v>44</v>
      </c>
      <c r="R2526">
        <v>2</v>
      </c>
      <c r="S2526">
        <v>0</v>
      </c>
      <c r="T2526">
        <v>88</v>
      </c>
    </row>
    <row r="2527" spans="1:20" x14ac:dyDescent="0.2">
      <c r="A2527" s="1">
        <v>43298</v>
      </c>
      <c r="B2527" t="s">
        <v>27</v>
      </c>
      <c r="C2527">
        <v>5</v>
      </c>
      <c r="D2527">
        <v>8</v>
      </c>
      <c r="E2527">
        <v>2</v>
      </c>
      <c r="F2527">
        <v>41</v>
      </c>
      <c r="G2527" s="5">
        <v>6.4</v>
      </c>
      <c r="H2527" s="5">
        <v>20048</v>
      </c>
      <c r="I2527">
        <v>9</v>
      </c>
      <c r="J2527">
        <v>8</v>
      </c>
      <c r="K2527">
        <v>3</v>
      </c>
      <c r="L2527">
        <v>56</v>
      </c>
      <c r="M2527">
        <v>8</v>
      </c>
      <c r="N2527">
        <v>8</v>
      </c>
      <c r="O2527">
        <v>0</v>
      </c>
      <c r="P2527">
        <v>74</v>
      </c>
      <c r="Q2527">
        <v>11</v>
      </c>
      <c r="R2527">
        <v>8</v>
      </c>
      <c r="S2527">
        <v>1</v>
      </c>
      <c r="T2527">
        <v>94</v>
      </c>
    </row>
    <row r="2528" spans="1:20" x14ac:dyDescent="0.2">
      <c r="A2528" s="1">
        <v>43298</v>
      </c>
      <c r="B2528" t="s">
        <v>28</v>
      </c>
      <c r="C2528">
        <v>19</v>
      </c>
      <c r="D2528">
        <v>9</v>
      </c>
      <c r="E2528">
        <v>0</v>
      </c>
      <c r="F2528">
        <v>164</v>
      </c>
      <c r="G2528" s="5">
        <v>4.4210526315789398</v>
      </c>
      <c r="H2528" s="5">
        <v>37019.105263157799</v>
      </c>
      <c r="I2528">
        <v>15</v>
      </c>
      <c r="J2528">
        <v>13</v>
      </c>
      <c r="K2528">
        <v>0</v>
      </c>
      <c r="L2528">
        <v>187</v>
      </c>
      <c r="M2528">
        <v>20</v>
      </c>
      <c r="N2528">
        <v>9</v>
      </c>
      <c r="O2528">
        <v>1</v>
      </c>
      <c r="P2528">
        <v>172</v>
      </c>
      <c r="Q2528">
        <v>14</v>
      </c>
      <c r="R2528">
        <v>6</v>
      </c>
      <c r="S2528">
        <v>0</v>
      </c>
      <c r="T2528">
        <v>86</v>
      </c>
    </row>
    <row r="2529" spans="1:20" x14ac:dyDescent="0.2">
      <c r="A2529" s="1">
        <v>43298</v>
      </c>
      <c r="B2529" t="s">
        <v>29</v>
      </c>
      <c r="C2529">
        <v>21</v>
      </c>
      <c r="D2529">
        <v>2</v>
      </c>
      <c r="E2529">
        <v>0</v>
      </c>
      <c r="F2529">
        <v>64</v>
      </c>
      <c r="G2529" s="5">
        <v>2.4761904761904701</v>
      </c>
      <c r="H2529" s="5">
        <v>76341.238095238004</v>
      </c>
      <c r="I2529">
        <v>28</v>
      </c>
      <c r="J2529">
        <v>2</v>
      </c>
      <c r="K2529">
        <v>0</v>
      </c>
      <c r="L2529">
        <v>64</v>
      </c>
      <c r="M2529">
        <v>19</v>
      </c>
      <c r="N2529">
        <v>2</v>
      </c>
      <c r="O2529">
        <v>0</v>
      </c>
      <c r="P2529">
        <v>50</v>
      </c>
      <c r="Q2529">
        <v>17</v>
      </c>
      <c r="R2529">
        <v>2</v>
      </c>
      <c r="S2529">
        <v>0</v>
      </c>
      <c r="T2529">
        <v>34</v>
      </c>
    </row>
    <row r="2530" spans="1:20" x14ac:dyDescent="0.2">
      <c r="A2530" s="1">
        <v>43298</v>
      </c>
      <c r="B2530" t="s">
        <v>30</v>
      </c>
      <c r="C2530">
        <v>14</v>
      </c>
      <c r="D2530">
        <v>2</v>
      </c>
      <c r="E2530">
        <v>0</v>
      </c>
      <c r="F2530">
        <v>46</v>
      </c>
      <c r="G2530" s="5">
        <v>1.6923076923076901</v>
      </c>
      <c r="H2530" s="5">
        <v>77027.307692307601</v>
      </c>
      <c r="I2530">
        <v>16</v>
      </c>
      <c r="J2530">
        <v>2</v>
      </c>
      <c r="K2530">
        <v>0</v>
      </c>
      <c r="L2530">
        <v>36</v>
      </c>
      <c r="M2530">
        <v>16</v>
      </c>
      <c r="N2530">
        <v>2</v>
      </c>
      <c r="O2530">
        <v>0</v>
      </c>
      <c r="P2530">
        <v>57</v>
      </c>
      <c r="Q2530">
        <v>12</v>
      </c>
      <c r="R2530">
        <v>2</v>
      </c>
      <c r="S2530">
        <v>0</v>
      </c>
      <c r="T2530">
        <v>28</v>
      </c>
    </row>
    <row r="2531" spans="1:20" x14ac:dyDescent="0.2">
      <c r="A2531" s="1">
        <v>43298</v>
      </c>
      <c r="B2531" t="s">
        <v>31</v>
      </c>
      <c r="C2531">
        <v>87</v>
      </c>
      <c r="D2531">
        <v>13</v>
      </c>
      <c r="E2531">
        <v>0</v>
      </c>
      <c r="F2531">
        <v>1107</v>
      </c>
      <c r="G2531" s="5">
        <v>3.49411764705882</v>
      </c>
      <c r="H2531" s="5">
        <v>58928.035294117602</v>
      </c>
      <c r="I2531">
        <v>74</v>
      </c>
      <c r="J2531">
        <v>14</v>
      </c>
      <c r="K2531">
        <v>0</v>
      </c>
      <c r="L2531">
        <v>984</v>
      </c>
      <c r="M2531">
        <v>66</v>
      </c>
      <c r="N2531">
        <v>11</v>
      </c>
      <c r="O2531">
        <v>0</v>
      </c>
      <c r="P2531">
        <v>703</v>
      </c>
      <c r="Q2531">
        <v>81</v>
      </c>
      <c r="R2531">
        <v>12</v>
      </c>
      <c r="S2531">
        <v>0</v>
      </c>
      <c r="T2531">
        <v>949</v>
      </c>
    </row>
    <row r="2532" spans="1:20" x14ac:dyDescent="0.2">
      <c r="A2532" s="1">
        <v>43298</v>
      </c>
      <c r="B2532" t="s">
        <v>32</v>
      </c>
      <c r="C2532">
        <v>36</v>
      </c>
      <c r="D2532">
        <v>3</v>
      </c>
      <c r="E2532">
        <v>0</v>
      </c>
      <c r="F2532">
        <v>178</v>
      </c>
      <c r="G2532" s="5">
        <v>4.0285714285714196</v>
      </c>
      <c r="H2532" s="5">
        <v>40176.9428571428</v>
      </c>
      <c r="I2532">
        <v>26</v>
      </c>
      <c r="J2532">
        <v>3</v>
      </c>
      <c r="K2532">
        <v>0</v>
      </c>
      <c r="L2532">
        <v>94</v>
      </c>
      <c r="M2532">
        <v>24</v>
      </c>
      <c r="N2532">
        <v>3</v>
      </c>
      <c r="O2532">
        <v>0</v>
      </c>
      <c r="P2532">
        <v>80</v>
      </c>
      <c r="Q2532">
        <v>24</v>
      </c>
      <c r="R2532">
        <v>3</v>
      </c>
      <c r="S2532">
        <v>0</v>
      </c>
      <c r="T2532">
        <v>88</v>
      </c>
    </row>
    <row r="2533" spans="1:20" x14ac:dyDescent="0.2">
      <c r="A2533" s="1">
        <v>43299</v>
      </c>
      <c r="B2533" t="s">
        <v>18</v>
      </c>
      <c r="C2533">
        <v>3</v>
      </c>
      <c r="D2533">
        <v>4</v>
      </c>
      <c r="E2533">
        <v>0</v>
      </c>
      <c r="F2533">
        <v>10</v>
      </c>
      <c r="G2533" s="5">
        <v>1</v>
      </c>
      <c r="H2533" s="5">
        <v>99999</v>
      </c>
      <c r="I2533">
        <v>6</v>
      </c>
      <c r="J2533">
        <v>4</v>
      </c>
      <c r="K2533">
        <v>1</v>
      </c>
      <c r="L2533">
        <v>18</v>
      </c>
      <c r="M2533">
        <v>15</v>
      </c>
      <c r="N2533">
        <v>4</v>
      </c>
      <c r="O2533">
        <v>0</v>
      </c>
      <c r="P2533">
        <v>52</v>
      </c>
      <c r="Q2533">
        <v>3</v>
      </c>
      <c r="R2533">
        <v>4</v>
      </c>
      <c r="S2533">
        <v>0</v>
      </c>
      <c r="T2533">
        <v>10</v>
      </c>
    </row>
    <row r="2534" spans="1:20" x14ac:dyDescent="0.2">
      <c r="A2534" s="1">
        <v>43299</v>
      </c>
      <c r="B2534" t="s">
        <v>19</v>
      </c>
      <c r="C2534">
        <v>48</v>
      </c>
      <c r="D2534">
        <v>8</v>
      </c>
      <c r="E2534">
        <v>1</v>
      </c>
      <c r="F2534">
        <v>345</v>
      </c>
      <c r="G2534" s="5">
        <v>3.5</v>
      </c>
      <c r="H2534" s="5">
        <v>62560.791666666599</v>
      </c>
      <c r="I2534">
        <v>35</v>
      </c>
      <c r="J2534">
        <v>10</v>
      </c>
      <c r="K2534">
        <v>2</v>
      </c>
      <c r="L2534">
        <v>292</v>
      </c>
      <c r="M2534">
        <v>37</v>
      </c>
      <c r="N2534">
        <v>11</v>
      </c>
      <c r="O2534">
        <v>1</v>
      </c>
      <c r="P2534">
        <v>358</v>
      </c>
      <c r="Q2534">
        <v>26</v>
      </c>
      <c r="R2534">
        <v>13</v>
      </c>
      <c r="S2534">
        <v>1</v>
      </c>
      <c r="T2534">
        <v>309</v>
      </c>
    </row>
    <row r="2535" spans="1:20" x14ac:dyDescent="0.2">
      <c r="A2535" s="1">
        <v>43299</v>
      </c>
      <c r="B2535" t="s">
        <v>20</v>
      </c>
      <c r="C2535">
        <v>17</v>
      </c>
      <c r="D2535">
        <v>12</v>
      </c>
      <c r="E2535">
        <v>0</v>
      </c>
      <c r="F2535">
        <v>199</v>
      </c>
      <c r="G2535" s="5">
        <v>6.2941176470588198</v>
      </c>
      <c r="H2535" s="5">
        <v>53017.764705882299</v>
      </c>
      <c r="I2535">
        <v>21</v>
      </c>
      <c r="J2535">
        <v>16</v>
      </c>
      <c r="K2535">
        <v>0</v>
      </c>
      <c r="L2535">
        <v>312</v>
      </c>
      <c r="M2535">
        <v>17</v>
      </c>
      <c r="N2535">
        <v>11</v>
      </c>
      <c r="O2535">
        <v>0</v>
      </c>
      <c r="P2535">
        <v>185</v>
      </c>
      <c r="Q2535">
        <v>13</v>
      </c>
      <c r="R2535">
        <v>7</v>
      </c>
      <c r="S2535">
        <v>0</v>
      </c>
      <c r="T2535">
        <v>80</v>
      </c>
    </row>
    <row r="2536" spans="1:20" x14ac:dyDescent="0.2">
      <c r="A2536" s="1">
        <v>43299</v>
      </c>
      <c r="B2536" t="s">
        <v>21</v>
      </c>
      <c r="C2536">
        <v>19</v>
      </c>
      <c r="D2536">
        <v>10</v>
      </c>
      <c r="E2536">
        <v>0</v>
      </c>
      <c r="F2536">
        <v>194</v>
      </c>
      <c r="G2536" s="5">
        <v>3.57894736842105</v>
      </c>
      <c r="H2536" s="5">
        <v>52693.157894736803</v>
      </c>
      <c r="I2536">
        <v>13</v>
      </c>
      <c r="J2536">
        <v>10</v>
      </c>
      <c r="K2536">
        <v>0</v>
      </c>
      <c r="L2536">
        <v>130</v>
      </c>
      <c r="M2536">
        <v>21</v>
      </c>
      <c r="N2536">
        <v>10</v>
      </c>
      <c r="O2536">
        <v>1</v>
      </c>
      <c r="P2536">
        <v>204</v>
      </c>
      <c r="Q2536">
        <v>7</v>
      </c>
      <c r="R2536">
        <v>10</v>
      </c>
      <c r="S2536">
        <v>0</v>
      </c>
      <c r="T2536">
        <v>72</v>
      </c>
    </row>
    <row r="2537" spans="1:20" x14ac:dyDescent="0.2">
      <c r="A2537" s="1">
        <v>43299</v>
      </c>
      <c r="B2537" t="s">
        <v>22</v>
      </c>
      <c r="C2537">
        <v>25</v>
      </c>
      <c r="D2537">
        <v>8</v>
      </c>
      <c r="E2537">
        <v>0</v>
      </c>
      <c r="F2537">
        <v>233</v>
      </c>
      <c r="G2537" s="5">
        <v>13.44</v>
      </c>
      <c r="H2537" s="5">
        <v>68012.639999999999</v>
      </c>
      <c r="I2537">
        <v>43</v>
      </c>
      <c r="J2537">
        <v>7</v>
      </c>
      <c r="K2537">
        <v>0</v>
      </c>
      <c r="L2537">
        <v>378</v>
      </c>
      <c r="M2537">
        <v>26</v>
      </c>
      <c r="N2537">
        <v>8</v>
      </c>
      <c r="O2537">
        <v>1</v>
      </c>
      <c r="P2537">
        <v>222</v>
      </c>
      <c r="Q2537">
        <v>32</v>
      </c>
      <c r="R2537">
        <v>8</v>
      </c>
      <c r="S2537">
        <v>0</v>
      </c>
      <c r="T2537">
        <v>294</v>
      </c>
    </row>
    <row r="2538" spans="1:20" x14ac:dyDescent="0.2">
      <c r="A2538" s="1">
        <v>43299</v>
      </c>
      <c r="B2538" t="s">
        <v>23</v>
      </c>
      <c r="C2538">
        <v>42</v>
      </c>
      <c r="D2538">
        <v>10</v>
      </c>
      <c r="E2538">
        <v>0</v>
      </c>
      <c r="F2538">
        <v>453</v>
      </c>
      <c r="G2538" s="5">
        <v>4.0999999999999996</v>
      </c>
      <c r="H2538" s="5">
        <v>62555.175000000003</v>
      </c>
      <c r="I2538">
        <v>57</v>
      </c>
      <c r="J2538">
        <v>10</v>
      </c>
      <c r="K2538">
        <v>0</v>
      </c>
      <c r="L2538">
        <v>631</v>
      </c>
      <c r="M2538">
        <v>50</v>
      </c>
      <c r="N2538">
        <v>10</v>
      </c>
      <c r="O2538">
        <v>0</v>
      </c>
      <c r="P2538">
        <v>526</v>
      </c>
      <c r="Q2538">
        <v>52</v>
      </c>
      <c r="R2538">
        <v>10</v>
      </c>
      <c r="S2538">
        <v>0</v>
      </c>
      <c r="T2538">
        <v>576</v>
      </c>
    </row>
    <row r="2539" spans="1:20" x14ac:dyDescent="0.2">
      <c r="A2539" s="1">
        <v>43299</v>
      </c>
      <c r="B2539" t="s">
        <v>24</v>
      </c>
      <c r="C2539">
        <v>16</v>
      </c>
      <c r="D2539">
        <v>2</v>
      </c>
      <c r="E2539">
        <v>0</v>
      </c>
      <c r="F2539">
        <v>52</v>
      </c>
      <c r="G2539" s="5">
        <v>1.9375</v>
      </c>
      <c r="H2539" s="5">
        <v>62617</v>
      </c>
      <c r="I2539">
        <v>17</v>
      </c>
      <c r="J2539">
        <v>2</v>
      </c>
      <c r="K2539">
        <v>0</v>
      </c>
      <c r="L2539">
        <v>38</v>
      </c>
      <c r="M2539">
        <v>15</v>
      </c>
      <c r="N2539">
        <v>2</v>
      </c>
      <c r="O2539">
        <v>0</v>
      </c>
      <c r="P2539">
        <v>52</v>
      </c>
      <c r="Q2539">
        <v>8</v>
      </c>
      <c r="R2539">
        <v>2</v>
      </c>
      <c r="S2539">
        <v>0</v>
      </c>
      <c r="T2539">
        <v>14</v>
      </c>
    </row>
    <row r="2540" spans="1:20" x14ac:dyDescent="0.2">
      <c r="A2540" s="1">
        <v>43299</v>
      </c>
      <c r="B2540" t="s">
        <v>25</v>
      </c>
      <c r="C2540">
        <v>2</v>
      </c>
      <c r="D2540">
        <v>4</v>
      </c>
      <c r="E2540">
        <v>0</v>
      </c>
      <c r="F2540">
        <v>8</v>
      </c>
      <c r="G2540" s="5">
        <v>1.5</v>
      </c>
      <c r="H2540" s="5">
        <v>50027.5</v>
      </c>
      <c r="I2540">
        <v>5</v>
      </c>
      <c r="J2540">
        <v>4</v>
      </c>
      <c r="K2540">
        <v>0</v>
      </c>
      <c r="L2540">
        <v>18</v>
      </c>
      <c r="M2540">
        <v>7</v>
      </c>
      <c r="N2540">
        <v>4</v>
      </c>
      <c r="O2540">
        <v>0</v>
      </c>
      <c r="P2540">
        <v>28</v>
      </c>
      <c r="Q2540">
        <v>13</v>
      </c>
      <c r="R2540">
        <v>4</v>
      </c>
      <c r="S2540">
        <v>0</v>
      </c>
      <c r="T2540">
        <v>50</v>
      </c>
    </row>
    <row r="2541" spans="1:20" x14ac:dyDescent="0.2">
      <c r="A2541" s="1">
        <v>43299</v>
      </c>
      <c r="B2541" t="s">
        <v>26</v>
      </c>
      <c r="C2541">
        <v>37</v>
      </c>
      <c r="D2541">
        <v>2</v>
      </c>
      <c r="E2541">
        <v>0</v>
      </c>
      <c r="F2541">
        <v>74</v>
      </c>
      <c r="G2541" s="5">
        <v>2.44827586206896</v>
      </c>
      <c r="H2541" s="5">
        <v>51830.8620689655</v>
      </c>
      <c r="I2541">
        <v>36</v>
      </c>
      <c r="J2541">
        <v>2</v>
      </c>
      <c r="K2541">
        <v>0</v>
      </c>
      <c r="L2541">
        <v>71</v>
      </c>
      <c r="M2541">
        <v>45</v>
      </c>
      <c r="N2541">
        <v>2</v>
      </c>
      <c r="O2541">
        <v>0</v>
      </c>
      <c r="P2541">
        <v>89</v>
      </c>
      <c r="Q2541">
        <v>41</v>
      </c>
      <c r="R2541">
        <v>2</v>
      </c>
      <c r="S2541">
        <v>0</v>
      </c>
      <c r="T2541">
        <v>81</v>
      </c>
    </row>
    <row r="2542" spans="1:20" x14ac:dyDescent="0.2">
      <c r="A2542" s="1">
        <v>43299</v>
      </c>
      <c r="B2542" t="s">
        <v>27</v>
      </c>
      <c r="C2542">
        <v>10</v>
      </c>
      <c r="D2542">
        <v>8</v>
      </c>
      <c r="E2542">
        <v>0</v>
      </c>
      <c r="F2542">
        <v>93</v>
      </c>
      <c r="G2542" s="5">
        <v>4.8</v>
      </c>
      <c r="H2542" s="5">
        <v>50103</v>
      </c>
      <c r="I2542">
        <v>12</v>
      </c>
      <c r="J2542">
        <v>8</v>
      </c>
      <c r="K2542">
        <v>1</v>
      </c>
      <c r="L2542">
        <v>100</v>
      </c>
      <c r="M2542">
        <v>9</v>
      </c>
      <c r="N2542">
        <v>8</v>
      </c>
      <c r="O2542">
        <v>0</v>
      </c>
      <c r="P2542">
        <v>85</v>
      </c>
      <c r="Q2542">
        <v>21</v>
      </c>
      <c r="R2542">
        <v>8</v>
      </c>
      <c r="S2542">
        <v>0</v>
      </c>
      <c r="T2542">
        <v>194</v>
      </c>
    </row>
    <row r="2543" spans="1:20" x14ac:dyDescent="0.2">
      <c r="A2543" s="1">
        <v>43299</v>
      </c>
      <c r="B2543" t="s">
        <v>28</v>
      </c>
      <c r="C2543">
        <v>15</v>
      </c>
      <c r="D2543">
        <v>9</v>
      </c>
      <c r="E2543">
        <v>0</v>
      </c>
      <c r="F2543">
        <v>139</v>
      </c>
      <c r="G2543" s="5">
        <v>5.5333333333333297</v>
      </c>
      <c r="H2543" s="5">
        <v>40125</v>
      </c>
      <c r="I2543">
        <v>17</v>
      </c>
      <c r="J2543">
        <v>8</v>
      </c>
      <c r="K2543">
        <v>0</v>
      </c>
      <c r="L2543">
        <v>123</v>
      </c>
      <c r="M2543">
        <v>14</v>
      </c>
      <c r="N2543">
        <v>12</v>
      </c>
      <c r="O2543">
        <v>3</v>
      </c>
      <c r="P2543">
        <v>121</v>
      </c>
      <c r="Q2543">
        <v>24</v>
      </c>
      <c r="R2543">
        <v>7</v>
      </c>
      <c r="S2543">
        <v>0</v>
      </c>
      <c r="T2543">
        <v>168</v>
      </c>
    </row>
    <row r="2544" spans="1:20" x14ac:dyDescent="0.2">
      <c r="A2544" s="1">
        <v>43299</v>
      </c>
      <c r="B2544" t="s">
        <v>29</v>
      </c>
      <c r="C2544">
        <v>19</v>
      </c>
      <c r="D2544">
        <v>2</v>
      </c>
      <c r="E2544">
        <v>0</v>
      </c>
      <c r="F2544">
        <v>54</v>
      </c>
      <c r="G2544" s="5">
        <v>2.8947368421052602</v>
      </c>
      <c r="H2544" s="5">
        <v>78962.894736842107</v>
      </c>
      <c r="I2544">
        <v>18</v>
      </c>
      <c r="J2544">
        <v>2</v>
      </c>
      <c r="K2544">
        <v>0</v>
      </c>
      <c r="L2544">
        <v>47</v>
      </c>
      <c r="M2544">
        <v>16</v>
      </c>
      <c r="N2544">
        <v>2</v>
      </c>
      <c r="O2544">
        <v>0</v>
      </c>
      <c r="P2544">
        <v>48</v>
      </c>
      <c r="Q2544">
        <v>24</v>
      </c>
      <c r="R2544">
        <v>2</v>
      </c>
      <c r="S2544">
        <v>0</v>
      </c>
      <c r="T2544">
        <v>49</v>
      </c>
    </row>
    <row r="2545" spans="1:20" x14ac:dyDescent="0.2">
      <c r="A2545" s="1">
        <v>43299</v>
      </c>
      <c r="B2545" t="s">
        <v>30</v>
      </c>
      <c r="C2545">
        <v>19</v>
      </c>
      <c r="D2545">
        <v>2</v>
      </c>
      <c r="E2545">
        <v>0</v>
      </c>
      <c r="F2545">
        <v>52</v>
      </c>
      <c r="G2545" s="5">
        <v>3.2105263157894699</v>
      </c>
      <c r="H2545" s="5">
        <v>63237.4210526315</v>
      </c>
      <c r="I2545">
        <v>14</v>
      </c>
      <c r="J2545">
        <v>2</v>
      </c>
      <c r="K2545">
        <v>0</v>
      </c>
      <c r="L2545">
        <v>31</v>
      </c>
      <c r="M2545">
        <v>12</v>
      </c>
      <c r="N2545">
        <v>2</v>
      </c>
      <c r="O2545">
        <v>0</v>
      </c>
      <c r="P2545">
        <v>40</v>
      </c>
      <c r="Q2545">
        <v>5</v>
      </c>
      <c r="R2545">
        <v>2</v>
      </c>
      <c r="S2545">
        <v>0</v>
      </c>
      <c r="T2545">
        <v>12</v>
      </c>
    </row>
    <row r="2546" spans="1:20" x14ac:dyDescent="0.2">
      <c r="A2546" s="1">
        <v>43299</v>
      </c>
      <c r="B2546" t="s">
        <v>31</v>
      </c>
      <c r="C2546">
        <v>91</v>
      </c>
      <c r="D2546">
        <v>12</v>
      </c>
      <c r="E2546">
        <v>0</v>
      </c>
      <c r="F2546">
        <v>1042</v>
      </c>
      <c r="G2546" s="5">
        <v>5.97752808988764</v>
      </c>
      <c r="H2546" s="5">
        <v>61869.8202247191</v>
      </c>
      <c r="I2546">
        <v>86</v>
      </c>
      <c r="J2546">
        <v>13</v>
      </c>
      <c r="K2546">
        <v>1</v>
      </c>
      <c r="L2546">
        <v>1043</v>
      </c>
      <c r="M2546">
        <v>90</v>
      </c>
      <c r="N2546">
        <v>13</v>
      </c>
      <c r="O2546">
        <v>0</v>
      </c>
      <c r="P2546">
        <v>1120</v>
      </c>
      <c r="Q2546">
        <v>59</v>
      </c>
      <c r="R2546">
        <v>12</v>
      </c>
      <c r="S2546">
        <v>1</v>
      </c>
      <c r="T2546">
        <v>671</v>
      </c>
    </row>
    <row r="2547" spans="1:20" x14ac:dyDescent="0.2">
      <c r="A2547" s="1">
        <v>43299</v>
      </c>
      <c r="B2547" t="s">
        <v>32</v>
      </c>
      <c r="C2547">
        <v>33</v>
      </c>
      <c r="D2547">
        <v>3</v>
      </c>
      <c r="E2547">
        <v>0</v>
      </c>
      <c r="F2547">
        <v>124</v>
      </c>
      <c r="G2547" s="5">
        <v>2.7096774193548301</v>
      </c>
      <c r="H2547" s="5">
        <v>58200.612903225803</v>
      </c>
      <c r="I2547">
        <v>36</v>
      </c>
      <c r="J2547">
        <v>3</v>
      </c>
      <c r="K2547">
        <v>0</v>
      </c>
      <c r="L2547">
        <v>130</v>
      </c>
      <c r="M2547">
        <v>36</v>
      </c>
      <c r="N2547">
        <v>3</v>
      </c>
      <c r="O2547">
        <v>1</v>
      </c>
      <c r="P2547">
        <v>149</v>
      </c>
      <c r="Q2547">
        <v>33</v>
      </c>
      <c r="R2547">
        <v>3</v>
      </c>
      <c r="S2547">
        <v>0</v>
      </c>
      <c r="T2547">
        <v>122</v>
      </c>
    </row>
    <row r="2548" spans="1:20" x14ac:dyDescent="0.2">
      <c r="A2548" s="1">
        <v>43300</v>
      </c>
      <c r="B2548" t="s">
        <v>18</v>
      </c>
      <c r="C2548">
        <v>9</v>
      </c>
      <c r="D2548">
        <v>4</v>
      </c>
      <c r="E2548">
        <v>0</v>
      </c>
      <c r="F2548">
        <v>32</v>
      </c>
      <c r="G2548" s="5">
        <v>4.4285714285714199</v>
      </c>
      <c r="H2548" s="5">
        <v>42920.571428571398</v>
      </c>
      <c r="I2548">
        <v>5</v>
      </c>
      <c r="J2548">
        <v>4</v>
      </c>
      <c r="K2548">
        <v>0</v>
      </c>
      <c r="L2548">
        <v>18</v>
      </c>
      <c r="M2548">
        <v>7</v>
      </c>
      <c r="N2548">
        <v>4</v>
      </c>
      <c r="O2548">
        <v>0</v>
      </c>
      <c r="P2548">
        <v>24</v>
      </c>
      <c r="Q2548">
        <v>18</v>
      </c>
      <c r="R2548">
        <v>4</v>
      </c>
      <c r="S2548">
        <v>1</v>
      </c>
      <c r="T2548">
        <v>57</v>
      </c>
    </row>
    <row r="2549" spans="1:20" x14ac:dyDescent="0.2">
      <c r="A2549" s="1">
        <v>43300</v>
      </c>
      <c r="B2549" t="s">
        <v>19</v>
      </c>
      <c r="C2549">
        <v>37</v>
      </c>
      <c r="D2549">
        <v>9</v>
      </c>
      <c r="E2549">
        <v>1</v>
      </c>
      <c r="F2549">
        <v>297</v>
      </c>
      <c r="G2549" s="5">
        <v>3</v>
      </c>
      <c r="H2549" s="5">
        <v>48760.891891891799</v>
      </c>
      <c r="I2549">
        <v>38</v>
      </c>
      <c r="J2549">
        <v>10</v>
      </c>
      <c r="K2549">
        <v>1</v>
      </c>
      <c r="L2549">
        <v>340</v>
      </c>
      <c r="M2549">
        <v>34</v>
      </c>
      <c r="N2549">
        <v>7</v>
      </c>
      <c r="O2549">
        <v>1</v>
      </c>
      <c r="P2549">
        <v>223</v>
      </c>
      <c r="Q2549">
        <v>37</v>
      </c>
      <c r="R2549">
        <v>13</v>
      </c>
      <c r="S2549">
        <v>1</v>
      </c>
      <c r="T2549">
        <v>432</v>
      </c>
    </row>
    <row r="2550" spans="1:20" x14ac:dyDescent="0.2">
      <c r="A2550" s="1">
        <v>43300</v>
      </c>
      <c r="B2550" t="s">
        <v>20</v>
      </c>
      <c r="C2550">
        <v>21</v>
      </c>
      <c r="D2550">
        <v>9</v>
      </c>
      <c r="E2550">
        <v>0</v>
      </c>
      <c r="F2550">
        <v>194</v>
      </c>
      <c r="G2550" s="5">
        <v>2.4285714285714199</v>
      </c>
      <c r="H2550" s="5">
        <v>47794.952380952302</v>
      </c>
      <c r="I2550">
        <v>17</v>
      </c>
      <c r="J2550">
        <v>7</v>
      </c>
      <c r="K2550">
        <v>0</v>
      </c>
      <c r="L2550">
        <v>114</v>
      </c>
      <c r="M2550">
        <v>17</v>
      </c>
      <c r="N2550">
        <v>9</v>
      </c>
      <c r="O2550">
        <v>0</v>
      </c>
      <c r="P2550">
        <v>154</v>
      </c>
      <c r="Q2550">
        <v>20</v>
      </c>
      <c r="R2550">
        <v>7</v>
      </c>
      <c r="S2550">
        <v>1</v>
      </c>
      <c r="T2550">
        <v>135</v>
      </c>
    </row>
    <row r="2551" spans="1:20" x14ac:dyDescent="0.2">
      <c r="A2551" s="1">
        <v>43300</v>
      </c>
      <c r="B2551" t="s">
        <v>21</v>
      </c>
      <c r="C2551">
        <v>9</v>
      </c>
      <c r="D2551">
        <v>10</v>
      </c>
      <c r="E2551">
        <v>0</v>
      </c>
      <c r="F2551">
        <v>93</v>
      </c>
      <c r="G2551" s="5">
        <v>1.5</v>
      </c>
      <c r="H2551" s="5">
        <v>62586.25</v>
      </c>
      <c r="I2551">
        <v>25</v>
      </c>
      <c r="J2551">
        <v>10</v>
      </c>
      <c r="K2551">
        <v>0</v>
      </c>
      <c r="L2551">
        <v>242</v>
      </c>
      <c r="M2551">
        <v>14</v>
      </c>
      <c r="N2551">
        <v>10</v>
      </c>
      <c r="O2551">
        <v>1</v>
      </c>
      <c r="P2551">
        <v>122</v>
      </c>
      <c r="Q2551">
        <v>14</v>
      </c>
      <c r="R2551">
        <v>10</v>
      </c>
      <c r="S2551">
        <v>0</v>
      </c>
      <c r="T2551">
        <v>144</v>
      </c>
    </row>
    <row r="2552" spans="1:20" x14ac:dyDescent="0.2">
      <c r="A2552" s="1">
        <v>43300</v>
      </c>
      <c r="B2552" t="s">
        <v>22</v>
      </c>
      <c r="C2552">
        <v>20</v>
      </c>
      <c r="D2552">
        <v>8</v>
      </c>
      <c r="E2552">
        <v>0</v>
      </c>
      <c r="F2552">
        <v>187</v>
      </c>
      <c r="G2552" s="5">
        <v>1.84210526315789</v>
      </c>
      <c r="H2552" s="5">
        <v>73741.631578947301</v>
      </c>
      <c r="I2552">
        <v>43</v>
      </c>
      <c r="J2552">
        <v>7</v>
      </c>
      <c r="K2552">
        <v>0</v>
      </c>
      <c r="L2552">
        <v>353</v>
      </c>
      <c r="M2552">
        <v>35</v>
      </c>
      <c r="N2552">
        <v>8</v>
      </c>
      <c r="O2552">
        <v>0</v>
      </c>
      <c r="P2552">
        <v>315</v>
      </c>
      <c r="Q2552">
        <v>20</v>
      </c>
      <c r="R2552">
        <v>8</v>
      </c>
      <c r="S2552">
        <v>0</v>
      </c>
      <c r="T2552">
        <v>181</v>
      </c>
    </row>
    <row r="2553" spans="1:20" x14ac:dyDescent="0.2">
      <c r="A2553" s="1">
        <v>43300</v>
      </c>
      <c r="B2553" t="s">
        <v>23</v>
      </c>
      <c r="C2553">
        <v>38</v>
      </c>
      <c r="D2553">
        <v>10</v>
      </c>
      <c r="E2553">
        <v>0</v>
      </c>
      <c r="F2553">
        <v>421</v>
      </c>
      <c r="G2553" s="5">
        <v>3.24242424242424</v>
      </c>
      <c r="H2553" s="5">
        <v>42572.060606060601</v>
      </c>
      <c r="I2553">
        <v>77</v>
      </c>
      <c r="J2553">
        <v>10</v>
      </c>
      <c r="K2553">
        <v>0</v>
      </c>
      <c r="L2553">
        <v>856</v>
      </c>
      <c r="M2553">
        <v>45</v>
      </c>
      <c r="N2553">
        <v>10</v>
      </c>
      <c r="O2553">
        <v>0</v>
      </c>
      <c r="P2553">
        <v>503</v>
      </c>
      <c r="Q2553">
        <v>45</v>
      </c>
      <c r="R2553">
        <v>10</v>
      </c>
      <c r="S2553">
        <v>0</v>
      </c>
      <c r="T2553">
        <v>502</v>
      </c>
    </row>
    <row r="2554" spans="1:20" x14ac:dyDescent="0.2">
      <c r="A2554" s="1">
        <v>43300</v>
      </c>
      <c r="B2554" t="s">
        <v>24</v>
      </c>
      <c r="C2554">
        <v>15</v>
      </c>
      <c r="D2554">
        <v>2</v>
      </c>
      <c r="E2554">
        <v>0</v>
      </c>
      <c r="F2554">
        <v>34</v>
      </c>
      <c r="G2554" s="5">
        <v>2.84615384615384</v>
      </c>
      <c r="H2554" s="5">
        <v>54028.923076922998</v>
      </c>
      <c r="I2554">
        <v>19</v>
      </c>
      <c r="J2554">
        <v>2</v>
      </c>
      <c r="K2554">
        <v>0</v>
      </c>
      <c r="L2554">
        <v>50</v>
      </c>
      <c r="M2554">
        <v>17</v>
      </c>
      <c r="N2554">
        <v>2</v>
      </c>
      <c r="O2554">
        <v>0</v>
      </c>
      <c r="P2554">
        <v>33</v>
      </c>
      <c r="Q2554">
        <v>23</v>
      </c>
      <c r="R2554">
        <v>2</v>
      </c>
      <c r="S2554">
        <v>0</v>
      </c>
      <c r="T2554">
        <v>77</v>
      </c>
    </row>
    <row r="2555" spans="1:20" x14ac:dyDescent="0.2">
      <c r="A2555" s="1">
        <v>43300</v>
      </c>
      <c r="B2555" t="s">
        <v>25</v>
      </c>
      <c r="C2555">
        <v>9</v>
      </c>
      <c r="D2555">
        <v>4</v>
      </c>
      <c r="E2555">
        <v>0</v>
      </c>
      <c r="F2555">
        <v>36</v>
      </c>
      <c r="G2555" s="5">
        <v>3.2222222222222201</v>
      </c>
      <c r="H2555" s="5">
        <v>22476.5555555555</v>
      </c>
      <c r="I2555">
        <v>15</v>
      </c>
      <c r="J2555">
        <v>4</v>
      </c>
      <c r="K2555">
        <v>0</v>
      </c>
      <c r="L2555">
        <v>49</v>
      </c>
      <c r="M2555">
        <v>9</v>
      </c>
      <c r="N2555">
        <v>4</v>
      </c>
      <c r="O2555">
        <v>0</v>
      </c>
      <c r="P2555">
        <v>36</v>
      </c>
      <c r="Q2555">
        <v>9</v>
      </c>
      <c r="R2555">
        <v>4</v>
      </c>
      <c r="S2555">
        <v>0</v>
      </c>
      <c r="T2555">
        <v>32</v>
      </c>
    </row>
    <row r="2556" spans="1:20" x14ac:dyDescent="0.2">
      <c r="A2556" s="1">
        <v>43300</v>
      </c>
      <c r="B2556" t="s">
        <v>26</v>
      </c>
      <c r="C2556">
        <v>53</v>
      </c>
      <c r="D2556">
        <v>2</v>
      </c>
      <c r="E2556">
        <v>0</v>
      </c>
      <c r="F2556">
        <v>105</v>
      </c>
      <c r="G2556" s="5">
        <v>4.8421052631578902</v>
      </c>
      <c r="H2556" s="5">
        <v>29082.3157894736</v>
      </c>
      <c r="I2556">
        <v>41</v>
      </c>
      <c r="J2556">
        <v>2</v>
      </c>
      <c r="K2556">
        <v>0</v>
      </c>
      <c r="L2556">
        <v>82</v>
      </c>
      <c r="M2556">
        <v>32</v>
      </c>
      <c r="N2556">
        <v>2</v>
      </c>
      <c r="O2556">
        <v>0</v>
      </c>
      <c r="P2556">
        <v>56</v>
      </c>
      <c r="Q2556">
        <v>42</v>
      </c>
      <c r="R2556">
        <v>2</v>
      </c>
      <c r="S2556">
        <v>0</v>
      </c>
      <c r="T2556">
        <v>79</v>
      </c>
    </row>
    <row r="2557" spans="1:20" x14ac:dyDescent="0.2">
      <c r="A2557" s="1">
        <v>43300</v>
      </c>
      <c r="B2557" t="s">
        <v>27</v>
      </c>
      <c r="C2557">
        <v>6</v>
      </c>
      <c r="D2557">
        <v>8</v>
      </c>
      <c r="E2557">
        <v>1</v>
      </c>
      <c r="F2557">
        <v>46</v>
      </c>
      <c r="G2557" s="5">
        <v>3.3333333333333299</v>
      </c>
      <c r="H2557" s="5">
        <v>66682.333333333299</v>
      </c>
      <c r="I2557">
        <v>16</v>
      </c>
      <c r="J2557">
        <v>8</v>
      </c>
      <c r="K2557">
        <v>1</v>
      </c>
      <c r="L2557">
        <v>140</v>
      </c>
      <c r="M2557">
        <v>17</v>
      </c>
      <c r="N2557">
        <v>8</v>
      </c>
      <c r="O2557">
        <v>1</v>
      </c>
      <c r="P2557">
        <v>143</v>
      </c>
      <c r="Q2557">
        <v>12</v>
      </c>
      <c r="R2557">
        <v>8</v>
      </c>
      <c r="S2557">
        <v>0</v>
      </c>
      <c r="T2557">
        <v>112</v>
      </c>
    </row>
    <row r="2558" spans="1:20" x14ac:dyDescent="0.2">
      <c r="A2558" s="1">
        <v>43300</v>
      </c>
      <c r="B2558" t="s">
        <v>28</v>
      </c>
      <c r="C2558">
        <v>18</v>
      </c>
      <c r="D2558">
        <v>10</v>
      </c>
      <c r="E2558">
        <v>0</v>
      </c>
      <c r="F2558">
        <v>180</v>
      </c>
      <c r="G2558" s="5">
        <v>13.6666666666666</v>
      </c>
      <c r="H2558" s="5">
        <v>39066.166666666599</v>
      </c>
      <c r="I2558">
        <v>18</v>
      </c>
      <c r="J2558">
        <v>10</v>
      </c>
      <c r="K2558">
        <v>0</v>
      </c>
      <c r="L2558">
        <v>168</v>
      </c>
      <c r="M2558">
        <v>6</v>
      </c>
      <c r="N2558">
        <v>5</v>
      </c>
      <c r="O2558">
        <v>0</v>
      </c>
      <c r="P2558">
        <v>32</v>
      </c>
      <c r="Q2558">
        <v>20</v>
      </c>
      <c r="R2558">
        <v>7</v>
      </c>
      <c r="S2558">
        <v>1</v>
      </c>
      <c r="T2558">
        <v>113</v>
      </c>
    </row>
    <row r="2559" spans="1:20" x14ac:dyDescent="0.2">
      <c r="A2559" s="1">
        <v>43300</v>
      </c>
      <c r="B2559" t="s">
        <v>29</v>
      </c>
      <c r="C2559">
        <v>23</v>
      </c>
      <c r="D2559">
        <v>2</v>
      </c>
      <c r="E2559">
        <v>0</v>
      </c>
      <c r="F2559">
        <v>74</v>
      </c>
      <c r="G2559" s="5">
        <v>2.1818181818181799</v>
      </c>
      <c r="H2559" s="5">
        <v>63730.636363636302</v>
      </c>
      <c r="I2559">
        <v>27</v>
      </c>
      <c r="J2559">
        <v>2</v>
      </c>
      <c r="K2559">
        <v>0</v>
      </c>
      <c r="L2559">
        <v>60</v>
      </c>
      <c r="M2559">
        <v>21</v>
      </c>
      <c r="N2559">
        <v>2</v>
      </c>
      <c r="O2559">
        <v>0</v>
      </c>
      <c r="P2559">
        <v>51</v>
      </c>
      <c r="Q2559">
        <v>17</v>
      </c>
      <c r="R2559">
        <v>2</v>
      </c>
      <c r="S2559">
        <v>0</v>
      </c>
      <c r="T2559">
        <v>42</v>
      </c>
    </row>
    <row r="2560" spans="1:20" x14ac:dyDescent="0.2">
      <c r="A2560" s="1">
        <v>43300</v>
      </c>
      <c r="B2560" t="s">
        <v>30</v>
      </c>
      <c r="C2560">
        <v>20</v>
      </c>
      <c r="D2560">
        <v>2</v>
      </c>
      <c r="E2560">
        <v>0</v>
      </c>
      <c r="F2560">
        <v>63</v>
      </c>
      <c r="G2560" s="5">
        <v>2.0526315789473601</v>
      </c>
      <c r="H2560" s="5">
        <v>63249.578947368398</v>
      </c>
      <c r="I2560">
        <v>17</v>
      </c>
      <c r="J2560">
        <v>2</v>
      </c>
      <c r="K2560">
        <v>0</v>
      </c>
      <c r="L2560">
        <v>48</v>
      </c>
      <c r="M2560">
        <v>5</v>
      </c>
      <c r="N2560">
        <v>2</v>
      </c>
      <c r="O2560">
        <v>0</v>
      </c>
      <c r="P2560">
        <v>10</v>
      </c>
      <c r="Q2560">
        <v>16</v>
      </c>
      <c r="R2560">
        <v>2</v>
      </c>
      <c r="S2560">
        <v>0</v>
      </c>
      <c r="T2560">
        <v>34</v>
      </c>
    </row>
    <row r="2561" spans="1:20" x14ac:dyDescent="0.2">
      <c r="A2561" s="1">
        <v>43300</v>
      </c>
      <c r="B2561" t="s">
        <v>31</v>
      </c>
      <c r="C2561">
        <v>120</v>
      </c>
      <c r="D2561">
        <v>11</v>
      </c>
      <c r="E2561">
        <v>0</v>
      </c>
      <c r="F2561">
        <v>1469</v>
      </c>
      <c r="G2561" s="5">
        <v>3.2718446601941702</v>
      </c>
      <c r="H2561" s="5">
        <v>48659.5631067961</v>
      </c>
      <c r="I2561">
        <v>95</v>
      </c>
      <c r="J2561">
        <v>12</v>
      </c>
      <c r="K2561">
        <v>0</v>
      </c>
      <c r="L2561">
        <v>1148</v>
      </c>
      <c r="M2561">
        <v>78</v>
      </c>
      <c r="N2561">
        <v>12</v>
      </c>
      <c r="O2561">
        <v>1</v>
      </c>
      <c r="P2561">
        <v>861</v>
      </c>
      <c r="Q2561">
        <v>78</v>
      </c>
      <c r="R2561">
        <v>12</v>
      </c>
      <c r="S2561">
        <v>0</v>
      </c>
      <c r="T2561">
        <v>910</v>
      </c>
    </row>
    <row r="2562" spans="1:20" x14ac:dyDescent="0.2">
      <c r="A2562" s="1">
        <v>43300</v>
      </c>
      <c r="B2562" t="s">
        <v>32</v>
      </c>
      <c r="C2562">
        <v>34</v>
      </c>
      <c r="D2562">
        <v>3</v>
      </c>
      <c r="E2562">
        <v>0</v>
      </c>
      <c r="F2562">
        <v>147</v>
      </c>
      <c r="G2562" s="5">
        <v>2.4838709677419302</v>
      </c>
      <c r="H2562" s="5">
        <v>61335.483870967699</v>
      </c>
      <c r="I2562">
        <v>35</v>
      </c>
      <c r="J2562">
        <v>3</v>
      </c>
      <c r="K2562">
        <v>0</v>
      </c>
      <c r="L2562">
        <v>135</v>
      </c>
      <c r="M2562">
        <v>23</v>
      </c>
      <c r="N2562">
        <v>3</v>
      </c>
      <c r="O2562">
        <v>0</v>
      </c>
      <c r="P2562">
        <v>81</v>
      </c>
      <c r="Q2562">
        <v>34</v>
      </c>
      <c r="R2562">
        <v>3</v>
      </c>
      <c r="S2562">
        <v>0</v>
      </c>
      <c r="T2562">
        <v>103</v>
      </c>
    </row>
    <row r="2563" spans="1:20" x14ac:dyDescent="0.2">
      <c r="A2563" s="1">
        <v>43301</v>
      </c>
      <c r="B2563" t="s">
        <v>18</v>
      </c>
      <c r="C2563">
        <v>13</v>
      </c>
      <c r="D2563">
        <v>4</v>
      </c>
      <c r="E2563">
        <v>0</v>
      </c>
      <c r="F2563">
        <v>46</v>
      </c>
      <c r="G2563" s="5">
        <v>3.7</v>
      </c>
      <c r="H2563" s="5">
        <v>50073.9</v>
      </c>
      <c r="I2563">
        <v>7</v>
      </c>
      <c r="J2563">
        <v>4</v>
      </c>
      <c r="K2563">
        <v>0</v>
      </c>
      <c r="L2563">
        <v>24</v>
      </c>
      <c r="M2563">
        <v>11</v>
      </c>
      <c r="N2563">
        <v>4</v>
      </c>
      <c r="O2563">
        <v>0</v>
      </c>
      <c r="P2563">
        <v>38</v>
      </c>
      <c r="Q2563">
        <v>7</v>
      </c>
      <c r="R2563">
        <v>4</v>
      </c>
      <c r="S2563">
        <v>0</v>
      </c>
      <c r="T2563">
        <v>24</v>
      </c>
    </row>
    <row r="2564" spans="1:20" x14ac:dyDescent="0.2">
      <c r="A2564" s="1">
        <v>43301</v>
      </c>
      <c r="B2564" t="s">
        <v>19</v>
      </c>
      <c r="C2564">
        <v>36</v>
      </c>
      <c r="D2564">
        <v>12</v>
      </c>
      <c r="E2564">
        <v>1</v>
      </c>
      <c r="F2564">
        <v>402</v>
      </c>
      <c r="G2564" s="5">
        <v>2.25714285714285</v>
      </c>
      <c r="H2564" s="5">
        <v>63039.885714285701</v>
      </c>
      <c r="I2564">
        <v>34</v>
      </c>
      <c r="J2564">
        <v>12</v>
      </c>
      <c r="K2564">
        <v>1</v>
      </c>
      <c r="L2564">
        <v>376</v>
      </c>
      <c r="M2564">
        <v>36</v>
      </c>
      <c r="N2564">
        <v>15</v>
      </c>
      <c r="O2564">
        <v>2</v>
      </c>
      <c r="P2564">
        <v>467</v>
      </c>
      <c r="Q2564">
        <v>31</v>
      </c>
      <c r="R2564">
        <v>10</v>
      </c>
      <c r="S2564">
        <v>0</v>
      </c>
      <c r="T2564">
        <v>290</v>
      </c>
    </row>
    <row r="2565" spans="1:20" x14ac:dyDescent="0.2">
      <c r="A2565" s="1">
        <v>43301</v>
      </c>
      <c r="B2565" t="s">
        <v>20</v>
      </c>
      <c r="C2565">
        <v>33</v>
      </c>
      <c r="D2565">
        <v>8</v>
      </c>
      <c r="E2565">
        <v>0</v>
      </c>
      <c r="F2565">
        <v>243</v>
      </c>
      <c r="G2565" s="5">
        <v>4</v>
      </c>
      <c r="H2565" s="5">
        <v>45527.333333333299</v>
      </c>
      <c r="I2565">
        <v>22</v>
      </c>
      <c r="J2565">
        <v>8</v>
      </c>
      <c r="K2565">
        <v>1</v>
      </c>
      <c r="L2565">
        <v>166</v>
      </c>
      <c r="M2565">
        <v>26</v>
      </c>
      <c r="N2565">
        <v>13</v>
      </c>
      <c r="O2565">
        <v>0</v>
      </c>
      <c r="P2565">
        <v>295</v>
      </c>
      <c r="Q2565">
        <v>41</v>
      </c>
      <c r="R2565">
        <v>7</v>
      </c>
      <c r="S2565">
        <v>0</v>
      </c>
      <c r="T2565">
        <v>301</v>
      </c>
    </row>
    <row r="2566" spans="1:20" x14ac:dyDescent="0.2">
      <c r="A2566" s="1">
        <v>43301</v>
      </c>
      <c r="B2566" t="s">
        <v>21</v>
      </c>
      <c r="C2566">
        <v>8</v>
      </c>
      <c r="D2566">
        <v>10</v>
      </c>
      <c r="E2566">
        <v>0</v>
      </c>
      <c r="F2566">
        <v>82</v>
      </c>
      <c r="G2566" s="5">
        <v>2.625</v>
      </c>
      <c r="H2566" s="5">
        <v>75098.25</v>
      </c>
      <c r="I2566">
        <v>16</v>
      </c>
      <c r="J2566">
        <v>10</v>
      </c>
      <c r="K2566">
        <v>0</v>
      </c>
      <c r="L2566">
        <v>155</v>
      </c>
      <c r="M2566">
        <v>17</v>
      </c>
      <c r="N2566">
        <v>10</v>
      </c>
      <c r="O2566">
        <v>0</v>
      </c>
      <c r="P2566">
        <v>173</v>
      </c>
      <c r="Q2566">
        <v>19</v>
      </c>
      <c r="R2566">
        <v>10</v>
      </c>
      <c r="S2566">
        <v>1</v>
      </c>
      <c r="T2566">
        <v>172</v>
      </c>
    </row>
    <row r="2567" spans="1:20" x14ac:dyDescent="0.2">
      <c r="A2567" s="1">
        <v>43301</v>
      </c>
      <c r="B2567" t="s">
        <v>22</v>
      </c>
      <c r="C2567">
        <v>44</v>
      </c>
      <c r="D2567">
        <v>8</v>
      </c>
      <c r="E2567">
        <v>0</v>
      </c>
      <c r="F2567">
        <v>402</v>
      </c>
      <c r="G2567" s="5">
        <v>2.0238095238095202</v>
      </c>
      <c r="H2567" s="5">
        <v>71506.452380952294</v>
      </c>
      <c r="I2567">
        <v>54</v>
      </c>
      <c r="J2567">
        <v>7</v>
      </c>
      <c r="K2567">
        <v>0</v>
      </c>
      <c r="L2567">
        <v>454</v>
      </c>
      <c r="M2567">
        <v>45</v>
      </c>
      <c r="N2567">
        <v>8</v>
      </c>
      <c r="O2567">
        <v>0</v>
      </c>
      <c r="P2567">
        <v>414</v>
      </c>
      <c r="Q2567">
        <v>53</v>
      </c>
      <c r="R2567">
        <v>8</v>
      </c>
      <c r="S2567">
        <v>0</v>
      </c>
      <c r="T2567">
        <v>491</v>
      </c>
    </row>
    <row r="2568" spans="1:20" x14ac:dyDescent="0.2">
      <c r="A2568" s="1">
        <v>43301</v>
      </c>
      <c r="B2568" t="s">
        <v>23</v>
      </c>
      <c r="C2568">
        <v>44</v>
      </c>
      <c r="D2568">
        <v>10</v>
      </c>
      <c r="E2568">
        <v>0</v>
      </c>
      <c r="F2568">
        <v>486</v>
      </c>
      <c r="G2568" s="5">
        <v>2.625</v>
      </c>
      <c r="H2568" s="5">
        <v>55079.775000000001</v>
      </c>
      <c r="I2568">
        <v>43</v>
      </c>
      <c r="J2568">
        <v>10</v>
      </c>
      <c r="K2568">
        <v>1</v>
      </c>
      <c r="L2568">
        <v>449</v>
      </c>
      <c r="M2568">
        <v>60</v>
      </c>
      <c r="N2568">
        <v>10</v>
      </c>
      <c r="O2568">
        <v>0</v>
      </c>
      <c r="P2568">
        <v>667</v>
      </c>
      <c r="Q2568">
        <v>84</v>
      </c>
      <c r="R2568">
        <v>10</v>
      </c>
      <c r="S2568">
        <v>0</v>
      </c>
      <c r="T2568">
        <v>927</v>
      </c>
    </row>
    <row r="2569" spans="1:20" x14ac:dyDescent="0.2">
      <c r="A2569" s="1">
        <v>43301</v>
      </c>
      <c r="B2569" t="s">
        <v>24</v>
      </c>
      <c r="C2569">
        <v>19</v>
      </c>
      <c r="D2569">
        <v>2</v>
      </c>
      <c r="E2569">
        <v>0</v>
      </c>
      <c r="F2569">
        <v>50</v>
      </c>
      <c r="G2569" s="5">
        <v>2</v>
      </c>
      <c r="H2569" s="5">
        <v>73733.789473684199</v>
      </c>
      <c r="I2569">
        <v>14</v>
      </c>
      <c r="J2569">
        <v>2</v>
      </c>
      <c r="K2569">
        <v>0</v>
      </c>
      <c r="L2569">
        <v>44</v>
      </c>
      <c r="M2569">
        <v>27</v>
      </c>
      <c r="N2569">
        <v>2</v>
      </c>
      <c r="O2569">
        <v>0</v>
      </c>
      <c r="P2569">
        <v>73</v>
      </c>
      <c r="Q2569">
        <v>21</v>
      </c>
      <c r="R2569">
        <v>2</v>
      </c>
      <c r="S2569">
        <v>0</v>
      </c>
      <c r="T2569">
        <v>74</v>
      </c>
    </row>
    <row r="2570" spans="1:20" x14ac:dyDescent="0.2">
      <c r="A2570" s="1">
        <v>43301</v>
      </c>
      <c r="B2570" t="s">
        <v>25</v>
      </c>
      <c r="C2570">
        <v>13</v>
      </c>
      <c r="D2570">
        <v>4</v>
      </c>
      <c r="E2570">
        <v>0</v>
      </c>
      <c r="F2570">
        <v>52</v>
      </c>
      <c r="G2570" s="5">
        <v>4.3333333333333304</v>
      </c>
      <c r="H2570" s="5">
        <v>33382.111111111102</v>
      </c>
      <c r="I2570">
        <v>12</v>
      </c>
      <c r="J2570">
        <v>4</v>
      </c>
      <c r="K2570">
        <v>0</v>
      </c>
      <c r="L2570">
        <v>42</v>
      </c>
      <c r="M2570">
        <v>16</v>
      </c>
      <c r="N2570">
        <v>4</v>
      </c>
      <c r="O2570">
        <v>0</v>
      </c>
      <c r="P2570">
        <v>64</v>
      </c>
      <c r="Q2570">
        <v>14</v>
      </c>
      <c r="R2570">
        <v>4</v>
      </c>
      <c r="S2570">
        <v>0</v>
      </c>
      <c r="T2570">
        <v>56</v>
      </c>
    </row>
    <row r="2571" spans="1:20" x14ac:dyDescent="0.2">
      <c r="A2571" s="1">
        <v>43301</v>
      </c>
      <c r="B2571" t="s">
        <v>26</v>
      </c>
      <c r="C2571">
        <v>65</v>
      </c>
      <c r="D2571">
        <v>2</v>
      </c>
      <c r="E2571">
        <v>0</v>
      </c>
      <c r="F2571">
        <v>127</v>
      </c>
      <c r="G2571" s="5">
        <v>5.59375</v>
      </c>
      <c r="H2571" s="5">
        <v>46948.25</v>
      </c>
      <c r="I2571">
        <v>42</v>
      </c>
      <c r="J2571">
        <v>2</v>
      </c>
      <c r="K2571">
        <v>0</v>
      </c>
      <c r="L2571">
        <v>80</v>
      </c>
      <c r="M2571">
        <v>39</v>
      </c>
      <c r="N2571">
        <v>2</v>
      </c>
      <c r="O2571">
        <v>0</v>
      </c>
      <c r="P2571">
        <v>78</v>
      </c>
      <c r="Q2571">
        <v>38</v>
      </c>
      <c r="R2571">
        <v>2</v>
      </c>
      <c r="S2571">
        <v>0</v>
      </c>
      <c r="T2571">
        <v>71</v>
      </c>
    </row>
    <row r="2572" spans="1:20" x14ac:dyDescent="0.2">
      <c r="A2572" s="1">
        <v>43301</v>
      </c>
      <c r="B2572" t="s">
        <v>27</v>
      </c>
      <c r="C2572">
        <v>20</v>
      </c>
      <c r="D2572">
        <v>8</v>
      </c>
      <c r="E2572">
        <v>0</v>
      </c>
      <c r="F2572">
        <v>189</v>
      </c>
      <c r="G2572" s="5">
        <v>2.5499999999999998</v>
      </c>
      <c r="H2572" s="5">
        <v>40117.65</v>
      </c>
      <c r="I2572">
        <v>11</v>
      </c>
      <c r="J2572">
        <v>8</v>
      </c>
      <c r="K2572">
        <v>0</v>
      </c>
      <c r="L2572">
        <v>100</v>
      </c>
      <c r="M2572">
        <v>18</v>
      </c>
      <c r="N2572">
        <v>8</v>
      </c>
      <c r="O2572">
        <v>1</v>
      </c>
      <c r="P2572">
        <v>162</v>
      </c>
      <c r="Q2572">
        <v>17</v>
      </c>
      <c r="R2572">
        <v>8</v>
      </c>
      <c r="S2572">
        <v>1</v>
      </c>
      <c r="T2572">
        <v>145</v>
      </c>
    </row>
    <row r="2573" spans="1:20" x14ac:dyDescent="0.2">
      <c r="A2573" s="1">
        <v>43301</v>
      </c>
      <c r="B2573" t="s">
        <v>28</v>
      </c>
      <c r="C2573">
        <v>19</v>
      </c>
      <c r="D2573">
        <v>8</v>
      </c>
      <c r="E2573">
        <v>0</v>
      </c>
      <c r="F2573">
        <v>143</v>
      </c>
      <c r="G2573" s="5">
        <v>2</v>
      </c>
      <c r="H2573" s="5">
        <v>68478.105263157893</v>
      </c>
      <c r="I2573">
        <v>12</v>
      </c>
      <c r="J2573">
        <v>10</v>
      </c>
      <c r="K2573">
        <v>1</v>
      </c>
      <c r="L2573">
        <v>112</v>
      </c>
      <c r="M2573">
        <v>16</v>
      </c>
      <c r="N2573">
        <v>8</v>
      </c>
      <c r="O2573">
        <v>0</v>
      </c>
      <c r="P2573">
        <v>132</v>
      </c>
      <c r="Q2573">
        <v>32</v>
      </c>
      <c r="R2573">
        <v>6</v>
      </c>
      <c r="S2573">
        <v>0</v>
      </c>
      <c r="T2573">
        <v>221</v>
      </c>
    </row>
    <row r="2574" spans="1:20" x14ac:dyDescent="0.2">
      <c r="A2574" s="1">
        <v>43301</v>
      </c>
      <c r="B2574" t="s">
        <v>29</v>
      </c>
      <c r="C2574">
        <v>24</v>
      </c>
      <c r="D2574">
        <v>2</v>
      </c>
      <c r="E2574">
        <v>0</v>
      </c>
      <c r="F2574">
        <v>52</v>
      </c>
      <c r="G2574" s="5">
        <v>2.60869565217391</v>
      </c>
      <c r="H2574" s="5">
        <v>52276.565217391297</v>
      </c>
      <c r="I2574">
        <v>29</v>
      </c>
      <c r="J2574">
        <v>2</v>
      </c>
      <c r="K2574">
        <v>0</v>
      </c>
      <c r="L2574">
        <v>76</v>
      </c>
      <c r="M2574">
        <v>25</v>
      </c>
      <c r="N2574">
        <v>2</v>
      </c>
      <c r="O2574">
        <v>0</v>
      </c>
      <c r="P2574">
        <v>72</v>
      </c>
      <c r="Q2574">
        <v>20</v>
      </c>
      <c r="R2574">
        <v>2</v>
      </c>
      <c r="S2574">
        <v>0</v>
      </c>
      <c r="T2574">
        <v>45</v>
      </c>
    </row>
    <row r="2575" spans="1:20" x14ac:dyDescent="0.2">
      <c r="A2575" s="1">
        <v>43301</v>
      </c>
      <c r="B2575" t="s">
        <v>30</v>
      </c>
      <c r="C2575">
        <v>19</v>
      </c>
      <c r="D2575">
        <v>2</v>
      </c>
      <c r="E2575">
        <v>0</v>
      </c>
      <c r="F2575">
        <v>44</v>
      </c>
      <c r="G2575" s="5">
        <v>1.52941176470588</v>
      </c>
      <c r="H2575" s="5">
        <v>70640.117647058796</v>
      </c>
      <c r="I2575">
        <v>18</v>
      </c>
      <c r="J2575">
        <v>2</v>
      </c>
      <c r="K2575">
        <v>0</v>
      </c>
      <c r="L2575">
        <v>40</v>
      </c>
      <c r="M2575">
        <v>27</v>
      </c>
      <c r="N2575">
        <v>2</v>
      </c>
      <c r="O2575">
        <v>0</v>
      </c>
      <c r="P2575">
        <v>86</v>
      </c>
      <c r="Q2575">
        <v>16</v>
      </c>
      <c r="R2575">
        <v>2</v>
      </c>
      <c r="S2575">
        <v>0</v>
      </c>
      <c r="T2575">
        <v>54</v>
      </c>
    </row>
    <row r="2576" spans="1:20" x14ac:dyDescent="0.2">
      <c r="A2576" s="1">
        <v>43301</v>
      </c>
      <c r="B2576" t="s">
        <v>31</v>
      </c>
      <c r="C2576">
        <v>97</v>
      </c>
      <c r="D2576">
        <v>11</v>
      </c>
      <c r="E2576">
        <v>0</v>
      </c>
      <c r="F2576">
        <v>1075</v>
      </c>
      <c r="G2576" s="5">
        <v>6.4432989690721598</v>
      </c>
      <c r="H2576" s="5">
        <v>52658.793814432902</v>
      </c>
      <c r="I2576">
        <v>89</v>
      </c>
      <c r="J2576">
        <v>16</v>
      </c>
      <c r="K2576">
        <v>1</v>
      </c>
      <c r="L2576">
        <v>1379</v>
      </c>
      <c r="M2576">
        <v>113</v>
      </c>
      <c r="N2576">
        <v>13</v>
      </c>
      <c r="O2576">
        <v>1</v>
      </c>
      <c r="P2576">
        <v>1405</v>
      </c>
      <c r="Q2576">
        <v>96</v>
      </c>
      <c r="R2576">
        <v>12</v>
      </c>
      <c r="S2576">
        <v>0</v>
      </c>
      <c r="T2576">
        <v>1069</v>
      </c>
    </row>
    <row r="2577" spans="1:20" x14ac:dyDescent="0.2">
      <c r="A2577" s="1">
        <v>43301</v>
      </c>
      <c r="B2577" t="s">
        <v>32</v>
      </c>
      <c r="C2577">
        <v>34</v>
      </c>
      <c r="D2577">
        <v>3</v>
      </c>
      <c r="E2577">
        <v>0</v>
      </c>
      <c r="F2577">
        <v>145</v>
      </c>
      <c r="G2577" s="5">
        <v>2.53125</v>
      </c>
      <c r="H2577" s="5">
        <v>62579.71875</v>
      </c>
      <c r="I2577">
        <v>36</v>
      </c>
      <c r="J2577">
        <v>3</v>
      </c>
      <c r="K2577">
        <v>0</v>
      </c>
      <c r="L2577">
        <v>110</v>
      </c>
      <c r="M2577">
        <v>40</v>
      </c>
      <c r="N2577">
        <v>3</v>
      </c>
      <c r="O2577">
        <v>1</v>
      </c>
      <c r="P2577">
        <v>175</v>
      </c>
      <c r="Q2577">
        <v>36</v>
      </c>
      <c r="R2577">
        <v>3</v>
      </c>
      <c r="S2577">
        <v>0</v>
      </c>
      <c r="T2577">
        <v>150</v>
      </c>
    </row>
    <row r="2578" spans="1:20" x14ac:dyDescent="0.2">
      <c r="A2578" s="1">
        <v>43302</v>
      </c>
      <c r="B2578" t="s">
        <v>18</v>
      </c>
      <c r="C2578">
        <v>14</v>
      </c>
      <c r="D2578">
        <v>4</v>
      </c>
      <c r="E2578">
        <v>1</v>
      </c>
      <c r="F2578">
        <v>43</v>
      </c>
      <c r="G2578" s="5">
        <v>1.8181818181818099</v>
      </c>
      <c r="H2578" s="5">
        <v>63800.545454545398</v>
      </c>
      <c r="I2578">
        <v>23</v>
      </c>
      <c r="J2578">
        <v>4</v>
      </c>
      <c r="K2578">
        <v>0</v>
      </c>
      <c r="L2578">
        <v>80</v>
      </c>
      <c r="M2578">
        <v>14</v>
      </c>
      <c r="N2578">
        <v>4</v>
      </c>
      <c r="O2578">
        <v>0</v>
      </c>
      <c r="P2578">
        <v>49</v>
      </c>
      <c r="Q2578">
        <v>10</v>
      </c>
      <c r="R2578">
        <v>4</v>
      </c>
      <c r="S2578">
        <v>0</v>
      </c>
      <c r="T2578">
        <v>35</v>
      </c>
    </row>
    <row r="2579" spans="1:20" x14ac:dyDescent="0.2">
      <c r="A2579" s="1">
        <v>43302</v>
      </c>
      <c r="B2579" t="s">
        <v>19</v>
      </c>
      <c r="C2579">
        <v>35</v>
      </c>
      <c r="D2579">
        <v>14</v>
      </c>
      <c r="E2579">
        <v>1</v>
      </c>
      <c r="F2579">
        <v>476</v>
      </c>
      <c r="G2579" s="5">
        <v>2.4285714285714199</v>
      </c>
      <c r="H2579" s="5">
        <v>71496.171428571397</v>
      </c>
      <c r="I2579">
        <v>55</v>
      </c>
      <c r="J2579">
        <v>14</v>
      </c>
      <c r="K2579">
        <v>1</v>
      </c>
      <c r="L2579">
        <v>739</v>
      </c>
      <c r="M2579">
        <v>49</v>
      </c>
      <c r="N2579">
        <v>16</v>
      </c>
      <c r="O2579">
        <v>0</v>
      </c>
      <c r="P2579">
        <v>645</v>
      </c>
      <c r="Q2579">
        <v>25</v>
      </c>
      <c r="R2579">
        <v>19</v>
      </c>
      <c r="S2579">
        <v>1</v>
      </c>
      <c r="T2579">
        <v>450</v>
      </c>
    </row>
    <row r="2580" spans="1:20" x14ac:dyDescent="0.2">
      <c r="A2580" s="1">
        <v>43302</v>
      </c>
      <c r="B2580" t="s">
        <v>20</v>
      </c>
      <c r="C2580">
        <v>25</v>
      </c>
      <c r="D2580">
        <v>13</v>
      </c>
      <c r="E2580">
        <v>0</v>
      </c>
      <c r="F2580">
        <v>335</v>
      </c>
      <c r="G2580" s="5">
        <v>2.88</v>
      </c>
      <c r="H2580" s="5">
        <v>80033</v>
      </c>
      <c r="I2580">
        <v>22</v>
      </c>
      <c r="J2580">
        <v>11</v>
      </c>
      <c r="K2580">
        <v>0</v>
      </c>
      <c r="L2580">
        <v>238</v>
      </c>
      <c r="M2580">
        <v>31</v>
      </c>
      <c r="N2580">
        <v>9</v>
      </c>
      <c r="O2580">
        <v>0</v>
      </c>
      <c r="P2580">
        <v>286</v>
      </c>
      <c r="Q2580">
        <v>18</v>
      </c>
      <c r="R2580">
        <v>16</v>
      </c>
      <c r="S2580">
        <v>0</v>
      </c>
      <c r="T2580">
        <v>278</v>
      </c>
    </row>
    <row r="2581" spans="1:20" x14ac:dyDescent="0.2">
      <c r="A2581" s="1">
        <v>43302</v>
      </c>
      <c r="B2581" t="s">
        <v>21</v>
      </c>
      <c r="C2581">
        <v>13</v>
      </c>
      <c r="D2581">
        <v>10</v>
      </c>
      <c r="E2581">
        <v>0</v>
      </c>
      <c r="F2581">
        <v>134</v>
      </c>
      <c r="G2581" s="5">
        <v>1.6666666666666601</v>
      </c>
      <c r="H2581" s="5">
        <v>66703.5</v>
      </c>
      <c r="I2581">
        <v>19</v>
      </c>
      <c r="J2581">
        <v>10</v>
      </c>
      <c r="K2581">
        <v>1</v>
      </c>
      <c r="L2581">
        <v>181</v>
      </c>
      <c r="M2581">
        <v>13</v>
      </c>
      <c r="N2581">
        <v>10</v>
      </c>
      <c r="O2581">
        <v>0</v>
      </c>
      <c r="P2581">
        <v>131</v>
      </c>
      <c r="Q2581">
        <v>9</v>
      </c>
      <c r="R2581">
        <v>10</v>
      </c>
      <c r="S2581">
        <v>0</v>
      </c>
      <c r="T2581">
        <v>93</v>
      </c>
    </row>
    <row r="2582" spans="1:20" x14ac:dyDescent="0.2">
      <c r="A2582" s="1">
        <v>43302</v>
      </c>
      <c r="B2582" t="s">
        <v>22</v>
      </c>
      <c r="C2582">
        <v>30</v>
      </c>
      <c r="D2582">
        <v>8</v>
      </c>
      <c r="E2582">
        <v>0</v>
      </c>
      <c r="F2582">
        <v>282</v>
      </c>
      <c r="G2582" s="5">
        <v>2.3571428571428501</v>
      </c>
      <c r="H2582" s="5">
        <v>78595.571428571406</v>
      </c>
      <c r="I2582">
        <v>47</v>
      </c>
      <c r="J2582">
        <v>7</v>
      </c>
      <c r="K2582">
        <v>0</v>
      </c>
      <c r="L2582">
        <v>410</v>
      </c>
      <c r="M2582">
        <v>41</v>
      </c>
      <c r="N2582">
        <v>8</v>
      </c>
      <c r="O2582">
        <v>0</v>
      </c>
      <c r="P2582">
        <v>369</v>
      </c>
      <c r="Q2582">
        <v>34</v>
      </c>
      <c r="R2582">
        <v>8</v>
      </c>
      <c r="S2582">
        <v>0</v>
      </c>
      <c r="T2582">
        <v>319</v>
      </c>
    </row>
    <row r="2583" spans="1:20" x14ac:dyDescent="0.2">
      <c r="A2583" s="1">
        <v>43302</v>
      </c>
      <c r="B2583" t="s">
        <v>23</v>
      </c>
      <c r="C2583">
        <v>50</v>
      </c>
      <c r="D2583">
        <v>10</v>
      </c>
      <c r="E2583">
        <v>0</v>
      </c>
      <c r="F2583">
        <v>559</v>
      </c>
      <c r="G2583" s="5">
        <v>2.81632653061224</v>
      </c>
      <c r="H2583" s="5">
        <v>61307.775510204003</v>
      </c>
      <c r="I2583">
        <v>46</v>
      </c>
      <c r="J2583">
        <v>10</v>
      </c>
      <c r="K2583">
        <v>0</v>
      </c>
      <c r="L2583">
        <v>496</v>
      </c>
      <c r="M2583">
        <v>53</v>
      </c>
      <c r="N2583">
        <v>10</v>
      </c>
      <c r="O2583">
        <v>0</v>
      </c>
      <c r="P2583">
        <v>572</v>
      </c>
      <c r="Q2583">
        <v>41</v>
      </c>
      <c r="R2583">
        <v>10</v>
      </c>
      <c r="S2583">
        <v>0</v>
      </c>
      <c r="T2583">
        <v>453</v>
      </c>
    </row>
    <row r="2584" spans="1:20" x14ac:dyDescent="0.2">
      <c r="A2584" s="1">
        <v>43302</v>
      </c>
      <c r="B2584" t="s">
        <v>24</v>
      </c>
      <c r="C2584">
        <v>20</v>
      </c>
      <c r="D2584">
        <v>2</v>
      </c>
      <c r="E2584">
        <v>0</v>
      </c>
      <c r="F2584">
        <v>50</v>
      </c>
      <c r="G2584" s="5">
        <v>3.2</v>
      </c>
      <c r="H2584" s="5">
        <v>55184.55</v>
      </c>
      <c r="I2584">
        <v>23</v>
      </c>
      <c r="J2584">
        <v>2</v>
      </c>
      <c r="K2584">
        <v>0</v>
      </c>
      <c r="L2584">
        <v>68</v>
      </c>
      <c r="M2584">
        <v>22</v>
      </c>
      <c r="N2584">
        <v>2</v>
      </c>
      <c r="O2584">
        <v>0</v>
      </c>
      <c r="P2584">
        <v>78</v>
      </c>
      <c r="Q2584">
        <v>11</v>
      </c>
      <c r="R2584">
        <v>2</v>
      </c>
      <c r="S2584">
        <v>0</v>
      </c>
      <c r="T2584">
        <v>30</v>
      </c>
    </row>
    <row r="2585" spans="1:20" x14ac:dyDescent="0.2">
      <c r="A2585" s="1">
        <v>43302</v>
      </c>
      <c r="B2585" t="s">
        <v>25</v>
      </c>
      <c r="C2585">
        <v>8</v>
      </c>
      <c r="D2585">
        <v>4</v>
      </c>
      <c r="E2585">
        <v>0</v>
      </c>
      <c r="F2585">
        <v>32</v>
      </c>
      <c r="G2585" s="5">
        <v>1.8571428571428501</v>
      </c>
      <c r="H2585" s="5">
        <v>57428.571428571398</v>
      </c>
      <c r="I2585">
        <v>15</v>
      </c>
      <c r="J2585">
        <v>4</v>
      </c>
      <c r="K2585">
        <v>0</v>
      </c>
      <c r="L2585">
        <v>52</v>
      </c>
      <c r="M2585">
        <v>8</v>
      </c>
      <c r="N2585">
        <v>4</v>
      </c>
      <c r="O2585">
        <v>0</v>
      </c>
      <c r="P2585">
        <v>32</v>
      </c>
      <c r="Q2585">
        <v>7</v>
      </c>
      <c r="R2585">
        <v>4</v>
      </c>
      <c r="S2585">
        <v>0</v>
      </c>
      <c r="T2585">
        <v>28</v>
      </c>
    </row>
    <row r="2586" spans="1:20" x14ac:dyDescent="0.2">
      <c r="A2586" s="1">
        <v>43302</v>
      </c>
      <c r="B2586" t="s">
        <v>26</v>
      </c>
      <c r="C2586">
        <v>77</v>
      </c>
      <c r="D2586">
        <v>2</v>
      </c>
      <c r="E2586">
        <v>0</v>
      </c>
      <c r="F2586">
        <v>139</v>
      </c>
      <c r="G2586" s="5">
        <v>2.8409090909090899</v>
      </c>
      <c r="H2586" s="5">
        <v>66005.727272727207</v>
      </c>
      <c r="I2586">
        <v>52</v>
      </c>
      <c r="J2586">
        <v>2</v>
      </c>
      <c r="K2586">
        <v>0</v>
      </c>
      <c r="L2586">
        <v>103</v>
      </c>
      <c r="M2586">
        <v>33</v>
      </c>
      <c r="N2586">
        <v>2</v>
      </c>
      <c r="O2586">
        <v>0</v>
      </c>
      <c r="P2586">
        <v>64</v>
      </c>
      <c r="Q2586">
        <v>29</v>
      </c>
      <c r="R2586">
        <v>2</v>
      </c>
      <c r="S2586">
        <v>0</v>
      </c>
      <c r="T2586">
        <v>58</v>
      </c>
    </row>
    <row r="2587" spans="1:20" x14ac:dyDescent="0.2">
      <c r="A2587" s="1">
        <v>43302</v>
      </c>
      <c r="B2587" t="s">
        <v>27</v>
      </c>
      <c r="C2587">
        <v>16</v>
      </c>
      <c r="D2587">
        <v>8</v>
      </c>
      <c r="E2587">
        <v>0</v>
      </c>
      <c r="F2587">
        <v>153</v>
      </c>
      <c r="G2587" s="5">
        <v>3.5714285714285698</v>
      </c>
      <c r="H2587" s="5">
        <v>57180.214285714203</v>
      </c>
      <c r="I2587">
        <v>13</v>
      </c>
      <c r="J2587">
        <v>8</v>
      </c>
      <c r="K2587">
        <v>0</v>
      </c>
      <c r="L2587">
        <v>120</v>
      </c>
      <c r="M2587">
        <v>24</v>
      </c>
      <c r="N2587">
        <v>8</v>
      </c>
      <c r="O2587">
        <v>0</v>
      </c>
      <c r="P2587">
        <v>219</v>
      </c>
      <c r="Q2587">
        <v>8</v>
      </c>
      <c r="R2587">
        <v>8</v>
      </c>
      <c r="S2587">
        <v>0</v>
      </c>
      <c r="T2587">
        <v>76</v>
      </c>
    </row>
    <row r="2588" spans="1:20" x14ac:dyDescent="0.2">
      <c r="A2588" s="1">
        <v>43302</v>
      </c>
      <c r="B2588" t="s">
        <v>28</v>
      </c>
      <c r="C2588">
        <v>26</v>
      </c>
      <c r="D2588">
        <v>9</v>
      </c>
      <c r="E2588">
        <v>0</v>
      </c>
      <c r="F2588">
        <v>217</v>
      </c>
      <c r="G2588" s="5">
        <v>3.8076923076922999</v>
      </c>
      <c r="H2588" s="5">
        <v>50225.807692307601</v>
      </c>
      <c r="I2588">
        <v>27</v>
      </c>
      <c r="J2588">
        <v>9</v>
      </c>
      <c r="K2588">
        <v>0</v>
      </c>
      <c r="L2588">
        <v>236</v>
      </c>
      <c r="M2588">
        <v>16</v>
      </c>
      <c r="N2588">
        <v>10</v>
      </c>
      <c r="O2588">
        <v>0</v>
      </c>
      <c r="P2588">
        <v>149</v>
      </c>
      <c r="Q2588">
        <v>31</v>
      </c>
      <c r="R2588">
        <v>10</v>
      </c>
      <c r="S2588">
        <v>0</v>
      </c>
      <c r="T2588">
        <v>298</v>
      </c>
    </row>
    <row r="2589" spans="1:20" x14ac:dyDescent="0.2">
      <c r="A2589" s="1">
        <v>43302</v>
      </c>
      <c r="B2589" t="s">
        <v>29</v>
      </c>
      <c r="C2589">
        <v>22</v>
      </c>
      <c r="D2589">
        <v>2</v>
      </c>
      <c r="E2589">
        <v>0</v>
      </c>
      <c r="F2589">
        <v>58</v>
      </c>
      <c r="G2589" s="5">
        <v>3.22727272727272</v>
      </c>
      <c r="H2589" s="5">
        <v>50246.090909090897</v>
      </c>
      <c r="I2589">
        <v>18</v>
      </c>
      <c r="J2589">
        <v>2</v>
      </c>
      <c r="K2589">
        <v>0</v>
      </c>
      <c r="L2589">
        <v>42</v>
      </c>
      <c r="M2589">
        <v>22</v>
      </c>
      <c r="N2589">
        <v>2</v>
      </c>
      <c r="O2589">
        <v>0</v>
      </c>
      <c r="P2589">
        <v>94</v>
      </c>
      <c r="Q2589">
        <v>23</v>
      </c>
      <c r="R2589">
        <v>2</v>
      </c>
      <c r="S2589">
        <v>0</v>
      </c>
      <c r="T2589">
        <v>59</v>
      </c>
    </row>
    <row r="2590" spans="1:20" x14ac:dyDescent="0.2">
      <c r="A2590" s="1">
        <v>43302</v>
      </c>
      <c r="B2590" t="s">
        <v>30</v>
      </c>
      <c r="C2590">
        <v>24</v>
      </c>
      <c r="D2590">
        <v>2</v>
      </c>
      <c r="E2590">
        <v>0</v>
      </c>
      <c r="F2590">
        <v>72</v>
      </c>
      <c r="G2590" s="5">
        <v>2.625</v>
      </c>
      <c r="H2590" s="5">
        <v>75118.916666666599</v>
      </c>
      <c r="I2590">
        <v>25</v>
      </c>
      <c r="J2590">
        <v>2</v>
      </c>
      <c r="K2590">
        <v>0</v>
      </c>
      <c r="L2590">
        <v>80</v>
      </c>
      <c r="M2590">
        <v>14</v>
      </c>
      <c r="N2590">
        <v>2</v>
      </c>
      <c r="O2590">
        <v>0</v>
      </c>
      <c r="P2590">
        <v>54</v>
      </c>
      <c r="Q2590">
        <v>20</v>
      </c>
      <c r="R2590">
        <v>2</v>
      </c>
      <c r="S2590">
        <v>0</v>
      </c>
      <c r="T2590">
        <v>50</v>
      </c>
    </row>
    <row r="2591" spans="1:20" x14ac:dyDescent="0.2">
      <c r="A2591" s="1">
        <v>43302</v>
      </c>
      <c r="B2591" t="s">
        <v>31</v>
      </c>
      <c r="C2591">
        <v>82</v>
      </c>
      <c r="D2591">
        <v>13</v>
      </c>
      <c r="E2591">
        <v>1</v>
      </c>
      <c r="F2591">
        <v>1035</v>
      </c>
      <c r="G2591" s="5">
        <v>3.8170731707317</v>
      </c>
      <c r="H2591" s="5">
        <v>57453.8170731707</v>
      </c>
      <c r="I2591">
        <v>116</v>
      </c>
      <c r="J2591">
        <v>17</v>
      </c>
      <c r="K2591">
        <v>0</v>
      </c>
      <c r="L2591">
        <v>1894</v>
      </c>
      <c r="M2591">
        <v>113</v>
      </c>
      <c r="N2591">
        <v>13</v>
      </c>
      <c r="O2591">
        <v>0</v>
      </c>
      <c r="P2591">
        <v>1463</v>
      </c>
      <c r="Q2591">
        <v>70</v>
      </c>
      <c r="R2591">
        <v>15</v>
      </c>
      <c r="S2591">
        <v>0</v>
      </c>
      <c r="T2591">
        <v>1070</v>
      </c>
    </row>
    <row r="2592" spans="1:20" x14ac:dyDescent="0.2">
      <c r="A2592" s="1">
        <v>43302</v>
      </c>
      <c r="B2592" t="s">
        <v>32</v>
      </c>
      <c r="C2592">
        <v>49</v>
      </c>
      <c r="D2592">
        <v>3</v>
      </c>
      <c r="E2592">
        <v>0</v>
      </c>
      <c r="F2592">
        <v>176</v>
      </c>
      <c r="G2592" s="5">
        <v>1.55555555555555</v>
      </c>
      <c r="H2592" s="5">
        <v>82283.022222222193</v>
      </c>
      <c r="I2592">
        <v>50</v>
      </c>
      <c r="J2592">
        <v>3</v>
      </c>
      <c r="K2592">
        <v>0</v>
      </c>
      <c r="L2592">
        <v>215</v>
      </c>
      <c r="M2592">
        <v>52</v>
      </c>
      <c r="N2592">
        <v>3</v>
      </c>
      <c r="O2592">
        <v>0</v>
      </c>
      <c r="P2592">
        <v>236</v>
      </c>
      <c r="Q2592">
        <v>29</v>
      </c>
      <c r="R2592">
        <v>3</v>
      </c>
      <c r="S2592">
        <v>0</v>
      </c>
      <c r="T2592">
        <v>145</v>
      </c>
    </row>
    <row r="2593" spans="1:20" x14ac:dyDescent="0.2">
      <c r="A2593" s="1">
        <v>43304</v>
      </c>
      <c r="B2593" t="s">
        <v>18</v>
      </c>
      <c r="C2593">
        <v>7</v>
      </c>
      <c r="D2593">
        <v>4</v>
      </c>
      <c r="E2593">
        <v>0</v>
      </c>
      <c r="F2593">
        <v>24</v>
      </c>
      <c r="G2593" s="5">
        <v>4.3333333333333304</v>
      </c>
      <c r="H2593" s="5">
        <v>33406.5</v>
      </c>
      <c r="I2593">
        <v>5</v>
      </c>
      <c r="J2593">
        <v>4</v>
      </c>
      <c r="K2593">
        <v>0</v>
      </c>
      <c r="L2593">
        <v>18</v>
      </c>
      <c r="M2593">
        <v>5</v>
      </c>
      <c r="N2593">
        <v>4</v>
      </c>
      <c r="O2593">
        <v>0</v>
      </c>
      <c r="P2593">
        <v>18</v>
      </c>
      <c r="Q2593">
        <v>28</v>
      </c>
      <c r="R2593">
        <v>4</v>
      </c>
      <c r="S2593">
        <v>0</v>
      </c>
      <c r="T2593">
        <v>98</v>
      </c>
    </row>
    <row r="2594" spans="1:20" x14ac:dyDescent="0.2">
      <c r="A2594" s="1">
        <v>43304</v>
      </c>
      <c r="B2594" t="s">
        <v>19</v>
      </c>
      <c r="C2594">
        <v>16</v>
      </c>
      <c r="D2594">
        <v>18</v>
      </c>
      <c r="E2594">
        <v>0</v>
      </c>
      <c r="F2594">
        <v>291</v>
      </c>
      <c r="G2594" s="5">
        <v>3.375</v>
      </c>
      <c r="H2594" s="5">
        <v>56339.125</v>
      </c>
      <c r="I2594">
        <v>25</v>
      </c>
      <c r="J2594">
        <v>11</v>
      </c>
      <c r="K2594">
        <v>0</v>
      </c>
      <c r="L2594">
        <v>275</v>
      </c>
      <c r="M2594">
        <v>23</v>
      </c>
      <c r="N2594">
        <v>8</v>
      </c>
      <c r="O2594">
        <v>1</v>
      </c>
      <c r="P2594">
        <v>156</v>
      </c>
      <c r="Q2594">
        <v>43</v>
      </c>
      <c r="R2594">
        <v>14</v>
      </c>
      <c r="S2594">
        <v>1</v>
      </c>
      <c r="T2594">
        <v>526</v>
      </c>
    </row>
    <row r="2595" spans="1:20" x14ac:dyDescent="0.2">
      <c r="A2595" s="1">
        <v>43304</v>
      </c>
      <c r="B2595" t="s">
        <v>20</v>
      </c>
      <c r="C2595">
        <v>11</v>
      </c>
      <c r="D2595">
        <v>14</v>
      </c>
      <c r="E2595">
        <v>0</v>
      </c>
      <c r="F2595">
        <v>154</v>
      </c>
      <c r="G2595" s="5">
        <v>7</v>
      </c>
      <c r="H2595" s="5">
        <v>54639.090909090897</v>
      </c>
      <c r="I2595">
        <v>12</v>
      </c>
      <c r="J2595">
        <v>17</v>
      </c>
      <c r="K2595">
        <v>0</v>
      </c>
      <c r="L2595">
        <v>206</v>
      </c>
      <c r="M2595">
        <v>13</v>
      </c>
      <c r="N2595">
        <v>7</v>
      </c>
      <c r="O2595">
        <v>0</v>
      </c>
      <c r="P2595">
        <v>94</v>
      </c>
      <c r="Q2595">
        <v>21</v>
      </c>
      <c r="R2595">
        <v>11</v>
      </c>
      <c r="S2595">
        <v>1</v>
      </c>
      <c r="T2595">
        <v>210</v>
      </c>
    </row>
    <row r="2596" spans="1:20" x14ac:dyDescent="0.2">
      <c r="A2596" s="1">
        <v>43304</v>
      </c>
      <c r="B2596" t="s">
        <v>21</v>
      </c>
      <c r="C2596">
        <v>11</v>
      </c>
      <c r="D2596">
        <v>10</v>
      </c>
      <c r="E2596">
        <v>0</v>
      </c>
      <c r="F2596">
        <v>107</v>
      </c>
      <c r="G2596" s="5">
        <v>4</v>
      </c>
      <c r="H2596" s="5">
        <v>54593.181818181802</v>
      </c>
      <c r="I2596">
        <v>9</v>
      </c>
      <c r="J2596">
        <v>10</v>
      </c>
      <c r="K2596">
        <v>1</v>
      </c>
      <c r="L2596">
        <v>85</v>
      </c>
      <c r="M2596">
        <v>12</v>
      </c>
      <c r="N2596">
        <v>10</v>
      </c>
      <c r="O2596">
        <v>0</v>
      </c>
      <c r="P2596">
        <v>124</v>
      </c>
      <c r="Q2596">
        <v>13</v>
      </c>
      <c r="R2596">
        <v>10</v>
      </c>
      <c r="S2596">
        <v>0</v>
      </c>
      <c r="T2596">
        <v>133</v>
      </c>
    </row>
    <row r="2597" spans="1:20" x14ac:dyDescent="0.2">
      <c r="A2597" s="1">
        <v>43304</v>
      </c>
      <c r="B2597" t="s">
        <v>22</v>
      </c>
      <c r="C2597">
        <v>18</v>
      </c>
      <c r="D2597">
        <v>8</v>
      </c>
      <c r="E2597">
        <v>1</v>
      </c>
      <c r="F2597">
        <v>149</v>
      </c>
      <c r="G2597" s="5">
        <v>1.76470588235294</v>
      </c>
      <c r="H2597" s="5">
        <v>70628.352941176403</v>
      </c>
      <c r="I2597">
        <v>35</v>
      </c>
      <c r="J2597">
        <v>7</v>
      </c>
      <c r="K2597">
        <v>0</v>
      </c>
      <c r="L2597">
        <v>299</v>
      </c>
      <c r="M2597">
        <v>25</v>
      </c>
      <c r="N2597">
        <v>8</v>
      </c>
      <c r="O2597">
        <v>0</v>
      </c>
      <c r="P2597">
        <v>234</v>
      </c>
      <c r="Q2597">
        <v>49</v>
      </c>
      <c r="R2597">
        <v>8</v>
      </c>
      <c r="S2597">
        <v>0</v>
      </c>
      <c r="T2597">
        <v>454</v>
      </c>
    </row>
    <row r="2598" spans="1:20" x14ac:dyDescent="0.2">
      <c r="A2598" s="1">
        <v>43304</v>
      </c>
      <c r="B2598" t="s">
        <v>23</v>
      </c>
      <c r="C2598">
        <v>33</v>
      </c>
      <c r="D2598">
        <v>10</v>
      </c>
      <c r="E2598">
        <v>0</v>
      </c>
      <c r="F2598">
        <v>357</v>
      </c>
      <c r="G2598" s="5">
        <v>3.0344827586206802</v>
      </c>
      <c r="H2598" s="5">
        <v>68989.137931034405</v>
      </c>
      <c r="I2598">
        <v>32</v>
      </c>
      <c r="J2598">
        <v>10</v>
      </c>
      <c r="K2598">
        <v>0</v>
      </c>
      <c r="L2598">
        <v>352</v>
      </c>
      <c r="M2598">
        <v>27</v>
      </c>
      <c r="N2598">
        <v>10</v>
      </c>
      <c r="O2598">
        <v>0</v>
      </c>
      <c r="P2598">
        <v>304</v>
      </c>
      <c r="Q2598">
        <v>53</v>
      </c>
      <c r="R2598">
        <v>9</v>
      </c>
      <c r="S2598">
        <v>0</v>
      </c>
      <c r="T2598">
        <v>557</v>
      </c>
    </row>
    <row r="2599" spans="1:20" x14ac:dyDescent="0.2">
      <c r="A2599" s="1">
        <v>43304</v>
      </c>
      <c r="B2599" t="s">
        <v>24</v>
      </c>
      <c r="C2599">
        <v>10</v>
      </c>
      <c r="D2599">
        <v>2</v>
      </c>
      <c r="E2599">
        <v>0</v>
      </c>
      <c r="F2599">
        <v>28</v>
      </c>
      <c r="G2599" s="5">
        <v>2</v>
      </c>
      <c r="H2599" s="5">
        <v>90008.7</v>
      </c>
      <c r="I2599">
        <v>11</v>
      </c>
      <c r="J2599">
        <v>2</v>
      </c>
      <c r="K2599">
        <v>0</v>
      </c>
      <c r="L2599">
        <v>44</v>
      </c>
      <c r="M2599">
        <v>13</v>
      </c>
      <c r="N2599">
        <v>2</v>
      </c>
      <c r="O2599">
        <v>0</v>
      </c>
      <c r="P2599">
        <v>29</v>
      </c>
      <c r="Q2599">
        <v>21</v>
      </c>
      <c r="R2599">
        <v>2</v>
      </c>
      <c r="S2599">
        <v>0</v>
      </c>
      <c r="T2599">
        <v>52</v>
      </c>
    </row>
    <row r="2600" spans="1:20" x14ac:dyDescent="0.2">
      <c r="A2600" s="1">
        <v>43304</v>
      </c>
      <c r="B2600" t="s">
        <v>25</v>
      </c>
      <c r="C2600">
        <v>6</v>
      </c>
      <c r="D2600">
        <v>4</v>
      </c>
      <c r="E2600">
        <v>0</v>
      </c>
      <c r="F2600">
        <v>22</v>
      </c>
      <c r="G2600" s="5">
        <v>4.2</v>
      </c>
      <c r="H2600" s="5">
        <v>80006</v>
      </c>
      <c r="I2600">
        <v>9</v>
      </c>
      <c r="J2600">
        <v>4</v>
      </c>
      <c r="K2600">
        <v>0</v>
      </c>
      <c r="L2600">
        <v>32</v>
      </c>
      <c r="M2600">
        <v>14</v>
      </c>
      <c r="N2600">
        <v>4</v>
      </c>
      <c r="O2600">
        <v>0</v>
      </c>
      <c r="P2600">
        <v>56</v>
      </c>
      <c r="Q2600">
        <v>10</v>
      </c>
      <c r="R2600">
        <v>4</v>
      </c>
      <c r="S2600">
        <v>0</v>
      </c>
      <c r="T2600">
        <v>38</v>
      </c>
    </row>
    <row r="2601" spans="1:20" x14ac:dyDescent="0.2">
      <c r="A2601" s="1">
        <v>43304</v>
      </c>
      <c r="B2601" t="s">
        <v>26</v>
      </c>
      <c r="C2601">
        <v>22</v>
      </c>
      <c r="D2601">
        <v>2</v>
      </c>
      <c r="E2601">
        <v>0</v>
      </c>
      <c r="F2601">
        <v>44</v>
      </c>
      <c r="G2601" s="5">
        <v>6.4736842105263097</v>
      </c>
      <c r="H2601" s="5">
        <v>57950.8947368421</v>
      </c>
      <c r="I2601">
        <v>22</v>
      </c>
      <c r="J2601">
        <v>2</v>
      </c>
      <c r="K2601">
        <v>0</v>
      </c>
      <c r="L2601">
        <v>42</v>
      </c>
      <c r="M2601">
        <v>44</v>
      </c>
      <c r="N2601">
        <v>2</v>
      </c>
      <c r="O2601">
        <v>0</v>
      </c>
      <c r="P2601">
        <v>85</v>
      </c>
      <c r="Q2601">
        <v>52</v>
      </c>
      <c r="R2601">
        <v>2</v>
      </c>
      <c r="S2601">
        <v>0</v>
      </c>
      <c r="T2601">
        <v>96</v>
      </c>
    </row>
    <row r="2602" spans="1:20" x14ac:dyDescent="0.2">
      <c r="A2602" s="1">
        <v>43304</v>
      </c>
      <c r="B2602" t="s">
        <v>27</v>
      </c>
      <c r="C2602">
        <v>6</v>
      </c>
      <c r="D2602">
        <v>8</v>
      </c>
      <c r="E2602">
        <v>0</v>
      </c>
      <c r="F2602">
        <v>56</v>
      </c>
      <c r="G2602" s="5">
        <v>4.8333333333333304</v>
      </c>
      <c r="H2602" s="5">
        <v>50017.333333333299</v>
      </c>
      <c r="I2602">
        <v>10</v>
      </c>
      <c r="J2602">
        <v>8</v>
      </c>
      <c r="K2602">
        <v>1</v>
      </c>
      <c r="L2602">
        <v>81</v>
      </c>
      <c r="M2602">
        <v>5</v>
      </c>
      <c r="N2602">
        <v>8</v>
      </c>
      <c r="O2602">
        <v>0</v>
      </c>
      <c r="P2602">
        <v>44</v>
      </c>
      <c r="Q2602">
        <v>19</v>
      </c>
      <c r="R2602">
        <v>8</v>
      </c>
      <c r="S2602">
        <v>1</v>
      </c>
      <c r="T2602">
        <v>171</v>
      </c>
    </row>
    <row r="2603" spans="1:20" x14ac:dyDescent="0.2">
      <c r="A2603" s="1">
        <v>43304</v>
      </c>
      <c r="B2603" t="s">
        <v>28</v>
      </c>
      <c r="C2603">
        <v>18</v>
      </c>
      <c r="D2603">
        <v>11</v>
      </c>
      <c r="E2603">
        <v>0</v>
      </c>
      <c r="F2603">
        <v>190</v>
      </c>
      <c r="G2603" s="5">
        <v>3.1111111111111098</v>
      </c>
      <c r="H2603" s="5">
        <v>72257.722222222204</v>
      </c>
      <c r="I2603">
        <v>15</v>
      </c>
      <c r="J2603">
        <v>11</v>
      </c>
      <c r="K2603">
        <v>1</v>
      </c>
      <c r="L2603">
        <v>150</v>
      </c>
      <c r="M2603">
        <v>19</v>
      </c>
      <c r="N2603">
        <v>7</v>
      </c>
      <c r="O2603">
        <v>0</v>
      </c>
      <c r="P2603">
        <v>134</v>
      </c>
      <c r="Q2603">
        <v>20</v>
      </c>
      <c r="R2603">
        <v>8</v>
      </c>
      <c r="S2603">
        <v>0</v>
      </c>
      <c r="T2603">
        <v>144</v>
      </c>
    </row>
    <row r="2604" spans="1:20" x14ac:dyDescent="0.2">
      <c r="A2604" s="1">
        <v>43304</v>
      </c>
      <c r="B2604" t="s">
        <v>29</v>
      </c>
      <c r="C2604">
        <v>12</v>
      </c>
      <c r="D2604">
        <v>2</v>
      </c>
      <c r="E2604">
        <v>0</v>
      </c>
      <c r="F2604">
        <v>44</v>
      </c>
      <c r="G2604" s="5">
        <v>2.2222222222222201</v>
      </c>
      <c r="H2604" s="5">
        <v>66712.111111111095</v>
      </c>
      <c r="I2604">
        <v>9</v>
      </c>
      <c r="J2604">
        <v>2</v>
      </c>
      <c r="K2604">
        <v>0</v>
      </c>
      <c r="L2604">
        <v>40</v>
      </c>
      <c r="M2604">
        <v>12</v>
      </c>
      <c r="N2604">
        <v>2</v>
      </c>
      <c r="O2604">
        <v>0</v>
      </c>
      <c r="P2604">
        <v>24</v>
      </c>
      <c r="Q2604">
        <v>39</v>
      </c>
      <c r="R2604">
        <v>2</v>
      </c>
      <c r="S2604">
        <v>0</v>
      </c>
      <c r="T2604">
        <v>84</v>
      </c>
    </row>
    <row r="2605" spans="1:20" x14ac:dyDescent="0.2">
      <c r="A2605" s="1">
        <v>43304</v>
      </c>
      <c r="B2605" t="s">
        <v>30</v>
      </c>
      <c r="C2605">
        <v>12</v>
      </c>
      <c r="D2605">
        <v>2</v>
      </c>
      <c r="E2605">
        <v>0</v>
      </c>
      <c r="F2605">
        <v>25</v>
      </c>
      <c r="G2605" s="5">
        <v>3.6666666666666599</v>
      </c>
      <c r="H2605" s="5">
        <v>88901.777777777694</v>
      </c>
      <c r="I2605">
        <v>10</v>
      </c>
      <c r="J2605">
        <v>2</v>
      </c>
      <c r="K2605">
        <v>0</v>
      </c>
      <c r="L2605">
        <v>38</v>
      </c>
      <c r="M2605">
        <v>12</v>
      </c>
      <c r="N2605">
        <v>2</v>
      </c>
      <c r="O2605">
        <v>0</v>
      </c>
      <c r="P2605">
        <v>25</v>
      </c>
      <c r="Q2605">
        <v>25</v>
      </c>
      <c r="R2605">
        <v>2</v>
      </c>
      <c r="S2605">
        <v>0</v>
      </c>
      <c r="T2605">
        <v>79</v>
      </c>
    </row>
    <row r="2606" spans="1:20" x14ac:dyDescent="0.2">
      <c r="A2606" s="1">
        <v>43304</v>
      </c>
      <c r="B2606" t="s">
        <v>31</v>
      </c>
      <c r="C2606">
        <v>63</v>
      </c>
      <c r="D2606">
        <v>13</v>
      </c>
      <c r="E2606">
        <v>0</v>
      </c>
      <c r="F2606">
        <v>823</v>
      </c>
      <c r="G2606" s="5">
        <v>4.5873015873015799</v>
      </c>
      <c r="H2606" s="5">
        <v>57234.285714285703</v>
      </c>
      <c r="I2606">
        <v>57</v>
      </c>
      <c r="J2606">
        <v>15</v>
      </c>
      <c r="K2606">
        <v>0</v>
      </c>
      <c r="L2606">
        <v>854</v>
      </c>
      <c r="M2606">
        <v>73</v>
      </c>
      <c r="N2606">
        <v>11</v>
      </c>
      <c r="O2606">
        <v>1</v>
      </c>
      <c r="P2606">
        <v>744</v>
      </c>
      <c r="Q2606">
        <v>120</v>
      </c>
      <c r="R2606">
        <v>14</v>
      </c>
      <c r="S2606">
        <v>0</v>
      </c>
      <c r="T2606">
        <v>1621</v>
      </c>
    </row>
    <row r="2607" spans="1:20" x14ac:dyDescent="0.2">
      <c r="A2607" s="1">
        <v>43304</v>
      </c>
      <c r="B2607" t="s">
        <v>32</v>
      </c>
      <c r="C2607">
        <v>30</v>
      </c>
      <c r="D2607">
        <v>3</v>
      </c>
      <c r="E2607">
        <v>0</v>
      </c>
      <c r="F2607">
        <v>132</v>
      </c>
      <c r="G2607" s="5">
        <v>3.07692307692307</v>
      </c>
      <c r="H2607" s="5">
        <v>50130.5</v>
      </c>
      <c r="I2607">
        <v>31</v>
      </c>
      <c r="J2607">
        <v>3</v>
      </c>
      <c r="K2607">
        <v>0</v>
      </c>
      <c r="L2607">
        <v>125</v>
      </c>
      <c r="M2607">
        <v>28</v>
      </c>
      <c r="N2607">
        <v>3</v>
      </c>
      <c r="O2607">
        <v>0</v>
      </c>
      <c r="P2607">
        <v>117</v>
      </c>
      <c r="Q2607">
        <v>50</v>
      </c>
      <c r="R2607">
        <v>3</v>
      </c>
      <c r="S2607">
        <v>0</v>
      </c>
      <c r="T2607">
        <v>194</v>
      </c>
    </row>
    <row r="2608" spans="1:20" x14ac:dyDescent="0.2">
      <c r="A2608" s="1">
        <v>43305</v>
      </c>
      <c r="B2608" t="s">
        <v>18</v>
      </c>
      <c r="C2608">
        <v>3</v>
      </c>
      <c r="D2608">
        <v>4</v>
      </c>
      <c r="E2608">
        <v>0</v>
      </c>
      <c r="F2608">
        <v>10</v>
      </c>
      <c r="G2608" s="5">
        <v>19.6666666666666</v>
      </c>
      <c r="H2608" s="5">
        <v>386.33333333333297</v>
      </c>
      <c r="I2608">
        <v>4</v>
      </c>
      <c r="J2608">
        <v>4</v>
      </c>
      <c r="K2608">
        <v>1</v>
      </c>
      <c r="L2608">
        <v>10</v>
      </c>
      <c r="M2608">
        <v>8</v>
      </c>
      <c r="N2608">
        <v>4</v>
      </c>
      <c r="O2608">
        <v>0</v>
      </c>
      <c r="P2608">
        <v>28</v>
      </c>
      <c r="Q2608">
        <v>13</v>
      </c>
      <c r="R2608">
        <v>4</v>
      </c>
      <c r="S2608">
        <v>0</v>
      </c>
      <c r="T2608">
        <v>44</v>
      </c>
    </row>
    <row r="2609" spans="1:20" x14ac:dyDescent="0.2">
      <c r="A2609" s="1">
        <v>43305</v>
      </c>
      <c r="B2609" t="s">
        <v>19</v>
      </c>
      <c r="C2609">
        <v>17</v>
      </c>
      <c r="D2609">
        <v>13</v>
      </c>
      <c r="E2609">
        <v>0</v>
      </c>
      <c r="F2609">
        <v>218</v>
      </c>
      <c r="G2609" s="5">
        <v>6.3529411764705799</v>
      </c>
      <c r="H2609" s="5">
        <v>41232.529411764699</v>
      </c>
      <c r="I2609">
        <v>30</v>
      </c>
      <c r="J2609">
        <v>12</v>
      </c>
      <c r="K2609">
        <v>1</v>
      </c>
      <c r="L2609">
        <v>320</v>
      </c>
      <c r="M2609">
        <v>22</v>
      </c>
      <c r="N2609">
        <v>9</v>
      </c>
      <c r="O2609">
        <v>1</v>
      </c>
      <c r="P2609">
        <v>187</v>
      </c>
      <c r="Q2609">
        <v>28</v>
      </c>
      <c r="R2609">
        <v>18</v>
      </c>
      <c r="S2609">
        <v>1</v>
      </c>
      <c r="T2609">
        <v>478</v>
      </c>
    </row>
    <row r="2610" spans="1:20" x14ac:dyDescent="0.2">
      <c r="A2610" s="1">
        <v>43305</v>
      </c>
      <c r="B2610" t="s">
        <v>20</v>
      </c>
      <c r="C2610">
        <v>4</v>
      </c>
      <c r="D2610">
        <v>22</v>
      </c>
      <c r="E2610">
        <v>0</v>
      </c>
      <c r="F2610">
        <v>87</v>
      </c>
      <c r="G2610" s="5">
        <v>1.75</v>
      </c>
      <c r="H2610" s="5">
        <v>50101.5</v>
      </c>
      <c r="I2610">
        <v>14</v>
      </c>
      <c r="J2610">
        <v>11</v>
      </c>
      <c r="K2610">
        <v>0</v>
      </c>
      <c r="L2610">
        <v>155</v>
      </c>
      <c r="M2610">
        <v>7</v>
      </c>
      <c r="N2610">
        <v>7</v>
      </c>
      <c r="O2610">
        <v>0</v>
      </c>
      <c r="P2610">
        <v>46</v>
      </c>
      <c r="Q2610">
        <v>24</v>
      </c>
      <c r="R2610">
        <v>9</v>
      </c>
      <c r="S2610">
        <v>0</v>
      </c>
      <c r="T2610">
        <v>212</v>
      </c>
    </row>
    <row r="2611" spans="1:20" x14ac:dyDescent="0.2">
      <c r="A2611" s="1">
        <v>43305</v>
      </c>
      <c r="B2611" t="s">
        <v>21</v>
      </c>
      <c r="C2611">
        <v>8</v>
      </c>
      <c r="D2611">
        <v>10</v>
      </c>
      <c r="E2611">
        <v>0</v>
      </c>
      <c r="F2611">
        <v>83</v>
      </c>
      <c r="G2611" s="5">
        <v>37.375</v>
      </c>
      <c r="H2611" s="5">
        <v>37530.75</v>
      </c>
      <c r="I2611">
        <v>9</v>
      </c>
      <c r="J2611">
        <v>10</v>
      </c>
      <c r="K2611">
        <v>1</v>
      </c>
      <c r="L2611">
        <v>80</v>
      </c>
      <c r="M2611">
        <v>11</v>
      </c>
      <c r="N2611">
        <v>10</v>
      </c>
      <c r="O2611">
        <v>0</v>
      </c>
      <c r="P2611">
        <v>113</v>
      </c>
      <c r="Q2611">
        <v>11</v>
      </c>
      <c r="R2611">
        <v>10</v>
      </c>
      <c r="S2611">
        <v>0</v>
      </c>
      <c r="T2611">
        <v>114</v>
      </c>
    </row>
    <row r="2612" spans="1:20" x14ac:dyDescent="0.2">
      <c r="A2612" s="1">
        <v>43305</v>
      </c>
      <c r="B2612" t="s">
        <v>22</v>
      </c>
      <c r="C2612">
        <v>20</v>
      </c>
      <c r="D2612">
        <v>8</v>
      </c>
      <c r="E2612">
        <v>0</v>
      </c>
      <c r="F2612">
        <v>187</v>
      </c>
      <c r="G2612" s="5">
        <v>4.6842105263157796</v>
      </c>
      <c r="H2612" s="5">
        <v>57926.631578947301</v>
      </c>
      <c r="I2612">
        <v>19</v>
      </c>
      <c r="J2612">
        <v>7</v>
      </c>
      <c r="K2612">
        <v>0</v>
      </c>
      <c r="L2612">
        <v>160</v>
      </c>
      <c r="M2612">
        <v>24</v>
      </c>
      <c r="N2612">
        <v>8</v>
      </c>
      <c r="O2612">
        <v>0</v>
      </c>
      <c r="P2612">
        <v>226</v>
      </c>
      <c r="Q2612">
        <v>33</v>
      </c>
      <c r="R2612">
        <v>8</v>
      </c>
      <c r="S2612">
        <v>0</v>
      </c>
      <c r="T2612">
        <v>300</v>
      </c>
    </row>
    <row r="2613" spans="1:20" x14ac:dyDescent="0.2">
      <c r="A2613" s="1">
        <v>43305</v>
      </c>
      <c r="B2613" t="s">
        <v>23</v>
      </c>
      <c r="C2613">
        <v>30</v>
      </c>
      <c r="D2613">
        <v>10</v>
      </c>
      <c r="E2613">
        <v>0</v>
      </c>
      <c r="F2613">
        <v>344</v>
      </c>
      <c r="G2613" s="5">
        <v>2.0434782608695601</v>
      </c>
      <c r="H2613" s="5">
        <v>82649.521739130403</v>
      </c>
      <c r="I2613">
        <v>43</v>
      </c>
      <c r="J2613">
        <v>10</v>
      </c>
      <c r="K2613">
        <v>0</v>
      </c>
      <c r="L2613">
        <v>484</v>
      </c>
      <c r="M2613">
        <v>48</v>
      </c>
      <c r="N2613">
        <v>10</v>
      </c>
      <c r="O2613">
        <v>0</v>
      </c>
      <c r="P2613">
        <v>536</v>
      </c>
      <c r="Q2613">
        <v>36</v>
      </c>
      <c r="R2613">
        <v>10</v>
      </c>
      <c r="S2613">
        <v>0</v>
      </c>
      <c r="T2613">
        <v>401</v>
      </c>
    </row>
    <row r="2614" spans="1:20" x14ac:dyDescent="0.2">
      <c r="A2614" s="1">
        <v>43305</v>
      </c>
      <c r="B2614" t="s">
        <v>24</v>
      </c>
      <c r="C2614">
        <v>9</v>
      </c>
      <c r="D2614">
        <v>2</v>
      </c>
      <c r="E2614">
        <v>0</v>
      </c>
      <c r="F2614">
        <v>42</v>
      </c>
      <c r="G2614" s="5">
        <v>1.25</v>
      </c>
      <c r="H2614" s="5">
        <v>75009.5</v>
      </c>
      <c r="I2614">
        <v>20</v>
      </c>
      <c r="J2614">
        <v>2</v>
      </c>
      <c r="K2614">
        <v>0</v>
      </c>
      <c r="L2614">
        <v>54</v>
      </c>
      <c r="M2614">
        <v>13</v>
      </c>
      <c r="N2614">
        <v>2</v>
      </c>
      <c r="O2614">
        <v>0</v>
      </c>
      <c r="P2614">
        <v>26</v>
      </c>
      <c r="Q2614">
        <v>14</v>
      </c>
      <c r="R2614">
        <v>2</v>
      </c>
      <c r="S2614">
        <v>0</v>
      </c>
      <c r="T2614">
        <v>40</v>
      </c>
    </row>
    <row r="2615" spans="1:20" x14ac:dyDescent="0.2">
      <c r="A2615" s="1">
        <v>43305</v>
      </c>
      <c r="B2615" t="s">
        <v>25</v>
      </c>
      <c r="C2615">
        <v>6</v>
      </c>
      <c r="D2615">
        <v>4</v>
      </c>
      <c r="E2615">
        <v>0</v>
      </c>
      <c r="F2615">
        <v>24</v>
      </c>
      <c r="G2615" s="5">
        <v>2.2000000000000002</v>
      </c>
      <c r="H2615" s="5">
        <v>20438.8</v>
      </c>
      <c r="I2615">
        <v>9</v>
      </c>
      <c r="J2615">
        <v>4</v>
      </c>
      <c r="K2615">
        <v>1</v>
      </c>
      <c r="L2615">
        <v>21</v>
      </c>
      <c r="M2615">
        <v>6</v>
      </c>
      <c r="N2615">
        <v>4</v>
      </c>
      <c r="O2615">
        <v>0</v>
      </c>
      <c r="P2615">
        <v>24</v>
      </c>
      <c r="Q2615">
        <v>10</v>
      </c>
      <c r="R2615">
        <v>4</v>
      </c>
      <c r="S2615">
        <v>0</v>
      </c>
      <c r="T2615">
        <v>40</v>
      </c>
    </row>
    <row r="2616" spans="1:20" x14ac:dyDescent="0.2">
      <c r="A2616" s="1">
        <v>43305</v>
      </c>
      <c r="B2616" t="s">
        <v>26</v>
      </c>
      <c r="C2616">
        <v>24</v>
      </c>
      <c r="D2616">
        <v>2</v>
      </c>
      <c r="E2616">
        <v>0</v>
      </c>
      <c r="F2616">
        <v>48</v>
      </c>
      <c r="G2616" s="5">
        <v>4.6666666666666599</v>
      </c>
      <c r="H2616" s="5">
        <v>22349.5555555555</v>
      </c>
      <c r="I2616">
        <v>37</v>
      </c>
      <c r="J2616">
        <v>2</v>
      </c>
      <c r="K2616">
        <v>0</v>
      </c>
      <c r="L2616">
        <v>68</v>
      </c>
      <c r="M2616">
        <v>31</v>
      </c>
      <c r="N2616">
        <v>2</v>
      </c>
      <c r="O2616">
        <v>0</v>
      </c>
      <c r="P2616">
        <v>61</v>
      </c>
      <c r="Q2616">
        <v>55</v>
      </c>
      <c r="R2616">
        <v>2</v>
      </c>
      <c r="S2616">
        <v>0</v>
      </c>
      <c r="T2616">
        <v>109</v>
      </c>
    </row>
    <row r="2617" spans="1:20" x14ac:dyDescent="0.2">
      <c r="A2617" s="1">
        <v>43305</v>
      </c>
      <c r="B2617" t="s">
        <v>27</v>
      </c>
      <c r="C2617">
        <v>9</v>
      </c>
      <c r="D2617">
        <v>8</v>
      </c>
      <c r="E2617">
        <v>0</v>
      </c>
      <c r="F2617">
        <v>84</v>
      </c>
      <c r="G2617" s="5">
        <v>24</v>
      </c>
      <c r="H2617" s="5">
        <v>33365.555555555497</v>
      </c>
      <c r="I2617">
        <v>11</v>
      </c>
      <c r="J2617">
        <v>8</v>
      </c>
      <c r="K2617">
        <v>1</v>
      </c>
      <c r="L2617">
        <v>95</v>
      </c>
      <c r="M2617">
        <v>13</v>
      </c>
      <c r="N2617">
        <v>8</v>
      </c>
      <c r="O2617">
        <v>1</v>
      </c>
      <c r="P2617">
        <v>110</v>
      </c>
      <c r="Q2617">
        <v>5</v>
      </c>
      <c r="R2617">
        <v>8</v>
      </c>
      <c r="S2617">
        <v>2</v>
      </c>
      <c r="T2617">
        <v>41</v>
      </c>
    </row>
    <row r="2618" spans="1:20" x14ac:dyDescent="0.2">
      <c r="A2618" s="1">
        <v>43305</v>
      </c>
      <c r="B2618" t="s">
        <v>28</v>
      </c>
      <c r="C2618">
        <v>7</v>
      </c>
      <c r="D2618">
        <v>12</v>
      </c>
      <c r="E2618">
        <v>0</v>
      </c>
      <c r="F2618">
        <v>82</v>
      </c>
      <c r="G2618" s="5">
        <v>2</v>
      </c>
      <c r="H2618" s="5">
        <v>42869.285714285703</v>
      </c>
      <c r="I2618">
        <v>13</v>
      </c>
      <c r="J2618">
        <v>13</v>
      </c>
      <c r="K2618">
        <v>1</v>
      </c>
      <c r="L2618">
        <v>146</v>
      </c>
      <c r="M2618">
        <v>12</v>
      </c>
      <c r="N2618">
        <v>6</v>
      </c>
      <c r="O2618">
        <v>0</v>
      </c>
      <c r="P2618">
        <v>70</v>
      </c>
      <c r="Q2618">
        <v>19</v>
      </c>
      <c r="R2618">
        <v>9</v>
      </c>
      <c r="S2618">
        <v>0</v>
      </c>
      <c r="T2618">
        <v>164</v>
      </c>
    </row>
    <row r="2619" spans="1:20" x14ac:dyDescent="0.2">
      <c r="A2619" s="1">
        <v>43305</v>
      </c>
      <c r="B2619" t="s">
        <v>29</v>
      </c>
      <c r="C2619">
        <v>11</v>
      </c>
      <c r="D2619">
        <v>2</v>
      </c>
      <c r="E2619">
        <v>0</v>
      </c>
      <c r="F2619">
        <v>28</v>
      </c>
      <c r="G2619" s="5">
        <v>4.7</v>
      </c>
      <c r="H2619" s="5">
        <v>40028.300000000003</v>
      </c>
      <c r="I2619">
        <v>9</v>
      </c>
      <c r="J2619">
        <v>2</v>
      </c>
      <c r="K2619">
        <v>0</v>
      </c>
      <c r="L2619">
        <v>18</v>
      </c>
      <c r="M2619">
        <v>18</v>
      </c>
      <c r="N2619">
        <v>2</v>
      </c>
      <c r="O2619">
        <v>0</v>
      </c>
      <c r="P2619">
        <v>36</v>
      </c>
      <c r="Q2619">
        <v>21</v>
      </c>
      <c r="R2619">
        <v>2</v>
      </c>
      <c r="S2619">
        <v>0</v>
      </c>
      <c r="T2619">
        <v>64</v>
      </c>
    </row>
    <row r="2620" spans="1:20" x14ac:dyDescent="0.2">
      <c r="A2620" s="1">
        <v>43305</v>
      </c>
      <c r="B2620" t="s">
        <v>30</v>
      </c>
      <c r="C2620">
        <v>1</v>
      </c>
      <c r="D2620">
        <v>2</v>
      </c>
      <c r="E2620">
        <v>0</v>
      </c>
      <c r="F2620">
        <v>2</v>
      </c>
      <c r="G2620" s="5">
        <v>1</v>
      </c>
      <c r="H2620" s="5">
        <v>99999</v>
      </c>
      <c r="I2620">
        <v>17</v>
      </c>
      <c r="J2620">
        <v>2</v>
      </c>
      <c r="K2620">
        <v>0</v>
      </c>
      <c r="L2620">
        <v>38</v>
      </c>
      <c r="M2620">
        <v>13</v>
      </c>
      <c r="N2620">
        <v>2</v>
      </c>
      <c r="O2620">
        <v>0</v>
      </c>
      <c r="P2620">
        <v>26</v>
      </c>
      <c r="Q2620">
        <v>14</v>
      </c>
      <c r="R2620">
        <v>2</v>
      </c>
      <c r="S2620">
        <v>0</v>
      </c>
      <c r="T2620">
        <v>46</v>
      </c>
    </row>
    <row r="2621" spans="1:20" x14ac:dyDescent="0.2">
      <c r="A2621" s="1">
        <v>43305</v>
      </c>
      <c r="B2621" t="s">
        <v>31</v>
      </c>
      <c r="C2621">
        <v>28</v>
      </c>
      <c r="D2621">
        <v>15</v>
      </c>
      <c r="E2621">
        <v>0</v>
      </c>
      <c r="F2621">
        <v>432</v>
      </c>
      <c r="G2621" s="5">
        <v>7.9285714285714199</v>
      </c>
      <c r="H2621" s="5">
        <v>32261.857142857101</v>
      </c>
      <c r="I2621">
        <v>97</v>
      </c>
      <c r="J2621">
        <v>15</v>
      </c>
      <c r="K2621">
        <v>1</v>
      </c>
      <c r="L2621">
        <v>1411</v>
      </c>
      <c r="M2621">
        <v>82</v>
      </c>
      <c r="N2621">
        <v>12</v>
      </c>
      <c r="O2621">
        <v>0</v>
      </c>
      <c r="P2621">
        <v>953</v>
      </c>
      <c r="Q2621">
        <v>87</v>
      </c>
      <c r="R2621">
        <v>13</v>
      </c>
      <c r="S2621">
        <v>0</v>
      </c>
      <c r="T2621">
        <v>1107</v>
      </c>
    </row>
    <row r="2622" spans="1:20" x14ac:dyDescent="0.2">
      <c r="A2622" s="1">
        <v>43305</v>
      </c>
      <c r="B2622" t="s">
        <v>32</v>
      </c>
      <c r="C2622">
        <v>14</v>
      </c>
      <c r="D2622">
        <v>3</v>
      </c>
      <c r="E2622">
        <v>0</v>
      </c>
      <c r="F2622">
        <v>58</v>
      </c>
      <c r="G2622" s="5">
        <v>5.0833333333333304</v>
      </c>
      <c r="H2622" s="5">
        <v>25051.333333333299</v>
      </c>
      <c r="I2622">
        <v>25</v>
      </c>
      <c r="J2622">
        <v>3</v>
      </c>
      <c r="K2622">
        <v>0</v>
      </c>
      <c r="L2622">
        <v>98</v>
      </c>
      <c r="M2622">
        <v>23</v>
      </c>
      <c r="N2622">
        <v>3</v>
      </c>
      <c r="O2622">
        <v>0</v>
      </c>
      <c r="P2622">
        <v>83</v>
      </c>
      <c r="Q2622">
        <v>36</v>
      </c>
      <c r="R2622">
        <v>3</v>
      </c>
      <c r="S2622">
        <v>0</v>
      </c>
      <c r="T2622">
        <v>178</v>
      </c>
    </row>
    <row r="2623" spans="1:20" x14ac:dyDescent="0.2">
      <c r="A2623" s="1">
        <v>43306</v>
      </c>
      <c r="B2623" t="s">
        <v>18</v>
      </c>
      <c r="C2623">
        <v>9</v>
      </c>
      <c r="D2623">
        <v>4</v>
      </c>
      <c r="E2623">
        <v>0</v>
      </c>
      <c r="F2623">
        <v>32</v>
      </c>
      <c r="G2623" s="5">
        <v>4</v>
      </c>
      <c r="H2623" s="5">
        <v>42934.285714285703</v>
      </c>
      <c r="I2623">
        <v>11</v>
      </c>
      <c r="J2623">
        <v>4</v>
      </c>
      <c r="K2623">
        <v>0</v>
      </c>
      <c r="L2623">
        <v>38</v>
      </c>
      <c r="M2623">
        <v>12</v>
      </c>
      <c r="N2623">
        <v>2</v>
      </c>
      <c r="O2623">
        <v>0</v>
      </c>
      <c r="P2623">
        <v>28</v>
      </c>
      <c r="Q2623">
        <v>3</v>
      </c>
      <c r="R2623">
        <v>4</v>
      </c>
      <c r="S2623">
        <v>0</v>
      </c>
      <c r="T2623">
        <v>10</v>
      </c>
    </row>
    <row r="2624" spans="1:20" x14ac:dyDescent="0.2">
      <c r="A2624" s="1">
        <v>43306</v>
      </c>
      <c r="B2624" t="s">
        <v>19</v>
      </c>
      <c r="C2624">
        <v>34</v>
      </c>
      <c r="D2624">
        <v>11</v>
      </c>
      <c r="E2624">
        <v>1</v>
      </c>
      <c r="F2624">
        <v>335</v>
      </c>
      <c r="G2624" s="5">
        <v>3.4411764705882302</v>
      </c>
      <c r="H2624" s="5">
        <v>70662.470588235301</v>
      </c>
      <c r="I2624">
        <v>27</v>
      </c>
      <c r="J2624">
        <v>13</v>
      </c>
      <c r="K2624">
        <v>2</v>
      </c>
      <c r="L2624">
        <v>304</v>
      </c>
      <c r="M2624">
        <v>32</v>
      </c>
      <c r="N2624">
        <v>14</v>
      </c>
      <c r="O2624">
        <v>1</v>
      </c>
      <c r="P2624">
        <v>422</v>
      </c>
      <c r="Q2624">
        <v>48</v>
      </c>
      <c r="R2624">
        <v>8</v>
      </c>
      <c r="S2624">
        <v>1</v>
      </c>
      <c r="T2624">
        <v>345</v>
      </c>
    </row>
    <row r="2625" spans="1:20" x14ac:dyDescent="0.2">
      <c r="A2625" s="1">
        <v>43306</v>
      </c>
      <c r="B2625" t="s">
        <v>20</v>
      </c>
      <c r="C2625">
        <v>11</v>
      </c>
      <c r="D2625">
        <v>10</v>
      </c>
      <c r="E2625">
        <v>0</v>
      </c>
      <c r="F2625">
        <v>114</v>
      </c>
      <c r="G2625" s="5">
        <v>1.63636363636363</v>
      </c>
      <c r="H2625" s="5">
        <v>72765.818181818104</v>
      </c>
      <c r="I2625">
        <v>13</v>
      </c>
      <c r="J2625">
        <v>7</v>
      </c>
      <c r="K2625">
        <v>0</v>
      </c>
      <c r="L2625">
        <v>88</v>
      </c>
      <c r="M2625">
        <v>25</v>
      </c>
      <c r="N2625">
        <v>10</v>
      </c>
      <c r="O2625">
        <v>0</v>
      </c>
      <c r="P2625">
        <v>261</v>
      </c>
      <c r="Q2625">
        <v>17</v>
      </c>
      <c r="R2625">
        <v>12</v>
      </c>
      <c r="S2625">
        <v>0</v>
      </c>
      <c r="T2625">
        <v>199</v>
      </c>
    </row>
    <row r="2626" spans="1:20" x14ac:dyDescent="0.2">
      <c r="A2626" s="1">
        <v>43306</v>
      </c>
      <c r="B2626" t="s">
        <v>21</v>
      </c>
      <c r="C2626">
        <v>9</v>
      </c>
      <c r="D2626">
        <v>10</v>
      </c>
      <c r="E2626">
        <v>0</v>
      </c>
      <c r="F2626">
        <v>91</v>
      </c>
      <c r="G2626" s="5">
        <v>4</v>
      </c>
      <c r="H2626" s="5">
        <v>85734.142857142797</v>
      </c>
      <c r="I2626">
        <v>18</v>
      </c>
      <c r="J2626">
        <v>10</v>
      </c>
      <c r="K2626">
        <v>1</v>
      </c>
      <c r="L2626">
        <v>167</v>
      </c>
      <c r="M2626">
        <v>7</v>
      </c>
      <c r="N2626">
        <v>10</v>
      </c>
      <c r="O2626">
        <v>0</v>
      </c>
      <c r="P2626">
        <v>71</v>
      </c>
      <c r="Q2626">
        <v>19</v>
      </c>
      <c r="R2626">
        <v>10</v>
      </c>
      <c r="S2626">
        <v>0</v>
      </c>
      <c r="T2626">
        <v>194</v>
      </c>
    </row>
    <row r="2627" spans="1:20" x14ac:dyDescent="0.2">
      <c r="A2627" s="1">
        <v>43306</v>
      </c>
      <c r="B2627" t="s">
        <v>22</v>
      </c>
      <c r="C2627">
        <v>24</v>
      </c>
      <c r="D2627">
        <v>8</v>
      </c>
      <c r="E2627">
        <v>0</v>
      </c>
      <c r="F2627">
        <v>221</v>
      </c>
      <c r="G2627" s="5">
        <v>2.09523809523809</v>
      </c>
      <c r="H2627" s="5">
        <v>71492.095238095193</v>
      </c>
      <c r="I2627">
        <v>54</v>
      </c>
      <c r="J2627">
        <v>7</v>
      </c>
      <c r="K2627">
        <v>0</v>
      </c>
      <c r="L2627">
        <v>442</v>
      </c>
      <c r="M2627">
        <v>20</v>
      </c>
      <c r="N2627">
        <v>8</v>
      </c>
      <c r="O2627">
        <v>0</v>
      </c>
      <c r="P2627">
        <v>187</v>
      </c>
      <c r="Q2627">
        <v>25</v>
      </c>
      <c r="R2627">
        <v>8</v>
      </c>
      <c r="S2627">
        <v>0</v>
      </c>
      <c r="T2627">
        <v>233</v>
      </c>
    </row>
    <row r="2628" spans="1:20" x14ac:dyDescent="0.2">
      <c r="A2628" s="1">
        <v>43306</v>
      </c>
      <c r="B2628" t="s">
        <v>23</v>
      </c>
      <c r="C2628">
        <v>50</v>
      </c>
      <c r="D2628">
        <v>10</v>
      </c>
      <c r="E2628">
        <v>0</v>
      </c>
      <c r="F2628">
        <v>546</v>
      </c>
      <c r="G2628" s="5">
        <v>3.9787234042553101</v>
      </c>
      <c r="H2628" s="5">
        <v>47001.659574468002</v>
      </c>
      <c r="I2628">
        <v>68</v>
      </c>
      <c r="J2628">
        <v>10</v>
      </c>
      <c r="K2628">
        <v>0</v>
      </c>
      <c r="L2628">
        <v>735</v>
      </c>
      <c r="M2628">
        <v>41</v>
      </c>
      <c r="N2628">
        <v>10</v>
      </c>
      <c r="O2628">
        <v>1</v>
      </c>
      <c r="P2628">
        <v>413</v>
      </c>
      <c r="Q2628">
        <v>42</v>
      </c>
      <c r="R2628">
        <v>10</v>
      </c>
      <c r="S2628">
        <v>0</v>
      </c>
      <c r="T2628">
        <v>453</v>
      </c>
    </row>
    <row r="2629" spans="1:20" x14ac:dyDescent="0.2">
      <c r="A2629" s="1">
        <v>43306</v>
      </c>
      <c r="B2629" t="s">
        <v>24</v>
      </c>
      <c r="C2629">
        <v>9</v>
      </c>
      <c r="D2629">
        <v>2</v>
      </c>
      <c r="E2629">
        <v>0</v>
      </c>
      <c r="F2629">
        <v>28</v>
      </c>
      <c r="G2629" s="5">
        <v>1.6666666666666601</v>
      </c>
      <c r="H2629" s="5">
        <v>77783.777777777694</v>
      </c>
      <c r="I2629">
        <v>13</v>
      </c>
      <c r="J2629">
        <v>2</v>
      </c>
      <c r="K2629">
        <v>0</v>
      </c>
      <c r="L2629">
        <v>27</v>
      </c>
      <c r="M2629">
        <v>12</v>
      </c>
      <c r="N2629">
        <v>2</v>
      </c>
      <c r="O2629">
        <v>0</v>
      </c>
      <c r="P2629">
        <v>44</v>
      </c>
      <c r="Q2629">
        <v>16</v>
      </c>
      <c r="R2629">
        <v>2</v>
      </c>
      <c r="S2629">
        <v>0</v>
      </c>
      <c r="T2629">
        <v>52</v>
      </c>
    </row>
    <row r="2630" spans="1:20" x14ac:dyDescent="0.2">
      <c r="A2630" s="1">
        <v>43306</v>
      </c>
      <c r="B2630" t="s">
        <v>25</v>
      </c>
      <c r="C2630">
        <v>14</v>
      </c>
      <c r="D2630">
        <v>4</v>
      </c>
      <c r="E2630">
        <v>0</v>
      </c>
      <c r="F2630">
        <v>54</v>
      </c>
      <c r="G2630" s="5">
        <v>4.8181818181818103</v>
      </c>
      <c r="H2630" s="5">
        <v>36512.4545454545</v>
      </c>
      <c r="I2630">
        <v>7</v>
      </c>
      <c r="J2630">
        <v>4</v>
      </c>
      <c r="K2630">
        <v>0</v>
      </c>
      <c r="L2630">
        <v>24</v>
      </c>
      <c r="M2630">
        <v>14</v>
      </c>
      <c r="N2630">
        <v>3</v>
      </c>
      <c r="O2630">
        <v>0</v>
      </c>
      <c r="P2630">
        <v>40</v>
      </c>
      <c r="Q2630">
        <v>2</v>
      </c>
      <c r="R2630">
        <v>4</v>
      </c>
      <c r="S2630">
        <v>0</v>
      </c>
      <c r="T2630">
        <v>8</v>
      </c>
    </row>
    <row r="2631" spans="1:20" x14ac:dyDescent="0.2">
      <c r="A2631" s="1">
        <v>43306</v>
      </c>
      <c r="B2631" t="s">
        <v>26</v>
      </c>
      <c r="C2631">
        <v>32</v>
      </c>
      <c r="D2631">
        <v>2</v>
      </c>
      <c r="E2631">
        <v>0</v>
      </c>
      <c r="F2631">
        <v>63</v>
      </c>
      <c r="G2631" s="5">
        <v>3.4583333333333299</v>
      </c>
      <c r="H2631" s="5">
        <v>62677.416666666599</v>
      </c>
      <c r="I2631">
        <v>38</v>
      </c>
      <c r="J2631">
        <v>2</v>
      </c>
      <c r="K2631">
        <v>0</v>
      </c>
      <c r="L2631">
        <v>75</v>
      </c>
      <c r="M2631">
        <v>42</v>
      </c>
      <c r="N2631">
        <v>2</v>
      </c>
      <c r="O2631">
        <v>0</v>
      </c>
      <c r="P2631">
        <v>82</v>
      </c>
      <c r="Q2631">
        <v>37</v>
      </c>
      <c r="R2631">
        <v>2</v>
      </c>
      <c r="S2631">
        <v>0</v>
      </c>
      <c r="T2631">
        <v>74</v>
      </c>
    </row>
    <row r="2632" spans="1:20" x14ac:dyDescent="0.2">
      <c r="A2632" s="1">
        <v>43306</v>
      </c>
      <c r="B2632" t="s">
        <v>27</v>
      </c>
      <c r="C2632">
        <v>6</v>
      </c>
      <c r="D2632">
        <v>8</v>
      </c>
      <c r="E2632">
        <v>0</v>
      </c>
      <c r="F2632">
        <v>58</v>
      </c>
      <c r="G2632" s="5">
        <v>2</v>
      </c>
      <c r="H2632" s="5">
        <v>80004.2</v>
      </c>
      <c r="I2632">
        <v>19</v>
      </c>
      <c r="J2632">
        <v>8</v>
      </c>
      <c r="K2632">
        <v>1</v>
      </c>
      <c r="L2632">
        <v>174</v>
      </c>
      <c r="M2632">
        <v>11</v>
      </c>
      <c r="N2632">
        <v>8</v>
      </c>
      <c r="O2632">
        <v>0</v>
      </c>
      <c r="P2632">
        <v>103</v>
      </c>
      <c r="Q2632">
        <v>10</v>
      </c>
      <c r="R2632">
        <v>8</v>
      </c>
      <c r="S2632">
        <v>0</v>
      </c>
      <c r="T2632">
        <v>93</v>
      </c>
    </row>
    <row r="2633" spans="1:20" x14ac:dyDescent="0.2">
      <c r="A2633" s="1">
        <v>43306</v>
      </c>
      <c r="B2633" t="s">
        <v>28</v>
      </c>
      <c r="C2633">
        <v>15</v>
      </c>
      <c r="D2633">
        <v>8</v>
      </c>
      <c r="E2633">
        <v>1</v>
      </c>
      <c r="F2633">
        <v>107</v>
      </c>
      <c r="G2633" s="5">
        <v>17.733333333333299</v>
      </c>
      <c r="H2633" s="5">
        <v>26757.599999999999</v>
      </c>
      <c r="I2633">
        <v>16</v>
      </c>
      <c r="J2633">
        <v>11</v>
      </c>
      <c r="K2633">
        <v>0</v>
      </c>
      <c r="L2633">
        <v>173</v>
      </c>
      <c r="M2633">
        <v>13</v>
      </c>
      <c r="N2633">
        <v>9</v>
      </c>
      <c r="O2633">
        <v>0</v>
      </c>
      <c r="P2633">
        <v>111</v>
      </c>
      <c r="Q2633">
        <v>15</v>
      </c>
      <c r="R2633">
        <v>9</v>
      </c>
      <c r="S2633">
        <v>0</v>
      </c>
      <c r="T2633">
        <v>139</v>
      </c>
    </row>
    <row r="2634" spans="1:20" x14ac:dyDescent="0.2">
      <c r="A2634" s="1">
        <v>43306</v>
      </c>
      <c r="B2634" t="s">
        <v>29</v>
      </c>
      <c r="C2634">
        <v>15</v>
      </c>
      <c r="D2634">
        <v>2</v>
      </c>
      <c r="E2634">
        <v>0</v>
      </c>
      <c r="F2634">
        <v>41</v>
      </c>
      <c r="G2634" s="5">
        <v>1.3846153846153799</v>
      </c>
      <c r="H2634" s="5">
        <v>84706.461538461503</v>
      </c>
      <c r="I2634">
        <v>27</v>
      </c>
      <c r="J2634">
        <v>2</v>
      </c>
      <c r="K2634">
        <v>0</v>
      </c>
      <c r="L2634">
        <v>67</v>
      </c>
      <c r="M2634">
        <v>21</v>
      </c>
      <c r="N2634">
        <v>2</v>
      </c>
      <c r="O2634">
        <v>0</v>
      </c>
      <c r="P2634">
        <v>68</v>
      </c>
      <c r="Q2634">
        <v>19</v>
      </c>
      <c r="R2634">
        <v>2</v>
      </c>
      <c r="S2634">
        <v>0</v>
      </c>
      <c r="T2634">
        <v>54</v>
      </c>
    </row>
    <row r="2635" spans="1:20" x14ac:dyDescent="0.2">
      <c r="A2635" s="1">
        <v>43306</v>
      </c>
      <c r="B2635" t="s">
        <v>30</v>
      </c>
      <c r="C2635">
        <v>11</v>
      </c>
      <c r="D2635">
        <v>2</v>
      </c>
      <c r="E2635">
        <v>0</v>
      </c>
      <c r="F2635">
        <v>37</v>
      </c>
      <c r="G2635" s="5">
        <v>1.3</v>
      </c>
      <c r="H2635" s="5">
        <v>70110.899999999994</v>
      </c>
      <c r="I2635">
        <v>13</v>
      </c>
      <c r="J2635">
        <v>2</v>
      </c>
      <c r="K2635">
        <v>0</v>
      </c>
      <c r="L2635">
        <v>38</v>
      </c>
      <c r="M2635">
        <v>14</v>
      </c>
      <c r="N2635">
        <v>2</v>
      </c>
      <c r="O2635">
        <v>0</v>
      </c>
      <c r="P2635">
        <v>44</v>
      </c>
      <c r="Q2635">
        <v>19</v>
      </c>
      <c r="R2635">
        <v>2</v>
      </c>
      <c r="S2635">
        <v>0</v>
      </c>
      <c r="T2635">
        <v>52</v>
      </c>
    </row>
    <row r="2636" spans="1:20" x14ac:dyDescent="0.2">
      <c r="A2636" s="1">
        <v>43306</v>
      </c>
      <c r="B2636" t="s">
        <v>31</v>
      </c>
      <c r="C2636">
        <v>59</v>
      </c>
      <c r="D2636">
        <v>13</v>
      </c>
      <c r="E2636">
        <v>0</v>
      </c>
      <c r="F2636">
        <v>753</v>
      </c>
      <c r="G2636" s="5">
        <v>2.3728813559322002</v>
      </c>
      <c r="H2636" s="5">
        <v>64547.525423728803</v>
      </c>
      <c r="I2636">
        <v>94</v>
      </c>
      <c r="J2636">
        <v>13</v>
      </c>
      <c r="K2636">
        <v>1</v>
      </c>
      <c r="L2636">
        <v>1187</v>
      </c>
      <c r="M2636">
        <v>94</v>
      </c>
      <c r="N2636">
        <v>13</v>
      </c>
      <c r="O2636">
        <v>0</v>
      </c>
      <c r="P2636">
        <v>1232</v>
      </c>
      <c r="Q2636">
        <v>91</v>
      </c>
      <c r="R2636">
        <v>12</v>
      </c>
      <c r="S2636">
        <v>0</v>
      </c>
      <c r="T2636">
        <v>1042</v>
      </c>
    </row>
    <row r="2637" spans="1:20" x14ac:dyDescent="0.2">
      <c r="A2637" s="1">
        <v>43306</v>
      </c>
      <c r="B2637" t="s">
        <v>32</v>
      </c>
      <c r="C2637">
        <v>22</v>
      </c>
      <c r="D2637">
        <v>3</v>
      </c>
      <c r="E2637">
        <v>0</v>
      </c>
      <c r="F2637">
        <v>95</v>
      </c>
      <c r="G2637" s="5">
        <v>3</v>
      </c>
      <c r="H2637" s="5">
        <v>50144.35</v>
      </c>
      <c r="I2637">
        <v>46</v>
      </c>
      <c r="J2637">
        <v>3</v>
      </c>
      <c r="K2637">
        <v>0</v>
      </c>
      <c r="L2637">
        <v>164</v>
      </c>
      <c r="M2637">
        <v>29</v>
      </c>
      <c r="N2637">
        <v>3</v>
      </c>
      <c r="O2637">
        <v>0</v>
      </c>
      <c r="P2637">
        <v>137</v>
      </c>
      <c r="Q2637">
        <v>33</v>
      </c>
      <c r="R2637">
        <v>3</v>
      </c>
      <c r="S2637">
        <v>0</v>
      </c>
      <c r="T2637">
        <v>124</v>
      </c>
    </row>
    <row r="2638" spans="1:20" x14ac:dyDescent="0.2">
      <c r="A2638" s="1">
        <v>43307</v>
      </c>
      <c r="B2638" t="s">
        <v>18</v>
      </c>
      <c r="C2638">
        <v>4</v>
      </c>
      <c r="D2638">
        <v>4</v>
      </c>
      <c r="E2638">
        <v>0</v>
      </c>
      <c r="F2638">
        <v>14</v>
      </c>
      <c r="G2638" s="5">
        <v>2</v>
      </c>
      <c r="H2638" s="5">
        <v>33676</v>
      </c>
      <c r="I2638">
        <v>17</v>
      </c>
      <c r="J2638">
        <v>4</v>
      </c>
      <c r="K2638">
        <v>0</v>
      </c>
      <c r="L2638">
        <v>55</v>
      </c>
      <c r="M2638">
        <v>11</v>
      </c>
      <c r="N2638">
        <v>4</v>
      </c>
      <c r="O2638">
        <v>0</v>
      </c>
      <c r="P2638">
        <v>38</v>
      </c>
      <c r="Q2638">
        <v>9</v>
      </c>
      <c r="R2638">
        <v>4</v>
      </c>
      <c r="S2638">
        <v>0</v>
      </c>
      <c r="T2638">
        <v>32</v>
      </c>
    </row>
    <row r="2639" spans="1:20" x14ac:dyDescent="0.2">
      <c r="A2639" s="1">
        <v>43307</v>
      </c>
      <c r="B2639" t="s">
        <v>19</v>
      </c>
      <c r="C2639">
        <v>22</v>
      </c>
      <c r="D2639">
        <v>13</v>
      </c>
      <c r="E2639">
        <v>0</v>
      </c>
      <c r="F2639">
        <v>284</v>
      </c>
      <c r="G2639" s="5">
        <v>1.86363636363636</v>
      </c>
      <c r="H2639" s="5">
        <v>59281.909090909001</v>
      </c>
      <c r="I2639">
        <v>52</v>
      </c>
      <c r="J2639">
        <v>9</v>
      </c>
      <c r="K2639">
        <v>1</v>
      </c>
      <c r="L2639">
        <v>409</v>
      </c>
      <c r="M2639">
        <v>29</v>
      </c>
      <c r="N2639">
        <v>10</v>
      </c>
      <c r="O2639">
        <v>2</v>
      </c>
      <c r="P2639">
        <v>257</v>
      </c>
      <c r="Q2639">
        <v>37</v>
      </c>
      <c r="R2639">
        <v>9</v>
      </c>
      <c r="S2639">
        <v>1</v>
      </c>
      <c r="T2639">
        <v>297</v>
      </c>
    </row>
    <row r="2640" spans="1:20" x14ac:dyDescent="0.2">
      <c r="A2640" s="1">
        <v>43307</v>
      </c>
      <c r="B2640" t="s">
        <v>20</v>
      </c>
      <c r="C2640">
        <v>10</v>
      </c>
      <c r="D2640">
        <v>7</v>
      </c>
      <c r="E2640">
        <v>0</v>
      </c>
      <c r="F2640">
        <v>67</v>
      </c>
      <c r="G2640" s="5">
        <v>2.5</v>
      </c>
      <c r="H2640" s="5">
        <v>60079.9</v>
      </c>
      <c r="I2640">
        <v>28</v>
      </c>
      <c r="J2640">
        <v>13</v>
      </c>
      <c r="K2640">
        <v>2</v>
      </c>
      <c r="L2640">
        <v>303</v>
      </c>
      <c r="M2640">
        <v>13</v>
      </c>
      <c r="N2640">
        <v>16</v>
      </c>
      <c r="O2640">
        <v>0</v>
      </c>
      <c r="P2640">
        <v>204</v>
      </c>
      <c r="Q2640">
        <v>21</v>
      </c>
      <c r="R2640">
        <v>9</v>
      </c>
      <c r="S2640">
        <v>0</v>
      </c>
      <c r="T2640">
        <v>194</v>
      </c>
    </row>
    <row r="2641" spans="1:20" x14ac:dyDescent="0.2">
      <c r="A2641" s="1">
        <v>43307</v>
      </c>
      <c r="B2641" t="s">
        <v>21</v>
      </c>
      <c r="C2641">
        <v>11</v>
      </c>
      <c r="D2641">
        <v>10</v>
      </c>
      <c r="E2641">
        <v>0</v>
      </c>
      <c r="F2641">
        <v>111</v>
      </c>
      <c r="G2641" s="5">
        <v>2.2727272727272698</v>
      </c>
      <c r="H2641" s="5">
        <v>45595.909090909001</v>
      </c>
      <c r="I2641">
        <v>11</v>
      </c>
      <c r="J2641">
        <v>10</v>
      </c>
      <c r="K2641">
        <v>0</v>
      </c>
      <c r="L2641">
        <v>110</v>
      </c>
      <c r="M2641">
        <v>11</v>
      </c>
      <c r="N2641">
        <v>10</v>
      </c>
      <c r="O2641">
        <v>1</v>
      </c>
      <c r="P2641">
        <v>102</v>
      </c>
      <c r="Q2641">
        <v>9</v>
      </c>
      <c r="R2641">
        <v>10</v>
      </c>
      <c r="S2641">
        <v>0</v>
      </c>
      <c r="T2641">
        <v>93</v>
      </c>
    </row>
    <row r="2642" spans="1:20" x14ac:dyDescent="0.2">
      <c r="A2642" s="1">
        <v>43307</v>
      </c>
      <c r="B2642" t="s">
        <v>22</v>
      </c>
      <c r="C2642">
        <v>40</v>
      </c>
      <c r="D2642">
        <v>8</v>
      </c>
      <c r="E2642">
        <v>1</v>
      </c>
      <c r="F2642">
        <v>350</v>
      </c>
      <c r="G2642" s="5">
        <v>2.3529411764705799</v>
      </c>
      <c r="H2642" s="5">
        <v>61835.470588235199</v>
      </c>
      <c r="I2642">
        <v>41</v>
      </c>
      <c r="J2642">
        <v>7</v>
      </c>
      <c r="K2642">
        <v>0</v>
      </c>
      <c r="L2642">
        <v>350</v>
      </c>
      <c r="M2642">
        <v>28</v>
      </c>
      <c r="N2642">
        <v>8</v>
      </c>
      <c r="O2642">
        <v>0</v>
      </c>
      <c r="P2642">
        <v>255</v>
      </c>
      <c r="Q2642">
        <v>20</v>
      </c>
      <c r="R2642">
        <v>8</v>
      </c>
      <c r="S2642">
        <v>0</v>
      </c>
      <c r="T2642">
        <v>187</v>
      </c>
    </row>
    <row r="2643" spans="1:20" x14ac:dyDescent="0.2">
      <c r="A2643" s="1">
        <v>43307</v>
      </c>
      <c r="B2643" t="s">
        <v>23</v>
      </c>
      <c r="C2643">
        <v>54</v>
      </c>
      <c r="D2643">
        <v>10</v>
      </c>
      <c r="E2643">
        <v>1</v>
      </c>
      <c r="F2643">
        <v>559</v>
      </c>
      <c r="G2643" s="5">
        <v>2.1764705882352899</v>
      </c>
      <c r="H2643" s="5">
        <v>62834</v>
      </c>
      <c r="I2643">
        <v>84</v>
      </c>
      <c r="J2643">
        <v>10</v>
      </c>
      <c r="K2643">
        <v>0</v>
      </c>
      <c r="L2643">
        <v>936</v>
      </c>
      <c r="M2643">
        <v>41</v>
      </c>
      <c r="N2643">
        <v>10</v>
      </c>
      <c r="O2643">
        <v>0</v>
      </c>
      <c r="P2643">
        <v>459</v>
      </c>
      <c r="Q2643">
        <v>38</v>
      </c>
      <c r="R2643">
        <v>10</v>
      </c>
      <c r="S2643">
        <v>0</v>
      </c>
      <c r="T2643">
        <v>421</v>
      </c>
    </row>
    <row r="2644" spans="1:20" x14ac:dyDescent="0.2">
      <c r="A2644" s="1">
        <v>43307</v>
      </c>
      <c r="B2644" t="s">
        <v>24</v>
      </c>
      <c r="C2644">
        <v>9</v>
      </c>
      <c r="D2644">
        <v>2</v>
      </c>
      <c r="E2644">
        <v>0</v>
      </c>
      <c r="F2644">
        <v>28</v>
      </c>
      <c r="G2644" s="5">
        <v>2.3333333333333299</v>
      </c>
      <c r="H2644" s="5">
        <v>55619.888888888803</v>
      </c>
      <c r="I2644">
        <v>27</v>
      </c>
      <c r="J2644">
        <v>2</v>
      </c>
      <c r="K2644">
        <v>1</v>
      </c>
      <c r="L2644">
        <v>82</v>
      </c>
      <c r="M2644">
        <v>19</v>
      </c>
      <c r="N2644">
        <v>2</v>
      </c>
      <c r="O2644">
        <v>0</v>
      </c>
      <c r="P2644">
        <v>80</v>
      </c>
      <c r="Q2644">
        <v>15</v>
      </c>
      <c r="R2644">
        <v>2</v>
      </c>
      <c r="S2644">
        <v>0</v>
      </c>
      <c r="T2644">
        <v>34</v>
      </c>
    </row>
    <row r="2645" spans="1:20" x14ac:dyDescent="0.2">
      <c r="A2645" s="1">
        <v>43307</v>
      </c>
      <c r="B2645" t="s">
        <v>25</v>
      </c>
      <c r="C2645">
        <v>9</v>
      </c>
      <c r="D2645">
        <v>4</v>
      </c>
      <c r="E2645">
        <v>0</v>
      </c>
      <c r="F2645">
        <v>36</v>
      </c>
      <c r="G2645" s="5">
        <v>2.875</v>
      </c>
      <c r="H2645" s="5">
        <v>62571.125</v>
      </c>
      <c r="I2645">
        <v>26</v>
      </c>
      <c r="J2645">
        <v>4</v>
      </c>
      <c r="K2645">
        <v>0</v>
      </c>
      <c r="L2645">
        <v>86</v>
      </c>
      <c r="M2645">
        <v>13</v>
      </c>
      <c r="N2645">
        <v>4</v>
      </c>
      <c r="O2645">
        <v>0</v>
      </c>
      <c r="P2645">
        <v>50</v>
      </c>
      <c r="Q2645">
        <v>9</v>
      </c>
      <c r="R2645">
        <v>4</v>
      </c>
      <c r="S2645">
        <v>0</v>
      </c>
      <c r="T2645">
        <v>36</v>
      </c>
    </row>
    <row r="2646" spans="1:20" x14ac:dyDescent="0.2">
      <c r="A2646" s="1">
        <v>43307</v>
      </c>
      <c r="B2646" t="s">
        <v>26</v>
      </c>
      <c r="C2646">
        <v>30</v>
      </c>
      <c r="D2646">
        <v>2</v>
      </c>
      <c r="E2646">
        <v>0</v>
      </c>
      <c r="F2646">
        <v>59</v>
      </c>
      <c r="G2646" s="5">
        <v>3.2105263157894699</v>
      </c>
      <c r="H2646" s="5">
        <v>47503.947368421002</v>
      </c>
      <c r="I2646">
        <v>68</v>
      </c>
      <c r="J2646">
        <v>2</v>
      </c>
      <c r="K2646">
        <v>0</v>
      </c>
      <c r="L2646">
        <v>120</v>
      </c>
      <c r="M2646">
        <v>32</v>
      </c>
      <c r="N2646">
        <v>2</v>
      </c>
      <c r="O2646">
        <v>0</v>
      </c>
      <c r="P2646">
        <v>61</v>
      </c>
      <c r="Q2646">
        <v>53</v>
      </c>
      <c r="R2646">
        <v>2</v>
      </c>
      <c r="S2646">
        <v>0</v>
      </c>
      <c r="T2646">
        <v>105</v>
      </c>
    </row>
    <row r="2647" spans="1:20" x14ac:dyDescent="0.2">
      <c r="A2647" s="1">
        <v>43307</v>
      </c>
      <c r="B2647" t="s">
        <v>27</v>
      </c>
      <c r="C2647">
        <v>16</v>
      </c>
      <c r="D2647">
        <v>8</v>
      </c>
      <c r="E2647">
        <v>0</v>
      </c>
      <c r="F2647">
        <v>155</v>
      </c>
      <c r="G2647" s="5">
        <v>3.63636363636363</v>
      </c>
      <c r="H2647" s="5">
        <v>45602</v>
      </c>
      <c r="I2647">
        <v>6</v>
      </c>
      <c r="J2647">
        <v>8</v>
      </c>
      <c r="K2647">
        <v>0</v>
      </c>
      <c r="L2647">
        <v>58</v>
      </c>
      <c r="M2647">
        <v>5</v>
      </c>
      <c r="N2647">
        <v>8</v>
      </c>
      <c r="O2647">
        <v>0</v>
      </c>
      <c r="P2647">
        <v>45</v>
      </c>
      <c r="Q2647">
        <v>6</v>
      </c>
      <c r="R2647">
        <v>8</v>
      </c>
      <c r="S2647">
        <v>1</v>
      </c>
      <c r="T2647">
        <v>46</v>
      </c>
    </row>
    <row r="2648" spans="1:20" x14ac:dyDescent="0.2">
      <c r="A2648" s="1">
        <v>43307</v>
      </c>
      <c r="B2648" t="s">
        <v>28</v>
      </c>
      <c r="C2648">
        <v>10</v>
      </c>
      <c r="D2648">
        <v>10</v>
      </c>
      <c r="E2648">
        <v>0</v>
      </c>
      <c r="F2648">
        <v>96</v>
      </c>
      <c r="G2648" s="5">
        <v>4</v>
      </c>
      <c r="H2648" s="5">
        <v>40128.800000000003</v>
      </c>
      <c r="I2648">
        <v>22</v>
      </c>
      <c r="J2648">
        <v>10</v>
      </c>
      <c r="K2648">
        <v>2</v>
      </c>
      <c r="L2648">
        <v>165</v>
      </c>
      <c r="M2648">
        <v>9</v>
      </c>
      <c r="N2648">
        <v>12</v>
      </c>
      <c r="O2648">
        <v>0</v>
      </c>
      <c r="P2648">
        <v>105</v>
      </c>
      <c r="Q2648">
        <v>18</v>
      </c>
      <c r="R2648">
        <v>10</v>
      </c>
      <c r="S2648">
        <v>0</v>
      </c>
      <c r="T2648">
        <v>180</v>
      </c>
    </row>
    <row r="2649" spans="1:20" x14ac:dyDescent="0.2">
      <c r="A2649" s="1">
        <v>43307</v>
      </c>
      <c r="B2649" t="s">
        <v>29</v>
      </c>
      <c r="C2649">
        <v>11</v>
      </c>
      <c r="D2649">
        <v>2</v>
      </c>
      <c r="E2649">
        <v>0</v>
      </c>
      <c r="F2649">
        <v>27</v>
      </c>
      <c r="G2649" s="5">
        <v>3.1818181818181799</v>
      </c>
      <c r="H2649" s="5">
        <v>54727.090909090897</v>
      </c>
      <c r="I2649">
        <v>30</v>
      </c>
      <c r="J2649">
        <v>2</v>
      </c>
      <c r="K2649">
        <v>1</v>
      </c>
      <c r="L2649">
        <v>62</v>
      </c>
      <c r="M2649">
        <v>21</v>
      </c>
      <c r="N2649">
        <v>2</v>
      </c>
      <c r="O2649">
        <v>0</v>
      </c>
      <c r="P2649">
        <v>70</v>
      </c>
      <c r="Q2649">
        <v>23</v>
      </c>
      <c r="R2649">
        <v>2</v>
      </c>
      <c r="S2649">
        <v>0</v>
      </c>
      <c r="T2649">
        <v>74</v>
      </c>
    </row>
    <row r="2650" spans="1:20" x14ac:dyDescent="0.2">
      <c r="A2650" s="1">
        <v>43307</v>
      </c>
      <c r="B2650" t="s">
        <v>30</v>
      </c>
      <c r="C2650">
        <v>10</v>
      </c>
      <c r="D2650">
        <v>2</v>
      </c>
      <c r="E2650">
        <v>0</v>
      </c>
      <c r="F2650">
        <v>26</v>
      </c>
      <c r="G2650" s="5">
        <v>2.9</v>
      </c>
      <c r="H2650" s="5">
        <v>40172.400000000001</v>
      </c>
      <c r="I2650">
        <v>26</v>
      </c>
      <c r="J2650">
        <v>2</v>
      </c>
      <c r="K2650">
        <v>1</v>
      </c>
      <c r="L2650">
        <v>72</v>
      </c>
      <c r="M2650">
        <v>14</v>
      </c>
      <c r="N2650">
        <v>2</v>
      </c>
      <c r="O2650">
        <v>0</v>
      </c>
      <c r="P2650">
        <v>36</v>
      </c>
      <c r="Q2650">
        <v>20</v>
      </c>
      <c r="R2650">
        <v>2</v>
      </c>
      <c r="S2650">
        <v>0</v>
      </c>
      <c r="T2650">
        <v>63</v>
      </c>
    </row>
    <row r="2651" spans="1:20" x14ac:dyDescent="0.2">
      <c r="A2651" s="1">
        <v>43307</v>
      </c>
      <c r="B2651" t="s">
        <v>31</v>
      </c>
      <c r="C2651">
        <v>64</v>
      </c>
      <c r="D2651">
        <v>15</v>
      </c>
      <c r="E2651">
        <v>0</v>
      </c>
      <c r="F2651">
        <v>934</v>
      </c>
      <c r="G2651" s="5">
        <v>3.0967741935483799</v>
      </c>
      <c r="H2651" s="5">
        <v>51731.806451612902</v>
      </c>
      <c r="I2651">
        <v>151</v>
      </c>
      <c r="J2651">
        <v>13</v>
      </c>
      <c r="K2651">
        <v>1</v>
      </c>
      <c r="L2651">
        <v>1791</v>
      </c>
      <c r="M2651">
        <v>78</v>
      </c>
      <c r="N2651">
        <v>15</v>
      </c>
      <c r="O2651">
        <v>1</v>
      </c>
      <c r="P2651">
        <v>1089</v>
      </c>
      <c r="Q2651">
        <v>120</v>
      </c>
      <c r="R2651">
        <v>11</v>
      </c>
      <c r="S2651">
        <v>0</v>
      </c>
      <c r="T2651">
        <v>1469</v>
      </c>
    </row>
    <row r="2652" spans="1:20" x14ac:dyDescent="0.2">
      <c r="A2652" s="1">
        <v>43307</v>
      </c>
      <c r="B2652" t="s">
        <v>32</v>
      </c>
      <c r="C2652">
        <v>43</v>
      </c>
      <c r="D2652">
        <v>3</v>
      </c>
      <c r="E2652">
        <v>0</v>
      </c>
      <c r="F2652">
        <v>147</v>
      </c>
      <c r="G2652" s="5">
        <v>2.9750000000000001</v>
      </c>
      <c r="H2652" s="5">
        <v>52607.375</v>
      </c>
      <c r="I2652">
        <v>56</v>
      </c>
      <c r="J2652">
        <v>3</v>
      </c>
      <c r="K2652">
        <v>0</v>
      </c>
      <c r="L2652">
        <v>211</v>
      </c>
      <c r="M2652">
        <v>28</v>
      </c>
      <c r="N2652">
        <v>3</v>
      </c>
      <c r="O2652">
        <v>0</v>
      </c>
      <c r="P2652">
        <v>123</v>
      </c>
      <c r="Q2652">
        <v>34</v>
      </c>
      <c r="R2652">
        <v>3</v>
      </c>
      <c r="S2652">
        <v>0</v>
      </c>
      <c r="T2652">
        <v>147</v>
      </c>
    </row>
    <row r="2653" spans="1:20" x14ac:dyDescent="0.2">
      <c r="A2653" s="1">
        <v>43308</v>
      </c>
      <c r="B2653" t="s">
        <v>18</v>
      </c>
      <c r="C2653">
        <v>10</v>
      </c>
      <c r="D2653">
        <v>4</v>
      </c>
      <c r="E2653">
        <v>0</v>
      </c>
      <c r="F2653">
        <v>35</v>
      </c>
      <c r="G2653" s="5">
        <v>3.25</v>
      </c>
      <c r="H2653" s="5">
        <v>25413.5</v>
      </c>
      <c r="I2653">
        <v>25</v>
      </c>
      <c r="J2653">
        <v>4</v>
      </c>
      <c r="K2653">
        <v>0</v>
      </c>
      <c r="L2653">
        <v>88</v>
      </c>
      <c r="M2653">
        <v>8</v>
      </c>
      <c r="N2653">
        <v>4</v>
      </c>
      <c r="O2653">
        <v>0</v>
      </c>
      <c r="P2653">
        <v>27</v>
      </c>
      <c r="Q2653">
        <v>13</v>
      </c>
      <c r="R2653">
        <v>4</v>
      </c>
      <c r="S2653">
        <v>0</v>
      </c>
      <c r="T2653">
        <v>46</v>
      </c>
    </row>
    <row r="2654" spans="1:20" x14ac:dyDescent="0.2">
      <c r="A2654" s="1">
        <v>43308</v>
      </c>
      <c r="B2654" t="s">
        <v>19</v>
      </c>
      <c r="C2654">
        <v>35</v>
      </c>
      <c r="D2654">
        <v>13</v>
      </c>
      <c r="E2654">
        <v>1</v>
      </c>
      <c r="F2654">
        <v>413</v>
      </c>
      <c r="G2654" s="5">
        <v>4.0857142857142801</v>
      </c>
      <c r="H2654" s="5">
        <v>60087.571428571398</v>
      </c>
      <c r="I2654">
        <v>43</v>
      </c>
      <c r="J2654">
        <v>10</v>
      </c>
      <c r="K2654">
        <v>1</v>
      </c>
      <c r="L2654">
        <v>383</v>
      </c>
      <c r="M2654">
        <v>40</v>
      </c>
      <c r="N2654">
        <v>11</v>
      </c>
      <c r="O2654">
        <v>1</v>
      </c>
      <c r="P2654">
        <v>397</v>
      </c>
      <c r="Q2654">
        <v>36</v>
      </c>
      <c r="R2654">
        <v>12</v>
      </c>
      <c r="S2654">
        <v>1</v>
      </c>
      <c r="T2654">
        <v>402</v>
      </c>
    </row>
    <row r="2655" spans="1:20" x14ac:dyDescent="0.2">
      <c r="A2655" s="1">
        <v>43308</v>
      </c>
      <c r="B2655" t="s">
        <v>20</v>
      </c>
      <c r="C2655">
        <v>22</v>
      </c>
      <c r="D2655">
        <v>9</v>
      </c>
      <c r="E2655">
        <v>0</v>
      </c>
      <c r="F2655">
        <v>183</v>
      </c>
      <c r="G2655" s="5">
        <v>3.6818181818181799</v>
      </c>
      <c r="H2655" s="5">
        <v>59144.772727272699</v>
      </c>
      <c r="I2655">
        <v>24</v>
      </c>
      <c r="J2655">
        <v>15</v>
      </c>
      <c r="K2655">
        <v>0</v>
      </c>
      <c r="L2655">
        <v>342</v>
      </c>
      <c r="M2655">
        <v>22</v>
      </c>
      <c r="N2655">
        <v>24</v>
      </c>
      <c r="O2655">
        <v>0</v>
      </c>
      <c r="P2655">
        <v>534</v>
      </c>
      <c r="Q2655">
        <v>33</v>
      </c>
      <c r="R2655">
        <v>8</v>
      </c>
      <c r="S2655">
        <v>0</v>
      </c>
      <c r="T2655">
        <v>243</v>
      </c>
    </row>
    <row r="2656" spans="1:20" x14ac:dyDescent="0.2">
      <c r="A2656" s="1">
        <v>43308</v>
      </c>
      <c r="B2656" t="s">
        <v>21</v>
      </c>
      <c r="C2656">
        <v>18</v>
      </c>
      <c r="D2656">
        <v>10</v>
      </c>
      <c r="E2656">
        <v>0</v>
      </c>
      <c r="F2656">
        <v>183</v>
      </c>
      <c r="G2656" s="5">
        <v>4</v>
      </c>
      <c r="H2656" s="5">
        <v>44618.222222222197</v>
      </c>
      <c r="I2656">
        <v>12</v>
      </c>
      <c r="J2656">
        <v>10</v>
      </c>
      <c r="K2656">
        <v>0</v>
      </c>
      <c r="L2656">
        <v>120</v>
      </c>
      <c r="M2656">
        <v>8</v>
      </c>
      <c r="N2656">
        <v>10</v>
      </c>
      <c r="O2656">
        <v>0</v>
      </c>
      <c r="P2656">
        <v>79</v>
      </c>
      <c r="Q2656">
        <v>8</v>
      </c>
      <c r="R2656">
        <v>10</v>
      </c>
      <c r="S2656">
        <v>0</v>
      </c>
      <c r="T2656">
        <v>82</v>
      </c>
    </row>
    <row r="2657" spans="1:20" x14ac:dyDescent="0.2">
      <c r="A2657" s="1">
        <v>43308</v>
      </c>
      <c r="B2657" t="s">
        <v>22</v>
      </c>
      <c r="C2657">
        <v>38</v>
      </c>
      <c r="D2657">
        <v>8</v>
      </c>
      <c r="E2657">
        <v>0</v>
      </c>
      <c r="F2657">
        <v>334</v>
      </c>
      <c r="G2657" s="5">
        <v>4.9459459459459403</v>
      </c>
      <c r="H2657" s="5">
        <v>67632.891891891893</v>
      </c>
      <c r="I2657">
        <v>41</v>
      </c>
      <c r="J2657">
        <v>7</v>
      </c>
      <c r="K2657">
        <v>0</v>
      </c>
      <c r="L2657">
        <v>357</v>
      </c>
      <c r="M2657">
        <v>48</v>
      </c>
      <c r="N2657">
        <v>8</v>
      </c>
      <c r="O2657">
        <v>0</v>
      </c>
      <c r="P2657">
        <v>441</v>
      </c>
      <c r="Q2657">
        <v>44</v>
      </c>
      <c r="R2657">
        <v>8</v>
      </c>
      <c r="S2657">
        <v>0</v>
      </c>
      <c r="T2657">
        <v>402</v>
      </c>
    </row>
    <row r="2658" spans="1:20" x14ac:dyDescent="0.2">
      <c r="A2658" s="1">
        <v>43308</v>
      </c>
      <c r="B2658" t="s">
        <v>23</v>
      </c>
      <c r="C2658">
        <v>73</v>
      </c>
      <c r="D2658">
        <v>10</v>
      </c>
      <c r="E2658">
        <v>0</v>
      </c>
      <c r="F2658">
        <v>808</v>
      </c>
      <c r="G2658" s="5">
        <v>6.6567164179104399</v>
      </c>
      <c r="H2658" s="5">
        <v>62773.134328358203</v>
      </c>
      <c r="I2658">
        <v>51</v>
      </c>
      <c r="J2658">
        <v>10</v>
      </c>
      <c r="K2658">
        <v>0</v>
      </c>
      <c r="L2658">
        <v>568</v>
      </c>
      <c r="M2658">
        <v>66</v>
      </c>
      <c r="N2658">
        <v>10</v>
      </c>
      <c r="O2658">
        <v>0</v>
      </c>
      <c r="P2658">
        <v>720</v>
      </c>
      <c r="Q2658">
        <v>44</v>
      </c>
      <c r="R2658">
        <v>10</v>
      </c>
      <c r="S2658">
        <v>0</v>
      </c>
      <c r="T2658">
        <v>486</v>
      </c>
    </row>
    <row r="2659" spans="1:20" x14ac:dyDescent="0.2">
      <c r="A2659" s="1">
        <v>43308</v>
      </c>
      <c r="B2659" t="s">
        <v>24</v>
      </c>
      <c r="C2659">
        <v>10</v>
      </c>
      <c r="D2659">
        <v>2</v>
      </c>
      <c r="E2659">
        <v>0</v>
      </c>
      <c r="F2659">
        <v>24</v>
      </c>
      <c r="G2659" s="5">
        <v>2.6</v>
      </c>
      <c r="H2659" s="5">
        <v>50086.7</v>
      </c>
      <c r="I2659">
        <v>19</v>
      </c>
      <c r="J2659">
        <v>2</v>
      </c>
      <c r="K2659">
        <v>0</v>
      </c>
      <c r="L2659">
        <v>56</v>
      </c>
      <c r="M2659">
        <v>29</v>
      </c>
      <c r="N2659">
        <v>2</v>
      </c>
      <c r="O2659">
        <v>0</v>
      </c>
      <c r="P2659">
        <v>107</v>
      </c>
      <c r="Q2659">
        <v>19</v>
      </c>
      <c r="R2659">
        <v>2</v>
      </c>
      <c r="S2659">
        <v>0</v>
      </c>
      <c r="T2659">
        <v>50</v>
      </c>
    </row>
    <row r="2660" spans="1:20" x14ac:dyDescent="0.2">
      <c r="A2660" s="1">
        <v>43308</v>
      </c>
      <c r="B2660" t="s">
        <v>25</v>
      </c>
      <c r="C2660">
        <v>15</v>
      </c>
      <c r="D2660">
        <v>4</v>
      </c>
      <c r="E2660">
        <v>0</v>
      </c>
      <c r="F2660">
        <v>60</v>
      </c>
      <c r="G2660" s="5">
        <v>14.076923076923</v>
      </c>
      <c r="H2660" s="5">
        <v>30978.769230769201</v>
      </c>
      <c r="I2660">
        <v>9</v>
      </c>
      <c r="J2660">
        <v>4</v>
      </c>
      <c r="K2660">
        <v>0</v>
      </c>
      <c r="L2660">
        <v>31</v>
      </c>
      <c r="M2660">
        <v>10</v>
      </c>
      <c r="N2660">
        <v>4</v>
      </c>
      <c r="O2660">
        <v>0</v>
      </c>
      <c r="P2660">
        <v>36</v>
      </c>
      <c r="Q2660">
        <v>13</v>
      </c>
      <c r="R2660">
        <v>4</v>
      </c>
      <c r="S2660">
        <v>0</v>
      </c>
      <c r="T2660">
        <v>52</v>
      </c>
    </row>
    <row r="2661" spans="1:20" x14ac:dyDescent="0.2">
      <c r="A2661" s="1">
        <v>43308</v>
      </c>
      <c r="B2661" t="s">
        <v>26</v>
      </c>
      <c r="C2661">
        <v>53</v>
      </c>
      <c r="D2661">
        <v>2</v>
      </c>
      <c r="E2661">
        <v>0</v>
      </c>
      <c r="F2661">
        <v>103</v>
      </c>
      <c r="G2661" s="5">
        <v>4.84375</v>
      </c>
      <c r="H2661" s="5">
        <v>56353.28125</v>
      </c>
      <c r="I2661">
        <v>33</v>
      </c>
      <c r="J2661">
        <v>2</v>
      </c>
      <c r="K2661">
        <v>0</v>
      </c>
      <c r="L2661">
        <v>65</v>
      </c>
      <c r="M2661">
        <v>52</v>
      </c>
      <c r="N2661">
        <v>2</v>
      </c>
      <c r="O2661">
        <v>0</v>
      </c>
      <c r="P2661">
        <v>99</v>
      </c>
      <c r="Q2661">
        <v>65</v>
      </c>
      <c r="R2661">
        <v>2</v>
      </c>
      <c r="S2661">
        <v>0</v>
      </c>
      <c r="T2661">
        <v>127</v>
      </c>
    </row>
    <row r="2662" spans="1:20" x14ac:dyDescent="0.2">
      <c r="A2662" s="1">
        <v>43308</v>
      </c>
      <c r="B2662" t="s">
        <v>27</v>
      </c>
      <c r="C2662">
        <v>10</v>
      </c>
      <c r="D2662">
        <v>8</v>
      </c>
      <c r="E2662">
        <v>0</v>
      </c>
      <c r="F2662">
        <v>96</v>
      </c>
      <c r="G2662" s="5">
        <v>1.7</v>
      </c>
      <c r="H2662" s="5">
        <v>80063.3</v>
      </c>
      <c r="I2662">
        <v>13</v>
      </c>
      <c r="J2662">
        <v>8</v>
      </c>
      <c r="K2662">
        <v>0</v>
      </c>
      <c r="L2662">
        <v>122</v>
      </c>
      <c r="M2662">
        <v>12</v>
      </c>
      <c r="N2662">
        <v>8</v>
      </c>
      <c r="O2662">
        <v>1</v>
      </c>
      <c r="P2662">
        <v>105</v>
      </c>
      <c r="Q2662">
        <v>20</v>
      </c>
      <c r="R2662">
        <v>8</v>
      </c>
      <c r="S2662">
        <v>0</v>
      </c>
      <c r="T2662">
        <v>189</v>
      </c>
    </row>
    <row r="2663" spans="1:20" x14ac:dyDescent="0.2">
      <c r="A2663" s="1">
        <v>43308</v>
      </c>
      <c r="B2663" t="s">
        <v>28</v>
      </c>
      <c r="C2663">
        <v>20</v>
      </c>
      <c r="D2663">
        <v>7</v>
      </c>
      <c r="E2663">
        <v>0</v>
      </c>
      <c r="F2663">
        <v>138</v>
      </c>
      <c r="G2663" s="5">
        <v>11.95</v>
      </c>
      <c r="H2663" s="5">
        <v>25147.1</v>
      </c>
      <c r="I2663">
        <v>15</v>
      </c>
      <c r="J2663">
        <v>9</v>
      </c>
      <c r="K2663">
        <v>1</v>
      </c>
      <c r="L2663">
        <v>121</v>
      </c>
      <c r="M2663">
        <v>32</v>
      </c>
      <c r="N2663">
        <v>8</v>
      </c>
      <c r="O2663">
        <v>1</v>
      </c>
      <c r="P2663">
        <v>228</v>
      </c>
      <c r="Q2663">
        <v>19</v>
      </c>
      <c r="R2663">
        <v>8</v>
      </c>
      <c r="S2663">
        <v>0</v>
      </c>
      <c r="T2663">
        <v>143</v>
      </c>
    </row>
    <row r="2664" spans="1:20" x14ac:dyDescent="0.2">
      <c r="A2664" s="1">
        <v>43308</v>
      </c>
      <c r="B2664" t="s">
        <v>29</v>
      </c>
      <c r="C2664">
        <v>24</v>
      </c>
      <c r="D2664">
        <v>2</v>
      </c>
      <c r="E2664">
        <v>0</v>
      </c>
      <c r="F2664">
        <v>58</v>
      </c>
      <c r="G2664" s="5">
        <v>3.0833333333333299</v>
      </c>
      <c r="H2664" s="5">
        <v>54289.958333333299</v>
      </c>
      <c r="I2664">
        <v>17</v>
      </c>
      <c r="J2664">
        <v>2</v>
      </c>
      <c r="K2664">
        <v>0</v>
      </c>
      <c r="L2664">
        <v>52</v>
      </c>
      <c r="M2664">
        <v>27</v>
      </c>
      <c r="N2664">
        <v>2</v>
      </c>
      <c r="O2664">
        <v>0</v>
      </c>
      <c r="P2664">
        <v>109</v>
      </c>
      <c r="Q2664">
        <v>24</v>
      </c>
      <c r="R2664">
        <v>2</v>
      </c>
      <c r="S2664">
        <v>0</v>
      </c>
      <c r="T2664">
        <v>52</v>
      </c>
    </row>
    <row r="2665" spans="1:20" x14ac:dyDescent="0.2">
      <c r="A2665" s="1">
        <v>43308</v>
      </c>
      <c r="B2665" t="s">
        <v>30</v>
      </c>
      <c r="C2665">
        <v>17</v>
      </c>
      <c r="D2665">
        <v>2</v>
      </c>
      <c r="E2665">
        <v>0</v>
      </c>
      <c r="F2665">
        <v>40</v>
      </c>
      <c r="G2665" s="5">
        <v>3.93333333333333</v>
      </c>
      <c r="H2665" s="5">
        <v>66729.266666666605</v>
      </c>
      <c r="I2665">
        <v>17</v>
      </c>
      <c r="J2665">
        <v>2</v>
      </c>
      <c r="K2665">
        <v>0</v>
      </c>
      <c r="L2665">
        <v>71</v>
      </c>
      <c r="M2665">
        <v>17</v>
      </c>
      <c r="N2665">
        <v>2</v>
      </c>
      <c r="O2665">
        <v>0</v>
      </c>
      <c r="P2665">
        <v>47</v>
      </c>
      <c r="Q2665">
        <v>19</v>
      </c>
      <c r="R2665">
        <v>2</v>
      </c>
      <c r="S2665">
        <v>0</v>
      </c>
      <c r="T2665">
        <v>44</v>
      </c>
    </row>
    <row r="2666" spans="1:20" x14ac:dyDescent="0.2">
      <c r="A2666" s="1">
        <v>43308</v>
      </c>
      <c r="B2666" t="s">
        <v>31</v>
      </c>
      <c r="C2666">
        <v>94</v>
      </c>
      <c r="D2666">
        <v>13</v>
      </c>
      <c r="E2666">
        <v>0</v>
      </c>
      <c r="F2666">
        <v>1212</v>
      </c>
      <c r="G2666" s="5">
        <v>6.5384615384615303</v>
      </c>
      <c r="H2666" s="5">
        <v>53971.4065934065</v>
      </c>
      <c r="I2666">
        <v>75</v>
      </c>
      <c r="J2666">
        <v>15</v>
      </c>
      <c r="K2666">
        <v>0</v>
      </c>
      <c r="L2666">
        <v>1135</v>
      </c>
      <c r="M2666">
        <v>113</v>
      </c>
      <c r="N2666">
        <v>15</v>
      </c>
      <c r="O2666">
        <v>0</v>
      </c>
      <c r="P2666">
        <v>1644</v>
      </c>
      <c r="Q2666">
        <v>97</v>
      </c>
      <c r="R2666">
        <v>11</v>
      </c>
      <c r="S2666">
        <v>0</v>
      </c>
      <c r="T2666">
        <v>1075</v>
      </c>
    </row>
    <row r="2667" spans="1:20" x14ac:dyDescent="0.2">
      <c r="A2667" s="1">
        <v>43308</v>
      </c>
      <c r="B2667" t="s">
        <v>32</v>
      </c>
      <c r="C2667">
        <v>39</v>
      </c>
      <c r="D2667">
        <v>3</v>
      </c>
      <c r="E2667">
        <v>0</v>
      </c>
      <c r="F2667">
        <v>172</v>
      </c>
      <c r="G2667" s="5">
        <v>3.38888888888888</v>
      </c>
      <c r="H2667" s="5">
        <v>64004.166666666599</v>
      </c>
      <c r="I2667">
        <v>43</v>
      </c>
      <c r="J2667">
        <v>3</v>
      </c>
      <c r="K2667">
        <v>0</v>
      </c>
      <c r="L2667">
        <v>193</v>
      </c>
      <c r="M2667">
        <v>36</v>
      </c>
      <c r="N2667">
        <v>3</v>
      </c>
      <c r="O2667">
        <v>0</v>
      </c>
      <c r="P2667">
        <v>154</v>
      </c>
      <c r="Q2667">
        <v>34</v>
      </c>
      <c r="R2667">
        <v>3</v>
      </c>
      <c r="S2667">
        <v>0</v>
      </c>
      <c r="T2667">
        <v>145</v>
      </c>
    </row>
    <row r="2668" spans="1:20" x14ac:dyDescent="0.2">
      <c r="A2668" s="1">
        <v>43309</v>
      </c>
      <c r="B2668" t="s">
        <v>18</v>
      </c>
      <c r="C2668">
        <v>9</v>
      </c>
      <c r="D2668">
        <v>4</v>
      </c>
      <c r="E2668">
        <v>0</v>
      </c>
      <c r="F2668">
        <v>32</v>
      </c>
      <c r="G2668" s="5">
        <v>3.5</v>
      </c>
      <c r="H2668" s="5">
        <v>66750.166666666599</v>
      </c>
      <c r="I2668">
        <v>12</v>
      </c>
      <c r="J2668">
        <v>4</v>
      </c>
      <c r="K2668">
        <v>0</v>
      </c>
      <c r="L2668">
        <v>42</v>
      </c>
      <c r="M2668">
        <v>11</v>
      </c>
      <c r="N2668">
        <v>4</v>
      </c>
      <c r="O2668">
        <v>0</v>
      </c>
      <c r="P2668">
        <v>38</v>
      </c>
      <c r="Q2668">
        <v>14</v>
      </c>
      <c r="R2668">
        <v>4</v>
      </c>
      <c r="S2668">
        <v>1</v>
      </c>
      <c r="T2668">
        <v>43</v>
      </c>
    </row>
    <row r="2669" spans="1:20" x14ac:dyDescent="0.2">
      <c r="A2669" s="1">
        <v>43309</v>
      </c>
      <c r="B2669" t="s">
        <v>19</v>
      </c>
      <c r="C2669">
        <v>35</v>
      </c>
      <c r="D2669">
        <v>14</v>
      </c>
      <c r="E2669">
        <v>1</v>
      </c>
      <c r="F2669">
        <v>450</v>
      </c>
      <c r="G2669" s="5">
        <v>2.6857142857142802</v>
      </c>
      <c r="H2669" s="5">
        <v>65805.028571428498</v>
      </c>
      <c r="I2669">
        <v>28</v>
      </c>
      <c r="J2669">
        <v>14</v>
      </c>
      <c r="K2669">
        <v>2</v>
      </c>
      <c r="L2669">
        <v>350</v>
      </c>
      <c r="M2669">
        <v>35</v>
      </c>
      <c r="N2669">
        <v>14</v>
      </c>
      <c r="O2669">
        <v>1</v>
      </c>
      <c r="P2669">
        <v>460</v>
      </c>
      <c r="Q2669">
        <v>35</v>
      </c>
      <c r="R2669">
        <v>14</v>
      </c>
      <c r="S2669">
        <v>1</v>
      </c>
      <c r="T2669">
        <v>476</v>
      </c>
    </row>
    <row r="2670" spans="1:20" x14ac:dyDescent="0.2">
      <c r="A2670" s="1">
        <v>43309</v>
      </c>
      <c r="B2670" t="s">
        <v>20</v>
      </c>
      <c r="C2670">
        <v>36</v>
      </c>
      <c r="D2670">
        <v>13</v>
      </c>
      <c r="E2670">
        <v>1</v>
      </c>
      <c r="F2670">
        <v>386</v>
      </c>
      <c r="G2670" s="5">
        <v>1.5909090909090899</v>
      </c>
      <c r="H2670" s="5">
        <v>81844.909090909001</v>
      </c>
      <c r="I2670">
        <v>30</v>
      </c>
      <c r="J2670">
        <v>9</v>
      </c>
      <c r="K2670">
        <v>0</v>
      </c>
      <c r="L2670">
        <v>270</v>
      </c>
      <c r="M2670">
        <v>23</v>
      </c>
      <c r="N2670">
        <v>10</v>
      </c>
      <c r="O2670">
        <v>1</v>
      </c>
      <c r="P2670">
        <v>203</v>
      </c>
      <c r="Q2670">
        <v>25</v>
      </c>
      <c r="R2670">
        <v>13</v>
      </c>
      <c r="S2670">
        <v>0</v>
      </c>
      <c r="T2670">
        <v>335</v>
      </c>
    </row>
    <row r="2671" spans="1:20" x14ac:dyDescent="0.2">
      <c r="A2671" s="1">
        <v>43309</v>
      </c>
      <c r="B2671" t="s">
        <v>21</v>
      </c>
      <c r="C2671">
        <v>21</v>
      </c>
      <c r="D2671">
        <v>10</v>
      </c>
      <c r="E2671">
        <v>0</v>
      </c>
      <c r="F2671">
        <v>214</v>
      </c>
      <c r="G2671" s="5">
        <v>3.95</v>
      </c>
      <c r="H2671" s="5">
        <v>70032.100000000006</v>
      </c>
      <c r="I2671">
        <v>20</v>
      </c>
      <c r="J2671">
        <v>10</v>
      </c>
      <c r="K2671">
        <v>0</v>
      </c>
      <c r="L2671">
        <v>190</v>
      </c>
      <c r="M2671">
        <v>16</v>
      </c>
      <c r="N2671">
        <v>10</v>
      </c>
      <c r="O2671">
        <v>0</v>
      </c>
      <c r="P2671">
        <v>161</v>
      </c>
      <c r="Q2671">
        <v>13</v>
      </c>
      <c r="R2671">
        <v>10</v>
      </c>
      <c r="S2671">
        <v>0</v>
      </c>
      <c r="T2671">
        <v>134</v>
      </c>
    </row>
    <row r="2672" spans="1:20" x14ac:dyDescent="0.2">
      <c r="A2672" s="1">
        <v>43309</v>
      </c>
      <c r="B2672" t="s">
        <v>22</v>
      </c>
      <c r="C2672">
        <v>37</v>
      </c>
      <c r="D2672">
        <v>8</v>
      </c>
      <c r="E2672">
        <v>0</v>
      </c>
      <c r="F2672">
        <v>341</v>
      </c>
      <c r="G2672" s="5">
        <v>2.4571428571428502</v>
      </c>
      <c r="H2672" s="5">
        <v>71454.485714285707</v>
      </c>
      <c r="I2672">
        <v>48</v>
      </c>
      <c r="J2672">
        <v>7</v>
      </c>
      <c r="K2672">
        <v>0</v>
      </c>
      <c r="L2672">
        <v>414</v>
      </c>
      <c r="M2672">
        <v>34</v>
      </c>
      <c r="N2672">
        <v>8</v>
      </c>
      <c r="O2672">
        <v>1</v>
      </c>
      <c r="P2672">
        <v>302</v>
      </c>
      <c r="Q2672">
        <v>30</v>
      </c>
      <c r="R2672">
        <v>8</v>
      </c>
      <c r="S2672">
        <v>0</v>
      </c>
      <c r="T2672">
        <v>282</v>
      </c>
    </row>
    <row r="2673" spans="1:20" x14ac:dyDescent="0.2">
      <c r="A2673" s="1">
        <v>43309</v>
      </c>
      <c r="B2673" t="s">
        <v>23</v>
      </c>
      <c r="C2673">
        <v>47</v>
      </c>
      <c r="D2673">
        <v>10</v>
      </c>
      <c r="E2673">
        <v>0</v>
      </c>
      <c r="F2673">
        <v>512</v>
      </c>
      <c r="G2673" s="5">
        <v>3.63636363636363</v>
      </c>
      <c r="H2673" s="5">
        <v>72797.795454545398</v>
      </c>
      <c r="I2673">
        <v>63</v>
      </c>
      <c r="J2673">
        <v>10</v>
      </c>
      <c r="K2673">
        <v>1</v>
      </c>
      <c r="L2673">
        <v>673</v>
      </c>
      <c r="M2673">
        <v>44</v>
      </c>
      <c r="N2673">
        <v>10</v>
      </c>
      <c r="O2673">
        <v>0</v>
      </c>
      <c r="P2673">
        <v>491</v>
      </c>
      <c r="Q2673">
        <v>50</v>
      </c>
      <c r="R2673">
        <v>10</v>
      </c>
      <c r="S2673">
        <v>0</v>
      </c>
      <c r="T2673">
        <v>559</v>
      </c>
    </row>
    <row r="2674" spans="1:20" x14ac:dyDescent="0.2">
      <c r="A2674" s="1">
        <v>43309</v>
      </c>
      <c r="B2674" t="s">
        <v>24</v>
      </c>
      <c r="C2674">
        <v>23</v>
      </c>
      <c r="D2674">
        <v>2</v>
      </c>
      <c r="E2674">
        <v>0</v>
      </c>
      <c r="F2674">
        <v>64</v>
      </c>
      <c r="G2674" s="5">
        <v>1.6956521739130399</v>
      </c>
      <c r="H2674" s="5">
        <v>82665.130434782594</v>
      </c>
      <c r="I2674">
        <v>14</v>
      </c>
      <c r="J2674">
        <v>2</v>
      </c>
      <c r="K2674">
        <v>0</v>
      </c>
      <c r="L2674">
        <v>41</v>
      </c>
      <c r="M2674">
        <v>22</v>
      </c>
      <c r="N2674">
        <v>2</v>
      </c>
      <c r="O2674">
        <v>0</v>
      </c>
      <c r="P2674">
        <v>57</v>
      </c>
      <c r="Q2674">
        <v>20</v>
      </c>
      <c r="R2674">
        <v>2</v>
      </c>
      <c r="S2674">
        <v>0</v>
      </c>
      <c r="T2674">
        <v>50</v>
      </c>
    </row>
    <row r="2675" spans="1:20" x14ac:dyDescent="0.2">
      <c r="A2675" s="1">
        <v>43309</v>
      </c>
      <c r="B2675" t="s">
        <v>25</v>
      </c>
      <c r="C2675">
        <v>8</v>
      </c>
      <c r="D2675">
        <v>4</v>
      </c>
      <c r="E2675">
        <v>0</v>
      </c>
      <c r="F2675">
        <v>31</v>
      </c>
      <c r="G2675" s="5">
        <v>3</v>
      </c>
      <c r="H2675" s="5">
        <v>50094.333333333299</v>
      </c>
      <c r="I2675">
        <v>14</v>
      </c>
      <c r="J2675">
        <v>4</v>
      </c>
      <c r="K2675">
        <v>0</v>
      </c>
      <c r="L2675">
        <v>46</v>
      </c>
      <c r="M2675">
        <v>11</v>
      </c>
      <c r="N2675">
        <v>4</v>
      </c>
      <c r="O2675">
        <v>0</v>
      </c>
      <c r="P2675">
        <v>44</v>
      </c>
      <c r="Q2675">
        <v>8</v>
      </c>
      <c r="R2675">
        <v>4</v>
      </c>
      <c r="S2675">
        <v>0</v>
      </c>
      <c r="T2675">
        <v>32</v>
      </c>
    </row>
    <row r="2676" spans="1:20" x14ac:dyDescent="0.2">
      <c r="A2676" s="1">
        <v>43309</v>
      </c>
      <c r="B2676" t="s">
        <v>26</v>
      </c>
      <c r="C2676">
        <v>51</v>
      </c>
      <c r="D2676">
        <v>2</v>
      </c>
      <c r="E2676">
        <v>0</v>
      </c>
      <c r="F2676">
        <v>94</v>
      </c>
      <c r="G2676" s="5">
        <v>2.625</v>
      </c>
      <c r="H2676" s="5">
        <v>62589.21875</v>
      </c>
      <c r="I2676">
        <v>65</v>
      </c>
      <c r="J2676">
        <v>2</v>
      </c>
      <c r="K2676">
        <v>0</v>
      </c>
      <c r="L2676">
        <v>128</v>
      </c>
      <c r="M2676">
        <v>46</v>
      </c>
      <c r="N2676">
        <v>2</v>
      </c>
      <c r="O2676">
        <v>0</v>
      </c>
      <c r="P2676">
        <v>92</v>
      </c>
      <c r="Q2676">
        <v>77</v>
      </c>
      <c r="R2676">
        <v>2</v>
      </c>
      <c r="S2676">
        <v>0</v>
      </c>
      <c r="T2676">
        <v>139</v>
      </c>
    </row>
    <row r="2677" spans="1:20" x14ac:dyDescent="0.2">
      <c r="A2677" s="1">
        <v>43309</v>
      </c>
      <c r="B2677" t="s">
        <v>27</v>
      </c>
      <c r="C2677">
        <v>13</v>
      </c>
      <c r="D2677">
        <v>8</v>
      </c>
      <c r="E2677">
        <v>0</v>
      </c>
      <c r="F2677">
        <v>122</v>
      </c>
      <c r="G2677" s="5">
        <v>2.1538461538461502</v>
      </c>
      <c r="H2677" s="5">
        <v>53935.692307692298</v>
      </c>
      <c r="I2677">
        <v>9</v>
      </c>
      <c r="J2677">
        <v>8</v>
      </c>
      <c r="K2677">
        <v>0</v>
      </c>
      <c r="L2677">
        <v>83</v>
      </c>
      <c r="M2677">
        <v>12</v>
      </c>
      <c r="N2677">
        <v>8</v>
      </c>
      <c r="O2677">
        <v>0</v>
      </c>
      <c r="P2677">
        <v>117</v>
      </c>
      <c r="Q2677">
        <v>16</v>
      </c>
      <c r="R2677">
        <v>8</v>
      </c>
      <c r="S2677">
        <v>0</v>
      </c>
      <c r="T2677">
        <v>153</v>
      </c>
    </row>
    <row r="2678" spans="1:20" x14ac:dyDescent="0.2">
      <c r="A2678" s="1">
        <v>43309</v>
      </c>
      <c r="B2678" t="s">
        <v>28</v>
      </c>
      <c r="C2678">
        <v>18</v>
      </c>
      <c r="D2678">
        <v>8</v>
      </c>
      <c r="E2678">
        <v>0</v>
      </c>
      <c r="F2678">
        <v>131</v>
      </c>
      <c r="G2678" s="5">
        <v>2.9444444444444402</v>
      </c>
      <c r="H2678" s="5">
        <v>55686.666666666599</v>
      </c>
      <c r="I2678">
        <v>20</v>
      </c>
      <c r="J2678">
        <v>11</v>
      </c>
      <c r="K2678">
        <v>1</v>
      </c>
      <c r="L2678">
        <v>198</v>
      </c>
      <c r="M2678">
        <v>17</v>
      </c>
      <c r="N2678">
        <v>8</v>
      </c>
      <c r="O2678">
        <v>0</v>
      </c>
      <c r="P2678">
        <v>133</v>
      </c>
      <c r="Q2678">
        <v>26</v>
      </c>
      <c r="R2678">
        <v>9</v>
      </c>
      <c r="S2678">
        <v>0</v>
      </c>
      <c r="T2678">
        <v>217</v>
      </c>
    </row>
    <row r="2679" spans="1:20" x14ac:dyDescent="0.2">
      <c r="A2679" s="1">
        <v>43309</v>
      </c>
      <c r="B2679" t="s">
        <v>29</v>
      </c>
      <c r="C2679">
        <v>30</v>
      </c>
      <c r="D2679">
        <v>2</v>
      </c>
      <c r="E2679">
        <v>0</v>
      </c>
      <c r="F2679">
        <v>104</v>
      </c>
      <c r="G2679" s="5">
        <v>2.5517241379310298</v>
      </c>
      <c r="H2679" s="5">
        <v>75931.517241379304</v>
      </c>
      <c r="I2679">
        <v>17</v>
      </c>
      <c r="J2679">
        <v>2</v>
      </c>
      <c r="K2679">
        <v>0</v>
      </c>
      <c r="L2679">
        <v>46</v>
      </c>
      <c r="M2679">
        <v>29</v>
      </c>
      <c r="N2679">
        <v>2</v>
      </c>
      <c r="O2679">
        <v>0</v>
      </c>
      <c r="P2679">
        <v>95</v>
      </c>
      <c r="Q2679">
        <v>22</v>
      </c>
      <c r="R2679">
        <v>2</v>
      </c>
      <c r="S2679">
        <v>0</v>
      </c>
      <c r="T2679">
        <v>58</v>
      </c>
    </row>
    <row r="2680" spans="1:20" x14ac:dyDescent="0.2">
      <c r="A2680" s="1">
        <v>43309</v>
      </c>
      <c r="B2680" t="s">
        <v>30</v>
      </c>
      <c r="C2680">
        <v>22</v>
      </c>
      <c r="D2680">
        <v>2</v>
      </c>
      <c r="E2680">
        <v>0</v>
      </c>
      <c r="F2680">
        <v>70</v>
      </c>
      <c r="G2680" s="5">
        <v>2.71428571428571</v>
      </c>
      <c r="H2680" s="5">
        <v>66818.142857142797</v>
      </c>
      <c r="I2680">
        <v>19</v>
      </c>
      <c r="J2680">
        <v>2</v>
      </c>
      <c r="K2680">
        <v>0</v>
      </c>
      <c r="L2680">
        <v>60</v>
      </c>
      <c r="M2680">
        <v>24</v>
      </c>
      <c r="N2680">
        <v>2</v>
      </c>
      <c r="O2680">
        <v>0</v>
      </c>
      <c r="P2680">
        <v>67</v>
      </c>
      <c r="Q2680">
        <v>24</v>
      </c>
      <c r="R2680">
        <v>2</v>
      </c>
      <c r="S2680">
        <v>0</v>
      </c>
      <c r="T2680">
        <v>72</v>
      </c>
    </row>
    <row r="2681" spans="1:20" x14ac:dyDescent="0.2">
      <c r="A2681" s="1">
        <v>43309</v>
      </c>
      <c r="B2681" t="s">
        <v>31</v>
      </c>
      <c r="C2681">
        <v>103</v>
      </c>
      <c r="D2681">
        <v>15</v>
      </c>
      <c r="E2681">
        <v>0</v>
      </c>
      <c r="F2681">
        <v>1416</v>
      </c>
      <c r="G2681" s="5">
        <v>2.5795454545454501</v>
      </c>
      <c r="H2681" s="5">
        <v>68239.511363636295</v>
      </c>
      <c r="I2681">
        <v>90</v>
      </c>
      <c r="J2681">
        <v>14</v>
      </c>
      <c r="K2681">
        <v>1</v>
      </c>
      <c r="L2681">
        <v>1167</v>
      </c>
      <c r="M2681">
        <v>102</v>
      </c>
      <c r="N2681">
        <v>15</v>
      </c>
      <c r="O2681">
        <v>0</v>
      </c>
      <c r="P2681">
        <v>1567</v>
      </c>
      <c r="Q2681">
        <v>82</v>
      </c>
      <c r="R2681">
        <v>13</v>
      </c>
      <c r="S2681">
        <v>1</v>
      </c>
      <c r="T2681">
        <v>1035</v>
      </c>
    </row>
    <row r="2682" spans="1:20" x14ac:dyDescent="0.2">
      <c r="A2682" s="1">
        <v>43309</v>
      </c>
      <c r="B2682" t="s">
        <v>32</v>
      </c>
      <c r="C2682">
        <v>37</v>
      </c>
      <c r="D2682">
        <v>3</v>
      </c>
      <c r="E2682">
        <v>0</v>
      </c>
      <c r="F2682">
        <v>168</v>
      </c>
      <c r="G2682" s="5">
        <v>3.0882352941176401</v>
      </c>
      <c r="H2682" s="5">
        <v>64761.2352941176</v>
      </c>
      <c r="I2682">
        <v>47</v>
      </c>
      <c r="J2682">
        <v>3</v>
      </c>
      <c r="K2682">
        <v>0</v>
      </c>
      <c r="L2682">
        <v>233</v>
      </c>
      <c r="M2682">
        <v>42</v>
      </c>
      <c r="N2682">
        <v>3</v>
      </c>
      <c r="O2682">
        <v>0</v>
      </c>
      <c r="P2682">
        <v>202</v>
      </c>
      <c r="Q2682">
        <v>49</v>
      </c>
      <c r="R2682">
        <v>3</v>
      </c>
      <c r="S2682">
        <v>0</v>
      </c>
      <c r="T2682">
        <v>176</v>
      </c>
    </row>
    <row r="2683" spans="1:20" x14ac:dyDescent="0.2">
      <c r="A2683" s="1">
        <v>43311</v>
      </c>
      <c r="B2683" t="s">
        <v>18</v>
      </c>
      <c r="C2683">
        <v>2</v>
      </c>
      <c r="D2683">
        <v>4</v>
      </c>
      <c r="E2683">
        <v>0</v>
      </c>
      <c r="F2683">
        <v>7</v>
      </c>
      <c r="G2683" s="5">
        <v>1</v>
      </c>
      <c r="H2683" s="5">
        <v>99999</v>
      </c>
      <c r="I2683">
        <v>5</v>
      </c>
      <c r="J2683">
        <v>4</v>
      </c>
      <c r="K2683">
        <v>1</v>
      </c>
      <c r="L2683">
        <v>10</v>
      </c>
      <c r="M2683">
        <v>12</v>
      </c>
      <c r="N2683">
        <v>4</v>
      </c>
      <c r="O2683">
        <v>0</v>
      </c>
      <c r="P2683">
        <v>42</v>
      </c>
      <c r="Q2683">
        <v>7</v>
      </c>
      <c r="R2683">
        <v>4</v>
      </c>
      <c r="S2683">
        <v>0</v>
      </c>
      <c r="T2683">
        <v>24</v>
      </c>
    </row>
    <row r="2684" spans="1:20" x14ac:dyDescent="0.2">
      <c r="A2684" s="1">
        <v>43311</v>
      </c>
      <c r="B2684" t="s">
        <v>19</v>
      </c>
      <c r="C2684">
        <v>23</v>
      </c>
      <c r="D2684">
        <v>9</v>
      </c>
      <c r="E2684">
        <v>0</v>
      </c>
      <c r="F2684">
        <v>202</v>
      </c>
      <c r="G2684" s="5">
        <v>6.6956521739130404</v>
      </c>
      <c r="H2684" s="5">
        <v>56604.565217391297</v>
      </c>
      <c r="I2684">
        <v>27</v>
      </c>
      <c r="J2684">
        <v>14</v>
      </c>
      <c r="K2684">
        <v>1</v>
      </c>
      <c r="L2684">
        <v>331</v>
      </c>
      <c r="M2684">
        <v>29</v>
      </c>
      <c r="N2684">
        <v>16</v>
      </c>
      <c r="O2684">
        <v>1</v>
      </c>
      <c r="P2684">
        <v>427</v>
      </c>
      <c r="Q2684">
        <v>16</v>
      </c>
      <c r="R2684">
        <v>18</v>
      </c>
      <c r="S2684">
        <v>0</v>
      </c>
      <c r="T2684">
        <v>291</v>
      </c>
    </row>
    <row r="2685" spans="1:20" x14ac:dyDescent="0.2">
      <c r="A2685" s="1">
        <v>43311</v>
      </c>
      <c r="B2685" t="s">
        <v>20</v>
      </c>
      <c r="C2685">
        <v>12</v>
      </c>
      <c r="D2685">
        <v>7</v>
      </c>
      <c r="E2685">
        <v>0</v>
      </c>
      <c r="F2685">
        <v>77</v>
      </c>
      <c r="G2685" s="5">
        <v>24.4166666666666</v>
      </c>
      <c r="H2685" s="5">
        <v>41712.916666666599</v>
      </c>
      <c r="I2685">
        <v>17</v>
      </c>
      <c r="J2685">
        <v>20</v>
      </c>
      <c r="K2685">
        <v>1</v>
      </c>
      <c r="L2685">
        <v>326</v>
      </c>
      <c r="M2685">
        <v>11</v>
      </c>
      <c r="N2685">
        <v>22</v>
      </c>
      <c r="O2685">
        <v>0</v>
      </c>
      <c r="P2685">
        <v>246</v>
      </c>
      <c r="Q2685">
        <v>11</v>
      </c>
      <c r="R2685">
        <v>14</v>
      </c>
      <c r="S2685">
        <v>0</v>
      </c>
      <c r="T2685">
        <v>154</v>
      </c>
    </row>
    <row r="2686" spans="1:20" x14ac:dyDescent="0.2">
      <c r="A2686" s="1">
        <v>43311</v>
      </c>
      <c r="B2686" t="s">
        <v>21</v>
      </c>
      <c r="C2686">
        <v>10</v>
      </c>
      <c r="D2686">
        <v>10</v>
      </c>
      <c r="E2686">
        <v>1</v>
      </c>
      <c r="F2686">
        <v>97</v>
      </c>
      <c r="G2686" s="5">
        <v>3.4</v>
      </c>
      <c r="H2686" s="5">
        <v>30118.6</v>
      </c>
      <c r="I2686">
        <v>11</v>
      </c>
      <c r="J2686">
        <v>10</v>
      </c>
      <c r="K2686">
        <v>0</v>
      </c>
      <c r="L2686">
        <v>110</v>
      </c>
      <c r="M2686">
        <v>14</v>
      </c>
      <c r="N2686">
        <v>10</v>
      </c>
      <c r="O2686">
        <v>1</v>
      </c>
      <c r="P2686">
        <v>134</v>
      </c>
      <c r="Q2686">
        <v>11</v>
      </c>
      <c r="R2686">
        <v>10</v>
      </c>
      <c r="S2686">
        <v>0</v>
      </c>
      <c r="T2686">
        <v>107</v>
      </c>
    </row>
    <row r="2687" spans="1:20" x14ac:dyDescent="0.2">
      <c r="A2687" s="1">
        <v>43311</v>
      </c>
      <c r="B2687" t="s">
        <v>22</v>
      </c>
      <c r="C2687">
        <v>25</v>
      </c>
      <c r="D2687">
        <v>7</v>
      </c>
      <c r="E2687">
        <v>0</v>
      </c>
      <c r="F2687">
        <v>208</v>
      </c>
      <c r="G2687" s="5">
        <v>2.6666666666666599</v>
      </c>
      <c r="H2687" s="5">
        <v>66722.619047618995</v>
      </c>
      <c r="I2687">
        <v>28</v>
      </c>
      <c r="J2687">
        <v>7</v>
      </c>
      <c r="K2687">
        <v>0</v>
      </c>
      <c r="L2687">
        <v>241</v>
      </c>
      <c r="M2687">
        <v>23</v>
      </c>
      <c r="N2687">
        <v>8</v>
      </c>
      <c r="O2687">
        <v>0</v>
      </c>
      <c r="P2687">
        <v>212</v>
      </c>
      <c r="Q2687">
        <v>18</v>
      </c>
      <c r="R2687">
        <v>8</v>
      </c>
      <c r="S2687">
        <v>1</v>
      </c>
      <c r="T2687">
        <v>149</v>
      </c>
    </row>
    <row r="2688" spans="1:20" x14ac:dyDescent="0.2">
      <c r="A2688" s="1">
        <v>43311</v>
      </c>
      <c r="B2688" t="s">
        <v>23</v>
      </c>
      <c r="C2688">
        <v>38</v>
      </c>
      <c r="D2688">
        <v>10</v>
      </c>
      <c r="E2688">
        <v>0</v>
      </c>
      <c r="F2688">
        <v>419</v>
      </c>
      <c r="G2688" s="5">
        <v>1.88888888888888</v>
      </c>
      <c r="H2688" s="5">
        <v>61207.166666666599</v>
      </c>
      <c r="I2688">
        <v>37</v>
      </c>
      <c r="J2688">
        <v>10</v>
      </c>
      <c r="K2688">
        <v>0</v>
      </c>
      <c r="L2688">
        <v>402</v>
      </c>
      <c r="M2688">
        <v>44</v>
      </c>
      <c r="N2688">
        <v>10</v>
      </c>
      <c r="O2688">
        <v>1</v>
      </c>
      <c r="P2688">
        <v>466</v>
      </c>
      <c r="Q2688">
        <v>33</v>
      </c>
      <c r="R2688">
        <v>10</v>
      </c>
      <c r="S2688">
        <v>0</v>
      </c>
      <c r="T2688">
        <v>357</v>
      </c>
    </row>
    <row r="2689" spans="1:20" x14ac:dyDescent="0.2">
      <c r="A2689" s="1">
        <v>43311</v>
      </c>
      <c r="B2689" t="s">
        <v>24</v>
      </c>
      <c r="C2689">
        <v>16</v>
      </c>
      <c r="D2689">
        <v>2</v>
      </c>
      <c r="E2689">
        <v>0</v>
      </c>
      <c r="F2689">
        <v>37</v>
      </c>
      <c r="G2689" s="5">
        <v>1.93333333333333</v>
      </c>
      <c r="H2689" s="5">
        <v>80001.733333333294</v>
      </c>
      <c r="I2689">
        <v>16</v>
      </c>
      <c r="J2689">
        <v>2</v>
      </c>
      <c r="K2689">
        <v>0</v>
      </c>
      <c r="L2689">
        <v>78</v>
      </c>
      <c r="M2689">
        <v>10</v>
      </c>
      <c r="N2689">
        <v>2</v>
      </c>
      <c r="O2689">
        <v>0</v>
      </c>
      <c r="P2689">
        <v>26</v>
      </c>
      <c r="Q2689">
        <v>10</v>
      </c>
      <c r="R2689">
        <v>2</v>
      </c>
      <c r="S2689">
        <v>0</v>
      </c>
      <c r="T2689">
        <v>28</v>
      </c>
    </row>
    <row r="2690" spans="1:20" x14ac:dyDescent="0.2">
      <c r="A2690" s="1">
        <v>43311</v>
      </c>
      <c r="B2690" t="s">
        <v>25</v>
      </c>
      <c r="C2690">
        <v>5</v>
      </c>
      <c r="D2690">
        <v>4</v>
      </c>
      <c r="E2690">
        <v>1</v>
      </c>
      <c r="F2690">
        <v>16</v>
      </c>
      <c r="G2690" s="5">
        <v>5.75</v>
      </c>
      <c r="H2690" s="5">
        <v>75003.25</v>
      </c>
      <c r="I2690">
        <v>7</v>
      </c>
      <c r="J2690">
        <v>4</v>
      </c>
      <c r="K2690">
        <v>0</v>
      </c>
      <c r="L2690">
        <v>24</v>
      </c>
      <c r="M2690">
        <v>3</v>
      </c>
      <c r="N2690">
        <v>4</v>
      </c>
      <c r="O2690">
        <v>0</v>
      </c>
      <c r="P2690">
        <v>12</v>
      </c>
      <c r="Q2690">
        <v>6</v>
      </c>
      <c r="R2690">
        <v>4</v>
      </c>
      <c r="S2690">
        <v>0</v>
      </c>
      <c r="T2690">
        <v>22</v>
      </c>
    </row>
    <row r="2691" spans="1:20" x14ac:dyDescent="0.2">
      <c r="A2691" s="1">
        <v>43311</v>
      </c>
      <c r="B2691" t="s">
        <v>26</v>
      </c>
      <c r="C2691">
        <v>22</v>
      </c>
      <c r="D2691">
        <v>2</v>
      </c>
      <c r="E2691">
        <v>0</v>
      </c>
      <c r="F2691">
        <v>42</v>
      </c>
      <c r="G2691" s="5">
        <v>6.0952380952380896</v>
      </c>
      <c r="H2691" s="5">
        <v>57209.952380952302</v>
      </c>
      <c r="I2691">
        <v>28</v>
      </c>
      <c r="J2691">
        <v>2</v>
      </c>
      <c r="K2691">
        <v>0</v>
      </c>
      <c r="L2691">
        <v>49</v>
      </c>
      <c r="M2691">
        <v>45</v>
      </c>
      <c r="N2691">
        <v>2</v>
      </c>
      <c r="O2691">
        <v>0</v>
      </c>
      <c r="P2691">
        <v>90</v>
      </c>
      <c r="Q2691">
        <v>22</v>
      </c>
      <c r="R2691">
        <v>2</v>
      </c>
      <c r="S2691">
        <v>0</v>
      </c>
      <c r="T2691">
        <v>44</v>
      </c>
    </row>
    <row r="2692" spans="1:20" x14ac:dyDescent="0.2">
      <c r="A2692" s="1">
        <v>43311</v>
      </c>
      <c r="B2692" t="s">
        <v>27</v>
      </c>
      <c r="C2692">
        <v>11</v>
      </c>
      <c r="D2692">
        <v>5</v>
      </c>
      <c r="E2692">
        <v>0</v>
      </c>
      <c r="F2692">
        <v>60</v>
      </c>
      <c r="G2692" s="5">
        <v>3.1818181818181799</v>
      </c>
      <c r="H2692" s="5">
        <v>90909.727272727207</v>
      </c>
      <c r="I2692">
        <v>14</v>
      </c>
      <c r="J2692">
        <v>8</v>
      </c>
      <c r="K2692">
        <v>1</v>
      </c>
      <c r="L2692">
        <v>110</v>
      </c>
      <c r="M2692">
        <v>6</v>
      </c>
      <c r="N2692">
        <v>8</v>
      </c>
      <c r="O2692">
        <v>1</v>
      </c>
      <c r="P2692">
        <v>44</v>
      </c>
      <c r="Q2692">
        <v>6</v>
      </c>
      <c r="R2692">
        <v>8</v>
      </c>
      <c r="S2692">
        <v>0</v>
      </c>
      <c r="T2692">
        <v>56</v>
      </c>
    </row>
    <row r="2693" spans="1:20" x14ac:dyDescent="0.2">
      <c r="A2693" s="1">
        <v>43311</v>
      </c>
      <c r="B2693" t="s">
        <v>28</v>
      </c>
      <c r="C2693">
        <v>8</v>
      </c>
      <c r="D2693">
        <v>8</v>
      </c>
      <c r="E2693">
        <v>0</v>
      </c>
      <c r="F2693">
        <v>63</v>
      </c>
      <c r="G2693" s="5">
        <v>6.375</v>
      </c>
      <c r="H2693" s="5">
        <v>25138.5</v>
      </c>
      <c r="I2693">
        <v>15</v>
      </c>
      <c r="J2693">
        <v>7</v>
      </c>
      <c r="K2693">
        <v>1</v>
      </c>
      <c r="L2693">
        <v>99</v>
      </c>
      <c r="M2693">
        <v>15</v>
      </c>
      <c r="N2693">
        <v>7</v>
      </c>
      <c r="O2693">
        <v>0</v>
      </c>
      <c r="P2693">
        <v>112</v>
      </c>
      <c r="Q2693">
        <v>18</v>
      </c>
      <c r="R2693">
        <v>11</v>
      </c>
      <c r="S2693">
        <v>0</v>
      </c>
      <c r="T2693">
        <v>190</v>
      </c>
    </row>
    <row r="2694" spans="1:20" x14ac:dyDescent="0.2">
      <c r="A2694" s="1">
        <v>43311</v>
      </c>
      <c r="B2694" t="s">
        <v>29</v>
      </c>
      <c r="C2694">
        <v>12</v>
      </c>
      <c r="D2694">
        <v>2</v>
      </c>
      <c r="E2694">
        <v>0</v>
      </c>
      <c r="F2694">
        <v>25</v>
      </c>
      <c r="G2694" s="5">
        <v>21</v>
      </c>
      <c r="H2694" s="5">
        <v>50034.083333333299</v>
      </c>
      <c r="I2694">
        <v>20</v>
      </c>
      <c r="J2694">
        <v>2</v>
      </c>
      <c r="K2694">
        <v>0</v>
      </c>
      <c r="L2694">
        <v>70</v>
      </c>
      <c r="M2694">
        <v>16</v>
      </c>
      <c r="N2694">
        <v>2</v>
      </c>
      <c r="O2694">
        <v>0</v>
      </c>
      <c r="P2694">
        <v>46</v>
      </c>
      <c r="Q2694">
        <v>12</v>
      </c>
      <c r="R2694">
        <v>2</v>
      </c>
      <c r="S2694">
        <v>0</v>
      </c>
      <c r="T2694">
        <v>44</v>
      </c>
    </row>
    <row r="2695" spans="1:20" x14ac:dyDescent="0.2">
      <c r="A2695" s="1">
        <v>43311</v>
      </c>
      <c r="B2695" t="s">
        <v>30</v>
      </c>
      <c r="C2695">
        <v>6</v>
      </c>
      <c r="D2695">
        <v>2</v>
      </c>
      <c r="E2695">
        <v>0</v>
      </c>
      <c r="F2695">
        <v>12</v>
      </c>
      <c r="G2695" s="5">
        <v>1.6</v>
      </c>
      <c r="H2695" s="5">
        <v>60055.4</v>
      </c>
      <c r="I2695">
        <v>21</v>
      </c>
      <c r="J2695">
        <v>2</v>
      </c>
      <c r="K2695">
        <v>0</v>
      </c>
      <c r="L2695">
        <v>77</v>
      </c>
      <c r="M2695">
        <v>17</v>
      </c>
      <c r="N2695">
        <v>2</v>
      </c>
      <c r="O2695">
        <v>0</v>
      </c>
      <c r="P2695">
        <v>46</v>
      </c>
      <c r="Q2695">
        <v>12</v>
      </c>
      <c r="R2695">
        <v>2</v>
      </c>
      <c r="S2695">
        <v>0</v>
      </c>
      <c r="T2695">
        <v>25</v>
      </c>
    </row>
    <row r="2696" spans="1:20" x14ac:dyDescent="0.2">
      <c r="A2696" s="1">
        <v>43311</v>
      </c>
      <c r="B2696" t="s">
        <v>31</v>
      </c>
      <c r="C2696">
        <v>58</v>
      </c>
      <c r="D2696">
        <v>11</v>
      </c>
      <c r="E2696">
        <v>1</v>
      </c>
      <c r="F2696">
        <v>610</v>
      </c>
      <c r="G2696" s="5">
        <v>10.0363636363636</v>
      </c>
      <c r="H2696" s="5">
        <v>43712.509090908999</v>
      </c>
      <c r="I2696">
        <v>71</v>
      </c>
      <c r="J2696">
        <v>16</v>
      </c>
      <c r="K2696">
        <v>1</v>
      </c>
      <c r="L2696">
        <v>1090</v>
      </c>
      <c r="M2696">
        <v>66</v>
      </c>
      <c r="N2696">
        <v>13</v>
      </c>
      <c r="O2696">
        <v>0</v>
      </c>
      <c r="P2696">
        <v>832</v>
      </c>
      <c r="Q2696">
        <v>63</v>
      </c>
      <c r="R2696">
        <v>13</v>
      </c>
      <c r="S2696">
        <v>0</v>
      </c>
      <c r="T2696">
        <v>823</v>
      </c>
    </row>
    <row r="2697" spans="1:20" x14ac:dyDescent="0.2">
      <c r="A2697" s="1">
        <v>43311</v>
      </c>
      <c r="B2697" t="s">
        <v>32</v>
      </c>
      <c r="C2697">
        <v>21</v>
      </c>
      <c r="D2697">
        <v>3</v>
      </c>
      <c r="E2697">
        <v>0</v>
      </c>
      <c r="F2697">
        <v>81</v>
      </c>
      <c r="G2697" s="5">
        <v>5.3809523809523796</v>
      </c>
      <c r="H2697" s="5">
        <v>38228.809523809497</v>
      </c>
      <c r="I2697">
        <v>27</v>
      </c>
      <c r="J2697">
        <v>3</v>
      </c>
      <c r="K2697">
        <v>0</v>
      </c>
      <c r="L2697">
        <v>102</v>
      </c>
      <c r="M2697">
        <v>28</v>
      </c>
      <c r="N2697">
        <v>3</v>
      </c>
      <c r="O2697">
        <v>0</v>
      </c>
      <c r="P2697">
        <v>117</v>
      </c>
      <c r="Q2697">
        <v>30</v>
      </c>
      <c r="R2697">
        <v>3</v>
      </c>
      <c r="S2697">
        <v>0</v>
      </c>
      <c r="T2697">
        <v>132</v>
      </c>
    </row>
    <row r="2698" spans="1:20" x14ac:dyDescent="0.2">
      <c r="A2698" s="1">
        <v>43312</v>
      </c>
      <c r="B2698" t="s">
        <v>18</v>
      </c>
      <c r="C2698">
        <v>6</v>
      </c>
      <c r="D2698">
        <v>4</v>
      </c>
      <c r="E2698">
        <v>0</v>
      </c>
      <c r="F2698">
        <v>21</v>
      </c>
      <c r="G2698" s="5">
        <v>1.5</v>
      </c>
      <c r="H2698" s="5">
        <v>75109.25</v>
      </c>
      <c r="I2698">
        <v>7</v>
      </c>
      <c r="J2698">
        <v>4</v>
      </c>
      <c r="K2698">
        <v>0</v>
      </c>
      <c r="L2698">
        <v>24</v>
      </c>
      <c r="M2698">
        <v>12</v>
      </c>
      <c r="N2698">
        <v>4</v>
      </c>
      <c r="O2698">
        <v>0</v>
      </c>
      <c r="P2698">
        <v>42</v>
      </c>
      <c r="Q2698">
        <v>3</v>
      </c>
      <c r="R2698">
        <v>4</v>
      </c>
      <c r="S2698">
        <v>0</v>
      </c>
      <c r="T2698">
        <v>10</v>
      </c>
    </row>
    <row r="2699" spans="1:20" x14ac:dyDescent="0.2">
      <c r="A2699" s="1">
        <v>43312</v>
      </c>
      <c r="B2699" t="s">
        <v>19</v>
      </c>
      <c r="C2699">
        <v>31</v>
      </c>
      <c r="D2699">
        <v>11</v>
      </c>
      <c r="E2699">
        <v>1</v>
      </c>
      <c r="F2699">
        <v>302</v>
      </c>
      <c r="G2699" s="5">
        <v>3.5806451612903198</v>
      </c>
      <c r="H2699" s="5">
        <v>48503.161290322503</v>
      </c>
      <c r="I2699">
        <v>38</v>
      </c>
      <c r="J2699">
        <v>11</v>
      </c>
      <c r="K2699">
        <v>1</v>
      </c>
      <c r="L2699">
        <v>385</v>
      </c>
      <c r="M2699">
        <v>27</v>
      </c>
      <c r="N2699">
        <v>15</v>
      </c>
      <c r="O2699">
        <v>2</v>
      </c>
      <c r="P2699">
        <v>336</v>
      </c>
      <c r="Q2699">
        <v>17</v>
      </c>
      <c r="R2699">
        <v>13</v>
      </c>
      <c r="S2699">
        <v>0</v>
      </c>
      <c r="T2699">
        <v>218</v>
      </c>
    </row>
    <row r="2700" spans="1:20" x14ac:dyDescent="0.2">
      <c r="A2700" s="1">
        <v>43312</v>
      </c>
      <c r="B2700" t="s">
        <v>20</v>
      </c>
      <c r="C2700">
        <v>17</v>
      </c>
      <c r="D2700">
        <v>8</v>
      </c>
      <c r="E2700">
        <v>0</v>
      </c>
      <c r="F2700">
        <v>132</v>
      </c>
      <c r="G2700" s="5">
        <v>3.5882352941176401</v>
      </c>
      <c r="H2700" s="5">
        <v>64813.2352941176</v>
      </c>
      <c r="I2700">
        <v>23</v>
      </c>
      <c r="J2700">
        <v>6</v>
      </c>
      <c r="K2700">
        <v>0</v>
      </c>
      <c r="L2700">
        <v>144</v>
      </c>
      <c r="M2700">
        <v>22</v>
      </c>
      <c r="N2700">
        <v>12</v>
      </c>
      <c r="O2700">
        <v>0</v>
      </c>
      <c r="P2700">
        <v>259</v>
      </c>
      <c r="Q2700">
        <v>4</v>
      </c>
      <c r="R2700">
        <v>22</v>
      </c>
      <c r="S2700">
        <v>0</v>
      </c>
      <c r="T2700">
        <v>87</v>
      </c>
    </row>
    <row r="2701" spans="1:20" x14ac:dyDescent="0.2">
      <c r="A2701" s="1">
        <v>43312</v>
      </c>
      <c r="B2701" t="s">
        <v>21</v>
      </c>
      <c r="C2701">
        <v>11</v>
      </c>
      <c r="D2701">
        <v>10</v>
      </c>
      <c r="E2701">
        <v>1</v>
      </c>
      <c r="F2701">
        <v>100</v>
      </c>
      <c r="G2701" s="5">
        <v>4.0909090909090899</v>
      </c>
      <c r="H2701" s="5">
        <v>45545</v>
      </c>
      <c r="I2701">
        <v>17</v>
      </c>
      <c r="J2701">
        <v>10</v>
      </c>
      <c r="K2701">
        <v>1</v>
      </c>
      <c r="L2701">
        <v>160</v>
      </c>
      <c r="M2701">
        <v>12</v>
      </c>
      <c r="N2701">
        <v>10</v>
      </c>
      <c r="O2701">
        <v>1</v>
      </c>
      <c r="P2701">
        <v>114</v>
      </c>
      <c r="Q2701">
        <v>8</v>
      </c>
      <c r="R2701">
        <v>10</v>
      </c>
      <c r="S2701">
        <v>0</v>
      </c>
      <c r="T2701">
        <v>83</v>
      </c>
    </row>
    <row r="2702" spans="1:20" x14ac:dyDescent="0.2">
      <c r="A2702" s="1">
        <v>43312</v>
      </c>
      <c r="B2702" t="s">
        <v>22</v>
      </c>
      <c r="C2702">
        <v>36</v>
      </c>
      <c r="D2702">
        <v>8</v>
      </c>
      <c r="E2702">
        <v>1</v>
      </c>
      <c r="F2702">
        <v>325</v>
      </c>
      <c r="G2702" s="5">
        <v>3.02941176470588</v>
      </c>
      <c r="H2702" s="5">
        <v>64762.411764705801</v>
      </c>
      <c r="I2702">
        <v>35</v>
      </c>
      <c r="J2702">
        <v>7</v>
      </c>
      <c r="K2702">
        <v>0</v>
      </c>
      <c r="L2702">
        <v>297</v>
      </c>
      <c r="M2702">
        <v>34</v>
      </c>
      <c r="N2702">
        <v>8</v>
      </c>
      <c r="O2702">
        <v>0</v>
      </c>
      <c r="P2702">
        <v>314</v>
      </c>
      <c r="Q2702">
        <v>20</v>
      </c>
      <c r="R2702">
        <v>8</v>
      </c>
      <c r="S2702">
        <v>0</v>
      </c>
      <c r="T2702">
        <v>187</v>
      </c>
    </row>
    <row r="2703" spans="1:20" x14ac:dyDescent="0.2">
      <c r="A2703" s="1">
        <v>43312</v>
      </c>
      <c r="B2703" t="s">
        <v>23</v>
      </c>
      <c r="C2703">
        <v>40</v>
      </c>
      <c r="D2703">
        <v>10</v>
      </c>
      <c r="E2703">
        <v>0</v>
      </c>
      <c r="F2703">
        <v>442</v>
      </c>
      <c r="G2703" s="5">
        <v>4.8157894736842097</v>
      </c>
      <c r="H2703" s="5">
        <v>57954.473684210498</v>
      </c>
      <c r="I2703">
        <v>41</v>
      </c>
      <c r="J2703">
        <v>10</v>
      </c>
      <c r="K2703">
        <v>0</v>
      </c>
      <c r="L2703">
        <v>452</v>
      </c>
      <c r="M2703">
        <v>61</v>
      </c>
      <c r="N2703">
        <v>10</v>
      </c>
      <c r="O2703">
        <v>0</v>
      </c>
      <c r="P2703">
        <v>680</v>
      </c>
      <c r="Q2703">
        <v>30</v>
      </c>
      <c r="R2703">
        <v>10</v>
      </c>
      <c r="S2703">
        <v>0</v>
      </c>
      <c r="T2703">
        <v>344</v>
      </c>
    </row>
    <row r="2704" spans="1:20" x14ac:dyDescent="0.2">
      <c r="A2704" s="1">
        <v>43312</v>
      </c>
      <c r="B2704" t="s">
        <v>24</v>
      </c>
      <c r="C2704">
        <v>19</v>
      </c>
      <c r="D2704">
        <v>2</v>
      </c>
      <c r="E2704">
        <v>0</v>
      </c>
      <c r="F2704">
        <v>44</v>
      </c>
      <c r="G2704" s="5">
        <v>2.6111111111111098</v>
      </c>
      <c r="H2704" s="5">
        <v>66705.222222222204</v>
      </c>
      <c r="I2704">
        <v>24</v>
      </c>
      <c r="J2704">
        <v>2</v>
      </c>
      <c r="K2704">
        <v>0</v>
      </c>
      <c r="L2704">
        <v>56</v>
      </c>
      <c r="M2704">
        <v>17</v>
      </c>
      <c r="N2704">
        <v>2</v>
      </c>
      <c r="O2704">
        <v>0</v>
      </c>
      <c r="P2704">
        <v>66</v>
      </c>
      <c r="Q2704">
        <v>9</v>
      </c>
      <c r="R2704">
        <v>2</v>
      </c>
      <c r="S2704">
        <v>0</v>
      </c>
      <c r="T2704">
        <v>42</v>
      </c>
    </row>
    <row r="2705" spans="1:20" x14ac:dyDescent="0.2">
      <c r="A2705" s="1">
        <v>43312</v>
      </c>
      <c r="B2705" t="s">
        <v>25</v>
      </c>
      <c r="C2705">
        <v>14</v>
      </c>
      <c r="D2705">
        <v>4</v>
      </c>
      <c r="E2705">
        <v>0</v>
      </c>
      <c r="F2705">
        <v>56</v>
      </c>
      <c r="G2705" s="5">
        <v>3.5833333333333299</v>
      </c>
      <c r="H2705" s="5">
        <v>58416.583333333299</v>
      </c>
      <c r="I2705">
        <v>13</v>
      </c>
      <c r="J2705">
        <v>4</v>
      </c>
      <c r="K2705">
        <v>0</v>
      </c>
      <c r="L2705">
        <v>45</v>
      </c>
      <c r="M2705">
        <v>14</v>
      </c>
      <c r="N2705">
        <v>4</v>
      </c>
      <c r="O2705">
        <v>3</v>
      </c>
      <c r="P2705">
        <v>32</v>
      </c>
      <c r="Q2705">
        <v>6</v>
      </c>
      <c r="R2705">
        <v>4</v>
      </c>
      <c r="S2705">
        <v>0</v>
      </c>
      <c r="T2705">
        <v>24</v>
      </c>
    </row>
    <row r="2706" spans="1:20" x14ac:dyDescent="0.2">
      <c r="A2706" s="1">
        <v>43312</v>
      </c>
      <c r="B2706" t="s">
        <v>26</v>
      </c>
      <c r="C2706">
        <v>58</v>
      </c>
      <c r="D2706">
        <v>2</v>
      </c>
      <c r="E2706">
        <v>0</v>
      </c>
      <c r="F2706">
        <v>109</v>
      </c>
      <c r="G2706" s="5">
        <v>3.2702702702702702</v>
      </c>
      <c r="H2706" s="5">
        <v>59615.594594594499</v>
      </c>
      <c r="I2706">
        <v>58</v>
      </c>
      <c r="J2706">
        <v>2</v>
      </c>
      <c r="K2706">
        <v>0</v>
      </c>
      <c r="L2706">
        <v>115</v>
      </c>
      <c r="M2706">
        <v>49</v>
      </c>
      <c r="N2706">
        <v>2</v>
      </c>
      <c r="O2706">
        <v>0</v>
      </c>
      <c r="P2706">
        <v>89</v>
      </c>
      <c r="Q2706">
        <v>24</v>
      </c>
      <c r="R2706">
        <v>2</v>
      </c>
      <c r="S2706">
        <v>0</v>
      </c>
      <c r="T2706">
        <v>48</v>
      </c>
    </row>
    <row r="2707" spans="1:20" x14ac:dyDescent="0.2">
      <c r="A2707" s="1">
        <v>43312</v>
      </c>
      <c r="B2707" t="s">
        <v>27</v>
      </c>
      <c r="C2707">
        <v>6</v>
      </c>
      <c r="D2707">
        <v>8</v>
      </c>
      <c r="E2707">
        <v>2</v>
      </c>
      <c r="F2707">
        <v>45</v>
      </c>
      <c r="G2707" s="5">
        <v>2</v>
      </c>
      <c r="H2707" s="5">
        <v>50513.166666666599</v>
      </c>
      <c r="I2707">
        <v>10</v>
      </c>
      <c r="J2707">
        <v>8</v>
      </c>
      <c r="K2707">
        <v>3</v>
      </c>
      <c r="L2707">
        <v>60</v>
      </c>
      <c r="M2707">
        <v>7</v>
      </c>
      <c r="N2707">
        <v>8</v>
      </c>
      <c r="O2707">
        <v>0</v>
      </c>
      <c r="P2707">
        <v>71</v>
      </c>
      <c r="Q2707">
        <v>9</v>
      </c>
      <c r="R2707">
        <v>8</v>
      </c>
      <c r="S2707">
        <v>0</v>
      </c>
      <c r="T2707">
        <v>84</v>
      </c>
    </row>
    <row r="2708" spans="1:20" x14ac:dyDescent="0.2">
      <c r="A2708" s="1">
        <v>43312</v>
      </c>
      <c r="B2708" t="s">
        <v>28</v>
      </c>
      <c r="C2708">
        <v>14</v>
      </c>
      <c r="D2708">
        <v>12</v>
      </c>
      <c r="E2708">
        <v>0</v>
      </c>
      <c r="F2708">
        <v>160</v>
      </c>
      <c r="G2708" s="5">
        <v>4.9285714285714199</v>
      </c>
      <c r="H2708" s="5">
        <v>36000.071428571398</v>
      </c>
      <c r="I2708">
        <v>23</v>
      </c>
      <c r="J2708">
        <v>7</v>
      </c>
      <c r="K2708">
        <v>0</v>
      </c>
      <c r="L2708">
        <v>156</v>
      </c>
      <c r="M2708">
        <v>14</v>
      </c>
      <c r="N2708">
        <v>10</v>
      </c>
      <c r="O2708">
        <v>0</v>
      </c>
      <c r="P2708">
        <v>147</v>
      </c>
      <c r="Q2708">
        <v>7</v>
      </c>
      <c r="R2708">
        <v>12</v>
      </c>
      <c r="S2708">
        <v>0</v>
      </c>
      <c r="T2708">
        <v>82</v>
      </c>
    </row>
    <row r="2709" spans="1:20" x14ac:dyDescent="0.2">
      <c r="A2709" s="1">
        <v>43312</v>
      </c>
      <c r="B2709" t="s">
        <v>29</v>
      </c>
      <c r="C2709">
        <v>17</v>
      </c>
      <c r="D2709">
        <v>2</v>
      </c>
      <c r="E2709">
        <v>0</v>
      </c>
      <c r="F2709">
        <v>33</v>
      </c>
      <c r="G2709" s="5">
        <v>3.1176470588235201</v>
      </c>
      <c r="H2709" s="5">
        <v>52981.058823529398</v>
      </c>
      <c r="I2709">
        <v>22</v>
      </c>
      <c r="J2709">
        <v>2</v>
      </c>
      <c r="K2709">
        <v>0</v>
      </c>
      <c r="L2709">
        <v>45</v>
      </c>
      <c r="M2709">
        <v>27</v>
      </c>
      <c r="N2709">
        <v>2</v>
      </c>
      <c r="O2709">
        <v>0</v>
      </c>
      <c r="P2709">
        <v>75</v>
      </c>
      <c r="Q2709">
        <v>11</v>
      </c>
      <c r="R2709">
        <v>2</v>
      </c>
      <c r="S2709">
        <v>0</v>
      </c>
      <c r="T2709">
        <v>28</v>
      </c>
    </row>
    <row r="2710" spans="1:20" x14ac:dyDescent="0.2">
      <c r="A2710" s="1">
        <v>43312</v>
      </c>
      <c r="B2710" t="s">
        <v>30</v>
      </c>
      <c r="C2710">
        <v>13</v>
      </c>
      <c r="D2710">
        <v>2</v>
      </c>
      <c r="E2710">
        <v>0</v>
      </c>
      <c r="F2710">
        <v>26</v>
      </c>
      <c r="G2710" s="5">
        <v>2.3333333333333299</v>
      </c>
      <c r="H2710" s="5">
        <v>75237.083333333299</v>
      </c>
      <c r="I2710">
        <v>9</v>
      </c>
      <c r="J2710">
        <v>2</v>
      </c>
      <c r="K2710">
        <v>0</v>
      </c>
      <c r="L2710">
        <v>19</v>
      </c>
      <c r="M2710">
        <v>14</v>
      </c>
      <c r="N2710">
        <v>2</v>
      </c>
      <c r="O2710">
        <v>0</v>
      </c>
      <c r="P2710">
        <v>38</v>
      </c>
      <c r="Q2710">
        <v>1</v>
      </c>
      <c r="R2710">
        <v>2</v>
      </c>
      <c r="S2710">
        <v>0</v>
      </c>
      <c r="T2710">
        <v>2</v>
      </c>
    </row>
    <row r="2711" spans="1:20" x14ac:dyDescent="0.2">
      <c r="A2711" s="1">
        <v>43312</v>
      </c>
      <c r="B2711" t="s">
        <v>31</v>
      </c>
      <c r="C2711">
        <v>87</v>
      </c>
      <c r="D2711">
        <v>13</v>
      </c>
      <c r="E2711">
        <v>1</v>
      </c>
      <c r="F2711">
        <v>1081</v>
      </c>
      <c r="G2711" s="5">
        <v>3.5862068965517202</v>
      </c>
      <c r="H2711" s="5">
        <v>47280.379310344797</v>
      </c>
      <c r="I2711">
        <v>104</v>
      </c>
      <c r="J2711">
        <v>11</v>
      </c>
      <c r="K2711">
        <v>0</v>
      </c>
      <c r="L2711">
        <v>1104</v>
      </c>
      <c r="M2711">
        <v>80</v>
      </c>
      <c r="N2711">
        <v>15</v>
      </c>
      <c r="O2711">
        <v>1</v>
      </c>
      <c r="P2711">
        <v>1059</v>
      </c>
      <c r="Q2711">
        <v>28</v>
      </c>
      <c r="R2711">
        <v>15</v>
      </c>
      <c r="S2711">
        <v>0</v>
      </c>
      <c r="T2711">
        <v>432</v>
      </c>
    </row>
    <row r="2712" spans="1:20" x14ac:dyDescent="0.2">
      <c r="A2712" s="1">
        <v>43312</v>
      </c>
      <c r="B2712" t="s">
        <v>32</v>
      </c>
      <c r="C2712">
        <v>33</v>
      </c>
      <c r="D2712">
        <v>3</v>
      </c>
      <c r="E2712">
        <v>0</v>
      </c>
      <c r="F2712">
        <v>124</v>
      </c>
      <c r="G2712" s="5">
        <v>2.9090909090908998</v>
      </c>
      <c r="H2712" s="5">
        <v>60744.121212121201</v>
      </c>
      <c r="I2712">
        <v>43</v>
      </c>
      <c r="J2712">
        <v>3</v>
      </c>
      <c r="K2712">
        <v>0</v>
      </c>
      <c r="L2712">
        <v>157</v>
      </c>
      <c r="M2712">
        <v>39</v>
      </c>
      <c r="N2712">
        <v>3</v>
      </c>
      <c r="O2712">
        <v>0</v>
      </c>
      <c r="P2712">
        <v>154</v>
      </c>
      <c r="Q2712">
        <v>14</v>
      </c>
      <c r="R2712">
        <v>3</v>
      </c>
      <c r="S2712">
        <v>0</v>
      </c>
      <c r="T2712">
        <v>58</v>
      </c>
    </row>
    <row r="2713" spans="1:20" x14ac:dyDescent="0.2">
      <c r="A2713" s="1">
        <v>43313</v>
      </c>
      <c r="B2713" t="s">
        <v>18</v>
      </c>
      <c r="C2713">
        <v>10</v>
      </c>
      <c r="D2713">
        <v>4</v>
      </c>
      <c r="E2713">
        <v>0</v>
      </c>
      <c r="F2713">
        <v>34</v>
      </c>
      <c r="G2713" s="5">
        <v>3.2</v>
      </c>
      <c r="H2713" s="5">
        <v>50067.9</v>
      </c>
      <c r="I2713">
        <v>6</v>
      </c>
      <c r="J2713">
        <v>4</v>
      </c>
      <c r="K2713">
        <v>0</v>
      </c>
      <c r="L2713">
        <v>21</v>
      </c>
      <c r="M2713">
        <v>20</v>
      </c>
      <c r="N2713">
        <v>4</v>
      </c>
      <c r="O2713">
        <v>0</v>
      </c>
      <c r="P2713">
        <v>70</v>
      </c>
      <c r="Q2713">
        <v>9</v>
      </c>
      <c r="R2713">
        <v>4</v>
      </c>
      <c r="S2713">
        <v>0</v>
      </c>
      <c r="T2713">
        <v>32</v>
      </c>
    </row>
    <row r="2714" spans="1:20" x14ac:dyDescent="0.2">
      <c r="A2714" s="1">
        <v>43313</v>
      </c>
      <c r="B2714" t="s">
        <v>19</v>
      </c>
      <c r="C2714">
        <v>28</v>
      </c>
      <c r="D2714">
        <v>16</v>
      </c>
      <c r="E2714">
        <v>1</v>
      </c>
      <c r="F2714">
        <v>406</v>
      </c>
      <c r="G2714" s="5">
        <v>2.5714285714285698</v>
      </c>
      <c r="H2714" s="5">
        <v>75020.571428571406</v>
      </c>
      <c r="I2714">
        <v>29</v>
      </c>
      <c r="J2714">
        <v>8</v>
      </c>
      <c r="K2714">
        <v>1</v>
      </c>
      <c r="L2714">
        <v>226</v>
      </c>
      <c r="M2714">
        <v>41</v>
      </c>
      <c r="N2714">
        <v>16</v>
      </c>
      <c r="O2714">
        <v>2</v>
      </c>
      <c r="P2714">
        <v>593</v>
      </c>
      <c r="Q2714">
        <v>34</v>
      </c>
      <c r="R2714">
        <v>11</v>
      </c>
      <c r="S2714">
        <v>1</v>
      </c>
      <c r="T2714">
        <v>335</v>
      </c>
    </row>
    <row r="2715" spans="1:20" x14ac:dyDescent="0.2">
      <c r="A2715" s="1">
        <v>43313</v>
      </c>
      <c r="B2715" t="s">
        <v>20</v>
      </c>
      <c r="C2715">
        <v>22</v>
      </c>
      <c r="D2715">
        <v>10</v>
      </c>
      <c r="E2715">
        <v>0</v>
      </c>
      <c r="F2715">
        <v>206</v>
      </c>
      <c r="G2715" s="5">
        <v>2.4090909090908998</v>
      </c>
      <c r="H2715" s="5">
        <v>45578.909090909001</v>
      </c>
      <c r="I2715">
        <v>17</v>
      </c>
      <c r="J2715">
        <v>7</v>
      </c>
      <c r="K2715">
        <v>0</v>
      </c>
      <c r="L2715">
        <v>121</v>
      </c>
      <c r="M2715">
        <v>30</v>
      </c>
      <c r="N2715">
        <v>23</v>
      </c>
      <c r="O2715">
        <v>6</v>
      </c>
      <c r="P2715">
        <v>448</v>
      </c>
      <c r="Q2715">
        <v>11</v>
      </c>
      <c r="R2715">
        <v>10</v>
      </c>
      <c r="S2715">
        <v>0</v>
      </c>
      <c r="T2715">
        <v>114</v>
      </c>
    </row>
    <row r="2716" spans="1:20" x14ac:dyDescent="0.2">
      <c r="A2716" s="1">
        <v>43313</v>
      </c>
      <c r="B2716" t="s">
        <v>21</v>
      </c>
      <c r="C2716">
        <v>11</v>
      </c>
      <c r="D2716">
        <v>10</v>
      </c>
      <c r="E2716">
        <v>0</v>
      </c>
      <c r="F2716">
        <v>114</v>
      </c>
      <c r="G2716" s="5">
        <v>2.3636363636363602</v>
      </c>
      <c r="H2716" s="5">
        <v>54767.909090909001</v>
      </c>
      <c r="I2716">
        <v>7</v>
      </c>
      <c r="J2716">
        <v>10</v>
      </c>
      <c r="K2716">
        <v>0</v>
      </c>
      <c r="L2716">
        <v>70</v>
      </c>
      <c r="M2716">
        <v>21</v>
      </c>
      <c r="N2716">
        <v>10</v>
      </c>
      <c r="O2716">
        <v>1</v>
      </c>
      <c r="P2716">
        <v>198</v>
      </c>
      <c r="Q2716">
        <v>9</v>
      </c>
      <c r="R2716">
        <v>10</v>
      </c>
      <c r="S2716">
        <v>0</v>
      </c>
      <c r="T2716">
        <v>91</v>
      </c>
    </row>
    <row r="2717" spans="1:20" x14ac:dyDescent="0.2">
      <c r="A2717" s="1">
        <v>43313</v>
      </c>
      <c r="B2717" t="s">
        <v>22</v>
      </c>
      <c r="C2717">
        <v>25</v>
      </c>
      <c r="D2717">
        <v>8</v>
      </c>
      <c r="E2717">
        <v>0</v>
      </c>
      <c r="F2717">
        <v>223</v>
      </c>
      <c r="G2717" s="5">
        <v>2.8695652173913002</v>
      </c>
      <c r="H2717" s="5">
        <v>56628.434782608601</v>
      </c>
      <c r="I2717">
        <v>56</v>
      </c>
      <c r="J2717">
        <v>7</v>
      </c>
      <c r="K2717">
        <v>0</v>
      </c>
      <c r="L2717">
        <v>475</v>
      </c>
      <c r="M2717">
        <v>55</v>
      </c>
      <c r="N2717">
        <v>8</v>
      </c>
      <c r="O2717">
        <v>0</v>
      </c>
      <c r="P2717">
        <v>508</v>
      </c>
      <c r="Q2717">
        <v>24</v>
      </c>
      <c r="R2717">
        <v>8</v>
      </c>
      <c r="S2717">
        <v>0</v>
      </c>
      <c r="T2717">
        <v>221</v>
      </c>
    </row>
    <row r="2718" spans="1:20" x14ac:dyDescent="0.2">
      <c r="A2718" s="1">
        <v>43313</v>
      </c>
      <c r="B2718" t="s">
        <v>23</v>
      </c>
      <c r="C2718">
        <v>38</v>
      </c>
      <c r="D2718">
        <v>10</v>
      </c>
      <c r="E2718">
        <v>0</v>
      </c>
      <c r="F2718">
        <v>413</v>
      </c>
      <c r="G2718" s="5">
        <v>4.9705882352941098</v>
      </c>
      <c r="H2718" s="5">
        <v>52965.029411764699</v>
      </c>
      <c r="I2718">
        <v>68</v>
      </c>
      <c r="J2718">
        <v>10</v>
      </c>
      <c r="K2718">
        <v>0</v>
      </c>
      <c r="L2718">
        <v>733</v>
      </c>
      <c r="M2718">
        <v>49</v>
      </c>
      <c r="N2718">
        <v>9</v>
      </c>
      <c r="O2718">
        <v>0</v>
      </c>
      <c r="P2718">
        <v>519</v>
      </c>
      <c r="Q2718">
        <v>50</v>
      </c>
      <c r="R2718">
        <v>10</v>
      </c>
      <c r="S2718">
        <v>0</v>
      </c>
      <c r="T2718">
        <v>546</v>
      </c>
    </row>
    <row r="2719" spans="1:20" x14ac:dyDescent="0.2">
      <c r="A2719" s="1">
        <v>43313</v>
      </c>
      <c r="B2719" t="s">
        <v>24</v>
      </c>
      <c r="C2719">
        <v>12</v>
      </c>
      <c r="D2719">
        <v>2</v>
      </c>
      <c r="E2719">
        <v>0</v>
      </c>
      <c r="F2719">
        <v>35</v>
      </c>
      <c r="G2719" s="5">
        <v>6.4166666666666599</v>
      </c>
      <c r="H2719" s="5">
        <v>66710</v>
      </c>
      <c r="I2719">
        <v>16</v>
      </c>
      <c r="J2719">
        <v>2</v>
      </c>
      <c r="K2719">
        <v>0</v>
      </c>
      <c r="L2719">
        <v>33</v>
      </c>
      <c r="M2719">
        <v>27</v>
      </c>
      <c r="N2719">
        <v>2</v>
      </c>
      <c r="O2719">
        <v>0</v>
      </c>
      <c r="P2719">
        <v>138</v>
      </c>
      <c r="Q2719">
        <v>9</v>
      </c>
      <c r="R2719">
        <v>2</v>
      </c>
      <c r="S2719">
        <v>0</v>
      </c>
      <c r="T2719">
        <v>28</v>
      </c>
    </row>
    <row r="2720" spans="1:20" x14ac:dyDescent="0.2">
      <c r="A2720" s="1">
        <v>43313</v>
      </c>
      <c r="B2720" t="s">
        <v>25</v>
      </c>
      <c r="C2720">
        <v>11</v>
      </c>
      <c r="D2720">
        <v>4</v>
      </c>
      <c r="E2720">
        <v>0</v>
      </c>
      <c r="F2720">
        <v>42</v>
      </c>
      <c r="G2720" s="5">
        <v>4.7777777777777697</v>
      </c>
      <c r="H2720" s="5">
        <v>44598</v>
      </c>
      <c r="I2720">
        <v>7</v>
      </c>
      <c r="J2720">
        <v>4</v>
      </c>
      <c r="K2720">
        <v>0</v>
      </c>
      <c r="L2720">
        <v>24</v>
      </c>
      <c r="M2720">
        <v>11</v>
      </c>
      <c r="N2720">
        <v>4</v>
      </c>
      <c r="O2720">
        <v>0</v>
      </c>
      <c r="P2720">
        <v>44</v>
      </c>
      <c r="Q2720">
        <v>14</v>
      </c>
      <c r="R2720">
        <v>4</v>
      </c>
      <c r="S2720">
        <v>0</v>
      </c>
      <c r="T2720">
        <v>54</v>
      </c>
    </row>
    <row r="2721" spans="1:20" x14ac:dyDescent="0.2">
      <c r="A2721" s="1">
        <v>43313</v>
      </c>
      <c r="B2721" t="s">
        <v>26</v>
      </c>
      <c r="C2721">
        <v>63</v>
      </c>
      <c r="D2721">
        <v>2</v>
      </c>
      <c r="E2721">
        <v>0</v>
      </c>
      <c r="F2721">
        <v>119</v>
      </c>
      <c r="G2721" s="5">
        <v>4.1176470588235201</v>
      </c>
      <c r="H2721" s="5">
        <v>47139.882352941102</v>
      </c>
      <c r="I2721">
        <v>52</v>
      </c>
      <c r="J2721">
        <v>2</v>
      </c>
      <c r="K2721">
        <v>0</v>
      </c>
      <c r="L2721">
        <v>100</v>
      </c>
      <c r="M2721">
        <v>35</v>
      </c>
      <c r="N2721">
        <v>2</v>
      </c>
      <c r="O2721">
        <v>0</v>
      </c>
      <c r="P2721">
        <v>66</v>
      </c>
      <c r="Q2721">
        <v>32</v>
      </c>
      <c r="R2721">
        <v>2</v>
      </c>
      <c r="S2721">
        <v>0</v>
      </c>
      <c r="T2721">
        <v>63</v>
      </c>
    </row>
    <row r="2722" spans="1:20" x14ac:dyDescent="0.2">
      <c r="A2722" s="1">
        <v>43313</v>
      </c>
      <c r="B2722" t="s">
        <v>27</v>
      </c>
      <c r="C2722">
        <v>13</v>
      </c>
      <c r="D2722">
        <v>8</v>
      </c>
      <c r="E2722">
        <v>1</v>
      </c>
      <c r="F2722">
        <v>117</v>
      </c>
      <c r="G2722" s="5">
        <v>2.4545454545454501</v>
      </c>
      <c r="H2722" s="5">
        <v>72731.363636363603</v>
      </c>
      <c r="I2722">
        <v>12</v>
      </c>
      <c r="J2722">
        <v>8</v>
      </c>
      <c r="K2722">
        <v>1</v>
      </c>
      <c r="L2722">
        <v>107</v>
      </c>
      <c r="M2722">
        <v>9</v>
      </c>
      <c r="N2722">
        <v>8</v>
      </c>
      <c r="O2722">
        <v>0</v>
      </c>
      <c r="P2722">
        <v>83</v>
      </c>
      <c r="Q2722">
        <v>6</v>
      </c>
      <c r="R2722">
        <v>8</v>
      </c>
      <c r="S2722">
        <v>0</v>
      </c>
      <c r="T2722">
        <v>58</v>
      </c>
    </row>
    <row r="2723" spans="1:20" x14ac:dyDescent="0.2">
      <c r="A2723" s="1">
        <v>43313</v>
      </c>
      <c r="B2723" t="s">
        <v>28</v>
      </c>
      <c r="C2723">
        <v>16</v>
      </c>
      <c r="D2723">
        <v>11</v>
      </c>
      <c r="E2723">
        <v>0</v>
      </c>
      <c r="F2723">
        <v>174</v>
      </c>
      <c r="G2723" s="5">
        <v>4.4375</v>
      </c>
      <c r="H2723" s="5">
        <v>50095.9375</v>
      </c>
      <c r="I2723">
        <v>17</v>
      </c>
      <c r="J2723">
        <v>8</v>
      </c>
      <c r="K2723">
        <v>1</v>
      </c>
      <c r="L2723">
        <v>113</v>
      </c>
      <c r="M2723">
        <v>24</v>
      </c>
      <c r="N2723">
        <v>22</v>
      </c>
      <c r="O2723">
        <v>0</v>
      </c>
      <c r="P2723">
        <v>427</v>
      </c>
      <c r="Q2723">
        <v>15</v>
      </c>
      <c r="R2723">
        <v>8</v>
      </c>
      <c r="S2723">
        <v>1</v>
      </c>
      <c r="T2723">
        <v>107</v>
      </c>
    </row>
    <row r="2724" spans="1:20" x14ac:dyDescent="0.2">
      <c r="A2724" s="1">
        <v>43313</v>
      </c>
      <c r="B2724" t="s">
        <v>29</v>
      </c>
      <c r="C2724">
        <v>24</v>
      </c>
      <c r="D2724">
        <v>2</v>
      </c>
      <c r="E2724">
        <v>0</v>
      </c>
      <c r="F2724">
        <v>53</v>
      </c>
      <c r="G2724" s="5">
        <v>2.7916666666666599</v>
      </c>
      <c r="H2724" s="5">
        <v>58487.166666666599</v>
      </c>
      <c r="I2724">
        <v>20</v>
      </c>
      <c r="J2724">
        <v>2</v>
      </c>
      <c r="K2724">
        <v>0</v>
      </c>
      <c r="L2724">
        <v>43</v>
      </c>
      <c r="M2724">
        <v>17</v>
      </c>
      <c r="N2724">
        <v>2</v>
      </c>
      <c r="O2724">
        <v>0</v>
      </c>
      <c r="P2724">
        <v>62</v>
      </c>
      <c r="Q2724">
        <v>15</v>
      </c>
      <c r="R2724">
        <v>2</v>
      </c>
      <c r="S2724">
        <v>0</v>
      </c>
      <c r="T2724">
        <v>41</v>
      </c>
    </row>
    <row r="2725" spans="1:20" x14ac:dyDescent="0.2">
      <c r="A2725" s="1">
        <v>43313</v>
      </c>
      <c r="B2725" t="s">
        <v>30</v>
      </c>
      <c r="C2725">
        <v>21</v>
      </c>
      <c r="D2725">
        <v>2</v>
      </c>
      <c r="E2725">
        <v>0</v>
      </c>
      <c r="F2725">
        <v>63</v>
      </c>
      <c r="G2725" s="5">
        <v>2.3684210526315699</v>
      </c>
      <c r="H2725" s="5">
        <v>63201.526315789401</v>
      </c>
      <c r="I2725">
        <v>16</v>
      </c>
      <c r="J2725">
        <v>2</v>
      </c>
      <c r="K2725">
        <v>0</v>
      </c>
      <c r="L2725">
        <v>30</v>
      </c>
      <c r="M2725">
        <v>23</v>
      </c>
      <c r="N2725">
        <v>2</v>
      </c>
      <c r="O2725">
        <v>0</v>
      </c>
      <c r="P2725">
        <v>86</v>
      </c>
      <c r="Q2725">
        <v>11</v>
      </c>
      <c r="R2725">
        <v>2</v>
      </c>
      <c r="S2725">
        <v>0</v>
      </c>
      <c r="T2725">
        <v>37</v>
      </c>
    </row>
    <row r="2726" spans="1:20" x14ac:dyDescent="0.2">
      <c r="A2726" s="1">
        <v>43313</v>
      </c>
      <c r="B2726" t="s">
        <v>31</v>
      </c>
      <c r="C2726">
        <v>71</v>
      </c>
      <c r="D2726">
        <v>14</v>
      </c>
      <c r="E2726">
        <v>1</v>
      </c>
      <c r="F2726">
        <v>929</v>
      </c>
      <c r="G2726" s="5">
        <v>4.8450704225352101</v>
      </c>
      <c r="H2726" s="5">
        <v>45175.408450704199</v>
      </c>
      <c r="I2726">
        <v>88</v>
      </c>
      <c r="J2726">
        <v>12</v>
      </c>
      <c r="K2726">
        <v>1</v>
      </c>
      <c r="L2726">
        <v>987</v>
      </c>
      <c r="M2726">
        <v>104</v>
      </c>
      <c r="N2726">
        <v>23</v>
      </c>
      <c r="O2726">
        <v>2</v>
      </c>
      <c r="P2726">
        <v>2115</v>
      </c>
      <c r="Q2726">
        <v>59</v>
      </c>
      <c r="R2726">
        <v>13</v>
      </c>
      <c r="S2726">
        <v>0</v>
      </c>
      <c r="T2726">
        <v>753</v>
      </c>
    </row>
    <row r="2727" spans="1:20" x14ac:dyDescent="0.2">
      <c r="A2727" s="1">
        <v>43313</v>
      </c>
      <c r="B2727" t="s">
        <v>32</v>
      </c>
      <c r="C2727">
        <v>30</v>
      </c>
      <c r="D2727">
        <v>3</v>
      </c>
      <c r="E2727">
        <v>0</v>
      </c>
      <c r="F2727">
        <v>117</v>
      </c>
      <c r="G2727" s="5">
        <v>2.8620689655172402</v>
      </c>
      <c r="H2727" s="5">
        <v>51822.172413793101</v>
      </c>
      <c r="I2727">
        <v>26</v>
      </c>
      <c r="J2727">
        <v>3</v>
      </c>
      <c r="K2727">
        <v>0</v>
      </c>
      <c r="L2727">
        <v>91</v>
      </c>
      <c r="M2727">
        <v>44</v>
      </c>
      <c r="N2727">
        <v>3</v>
      </c>
      <c r="O2727">
        <v>0</v>
      </c>
      <c r="P2727">
        <v>219</v>
      </c>
      <c r="Q2727">
        <v>22</v>
      </c>
      <c r="R2727">
        <v>3</v>
      </c>
      <c r="S2727">
        <v>0</v>
      </c>
      <c r="T2727">
        <v>95</v>
      </c>
    </row>
    <row r="2728" spans="1:20" x14ac:dyDescent="0.2">
      <c r="A2728" s="1">
        <v>43314</v>
      </c>
      <c r="B2728" t="s">
        <v>18</v>
      </c>
      <c r="C2728">
        <v>9</v>
      </c>
      <c r="D2728">
        <v>4</v>
      </c>
      <c r="E2728">
        <v>0</v>
      </c>
      <c r="F2728">
        <v>32</v>
      </c>
      <c r="G2728" s="5">
        <v>6.5</v>
      </c>
      <c r="H2728" s="5">
        <v>75004.5</v>
      </c>
      <c r="I2728">
        <v>15</v>
      </c>
      <c r="J2728">
        <v>4</v>
      </c>
      <c r="K2728">
        <v>1</v>
      </c>
      <c r="L2728">
        <v>38</v>
      </c>
      <c r="M2728">
        <v>10</v>
      </c>
      <c r="N2728">
        <v>4</v>
      </c>
      <c r="O2728">
        <v>0</v>
      </c>
      <c r="P2728">
        <v>35</v>
      </c>
      <c r="Q2728">
        <v>4</v>
      </c>
      <c r="R2728">
        <v>4</v>
      </c>
      <c r="S2728">
        <v>0</v>
      </c>
      <c r="T2728">
        <v>14</v>
      </c>
    </row>
    <row r="2729" spans="1:20" x14ac:dyDescent="0.2">
      <c r="A2729" s="1">
        <v>43314</v>
      </c>
      <c r="B2729" t="s">
        <v>19</v>
      </c>
      <c r="C2729">
        <v>35</v>
      </c>
      <c r="D2729">
        <v>11</v>
      </c>
      <c r="E2729">
        <v>1</v>
      </c>
      <c r="F2729">
        <v>359</v>
      </c>
      <c r="G2729" s="5">
        <v>3.3428571428571399</v>
      </c>
      <c r="H2729" s="5">
        <v>57202.057142857098</v>
      </c>
      <c r="I2729">
        <v>30</v>
      </c>
      <c r="J2729">
        <v>16</v>
      </c>
      <c r="K2729">
        <v>4</v>
      </c>
      <c r="L2729">
        <v>374</v>
      </c>
      <c r="M2729">
        <v>47</v>
      </c>
      <c r="N2729">
        <v>10</v>
      </c>
      <c r="O2729">
        <v>2</v>
      </c>
      <c r="P2729">
        <v>370</v>
      </c>
      <c r="Q2729">
        <v>22</v>
      </c>
      <c r="R2729">
        <v>13</v>
      </c>
      <c r="S2729">
        <v>0</v>
      </c>
      <c r="T2729">
        <v>284</v>
      </c>
    </row>
    <row r="2730" spans="1:20" x14ac:dyDescent="0.2">
      <c r="A2730" s="1">
        <v>43314</v>
      </c>
      <c r="B2730" t="s">
        <v>20</v>
      </c>
      <c r="C2730">
        <v>31</v>
      </c>
      <c r="D2730">
        <v>12</v>
      </c>
      <c r="E2730">
        <v>0</v>
      </c>
      <c r="F2730">
        <v>344</v>
      </c>
      <c r="G2730" s="5">
        <v>11.6521739130434</v>
      </c>
      <c r="H2730" s="5">
        <v>47885.304347826001</v>
      </c>
      <c r="I2730">
        <v>16</v>
      </c>
      <c r="J2730">
        <v>11</v>
      </c>
      <c r="K2730">
        <v>0</v>
      </c>
      <c r="L2730">
        <v>169</v>
      </c>
      <c r="M2730">
        <v>19</v>
      </c>
      <c r="N2730">
        <v>8</v>
      </c>
      <c r="O2730">
        <v>0</v>
      </c>
      <c r="P2730">
        <v>145</v>
      </c>
      <c r="Q2730">
        <v>10</v>
      </c>
      <c r="R2730">
        <v>7</v>
      </c>
      <c r="S2730">
        <v>0</v>
      </c>
      <c r="T2730">
        <v>67</v>
      </c>
    </row>
    <row r="2731" spans="1:20" x14ac:dyDescent="0.2">
      <c r="A2731" s="1">
        <v>43314</v>
      </c>
      <c r="B2731" t="s">
        <v>21</v>
      </c>
      <c r="C2731">
        <v>10</v>
      </c>
      <c r="D2731">
        <v>10</v>
      </c>
      <c r="E2731">
        <v>0</v>
      </c>
      <c r="F2731">
        <v>103</v>
      </c>
      <c r="G2731" s="5">
        <v>3.7</v>
      </c>
      <c r="H2731" s="5">
        <v>80025.7</v>
      </c>
      <c r="I2731">
        <v>13</v>
      </c>
      <c r="J2731">
        <v>10</v>
      </c>
      <c r="K2731">
        <v>0</v>
      </c>
      <c r="L2731">
        <v>130</v>
      </c>
      <c r="M2731">
        <v>7</v>
      </c>
      <c r="N2731">
        <v>10</v>
      </c>
      <c r="O2731">
        <v>0</v>
      </c>
      <c r="P2731">
        <v>71</v>
      </c>
      <c r="Q2731">
        <v>11</v>
      </c>
      <c r="R2731">
        <v>10</v>
      </c>
      <c r="S2731">
        <v>0</v>
      </c>
      <c r="T2731">
        <v>111</v>
      </c>
    </row>
    <row r="2732" spans="1:20" x14ac:dyDescent="0.2">
      <c r="A2732" s="1">
        <v>43314</v>
      </c>
      <c r="B2732" t="s">
        <v>22</v>
      </c>
      <c r="C2732">
        <v>31</v>
      </c>
      <c r="D2732">
        <v>8</v>
      </c>
      <c r="E2732">
        <v>1</v>
      </c>
      <c r="F2732">
        <v>271</v>
      </c>
      <c r="G2732" s="5">
        <v>2.86666666666666</v>
      </c>
      <c r="H2732" s="5">
        <v>63376.333333333299</v>
      </c>
      <c r="I2732">
        <v>43</v>
      </c>
      <c r="J2732">
        <v>7</v>
      </c>
      <c r="K2732">
        <v>0</v>
      </c>
      <c r="L2732">
        <v>369</v>
      </c>
      <c r="M2732">
        <v>39</v>
      </c>
      <c r="N2732">
        <v>8</v>
      </c>
      <c r="O2732">
        <v>0</v>
      </c>
      <c r="P2732">
        <v>353</v>
      </c>
      <c r="Q2732">
        <v>40</v>
      </c>
      <c r="R2732">
        <v>8</v>
      </c>
      <c r="S2732">
        <v>1</v>
      </c>
      <c r="T2732">
        <v>350</v>
      </c>
    </row>
    <row r="2733" spans="1:20" x14ac:dyDescent="0.2">
      <c r="A2733" s="1">
        <v>43314</v>
      </c>
      <c r="B2733" t="s">
        <v>23</v>
      </c>
      <c r="C2733">
        <v>40</v>
      </c>
      <c r="D2733">
        <v>10</v>
      </c>
      <c r="E2733">
        <v>0</v>
      </c>
      <c r="F2733">
        <v>450</v>
      </c>
      <c r="G2733" s="5">
        <v>2.17948717948717</v>
      </c>
      <c r="H2733" s="5">
        <v>59097.435897435898</v>
      </c>
      <c r="I2733">
        <v>72</v>
      </c>
      <c r="J2733">
        <v>10</v>
      </c>
      <c r="K2733">
        <v>0</v>
      </c>
      <c r="L2733">
        <v>780</v>
      </c>
      <c r="M2733">
        <v>44</v>
      </c>
      <c r="N2733">
        <v>10</v>
      </c>
      <c r="O2733">
        <v>0</v>
      </c>
      <c r="P2733">
        <v>482</v>
      </c>
      <c r="Q2733">
        <v>54</v>
      </c>
      <c r="R2733">
        <v>10</v>
      </c>
      <c r="S2733">
        <v>1</v>
      </c>
      <c r="T2733">
        <v>559</v>
      </c>
    </row>
    <row r="2734" spans="1:20" x14ac:dyDescent="0.2">
      <c r="A2734" s="1">
        <v>43314</v>
      </c>
      <c r="B2734" t="s">
        <v>24</v>
      </c>
      <c r="C2734">
        <v>20</v>
      </c>
      <c r="D2734">
        <v>2</v>
      </c>
      <c r="E2734">
        <v>0</v>
      </c>
      <c r="F2734">
        <v>74</v>
      </c>
      <c r="G2734" s="5">
        <v>3.6428571428571401</v>
      </c>
      <c r="H2734" s="5">
        <v>50043.857142857101</v>
      </c>
      <c r="I2734">
        <v>20</v>
      </c>
      <c r="J2734">
        <v>2</v>
      </c>
      <c r="K2734">
        <v>0</v>
      </c>
      <c r="L2734">
        <v>61</v>
      </c>
      <c r="M2734">
        <v>11</v>
      </c>
      <c r="N2734">
        <v>2</v>
      </c>
      <c r="O2734">
        <v>0</v>
      </c>
      <c r="P2734">
        <v>28</v>
      </c>
      <c r="Q2734">
        <v>9</v>
      </c>
      <c r="R2734">
        <v>2</v>
      </c>
      <c r="S2734">
        <v>0</v>
      </c>
      <c r="T2734">
        <v>28</v>
      </c>
    </row>
    <row r="2735" spans="1:20" x14ac:dyDescent="0.2">
      <c r="A2735" s="1">
        <v>43314</v>
      </c>
      <c r="B2735" t="s">
        <v>25</v>
      </c>
      <c r="C2735">
        <v>7</v>
      </c>
      <c r="D2735">
        <v>4</v>
      </c>
      <c r="E2735">
        <v>0</v>
      </c>
      <c r="F2735">
        <v>28</v>
      </c>
      <c r="G2735" s="5">
        <v>1.6</v>
      </c>
      <c r="H2735" s="5">
        <v>60132.6</v>
      </c>
      <c r="I2735">
        <v>15</v>
      </c>
      <c r="J2735">
        <v>4</v>
      </c>
      <c r="K2735">
        <v>0</v>
      </c>
      <c r="L2735">
        <v>52</v>
      </c>
      <c r="M2735">
        <v>7</v>
      </c>
      <c r="N2735">
        <v>4</v>
      </c>
      <c r="O2735">
        <v>0</v>
      </c>
      <c r="P2735">
        <v>28</v>
      </c>
      <c r="Q2735">
        <v>9</v>
      </c>
      <c r="R2735">
        <v>4</v>
      </c>
      <c r="S2735">
        <v>0</v>
      </c>
      <c r="T2735">
        <v>36</v>
      </c>
    </row>
    <row r="2736" spans="1:20" x14ac:dyDescent="0.2">
      <c r="A2736" s="1">
        <v>43314</v>
      </c>
      <c r="B2736" t="s">
        <v>26</v>
      </c>
      <c r="C2736">
        <v>46</v>
      </c>
      <c r="D2736">
        <v>2</v>
      </c>
      <c r="E2736">
        <v>0</v>
      </c>
      <c r="F2736">
        <v>91</v>
      </c>
      <c r="G2736" s="5">
        <v>10.1290322580645</v>
      </c>
      <c r="H2736" s="5">
        <v>58150</v>
      </c>
      <c r="I2736">
        <v>48</v>
      </c>
      <c r="J2736">
        <v>2</v>
      </c>
      <c r="K2736">
        <v>0</v>
      </c>
      <c r="L2736">
        <v>86</v>
      </c>
      <c r="M2736">
        <v>49</v>
      </c>
      <c r="N2736">
        <v>2</v>
      </c>
      <c r="O2736">
        <v>0</v>
      </c>
      <c r="P2736">
        <v>98</v>
      </c>
      <c r="Q2736">
        <v>30</v>
      </c>
      <c r="R2736">
        <v>2</v>
      </c>
      <c r="S2736">
        <v>0</v>
      </c>
      <c r="T2736">
        <v>59</v>
      </c>
    </row>
    <row r="2737" spans="1:20" x14ac:dyDescent="0.2">
      <c r="A2737" s="1">
        <v>43314</v>
      </c>
      <c r="B2737" t="s">
        <v>27</v>
      </c>
      <c r="C2737">
        <v>10</v>
      </c>
      <c r="D2737">
        <v>8</v>
      </c>
      <c r="E2737">
        <v>0</v>
      </c>
      <c r="F2737">
        <v>94</v>
      </c>
      <c r="G2737" s="5">
        <v>4.5</v>
      </c>
      <c r="H2737" s="5">
        <v>50076</v>
      </c>
      <c r="I2737">
        <v>11</v>
      </c>
      <c r="J2737">
        <v>8</v>
      </c>
      <c r="K2737">
        <v>0</v>
      </c>
      <c r="L2737">
        <v>108</v>
      </c>
      <c r="M2737">
        <v>11</v>
      </c>
      <c r="N2737">
        <v>8</v>
      </c>
      <c r="O2737">
        <v>0</v>
      </c>
      <c r="P2737">
        <v>103</v>
      </c>
      <c r="Q2737">
        <v>16</v>
      </c>
      <c r="R2737">
        <v>8</v>
      </c>
      <c r="S2737">
        <v>0</v>
      </c>
      <c r="T2737">
        <v>155</v>
      </c>
    </row>
    <row r="2738" spans="1:20" x14ac:dyDescent="0.2">
      <c r="A2738" s="1">
        <v>43314</v>
      </c>
      <c r="B2738" t="s">
        <v>28</v>
      </c>
      <c r="C2738">
        <v>18</v>
      </c>
      <c r="D2738">
        <v>18</v>
      </c>
      <c r="E2738">
        <v>1</v>
      </c>
      <c r="F2738">
        <v>275</v>
      </c>
      <c r="G2738" s="5">
        <v>5</v>
      </c>
      <c r="H2738" s="5">
        <v>46763.6</v>
      </c>
      <c r="I2738">
        <v>13</v>
      </c>
      <c r="J2738">
        <v>11</v>
      </c>
      <c r="K2738">
        <v>3</v>
      </c>
      <c r="L2738">
        <v>113</v>
      </c>
      <c r="M2738">
        <v>11</v>
      </c>
      <c r="N2738">
        <v>8</v>
      </c>
      <c r="O2738">
        <v>1</v>
      </c>
      <c r="P2738">
        <v>77</v>
      </c>
      <c r="Q2738">
        <v>10</v>
      </c>
      <c r="R2738">
        <v>10</v>
      </c>
      <c r="S2738">
        <v>0</v>
      </c>
      <c r="T2738">
        <v>96</v>
      </c>
    </row>
    <row r="2739" spans="1:20" x14ac:dyDescent="0.2">
      <c r="A2739" s="1">
        <v>43314</v>
      </c>
      <c r="B2739" t="s">
        <v>29</v>
      </c>
      <c r="C2739">
        <v>20</v>
      </c>
      <c r="D2739">
        <v>2</v>
      </c>
      <c r="E2739">
        <v>0</v>
      </c>
      <c r="F2739">
        <v>51</v>
      </c>
      <c r="G2739" s="5">
        <v>15.4705882352941</v>
      </c>
      <c r="H2739" s="5">
        <v>47116.764705882299</v>
      </c>
      <c r="I2739">
        <v>24</v>
      </c>
      <c r="J2739">
        <v>2</v>
      </c>
      <c r="K2739">
        <v>0</v>
      </c>
      <c r="L2739">
        <v>72</v>
      </c>
      <c r="M2739">
        <v>23</v>
      </c>
      <c r="N2739">
        <v>2</v>
      </c>
      <c r="O2739">
        <v>0</v>
      </c>
      <c r="P2739">
        <v>61</v>
      </c>
      <c r="Q2739">
        <v>11</v>
      </c>
      <c r="R2739">
        <v>2</v>
      </c>
      <c r="S2739">
        <v>0</v>
      </c>
      <c r="T2739">
        <v>27</v>
      </c>
    </row>
    <row r="2740" spans="1:20" x14ac:dyDescent="0.2">
      <c r="A2740" s="1">
        <v>43314</v>
      </c>
      <c r="B2740" t="s">
        <v>30</v>
      </c>
      <c r="C2740">
        <v>15</v>
      </c>
      <c r="D2740">
        <v>2</v>
      </c>
      <c r="E2740">
        <v>0</v>
      </c>
      <c r="F2740">
        <v>64</v>
      </c>
      <c r="G2740" s="5">
        <v>2.1666666666666599</v>
      </c>
      <c r="H2740" s="5">
        <v>75006.5</v>
      </c>
      <c r="I2740">
        <v>15</v>
      </c>
      <c r="J2740">
        <v>2</v>
      </c>
      <c r="K2740">
        <v>0</v>
      </c>
      <c r="L2740">
        <v>27</v>
      </c>
      <c r="M2740">
        <v>16</v>
      </c>
      <c r="N2740">
        <v>2</v>
      </c>
      <c r="O2740">
        <v>0</v>
      </c>
      <c r="P2740">
        <v>40</v>
      </c>
      <c r="Q2740">
        <v>10</v>
      </c>
      <c r="R2740">
        <v>2</v>
      </c>
      <c r="S2740">
        <v>0</v>
      </c>
      <c r="T2740">
        <v>26</v>
      </c>
    </row>
    <row r="2741" spans="1:20" x14ac:dyDescent="0.2">
      <c r="A2741" s="1">
        <v>43314</v>
      </c>
      <c r="B2741" t="s">
        <v>31</v>
      </c>
      <c r="C2741">
        <v>94</v>
      </c>
      <c r="D2741">
        <v>15</v>
      </c>
      <c r="E2741">
        <v>1</v>
      </c>
      <c r="F2741">
        <v>1307</v>
      </c>
      <c r="G2741" s="5">
        <v>6.5890410958904102</v>
      </c>
      <c r="H2741" s="5">
        <v>57602.931506849302</v>
      </c>
      <c r="I2741">
        <v>94</v>
      </c>
      <c r="J2741">
        <v>13</v>
      </c>
      <c r="K2741">
        <v>1</v>
      </c>
      <c r="L2741">
        <v>1054</v>
      </c>
      <c r="M2741">
        <v>81</v>
      </c>
      <c r="N2741">
        <v>14</v>
      </c>
      <c r="O2741">
        <v>1</v>
      </c>
      <c r="P2741">
        <v>1034</v>
      </c>
      <c r="Q2741">
        <v>64</v>
      </c>
      <c r="R2741">
        <v>15</v>
      </c>
      <c r="S2741">
        <v>0</v>
      </c>
      <c r="T2741">
        <v>934</v>
      </c>
    </row>
    <row r="2742" spans="1:20" x14ac:dyDescent="0.2">
      <c r="A2742" s="1">
        <v>43314</v>
      </c>
      <c r="B2742" t="s">
        <v>32</v>
      </c>
      <c r="C2742">
        <v>34</v>
      </c>
      <c r="D2742">
        <v>3</v>
      </c>
      <c r="E2742">
        <v>0</v>
      </c>
      <c r="F2742">
        <v>162</v>
      </c>
      <c r="G2742" s="5">
        <v>3.4444444444444402</v>
      </c>
      <c r="H2742" s="5">
        <v>48250.962962962898</v>
      </c>
      <c r="I2742">
        <v>37</v>
      </c>
      <c r="J2742">
        <v>3</v>
      </c>
      <c r="K2742">
        <v>1</v>
      </c>
      <c r="L2742">
        <v>118</v>
      </c>
      <c r="M2742">
        <v>41</v>
      </c>
      <c r="N2742">
        <v>3</v>
      </c>
      <c r="O2742">
        <v>0</v>
      </c>
      <c r="P2742">
        <v>176</v>
      </c>
      <c r="Q2742">
        <v>43</v>
      </c>
      <c r="R2742">
        <v>3</v>
      </c>
      <c r="S2742">
        <v>0</v>
      </c>
      <c r="T2742">
        <v>147</v>
      </c>
    </row>
    <row r="2743" spans="1:20" x14ac:dyDescent="0.2">
      <c r="A2743" s="1">
        <v>43315</v>
      </c>
      <c r="B2743" t="s">
        <v>18</v>
      </c>
      <c r="C2743">
        <v>11</v>
      </c>
      <c r="D2743">
        <v>4</v>
      </c>
      <c r="E2743">
        <v>0</v>
      </c>
      <c r="F2743">
        <v>38</v>
      </c>
      <c r="G2743" s="5">
        <v>1.7777777777777699</v>
      </c>
      <c r="H2743" s="5">
        <v>44592</v>
      </c>
      <c r="I2743">
        <v>25</v>
      </c>
      <c r="J2743">
        <v>4</v>
      </c>
      <c r="K2743">
        <v>0</v>
      </c>
      <c r="L2743">
        <v>86</v>
      </c>
      <c r="M2743">
        <v>8</v>
      </c>
      <c r="N2743">
        <v>4</v>
      </c>
      <c r="O2743">
        <v>0</v>
      </c>
      <c r="P2743">
        <v>28</v>
      </c>
      <c r="Q2743">
        <v>10</v>
      </c>
      <c r="R2743">
        <v>4</v>
      </c>
      <c r="S2743">
        <v>0</v>
      </c>
      <c r="T2743">
        <v>35</v>
      </c>
    </row>
    <row r="2744" spans="1:20" x14ac:dyDescent="0.2">
      <c r="A2744" s="1">
        <v>43315</v>
      </c>
      <c r="B2744" t="s">
        <v>19</v>
      </c>
      <c r="C2744">
        <v>27</v>
      </c>
      <c r="D2744">
        <v>16</v>
      </c>
      <c r="E2744">
        <v>1</v>
      </c>
      <c r="F2744">
        <v>405</v>
      </c>
      <c r="G2744" s="5">
        <v>1.7037037037036999</v>
      </c>
      <c r="H2744" s="5">
        <v>63070.555555555497</v>
      </c>
      <c r="I2744">
        <v>49</v>
      </c>
      <c r="J2744">
        <v>13</v>
      </c>
      <c r="K2744">
        <v>1</v>
      </c>
      <c r="L2744">
        <v>598</v>
      </c>
      <c r="M2744">
        <v>34</v>
      </c>
      <c r="N2744">
        <v>11</v>
      </c>
      <c r="O2744">
        <v>1</v>
      </c>
      <c r="P2744">
        <v>328</v>
      </c>
      <c r="Q2744">
        <v>35</v>
      </c>
      <c r="R2744">
        <v>13</v>
      </c>
      <c r="S2744">
        <v>1</v>
      </c>
      <c r="T2744">
        <v>413</v>
      </c>
    </row>
    <row r="2745" spans="1:20" x14ac:dyDescent="0.2">
      <c r="A2745" s="1">
        <v>43315</v>
      </c>
      <c r="B2745" t="s">
        <v>20</v>
      </c>
      <c r="C2745">
        <v>11</v>
      </c>
      <c r="D2745">
        <v>10</v>
      </c>
      <c r="E2745">
        <v>0</v>
      </c>
      <c r="F2745">
        <v>103</v>
      </c>
      <c r="G2745" s="5">
        <v>3.4545454545454501</v>
      </c>
      <c r="H2745" s="5">
        <v>45642.818181818096</v>
      </c>
      <c r="I2745">
        <v>20</v>
      </c>
      <c r="J2745">
        <v>20</v>
      </c>
      <c r="K2745">
        <v>0</v>
      </c>
      <c r="L2745">
        <v>404</v>
      </c>
      <c r="M2745">
        <v>30</v>
      </c>
      <c r="N2745">
        <v>8</v>
      </c>
      <c r="O2745">
        <v>0</v>
      </c>
      <c r="P2745">
        <v>235</v>
      </c>
      <c r="Q2745">
        <v>22</v>
      </c>
      <c r="R2745">
        <v>9</v>
      </c>
      <c r="S2745">
        <v>0</v>
      </c>
      <c r="T2745">
        <v>183</v>
      </c>
    </row>
    <row r="2746" spans="1:20" x14ac:dyDescent="0.2">
      <c r="A2746" s="1">
        <v>43315</v>
      </c>
      <c r="B2746" t="s">
        <v>21</v>
      </c>
      <c r="C2746">
        <v>21</v>
      </c>
      <c r="D2746">
        <v>10</v>
      </c>
      <c r="E2746">
        <v>0</v>
      </c>
      <c r="F2746">
        <v>213</v>
      </c>
      <c r="G2746" s="5">
        <v>4.1500000000000004</v>
      </c>
      <c r="H2746" s="5">
        <v>25298.15</v>
      </c>
      <c r="I2746">
        <v>23</v>
      </c>
      <c r="J2746">
        <v>10</v>
      </c>
      <c r="K2746">
        <v>0</v>
      </c>
      <c r="L2746">
        <v>230</v>
      </c>
      <c r="M2746">
        <v>23</v>
      </c>
      <c r="N2746">
        <v>10</v>
      </c>
      <c r="O2746">
        <v>0</v>
      </c>
      <c r="P2746">
        <v>226</v>
      </c>
      <c r="Q2746">
        <v>18</v>
      </c>
      <c r="R2746">
        <v>10</v>
      </c>
      <c r="S2746">
        <v>0</v>
      </c>
      <c r="T2746">
        <v>183</v>
      </c>
    </row>
    <row r="2747" spans="1:20" x14ac:dyDescent="0.2">
      <c r="A2747" s="1">
        <v>43315</v>
      </c>
      <c r="B2747" t="s">
        <v>22</v>
      </c>
      <c r="C2747">
        <v>26</v>
      </c>
      <c r="D2747">
        <v>8</v>
      </c>
      <c r="E2747">
        <v>0</v>
      </c>
      <c r="F2747">
        <v>232</v>
      </c>
      <c r="G2747" s="5">
        <v>2.1923076923076898</v>
      </c>
      <c r="H2747" s="5">
        <v>65471.7307692307</v>
      </c>
      <c r="I2747">
        <v>52</v>
      </c>
      <c r="J2747">
        <v>7</v>
      </c>
      <c r="K2747">
        <v>0</v>
      </c>
      <c r="L2747">
        <v>447</v>
      </c>
      <c r="M2747">
        <v>33</v>
      </c>
      <c r="N2747">
        <v>8</v>
      </c>
      <c r="O2747">
        <v>1</v>
      </c>
      <c r="P2747">
        <v>277</v>
      </c>
      <c r="Q2747">
        <v>38</v>
      </c>
      <c r="R2747">
        <v>8</v>
      </c>
      <c r="S2747">
        <v>0</v>
      </c>
      <c r="T2747">
        <v>334</v>
      </c>
    </row>
    <row r="2748" spans="1:20" x14ac:dyDescent="0.2">
      <c r="A2748" s="1">
        <v>43315</v>
      </c>
      <c r="B2748" t="s">
        <v>23</v>
      </c>
      <c r="C2748">
        <v>53</v>
      </c>
      <c r="D2748">
        <v>10</v>
      </c>
      <c r="E2748">
        <v>0</v>
      </c>
      <c r="F2748">
        <v>586</v>
      </c>
      <c r="G2748" s="5">
        <v>2.4897959183673399</v>
      </c>
      <c r="H2748" s="5">
        <v>63382.734693877501</v>
      </c>
      <c r="I2748">
        <v>67</v>
      </c>
      <c r="J2748">
        <v>10</v>
      </c>
      <c r="K2748">
        <v>0</v>
      </c>
      <c r="L2748">
        <v>751</v>
      </c>
      <c r="M2748">
        <v>55</v>
      </c>
      <c r="N2748">
        <v>10</v>
      </c>
      <c r="O2748">
        <v>1</v>
      </c>
      <c r="P2748">
        <v>573</v>
      </c>
      <c r="Q2748">
        <v>73</v>
      </c>
      <c r="R2748">
        <v>10</v>
      </c>
      <c r="S2748">
        <v>0</v>
      </c>
      <c r="T2748">
        <v>808</v>
      </c>
    </row>
    <row r="2749" spans="1:20" x14ac:dyDescent="0.2">
      <c r="A2749" s="1">
        <v>43315</v>
      </c>
      <c r="B2749" t="s">
        <v>24</v>
      </c>
      <c r="C2749">
        <v>7</v>
      </c>
      <c r="D2749">
        <v>2</v>
      </c>
      <c r="E2749">
        <v>0</v>
      </c>
      <c r="F2749">
        <v>18</v>
      </c>
      <c r="G2749" s="5">
        <v>2</v>
      </c>
      <c r="H2749" s="5">
        <v>28764</v>
      </c>
      <c r="I2749">
        <v>25</v>
      </c>
      <c r="J2749">
        <v>2</v>
      </c>
      <c r="K2749">
        <v>0</v>
      </c>
      <c r="L2749">
        <v>94</v>
      </c>
      <c r="M2749">
        <v>24</v>
      </c>
      <c r="N2749">
        <v>2</v>
      </c>
      <c r="O2749">
        <v>0</v>
      </c>
      <c r="P2749">
        <v>70</v>
      </c>
      <c r="Q2749">
        <v>10</v>
      </c>
      <c r="R2749">
        <v>2</v>
      </c>
      <c r="S2749">
        <v>0</v>
      </c>
      <c r="T2749">
        <v>24</v>
      </c>
    </row>
    <row r="2750" spans="1:20" x14ac:dyDescent="0.2">
      <c r="A2750" s="1">
        <v>43315</v>
      </c>
      <c r="B2750" t="s">
        <v>25</v>
      </c>
      <c r="C2750">
        <v>16</v>
      </c>
      <c r="D2750">
        <v>4</v>
      </c>
      <c r="E2750">
        <v>0</v>
      </c>
      <c r="F2750">
        <v>62</v>
      </c>
      <c r="G2750" s="5">
        <v>3.8333333333333299</v>
      </c>
      <c r="H2750" s="5">
        <v>50202.666666666599</v>
      </c>
      <c r="I2750">
        <v>19</v>
      </c>
      <c r="J2750">
        <v>4</v>
      </c>
      <c r="K2750">
        <v>0</v>
      </c>
      <c r="L2750">
        <v>63</v>
      </c>
      <c r="M2750">
        <v>14</v>
      </c>
      <c r="N2750">
        <v>4</v>
      </c>
      <c r="O2750">
        <v>0</v>
      </c>
      <c r="P2750">
        <v>54</v>
      </c>
      <c r="Q2750">
        <v>15</v>
      </c>
      <c r="R2750">
        <v>4</v>
      </c>
      <c r="S2750">
        <v>0</v>
      </c>
      <c r="T2750">
        <v>60</v>
      </c>
    </row>
    <row r="2751" spans="1:20" x14ac:dyDescent="0.2">
      <c r="A2751" s="1">
        <v>43315</v>
      </c>
      <c r="B2751" t="s">
        <v>26</v>
      </c>
      <c r="C2751">
        <v>50</v>
      </c>
      <c r="D2751">
        <v>2</v>
      </c>
      <c r="E2751">
        <v>0</v>
      </c>
      <c r="F2751">
        <v>98</v>
      </c>
      <c r="G2751" s="5">
        <v>2.8181818181818099</v>
      </c>
      <c r="H2751" s="5">
        <v>57700.484848484797</v>
      </c>
      <c r="I2751">
        <v>43</v>
      </c>
      <c r="J2751">
        <v>2</v>
      </c>
      <c r="K2751">
        <v>0</v>
      </c>
      <c r="L2751">
        <v>84</v>
      </c>
      <c r="M2751">
        <v>57</v>
      </c>
      <c r="N2751">
        <v>2</v>
      </c>
      <c r="O2751">
        <v>0</v>
      </c>
      <c r="P2751">
        <v>110</v>
      </c>
      <c r="Q2751">
        <v>53</v>
      </c>
      <c r="R2751">
        <v>2</v>
      </c>
      <c r="S2751">
        <v>0</v>
      </c>
      <c r="T2751">
        <v>103</v>
      </c>
    </row>
    <row r="2752" spans="1:20" x14ac:dyDescent="0.2">
      <c r="A2752" s="1">
        <v>43315</v>
      </c>
      <c r="B2752" t="s">
        <v>27</v>
      </c>
      <c r="C2752">
        <v>12</v>
      </c>
      <c r="D2752">
        <v>8</v>
      </c>
      <c r="E2752">
        <v>2</v>
      </c>
      <c r="F2752">
        <v>92</v>
      </c>
      <c r="G2752" s="5">
        <v>3</v>
      </c>
      <c r="H2752" s="5">
        <v>50206.583333333299</v>
      </c>
      <c r="I2752">
        <v>15</v>
      </c>
      <c r="J2752">
        <v>8</v>
      </c>
      <c r="K2752">
        <v>1</v>
      </c>
      <c r="L2752">
        <v>134</v>
      </c>
      <c r="M2752">
        <v>7</v>
      </c>
      <c r="N2752">
        <v>8</v>
      </c>
      <c r="O2752">
        <v>2</v>
      </c>
      <c r="P2752">
        <v>52</v>
      </c>
      <c r="Q2752">
        <v>10</v>
      </c>
      <c r="R2752">
        <v>8</v>
      </c>
      <c r="S2752">
        <v>0</v>
      </c>
      <c r="T2752">
        <v>96</v>
      </c>
    </row>
    <row r="2753" spans="1:20" x14ac:dyDescent="0.2">
      <c r="A2753" s="1">
        <v>43315</v>
      </c>
      <c r="B2753" t="s">
        <v>28</v>
      </c>
      <c r="C2753">
        <v>11</v>
      </c>
      <c r="D2753">
        <v>9</v>
      </c>
      <c r="E2753">
        <v>0</v>
      </c>
      <c r="F2753">
        <v>95</v>
      </c>
      <c r="G2753" s="5">
        <v>11.090909090908999</v>
      </c>
      <c r="H2753" s="5">
        <v>36481.545454545398</v>
      </c>
      <c r="I2753">
        <v>18</v>
      </c>
      <c r="J2753">
        <v>16</v>
      </c>
      <c r="K2753">
        <v>0</v>
      </c>
      <c r="L2753">
        <v>281</v>
      </c>
      <c r="M2753">
        <v>27</v>
      </c>
      <c r="N2753">
        <v>9</v>
      </c>
      <c r="O2753">
        <v>0</v>
      </c>
      <c r="P2753">
        <v>239</v>
      </c>
      <c r="Q2753">
        <v>20</v>
      </c>
      <c r="R2753">
        <v>7</v>
      </c>
      <c r="S2753">
        <v>0</v>
      </c>
      <c r="T2753">
        <v>138</v>
      </c>
    </row>
    <row r="2754" spans="1:20" x14ac:dyDescent="0.2">
      <c r="A2754" s="1">
        <v>43315</v>
      </c>
      <c r="B2754" t="s">
        <v>29</v>
      </c>
      <c r="C2754">
        <v>27</v>
      </c>
      <c r="D2754">
        <v>2</v>
      </c>
      <c r="E2754">
        <v>0</v>
      </c>
      <c r="F2754">
        <v>61</v>
      </c>
      <c r="G2754" s="5">
        <v>5</v>
      </c>
      <c r="H2754" s="5">
        <v>55673.592592592497</v>
      </c>
      <c r="I2754">
        <v>38</v>
      </c>
      <c r="J2754">
        <v>2</v>
      </c>
      <c r="K2754">
        <v>0</v>
      </c>
      <c r="L2754">
        <v>123</v>
      </c>
      <c r="M2754">
        <v>20</v>
      </c>
      <c r="N2754">
        <v>2</v>
      </c>
      <c r="O2754">
        <v>0</v>
      </c>
      <c r="P2754">
        <v>50</v>
      </c>
      <c r="Q2754">
        <v>24</v>
      </c>
      <c r="R2754">
        <v>2</v>
      </c>
      <c r="S2754">
        <v>0</v>
      </c>
      <c r="T2754">
        <v>58</v>
      </c>
    </row>
    <row r="2755" spans="1:20" x14ac:dyDescent="0.2">
      <c r="A2755" s="1">
        <v>43315</v>
      </c>
      <c r="B2755" t="s">
        <v>30</v>
      </c>
      <c r="C2755">
        <v>12</v>
      </c>
      <c r="D2755">
        <v>2</v>
      </c>
      <c r="E2755">
        <v>0</v>
      </c>
      <c r="F2755">
        <v>27</v>
      </c>
      <c r="G2755" s="5">
        <v>1.36363636363636</v>
      </c>
      <c r="H2755" s="5">
        <v>72820.545454545398</v>
      </c>
      <c r="I2755">
        <v>21</v>
      </c>
      <c r="J2755">
        <v>2</v>
      </c>
      <c r="K2755">
        <v>0</v>
      </c>
      <c r="L2755">
        <v>81</v>
      </c>
      <c r="M2755">
        <v>26</v>
      </c>
      <c r="N2755">
        <v>2</v>
      </c>
      <c r="O2755">
        <v>0</v>
      </c>
      <c r="P2755">
        <v>56</v>
      </c>
      <c r="Q2755">
        <v>17</v>
      </c>
      <c r="R2755">
        <v>2</v>
      </c>
      <c r="S2755">
        <v>0</v>
      </c>
      <c r="T2755">
        <v>40</v>
      </c>
    </row>
    <row r="2756" spans="1:20" x14ac:dyDescent="0.2">
      <c r="A2756" s="1">
        <v>43315</v>
      </c>
      <c r="B2756" t="s">
        <v>31</v>
      </c>
      <c r="C2756">
        <v>91</v>
      </c>
      <c r="D2756">
        <v>11</v>
      </c>
      <c r="E2756">
        <v>0</v>
      </c>
      <c r="F2756">
        <v>1019</v>
      </c>
      <c r="G2756" s="5">
        <v>4.0659340659340604</v>
      </c>
      <c r="H2756" s="5">
        <v>49578.417582417504</v>
      </c>
      <c r="I2756">
        <v>126</v>
      </c>
      <c r="J2756">
        <v>14</v>
      </c>
      <c r="K2756">
        <v>0</v>
      </c>
      <c r="L2756">
        <v>1729</v>
      </c>
      <c r="M2756">
        <v>106</v>
      </c>
      <c r="N2756">
        <v>13</v>
      </c>
      <c r="O2756">
        <v>1</v>
      </c>
      <c r="P2756">
        <v>1328</v>
      </c>
      <c r="Q2756">
        <v>94</v>
      </c>
      <c r="R2756">
        <v>13</v>
      </c>
      <c r="S2756">
        <v>0</v>
      </c>
      <c r="T2756">
        <v>1212</v>
      </c>
    </row>
    <row r="2757" spans="1:20" x14ac:dyDescent="0.2">
      <c r="A2757" s="1">
        <v>43315</v>
      </c>
      <c r="B2757" t="s">
        <v>32</v>
      </c>
      <c r="C2757">
        <v>32</v>
      </c>
      <c r="D2757">
        <v>3</v>
      </c>
      <c r="E2757">
        <v>0</v>
      </c>
      <c r="F2757">
        <v>138</v>
      </c>
      <c r="G2757" s="5">
        <v>1.86666666666666</v>
      </c>
      <c r="H2757" s="5">
        <v>50252.866666666603</v>
      </c>
      <c r="I2757">
        <v>45</v>
      </c>
      <c r="J2757">
        <v>3</v>
      </c>
      <c r="K2757">
        <v>0</v>
      </c>
      <c r="L2757">
        <v>192</v>
      </c>
      <c r="M2757">
        <v>52</v>
      </c>
      <c r="N2757">
        <v>3</v>
      </c>
      <c r="O2757">
        <v>0</v>
      </c>
      <c r="P2757">
        <v>218</v>
      </c>
      <c r="Q2757">
        <v>39</v>
      </c>
      <c r="R2757">
        <v>3</v>
      </c>
      <c r="S2757">
        <v>0</v>
      </c>
      <c r="T2757">
        <v>172</v>
      </c>
    </row>
    <row r="2758" spans="1:20" x14ac:dyDescent="0.2">
      <c r="A2758" s="1">
        <v>43316</v>
      </c>
      <c r="B2758" t="s">
        <v>18</v>
      </c>
      <c r="C2758">
        <v>11</v>
      </c>
      <c r="D2758">
        <v>4</v>
      </c>
      <c r="E2758">
        <v>0</v>
      </c>
      <c r="F2758">
        <v>38</v>
      </c>
      <c r="G2758" s="5">
        <v>1.1111111111111101</v>
      </c>
      <c r="H2758" s="5">
        <v>88888.444444444394</v>
      </c>
      <c r="I2758">
        <v>14</v>
      </c>
      <c r="J2758">
        <v>4</v>
      </c>
      <c r="K2758">
        <v>0</v>
      </c>
      <c r="L2758">
        <v>49</v>
      </c>
      <c r="M2758">
        <v>7</v>
      </c>
      <c r="N2758">
        <v>4</v>
      </c>
      <c r="O2758">
        <v>0</v>
      </c>
      <c r="P2758">
        <v>24</v>
      </c>
      <c r="Q2758">
        <v>9</v>
      </c>
      <c r="R2758">
        <v>4</v>
      </c>
      <c r="S2758">
        <v>0</v>
      </c>
      <c r="T2758">
        <v>32</v>
      </c>
    </row>
    <row r="2759" spans="1:20" x14ac:dyDescent="0.2">
      <c r="A2759" s="1">
        <v>43316</v>
      </c>
      <c r="B2759" t="s">
        <v>19</v>
      </c>
      <c r="C2759">
        <v>30</v>
      </c>
      <c r="D2759">
        <v>14</v>
      </c>
      <c r="E2759">
        <v>0</v>
      </c>
      <c r="F2759">
        <v>408</v>
      </c>
      <c r="G2759" s="5">
        <v>3.2666666666666599</v>
      </c>
      <c r="H2759" s="5">
        <v>46812.233333333301</v>
      </c>
      <c r="I2759">
        <v>66</v>
      </c>
      <c r="J2759">
        <v>10</v>
      </c>
      <c r="K2759">
        <v>2</v>
      </c>
      <c r="L2759">
        <v>534</v>
      </c>
      <c r="M2759">
        <v>29</v>
      </c>
      <c r="N2759">
        <v>12</v>
      </c>
      <c r="O2759">
        <v>1</v>
      </c>
      <c r="P2759">
        <v>322</v>
      </c>
      <c r="Q2759">
        <v>35</v>
      </c>
      <c r="R2759">
        <v>14</v>
      </c>
      <c r="S2759">
        <v>1</v>
      </c>
      <c r="T2759">
        <v>450</v>
      </c>
    </row>
    <row r="2760" spans="1:20" x14ac:dyDescent="0.2">
      <c r="A2760" s="1">
        <v>43316</v>
      </c>
      <c r="B2760" t="s">
        <v>20</v>
      </c>
      <c r="C2760">
        <v>26</v>
      </c>
      <c r="D2760">
        <v>19</v>
      </c>
      <c r="E2760">
        <v>0</v>
      </c>
      <c r="F2760">
        <v>483</v>
      </c>
      <c r="G2760" s="5">
        <v>2.72</v>
      </c>
      <c r="H2760" s="5">
        <v>56126.48</v>
      </c>
      <c r="I2760">
        <v>25</v>
      </c>
      <c r="J2760">
        <v>10</v>
      </c>
      <c r="K2760">
        <v>0</v>
      </c>
      <c r="L2760">
        <v>244</v>
      </c>
      <c r="M2760">
        <v>17</v>
      </c>
      <c r="N2760">
        <v>8</v>
      </c>
      <c r="O2760">
        <v>0</v>
      </c>
      <c r="P2760">
        <v>129</v>
      </c>
      <c r="Q2760">
        <v>36</v>
      </c>
      <c r="R2760">
        <v>13</v>
      </c>
      <c r="S2760">
        <v>1</v>
      </c>
      <c r="T2760">
        <v>386</v>
      </c>
    </row>
    <row r="2761" spans="1:20" x14ac:dyDescent="0.2">
      <c r="A2761" s="1">
        <v>43316</v>
      </c>
      <c r="B2761" t="s">
        <v>21</v>
      </c>
      <c r="C2761">
        <v>13</v>
      </c>
      <c r="D2761">
        <v>10</v>
      </c>
      <c r="E2761">
        <v>0</v>
      </c>
      <c r="F2761">
        <v>136</v>
      </c>
      <c r="G2761" s="5">
        <v>4.1538461538461497</v>
      </c>
      <c r="H2761" s="5">
        <v>30801.1538461538</v>
      </c>
      <c r="I2761">
        <v>20</v>
      </c>
      <c r="J2761">
        <v>10</v>
      </c>
      <c r="K2761">
        <v>0</v>
      </c>
      <c r="L2761">
        <v>190</v>
      </c>
      <c r="M2761">
        <v>15</v>
      </c>
      <c r="N2761">
        <v>10</v>
      </c>
      <c r="O2761">
        <v>0</v>
      </c>
      <c r="P2761">
        <v>153</v>
      </c>
      <c r="Q2761">
        <v>21</v>
      </c>
      <c r="R2761">
        <v>10</v>
      </c>
      <c r="S2761">
        <v>0</v>
      </c>
      <c r="T2761">
        <v>214</v>
      </c>
    </row>
    <row r="2762" spans="1:20" x14ac:dyDescent="0.2">
      <c r="A2762" s="1">
        <v>43316</v>
      </c>
      <c r="B2762" t="s">
        <v>22</v>
      </c>
      <c r="C2762">
        <v>26</v>
      </c>
      <c r="D2762">
        <v>8</v>
      </c>
      <c r="E2762">
        <v>0</v>
      </c>
      <c r="F2762">
        <v>239</v>
      </c>
      <c r="G2762" s="5">
        <v>1.7692307692307601</v>
      </c>
      <c r="H2762" s="5">
        <v>65452.538461538403</v>
      </c>
      <c r="I2762">
        <v>51</v>
      </c>
      <c r="J2762">
        <v>7</v>
      </c>
      <c r="K2762">
        <v>1</v>
      </c>
      <c r="L2762">
        <v>391</v>
      </c>
      <c r="M2762">
        <v>36</v>
      </c>
      <c r="N2762">
        <v>8</v>
      </c>
      <c r="O2762">
        <v>0</v>
      </c>
      <c r="P2762">
        <v>334</v>
      </c>
      <c r="Q2762">
        <v>37</v>
      </c>
      <c r="R2762">
        <v>8</v>
      </c>
      <c r="S2762">
        <v>0</v>
      </c>
      <c r="T2762">
        <v>341</v>
      </c>
    </row>
    <row r="2763" spans="1:20" x14ac:dyDescent="0.2">
      <c r="A2763" s="1">
        <v>43316</v>
      </c>
      <c r="B2763" t="s">
        <v>23</v>
      </c>
      <c r="C2763">
        <v>48</v>
      </c>
      <c r="D2763">
        <v>10</v>
      </c>
      <c r="E2763">
        <v>0</v>
      </c>
      <c r="F2763">
        <v>533</v>
      </c>
      <c r="G2763" s="5">
        <v>2.6097560975609699</v>
      </c>
      <c r="H2763" s="5">
        <v>56191.560975609696</v>
      </c>
      <c r="I2763">
        <v>86</v>
      </c>
      <c r="J2763">
        <v>10</v>
      </c>
      <c r="K2763">
        <v>0</v>
      </c>
      <c r="L2763">
        <v>921</v>
      </c>
      <c r="M2763">
        <v>61</v>
      </c>
      <c r="N2763">
        <v>10</v>
      </c>
      <c r="O2763">
        <v>0</v>
      </c>
      <c r="P2763">
        <v>687</v>
      </c>
      <c r="Q2763">
        <v>47</v>
      </c>
      <c r="R2763">
        <v>10</v>
      </c>
      <c r="S2763">
        <v>0</v>
      </c>
      <c r="T2763">
        <v>512</v>
      </c>
    </row>
    <row r="2764" spans="1:20" x14ac:dyDescent="0.2">
      <c r="A2764" s="1">
        <v>43316</v>
      </c>
      <c r="B2764" t="s">
        <v>24</v>
      </c>
      <c r="C2764">
        <v>16</v>
      </c>
      <c r="D2764">
        <v>2</v>
      </c>
      <c r="E2764">
        <v>0</v>
      </c>
      <c r="F2764">
        <v>56</v>
      </c>
      <c r="G2764" s="5">
        <v>2.875</v>
      </c>
      <c r="H2764" s="5">
        <v>50116.8125</v>
      </c>
      <c r="I2764">
        <v>24</v>
      </c>
      <c r="J2764">
        <v>2</v>
      </c>
      <c r="K2764">
        <v>0</v>
      </c>
      <c r="L2764">
        <v>90</v>
      </c>
      <c r="M2764">
        <v>16</v>
      </c>
      <c r="N2764">
        <v>2</v>
      </c>
      <c r="O2764">
        <v>0</v>
      </c>
      <c r="P2764">
        <v>50</v>
      </c>
      <c r="Q2764">
        <v>23</v>
      </c>
      <c r="R2764">
        <v>2</v>
      </c>
      <c r="S2764">
        <v>0</v>
      </c>
      <c r="T2764">
        <v>64</v>
      </c>
    </row>
    <row r="2765" spans="1:20" x14ac:dyDescent="0.2">
      <c r="A2765" s="1">
        <v>43316</v>
      </c>
      <c r="B2765" t="s">
        <v>25</v>
      </c>
      <c r="C2765">
        <v>8</v>
      </c>
      <c r="D2765">
        <v>4</v>
      </c>
      <c r="E2765">
        <v>0</v>
      </c>
      <c r="F2765">
        <v>32</v>
      </c>
      <c r="G2765" s="5">
        <v>2.5</v>
      </c>
      <c r="H2765" s="5">
        <v>533.5</v>
      </c>
      <c r="I2765">
        <v>20</v>
      </c>
      <c r="J2765">
        <v>4</v>
      </c>
      <c r="K2765">
        <v>0</v>
      </c>
      <c r="L2765">
        <v>70</v>
      </c>
      <c r="M2765">
        <v>12</v>
      </c>
      <c r="N2765">
        <v>4</v>
      </c>
      <c r="O2765">
        <v>0</v>
      </c>
      <c r="P2765">
        <v>48</v>
      </c>
      <c r="Q2765">
        <v>8</v>
      </c>
      <c r="R2765">
        <v>4</v>
      </c>
      <c r="S2765">
        <v>0</v>
      </c>
      <c r="T2765">
        <v>31</v>
      </c>
    </row>
    <row r="2766" spans="1:20" x14ac:dyDescent="0.2">
      <c r="A2766" s="1">
        <v>43316</v>
      </c>
      <c r="B2766" t="s">
        <v>26</v>
      </c>
      <c r="C2766">
        <v>39</v>
      </c>
      <c r="D2766">
        <v>2</v>
      </c>
      <c r="E2766">
        <v>0</v>
      </c>
      <c r="F2766">
        <v>78</v>
      </c>
      <c r="G2766" s="5">
        <v>3.07692307692307</v>
      </c>
      <c r="H2766" s="5">
        <v>46327.307692307601</v>
      </c>
      <c r="I2766">
        <v>83</v>
      </c>
      <c r="J2766">
        <v>2</v>
      </c>
      <c r="K2766">
        <v>0</v>
      </c>
      <c r="L2766">
        <v>165</v>
      </c>
      <c r="M2766">
        <v>34</v>
      </c>
      <c r="N2766">
        <v>2</v>
      </c>
      <c r="O2766">
        <v>0</v>
      </c>
      <c r="P2766">
        <v>65</v>
      </c>
      <c r="Q2766">
        <v>51</v>
      </c>
      <c r="R2766">
        <v>2</v>
      </c>
      <c r="S2766">
        <v>0</v>
      </c>
      <c r="T2766">
        <v>94</v>
      </c>
    </row>
    <row r="2767" spans="1:20" x14ac:dyDescent="0.2">
      <c r="A2767" s="1">
        <v>43316</v>
      </c>
      <c r="B2767" t="s">
        <v>27</v>
      </c>
      <c r="C2767">
        <v>16</v>
      </c>
      <c r="D2767">
        <v>8</v>
      </c>
      <c r="E2767">
        <v>0</v>
      </c>
      <c r="F2767">
        <v>150</v>
      </c>
      <c r="G2767" s="5">
        <v>2.125</v>
      </c>
      <c r="H2767" s="5">
        <v>75137.4375</v>
      </c>
      <c r="I2767">
        <v>16</v>
      </c>
      <c r="J2767">
        <v>8</v>
      </c>
      <c r="K2767">
        <v>0</v>
      </c>
      <c r="L2767">
        <v>153</v>
      </c>
      <c r="M2767">
        <v>10</v>
      </c>
      <c r="N2767">
        <v>8</v>
      </c>
      <c r="O2767">
        <v>0</v>
      </c>
      <c r="P2767">
        <v>99</v>
      </c>
      <c r="Q2767">
        <v>13</v>
      </c>
      <c r="R2767">
        <v>8</v>
      </c>
      <c r="S2767">
        <v>0</v>
      </c>
      <c r="T2767">
        <v>122</v>
      </c>
    </row>
    <row r="2768" spans="1:20" x14ac:dyDescent="0.2">
      <c r="A2768" s="1">
        <v>43316</v>
      </c>
      <c r="B2768" t="s">
        <v>28</v>
      </c>
      <c r="C2768">
        <v>19</v>
      </c>
      <c r="D2768">
        <v>8</v>
      </c>
      <c r="E2768">
        <v>0</v>
      </c>
      <c r="F2768">
        <v>161</v>
      </c>
      <c r="G2768" s="5">
        <v>2.9473684210526301</v>
      </c>
      <c r="H2768" s="5">
        <v>47500.684210526299</v>
      </c>
      <c r="I2768">
        <v>23</v>
      </c>
      <c r="J2768">
        <v>20</v>
      </c>
      <c r="K2768">
        <v>1</v>
      </c>
      <c r="L2768">
        <v>446</v>
      </c>
      <c r="M2768">
        <v>10</v>
      </c>
      <c r="N2768">
        <v>9</v>
      </c>
      <c r="O2768">
        <v>0</v>
      </c>
      <c r="P2768">
        <v>81</v>
      </c>
      <c r="Q2768">
        <v>18</v>
      </c>
      <c r="R2768">
        <v>8</v>
      </c>
      <c r="S2768">
        <v>0</v>
      </c>
      <c r="T2768">
        <v>131</v>
      </c>
    </row>
    <row r="2769" spans="1:20" x14ac:dyDescent="0.2">
      <c r="A2769" s="1">
        <v>43316</v>
      </c>
      <c r="B2769" t="s">
        <v>29</v>
      </c>
      <c r="C2769">
        <v>23</v>
      </c>
      <c r="D2769">
        <v>2</v>
      </c>
      <c r="E2769">
        <v>0</v>
      </c>
      <c r="F2769">
        <v>91</v>
      </c>
      <c r="G2769" s="5">
        <v>2.2000000000000002</v>
      </c>
      <c r="H2769" s="5">
        <v>50183.55</v>
      </c>
      <c r="I2769">
        <v>33</v>
      </c>
      <c r="J2769">
        <v>2</v>
      </c>
      <c r="K2769">
        <v>0</v>
      </c>
      <c r="L2769">
        <v>90</v>
      </c>
      <c r="M2769">
        <v>24</v>
      </c>
      <c r="N2769">
        <v>2</v>
      </c>
      <c r="O2769">
        <v>0</v>
      </c>
      <c r="P2769">
        <v>66</v>
      </c>
      <c r="Q2769">
        <v>30</v>
      </c>
      <c r="R2769">
        <v>2</v>
      </c>
      <c r="S2769">
        <v>0</v>
      </c>
      <c r="T2769">
        <v>104</v>
      </c>
    </row>
    <row r="2770" spans="1:20" x14ac:dyDescent="0.2">
      <c r="A2770" s="1">
        <v>43316</v>
      </c>
      <c r="B2770" t="s">
        <v>30</v>
      </c>
      <c r="C2770">
        <v>18</v>
      </c>
      <c r="D2770">
        <v>2</v>
      </c>
      <c r="E2770">
        <v>0</v>
      </c>
      <c r="F2770">
        <v>54</v>
      </c>
      <c r="G2770" s="5">
        <v>3.2222222222222201</v>
      </c>
      <c r="H2770" s="5">
        <v>50204.777777777701</v>
      </c>
      <c r="I2770">
        <v>21</v>
      </c>
      <c r="J2770">
        <v>2</v>
      </c>
      <c r="K2770">
        <v>0</v>
      </c>
      <c r="L2770">
        <v>44</v>
      </c>
      <c r="M2770">
        <v>14</v>
      </c>
      <c r="N2770">
        <v>2</v>
      </c>
      <c r="O2770">
        <v>0</v>
      </c>
      <c r="P2770">
        <v>38</v>
      </c>
      <c r="Q2770">
        <v>22</v>
      </c>
      <c r="R2770">
        <v>2</v>
      </c>
      <c r="S2770">
        <v>0</v>
      </c>
      <c r="T2770">
        <v>70</v>
      </c>
    </row>
    <row r="2771" spans="1:20" x14ac:dyDescent="0.2">
      <c r="A2771" s="1">
        <v>43316</v>
      </c>
      <c r="B2771" t="s">
        <v>31</v>
      </c>
      <c r="C2771">
        <v>88</v>
      </c>
      <c r="D2771">
        <v>18</v>
      </c>
      <c r="E2771">
        <v>0</v>
      </c>
      <c r="F2771">
        <v>1554</v>
      </c>
      <c r="G2771" s="5">
        <v>3.2068965517241299</v>
      </c>
      <c r="H2771" s="5">
        <v>48433.689655172398</v>
      </c>
      <c r="I2771">
        <v>114</v>
      </c>
      <c r="J2771">
        <v>18</v>
      </c>
      <c r="K2771">
        <v>0</v>
      </c>
      <c r="L2771">
        <v>2027</v>
      </c>
      <c r="M2771">
        <v>64</v>
      </c>
      <c r="N2771">
        <v>13</v>
      </c>
      <c r="O2771">
        <v>0</v>
      </c>
      <c r="P2771">
        <v>822</v>
      </c>
      <c r="Q2771">
        <v>103</v>
      </c>
      <c r="R2771">
        <v>15</v>
      </c>
      <c r="S2771">
        <v>0</v>
      </c>
      <c r="T2771">
        <v>1416</v>
      </c>
    </row>
    <row r="2772" spans="1:20" x14ac:dyDescent="0.2">
      <c r="A2772" s="1">
        <v>43316</v>
      </c>
      <c r="B2772" t="s">
        <v>32</v>
      </c>
      <c r="C2772">
        <v>38</v>
      </c>
      <c r="D2772">
        <v>3</v>
      </c>
      <c r="E2772">
        <v>0</v>
      </c>
      <c r="F2772">
        <v>162</v>
      </c>
      <c r="G2772" s="5">
        <v>1.81578947368421</v>
      </c>
      <c r="H2772" s="5">
        <v>60662.552631578903</v>
      </c>
      <c r="I2772">
        <v>52</v>
      </c>
      <c r="J2772">
        <v>3</v>
      </c>
      <c r="K2772">
        <v>0</v>
      </c>
      <c r="L2772">
        <v>210</v>
      </c>
      <c r="M2772">
        <v>37</v>
      </c>
      <c r="N2772">
        <v>3</v>
      </c>
      <c r="O2772">
        <v>0</v>
      </c>
      <c r="P2772">
        <v>151</v>
      </c>
      <c r="Q2772">
        <v>37</v>
      </c>
      <c r="R2772">
        <v>3</v>
      </c>
      <c r="S2772">
        <v>0</v>
      </c>
      <c r="T2772">
        <v>168</v>
      </c>
    </row>
    <row r="2773" spans="1:20" x14ac:dyDescent="0.2">
      <c r="A2773" s="1">
        <v>43318</v>
      </c>
      <c r="B2773" t="s">
        <v>18</v>
      </c>
      <c r="C2773">
        <v>11</v>
      </c>
      <c r="D2773">
        <v>4</v>
      </c>
      <c r="E2773">
        <v>0</v>
      </c>
      <c r="F2773">
        <v>38</v>
      </c>
      <c r="G2773" s="5">
        <v>1</v>
      </c>
      <c r="H2773" s="5">
        <v>99999</v>
      </c>
      <c r="I2773">
        <v>5</v>
      </c>
      <c r="J2773">
        <v>4</v>
      </c>
      <c r="K2773">
        <v>0</v>
      </c>
      <c r="L2773">
        <v>18</v>
      </c>
      <c r="M2773">
        <v>9</v>
      </c>
      <c r="N2773">
        <v>4</v>
      </c>
      <c r="O2773">
        <v>0</v>
      </c>
      <c r="P2773">
        <v>28</v>
      </c>
      <c r="Q2773">
        <v>2</v>
      </c>
      <c r="R2773">
        <v>4</v>
      </c>
      <c r="S2773">
        <v>0</v>
      </c>
      <c r="T2773">
        <v>7</v>
      </c>
    </row>
    <row r="2774" spans="1:20" x14ac:dyDescent="0.2">
      <c r="A2774" s="1">
        <v>43318</v>
      </c>
      <c r="B2774" t="s">
        <v>19</v>
      </c>
      <c r="C2774">
        <v>26</v>
      </c>
      <c r="D2774">
        <v>20</v>
      </c>
      <c r="E2774">
        <v>1</v>
      </c>
      <c r="F2774">
        <v>476</v>
      </c>
      <c r="G2774" s="5">
        <v>2.84615384615384</v>
      </c>
      <c r="H2774" s="5">
        <v>53909.2307692307</v>
      </c>
      <c r="I2774">
        <v>41</v>
      </c>
      <c r="J2774">
        <v>8</v>
      </c>
      <c r="K2774">
        <v>1</v>
      </c>
      <c r="L2774">
        <v>316</v>
      </c>
      <c r="M2774">
        <v>27</v>
      </c>
      <c r="N2774">
        <v>11</v>
      </c>
      <c r="O2774">
        <v>2</v>
      </c>
      <c r="P2774">
        <v>254</v>
      </c>
      <c r="Q2774">
        <v>23</v>
      </c>
      <c r="R2774">
        <v>9</v>
      </c>
      <c r="S2774">
        <v>0</v>
      </c>
      <c r="T2774">
        <v>202</v>
      </c>
    </row>
    <row r="2775" spans="1:20" x14ac:dyDescent="0.2">
      <c r="A2775" s="1">
        <v>43318</v>
      </c>
      <c r="B2775" t="s">
        <v>20</v>
      </c>
      <c r="C2775">
        <v>18</v>
      </c>
      <c r="D2775">
        <v>9</v>
      </c>
      <c r="E2775">
        <v>0</v>
      </c>
      <c r="F2775">
        <v>171</v>
      </c>
      <c r="G2775" s="5">
        <v>3.05555555555555</v>
      </c>
      <c r="H2775" s="5">
        <v>66715.222222222204</v>
      </c>
      <c r="I2775">
        <v>7</v>
      </c>
      <c r="J2775">
        <v>8</v>
      </c>
      <c r="K2775">
        <v>0</v>
      </c>
      <c r="L2775">
        <v>55</v>
      </c>
      <c r="M2775">
        <v>14</v>
      </c>
      <c r="N2775">
        <v>16</v>
      </c>
      <c r="O2775">
        <v>0</v>
      </c>
      <c r="P2775">
        <v>231</v>
      </c>
      <c r="Q2775">
        <v>12</v>
      </c>
      <c r="R2775">
        <v>7</v>
      </c>
      <c r="S2775">
        <v>0</v>
      </c>
      <c r="T2775">
        <v>77</v>
      </c>
    </row>
    <row r="2776" spans="1:20" x14ac:dyDescent="0.2">
      <c r="A2776" s="1">
        <v>43318</v>
      </c>
      <c r="B2776" t="s">
        <v>21</v>
      </c>
      <c r="C2776">
        <v>11</v>
      </c>
      <c r="D2776">
        <v>10</v>
      </c>
      <c r="E2776">
        <v>4</v>
      </c>
      <c r="F2776">
        <v>79</v>
      </c>
      <c r="G2776" s="5">
        <v>1.7777777777777699</v>
      </c>
      <c r="H2776" s="5">
        <v>55717.222222222197</v>
      </c>
      <c r="I2776">
        <v>4</v>
      </c>
      <c r="J2776">
        <v>10</v>
      </c>
      <c r="K2776">
        <v>0</v>
      </c>
      <c r="L2776">
        <v>40</v>
      </c>
      <c r="M2776">
        <v>15</v>
      </c>
      <c r="N2776">
        <v>10</v>
      </c>
      <c r="O2776">
        <v>0</v>
      </c>
      <c r="P2776">
        <v>154</v>
      </c>
      <c r="Q2776">
        <v>10</v>
      </c>
      <c r="R2776">
        <v>10</v>
      </c>
      <c r="S2776">
        <v>1</v>
      </c>
      <c r="T2776">
        <v>97</v>
      </c>
    </row>
    <row r="2777" spans="1:20" x14ac:dyDescent="0.2">
      <c r="A2777" s="1">
        <v>43318</v>
      </c>
      <c r="B2777" t="s">
        <v>22</v>
      </c>
      <c r="C2777">
        <v>26</v>
      </c>
      <c r="D2777">
        <v>8</v>
      </c>
      <c r="E2777">
        <v>0</v>
      </c>
      <c r="F2777">
        <v>240</v>
      </c>
      <c r="G2777" s="5">
        <v>3.07692307692307</v>
      </c>
      <c r="H2777" s="5">
        <v>65510.807692307601</v>
      </c>
      <c r="I2777">
        <v>24</v>
      </c>
      <c r="J2777">
        <v>7</v>
      </c>
      <c r="K2777">
        <v>0</v>
      </c>
      <c r="L2777">
        <v>201</v>
      </c>
      <c r="M2777">
        <v>23</v>
      </c>
      <c r="N2777">
        <v>8</v>
      </c>
      <c r="O2777">
        <v>0</v>
      </c>
      <c r="P2777">
        <v>213</v>
      </c>
      <c r="Q2777">
        <v>25</v>
      </c>
      <c r="R2777">
        <v>7</v>
      </c>
      <c r="S2777">
        <v>0</v>
      </c>
      <c r="T2777">
        <v>208</v>
      </c>
    </row>
    <row r="2778" spans="1:20" x14ac:dyDescent="0.2">
      <c r="A2778" s="1">
        <v>43318</v>
      </c>
      <c r="B2778" t="s">
        <v>23</v>
      </c>
      <c r="C2778">
        <v>36</v>
      </c>
      <c r="D2778">
        <v>10</v>
      </c>
      <c r="E2778">
        <v>0</v>
      </c>
      <c r="F2778">
        <v>395</v>
      </c>
      <c r="G2778" s="5">
        <v>2.5625</v>
      </c>
      <c r="H2778" s="5">
        <v>62521.40625</v>
      </c>
      <c r="I2778">
        <v>61</v>
      </c>
      <c r="J2778">
        <v>10</v>
      </c>
      <c r="K2778">
        <v>0</v>
      </c>
      <c r="L2778">
        <v>663</v>
      </c>
      <c r="M2778">
        <v>23</v>
      </c>
      <c r="N2778">
        <v>10</v>
      </c>
      <c r="O2778">
        <v>1</v>
      </c>
      <c r="P2778">
        <v>248</v>
      </c>
      <c r="Q2778">
        <v>38</v>
      </c>
      <c r="R2778">
        <v>10</v>
      </c>
      <c r="S2778">
        <v>0</v>
      </c>
      <c r="T2778">
        <v>419</v>
      </c>
    </row>
    <row r="2779" spans="1:20" x14ac:dyDescent="0.2">
      <c r="A2779" s="1">
        <v>43318</v>
      </c>
      <c r="B2779" t="s">
        <v>24</v>
      </c>
      <c r="C2779">
        <v>12</v>
      </c>
      <c r="D2779">
        <v>2</v>
      </c>
      <c r="E2779">
        <v>0</v>
      </c>
      <c r="F2779">
        <v>39</v>
      </c>
      <c r="G2779" s="5">
        <v>2.25</v>
      </c>
      <c r="H2779" s="5">
        <v>66687.583333333299</v>
      </c>
      <c r="I2779">
        <v>11</v>
      </c>
      <c r="J2779">
        <v>2</v>
      </c>
      <c r="K2779">
        <v>0</v>
      </c>
      <c r="L2779">
        <v>28</v>
      </c>
      <c r="M2779">
        <v>5</v>
      </c>
      <c r="N2779">
        <v>2</v>
      </c>
      <c r="O2779">
        <v>0</v>
      </c>
      <c r="P2779">
        <v>9</v>
      </c>
      <c r="Q2779">
        <v>16</v>
      </c>
      <c r="R2779">
        <v>2</v>
      </c>
      <c r="S2779">
        <v>0</v>
      </c>
      <c r="T2779">
        <v>37</v>
      </c>
    </row>
    <row r="2780" spans="1:20" x14ac:dyDescent="0.2">
      <c r="A2780" s="1">
        <v>43318</v>
      </c>
      <c r="B2780" t="s">
        <v>25</v>
      </c>
      <c r="C2780">
        <v>6</v>
      </c>
      <c r="D2780">
        <v>4</v>
      </c>
      <c r="E2780">
        <v>0</v>
      </c>
      <c r="F2780">
        <v>24</v>
      </c>
      <c r="G2780" s="5">
        <v>2.6666666666666599</v>
      </c>
      <c r="H2780" s="5">
        <v>33578.666666666599</v>
      </c>
      <c r="I2780">
        <v>4</v>
      </c>
      <c r="J2780">
        <v>4</v>
      </c>
      <c r="K2780">
        <v>0</v>
      </c>
      <c r="L2780">
        <v>14</v>
      </c>
      <c r="M2780">
        <v>10</v>
      </c>
      <c r="N2780">
        <v>4</v>
      </c>
      <c r="O2780">
        <v>0</v>
      </c>
      <c r="P2780">
        <v>40</v>
      </c>
      <c r="Q2780">
        <v>5</v>
      </c>
      <c r="R2780">
        <v>4</v>
      </c>
      <c r="S2780">
        <v>1</v>
      </c>
      <c r="T2780">
        <v>16</v>
      </c>
    </row>
    <row r="2781" spans="1:20" x14ac:dyDescent="0.2">
      <c r="A2781" s="1">
        <v>43318</v>
      </c>
      <c r="B2781" t="s">
        <v>26</v>
      </c>
      <c r="C2781">
        <v>39</v>
      </c>
      <c r="D2781">
        <v>2</v>
      </c>
      <c r="E2781">
        <v>0</v>
      </c>
      <c r="F2781">
        <v>75</v>
      </c>
      <c r="G2781" s="5">
        <v>3.5517241379310298</v>
      </c>
      <c r="H2781" s="5">
        <v>51783.206896551703</v>
      </c>
      <c r="I2781">
        <v>32</v>
      </c>
      <c r="J2781">
        <v>2</v>
      </c>
      <c r="K2781">
        <v>0</v>
      </c>
      <c r="L2781">
        <v>64</v>
      </c>
      <c r="M2781">
        <v>40</v>
      </c>
      <c r="N2781">
        <v>2</v>
      </c>
      <c r="O2781">
        <v>0</v>
      </c>
      <c r="P2781">
        <v>78</v>
      </c>
      <c r="Q2781">
        <v>22</v>
      </c>
      <c r="R2781">
        <v>2</v>
      </c>
      <c r="S2781">
        <v>0</v>
      </c>
      <c r="T2781">
        <v>42</v>
      </c>
    </row>
    <row r="2782" spans="1:20" x14ac:dyDescent="0.2">
      <c r="A2782" s="1">
        <v>43318</v>
      </c>
      <c r="B2782" t="s">
        <v>27</v>
      </c>
      <c r="C2782">
        <v>8</v>
      </c>
      <c r="D2782">
        <v>8</v>
      </c>
      <c r="E2782">
        <v>2</v>
      </c>
      <c r="F2782">
        <v>58</v>
      </c>
      <c r="G2782" s="5">
        <v>1.875</v>
      </c>
      <c r="H2782" s="5">
        <v>75014.5</v>
      </c>
      <c r="I2782">
        <v>10</v>
      </c>
      <c r="J2782">
        <v>8</v>
      </c>
      <c r="K2782">
        <v>0</v>
      </c>
      <c r="L2782">
        <v>93</v>
      </c>
      <c r="M2782">
        <v>9</v>
      </c>
      <c r="N2782">
        <v>8</v>
      </c>
      <c r="O2782">
        <v>0</v>
      </c>
      <c r="P2782">
        <v>84</v>
      </c>
      <c r="Q2782">
        <v>11</v>
      </c>
      <c r="R2782">
        <v>5</v>
      </c>
      <c r="S2782">
        <v>0</v>
      </c>
      <c r="T2782">
        <v>60</v>
      </c>
    </row>
    <row r="2783" spans="1:20" x14ac:dyDescent="0.2">
      <c r="A2783" s="1">
        <v>43318</v>
      </c>
      <c r="B2783" t="s">
        <v>28</v>
      </c>
      <c r="C2783">
        <v>13</v>
      </c>
      <c r="D2783">
        <v>7</v>
      </c>
      <c r="E2783">
        <v>0</v>
      </c>
      <c r="F2783">
        <v>90</v>
      </c>
      <c r="G2783" s="5">
        <v>19.4615384615384</v>
      </c>
      <c r="H2783" s="5">
        <v>53909.461538461503</v>
      </c>
      <c r="I2783">
        <v>15</v>
      </c>
      <c r="J2783">
        <v>9</v>
      </c>
      <c r="K2783">
        <v>0</v>
      </c>
      <c r="L2783">
        <v>136</v>
      </c>
      <c r="M2783">
        <v>11</v>
      </c>
      <c r="N2783">
        <v>7</v>
      </c>
      <c r="O2783">
        <v>0</v>
      </c>
      <c r="P2783">
        <v>78</v>
      </c>
      <c r="Q2783">
        <v>8</v>
      </c>
      <c r="R2783">
        <v>8</v>
      </c>
      <c r="S2783">
        <v>0</v>
      </c>
      <c r="T2783">
        <v>63</v>
      </c>
    </row>
    <row r="2784" spans="1:20" x14ac:dyDescent="0.2">
      <c r="A2784" s="1">
        <v>43318</v>
      </c>
      <c r="B2784" t="s">
        <v>29</v>
      </c>
      <c r="C2784">
        <v>21</v>
      </c>
      <c r="D2784">
        <v>2</v>
      </c>
      <c r="E2784">
        <v>0</v>
      </c>
      <c r="F2784">
        <v>70</v>
      </c>
      <c r="G2784" s="5">
        <v>1.94444444444444</v>
      </c>
      <c r="H2784" s="5">
        <v>77783.722222222204</v>
      </c>
      <c r="I2784">
        <v>15</v>
      </c>
      <c r="J2784">
        <v>2</v>
      </c>
      <c r="K2784">
        <v>0</v>
      </c>
      <c r="L2784">
        <v>40</v>
      </c>
      <c r="M2784">
        <v>15</v>
      </c>
      <c r="N2784">
        <v>2</v>
      </c>
      <c r="O2784">
        <v>0</v>
      </c>
      <c r="P2784">
        <v>47</v>
      </c>
      <c r="Q2784">
        <v>12</v>
      </c>
      <c r="R2784">
        <v>2</v>
      </c>
      <c r="S2784">
        <v>0</v>
      </c>
      <c r="T2784">
        <v>25</v>
      </c>
    </row>
    <row r="2785" spans="1:20" x14ac:dyDescent="0.2">
      <c r="A2785" s="1">
        <v>43318</v>
      </c>
      <c r="B2785" t="s">
        <v>30</v>
      </c>
      <c r="C2785">
        <v>12</v>
      </c>
      <c r="D2785">
        <v>2</v>
      </c>
      <c r="E2785">
        <v>0</v>
      </c>
      <c r="F2785">
        <v>38</v>
      </c>
      <c r="G2785" s="5">
        <v>1.5833333333333299</v>
      </c>
      <c r="H2785" s="5">
        <v>75035.25</v>
      </c>
      <c r="I2785">
        <v>10</v>
      </c>
      <c r="J2785">
        <v>2</v>
      </c>
      <c r="K2785">
        <v>0</v>
      </c>
      <c r="L2785">
        <v>20</v>
      </c>
      <c r="M2785">
        <v>16</v>
      </c>
      <c r="N2785">
        <v>2</v>
      </c>
      <c r="O2785">
        <v>0</v>
      </c>
      <c r="P2785">
        <v>43</v>
      </c>
      <c r="Q2785">
        <v>6</v>
      </c>
      <c r="R2785">
        <v>2</v>
      </c>
      <c r="S2785">
        <v>0</v>
      </c>
      <c r="T2785">
        <v>12</v>
      </c>
    </row>
    <row r="2786" spans="1:20" x14ac:dyDescent="0.2">
      <c r="A2786" s="1">
        <v>43318</v>
      </c>
      <c r="B2786" t="s">
        <v>31</v>
      </c>
      <c r="C2786">
        <v>62</v>
      </c>
      <c r="D2786">
        <v>16</v>
      </c>
      <c r="E2786">
        <v>1</v>
      </c>
      <c r="F2786">
        <v>928</v>
      </c>
      <c r="G2786" s="5">
        <v>6.0806451612903203</v>
      </c>
      <c r="H2786" s="5">
        <v>64547.370967741903</v>
      </c>
      <c r="I2786">
        <v>66</v>
      </c>
      <c r="J2786">
        <v>12</v>
      </c>
      <c r="K2786">
        <v>0</v>
      </c>
      <c r="L2786">
        <v>756</v>
      </c>
      <c r="M2786">
        <v>54</v>
      </c>
      <c r="N2786">
        <v>13</v>
      </c>
      <c r="O2786">
        <v>0</v>
      </c>
      <c r="P2786">
        <v>662</v>
      </c>
      <c r="Q2786">
        <v>58</v>
      </c>
      <c r="R2786">
        <v>11</v>
      </c>
      <c r="S2786">
        <v>1</v>
      </c>
      <c r="T2786">
        <v>610</v>
      </c>
    </row>
    <row r="2787" spans="1:20" x14ac:dyDescent="0.2">
      <c r="A2787" s="1">
        <v>43318</v>
      </c>
      <c r="B2787" t="s">
        <v>32</v>
      </c>
      <c r="C2787">
        <v>31</v>
      </c>
      <c r="D2787">
        <v>3</v>
      </c>
      <c r="E2787">
        <v>0</v>
      </c>
      <c r="F2787">
        <v>116</v>
      </c>
      <c r="G2787" s="5">
        <v>2.8</v>
      </c>
      <c r="H2787" s="5">
        <v>60031.333333333299</v>
      </c>
      <c r="I2787">
        <v>18</v>
      </c>
      <c r="J2787">
        <v>3</v>
      </c>
      <c r="K2787">
        <v>0</v>
      </c>
      <c r="L2787">
        <v>71</v>
      </c>
      <c r="M2787">
        <v>17</v>
      </c>
      <c r="N2787">
        <v>3</v>
      </c>
      <c r="O2787">
        <v>0</v>
      </c>
      <c r="P2787">
        <v>67</v>
      </c>
      <c r="Q2787">
        <v>21</v>
      </c>
      <c r="R2787">
        <v>3</v>
      </c>
      <c r="S2787">
        <v>0</v>
      </c>
      <c r="T2787">
        <v>81</v>
      </c>
    </row>
    <row r="2788" spans="1:20" x14ac:dyDescent="0.2">
      <c r="A2788" s="1">
        <v>43319</v>
      </c>
      <c r="B2788" t="s">
        <v>18</v>
      </c>
      <c r="C2788">
        <v>5</v>
      </c>
      <c r="D2788">
        <v>4</v>
      </c>
      <c r="E2788">
        <v>0</v>
      </c>
      <c r="F2788">
        <v>18</v>
      </c>
      <c r="G2788" s="5">
        <v>2</v>
      </c>
      <c r="H2788" s="5">
        <v>50006.5</v>
      </c>
      <c r="I2788">
        <v>10</v>
      </c>
      <c r="J2788">
        <v>4</v>
      </c>
      <c r="K2788">
        <v>0</v>
      </c>
      <c r="L2788">
        <v>35</v>
      </c>
      <c r="M2788">
        <v>7</v>
      </c>
      <c r="N2788">
        <v>4</v>
      </c>
      <c r="O2788">
        <v>0</v>
      </c>
      <c r="P2788">
        <v>24</v>
      </c>
      <c r="Q2788">
        <v>6</v>
      </c>
      <c r="R2788">
        <v>4</v>
      </c>
      <c r="S2788">
        <v>0</v>
      </c>
      <c r="T2788">
        <v>21</v>
      </c>
    </row>
    <row r="2789" spans="1:20" x14ac:dyDescent="0.2">
      <c r="A2789" s="1">
        <v>43319</v>
      </c>
      <c r="B2789" t="s">
        <v>19</v>
      </c>
      <c r="C2789">
        <v>28</v>
      </c>
      <c r="D2789">
        <v>17</v>
      </c>
      <c r="E2789">
        <v>1</v>
      </c>
      <c r="F2789">
        <v>443</v>
      </c>
      <c r="G2789" s="5">
        <v>2.5</v>
      </c>
      <c r="H2789" s="5">
        <v>64340.071428571398</v>
      </c>
      <c r="I2789">
        <v>30</v>
      </c>
      <c r="J2789">
        <v>13</v>
      </c>
      <c r="K2789">
        <v>2</v>
      </c>
      <c r="L2789">
        <v>319</v>
      </c>
      <c r="M2789">
        <v>30</v>
      </c>
      <c r="N2789">
        <v>10</v>
      </c>
      <c r="O2789">
        <v>1</v>
      </c>
      <c r="P2789">
        <v>276</v>
      </c>
      <c r="Q2789">
        <v>31</v>
      </c>
      <c r="R2789">
        <v>11</v>
      </c>
      <c r="S2789">
        <v>1</v>
      </c>
      <c r="T2789">
        <v>302</v>
      </c>
    </row>
    <row r="2790" spans="1:20" x14ac:dyDescent="0.2">
      <c r="A2790" s="1">
        <v>43319</v>
      </c>
      <c r="B2790" t="s">
        <v>20</v>
      </c>
      <c r="C2790">
        <v>17</v>
      </c>
      <c r="D2790">
        <v>14</v>
      </c>
      <c r="E2790">
        <v>0</v>
      </c>
      <c r="F2790">
        <v>227</v>
      </c>
      <c r="G2790" s="5">
        <v>5.3125</v>
      </c>
      <c r="H2790" s="5">
        <v>43807.8125</v>
      </c>
      <c r="I2790">
        <v>26</v>
      </c>
      <c r="J2790">
        <v>10</v>
      </c>
      <c r="K2790">
        <v>0</v>
      </c>
      <c r="L2790">
        <v>253</v>
      </c>
      <c r="M2790">
        <v>14</v>
      </c>
      <c r="N2790">
        <v>8</v>
      </c>
      <c r="O2790">
        <v>0</v>
      </c>
      <c r="P2790">
        <v>118</v>
      </c>
      <c r="Q2790">
        <v>17</v>
      </c>
      <c r="R2790">
        <v>8</v>
      </c>
      <c r="S2790">
        <v>0</v>
      </c>
      <c r="T2790">
        <v>132</v>
      </c>
    </row>
    <row r="2791" spans="1:20" x14ac:dyDescent="0.2">
      <c r="A2791" s="1">
        <v>43319</v>
      </c>
      <c r="B2791" t="s">
        <v>21</v>
      </c>
      <c r="C2791">
        <v>3</v>
      </c>
      <c r="D2791">
        <v>10</v>
      </c>
      <c r="E2791">
        <v>0</v>
      </c>
      <c r="F2791">
        <v>30</v>
      </c>
      <c r="G2791" s="5">
        <v>1.3333333333333299</v>
      </c>
      <c r="H2791" s="5">
        <v>66668</v>
      </c>
      <c r="I2791">
        <v>14</v>
      </c>
      <c r="J2791">
        <v>10</v>
      </c>
      <c r="K2791">
        <v>0</v>
      </c>
      <c r="L2791">
        <v>135</v>
      </c>
      <c r="M2791">
        <v>22</v>
      </c>
      <c r="N2791">
        <v>10</v>
      </c>
      <c r="O2791">
        <v>0</v>
      </c>
      <c r="P2791">
        <v>224</v>
      </c>
      <c r="Q2791">
        <v>11</v>
      </c>
      <c r="R2791">
        <v>10</v>
      </c>
      <c r="S2791">
        <v>1</v>
      </c>
      <c r="T2791">
        <v>100</v>
      </c>
    </row>
    <row r="2792" spans="1:20" x14ac:dyDescent="0.2">
      <c r="A2792" s="1">
        <v>43319</v>
      </c>
      <c r="B2792" t="s">
        <v>22</v>
      </c>
      <c r="C2792">
        <v>20</v>
      </c>
      <c r="D2792">
        <v>8</v>
      </c>
      <c r="E2792">
        <v>0</v>
      </c>
      <c r="F2792">
        <v>186</v>
      </c>
      <c r="G2792" s="5">
        <v>2.2000000000000002</v>
      </c>
      <c r="H2792" s="5">
        <v>80031.95</v>
      </c>
      <c r="I2792">
        <v>46</v>
      </c>
      <c r="J2792">
        <v>7</v>
      </c>
      <c r="K2792">
        <v>0</v>
      </c>
      <c r="L2792">
        <v>404</v>
      </c>
      <c r="M2792">
        <v>27</v>
      </c>
      <c r="N2792">
        <v>8</v>
      </c>
      <c r="O2792">
        <v>0</v>
      </c>
      <c r="P2792">
        <v>254</v>
      </c>
      <c r="Q2792">
        <v>36</v>
      </c>
      <c r="R2792">
        <v>8</v>
      </c>
      <c r="S2792">
        <v>1</v>
      </c>
      <c r="T2792">
        <v>325</v>
      </c>
    </row>
    <row r="2793" spans="1:20" x14ac:dyDescent="0.2">
      <c r="A2793" s="1">
        <v>43319</v>
      </c>
      <c r="B2793" t="s">
        <v>23</v>
      </c>
      <c r="C2793">
        <v>47</v>
      </c>
      <c r="D2793">
        <v>10</v>
      </c>
      <c r="E2793">
        <v>0</v>
      </c>
      <c r="F2793">
        <v>528</v>
      </c>
      <c r="G2793" s="5">
        <v>5.34883720930232</v>
      </c>
      <c r="H2793" s="5">
        <v>44312.930232558101</v>
      </c>
      <c r="I2793">
        <v>56</v>
      </c>
      <c r="J2793">
        <v>10</v>
      </c>
      <c r="K2793">
        <v>0</v>
      </c>
      <c r="L2793">
        <v>618</v>
      </c>
      <c r="M2793">
        <v>25</v>
      </c>
      <c r="N2793">
        <v>10</v>
      </c>
      <c r="O2793">
        <v>0</v>
      </c>
      <c r="P2793">
        <v>279</v>
      </c>
      <c r="Q2793">
        <v>40</v>
      </c>
      <c r="R2793">
        <v>10</v>
      </c>
      <c r="S2793">
        <v>0</v>
      </c>
      <c r="T2793">
        <v>442</v>
      </c>
    </row>
    <row r="2794" spans="1:20" x14ac:dyDescent="0.2">
      <c r="A2794" s="1">
        <v>43319</v>
      </c>
      <c r="B2794" t="s">
        <v>24</v>
      </c>
      <c r="C2794">
        <v>15</v>
      </c>
      <c r="D2794">
        <v>2</v>
      </c>
      <c r="E2794">
        <v>0</v>
      </c>
      <c r="F2794">
        <v>42</v>
      </c>
      <c r="G2794" s="5">
        <v>2.6</v>
      </c>
      <c r="H2794" s="5">
        <v>53421.733333333301</v>
      </c>
      <c r="I2794">
        <v>19</v>
      </c>
      <c r="J2794">
        <v>2</v>
      </c>
      <c r="K2794">
        <v>0</v>
      </c>
      <c r="L2794">
        <v>50</v>
      </c>
      <c r="M2794">
        <v>16</v>
      </c>
      <c r="N2794">
        <v>2</v>
      </c>
      <c r="O2794">
        <v>0</v>
      </c>
      <c r="P2794">
        <v>36</v>
      </c>
      <c r="Q2794">
        <v>19</v>
      </c>
      <c r="R2794">
        <v>2</v>
      </c>
      <c r="S2794">
        <v>0</v>
      </c>
      <c r="T2794">
        <v>44</v>
      </c>
    </row>
    <row r="2795" spans="1:20" x14ac:dyDescent="0.2">
      <c r="A2795" s="1">
        <v>43319</v>
      </c>
      <c r="B2795" t="s">
        <v>25</v>
      </c>
      <c r="C2795">
        <v>7</v>
      </c>
      <c r="D2795">
        <v>4</v>
      </c>
      <c r="E2795">
        <v>0</v>
      </c>
      <c r="F2795">
        <v>27</v>
      </c>
      <c r="G2795" s="5">
        <v>5</v>
      </c>
      <c r="H2795" s="5">
        <v>57167</v>
      </c>
      <c r="I2795">
        <v>18</v>
      </c>
      <c r="J2795">
        <v>4</v>
      </c>
      <c r="K2795">
        <v>0</v>
      </c>
      <c r="L2795">
        <v>61</v>
      </c>
      <c r="M2795">
        <v>9</v>
      </c>
      <c r="N2795">
        <v>4</v>
      </c>
      <c r="O2795">
        <v>0</v>
      </c>
      <c r="P2795">
        <v>36</v>
      </c>
      <c r="Q2795">
        <v>14</v>
      </c>
      <c r="R2795">
        <v>4</v>
      </c>
      <c r="S2795">
        <v>0</v>
      </c>
      <c r="T2795">
        <v>56</v>
      </c>
    </row>
    <row r="2796" spans="1:20" x14ac:dyDescent="0.2">
      <c r="A2796" s="1">
        <v>43319</v>
      </c>
      <c r="B2796" t="s">
        <v>26</v>
      </c>
      <c r="C2796">
        <v>26</v>
      </c>
      <c r="D2796">
        <v>2</v>
      </c>
      <c r="E2796">
        <v>0</v>
      </c>
      <c r="F2796">
        <v>49</v>
      </c>
      <c r="G2796" s="5">
        <v>8.2857142857142794</v>
      </c>
      <c r="H2796" s="5">
        <v>33351.4285714285</v>
      </c>
      <c r="I2796">
        <v>45</v>
      </c>
      <c r="J2796">
        <v>2</v>
      </c>
      <c r="K2796">
        <v>0</v>
      </c>
      <c r="L2796">
        <v>75</v>
      </c>
      <c r="M2796">
        <v>44</v>
      </c>
      <c r="N2796">
        <v>2</v>
      </c>
      <c r="O2796">
        <v>0</v>
      </c>
      <c r="P2796">
        <v>88</v>
      </c>
      <c r="Q2796">
        <v>58</v>
      </c>
      <c r="R2796">
        <v>2</v>
      </c>
      <c r="S2796">
        <v>0</v>
      </c>
      <c r="T2796">
        <v>109</v>
      </c>
    </row>
    <row r="2797" spans="1:20" x14ac:dyDescent="0.2">
      <c r="A2797" s="1">
        <v>43319</v>
      </c>
      <c r="B2797" t="s">
        <v>27</v>
      </c>
      <c r="C2797">
        <v>4</v>
      </c>
      <c r="D2797">
        <v>8</v>
      </c>
      <c r="E2797">
        <v>0</v>
      </c>
      <c r="F2797">
        <v>37</v>
      </c>
      <c r="G2797" s="5">
        <v>1.75</v>
      </c>
      <c r="H2797" s="5">
        <v>50030</v>
      </c>
      <c r="I2797">
        <v>11</v>
      </c>
      <c r="J2797">
        <v>8</v>
      </c>
      <c r="K2797">
        <v>1</v>
      </c>
      <c r="L2797">
        <v>95</v>
      </c>
      <c r="M2797">
        <v>11</v>
      </c>
      <c r="N2797">
        <v>8</v>
      </c>
      <c r="O2797">
        <v>1</v>
      </c>
      <c r="P2797">
        <v>94</v>
      </c>
      <c r="Q2797">
        <v>6</v>
      </c>
      <c r="R2797">
        <v>8</v>
      </c>
      <c r="S2797">
        <v>2</v>
      </c>
      <c r="T2797">
        <v>45</v>
      </c>
    </row>
    <row r="2798" spans="1:20" x14ac:dyDescent="0.2">
      <c r="A2798" s="1">
        <v>43319</v>
      </c>
      <c r="B2798" t="s">
        <v>28</v>
      </c>
      <c r="C2798">
        <v>18</v>
      </c>
      <c r="D2798">
        <v>10</v>
      </c>
      <c r="E2798">
        <v>0</v>
      </c>
      <c r="F2798">
        <v>172</v>
      </c>
      <c r="G2798" s="5">
        <v>4.3333333333333304</v>
      </c>
      <c r="H2798" s="5">
        <v>27840.611111111099</v>
      </c>
      <c r="I2798">
        <v>19</v>
      </c>
      <c r="J2798">
        <v>8</v>
      </c>
      <c r="K2798">
        <v>0</v>
      </c>
      <c r="L2798">
        <v>155</v>
      </c>
      <c r="M2798">
        <v>14</v>
      </c>
      <c r="N2798">
        <v>6</v>
      </c>
      <c r="O2798">
        <v>0</v>
      </c>
      <c r="P2798">
        <v>86</v>
      </c>
      <c r="Q2798">
        <v>14</v>
      </c>
      <c r="R2798">
        <v>12</v>
      </c>
      <c r="S2798">
        <v>0</v>
      </c>
      <c r="T2798">
        <v>160</v>
      </c>
    </row>
    <row r="2799" spans="1:20" x14ac:dyDescent="0.2">
      <c r="A2799" s="1">
        <v>43319</v>
      </c>
      <c r="B2799" t="s">
        <v>29</v>
      </c>
      <c r="C2799">
        <v>20</v>
      </c>
      <c r="D2799">
        <v>2</v>
      </c>
      <c r="E2799">
        <v>0</v>
      </c>
      <c r="F2799">
        <v>80</v>
      </c>
      <c r="G2799" s="5">
        <v>2.71428571428571</v>
      </c>
      <c r="H2799" s="5">
        <v>42927.214285714203</v>
      </c>
      <c r="I2799">
        <v>25</v>
      </c>
      <c r="J2799">
        <v>2</v>
      </c>
      <c r="K2799">
        <v>0</v>
      </c>
      <c r="L2799">
        <v>64</v>
      </c>
      <c r="M2799">
        <v>17</v>
      </c>
      <c r="N2799">
        <v>2</v>
      </c>
      <c r="O2799">
        <v>0</v>
      </c>
      <c r="P2799">
        <v>34</v>
      </c>
      <c r="Q2799">
        <v>17</v>
      </c>
      <c r="R2799">
        <v>2</v>
      </c>
      <c r="S2799">
        <v>0</v>
      </c>
      <c r="T2799">
        <v>33</v>
      </c>
    </row>
    <row r="2800" spans="1:20" x14ac:dyDescent="0.2">
      <c r="A2800" s="1">
        <v>43319</v>
      </c>
      <c r="B2800" t="s">
        <v>30</v>
      </c>
      <c r="C2800">
        <v>16</v>
      </c>
      <c r="D2800">
        <v>2</v>
      </c>
      <c r="E2800">
        <v>0</v>
      </c>
      <c r="F2800">
        <v>87</v>
      </c>
      <c r="G2800" s="5">
        <v>1.9090909090909001</v>
      </c>
      <c r="H2800" s="5">
        <v>72729.181818181794</v>
      </c>
      <c r="I2800">
        <v>16</v>
      </c>
      <c r="J2800">
        <v>2</v>
      </c>
      <c r="K2800">
        <v>0</v>
      </c>
      <c r="L2800">
        <v>36</v>
      </c>
      <c r="M2800">
        <v>12</v>
      </c>
      <c r="N2800">
        <v>2</v>
      </c>
      <c r="O2800">
        <v>0</v>
      </c>
      <c r="P2800">
        <v>28</v>
      </c>
      <c r="Q2800">
        <v>13</v>
      </c>
      <c r="R2800">
        <v>2</v>
      </c>
      <c r="S2800">
        <v>0</v>
      </c>
      <c r="T2800">
        <v>26</v>
      </c>
    </row>
    <row r="2801" spans="1:20" x14ac:dyDescent="0.2">
      <c r="A2801" s="1">
        <v>43319</v>
      </c>
      <c r="B2801" t="s">
        <v>31</v>
      </c>
      <c r="C2801">
        <v>84</v>
      </c>
      <c r="D2801">
        <v>15</v>
      </c>
      <c r="E2801">
        <v>0</v>
      </c>
      <c r="F2801">
        <v>1311</v>
      </c>
      <c r="G2801" s="5">
        <v>4.7837837837837798</v>
      </c>
      <c r="H2801" s="5">
        <v>51387.662162162102</v>
      </c>
      <c r="I2801">
        <v>99</v>
      </c>
      <c r="J2801">
        <v>14</v>
      </c>
      <c r="K2801">
        <v>1</v>
      </c>
      <c r="L2801">
        <v>1295</v>
      </c>
      <c r="M2801">
        <v>81</v>
      </c>
      <c r="N2801">
        <v>12</v>
      </c>
      <c r="O2801">
        <v>0</v>
      </c>
      <c r="P2801">
        <v>949</v>
      </c>
      <c r="Q2801">
        <v>87</v>
      </c>
      <c r="R2801">
        <v>13</v>
      </c>
      <c r="S2801">
        <v>1</v>
      </c>
      <c r="T2801">
        <v>1081</v>
      </c>
    </row>
    <row r="2802" spans="1:20" x14ac:dyDescent="0.2">
      <c r="A2802" s="1">
        <v>43319</v>
      </c>
      <c r="B2802" t="s">
        <v>32</v>
      </c>
      <c r="C2802">
        <v>32</v>
      </c>
      <c r="D2802">
        <v>3</v>
      </c>
      <c r="E2802">
        <v>0</v>
      </c>
      <c r="F2802">
        <v>162</v>
      </c>
      <c r="G2802" s="5">
        <v>1.9615384615384599</v>
      </c>
      <c r="H2802" s="5">
        <v>69242.730769230693</v>
      </c>
      <c r="I2802">
        <v>47</v>
      </c>
      <c r="J2802">
        <v>3</v>
      </c>
      <c r="K2802">
        <v>0</v>
      </c>
      <c r="L2802">
        <v>169</v>
      </c>
      <c r="M2802">
        <v>24</v>
      </c>
      <c r="N2802">
        <v>3</v>
      </c>
      <c r="O2802">
        <v>0</v>
      </c>
      <c r="P2802">
        <v>88</v>
      </c>
      <c r="Q2802">
        <v>33</v>
      </c>
      <c r="R2802">
        <v>3</v>
      </c>
      <c r="S2802">
        <v>0</v>
      </c>
      <c r="T2802">
        <v>124</v>
      </c>
    </row>
    <row r="2803" spans="1:20" x14ac:dyDescent="0.2">
      <c r="A2803" s="1">
        <v>43320</v>
      </c>
      <c r="B2803" t="s">
        <v>18</v>
      </c>
      <c r="C2803">
        <v>15</v>
      </c>
      <c r="D2803">
        <v>4</v>
      </c>
      <c r="E2803">
        <v>0</v>
      </c>
      <c r="F2803">
        <v>52</v>
      </c>
      <c r="G2803" s="5">
        <v>2.1111111111111098</v>
      </c>
      <c r="H2803" s="5">
        <v>55639.666666666599</v>
      </c>
      <c r="I2803">
        <v>16</v>
      </c>
      <c r="J2803">
        <v>4</v>
      </c>
      <c r="K2803">
        <v>0</v>
      </c>
      <c r="L2803">
        <v>53</v>
      </c>
      <c r="M2803">
        <v>3</v>
      </c>
      <c r="N2803">
        <v>4</v>
      </c>
      <c r="O2803">
        <v>0</v>
      </c>
      <c r="P2803">
        <v>10</v>
      </c>
      <c r="Q2803">
        <v>10</v>
      </c>
      <c r="R2803">
        <v>4</v>
      </c>
      <c r="S2803">
        <v>0</v>
      </c>
      <c r="T2803">
        <v>34</v>
      </c>
    </row>
    <row r="2804" spans="1:20" x14ac:dyDescent="0.2">
      <c r="A2804" s="1">
        <v>43320</v>
      </c>
      <c r="B2804" t="s">
        <v>19</v>
      </c>
      <c r="C2804">
        <v>25</v>
      </c>
      <c r="D2804">
        <v>17</v>
      </c>
      <c r="E2804">
        <v>2</v>
      </c>
      <c r="F2804">
        <v>378</v>
      </c>
      <c r="G2804" s="5">
        <v>3.6</v>
      </c>
      <c r="H2804" s="5">
        <v>52058.720000000001</v>
      </c>
      <c r="I2804">
        <v>21</v>
      </c>
      <c r="J2804">
        <v>22</v>
      </c>
      <c r="K2804">
        <v>1</v>
      </c>
      <c r="L2804">
        <v>447</v>
      </c>
      <c r="M2804">
        <v>26</v>
      </c>
      <c r="N2804">
        <v>13</v>
      </c>
      <c r="O2804">
        <v>1</v>
      </c>
      <c r="P2804">
        <v>309</v>
      </c>
      <c r="Q2804">
        <v>28</v>
      </c>
      <c r="R2804">
        <v>16</v>
      </c>
      <c r="S2804">
        <v>1</v>
      </c>
      <c r="T2804">
        <v>406</v>
      </c>
    </row>
    <row r="2805" spans="1:20" x14ac:dyDescent="0.2">
      <c r="A2805" s="1">
        <v>43320</v>
      </c>
      <c r="B2805" t="s">
        <v>20</v>
      </c>
      <c r="C2805">
        <v>23</v>
      </c>
      <c r="D2805">
        <v>8</v>
      </c>
      <c r="E2805">
        <v>0</v>
      </c>
      <c r="F2805">
        <v>183</v>
      </c>
      <c r="G2805" s="5">
        <v>10.714285714285699</v>
      </c>
      <c r="H2805" s="5">
        <v>85745.857142857101</v>
      </c>
      <c r="I2805">
        <v>19</v>
      </c>
      <c r="J2805">
        <v>25</v>
      </c>
      <c r="K2805">
        <v>1</v>
      </c>
      <c r="L2805">
        <v>456</v>
      </c>
      <c r="M2805">
        <v>13</v>
      </c>
      <c r="N2805">
        <v>7</v>
      </c>
      <c r="O2805">
        <v>0</v>
      </c>
      <c r="P2805">
        <v>80</v>
      </c>
      <c r="Q2805">
        <v>22</v>
      </c>
      <c r="R2805">
        <v>10</v>
      </c>
      <c r="S2805">
        <v>0</v>
      </c>
      <c r="T2805">
        <v>206</v>
      </c>
    </row>
    <row r="2806" spans="1:20" x14ac:dyDescent="0.2">
      <c r="A2806" s="1">
        <v>43320</v>
      </c>
      <c r="B2806" t="s">
        <v>21</v>
      </c>
      <c r="C2806">
        <v>7</v>
      </c>
      <c r="D2806">
        <v>10</v>
      </c>
      <c r="E2806">
        <v>0</v>
      </c>
      <c r="F2806">
        <v>72</v>
      </c>
      <c r="G2806" s="5">
        <v>3.4285714285714199</v>
      </c>
      <c r="H2806" s="5">
        <v>28586</v>
      </c>
      <c r="I2806">
        <v>13</v>
      </c>
      <c r="J2806">
        <v>10</v>
      </c>
      <c r="K2806">
        <v>1</v>
      </c>
      <c r="L2806">
        <v>115</v>
      </c>
      <c r="M2806">
        <v>7</v>
      </c>
      <c r="N2806">
        <v>10</v>
      </c>
      <c r="O2806">
        <v>0</v>
      </c>
      <c r="P2806">
        <v>72</v>
      </c>
      <c r="Q2806">
        <v>11</v>
      </c>
      <c r="R2806">
        <v>10</v>
      </c>
      <c r="S2806">
        <v>0</v>
      </c>
      <c r="T2806">
        <v>114</v>
      </c>
    </row>
    <row r="2807" spans="1:20" x14ac:dyDescent="0.2">
      <c r="A2807" s="1">
        <v>43320</v>
      </c>
      <c r="B2807" t="s">
        <v>22</v>
      </c>
      <c r="C2807">
        <v>27</v>
      </c>
      <c r="D2807">
        <v>8</v>
      </c>
      <c r="E2807">
        <v>0</v>
      </c>
      <c r="F2807">
        <v>251</v>
      </c>
      <c r="G2807" s="5">
        <v>3.8260869565217299</v>
      </c>
      <c r="H2807" s="5">
        <v>69588.565217391297</v>
      </c>
      <c r="I2807">
        <v>38</v>
      </c>
      <c r="J2807">
        <v>7</v>
      </c>
      <c r="K2807">
        <v>0</v>
      </c>
      <c r="L2807">
        <v>313</v>
      </c>
      <c r="M2807">
        <v>32</v>
      </c>
      <c r="N2807">
        <v>8</v>
      </c>
      <c r="O2807">
        <v>0</v>
      </c>
      <c r="P2807">
        <v>294</v>
      </c>
      <c r="Q2807">
        <v>25</v>
      </c>
      <c r="R2807">
        <v>8</v>
      </c>
      <c r="S2807">
        <v>0</v>
      </c>
      <c r="T2807">
        <v>223</v>
      </c>
    </row>
    <row r="2808" spans="1:20" x14ac:dyDescent="0.2">
      <c r="A2808" s="1">
        <v>43320</v>
      </c>
      <c r="B2808" t="s">
        <v>23</v>
      </c>
      <c r="C2808">
        <v>42</v>
      </c>
      <c r="D2808">
        <v>10</v>
      </c>
      <c r="E2808">
        <v>0</v>
      </c>
      <c r="F2808">
        <v>461</v>
      </c>
      <c r="G2808" s="5">
        <v>3.5750000000000002</v>
      </c>
      <c r="H2808" s="5">
        <v>55040.55</v>
      </c>
      <c r="I2808">
        <v>47</v>
      </c>
      <c r="J2808">
        <v>10</v>
      </c>
      <c r="K2808">
        <v>0</v>
      </c>
      <c r="L2808">
        <v>501</v>
      </c>
      <c r="M2808">
        <v>52</v>
      </c>
      <c r="N2808">
        <v>10</v>
      </c>
      <c r="O2808">
        <v>0</v>
      </c>
      <c r="P2808">
        <v>576</v>
      </c>
      <c r="Q2808">
        <v>38</v>
      </c>
      <c r="R2808">
        <v>10</v>
      </c>
      <c r="S2808">
        <v>0</v>
      </c>
      <c r="T2808">
        <v>413</v>
      </c>
    </row>
    <row r="2809" spans="1:20" x14ac:dyDescent="0.2">
      <c r="A2809" s="1">
        <v>43320</v>
      </c>
      <c r="B2809" t="s">
        <v>24</v>
      </c>
      <c r="C2809">
        <v>19</v>
      </c>
      <c r="D2809">
        <v>2</v>
      </c>
      <c r="E2809">
        <v>0</v>
      </c>
      <c r="F2809">
        <v>51</v>
      </c>
      <c r="G2809" s="5">
        <v>9.5294117647058805</v>
      </c>
      <c r="H2809" s="5">
        <v>64770.058823529398</v>
      </c>
      <c r="I2809">
        <v>13</v>
      </c>
      <c r="J2809">
        <v>2</v>
      </c>
      <c r="K2809">
        <v>0</v>
      </c>
      <c r="L2809">
        <v>40</v>
      </c>
      <c r="M2809">
        <v>8</v>
      </c>
      <c r="N2809">
        <v>2</v>
      </c>
      <c r="O2809">
        <v>0</v>
      </c>
      <c r="P2809">
        <v>14</v>
      </c>
      <c r="Q2809">
        <v>12</v>
      </c>
      <c r="R2809">
        <v>2</v>
      </c>
      <c r="S2809">
        <v>0</v>
      </c>
      <c r="T2809">
        <v>35</v>
      </c>
    </row>
    <row r="2810" spans="1:20" x14ac:dyDescent="0.2">
      <c r="A2810" s="1">
        <v>43320</v>
      </c>
      <c r="B2810" t="s">
        <v>25</v>
      </c>
      <c r="C2810">
        <v>14</v>
      </c>
      <c r="D2810">
        <v>4</v>
      </c>
      <c r="E2810">
        <v>0</v>
      </c>
      <c r="F2810">
        <v>52</v>
      </c>
      <c r="G2810" s="5">
        <v>3.8333333333333299</v>
      </c>
      <c r="H2810" s="5">
        <v>41816.166666666599</v>
      </c>
      <c r="I2810">
        <v>15</v>
      </c>
      <c r="J2810">
        <v>4</v>
      </c>
      <c r="K2810">
        <v>0</v>
      </c>
      <c r="L2810">
        <v>52</v>
      </c>
      <c r="M2810">
        <v>13</v>
      </c>
      <c r="N2810">
        <v>4</v>
      </c>
      <c r="O2810">
        <v>0</v>
      </c>
      <c r="P2810">
        <v>50</v>
      </c>
      <c r="Q2810">
        <v>11</v>
      </c>
      <c r="R2810">
        <v>4</v>
      </c>
      <c r="S2810">
        <v>0</v>
      </c>
      <c r="T2810">
        <v>42</v>
      </c>
    </row>
    <row r="2811" spans="1:20" x14ac:dyDescent="0.2">
      <c r="A2811" s="1">
        <v>43320</v>
      </c>
      <c r="B2811" t="s">
        <v>26</v>
      </c>
      <c r="C2811">
        <v>48</v>
      </c>
      <c r="D2811">
        <v>2</v>
      </c>
      <c r="E2811">
        <v>0</v>
      </c>
      <c r="F2811">
        <v>94</v>
      </c>
      <c r="G2811" s="5">
        <v>3.1071428571428501</v>
      </c>
      <c r="H2811" s="5">
        <v>50073.392857142797</v>
      </c>
      <c r="I2811">
        <v>45</v>
      </c>
      <c r="J2811">
        <v>2</v>
      </c>
      <c r="K2811">
        <v>0</v>
      </c>
      <c r="L2811">
        <v>85</v>
      </c>
      <c r="M2811">
        <v>41</v>
      </c>
      <c r="N2811">
        <v>2</v>
      </c>
      <c r="O2811">
        <v>0</v>
      </c>
      <c r="P2811">
        <v>81</v>
      </c>
      <c r="Q2811">
        <v>63</v>
      </c>
      <c r="R2811">
        <v>2</v>
      </c>
      <c r="S2811">
        <v>0</v>
      </c>
      <c r="T2811">
        <v>119</v>
      </c>
    </row>
    <row r="2812" spans="1:20" x14ac:dyDescent="0.2">
      <c r="A2812" s="1">
        <v>43320</v>
      </c>
      <c r="B2812" t="s">
        <v>27</v>
      </c>
      <c r="C2812">
        <v>13</v>
      </c>
      <c r="D2812">
        <v>8</v>
      </c>
      <c r="E2812">
        <v>1</v>
      </c>
      <c r="F2812">
        <v>102</v>
      </c>
      <c r="G2812" s="5">
        <v>1.6923076923076901</v>
      </c>
      <c r="H2812" s="5">
        <v>76954.923076923005</v>
      </c>
      <c r="I2812">
        <v>7</v>
      </c>
      <c r="J2812">
        <v>8</v>
      </c>
      <c r="K2812">
        <v>0</v>
      </c>
      <c r="L2812">
        <v>66</v>
      </c>
      <c r="M2812">
        <v>21</v>
      </c>
      <c r="N2812">
        <v>8</v>
      </c>
      <c r="O2812">
        <v>0</v>
      </c>
      <c r="P2812">
        <v>194</v>
      </c>
      <c r="Q2812">
        <v>13</v>
      </c>
      <c r="R2812">
        <v>8</v>
      </c>
      <c r="S2812">
        <v>1</v>
      </c>
      <c r="T2812">
        <v>117</v>
      </c>
    </row>
    <row r="2813" spans="1:20" x14ac:dyDescent="0.2">
      <c r="A2813" s="1">
        <v>43320</v>
      </c>
      <c r="B2813" t="s">
        <v>28</v>
      </c>
      <c r="C2813">
        <v>12</v>
      </c>
      <c r="D2813">
        <v>7</v>
      </c>
      <c r="E2813">
        <v>0</v>
      </c>
      <c r="F2813">
        <v>74</v>
      </c>
      <c r="G2813" s="5">
        <v>5</v>
      </c>
      <c r="H2813" s="5">
        <v>50093.166666666599</v>
      </c>
      <c r="I2813">
        <v>25</v>
      </c>
      <c r="J2813">
        <v>12</v>
      </c>
      <c r="K2813">
        <v>0</v>
      </c>
      <c r="L2813">
        <v>288</v>
      </c>
      <c r="M2813">
        <v>24</v>
      </c>
      <c r="N2813">
        <v>7</v>
      </c>
      <c r="O2813">
        <v>0</v>
      </c>
      <c r="P2813">
        <v>168</v>
      </c>
      <c r="Q2813">
        <v>16</v>
      </c>
      <c r="R2813">
        <v>11</v>
      </c>
      <c r="S2813">
        <v>0</v>
      </c>
      <c r="T2813">
        <v>174</v>
      </c>
    </row>
    <row r="2814" spans="1:20" x14ac:dyDescent="0.2">
      <c r="A2814" s="1">
        <v>43320</v>
      </c>
      <c r="B2814" t="s">
        <v>29</v>
      </c>
      <c r="C2814">
        <v>15</v>
      </c>
      <c r="D2814">
        <v>2</v>
      </c>
      <c r="E2814">
        <v>0</v>
      </c>
      <c r="F2814">
        <v>46</v>
      </c>
      <c r="G2814" s="5">
        <v>1.93333333333333</v>
      </c>
      <c r="H2814" s="5">
        <v>66706.866666666596</v>
      </c>
      <c r="I2814">
        <v>19</v>
      </c>
      <c r="J2814">
        <v>2</v>
      </c>
      <c r="K2814">
        <v>0</v>
      </c>
      <c r="L2814">
        <v>68</v>
      </c>
      <c r="M2814">
        <v>24</v>
      </c>
      <c r="N2814">
        <v>2</v>
      </c>
      <c r="O2814">
        <v>0</v>
      </c>
      <c r="P2814">
        <v>49</v>
      </c>
      <c r="Q2814">
        <v>24</v>
      </c>
      <c r="R2814">
        <v>2</v>
      </c>
      <c r="S2814">
        <v>0</v>
      </c>
      <c r="T2814">
        <v>53</v>
      </c>
    </row>
    <row r="2815" spans="1:20" x14ac:dyDescent="0.2">
      <c r="A2815" s="1">
        <v>43320</v>
      </c>
      <c r="B2815" t="s">
        <v>30</v>
      </c>
      <c r="C2815">
        <v>14</v>
      </c>
      <c r="D2815">
        <v>2</v>
      </c>
      <c r="E2815">
        <v>0</v>
      </c>
      <c r="F2815">
        <v>34</v>
      </c>
      <c r="G2815" s="5">
        <v>2.4615384615384599</v>
      </c>
      <c r="H2815" s="5">
        <v>77052.1538461538</v>
      </c>
      <c r="I2815">
        <v>11</v>
      </c>
      <c r="J2815">
        <v>2</v>
      </c>
      <c r="K2815">
        <v>0</v>
      </c>
      <c r="L2815">
        <v>42</v>
      </c>
      <c r="M2815">
        <v>5</v>
      </c>
      <c r="N2815">
        <v>2</v>
      </c>
      <c r="O2815">
        <v>0</v>
      </c>
      <c r="P2815">
        <v>12</v>
      </c>
      <c r="Q2815">
        <v>21</v>
      </c>
      <c r="R2815">
        <v>2</v>
      </c>
      <c r="S2815">
        <v>0</v>
      </c>
      <c r="T2815">
        <v>63</v>
      </c>
    </row>
    <row r="2816" spans="1:20" x14ac:dyDescent="0.2">
      <c r="A2816" s="1">
        <v>43320</v>
      </c>
      <c r="B2816" t="s">
        <v>31</v>
      </c>
      <c r="C2816">
        <v>73</v>
      </c>
      <c r="D2816">
        <v>14</v>
      </c>
      <c r="E2816">
        <v>1</v>
      </c>
      <c r="F2816">
        <v>1035</v>
      </c>
      <c r="G2816" s="5">
        <v>4.4637681159420204</v>
      </c>
      <c r="H2816" s="5">
        <v>46441.956521739099</v>
      </c>
      <c r="I2816">
        <v>95</v>
      </c>
      <c r="J2816">
        <v>16</v>
      </c>
      <c r="K2816">
        <v>1</v>
      </c>
      <c r="L2816">
        <v>1391</v>
      </c>
      <c r="M2816">
        <v>59</v>
      </c>
      <c r="N2816">
        <v>12</v>
      </c>
      <c r="O2816">
        <v>1</v>
      </c>
      <c r="P2816">
        <v>671</v>
      </c>
      <c r="Q2816">
        <v>71</v>
      </c>
      <c r="R2816">
        <v>14</v>
      </c>
      <c r="S2816">
        <v>1</v>
      </c>
      <c r="T2816">
        <v>929</v>
      </c>
    </row>
    <row r="2817" spans="1:20" x14ac:dyDescent="0.2">
      <c r="A2817" s="1">
        <v>43320</v>
      </c>
      <c r="B2817" t="s">
        <v>32</v>
      </c>
      <c r="C2817">
        <v>28</v>
      </c>
      <c r="D2817">
        <v>3</v>
      </c>
      <c r="E2817">
        <v>0</v>
      </c>
      <c r="F2817">
        <v>135</v>
      </c>
      <c r="G2817" s="5">
        <v>4.0357142857142803</v>
      </c>
      <c r="H2817" s="5">
        <v>46493.785714285703</v>
      </c>
      <c r="I2817">
        <v>32</v>
      </c>
      <c r="J2817">
        <v>3</v>
      </c>
      <c r="K2817">
        <v>0</v>
      </c>
      <c r="L2817">
        <v>151</v>
      </c>
      <c r="M2817">
        <v>33</v>
      </c>
      <c r="N2817">
        <v>3</v>
      </c>
      <c r="O2817">
        <v>0</v>
      </c>
      <c r="P2817">
        <v>122</v>
      </c>
      <c r="Q2817">
        <v>30</v>
      </c>
      <c r="R2817">
        <v>3</v>
      </c>
      <c r="S2817">
        <v>0</v>
      </c>
      <c r="T2817">
        <v>117</v>
      </c>
    </row>
    <row r="2818" spans="1:20" x14ac:dyDescent="0.2">
      <c r="A2818" s="1">
        <v>43321</v>
      </c>
      <c r="B2818" t="s">
        <v>18</v>
      </c>
      <c r="C2818">
        <v>5</v>
      </c>
      <c r="D2818">
        <v>4</v>
      </c>
      <c r="E2818">
        <v>0</v>
      </c>
      <c r="F2818">
        <v>18</v>
      </c>
      <c r="G2818" s="5">
        <v>1</v>
      </c>
      <c r="H2818" s="5">
        <v>99999</v>
      </c>
      <c r="I2818">
        <v>15</v>
      </c>
      <c r="J2818">
        <v>4</v>
      </c>
      <c r="K2818">
        <v>0</v>
      </c>
      <c r="L2818">
        <v>52</v>
      </c>
      <c r="M2818">
        <v>18</v>
      </c>
      <c r="N2818">
        <v>4</v>
      </c>
      <c r="O2818">
        <v>1</v>
      </c>
      <c r="P2818">
        <v>57</v>
      </c>
      <c r="Q2818">
        <v>9</v>
      </c>
      <c r="R2818">
        <v>4</v>
      </c>
      <c r="S2818">
        <v>0</v>
      </c>
      <c r="T2818">
        <v>32</v>
      </c>
    </row>
    <row r="2819" spans="1:20" x14ac:dyDescent="0.2">
      <c r="A2819" s="1">
        <v>43321</v>
      </c>
      <c r="B2819" t="s">
        <v>19</v>
      </c>
      <c r="C2819">
        <v>31</v>
      </c>
      <c r="D2819">
        <v>13</v>
      </c>
      <c r="E2819">
        <v>2</v>
      </c>
      <c r="F2819">
        <v>347</v>
      </c>
      <c r="G2819" s="5">
        <v>4.1290322580645098</v>
      </c>
      <c r="H2819" s="5">
        <v>61358.967741935397</v>
      </c>
      <c r="I2819">
        <v>22</v>
      </c>
      <c r="J2819">
        <v>19</v>
      </c>
      <c r="K2819">
        <v>1</v>
      </c>
      <c r="L2819">
        <v>385</v>
      </c>
      <c r="M2819">
        <v>37</v>
      </c>
      <c r="N2819">
        <v>13</v>
      </c>
      <c r="O2819">
        <v>1</v>
      </c>
      <c r="P2819">
        <v>432</v>
      </c>
      <c r="Q2819">
        <v>35</v>
      </c>
      <c r="R2819">
        <v>11</v>
      </c>
      <c r="S2819">
        <v>1</v>
      </c>
      <c r="T2819">
        <v>359</v>
      </c>
    </row>
    <row r="2820" spans="1:20" x14ac:dyDescent="0.2">
      <c r="A2820" s="1">
        <v>43321</v>
      </c>
      <c r="B2820" t="s">
        <v>20</v>
      </c>
      <c r="C2820">
        <v>11</v>
      </c>
      <c r="D2820">
        <v>9</v>
      </c>
      <c r="E2820">
        <v>0</v>
      </c>
      <c r="F2820">
        <v>104</v>
      </c>
      <c r="G2820" s="5">
        <v>1.9090909090909001</v>
      </c>
      <c r="H2820" s="5">
        <v>63653.4545454545</v>
      </c>
      <c r="I2820">
        <v>19</v>
      </c>
      <c r="J2820">
        <v>14</v>
      </c>
      <c r="K2820">
        <v>0</v>
      </c>
      <c r="L2820">
        <v>257</v>
      </c>
      <c r="M2820">
        <v>20</v>
      </c>
      <c r="N2820">
        <v>7</v>
      </c>
      <c r="O2820">
        <v>1</v>
      </c>
      <c r="P2820">
        <v>135</v>
      </c>
      <c r="Q2820">
        <v>31</v>
      </c>
      <c r="R2820">
        <v>12</v>
      </c>
      <c r="S2820">
        <v>0</v>
      </c>
      <c r="T2820">
        <v>344</v>
      </c>
    </row>
    <row r="2821" spans="1:20" x14ac:dyDescent="0.2">
      <c r="A2821" s="1">
        <v>43321</v>
      </c>
      <c r="B2821" t="s">
        <v>21</v>
      </c>
      <c r="C2821">
        <v>10</v>
      </c>
      <c r="D2821">
        <v>10</v>
      </c>
      <c r="E2821">
        <v>1</v>
      </c>
      <c r="F2821">
        <v>93</v>
      </c>
      <c r="G2821" s="5">
        <v>1.875</v>
      </c>
      <c r="H2821" s="5">
        <v>62548.5</v>
      </c>
      <c r="I2821">
        <v>9</v>
      </c>
      <c r="J2821">
        <v>10</v>
      </c>
      <c r="K2821">
        <v>1</v>
      </c>
      <c r="L2821">
        <v>80</v>
      </c>
      <c r="M2821">
        <v>14</v>
      </c>
      <c r="N2821">
        <v>10</v>
      </c>
      <c r="O2821">
        <v>0</v>
      </c>
      <c r="P2821">
        <v>144</v>
      </c>
      <c r="Q2821">
        <v>10</v>
      </c>
      <c r="R2821">
        <v>10</v>
      </c>
      <c r="S2821">
        <v>0</v>
      </c>
      <c r="T2821">
        <v>103</v>
      </c>
    </row>
    <row r="2822" spans="1:20" x14ac:dyDescent="0.2">
      <c r="A2822" s="1">
        <v>43321</v>
      </c>
      <c r="B2822" t="s">
        <v>22</v>
      </c>
      <c r="C2822">
        <v>28</v>
      </c>
      <c r="D2822">
        <v>8</v>
      </c>
      <c r="E2822">
        <v>1</v>
      </c>
      <c r="F2822">
        <v>228</v>
      </c>
      <c r="G2822" s="5">
        <v>1.3076923076922999</v>
      </c>
      <c r="H2822" s="5">
        <v>84646.076923076893</v>
      </c>
      <c r="I2822">
        <v>44</v>
      </c>
      <c r="J2822">
        <v>7</v>
      </c>
      <c r="K2822">
        <v>0</v>
      </c>
      <c r="L2822">
        <v>376</v>
      </c>
      <c r="M2822">
        <v>20</v>
      </c>
      <c r="N2822">
        <v>8</v>
      </c>
      <c r="O2822">
        <v>0</v>
      </c>
      <c r="P2822">
        <v>181</v>
      </c>
      <c r="Q2822">
        <v>31</v>
      </c>
      <c r="R2822">
        <v>8</v>
      </c>
      <c r="S2822">
        <v>1</v>
      </c>
      <c r="T2822">
        <v>271</v>
      </c>
    </row>
    <row r="2823" spans="1:20" x14ac:dyDescent="0.2">
      <c r="A2823" s="1">
        <v>43321</v>
      </c>
      <c r="B2823" t="s">
        <v>23</v>
      </c>
      <c r="C2823">
        <v>39</v>
      </c>
      <c r="D2823">
        <v>9</v>
      </c>
      <c r="E2823">
        <v>0</v>
      </c>
      <c r="F2823">
        <v>410</v>
      </c>
      <c r="G2823" s="5">
        <v>3.1578947368421</v>
      </c>
      <c r="H2823" s="5">
        <v>44841.8947368421</v>
      </c>
      <c r="I2823">
        <v>53</v>
      </c>
      <c r="J2823">
        <v>10</v>
      </c>
      <c r="K2823">
        <v>0</v>
      </c>
      <c r="L2823">
        <v>586</v>
      </c>
      <c r="M2823">
        <v>45</v>
      </c>
      <c r="N2823">
        <v>10</v>
      </c>
      <c r="O2823">
        <v>0</v>
      </c>
      <c r="P2823">
        <v>502</v>
      </c>
      <c r="Q2823">
        <v>40</v>
      </c>
      <c r="R2823">
        <v>10</v>
      </c>
      <c r="S2823">
        <v>0</v>
      </c>
      <c r="T2823">
        <v>450</v>
      </c>
    </row>
    <row r="2824" spans="1:20" x14ac:dyDescent="0.2">
      <c r="A2824" s="1">
        <v>43321</v>
      </c>
      <c r="B2824" t="s">
        <v>24</v>
      </c>
      <c r="C2824">
        <v>17</v>
      </c>
      <c r="D2824">
        <v>2</v>
      </c>
      <c r="E2824">
        <v>0</v>
      </c>
      <c r="F2824">
        <v>47</v>
      </c>
      <c r="G2824" s="5">
        <v>5.1176470588235201</v>
      </c>
      <c r="H2824" s="5">
        <v>52990.058823529398</v>
      </c>
      <c r="I2824">
        <v>17</v>
      </c>
      <c r="J2824">
        <v>2</v>
      </c>
      <c r="K2824">
        <v>0</v>
      </c>
      <c r="L2824">
        <v>74</v>
      </c>
      <c r="M2824">
        <v>23</v>
      </c>
      <c r="N2824">
        <v>2</v>
      </c>
      <c r="O2824">
        <v>0</v>
      </c>
      <c r="P2824">
        <v>77</v>
      </c>
      <c r="Q2824">
        <v>20</v>
      </c>
      <c r="R2824">
        <v>2</v>
      </c>
      <c r="S2824">
        <v>0</v>
      </c>
      <c r="T2824">
        <v>74</v>
      </c>
    </row>
    <row r="2825" spans="1:20" x14ac:dyDescent="0.2">
      <c r="A2825" s="1">
        <v>43321</v>
      </c>
      <c r="B2825" t="s">
        <v>25</v>
      </c>
      <c r="C2825">
        <v>11</v>
      </c>
      <c r="D2825">
        <v>4</v>
      </c>
      <c r="E2825">
        <v>1</v>
      </c>
      <c r="F2825">
        <v>39</v>
      </c>
      <c r="G2825" s="5">
        <v>1.2222222222222201</v>
      </c>
      <c r="H2825" s="5">
        <v>88890.444444444394</v>
      </c>
      <c r="I2825">
        <v>14</v>
      </c>
      <c r="J2825">
        <v>4</v>
      </c>
      <c r="K2825">
        <v>0</v>
      </c>
      <c r="L2825">
        <v>48</v>
      </c>
      <c r="M2825">
        <v>9</v>
      </c>
      <c r="N2825">
        <v>4</v>
      </c>
      <c r="O2825">
        <v>0</v>
      </c>
      <c r="P2825">
        <v>32</v>
      </c>
      <c r="Q2825">
        <v>7</v>
      </c>
      <c r="R2825">
        <v>4</v>
      </c>
      <c r="S2825">
        <v>0</v>
      </c>
      <c r="T2825">
        <v>28</v>
      </c>
    </row>
    <row r="2826" spans="1:20" x14ac:dyDescent="0.2">
      <c r="A2826" s="1">
        <v>43321</v>
      </c>
      <c r="B2826" t="s">
        <v>26</v>
      </c>
      <c r="C2826">
        <v>37</v>
      </c>
      <c r="D2826">
        <v>2</v>
      </c>
      <c r="E2826">
        <v>0</v>
      </c>
      <c r="F2826">
        <v>68</v>
      </c>
      <c r="G2826" s="5">
        <v>3.4230769230769198</v>
      </c>
      <c r="H2826" s="5">
        <v>46194.923076922998</v>
      </c>
      <c r="I2826">
        <v>49</v>
      </c>
      <c r="J2826">
        <v>2</v>
      </c>
      <c r="K2826">
        <v>0</v>
      </c>
      <c r="L2826">
        <v>96</v>
      </c>
      <c r="M2826">
        <v>42</v>
      </c>
      <c r="N2826">
        <v>2</v>
      </c>
      <c r="O2826">
        <v>0</v>
      </c>
      <c r="P2826">
        <v>79</v>
      </c>
      <c r="Q2826">
        <v>46</v>
      </c>
      <c r="R2826">
        <v>2</v>
      </c>
      <c r="S2826">
        <v>0</v>
      </c>
      <c r="T2826">
        <v>91</v>
      </c>
    </row>
    <row r="2827" spans="1:20" x14ac:dyDescent="0.2">
      <c r="A2827" s="1">
        <v>43321</v>
      </c>
      <c r="B2827" t="s">
        <v>27</v>
      </c>
      <c r="C2827">
        <v>9</v>
      </c>
      <c r="D2827">
        <v>8</v>
      </c>
      <c r="E2827">
        <v>2</v>
      </c>
      <c r="F2827">
        <v>65</v>
      </c>
      <c r="G2827" s="5">
        <v>1.6666666666666601</v>
      </c>
      <c r="H2827" s="5">
        <v>88890.333333333299</v>
      </c>
      <c r="I2827">
        <v>9</v>
      </c>
      <c r="J2827">
        <v>8</v>
      </c>
      <c r="K2827">
        <v>1</v>
      </c>
      <c r="L2827">
        <v>77</v>
      </c>
      <c r="M2827">
        <v>12</v>
      </c>
      <c r="N2827">
        <v>8</v>
      </c>
      <c r="O2827">
        <v>0</v>
      </c>
      <c r="P2827">
        <v>112</v>
      </c>
      <c r="Q2827">
        <v>10</v>
      </c>
      <c r="R2827">
        <v>8</v>
      </c>
      <c r="S2827">
        <v>0</v>
      </c>
      <c r="T2827">
        <v>94</v>
      </c>
    </row>
    <row r="2828" spans="1:20" x14ac:dyDescent="0.2">
      <c r="A2828" s="1">
        <v>43321</v>
      </c>
      <c r="B2828" t="s">
        <v>28</v>
      </c>
      <c r="C2828">
        <v>16</v>
      </c>
      <c r="D2828">
        <v>8</v>
      </c>
      <c r="E2828">
        <v>0</v>
      </c>
      <c r="F2828">
        <v>125</v>
      </c>
      <c r="G2828" s="5">
        <v>2.4375</v>
      </c>
      <c r="H2828" s="5">
        <v>75110.6875</v>
      </c>
      <c r="I2828">
        <v>12</v>
      </c>
      <c r="J2828">
        <v>14</v>
      </c>
      <c r="K2828">
        <v>0</v>
      </c>
      <c r="L2828">
        <v>162</v>
      </c>
      <c r="M2828">
        <v>20</v>
      </c>
      <c r="N2828">
        <v>7</v>
      </c>
      <c r="O2828">
        <v>1</v>
      </c>
      <c r="P2828">
        <v>113</v>
      </c>
      <c r="Q2828">
        <v>18</v>
      </c>
      <c r="R2828">
        <v>18</v>
      </c>
      <c r="S2828">
        <v>1</v>
      </c>
      <c r="T2828">
        <v>275</v>
      </c>
    </row>
    <row r="2829" spans="1:20" x14ac:dyDescent="0.2">
      <c r="A2829" s="1">
        <v>43321</v>
      </c>
      <c r="B2829" t="s">
        <v>29</v>
      </c>
      <c r="C2829">
        <v>20</v>
      </c>
      <c r="D2829">
        <v>2</v>
      </c>
      <c r="E2829">
        <v>0</v>
      </c>
      <c r="F2829">
        <v>56</v>
      </c>
      <c r="G2829" s="5">
        <v>2.35</v>
      </c>
      <c r="H2829" s="5">
        <v>60109.8</v>
      </c>
      <c r="I2829">
        <v>20</v>
      </c>
      <c r="J2829">
        <v>2</v>
      </c>
      <c r="K2829">
        <v>0</v>
      </c>
      <c r="L2829">
        <v>77</v>
      </c>
      <c r="M2829">
        <v>17</v>
      </c>
      <c r="N2829">
        <v>2</v>
      </c>
      <c r="O2829">
        <v>0</v>
      </c>
      <c r="P2829">
        <v>42</v>
      </c>
      <c r="Q2829">
        <v>20</v>
      </c>
      <c r="R2829">
        <v>2</v>
      </c>
      <c r="S2829">
        <v>0</v>
      </c>
      <c r="T2829">
        <v>51</v>
      </c>
    </row>
    <row r="2830" spans="1:20" x14ac:dyDescent="0.2">
      <c r="A2830" s="1">
        <v>43321</v>
      </c>
      <c r="B2830" t="s">
        <v>30</v>
      </c>
      <c r="C2830">
        <v>13</v>
      </c>
      <c r="D2830">
        <v>2</v>
      </c>
      <c r="E2830">
        <v>0</v>
      </c>
      <c r="F2830">
        <v>39</v>
      </c>
      <c r="G2830" s="5">
        <v>6.6153846153846096</v>
      </c>
      <c r="H2830" s="5">
        <v>38493.1538461538</v>
      </c>
      <c r="I2830">
        <v>21</v>
      </c>
      <c r="J2830">
        <v>2</v>
      </c>
      <c r="K2830">
        <v>0</v>
      </c>
      <c r="L2830">
        <v>80</v>
      </c>
      <c r="M2830">
        <v>16</v>
      </c>
      <c r="N2830">
        <v>2</v>
      </c>
      <c r="O2830">
        <v>0</v>
      </c>
      <c r="P2830">
        <v>34</v>
      </c>
      <c r="Q2830">
        <v>15</v>
      </c>
      <c r="R2830">
        <v>2</v>
      </c>
      <c r="S2830">
        <v>0</v>
      </c>
      <c r="T2830">
        <v>64</v>
      </c>
    </row>
    <row r="2831" spans="1:20" x14ac:dyDescent="0.2">
      <c r="A2831" s="1">
        <v>43321</v>
      </c>
      <c r="B2831" t="s">
        <v>31</v>
      </c>
      <c r="C2831">
        <v>86</v>
      </c>
      <c r="D2831">
        <v>12</v>
      </c>
      <c r="E2831">
        <v>1</v>
      </c>
      <c r="F2831">
        <v>971</v>
      </c>
      <c r="G2831" s="5">
        <v>2.98823529411764</v>
      </c>
      <c r="H2831" s="5">
        <v>61217.517647058798</v>
      </c>
      <c r="I2831">
        <v>96</v>
      </c>
      <c r="J2831">
        <v>13</v>
      </c>
      <c r="K2831">
        <v>1</v>
      </c>
      <c r="L2831">
        <v>1226</v>
      </c>
      <c r="M2831">
        <v>78</v>
      </c>
      <c r="N2831">
        <v>12</v>
      </c>
      <c r="O2831">
        <v>0</v>
      </c>
      <c r="P2831">
        <v>910</v>
      </c>
      <c r="Q2831">
        <v>94</v>
      </c>
      <c r="R2831">
        <v>15</v>
      </c>
      <c r="S2831">
        <v>1</v>
      </c>
      <c r="T2831">
        <v>1307</v>
      </c>
    </row>
    <row r="2832" spans="1:20" x14ac:dyDescent="0.2">
      <c r="A2832" s="1">
        <v>43321</v>
      </c>
      <c r="B2832" t="s">
        <v>32</v>
      </c>
      <c r="C2832">
        <v>22</v>
      </c>
      <c r="D2832">
        <v>3</v>
      </c>
      <c r="E2832">
        <v>0</v>
      </c>
      <c r="F2832">
        <v>120</v>
      </c>
      <c r="G2832" s="5">
        <v>2.2380952380952301</v>
      </c>
      <c r="H2832" s="5">
        <v>57188.952380952302</v>
      </c>
      <c r="I2832">
        <v>33</v>
      </c>
      <c r="J2832">
        <v>3</v>
      </c>
      <c r="K2832">
        <v>0</v>
      </c>
      <c r="L2832">
        <v>138</v>
      </c>
      <c r="M2832">
        <v>34</v>
      </c>
      <c r="N2832">
        <v>3</v>
      </c>
      <c r="O2832">
        <v>0</v>
      </c>
      <c r="P2832">
        <v>103</v>
      </c>
      <c r="Q2832">
        <v>34</v>
      </c>
      <c r="R2832">
        <v>3</v>
      </c>
      <c r="S2832">
        <v>0</v>
      </c>
      <c r="T2832">
        <v>162</v>
      </c>
    </row>
    <row r="2833" spans="1:20" x14ac:dyDescent="0.2">
      <c r="A2833" s="1">
        <v>43322</v>
      </c>
      <c r="B2833" t="s">
        <v>18</v>
      </c>
      <c r="C2833">
        <v>8</v>
      </c>
      <c r="D2833">
        <v>4</v>
      </c>
      <c r="E2833">
        <v>0</v>
      </c>
      <c r="F2833">
        <v>28</v>
      </c>
      <c r="G2833" s="5">
        <v>2</v>
      </c>
      <c r="H2833" s="5">
        <v>57223.285714285703</v>
      </c>
      <c r="I2833">
        <v>11</v>
      </c>
      <c r="J2833">
        <v>4</v>
      </c>
      <c r="K2833">
        <v>0</v>
      </c>
      <c r="L2833">
        <v>35</v>
      </c>
      <c r="M2833">
        <v>7</v>
      </c>
      <c r="N2833">
        <v>4</v>
      </c>
      <c r="O2833">
        <v>0</v>
      </c>
      <c r="P2833">
        <v>24</v>
      </c>
      <c r="Q2833">
        <v>11</v>
      </c>
      <c r="R2833">
        <v>4</v>
      </c>
      <c r="S2833">
        <v>0</v>
      </c>
      <c r="T2833">
        <v>38</v>
      </c>
    </row>
    <row r="2834" spans="1:20" x14ac:dyDescent="0.2">
      <c r="A2834" s="1">
        <v>43322</v>
      </c>
      <c r="B2834" t="s">
        <v>19</v>
      </c>
      <c r="C2834">
        <v>28</v>
      </c>
      <c r="D2834">
        <v>14</v>
      </c>
      <c r="E2834">
        <v>2</v>
      </c>
      <c r="F2834">
        <v>340</v>
      </c>
      <c r="G2834" s="5">
        <v>3.6071428571428501</v>
      </c>
      <c r="H2834" s="5">
        <v>50092.035714285703</v>
      </c>
      <c r="I2834">
        <v>50</v>
      </c>
      <c r="J2834">
        <v>11</v>
      </c>
      <c r="K2834">
        <v>1</v>
      </c>
      <c r="L2834">
        <v>501</v>
      </c>
      <c r="M2834">
        <v>31</v>
      </c>
      <c r="N2834">
        <v>10</v>
      </c>
      <c r="O2834">
        <v>0</v>
      </c>
      <c r="P2834">
        <v>290</v>
      </c>
      <c r="Q2834">
        <v>27</v>
      </c>
      <c r="R2834">
        <v>16</v>
      </c>
      <c r="S2834">
        <v>1</v>
      </c>
      <c r="T2834">
        <v>405</v>
      </c>
    </row>
    <row r="2835" spans="1:20" x14ac:dyDescent="0.2">
      <c r="A2835" s="1">
        <v>43322</v>
      </c>
      <c r="B2835" t="s">
        <v>20</v>
      </c>
      <c r="C2835">
        <v>21</v>
      </c>
      <c r="D2835">
        <v>10</v>
      </c>
      <c r="E2835">
        <v>0</v>
      </c>
      <c r="F2835">
        <v>210</v>
      </c>
      <c r="G2835" s="5">
        <v>15.523809523809501</v>
      </c>
      <c r="H2835" s="5">
        <v>57221.0952380952</v>
      </c>
      <c r="I2835">
        <v>24</v>
      </c>
      <c r="J2835">
        <v>14</v>
      </c>
      <c r="K2835">
        <v>0</v>
      </c>
      <c r="L2835">
        <v>336</v>
      </c>
      <c r="M2835">
        <v>41</v>
      </c>
      <c r="N2835">
        <v>7</v>
      </c>
      <c r="O2835">
        <v>0</v>
      </c>
      <c r="P2835">
        <v>301</v>
      </c>
      <c r="Q2835">
        <v>11</v>
      </c>
      <c r="R2835">
        <v>10</v>
      </c>
      <c r="S2835">
        <v>0</v>
      </c>
      <c r="T2835">
        <v>103</v>
      </c>
    </row>
    <row r="2836" spans="1:20" x14ac:dyDescent="0.2">
      <c r="A2836" s="1">
        <v>43322</v>
      </c>
      <c r="B2836" t="s">
        <v>21</v>
      </c>
      <c r="C2836">
        <v>11</v>
      </c>
      <c r="D2836">
        <v>10</v>
      </c>
      <c r="E2836">
        <v>0</v>
      </c>
      <c r="F2836">
        <v>113</v>
      </c>
      <c r="G2836" s="5">
        <v>2.3636363636363602</v>
      </c>
      <c r="H2836" s="5">
        <v>36528.727272727199</v>
      </c>
      <c r="I2836">
        <v>18</v>
      </c>
      <c r="J2836">
        <v>10</v>
      </c>
      <c r="K2836">
        <v>0</v>
      </c>
      <c r="L2836">
        <v>181</v>
      </c>
      <c r="M2836">
        <v>19</v>
      </c>
      <c r="N2836">
        <v>10</v>
      </c>
      <c r="O2836">
        <v>1</v>
      </c>
      <c r="P2836">
        <v>172</v>
      </c>
      <c r="Q2836">
        <v>21</v>
      </c>
      <c r="R2836">
        <v>10</v>
      </c>
      <c r="S2836">
        <v>0</v>
      </c>
      <c r="T2836">
        <v>213</v>
      </c>
    </row>
    <row r="2837" spans="1:20" x14ac:dyDescent="0.2">
      <c r="A2837" s="1">
        <v>43322</v>
      </c>
      <c r="B2837" t="s">
        <v>22</v>
      </c>
      <c r="C2837">
        <v>31</v>
      </c>
      <c r="D2837">
        <v>8</v>
      </c>
      <c r="E2837">
        <v>0</v>
      </c>
      <c r="F2837">
        <v>281</v>
      </c>
      <c r="G2837" s="5">
        <v>3</v>
      </c>
      <c r="H2837" s="5">
        <v>58484.083333333299</v>
      </c>
      <c r="I2837">
        <v>54</v>
      </c>
      <c r="J2837">
        <v>7</v>
      </c>
      <c r="K2837">
        <v>0</v>
      </c>
      <c r="L2837">
        <v>439</v>
      </c>
      <c r="M2837">
        <v>53</v>
      </c>
      <c r="N2837">
        <v>8</v>
      </c>
      <c r="O2837">
        <v>0</v>
      </c>
      <c r="P2837">
        <v>491</v>
      </c>
      <c r="Q2837">
        <v>26</v>
      </c>
      <c r="R2837">
        <v>8</v>
      </c>
      <c r="S2837">
        <v>0</v>
      </c>
      <c r="T2837">
        <v>232</v>
      </c>
    </row>
    <row r="2838" spans="1:20" x14ac:dyDescent="0.2">
      <c r="A2838" s="1">
        <v>43322</v>
      </c>
      <c r="B2838" t="s">
        <v>23</v>
      </c>
      <c r="C2838">
        <v>53</v>
      </c>
      <c r="D2838">
        <v>10</v>
      </c>
      <c r="E2838">
        <v>0</v>
      </c>
      <c r="F2838">
        <v>565</v>
      </c>
      <c r="G2838" s="5">
        <v>3.5652173913043401</v>
      </c>
      <c r="H2838" s="5">
        <v>43586.021739130403</v>
      </c>
      <c r="I2838">
        <v>80</v>
      </c>
      <c r="J2838">
        <v>10</v>
      </c>
      <c r="K2838">
        <v>0</v>
      </c>
      <c r="L2838">
        <v>908</v>
      </c>
      <c r="M2838">
        <v>84</v>
      </c>
      <c r="N2838">
        <v>10</v>
      </c>
      <c r="O2838">
        <v>0</v>
      </c>
      <c r="P2838">
        <v>927</v>
      </c>
      <c r="Q2838">
        <v>53</v>
      </c>
      <c r="R2838">
        <v>10</v>
      </c>
      <c r="S2838">
        <v>0</v>
      </c>
      <c r="T2838">
        <v>586</v>
      </c>
    </row>
    <row r="2839" spans="1:20" x14ac:dyDescent="0.2">
      <c r="A2839" s="1">
        <v>43322</v>
      </c>
      <c r="B2839" t="s">
        <v>24</v>
      </c>
      <c r="C2839">
        <v>16</v>
      </c>
      <c r="D2839">
        <v>2</v>
      </c>
      <c r="E2839">
        <v>0</v>
      </c>
      <c r="F2839">
        <v>54</v>
      </c>
      <c r="G2839" s="5">
        <v>3.75</v>
      </c>
      <c r="H2839" s="5">
        <v>56347.4375</v>
      </c>
      <c r="I2839">
        <v>18</v>
      </c>
      <c r="J2839">
        <v>2</v>
      </c>
      <c r="K2839">
        <v>0</v>
      </c>
      <c r="L2839">
        <v>32</v>
      </c>
      <c r="M2839">
        <v>21</v>
      </c>
      <c r="N2839">
        <v>2</v>
      </c>
      <c r="O2839">
        <v>0</v>
      </c>
      <c r="P2839">
        <v>74</v>
      </c>
      <c r="Q2839">
        <v>7</v>
      </c>
      <c r="R2839">
        <v>2</v>
      </c>
      <c r="S2839">
        <v>0</v>
      </c>
      <c r="T2839">
        <v>18</v>
      </c>
    </row>
    <row r="2840" spans="1:20" x14ac:dyDescent="0.2">
      <c r="A2840" s="1">
        <v>43322</v>
      </c>
      <c r="B2840" t="s">
        <v>25</v>
      </c>
      <c r="C2840">
        <v>13</v>
      </c>
      <c r="D2840">
        <v>4</v>
      </c>
      <c r="E2840">
        <v>0</v>
      </c>
      <c r="F2840">
        <v>52</v>
      </c>
      <c r="G2840" s="5">
        <v>2.6666666666666599</v>
      </c>
      <c r="H2840" s="5">
        <v>66695.111111111095</v>
      </c>
      <c r="I2840">
        <v>11</v>
      </c>
      <c r="J2840">
        <v>4</v>
      </c>
      <c r="K2840">
        <v>1</v>
      </c>
      <c r="L2840">
        <v>30</v>
      </c>
      <c r="M2840">
        <v>14</v>
      </c>
      <c r="N2840">
        <v>4</v>
      </c>
      <c r="O2840">
        <v>0</v>
      </c>
      <c r="P2840">
        <v>56</v>
      </c>
      <c r="Q2840">
        <v>16</v>
      </c>
      <c r="R2840">
        <v>4</v>
      </c>
      <c r="S2840">
        <v>0</v>
      </c>
      <c r="T2840">
        <v>62</v>
      </c>
    </row>
    <row r="2841" spans="1:20" x14ac:dyDescent="0.2">
      <c r="A2841" s="1">
        <v>43322</v>
      </c>
      <c r="B2841" t="s">
        <v>26</v>
      </c>
      <c r="C2841">
        <v>47</v>
      </c>
      <c r="D2841">
        <v>2</v>
      </c>
      <c r="E2841">
        <v>0</v>
      </c>
      <c r="F2841">
        <v>80</v>
      </c>
      <c r="G2841" s="5">
        <v>7.0294117647058796</v>
      </c>
      <c r="H2841" s="5">
        <v>53160.764705882299</v>
      </c>
      <c r="I2841">
        <v>63</v>
      </c>
      <c r="J2841">
        <v>2</v>
      </c>
      <c r="K2841">
        <v>0</v>
      </c>
      <c r="L2841">
        <v>117</v>
      </c>
      <c r="M2841">
        <v>38</v>
      </c>
      <c r="N2841">
        <v>2</v>
      </c>
      <c r="O2841">
        <v>0</v>
      </c>
      <c r="P2841">
        <v>71</v>
      </c>
      <c r="Q2841">
        <v>50</v>
      </c>
      <c r="R2841">
        <v>2</v>
      </c>
      <c r="S2841">
        <v>0</v>
      </c>
      <c r="T2841">
        <v>98</v>
      </c>
    </row>
    <row r="2842" spans="1:20" x14ac:dyDescent="0.2">
      <c r="A2842" s="1">
        <v>43322</v>
      </c>
      <c r="B2842" t="s">
        <v>27</v>
      </c>
      <c r="C2842">
        <v>20</v>
      </c>
      <c r="D2842">
        <v>8</v>
      </c>
      <c r="E2842">
        <v>1</v>
      </c>
      <c r="F2842">
        <v>175</v>
      </c>
      <c r="G2842" s="5">
        <v>6.85</v>
      </c>
      <c r="H2842" s="5">
        <v>35113.35</v>
      </c>
      <c r="I2842">
        <v>11</v>
      </c>
      <c r="J2842">
        <v>8</v>
      </c>
      <c r="K2842">
        <v>0</v>
      </c>
      <c r="L2842">
        <v>109</v>
      </c>
      <c r="M2842">
        <v>17</v>
      </c>
      <c r="N2842">
        <v>8</v>
      </c>
      <c r="O2842">
        <v>1</v>
      </c>
      <c r="P2842">
        <v>145</v>
      </c>
      <c r="Q2842">
        <v>12</v>
      </c>
      <c r="R2842">
        <v>8</v>
      </c>
      <c r="S2842">
        <v>2</v>
      </c>
      <c r="T2842">
        <v>92</v>
      </c>
    </row>
    <row r="2843" spans="1:20" x14ac:dyDescent="0.2">
      <c r="A2843" s="1">
        <v>43322</v>
      </c>
      <c r="B2843" t="s">
        <v>28</v>
      </c>
      <c r="C2843">
        <v>19</v>
      </c>
      <c r="D2843">
        <v>9</v>
      </c>
      <c r="E2843">
        <v>0</v>
      </c>
      <c r="F2843">
        <v>170</v>
      </c>
      <c r="G2843" s="5">
        <v>3.6315789473684199</v>
      </c>
      <c r="H2843" s="5">
        <v>63204.631578947301</v>
      </c>
      <c r="I2843">
        <v>20</v>
      </c>
      <c r="J2843">
        <v>7</v>
      </c>
      <c r="K2843">
        <v>1</v>
      </c>
      <c r="L2843">
        <v>128</v>
      </c>
      <c r="M2843">
        <v>32</v>
      </c>
      <c r="N2843">
        <v>6</v>
      </c>
      <c r="O2843">
        <v>0</v>
      </c>
      <c r="P2843">
        <v>221</v>
      </c>
      <c r="Q2843">
        <v>11</v>
      </c>
      <c r="R2843">
        <v>9</v>
      </c>
      <c r="S2843">
        <v>0</v>
      </c>
      <c r="T2843">
        <v>95</v>
      </c>
    </row>
    <row r="2844" spans="1:20" x14ac:dyDescent="0.2">
      <c r="A2844" s="1">
        <v>43322</v>
      </c>
      <c r="B2844" t="s">
        <v>29</v>
      </c>
      <c r="C2844">
        <v>29</v>
      </c>
      <c r="D2844">
        <v>2</v>
      </c>
      <c r="E2844">
        <v>0</v>
      </c>
      <c r="F2844">
        <v>84</v>
      </c>
      <c r="G2844" s="5">
        <v>2.5172413793103399</v>
      </c>
      <c r="H2844" s="5">
        <v>58812.793103448203</v>
      </c>
      <c r="I2844">
        <v>23</v>
      </c>
      <c r="J2844">
        <v>2</v>
      </c>
      <c r="K2844">
        <v>0</v>
      </c>
      <c r="L2844">
        <v>49</v>
      </c>
      <c r="M2844">
        <v>20</v>
      </c>
      <c r="N2844">
        <v>2</v>
      </c>
      <c r="O2844">
        <v>0</v>
      </c>
      <c r="P2844">
        <v>45</v>
      </c>
      <c r="Q2844">
        <v>27</v>
      </c>
      <c r="R2844">
        <v>2</v>
      </c>
      <c r="S2844">
        <v>0</v>
      </c>
      <c r="T2844">
        <v>61</v>
      </c>
    </row>
    <row r="2845" spans="1:20" x14ac:dyDescent="0.2">
      <c r="A2845" s="1">
        <v>43322</v>
      </c>
      <c r="B2845" t="s">
        <v>30</v>
      </c>
      <c r="C2845">
        <v>18</v>
      </c>
      <c r="D2845">
        <v>2</v>
      </c>
      <c r="E2845">
        <v>0</v>
      </c>
      <c r="F2845">
        <v>56</v>
      </c>
      <c r="G2845" s="5">
        <v>2</v>
      </c>
      <c r="H2845" s="5">
        <v>61387.388888888803</v>
      </c>
      <c r="I2845">
        <v>17</v>
      </c>
      <c r="J2845">
        <v>2</v>
      </c>
      <c r="K2845">
        <v>0</v>
      </c>
      <c r="L2845">
        <v>42</v>
      </c>
      <c r="M2845">
        <v>16</v>
      </c>
      <c r="N2845">
        <v>2</v>
      </c>
      <c r="O2845">
        <v>0</v>
      </c>
      <c r="P2845">
        <v>54</v>
      </c>
      <c r="Q2845">
        <v>12</v>
      </c>
      <c r="R2845">
        <v>2</v>
      </c>
      <c r="S2845">
        <v>0</v>
      </c>
      <c r="T2845">
        <v>27</v>
      </c>
    </row>
    <row r="2846" spans="1:20" x14ac:dyDescent="0.2">
      <c r="A2846" s="1">
        <v>43322</v>
      </c>
      <c r="B2846" t="s">
        <v>31</v>
      </c>
      <c r="C2846">
        <v>100</v>
      </c>
      <c r="D2846">
        <v>14</v>
      </c>
      <c r="E2846">
        <v>1</v>
      </c>
      <c r="F2846">
        <v>1370</v>
      </c>
      <c r="G2846" s="5">
        <v>3.87234042553191</v>
      </c>
      <c r="H2846" s="5">
        <v>49087.563829787199</v>
      </c>
      <c r="I2846">
        <v>112</v>
      </c>
      <c r="J2846">
        <v>13</v>
      </c>
      <c r="K2846">
        <v>1</v>
      </c>
      <c r="L2846">
        <v>1417</v>
      </c>
      <c r="M2846">
        <v>96</v>
      </c>
      <c r="N2846">
        <v>12</v>
      </c>
      <c r="O2846">
        <v>0</v>
      </c>
      <c r="P2846">
        <v>1069</v>
      </c>
      <c r="Q2846">
        <v>91</v>
      </c>
      <c r="R2846">
        <v>11</v>
      </c>
      <c r="S2846">
        <v>0</v>
      </c>
      <c r="T2846">
        <v>1019</v>
      </c>
    </row>
    <row r="2847" spans="1:20" x14ac:dyDescent="0.2">
      <c r="A2847" s="1">
        <v>43322</v>
      </c>
      <c r="B2847" t="s">
        <v>32</v>
      </c>
      <c r="C2847">
        <v>22</v>
      </c>
      <c r="D2847">
        <v>3</v>
      </c>
      <c r="E2847">
        <v>0</v>
      </c>
      <c r="F2847">
        <v>94</v>
      </c>
      <c r="G2847" s="5">
        <v>2.2857142857142798</v>
      </c>
      <c r="H2847" s="5">
        <v>57214.904761904698</v>
      </c>
      <c r="I2847">
        <v>48</v>
      </c>
      <c r="J2847">
        <v>3</v>
      </c>
      <c r="K2847">
        <v>0</v>
      </c>
      <c r="L2847">
        <v>183</v>
      </c>
      <c r="M2847">
        <v>36</v>
      </c>
      <c r="N2847">
        <v>3</v>
      </c>
      <c r="O2847">
        <v>0</v>
      </c>
      <c r="P2847">
        <v>150</v>
      </c>
      <c r="Q2847">
        <v>32</v>
      </c>
      <c r="R2847">
        <v>3</v>
      </c>
      <c r="S2847">
        <v>0</v>
      </c>
      <c r="T2847">
        <v>138</v>
      </c>
    </row>
    <row r="2848" spans="1:20" x14ac:dyDescent="0.2">
      <c r="A2848" s="1">
        <v>43323</v>
      </c>
      <c r="B2848" t="s">
        <v>18</v>
      </c>
      <c r="C2848">
        <v>7</v>
      </c>
      <c r="D2848">
        <v>4</v>
      </c>
      <c r="E2848">
        <v>0</v>
      </c>
      <c r="F2848">
        <v>24</v>
      </c>
      <c r="G2848" s="5">
        <v>1.6666666666666601</v>
      </c>
      <c r="H2848" s="5">
        <v>50127.166666666599</v>
      </c>
      <c r="I2848">
        <v>32</v>
      </c>
      <c r="J2848">
        <v>4</v>
      </c>
      <c r="K2848">
        <v>0</v>
      </c>
      <c r="L2848">
        <v>110</v>
      </c>
      <c r="M2848">
        <v>10</v>
      </c>
      <c r="N2848">
        <v>4</v>
      </c>
      <c r="O2848">
        <v>0</v>
      </c>
      <c r="P2848">
        <v>35</v>
      </c>
      <c r="Q2848">
        <v>11</v>
      </c>
      <c r="R2848">
        <v>4</v>
      </c>
      <c r="S2848">
        <v>0</v>
      </c>
      <c r="T2848">
        <v>38</v>
      </c>
    </row>
    <row r="2849" spans="1:20" x14ac:dyDescent="0.2">
      <c r="A2849" s="1">
        <v>43323</v>
      </c>
      <c r="B2849" t="s">
        <v>19</v>
      </c>
      <c r="C2849">
        <v>28</v>
      </c>
      <c r="D2849">
        <v>14</v>
      </c>
      <c r="E2849">
        <v>0</v>
      </c>
      <c r="F2849">
        <v>373</v>
      </c>
      <c r="G2849" s="5">
        <v>2.21428571428571</v>
      </c>
      <c r="H2849" s="5">
        <v>71526.071428571406</v>
      </c>
      <c r="I2849">
        <v>41</v>
      </c>
      <c r="J2849">
        <v>14</v>
      </c>
      <c r="K2849">
        <v>1</v>
      </c>
      <c r="L2849">
        <v>522</v>
      </c>
      <c r="M2849">
        <v>25</v>
      </c>
      <c r="N2849">
        <v>19</v>
      </c>
      <c r="O2849">
        <v>1</v>
      </c>
      <c r="P2849">
        <v>450</v>
      </c>
      <c r="Q2849">
        <v>30</v>
      </c>
      <c r="R2849">
        <v>14</v>
      </c>
      <c r="S2849">
        <v>0</v>
      </c>
      <c r="T2849">
        <v>408</v>
      </c>
    </row>
    <row r="2850" spans="1:20" x14ac:dyDescent="0.2">
      <c r="A2850" s="1">
        <v>43323</v>
      </c>
      <c r="B2850" t="s">
        <v>20</v>
      </c>
      <c r="C2850">
        <v>20</v>
      </c>
      <c r="D2850">
        <v>10</v>
      </c>
      <c r="E2850">
        <v>0</v>
      </c>
      <c r="F2850">
        <v>199</v>
      </c>
      <c r="G2850" s="5">
        <v>3.25</v>
      </c>
      <c r="H2850" s="5">
        <v>65019.05</v>
      </c>
      <c r="I2850">
        <v>29</v>
      </c>
      <c r="J2850">
        <v>17</v>
      </c>
      <c r="K2850">
        <v>0</v>
      </c>
      <c r="L2850">
        <v>471</v>
      </c>
      <c r="M2850">
        <v>18</v>
      </c>
      <c r="N2850">
        <v>16</v>
      </c>
      <c r="O2850">
        <v>0</v>
      </c>
      <c r="P2850">
        <v>278</v>
      </c>
      <c r="Q2850">
        <v>26</v>
      </c>
      <c r="R2850">
        <v>19</v>
      </c>
      <c r="S2850">
        <v>0</v>
      </c>
      <c r="T2850">
        <v>483</v>
      </c>
    </row>
    <row r="2851" spans="1:20" x14ac:dyDescent="0.2">
      <c r="A2851" s="1">
        <v>43323</v>
      </c>
      <c r="B2851" t="s">
        <v>21</v>
      </c>
      <c r="C2851">
        <v>15</v>
      </c>
      <c r="D2851">
        <v>10</v>
      </c>
      <c r="E2851">
        <v>0</v>
      </c>
      <c r="F2851">
        <v>154</v>
      </c>
      <c r="G2851" s="5">
        <v>1.4</v>
      </c>
      <c r="H2851" s="5">
        <v>73445.266666666605</v>
      </c>
      <c r="I2851">
        <v>23</v>
      </c>
      <c r="J2851">
        <v>10</v>
      </c>
      <c r="K2851">
        <v>1</v>
      </c>
      <c r="L2851">
        <v>217</v>
      </c>
      <c r="M2851">
        <v>9</v>
      </c>
      <c r="N2851">
        <v>10</v>
      </c>
      <c r="O2851">
        <v>0</v>
      </c>
      <c r="P2851">
        <v>93</v>
      </c>
      <c r="Q2851">
        <v>13</v>
      </c>
      <c r="R2851">
        <v>10</v>
      </c>
      <c r="S2851">
        <v>0</v>
      </c>
      <c r="T2851">
        <v>136</v>
      </c>
    </row>
    <row r="2852" spans="1:20" x14ac:dyDescent="0.2">
      <c r="A2852" s="1">
        <v>43323</v>
      </c>
      <c r="B2852" t="s">
        <v>22</v>
      </c>
      <c r="C2852">
        <v>32</v>
      </c>
      <c r="D2852">
        <v>8</v>
      </c>
      <c r="E2852">
        <v>0</v>
      </c>
      <c r="F2852">
        <v>301</v>
      </c>
      <c r="G2852" s="5">
        <v>3.3103448275862002</v>
      </c>
      <c r="H2852" s="5">
        <v>51798.8620689655</v>
      </c>
      <c r="I2852">
        <v>65</v>
      </c>
      <c r="J2852">
        <v>7</v>
      </c>
      <c r="K2852">
        <v>0</v>
      </c>
      <c r="L2852">
        <v>544</v>
      </c>
      <c r="M2852">
        <v>34</v>
      </c>
      <c r="N2852">
        <v>8</v>
      </c>
      <c r="O2852">
        <v>0</v>
      </c>
      <c r="P2852">
        <v>319</v>
      </c>
      <c r="Q2852">
        <v>26</v>
      </c>
      <c r="R2852">
        <v>8</v>
      </c>
      <c r="S2852">
        <v>0</v>
      </c>
      <c r="T2852">
        <v>239</v>
      </c>
    </row>
    <row r="2853" spans="1:20" x14ac:dyDescent="0.2">
      <c r="A2853" s="1">
        <v>43323</v>
      </c>
      <c r="B2853" t="s">
        <v>23</v>
      </c>
      <c r="C2853">
        <v>63</v>
      </c>
      <c r="D2853">
        <v>10</v>
      </c>
      <c r="E2853">
        <v>0</v>
      </c>
      <c r="F2853">
        <v>682</v>
      </c>
      <c r="G2853" s="5">
        <v>2.5666666666666602</v>
      </c>
      <c r="H2853" s="5">
        <v>60118.25</v>
      </c>
      <c r="I2853">
        <v>73</v>
      </c>
      <c r="J2853">
        <v>10</v>
      </c>
      <c r="K2853">
        <v>0</v>
      </c>
      <c r="L2853">
        <v>784</v>
      </c>
      <c r="M2853">
        <v>41</v>
      </c>
      <c r="N2853">
        <v>10</v>
      </c>
      <c r="O2853">
        <v>0</v>
      </c>
      <c r="P2853">
        <v>453</v>
      </c>
      <c r="Q2853">
        <v>48</v>
      </c>
      <c r="R2853">
        <v>10</v>
      </c>
      <c r="S2853">
        <v>0</v>
      </c>
      <c r="T2853">
        <v>533</v>
      </c>
    </row>
    <row r="2854" spans="1:20" x14ac:dyDescent="0.2">
      <c r="A2854" s="1">
        <v>43323</v>
      </c>
      <c r="B2854" t="s">
        <v>24</v>
      </c>
      <c r="C2854">
        <v>22</v>
      </c>
      <c r="D2854">
        <v>2</v>
      </c>
      <c r="E2854">
        <v>0</v>
      </c>
      <c r="F2854">
        <v>57</v>
      </c>
      <c r="G2854" s="5">
        <v>1.9047619047619</v>
      </c>
      <c r="H2854" s="5">
        <v>80988.857142857101</v>
      </c>
      <c r="I2854">
        <v>24</v>
      </c>
      <c r="J2854">
        <v>2</v>
      </c>
      <c r="K2854">
        <v>0</v>
      </c>
      <c r="L2854">
        <v>80</v>
      </c>
      <c r="M2854">
        <v>11</v>
      </c>
      <c r="N2854">
        <v>2</v>
      </c>
      <c r="O2854">
        <v>0</v>
      </c>
      <c r="P2854">
        <v>30</v>
      </c>
      <c r="Q2854">
        <v>16</v>
      </c>
      <c r="R2854">
        <v>2</v>
      </c>
      <c r="S2854">
        <v>0</v>
      </c>
      <c r="T2854">
        <v>56</v>
      </c>
    </row>
    <row r="2855" spans="1:20" x14ac:dyDescent="0.2">
      <c r="A2855" s="1">
        <v>43323</v>
      </c>
      <c r="B2855" t="s">
        <v>25</v>
      </c>
      <c r="C2855">
        <v>8</v>
      </c>
      <c r="D2855">
        <v>4</v>
      </c>
      <c r="E2855">
        <v>0</v>
      </c>
      <c r="F2855">
        <v>28</v>
      </c>
      <c r="G2855" s="5">
        <v>3.375</v>
      </c>
      <c r="H2855" s="5">
        <v>62617</v>
      </c>
      <c r="I2855">
        <v>12</v>
      </c>
      <c r="J2855">
        <v>4</v>
      </c>
      <c r="K2855">
        <v>0</v>
      </c>
      <c r="L2855">
        <v>40</v>
      </c>
      <c r="M2855">
        <v>7</v>
      </c>
      <c r="N2855">
        <v>4</v>
      </c>
      <c r="O2855">
        <v>0</v>
      </c>
      <c r="P2855">
        <v>28</v>
      </c>
      <c r="Q2855">
        <v>8</v>
      </c>
      <c r="R2855">
        <v>4</v>
      </c>
      <c r="S2855">
        <v>0</v>
      </c>
      <c r="T2855">
        <v>32</v>
      </c>
    </row>
    <row r="2856" spans="1:20" x14ac:dyDescent="0.2">
      <c r="A2856" s="1">
        <v>43323</v>
      </c>
      <c r="B2856" t="s">
        <v>26</v>
      </c>
      <c r="C2856">
        <v>59</v>
      </c>
      <c r="D2856">
        <v>2</v>
      </c>
      <c r="E2856">
        <v>0</v>
      </c>
      <c r="F2856">
        <v>117</v>
      </c>
      <c r="G2856" s="5">
        <v>4.9024390243902403</v>
      </c>
      <c r="H2856" s="5">
        <v>51284.195121951198</v>
      </c>
      <c r="I2856">
        <v>54</v>
      </c>
      <c r="J2856">
        <v>2</v>
      </c>
      <c r="K2856">
        <v>0</v>
      </c>
      <c r="L2856">
        <v>107</v>
      </c>
      <c r="M2856">
        <v>29</v>
      </c>
      <c r="N2856">
        <v>2</v>
      </c>
      <c r="O2856">
        <v>0</v>
      </c>
      <c r="P2856">
        <v>58</v>
      </c>
      <c r="Q2856">
        <v>39</v>
      </c>
      <c r="R2856">
        <v>2</v>
      </c>
      <c r="S2856">
        <v>0</v>
      </c>
      <c r="T2856">
        <v>78</v>
      </c>
    </row>
    <row r="2857" spans="1:20" x14ac:dyDescent="0.2">
      <c r="A2857" s="1">
        <v>43323</v>
      </c>
      <c r="B2857" t="s">
        <v>27</v>
      </c>
      <c r="C2857">
        <v>17</v>
      </c>
      <c r="D2857">
        <v>8</v>
      </c>
      <c r="E2857">
        <v>1</v>
      </c>
      <c r="F2857">
        <v>141</v>
      </c>
      <c r="G2857" s="5">
        <v>3.3529411764705799</v>
      </c>
      <c r="H2857" s="5">
        <v>58860.529411764699</v>
      </c>
      <c r="I2857">
        <v>20</v>
      </c>
      <c r="J2857">
        <v>8</v>
      </c>
      <c r="K2857">
        <v>0</v>
      </c>
      <c r="L2857">
        <v>181</v>
      </c>
      <c r="M2857">
        <v>8</v>
      </c>
      <c r="N2857">
        <v>8</v>
      </c>
      <c r="O2857">
        <v>0</v>
      </c>
      <c r="P2857">
        <v>76</v>
      </c>
      <c r="Q2857">
        <v>16</v>
      </c>
      <c r="R2857">
        <v>8</v>
      </c>
      <c r="S2857">
        <v>0</v>
      </c>
      <c r="T2857">
        <v>150</v>
      </c>
    </row>
    <row r="2858" spans="1:20" x14ac:dyDescent="0.2">
      <c r="A2858" s="1">
        <v>43323</v>
      </c>
      <c r="B2858" t="s">
        <v>28</v>
      </c>
      <c r="C2858">
        <v>12</v>
      </c>
      <c r="D2858">
        <v>11</v>
      </c>
      <c r="E2858">
        <v>0</v>
      </c>
      <c r="F2858">
        <v>129</v>
      </c>
      <c r="G2858" s="5">
        <v>1.75</v>
      </c>
      <c r="H2858" s="5">
        <v>58443.333333333299</v>
      </c>
      <c r="I2858">
        <v>20</v>
      </c>
      <c r="J2858">
        <v>12</v>
      </c>
      <c r="K2858">
        <v>0</v>
      </c>
      <c r="L2858">
        <v>233</v>
      </c>
      <c r="M2858">
        <v>31</v>
      </c>
      <c r="N2858">
        <v>10</v>
      </c>
      <c r="O2858">
        <v>0</v>
      </c>
      <c r="P2858">
        <v>298</v>
      </c>
      <c r="Q2858">
        <v>19</v>
      </c>
      <c r="R2858">
        <v>8</v>
      </c>
      <c r="S2858">
        <v>0</v>
      </c>
      <c r="T2858">
        <v>161</v>
      </c>
    </row>
    <row r="2859" spans="1:20" x14ac:dyDescent="0.2">
      <c r="A2859" s="1">
        <v>43323</v>
      </c>
      <c r="B2859" t="s">
        <v>29</v>
      </c>
      <c r="C2859">
        <v>24</v>
      </c>
      <c r="D2859">
        <v>2</v>
      </c>
      <c r="E2859">
        <v>0</v>
      </c>
      <c r="F2859">
        <v>56</v>
      </c>
      <c r="G2859" s="5">
        <v>2.60869565217391</v>
      </c>
      <c r="H2859" s="5">
        <v>69649.478260869495</v>
      </c>
      <c r="I2859">
        <v>26</v>
      </c>
      <c r="J2859">
        <v>2</v>
      </c>
      <c r="K2859">
        <v>0</v>
      </c>
      <c r="L2859">
        <v>89</v>
      </c>
      <c r="M2859">
        <v>23</v>
      </c>
      <c r="N2859">
        <v>2</v>
      </c>
      <c r="O2859">
        <v>0</v>
      </c>
      <c r="P2859">
        <v>59</v>
      </c>
      <c r="Q2859">
        <v>23</v>
      </c>
      <c r="R2859">
        <v>2</v>
      </c>
      <c r="S2859">
        <v>0</v>
      </c>
      <c r="T2859">
        <v>91</v>
      </c>
    </row>
    <row r="2860" spans="1:20" x14ac:dyDescent="0.2">
      <c r="A2860" s="1">
        <v>43323</v>
      </c>
      <c r="B2860" t="s">
        <v>30</v>
      </c>
      <c r="C2860">
        <v>14</v>
      </c>
      <c r="D2860">
        <v>2</v>
      </c>
      <c r="E2860">
        <v>0</v>
      </c>
      <c r="F2860">
        <v>40</v>
      </c>
      <c r="G2860" s="5">
        <v>2.3571428571428501</v>
      </c>
      <c r="H2860" s="5">
        <v>71476.928571428507</v>
      </c>
      <c r="I2860">
        <v>9</v>
      </c>
      <c r="J2860">
        <v>2</v>
      </c>
      <c r="K2860">
        <v>0</v>
      </c>
      <c r="L2860">
        <v>20</v>
      </c>
      <c r="M2860">
        <v>20</v>
      </c>
      <c r="N2860">
        <v>2</v>
      </c>
      <c r="O2860">
        <v>0</v>
      </c>
      <c r="P2860">
        <v>50</v>
      </c>
      <c r="Q2860">
        <v>18</v>
      </c>
      <c r="R2860">
        <v>2</v>
      </c>
      <c r="S2860">
        <v>0</v>
      </c>
      <c r="T2860">
        <v>54</v>
      </c>
    </row>
    <row r="2861" spans="1:20" x14ac:dyDescent="0.2">
      <c r="A2861" s="1">
        <v>43323</v>
      </c>
      <c r="B2861" t="s">
        <v>31</v>
      </c>
      <c r="C2861">
        <v>83</v>
      </c>
      <c r="D2861">
        <v>15</v>
      </c>
      <c r="E2861">
        <v>0</v>
      </c>
      <c r="F2861">
        <v>1238</v>
      </c>
      <c r="G2861" s="5">
        <v>3.7228915662650599</v>
      </c>
      <c r="H2861" s="5">
        <v>56702.036144578298</v>
      </c>
      <c r="I2861">
        <v>103</v>
      </c>
      <c r="J2861">
        <v>18</v>
      </c>
      <c r="K2861">
        <v>0</v>
      </c>
      <c r="L2861">
        <v>1804</v>
      </c>
      <c r="M2861">
        <v>70</v>
      </c>
      <c r="N2861">
        <v>15</v>
      </c>
      <c r="O2861">
        <v>0</v>
      </c>
      <c r="P2861">
        <v>1070</v>
      </c>
      <c r="Q2861">
        <v>88</v>
      </c>
      <c r="R2861">
        <v>18</v>
      </c>
      <c r="S2861">
        <v>0</v>
      </c>
      <c r="T2861">
        <v>1554</v>
      </c>
    </row>
    <row r="2862" spans="1:20" x14ac:dyDescent="0.2">
      <c r="A2862" s="1">
        <v>43323</v>
      </c>
      <c r="B2862" t="s">
        <v>32</v>
      </c>
      <c r="C2862">
        <v>48</v>
      </c>
      <c r="D2862">
        <v>3</v>
      </c>
      <c r="E2862">
        <v>0</v>
      </c>
      <c r="F2862">
        <v>183</v>
      </c>
      <c r="G2862" s="5">
        <v>3.8333333333333299</v>
      </c>
      <c r="H2862" s="5">
        <v>59574.357142857101</v>
      </c>
      <c r="I2862">
        <v>59</v>
      </c>
      <c r="J2862">
        <v>3</v>
      </c>
      <c r="K2862">
        <v>0</v>
      </c>
      <c r="L2862">
        <v>231</v>
      </c>
      <c r="M2862">
        <v>29</v>
      </c>
      <c r="N2862">
        <v>3</v>
      </c>
      <c r="O2862">
        <v>0</v>
      </c>
      <c r="P2862">
        <v>145</v>
      </c>
      <c r="Q2862">
        <v>38</v>
      </c>
      <c r="R2862">
        <v>3</v>
      </c>
      <c r="S2862">
        <v>0</v>
      </c>
      <c r="T2862">
        <v>162</v>
      </c>
    </row>
    <row r="2863" spans="1:20" x14ac:dyDescent="0.2">
      <c r="A2863" s="1">
        <v>43325</v>
      </c>
      <c r="B2863" t="s">
        <v>18</v>
      </c>
      <c r="C2863">
        <v>4</v>
      </c>
      <c r="D2863">
        <v>4</v>
      </c>
      <c r="E2863">
        <v>0</v>
      </c>
      <c r="F2863">
        <v>14</v>
      </c>
      <c r="G2863" s="5">
        <v>9</v>
      </c>
      <c r="H2863" s="5">
        <v>33619.333333333299</v>
      </c>
      <c r="I2863">
        <v>7</v>
      </c>
      <c r="J2863">
        <v>4</v>
      </c>
      <c r="K2863">
        <v>0</v>
      </c>
      <c r="L2863">
        <v>24</v>
      </c>
      <c r="M2863">
        <v>28</v>
      </c>
      <c r="N2863">
        <v>4</v>
      </c>
      <c r="O2863">
        <v>0</v>
      </c>
      <c r="P2863">
        <v>98</v>
      </c>
      <c r="Q2863">
        <v>11</v>
      </c>
      <c r="R2863">
        <v>4</v>
      </c>
      <c r="S2863">
        <v>0</v>
      </c>
      <c r="T2863">
        <v>38</v>
      </c>
    </row>
    <row r="2864" spans="1:20" x14ac:dyDescent="0.2">
      <c r="A2864" s="1">
        <v>43325</v>
      </c>
      <c r="B2864" t="s">
        <v>19</v>
      </c>
      <c r="C2864">
        <v>27</v>
      </c>
      <c r="D2864">
        <v>11</v>
      </c>
      <c r="E2864">
        <v>0</v>
      </c>
      <c r="F2864">
        <v>298</v>
      </c>
      <c r="G2864" s="5">
        <v>4.7777777777777697</v>
      </c>
      <c r="H2864" s="5">
        <v>55615.888888888803</v>
      </c>
      <c r="I2864">
        <v>29</v>
      </c>
      <c r="J2864">
        <v>14</v>
      </c>
      <c r="K2864">
        <v>1</v>
      </c>
      <c r="L2864">
        <v>346</v>
      </c>
      <c r="M2864">
        <v>43</v>
      </c>
      <c r="N2864">
        <v>14</v>
      </c>
      <c r="O2864">
        <v>1</v>
      </c>
      <c r="P2864">
        <v>526</v>
      </c>
      <c r="Q2864">
        <v>26</v>
      </c>
      <c r="R2864">
        <v>20</v>
      </c>
      <c r="S2864">
        <v>1</v>
      </c>
      <c r="T2864">
        <v>476</v>
      </c>
    </row>
    <row r="2865" spans="1:20" x14ac:dyDescent="0.2">
      <c r="A2865" s="1">
        <v>43325</v>
      </c>
      <c r="B2865" t="s">
        <v>20</v>
      </c>
      <c r="C2865">
        <v>8</v>
      </c>
      <c r="D2865">
        <v>15</v>
      </c>
      <c r="E2865">
        <v>0</v>
      </c>
      <c r="F2865">
        <v>115</v>
      </c>
      <c r="G2865" s="5">
        <v>1.625</v>
      </c>
      <c r="H2865" s="5">
        <v>50211.125</v>
      </c>
      <c r="I2865">
        <v>13</v>
      </c>
      <c r="J2865">
        <v>8</v>
      </c>
      <c r="K2865">
        <v>0</v>
      </c>
      <c r="L2865">
        <v>105</v>
      </c>
      <c r="M2865">
        <v>21</v>
      </c>
      <c r="N2865">
        <v>11</v>
      </c>
      <c r="O2865">
        <v>1</v>
      </c>
      <c r="P2865">
        <v>210</v>
      </c>
      <c r="Q2865">
        <v>18</v>
      </c>
      <c r="R2865">
        <v>9</v>
      </c>
      <c r="S2865">
        <v>0</v>
      </c>
      <c r="T2865">
        <v>171</v>
      </c>
    </row>
    <row r="2866" spans="1:20" x14ac:dyDescent="0.2">
      <c r="A2866" s="1">
        <v>43325</v>
      </c>
      <c r="B2866" t="s">
        <v>21</v>
      </c>
      <c r="C2866">
        <v>8</v>
      </c>
      <c r="D2866">
        <v>10</v>
      </c>
      <c r="E2866">
        <v>0</v>
      </c>
      <c r="F2866">
        <v>81</v>
      </c>
      <c r="G2866" s="5">
        <v>2.75</v>
      </c>
      <c r="H2866" s="5">
        <v>37761.625</v>
      </c>
      <c r="I2866">
        <v>15</v>
      </c>
      <c r="J2866">
        <v>10</v>
      </c>
      <c r="K2866">
        <v>1</v>
      </c>
      <c r="L2866">
        <v>142</v>
      </c>
      <c r="M2866">
        <v>13</v>
      </c>
      <c r="N2866">
        <v>10</v>
      </c>
      <c r="O2866">
        <v>0</v>
      </c>
      <c r="P2866">
        <v>133</v>
      </c>
      <c r="Q2866">
        <v>11</v>
      </c>
      <c r="R2866">
        <v>10</v>
      </c>
      <c r="S2866">
        <v>4</v>
      </c>
      <c r="T2866">
        <v>79</v>
      </c>
    </row>
    <row r="2867" spans="1:20" x14ac:dyDescent="0.2">
      <c r="A2867" s="1">
        <v>43325</v>
      </c>
      <c r="B2867" t="s">
        <v>22</v>
      </c>
      <c r="C2867">
        <v>13</v>
      </c>
      <c r="D2867">
        <v>8</v>
      </c>
      <c r="E2867">
        <v>0</v>
      </c>
      <c r="F2867">
        <v>120</v>
      </c>
      <c r="G2867" s="5">
        <v>4.4166666666666599</v>
      </c>
      <c r="H2867" s="5">
        <v>58455.416666666599</v>
      </c>
      <c r="I2867">
        <v>24</v>
      </c>
      <c r="J2867">
        <v>7</v>
      </c>
      <c r="K2867">
        <v>0</v>
      </c>
      <c r="L2867">
        <v>208</v>
      </c>
      <c r="M2867">
        <v>49</v>
      </c>
      <c r="N2867">
        <v>8</v>
      </c>
      <c r="O2867">
        <v>0</v>
      </c>
      <c r="P2867">
        <v>454</v>
      </c>
      <c r="Q2867">
        <v>26</v>
      </c>
      <c r="R2867">
        <v>8</v>
      </c>
      <c r="S2867">
        <v>0</v>
      </c>
      <c r="T2867">
        <v>240</v>
      </c>
    </row>
    <row r="2868" spans="1:20" x14ac:dyDescent="0.2">
      <c r="A2868" s="1">
        <v>43325</v>
      </c>
      <c r="B2868" t="s">
        <v>23</v>
      </c>
      <c r="C2868">
        <v>25</v>
      </c>
      <c r="D2868">
        <v>10</v>
      </c>
      <c r="E2868">
        <v>0</v>
      </c>
      <c r="F2868">
        <v>279</v>
      </c>
      <c r="G2868" s="5">
        <v>16.0416666666666</v>
      </c>
      <c r="H2868" s="5">
        <v>54330.666666666599</v>
      </c>
      <c r="I2868">
        <v>43</v>
      </c>
      <c r="J2868">
        <v>10</v>
      </c>
      <c r="K2868">
        <v>1</v>
      </c>
      <c r="L2868">
        <v>461</v>
      </c>
      <c r="M2868">
        <v>53</v>
      </c>
      <c r="N2868">
        <v>9</v>
      </c>
      <c r="O2868">
        <v>0</v>
      </c>
      <c r="P2868">
        <v>557</v>
      </c>
      <c r="Q2868">
        <v>36</v>
      </c>
      <c r="R2868">
        <v>10</v>
      </c>
      <c r="S2868">
        <v>0</v>
      </c>
      <c r="T2868">
        <v>395</v>
      </c>
    </row>
    <row r="2869" spans="1:20" x14ac:dyDescent="0.2">
      <c r="A2869" s="1">
        <v>43325</v>
      </c>
      <c r="B2869" t="s">
        <v>24</v>
      </c>
      <c r="C2869">
        <v>10</v>
      </c>
      <c r="D2869">
        <v>2</v>
      </c>
      <c r="E2869">
        <v>0</v>
      </c>
      <c r="F2869">
        <v>30</v>
      </c>
      <c r="G2869" s="5">
        <v>3.2</v>
      </c>
      <c r="H2869" s="5">
        <v>40213</v>
      </c>
      <c r="I2869">
        <v>10</v>
      </c>
      <c r="J2869">
        <v>2</v>
      </c>
      <c r="K2869">
        <v>0</v>
      </c>
      <c r="L2869">
        <v>32</v>
      </c>
      <c r="M2869">
        <v>21</v>
      </c>
      <c r="N2869">
        <v>2</v>
      </c>
      <c r="O2869">
        <v>0</v>
      </c>
      <c r="P2869">
        <v>52</v>
      </c>
      <c r="Q2869">
        <v>12</v>
      </c>
      <c r="R2869">
        <v>2</v>
      </c>
      <c r="S2869">
        <v>0</v>
      </c>
      <c r="T2869">
        <v>39</v>
      </c>
    </row>
    <row r="2870" spans="1:20" x14ac:dyDescent="0.2">
      <c r="A2870" s="1">
        <v>43325</v>
      </c>
      <c r="B2870" t="s">
        <v>25</v>
      </c>
      <c r="C2870">
        <v>10</v>
      </c>
      <c r="D2870">
        <v>4</v>
      </c>
      <c r="E2870">
        <v>0</v>
      </c>
      <c r="F2870">
        <v>36</v>
      </c>
      <c r="G2870" s="5">
        <v>6.375</v>
      </c>
      <c r="H2870" s="5">
        <v>25105.75</v>
      </c>
      <c r="I2870">
        <v>13</v>
      </c>
      <c r="J2870">
        <v>4</v>
      </c>
      <c r="K2870">
        <v>0</v>
      </c>
      <c r="L2870">
        <v>46</v>
      </c>
      <c r="M2870">
        <v>10</v>
      </c>
      <c r="N2870">
        <v>4</v>
      </c>
      <c r="O2870">
        <v>0</v>
      </c>
      <c r="P2870">
        <v>38</v>
      </c>
      <c r="Q2870">
        <v>6</v>
      </c>
      <c r="R2870">
        <v>4</v>
      </c>
      <c r="S2870">
        <v>0</v>
      </c>
      <c r="T2870">
        <v>24</v>
      </c>
    </row>
    <row r="2871" spans="1:20" x14ac:dyDescent="0.2">
      <c r="A2871" s="1">
        <v>43325</v>
      </c>
      <c r="B2871" t="s">
        <v>26</v>
      </c>
      <c r="C2871">
        <v>36</v>
      </c>
      <c r="D2871">
        <v>2</v>
      </c>
      <c r="E2871">
        <v>0</v>
      </c>
      <c r="F2871">
        <v>71</v>
      </c>
      <c r="G2871" s="5">
        <v>5.08</v>
      </c>
      <c r="H2871" s="5">
        <v>48147.64</v>
      </c>
      <c r="I2871">
        <v>32</v>
      </c>
      <c r="J2871">
        <v>2</v>
      </c>
      <c r="K2871">
        <v>0</v>
      </c>
      <c r="L2871">
        <v>62</v>
      </c>
      <c r="M2871">
        <v>52</v>
      </c>
      <c r="N2871">
        <v>2</v>
      </c>
      <c r="O2871">
        <v>0</v>
      </c>
      <c r="P2871">
        <v>96</v>
      </c>
      <c r="Q2871">
        <v>39</v>
      </c>
      <c r="R2871">
        <v>2</v>
      </c>
      <c r="S2871">
        <v>0</v>
      </c>
      <c r="T2871">
        <v>75</v>
      </c>
    </row>
    <row r="2872" spans="1:20" x14ac:dyDescent="0.2">
      <c r="A2872" s="1">
        <v>43325</v>
      </c>
      <c r="B2872" t="s">
        <v>27</v>
      </c>
      <c r="C2872">
        <v>12</v>
      </c>
      <c r="D2872">
        <v>8</v>
      </c>
      <c r="E2872">
        <v>1</v>
      </c>
      <c r="F2872">
        <v>102</v>
      </c>
      <c r="G2872" s="5">
        <v>7</v>
      </c>
      <c r="H2872" s="5">
        <v>54612.636363636302</v>
      </c>
      <c r="I2872">
        <v>11</v>
      </c>
      <c r="J2872">
        <v>8</v>
      </c>
      <c r="K2872">
        <v>3</v>
      </c>
      <c r="L2872">
        <v>71</v>
      </c>
      <c r="M2872">
        <v>19</v>
      </c>
      <c r="N2872">
        <v>8</v>
      </c>
      <c r="O2872">
        <v>1</v>
      </c>
      <c r="P2872">
        <v>171</v>
      </c>
      <c r="Q2872">
        <v>8</v>
      </c>
      <c r="R2872">
        <v>8</v>
      </c>
      <c r="S2872">
        <v>2</v>
      </c>
      <c r="T2872">
        <v>58</v>
      </c>
    </row>
    <row r="2873" spans="1:20" x14ac:dyDescent="0.2">
      <c r="A2873" s="1">
        <v>43325</v>
      </c>
      <c r="B2873" t="s">
        <v>28</v>
      </c>
      <c r="C2873">
        <v>11</v>
      </c>
      <c r="D2873">
        <v>8</v>
      </c>
      <c r="E2873">
        <v>1</v>
      </c>
      <c r="F2873">
        <v>79</v>
      </c>
      <c r="G2873" s="5">
        <v>9</v>
      </c>
      <c r="H2873" s="5">
        <v>36492</v>
      </c>
      <c r="I2873">
        <v>10</v>
      </c>
      <c r="J2873">
        <v>10</v>
      </c>
      <c r="K2873">
        <v>0</v>
      </c>
      <c r="L2873">
        <v>99</v>
      </c>
      <c r="M2873">
        <v>20</v>
      </c>
      <c r="N2873">
        <v>8</v>
      </c>
      <c r="O2873">
        <v>0</v>
      </c>
      <c r="P2873">
        <v>144</v>
      </c>
      <c r="Q2873">
        <v>13</v>
      </c>
      <c r="R2873">
        <v>7</v>
      </c>
      <c r="S2873">
        <v>0</v>
      </c>
      <c r="T2873">
        <v>90</v>
      </c>
    </row>
    <row r="2874" spans="1:20" x14ac:dyDescent="0.2">
      <c r="A2874" s="1">
        <v>43325</v>
      </c>
      <c r="B2874" t="s">
        <v>29</v>
      </c>
      <c r="C2874">
        <v>16</v>
      </c>
      <c r="D2874">
        <v>2</v>
      </c>
      <c r="E2874">
        <v>0</v>
      </c>
      <c r="F2874">
        <v>42</v>
      </c>
      <c r="G2874" s="5">
        <v>4.8125</v>
      </c>
      <c r="H2874" s="5">
        <v>56406.5625</v>
      </c>
      <c r="I2874">
        <v>12</v>
      </c>
      <c r="J2874">
        <v>2</v>
      </c>
      <c r="K2874">
        <v>0</v>
      </c>
      <c r="L2874">
        <v>34</v>
      </c>
      <c r="M2874">
        <v>39</v>
      </c>
      <c r="N2874">
        <v>2</v>
      </c>
      <c r="O2874">
        <v>0</v>
      </c>
      <c r="P2874">
        <v>84</v>
      </c>
      <c r="Q2874">
        <v>21</v>
      </c>
      <c r="R2874">
        <v>2</v>
      </c>
      <c r="S2874">
        <v>0</v>
      </c>
      <c r="T2874">
        <v>70</v>
      </c>
    </row>
    <row r="2875" spans="1:20" x14ac:dyDescent="0.2">
      <c r="A2875" s="1">
        <v>43325</v>
      </c>
      <c r="B2875" t="s">
        <v>30</v>
      </c>
      <c r="C2875">
        <v>8</v>
      </c>
      <c r="D2875">
        <v>2</v>
      </c>
      <c r="E2875">
        <v>0</v>
      </c>
      <c r="F2875">
        <v>26</v>
      </c>
      <c r="G2875" s="5">
        <v>1.875</v>
      </c>
      <c r="H2875" s="5">
        <v>50247.875</v>
      </c>
      <c r="I2875">
        <v>20</v>
      </c>
      <c r="J2875">
        <v>2</v>
      </c>
      <c r="K2875">
        <v>0</v>
      </c>
      <c r="L2875">
        <v>54</v>
      </c>
      <c r="M2875">
        <v>25</v>
      </c>
      <c r="N2875">
        <v>2</v>
      </c>
      <c r="O2875">
        <v>0</v>
      </c>
      <c r="P2875">
        <v>79</v>
      </c>
      <c r="Q2875">
        <v>12</v>
      </c>
      <c r="R2875">
        <v>2</v>
      </c>
      <c r="S2875">
        <v>0</v>
      </c>
      <c r="T2875">
        <v>38</v>
      </c>
    </row>
    <row r="2876" spans="1:20" x14ac:dyDescent="0.2">
      <c r="A2876" s="1">
        <v>43325</v>
      </c>
      <c r="B2876" t="s">
        <v>31</v>
      </c>
      <c r="C2876">
        <v>70</v>
      </c>
      <c r="D2876">
        <v>13</v>
      </c>
      <c r="E2876">
        <v>0</v>
      </c>
      <c r="F2876">
        <v>966</v>
      </c>
      <c r="G2876" s="5">
        <v>3.6981132075471699</v>
      </c>
      <c r="H2876" s="5">
        <v>56738.830188679203</v>
      </c>
      <c r="I2876">
        <v>81</v>
      </c>
      <c r="J2876">
        <v>13</v>
      </c>
      <c r="K2876">
        <v>0</v>
      </c>
      <c r="L2876">
        <v>1024</v>
      </c>
      <c r="M2876">
        <v>120</v>
      </c>
      <c r="N2876">
        <v>14</v>
      </c>
      <c r="O2876">
        <v>0</v>
      </c>
      <c r="P2876">
        <v>1621</v>
      </c>
      <c r="Q2876">
        <v>62</v>
      </c>
      <c r="R2876">
        <v>16</v>
      </c>
      <c r="S2876">
        <v>1</v>
      </c>
      <c r="T2876">
        <v>928</v>
      </c>
    </row>
    <row r="2877" spans="1:20" x14ac:dyDescent="0.2">
      <c r="A2877" s="1">
        <v>43325</v>
      </c>
      <c r="B2877" t="s">
        <v>32</v>
      </c>
      <c r="C2877">
        <v>23</v>
      </c>
      <c r="D2877">
        <v>3</v>
      </c>
      <c r="E2877">
        <v>0</v>
      </c>
      <c r="F2877">
        <v>107</v>
      </c>
      <c r="G2877" s="5">
        <v>2.7</v>
      </c>
      <c r="H2877" s="5">
        <v>60073.3</v>
      </c>
      <c r="I2877">
        <v>27</v>
      </c>
      <c r="J2877">
        <v>3</v>
      </c>
      <c r="K2877">
        <v>0</v>
      </c>
      <c r="L2877">
        <v>100</v>
      </c>
      <c r="M2877">
        <v>50</v>
      </c>
      <c r="N2877">
        <v>3</v>
      </c>
      <c r="O2877">
        <v>0</v>
      </c>
      <c r="P2877">
        <v>194</v>
      </c>
      <c r="Q2877">
        <v>31</v>
      </c>
      <c r="R2877">
        <v>3</v>
      </c>
      <c r="S2877">
        <v>0</v>
      </c>
      <c r="T2877">
        <v>116</v>
      </c>
    </row>
    <row r="2878" spans="1:20" x14ac:dyDescent="0.2">
      <c r="A2878" s="1">
        <v>43326</v>
      </c>
      <c r="B2878" t="s">
        <v>18</v>
      </c>
      <c r="C2878">
        <v>6</v>
      </c>
      <c r="D2878">
        <v>4</v>
      </c>
      <c r="E2878">
        <v>0</v>
      </c>
      <c r="F2878">
        <v>20</v>
      </c>
      <c r="G2878" s="5">
        <v>7</v>
      </c>
      <c r="H2878" s="5">
        <v>40023.4</v>
      </c>
      <c r="I2878">
        <v>10</v>
      </c>
      <c r="J2878">
        <v>2</v>
      </c>
      <c r="K2878">
        <v>0</v>
      </c>
      <c r="L2878">
        <v>28</v>
      </c>
      <c r="M2878">
        <v>13</v>
      </c>
      <c r="N2878">
        <v>4</v>
      </c>
      <c r="O2878">
        <v>0</v>
      </c>
      <c r="P2878">
        <v>44</v>
      </c>
      <c r="Q2878">
        <v>5</v>
      </c>
      <c r="R2878">
        <v>4</v>
      </c>
      <c r="S2878">
        <v>0</v>
      </c>
      <c r="T2878">
        <v>18</v>
      </c>
    </row>
    <row r="2879" spans="1:20" x14ac:dyDescent="0.2">
      <c r="A2879" s="1">
        <v>43326</v>
      </c>
      <c r="B2879" t="s">
        <v>19</v>
      </c>
      <c r="C2879">
        <v>20</v>
      </c>
      <c r="D2879">
        <v>16</v>
      </c>
      <c r="E2879">
        <v>1</v>
      </c>
      <c r="F2879">
        <v>300</v>
      </c>
      <c r="G2879" s="5">
        <v>2.4</v>
      </c>
      <c r="H2879" s="5">
        <v>65163.5</v>
      </c>
      <c r="I2879">
        <v>25</v>
      </c>
      <c r="J2879">
        <v>10</v>
      </c>
      <c r="K2879">
        <v>0</v>
      </c>
      <c r="L2879">
        <v>246</v>
      </c>
      <c r="M2879">
        <v>28</v>
      </c>
      <c r="N2879">
        <v>18</v>
      </c>
      <c r="O2879">
        <v>1</v>
      </c>
      <c r="P2879">
        <v>478</v>
      </c>
      <c r="Q2879">
        <v>28</v>
      </c>
      <c r="R2879">
        <v>17</v>
      </c>
      <c r="S2879">
        <v>1</v>
      </c>
      <c r="T2879">
        <v>443</v>
      </c>
    </row>
    <row r="2880" spans="1:20" x14ac:dyDescent="0.2">
      <c r="A2880" s="1">
        <v>43326</v>
      </c>
      <c r="B2880" t="s">
        <v>20</v>
      </c>
      <c r="C2880">
        <v>6</v>
      </c>
      <c r="D2880">
        <v>9</v>
      </c>
      <c r="E2880">
        <v>0</v>
      </c>
      <c r="F2880">
        <v>55</v>
      </c>
      <c r="G2880" s="5">
        <v>1.5</v>
      </c>
      <c r="H2880" s="5">
        <v>83353.333333333299</v>
      </c>
      <c r="I2880">
        <v>10</v>
      </c>
      <c r="J2880">
        <v>-5</v>
      </c>
      <c r="K2880">
        <v>0</v>
      </c>
      <c r="L2880">
        <v>-47</v>
      </c>
      <c r="M2880">
        <v>24</v>
      </c>
      <c r="N2880">
        <v>9</v>
      </c>
      <c r="O2880">
        <v>0</v>
      </c>
      <c r="P2880">
        <v>212</v>
      </c>
      <c r="Q2880">
        <v>17</v>
      </c>
      <c r="R2880">
        <v>14</v>
      </c>
      <c r="S2880">
        <v>0</v>
      </c>
      <c r="T2880">
        <v>227</v>
      </c>
    </row>
    <row r="2881" spans="1:20" x14ac:dyDescent="0.2">
      <c r="A2881" s="1">
        <v>43326</v>
      </c>
      <c r="B2881" t="s">
        <v>21</v>
      </c>
      <c r="C2881">
        <v>9</v>
      </c>
      <c r="D2881">
        <v>10</v>
      </c>
      <c r="E2881">
        <v>1</v>
      </c>
      <c r="F2881">
        <v>82</v>
      </c>
      <c r="G2881" s="5">
        <v>2.4444444444444402</v>
      </c>
      <c r="H2881" s="5">
        <v>66681.666666666599</v>
      </c>
      <c r="I2881">
        <v>17</v>
      </c>
      <c r="J2881">
        <v>9</v>
      </c>
      <c r="K2881">
        <v>0</v>
      </c>
      <c r="L2881">
        <v>150</v>
      </c>
      <c r="M2881">
        <v>11</v>
      </c>
      <c r="N2881">
        <v>10</v>
      </c>
      <c r="O2881">
        <v>0</v>
      </c>
      <c r="P2881">
        <v>114</v>
      </c>
      <c r="Q2881">
        <v>3</v>
      </c>
      <c r="R2881">
        <v>10</v>
      </c>
      <c r="S2881">
        <v>0</v>
      </c>
      <c r="T2881">
        <v>30</v>
      </c>
    </row>
    <row r="2882" spans="1:20" x14ac:dyDescent="0.2">
      <c r="A2882" s="1">
        <v>43326</v>
      </c>
      <c r="B2882" t="s">
        <v>22</v>
      </c>
      <c r="C2882">
        <v>19</v>
      </c>
      <c r="D2882">
        <v>8</v>
      </c>
      <c r="E2882">
        <v>0</v>
      </c>
      <c r="F2882">
        <v>168</v>
      </c>
      <c r="G2882" s="5">
        <v>1.8947368421052599</v>
      </c>
      <c r="H2882" s="5">
        <v>68438.526315789393</v>
      </c>
      <c r="I2882">
        <v>38</v>
      </c>
      <c r="J2882">
        <v>7</v>
      </c>
      <c r="K2882">
        <v>0</v>
      </c>
      <c r="L2882">
        <v>324</v>
      </c>
      <c r="M2882">
        <v>33</v>
      </c>
      <c r="N2882">
        <v>8</v>
      </c>
      <c r="O2882">
        <v>0</v>
      </c>
      <c r="P2882">
        <v>300</v>
      </c>
      <c r="Q2882">
        <v>20</v>
      </c>
      <c r="R2882">
        <v>8</v>
      </c>
      <c r="S2882">
        <v>0</v>
      </c>
      <c r="T2882">
        <v>186</v>
      </c>
    </row>
    <row r="2883" spans="1:20" x14ac:dyDescent="0.2">
      <c r="A2883" s="1">
        <v>43326</v>
      </c>
      <c r="B2883" t="s">
        <v>23</v>
      </c>
      <c r="C2883">
        <v>36</v>
      </c>
      <c r="D2883">
        <v>10</v>
      </c>
      <c r="E2883">
        <v>1</v>
      </c>
      <c r="F2883">
        <v>371</v>
      </c>
      <c r="G2883" s="5">
        <v>3.71875</v>
      </c>
      <c r="H2883" s="5">
        <v>50069.9375</v>
      </c>
      <c r="I2883">
        <v>53</v>
      </c>
      <c r="J2883">
        <v>10</v>
      </c>
      <c r="K2883">
        <v>0</v>
      </c>
      <c r="L2883">
        <v>590</v>
      </c>
      <c r="M2883">
        <v>36</v>
      </c>
      <c r="N2883">
        <v>10</v>
      </c>
      <c r="O2883">
        <v>0</v>
      </c>
      <c r="P2883">
        <v>401</v>
      </c>
      <c r="Q2883">
        <v>47</v>
      </c>
      <c r="R2883">
        <v>10</v>
      </c>
      <c r="S2883">
        <v>0</v>
      </c>
      <c r="T2883">
        <v>528</v>
      </c>
    </row>
    <row r="2884" spans="1:20" x14ac:dyDescent="0.2">
      <c r="A2884" s="1">
        <v>43326</v>
      </c>
      <c r="B2884" t="s">
        <v>24</v>
      </c>
      <c r="C2884">
        <v>14</v>
      </c>
      <c r="D2884">
        <v>2</v>
      </c>
      <c r="E2884">
        <v>0</v>
      </c>
      <c r="F2884">
        <v>40</v>
      </c>
      <c r="G2884" s="5">
        <v>3.2857142857142798</v>
      </c>
      <c r="H2884" s="5">
        <v>57240.214285714203</v>
      </c>
      <c r="I2884">
        <v>9</v>
      </c>
      <c r="J2884">
        <v>2</v>
      </c>
      <c r="K2884">
        <v>0</v>
      </c>
      <c r="L2884">
        <v>22</v>
      </c>
      <c r="M2884">
        <v>14</v>
      </c>
      <c r="N2884">
        <v>2</v>
      </c>
      <c r="O2884">
        <v>0</v>
      </c>
      <c r="P2884">
        <v>40</v>
      </c>
      <c r="Q2884">
        <v>15</v>
      </c>
      <c r="R2884">
        <v>2</v>
      </c>
      <c r="S2884">
        <v>0</v>
      </c>
      <c r="T2884">
        <v>42</v>
      </c>
    </row>
    <row r="2885" spans="1:20" x14ac:dyDescent="0.2">
      <c r="A2885" s="1">
        <v>43326</v>
      </c>
      <c r="B2885" t="s">
        <v>25</v>
      </c>
      <c r="C2885">
        <v>11</v>
      </c>
      <c r="D2885">
        <v>4</v>
      </c>
      <c r="E2885">
        <v>0</v>
      </c>
      <c r="F2885">
        <v>44</v>
      </c>
      <c r="G2885" s="5">
        <v>3.25</v>
      </c>
      <c r="H2885" s="5">
        <v>75125.125</v>
      </c>
      <c r="I2885">
        <v>14</v>
      </c>
      <c r="J2885">
        <v>4</v>
      </c>
      <c r="K2885">
        <v>0</v>
      </c>
      <c r="L2885">
        <v>49</v>
      </c>
      <c r="M2885">
        <v>10</v>
      </c>
      <c r="N2885">
        <v>4</v>
      </c>
      <c r="O2885">
        <v>0</v>
      </c>
      <c r="P2885">
        <v>40</v>
      </c>
      <c r="Q2885">
        <v>7</v>
      </c>
      <c r="R2885">
        <v>4</v>
      </c>
      <c r="S2885">
        <v>0</v>
      </c>
      <c r="T2885">
        <v>27</v>
      </c>
    </row>
    <row r="2886" spans="1:20" x14ac:dyDescent="0.2">
      <c r="A2886" s="1">
        <v>43326</v>
      </c>
      <c r="B2886" t="s">
        <v>26</v>
      </c>
      <c r="C2886">
        <v>24</v>
      </c>
      <c r="D2886">
        <v>2</v>
      </c>
      <c r="E2886">
        <v>0</v>
      </c>
      <c r="F2886">
        <v>47</v>
      </c>
      <c r="G2886" s="5">
        <v>5</v>
      </c>
      <c r="H2886" s="5">
        <v>50112.875</v>
      </c>
      <c r="I2886">
        <v>32</v>
      </c>
      <c r="J2886">
        <v>2</v>
      </c>
      <c r="K2886">
        <v>0</v>
      </c>
      <c r="L2886">
        <v>64</v>
      </c>
      <c r="M2886">
        <v>55</v>
      </c>
      <c r="N2886">
        <v>2</v>
      </c>
      <c r="O2886">
        <v>0</v>
      </c>
      <c r="P2886">
        <v>109</v>
      </c>
      <c r="Q2886">
        <v>26</v>
      </c>
      <c r="R2886">
        <v>2</v>
      </c>
      <c r="S2886">
        <v>0</v>
      </c>
      <c r="T2886">
        <v>49</v>
      </c>
    </row>
    <row r="2887" spans="1:20" x14ac:dyDescent="0.2">
      <c r="A2887" s="1">
        <v>43326</v>
      </c>
      <c r="B2887" t="s">
        <v>27</v>
      </c>
      <c r="C2887">
        <v>6</v>
      </c>
      <c r="D2887">
        <v>8</v>
      </c>
      <c r="E2887">
        <v>0</v>
      </c>
      <c r="F2887">
        <v>58</v>
      </c>
      <c r="G2887" s="5">
        <v>7.6666666666666599</v>
      </c>
      <c r="H2887" s="5">
        <v>66681.166666666599</v>
      </c>
      <c r="I2887">
        <v>17</v>
      </c>
      <c r="J2887">
        <v>8</v>
      </c>
      <c r="K2887">
        <v>1</v>
      </c>
      <c r="L2887">
        <v>151</v>
      </c>
      <c r="M2887">
        <v>5</v>
      </c>
      <c r="N2887">
        <v>8</v>
      </c>
      <c r="O2887">
        <v>2</v>
      </c>
      <c r="P2887">
        <v>41</v>
      </c>
      <c r="Q2887">
        <v>4</v>
      </c>
      <c r="R2887">
        <v>8</v>
      </c>
      <c r="S2887">
        <v>0</v>
      </c>
      <c r="T2887">
        <v>37</v>
      </c>
    </row>
    <row r="2888" spans="1:20" x14ac:dyDescent="0.2">
      <c r="A2888" s="1">
        <v>43326</v>
      </c>
      <c r="B2888" t="s">
        <v>28</v>
      </c>
      <c r="C2888">
        <v>10</v>
      </c>
      <c r="D2888">
        <v>8</v>
      </c>
      <c r="E2888">
        <v>0</v>
      </c>
      <c r="F2888">
        <v>81</v>
      </c>
      <c r="G2888" s="5">
        <v>9.5</v>
      </c>
      <c r="H2888" s="5">
        <v>20182.3</v>
      </c>
      <c r="I2888">
        <v>17</v>
      </c>
      <c r="J2888">
        <v>6</v>
      </c>
      <c r="K2888">
        <v>1</v>
      </c>
      <c r="L2888">
        <v>100</v>
      </c>
      <c r="M2888">
        <v>19</v>
      </c>
      <c r="N2888">
        <v>9</v>
      </c>
      <c r="O2888">
        <v>0</v>
      </c>
      <c r="P2888">
        <v>164</v>
      </c>
      <c r="Q2888">
        <v>18</v>
      </c>
      <c r="R2888">
        <v>10</v>
      </c>
      <c r="S2888">
        <v>0</v>
      </c>
      <c r="T2888">
        <v>172</v>
      </c>
    </row>
    <row r="2889" spans="1:20" x14ac:dyDescent="0.2">
      <c r="A2889" s="1">
        <v>43326</v>
      </c>
      <c r="B2889" t="s">
        <v>29</v>
      </c>
      <c r="C2889">
        <v>10</v>
      </c>
      <c r="D2889">
        <v>2</v>
      </c>
      <c r="E2889">
        <v>0</v>
      </c>
      <c r="F2889">
        <v>32</v>
      </c>
      <c r="G2889" s="5">
        <v>2.7</v>
      </c>
      <c r="H2889" s="5">
        <v>60247.3</v>
      </c>
      <c r="I2889">
        <v>15</v>
      </c>
      <c r="J2889">
        <v>2</v>
      </c>
      <c r="K2889">
        <v>0</v>
      </c>
      <c r="L2889">
        <v>40</v>
      </c>
      <c r="M2889">
        <v>21</v>
      </c>
      <c r="N2889">
        <v>2</v>
      </c>
      <c r="O2889">
        <v>0</v>
      </c>
      <c r="P2889">
        <v>64</v>
      </c>
      <c r="Q2889">
        <v>20</v>
      </c>
      <c r="R2889">
        <v>2</v>
      </c>
      <c r="S2889">
        <v>0</v>
      </c>
      <c r="T2889">
        <v>80</v>
      </c>
    </row>
    <row r="2890" spans="1:20" x14ac:dyDescent="0.2">
      <c r="A2890" s="1">
        <v>43326</v>
      </c>
      <c r="B2890" t="s">
        <v>30</v>
      </c>
      <c r="C2890">
        <v>5</v>
      </c>
      <c r="D2890">
        <v>2</v>
      </c>
      <c r="E2890">
        <v>0</v>
      </c>
      <c r="F2890">
        <v>14</v>
      </c>
      <c r="G2890" s="5">
        <v>3.4</v>
      </c>
      <c r="H2890" s="5">
        <v>20499</v>
      </c>
      <c r="I2890">
        <v>18</v>
      </c>
      <c r="J2890">
        <v>2</v>
      </c>
      <c r="K2890">
        <v>0</v>
      </c>
      <c r="L2890">
        <v>38</v>
      </c>
      <c r="M2890">
        <v>14</v>
      </c>
      <c r="N2890">
        <v>2</v>
      </c>
      <c r="O2890">
        <v>0</v>
      </c>
      <c r="P2890">
        <v>46</v>
      </c>
      <c r="Q2890">
        <v>16</v>
      </c>
      <c r="R2890">
        <v>2</v>
      </c>
      <c r="S2890">
        <v>0</v>
      </c>
      <c r="T2890">
        <v>87</v>
      </c>
    </row>
    <row r="2891" spans="1:20" x14ac:dyDescent="0.2">
      <c r="A2891" s="1">
        <v>43326</v>
      </c>
      <c r="B2891" t="s">
        <v>31</v>
      </c>
      <c r="C2891">
        <v>64</v>
      </c>
      <c r="D2891">
        <v>13</v>
      </c>
      <c r="E2891">
        <v>0</v>
      </c>
      <c r="F2891">
        <v>791</v>
      </c>
      <c r="G2891" s="5">
        <v>4.9838709677419297</v>
      </c>
      <c r="H2891" s="5">
        <v>46883.338709677402</v>
      </c>
      <c r="I2891">
        <v>86</v>
      </c>
      <c r="J2891">
        <v>12</v>
      </c>
      <c r="K2891">
        <v>0</v>
      </c>
      <c r="L2891">
        <v>1019</v>
      </c>
      <c r="M2891">
        <v>87</v>
      </c>
      <c r="N2891">
        <v>13</v>
      </c>
      <c r="O2891">
        <v>0</v>
      </c>
      <c r="P2891">
        <v>1107</v>
      </c>
      <c r="Q2891">
        <v>84</v>
      </c>
      <c r="R2891">
        <v>15</v>
      </c>
      <c r="S2891">
        <v>0</v>
      </c>
      <c r="T2891">
        <v>1311</v>
      </c>
    </row>
    <row r="2892" spans="1:20" x14ac:dyDescent="0.2">
      <c r="A2892" s="1">
        <v>43326</v>
      </c>
      <c r="B2892" t="s">
        <v>32</v>
      </c>
      <c r="C2892">
        <v>21</v>
      </c>
      <c r="D2892">
        <v>3</v>
      </c>
      <c r="E2892">
        <v>0</v>
      </c>
      <c r="F2892">
        <v>81</v>
      </c>
      <c r="G2892" s="5">
        <v>4.6666666666666599</v>
      </c>
      <c r="H2892" s="5">
        <v>44654.944444444402</v>
      </c>
      <c r="I2892">
        <v>29</v>
      </c>
      <c r="J2892">
        <v>3</v>
      </c>
      <c r="K2892">
        <v>0</v>
      </c>
      <c r="L2892">
        <v>118</v>
      </c>
      <c r="M2892">
        <v>36</v>
      </c>
      <c r="N2892">
        <v>3</v>
      </c>
      <c r="O2892">
        <v>0</v>
      </c>
      <c r="P2892">
        <v>178</v>
      </c>
      <c r="Q2892">
        <v>32</v>
      </c>
      <c r="R2892">
        <v>3</v>
      </c>
      <c r="S2892">
        <v>0</v>
      </c>
      <c r="T2892">
        <v>162</v>
      </c>
    </row>
    <row r="2893" spans="1:20" x14ac:dyDescent="0.2">
      <c r="A2893" s="1">
        <v>43327</v>
      </c>
      <c r="B2893" t="s">
        <v>18</v>
      </c>
      <c r="C2893">
        <v>21</v>
      </c>
      <c r="D2893">
        <v>4</v>
      </c>
      <c r="E2893">
        <v>0</v>
      </c>
      <c r="F2893">
        <v>74</v>
      </c>
      <c r="G2893" s="5">
        <v>6.1538461538461497</v>
      </c>
      <c r="H2893" s="5">
        <v>38564.0769230769</v>
      </c>
      <c r="I2893">
        <v>5</v>
      </c>
      <c r="J2893">
        <v>4</v>
      </c>
      <c r="K2893">
        <v>0</v>
      </c>
      <c r="L2893">
        <v>18</v>
      </c>
      <c r="M2893">
        <v>3</v>
      </c>
      <c r="N2893">
        <v>4</v>
      </c>
      <c r="O2893">
        <v>0</v>
      </c>
      <c r="P2893">
        <v>10</v>
      </c>
      <c r="Q2893">
        <v>15</v>
      </c>
      <c r="R2893">
        <v>4</v>
      </c>
      <c r="S2893">
        <v>0</v>
      </c>
      <c r="T2893">
        <v>52</v>
      </c>
    </row>
    <row r="2894" spans="1:20" x14ac:dyDescent="0.2">
      <c r="A2894" s="1">
        <v>43327</v>
      </c>
      <c r="B2894" t="s">
        <v>19</v>
      </c>
      <c r="C2894">
        <v>39</v>
      </c>
      <c r="D2894">
        <v>13</v>
      </c>
      <c r="E2894">
        <v>2</v>
      </c>
      <c r="F2894">
        <v>427</v>
      </c>
      <c r="G2894" s="5">
        <v>2.1282051282051202</v>
      </c>
      <c r="H2894" s="5">
        <v>53963.846153846098</v>
      </c>
      <c r="I2894">
        <v>46</v>
      </c>
      <c r="J2894">
        <v>12</v>
      </c>
      <c r="K2894">
        <v>1</v>
      </c>
      <c r="L2894">
        <v>508</v>
      </c>
      <c r="M2894">
        <v>48</v>
      </c>
      <c r="N2894">
        <v>8</v>
      </c>
      <c r="O2894">
        <v>1</v>
      </c>
      <c r="P2894">
        <v>345</v>
      </c>
      <c r="Q2894">
        <v>25</v>
      </c>
      <c r="R2894">
        <v>17</v>
      </c>
      <c r="S2894">
        <v>2</v>
      </c>
      <c r="T2894">
        <v>378</v>
      </c>
    </row>
    <row r="2895" spans="1:20" x14ac:dyDescent="0.2">
      <c r="A2895" s="1">
        <v>43327</v>
      </c>
      <c r="B2895" t="s">
        <v>20</v>
      </c>
      <c r="C2895">
        <v>14</v>
      </c>
      <c r="D2895">
        <v>10</v>
      </c>
      <c r="E2895">
        <v>0</v>
      </c>
      <c r="F2895">
        <v>133</v>
      </c>
      <c r="G2895" s="5">
        <v>1.5</v>
      </c>
      <c r="H2895" s="5">
        <v>64390.571428571398</v>
      </c>
      <c r="I2895">
        <v>21</v>
      </c>
      <c r="J2895">
        <v>10</v>
      </c>
      <c r="K2895">
        <v>0</v>
      </c>
      <c r="L2895">
        <v>206</v>
      </c>
      <c r="M2895">
        <v>17</v>
      </c>
      <c r="N2895">
        <v>12</v>
      </c>
      <c r="O2895">
        <v>0</v>
      </c>
      <c r="P2895">
        <v>199</v>
      </c>
      <c r="Q2895">
        <v>23</v>
      </c>
      <c r="R2895">
        <v>8</v>
      </c>
      <c r="S2895">
        <v>0</v>
      </c>
      <c r="T2895">
        <v>183</v>
      </c>
    </row>
    <row r="2896" spans="1:20" x14ac:dyDescent="0.2">
      <c r="A2896" s="1">
        <v>43327</v>
      </c>
      <c r="B2896" t="s">
        <v>21</v>
      </c>
      <c r="C2896">
        <v>25</v>
      </c>
      <c r="D2896">
        <v>10</v>
      </c>
      <c r="E2896">
        <v>1</v>
      </c>
      <c r="F2896">
        <v>238</v>
      </c>
      <c r="G2896" s="5">
        <v>2.7619047619047601</v>
      </c>
      <c r="H2896" s="5">
        <v>42932.666666666599</v>
      </c>
      <c r="I2896">
        <v>14</v>
      </c>
      <c r="J2896">
        <v>10</v>
      </c>
      <c r="K2896">
        <v>1</v>
      </c>
      <c r="L2896">
        <v>130</v>
      </c>
      <c r="M2896">
        <v>19</v>
      </c>
      <c r="N2896">
        <v>10</v>
      </c>
      <c r="O2896">
        <v>0</v>
      </c>
      <c r="P2896">
        <v>194</v>
      </c>
      <c r="Q2896">
        <v>7</v>
      </c>
      <c r="R2896">
        <v>10</v>
      </c>
      <c r="S2896">
        <v>0</v>
      </c>
      <c r="T2896">
        <v>72</v>
      </c>
    </row>
    <row r="2897" spans="1:20" x14ac:dyDescent="0.2">
      <c r="A2897" s="1">
        <v>43327</v>
      </c>
      <c r="B2897" t="s">
        <v>22</v>
      </c>
      <c r="C2897">
        <v>55</v>
      </c>
      <c r="D2897">
        <v>8</v>
      </c>
      <c r="E2897">
        <v>0</v>
      </c>
      <c r="F2897">
        <v>506</v>
      </c>
      <c r="G2897" s="5">
        <v>4.9000000000000004</v>
      </c>
      <c r="H2897" s="5">
        <v>44075.06</v>
      </c>
      <c r="I2897">
        <v>54</v>
      </c>
      <c r="J2897">
        <v>7</v>
      </c>
      <c r="K2897">
        <v>0</v>
      </c>
      <c r="L2897">
        <v>456</v>
      </c>
      <c r="M2897">
        <v>25</v>
      </c>
      <c r="N2897">
        <v>8</v>
      </c>
      <c r="O2897">
        <v>0</v>
      </c>
      <c r="P2897">
        <v>233</v>
      </c>
      <c r="Q2897">
        <v>27</v>
      </c>
      <c r="R2897">
        <v>8</v>
      </c>
      <c r="S2897">
        <v>0</v>
      </c>
      <c r="T2897">
        <v>251</v>
      </c>
    </row>
    <row r="2898" spans="1:20" x14ac:dyDescent="0.2">
      <c r="A2898" s="1">
        <v>43327</v>
      </c>
      <c r="B2898" t="s">
        <v>23</v>
      </c>
      <c r="C2898">
        <v>97</v>
      </c>
      <c r="D2898">
        <v>10</v>
      </c>
      <c r="E2898">
        <v>1</v>
      </c>
      <c r="F2898">
        <v>1021</v>
      </c>
      <c r="G2898" s="5">
        <v>2.125</v>
      </c>
      <c r="H2898" s="5">
        <v>65163.925000000003</v>
      </c>
      <c r="I2898">
        <v>64</v>
      </c>
      <c r="J2898">
        <v>10</v>
      </c>
      <c r="K2898">
        <v>0</v>
      </c>
      <c r="L2898">
        <v>717</v>
      </c>
      <c r="M2898">
        <v>42</v>
      </c>
      <c r="N2898">
        <v>10</v>
      </c>
      <c r="O2898">
        <v>0</v>
      </c>
      <c r="P2898">
        <v>453</v>
      </c>
      <c r="Q2898">
        <v>42</v>
      </c>
      <c r="R2898">
        <v>10</v>
      </c>
      <c r="S2898">
        <v>0</v>
      </c>
      <c r="T2898">
        <v>461</v>
      </c>
    </row>
    <row r="2899" spans="1:20" x14ac:dyDescent="0.2">
      <c r="A2899" s="1">
        <v>43327</v>
      </c>
      <c r="B2899" t="s">
        <v>24</v>
      </c>
      <c r="C2899">
        <v>26</v>
      </c>
      <c r="D2899">
        <v>2</v>
      </c>
      <c r="E2899">
        <v>0</v>
      </c>
      <c r="F2899">
        <v>48</v>
      </c>
      <c r="G2899" s="5">
        <v>1.2</v>
      </c>
      <c r="H2899" s="5">
        <v>80007.5</v>
      </c>
      <c r="I2899">
        <v>19</v>
      </c>
      <c r="J2899">
        <v>2</v>
      </c>
      <c r="K2899">
        <v>0</v>
      </c>
      <c r="L2899">
        <v>44</v>
      </c>
      <c r="M2899">
        <v>16</v>
      </c>
      <c r="N2899">
        <v>2</v>
      </c>
      <c r="O2899">
        <v>0</v>
      </c>
      <c r="P2899">
        <v>52</v>
      </c>
      <c r="Q2899">
        <v>19</v>
      </c>
      <c r="R2899">
        <v>2</v>
      </c>
      <c r="S2899">
        <v>0</v>
      </c>
      <c r="T2899">
        <v>51</v>
      </c>
    </row>
    <row r="2900" spans="1:20" x14ac:dyDescent="0.2">
      <c r="A2900" s="1">
        <v>43327</v>
      </c>
      <c r="B2900" t="s">
        <v>25</v>
      </c>
      <c r="C2900">
        <v>20</v>
      </c>
      <c r="D2900">
        <v>4</v>
      </c>
      <c r="E2900">
        <v>0</v>
      </c>
      <c r="F2900">
        <v>80</v>
      </c>
      <c r="G2900" s="5">
        <v>2</v>
      </c>
      <c r="H2900" s="5">
        <v>33709.333333333299</v>
      </c>
      <c r="I2900">
        <v>11</v>
      </c>
      <c r="J2900">
        <v>4</v>
      </c>
      <c r="K2900">
        <v>0</v>
      </c>
      <c r="L2900">
        <v>35</v>
      </c>
      <c r="M2900">
        <v>2</v>
      </c>
      <c r="N2900">
        <v>4</v>
      </c>
      <c r="O2900">
        <v>0</v>
      </c>
      <c r="P2900">
        <v>8</v>
      </c>
      <c r="Q2900">
        <v>14</v>
      </c>
      <c r="R2900">
        <v>4</v>
      </c>
      <c r="S2900">
        <v>0</v>
      </c>
      <c r="T2900">
        <v>52</v>
      </c>
    </row>
    <row r="2901" spans="1:20" x14ac:dyDescent="0.2">
      <c r="A2901" s="1">
        <v>43327</v>
      </c>
      <c r="B2901" t="s">
        <v>26</v>
      </c>
      <c r="C2901">
        <v>78</v>
      </c>
      <c r="D2901">
        <v>2</v>
      </c>
      <c r="E2901">
        <v>0</v>
      </c>
      <c r="F2901">
        <v>138</v>
      </c>
      <c r="G2901" s="5">
        <v>2.6666666666666599</v>
      </c>
      <c r="H2901" s="5">
        <v>39375.8039215686</v>
      </c>
      <c r="I2901">
        <v>50</v>
      </c>
      <c r="J2901">
        <v>2</v>
      </c>
      <c r="K2901">
        <v>0</v>
      </c>
      <c r="L2901">
        <v>98</v>
      </c>
      <c r="M2901">
        <v>37</v>
      </c>
      <c r="N2901">
        <v>2</v>
      </c>
      <c r="O2901">
        <v>0</v>
      </c>
      <c r="P2901">
        <v>74</v>
      </c>
      <c r="Q2901">
        <v>48</v>
      </c>
      <c r="R2901">
        <v>2</v>
      </c>
      <c r="S2901">
        <v>0</v>
      </c>
      <c r="T2901">
        <v>94</v>
      </c>
    </row>
    <row r="2902" spans="1:20" x14ac:dyDescent="0.2">
      <c r="A2902" s="1">
        <v>43327</v>
      </c>
      <c r="B2902" t="s">
        <v>27</v>
      </c>
      <c r="C2902">
        <v>22</v>
      </c>
      <c r="D2902">
        <v>8</v>
      </c>
      <c r="E2902">
        <v>0</v>
      </c>
      <c r="F2902">
        <v>212</v>
      </c>
      <c r="G2902" s="5">
        <v>4.2941176470588198</v>
      </c>
      <c r="H2902" s="5">
        <v>64727</v>
      </c>
      <c r="I2902">
        <v>12</v>
      </c>
      <c r="J2902">
        <v>8</v>
      </c>
      <c r="K2902">
        <v>1</v>
      </c>
      <c r="L2902">
        <v>97</v>
      </c>
      <c r="M2902">
        <v>10</v>
      </c>
      <c r="N2902">
        <v>8</v>
      </c>
      <c r="O2902">
        <v>0</v>
      </c>
      <c r="P2902">
        <v>93</v>
      </c>
      <c r="Q2902">
        <v>13</v>
      </c>
      <c r="R2902">
        <v>8</v>
      </c>
      <c r="S2902">
        <v>1</v>
      </c>
      <c r="T2902">
        <v>102</v>
      </c>
    </row>
    <row r="2903" spans="1:20" x14ac:dyDescent="0.2">
      <c r="A2903" s="1">
        <v>43327</v>
      </c>
      <c r="B2903" t="s">
        <v>28</v>
      </c>
      <c r="C2903">
        <v>23</v>
      </c>
      <c r="D2903">
        <v>10</v>
      </c>
      <c r="E2903">
        <v>0</v>
      </c>
      <c r="F2903">
        <v>220</v>
      </c>
      <c r="G2903" s="5">
        <v>2.3913043478260798</v>
      </c>
      <c r="H2903" s="5">
        <v>30778.5652173913</v>
      </c>
      <c r="I2903">
        <v>19</v>
      </c>
      <c r="J2903">
        <v>8</v>
      </c>
      <c r="K2903">
        <v>0</v>
      </c>
      <c r="L2903">
        <v>155</v>
      </c>
      <c r="M2903">
        <v>15</v>
      </c>
      <c r="N2903">
        <v>9</v>
      </c>
      <c r="O2903">
        <v>0</v>
      </c>
      <c r="P2903">
        <v>139</v>
      </c>
      <c r="Q2903">
        <v>12</v>
      </c>
      <c r="R2903">
        <v>7</v>
      </c>
      <c r="S2903">
        <v>0</v>
      </c>
      <c r="T2903">
        <v>74</v>
      </c>
    </row>
    <row r="2904" spans="1:20" x14ac:dyDescent="0.2">
      <c r="A2904" s="1">
        <v>43327</v>
      </c>
      <c r="B2904" t="s">
        <v>29</v>
      </c>
      <c r="C2904">
        <v>33</v>
      </c>
      <c r="D2904">
        <v>2</v>
      </c>
      <c r="E2904">
        <v>1</v>
      </c>
      <c r="F2904">
        <v>51</v>
      </c>
      <c r="G2904" s="5">
        <v>1.8965517241379299</v>
      </c>
      <c r="H2904" s="5">
        <v>62150.827586206899</v>
      </c>
      <c r="I2904">
        <v>18</v>
      </c>
      <c r="J2904">
        <v>2</v>
      </c>
      <c r="K2904">
        <v>0</v>
      </c>
      <c r="L2904">
        <v>39</v>
      </c>
      <c r="M2904">
        <v>19</v>
      </c>
      <c r="N2904">
        <v>2</v>
      </c>
      <c r="O2904">
        <v>0</v>
      </c>
      <c r="P2904">
        <v>54</v>
      </c>
      <c r="Q2904">
        <v>15</v>
      </c>
      <c r="R2904">
        <v>2</v>
      </c>
      <c r="S2904">
        <v>0</v>
      </c>
      <c r="T2904">
        <v>46</v>
      </c>
    </row>
    <row r="2905" spans="1:20" x14ac:dyDescent="0.2">
      <c r="A2905" s="1">
        <v>43327</v>
      </c>
      <c r="B2905" t="s">
        <v>30</v>
      </c>
      <c r="C2905">
        <v>33</v>
      </c>
      <c r="D2905">
        <v>2</v>
      </c>
      <c r="E2905">
        <v>0</v>
      </c>
      <c r="F2905">
        <v>61</v>
      </c>
      <c r="G2905" s="5">
        <v>2.5862068965517202</v>
      </c>
      <c r="H2905" s="5">
        <v>38079.103448275797</v>
      </c>
      <c r="I2905">
        <v>16</v>
      </c>
      <c r="J2905">
        <v>2</v>
      </c>
      <c r="K2905">
        <v>0</v>
      </c>
      <c r="L2905">
        <v>34</v>
      </c>
      <c r="M2905">
        <v>19</v>
      </c>
      <c r="N2905">
        <v>2</v>
      </c>
      <c r="O2905">
        <v>0</v>
      </c>
      <c r="P2905">
        <v>52</v>
      </c>
      <c r="Q2905">
        <v>14</v>
      </c>
      <c r="R2905">
        <v>2</v>
      </c>
      <c r="S2905">
        <v>0</v>
      </c>
      <c r="T2905">
        <v>34</v>
      </c>
    </row>
    <row r="2906" spans="1:20" x14ac:dyDescent="0.2">
      <c r="A2906" s="1">
        <v>43327</v>
      </c>
      <c r="B2906" t="s">
        <v>31</v>
      </c>
      <c r="C2906">
        <v>129</v>
      </c>
      <c r="D2906">
        <v>12</v>
      </c>
      <c r="E2906">
        <v>2</v>
      </c>
      <c r="F2906">
        <v>1352</v>
      </c>
      <c r="G2906" s="5">
        <v>2.0634920634920602</v>
      </c>
      <c r="H2906" s="5">
        <v>57263.904761904698</v>
      </c>
      <c r="I2906">
        <v>87</v>
      </c>
      <c r="J2906">
        <v>12</v>
      </c>
      <c r="K2906">
        <v>0</v>
      </c>
      <c r="L2906">
        <v>1001</v>
      </c>
      <c r="M2906">
        <v>91</v>
      </c>
      <c r="N2906">
        <v>12</v>
      </c>
      <c r="O2906">
        <v>0</v>
      </c>
      <c r="P2906">
        <v>1042</v>
      </c>
      <c r="Q2906">
        <v>73</v>
      </c>
      <c r="R2906">
        <v>14</v>
      </c>
      <c r="S2906">
        <v>1</v>
      </c>
      <c r="T2906">
        <v>1035</v>
      </c>
    </row>
    <row r="2907" spans="1:20" x14ac:dyDescent="0.2">
      <c r="A2907" s="1">
        <v>43327</v>
      </c>
      <c r="B2907" t="s">
        <v>32</v>
      </c>
      <c r="C2907">
        <v>28</v>
      </c>
      <c r="D2907">
        <v>3</v>
      </c>
      <c r="E2907">
        <v>0</v>
      </c>
      <c r="F2907">
        <v>92</v>
      </c>
      <c r="G2907" s="5">
        <v>2.1481481481481399</v>
      </c>
      <c r="H2907" s="5">
        <v>55688.740740740701</v>
      </c>
      <c r="I2907">
        <v>22</v>
      </c>
      <c r="J2907">
        <v>3</v>
      </c>
      <c r="K2907">
        <v>0</v>
      </c>
      <c r="L2907">
        <v>104</v>
      </c>
      <c r="M2907">
        <v>33</v>
      </c>
      <c r="N2907">
        <v>3</v>
      </c>
      <c r="O2907">
        <v>0</v>
      </c>
      <c r="P2907">
        <v>124</v>
      </c>
      <c r="Q2907">
        <v>28</v>
      </c>
      <c r="R2907">
        <v>3</v>
      </c>
      <c r="S2907">
        <v>0</v>
      </c>
      <c r="T2907">
        <v>135</v>
      </c>
    </row>
    <row r="2908" spans="1:20" x14ac:dyDescent="0.2">
      <c r="A2908" s="1">
        <v>43328</v>
      </c>
      <c r="B2908" t="s">
        <v>18</v>
      </c>
      <c r="C2908">
        <v>5</v>
      </c>
      <c r="D2908">
        <v>4</v>
      </c>
      <c r="E2908">
        <v>0</v>
      </c>
      <c r="F2908">
        <v>18</v>
      </c>
      <c r="G2908" s="5">
        <v>1.6</v>
      </c>
      <c r="H2908" s="5">
        <v>60003.6</v>
      </c>
      <c r="I2908">
        <v>9</v>
      </c>
      <c r="J2908">
        <v>4</v>
      </c>
      <c r="K2908">
        <v>1</v>
      </c>
      <c r="L2908">
        <v>24</v>
      </c>
      <c r="M2908">
        <v>9</v>
      </c>
      <c r="N2908">
        <v>4</v>
      </c>
      <c r="O2908">
        <v>0</v>
      </c>
      <c r="P2908">
        <v>32</v>
      </c>
      <c r="Q2908">
        <v>5</v>
      </c>
      <c r="R2908">
        <v>4</v>
      </c>
      <c r="S2908">
        <v>0</v>
      </c>
      <c r="T2908">
        <v>18</v>
      </c>
    </row>
    <row r="2909" spans="1:20" x14ac:dyDescent="0.2">
      <c r="A2909" s="1">
        <v>43328</v>
      </c>
      <c r="B2909" t="s">
        <v>19</v>
      </c>
      <c r="C2909">
        <v>30</v>
      </c>
      <c r="D2909">
        <v>14</v>
      </c>
      <c r="E2909">
        <v>0</v>
      </c>
      <c r="F2909">
        <v>415</v>
      </c>
      <c r="G2909" s="5">
        <v>4.2333333333333298</v>
      </c>
      <c r="H2909" s="5">
        <v>60086.2</v>
      </c>
      <c r="I2909">
        <v>41</v>
      </c>
      <c r="J2909">
        <v>11</v>
      </c>
      <c r="K2909">
        <v>2</v>
      </c>
      <c r="L2909">
        <v>350</v>
      </c>
      <c r="M2909">
        <v>37</v>
      </c>
      <c r="N2909">
        <v>9</v>
      </c>
      <c r="O2909">
        <v>1</v>
      </c>
      <c r="P2909">
        <v>297</v>
      </c>
      <c r="Q2909">
        <v>31</v>
      </c>
      <c r="R2909">
        <v>13</v>
      </c>
      <c r="S2909">
        <v>2</v>
      </c>
      <c r="T2909">
        <v>347</v>
      </c>
    </row>
    <row r="2910" spans="1:20" x14ac:dyDescent="0.2">
      <c r="A2910" s="1">
        <v>43328</v>
      </c>
      <c r="B2910" t="s">
        <v>20</v>
      </c>
      <c r="C2910">
        <v>25</v>
      </c>
      <c r="D2910">
        <v>13</v>
      </c>
      <c r="E2910">
        <v>0</v>
      </c>
      <c r="F2910">
        <v>328</v>
      </c>
      <c r="G2910" s="5">
        <v>2.2400000000000002</v>
      </c>
      <c r="H2910" s="5">
        <v>64125.16</v>
      </c>
      <c r="I2910">
        <v>19</v>
      </c>
      <c r="J2910">
        <v>20</v>
      </c>
      <c r="K2910">
        <v>0</v>
      </c>
      <c r="L2910">
        <v>380</v>
      </c>
      <c r="M2910">
        <v>21</v>
      </c>
      <c r="N2910">
        <v>9</v>
      </c>
      <c r="O2910">
        <v>0</v>
      </c>
      <c r="P2910">
        <v>194</v>
      </c>
      <c r="Q2910">
        <v>11</v>
      </c>
      <c r="R2910">
        <v>9</v>
      </c>
      <c r="S2910">
        <v>0</v>
      </c>
      <c r="T2910">
        <v>104</v>
      </c>
    </row>
    <row r="2911" spans="1:20" x14ac:dyDescent="0.2">
      <c r="A2911" s="1">
        <v>43328</v>
      </c>
      <c r="B2911" t="s">
        <v>21</v>
      </c>
      <c r="C2911">
        <v>7</v>
      </c>
      <c r="D2911">
        <v>10</v>
      </c>
      <c r="E2911">
        <v>1</v>
      </c>
      <c r="F2911">
        <v>67</v>
      </c>
      <c r="G2911" s="5">
        <v>3.1428571428571401</v>
      </c>
      <c r="H2911" s="5">
        <v>57182.571428571398</v>
      </c>
      <c r="I2911">
        <v>19</v>
      </c>
      <c r="J2911">
        <v>10</v>
      </c>
      <c r="K2911">
        <v>0</v>
      </c>
      <c r="L2911">
        <v>190</v>
      </c>
      <c r="M2911">
        <v>9</v>
      </c>
      <c r="N2911">
        <v>10</v>
      </c>
      <c r="O2911">
        <v>0</v>
      </c>
      <c r="P2911">
        <v>93</v>
      </c>
      <c r="Q2911">
        <v>10</v>
      </c>
      <c r="R2911">
        <v>10</v>
      </c>
      <c r="S2911">
        <v>1</v>
      </c>
      <c r="T2911">
        <v>93</v>
      </c>
    </row>
    <row r="2912" spans="1:20" x14ac:dyDescent="0.2">
      <c r="A2912" s="1">
        <v>43328</v>
      </c>
      <c r="B2912" t="s">
        <v>22</v>
      </c>
      <c r="C2912">
        <v>41</v>
      </c>
      <c r="D2912">
        <v>8</v>
      </c>
      <c r="E2912">
        <v>0</v>
      </c>
      <c r="F2912">
        <v>380</v>
      </c>
      <c r="G2912" s="5">
        <v>8.7435897435897392</v>
      </c>
      <c r="H2912" s="5">
        <v>76941.333333333299</v>
      </c>
      <c r="I2912">
        <v>46</v>
      </c>
      <c r="J2912">
        <v>7</v>
      </c>
      <c r="K2912">
        <v>0</v>
      </c>
      <c r="L2912">
        <v>397</v>
      </c>
      <c r="M2912">
        <v>20</v>
      </c>
      <c r="N2912">
        <v>8</v>
      </c>
      <c r="O2912">
        <v>0</v>
      </c>
      <c r="P2912">
        <v>187</v>
      </c>
      <c r="Q2912">
        <v>28</v>
      </c>
      <c r="R2912">
        <v>8</v>
      </c>
      <c r="S2912">
        <v>1</v>
      </c>
      <c r="T2912">
        <v>228</v>
      </c>
    </row>
    <row r="2913" spans="1:20" x14ac:dyDescent="0.2">
      <c r="A2913" s="1">
        <v>43328</v>
      </c>
      <c r="B2913" t="s">
        <v>23</v>
      </c>
      <c r="C2913">
        <v>51</v>
      </c>
      <c r="D2913">
        <v>10</v>
      </c>
      <c r="E2913">
        <v>0</v>
      </c>
      <c r="F2913">
        <v>556</v>
      </c>
      <c r="G2913" s="5">
        <v>3.6458333333333299</v>
      </c>
      <c r="H2913" s="5">
        <v>62572.75</v>
      </c>
      <c r="I2913">
        <v>46</v>
      </c>
      <c r="J2913">
        <v>10</v>
      </c>
      <c r="K2913">
        <v>0</v>
      </c>
      <c r="L2913">
        <v>512</v>
      </c>
      <c r="M2913">
        <v>38</v>
      </c>
      <c r="N2913">
        <v>10</v>
      </c>
      <c r="O2913">
        <v>0</v>
      </c>
      <c r="P2913">
        <v>421</v>
      </c>
      <c r="Q2913">
        <v>39</v>
      </c>
      <c r="R2913">
        <v>9</v>
      </c>
      <c r="S2913">
        <v>0</v>
      </c>
      <c r="T2913">
        <v>410</v>
      </c>
    </row>
    <row r="2914" spans="1:20" x14ac:dyDescent="0.2">
      <c r="A2914" s="1">
        <v>43328</v>
      </c>
      <c r="B2914" t="s">
        <v>24</v>
      </c>
      <c r="C2914">
        <v>19</v>
      </c>
      <c r="D2914">
        <v>2</v>
      </c>
      <c r="E2914">
        <v>0</v>
      </c>
      <c r="F2914">
        <v>63</v>
      </c>
      <c r="G2914" s="5">
        <v>4.1052631578947301</v>
      </c>
      <c r="H2914" s="5">
        <v>52674.052631578903</v>
      </c>
      <c r="I2914">
        <v>17</v>
      </c>
      <c r="J2914">
        <v>2</v>
      </c>
      <c r="K2914">
        <v>0</v>
      </c>
      <c r="L2914">
        <v>38</v>
      </c>
      <c r="M2914">
        <v>15</v>
      </c>
      <c r="N2914">
        <v>2</v>
      </c>
      <c r="O2914">
        <v>0</v>
      </c>
      <c r="P2914">
        <v>34</v>
      </c>
      <c r="Q2914">
        <v>17</v>
      </c>
      <c r="R2914">
        <v>2</v>
      </c>
      <c r="S2914">
        <v>0</v>
      </c>
      <c r="T2914">
        <v>47</v>
      </c>
    </row>
    <row r="2915" spans="1:20" x14ac:dyDescent="0.2">
      <c r="A2915" s="1">
        <v>43328</v>
      </c>
      <c r="B2915" t="s">
        <v>25</v>
      </c>
      <c r="C2915">
        <v>16</v>
      </c>
      <c r="D2915">
        <v>4</v>
      </c>
      <c r="E2915">
        <v>0</v>
      </c>
      <c r="F2915">
        <v>60</v>
      </c>
      <c r="G2915" s="5">
        <v>4.3076923076923004</v>
      </c>
      <c r="H2915" s="5">
        <v>61564.1538461538</v>
      </c>
      <c r="I2915">
        <v>15</v>
      </c>
      <c r="J2915">
        <v>4</v>
      </c>
      <c r="K2915">
        <v>1</v>
      </c>
      <c r="L2915">
        <v>46</v>
      </c>
      <c r="M2915">
        <v>9</v>
      </c>
      <c r="N2915">
        <v>4</v>
      </c>
      <c r="O2915">
        <v>0</v>
      </c>
      <c r="P2915">
        <v>36</v>
      </c>
      <c r="Q2915">
        <v>11</v>
      </c>
      <c r="R2915">
        <v>4</v>
      </c>
      <c r="S2915">
        <v>1</v>
      </c>
      <c r="T2915">
        <v>39</v>
      </c>
    </row>
    <row r="2916" spans="1:20" x14ac:dyDescent="0.2">
      <c r="A2916" s="1">
        <v>43328</v>
      </c>
      <c r="B2916" t="s">
        <v>26</v>
      </c>
      <c r="C2916">
        <v>52</v>
      </c>
      <c r="D2916">
        <v>2</v>
      </c>
      <c r="E2916">
        <v>0</v>
      </c>
      <c r="F2916">
        <v>98</v>
      </c>
      <c r="G2916" s="5">
        <v>3.70588235294117</v>
      </c>
      <c r="H2916" s="5">
        <v>73549.264705882306</v>
      </c>
      <c r="I2916">
        <v>31</v>
      </c>
      <c r="J2916">
        <v>2</v>
      </c>
      <c r="K2916">
        <v>0</v>
      </c>
      <c r="L2916">
        <v>60</v>
      </c>
      <c r="M2916">
        <v>53</v>
      </c>
      <c r="N2916">
        <v>2</v>
      </c>
      <c r="O2916">
        <v>0</v>
      </c>
      <c r="P2916">
        <v>105</v>
      </c>
      <c r="Q2916">
        <v>37</v>
      </c>
      <c r="R2916">
        <v>2</v>
      </c>
      <c r="S2916">
        <v>0</v>
      </c>
      <c r="T2916">
        <v>68</v>
      </c>
    </row>
    <row r="2917" spans="1:20" x14ac:dyDescent="0.2">
      <c r="A2917" s="1">
        <v>43328</v>
      </c>
      <c r="B2917" t="s">
        <v>27</v>
      </c>
      <c r="C2917">
        <v>11</v>
      </c>
      <c r="D2917">
        <v>8</v>
      </c>
      <c r="E2917">
        <v>1</v>
      </c>
      <c r="F2917">
        <v>93</v>
      </c>
      <c r="G2917" s="5">
        <v>4.1818181818181799</v>
      </c>
      <c r="H2917" s="5">
        <v>45516</v>
      </c>
      <c r="I2917">
        <v>15</v>
      </c>
      <c r="J2917">
        <v>8</v>
      </c>
      <c r="K2917">
        <v>2</v>
      </c>
      <c r="L2917">
        <v>111</v>
      </c>
      <c r="M2917">
        <v>6</v>
      </c>
      <c r="N2917">
        <v>8</v>
      </c>
      <c r="O2917">
        <v>1</v>
      </c>
      <c r="P2917">
        <v>46</v>
      </c>
      <c r="Q2917">
        <v>9</v>
      </c>
      <c r="R2917">
        <v>8</v>
      </c>
      <c r="S2917">
        <v>2</v>
      </c>
      <c r="T2917">
        <v>65</v>
      </c>
    </row>
    <row r="2918" spans="1:20" x14ac:dyDescent="0.2">
      <c r="A2918" s="1">
        <v>43328</v>
      </c>
      <c r="B2918" t="s">
        <v>28</v>
      </c>
      <c r="C2918">
        <v>12</v>
      </c>
      <c r="D2918">
        <v>16</v>
      </c>
      <c r="E2918">
        <v>0</v>
      </c>
      <c r="F2918">
        <v>188</v>
      </c>
      <c r="G2918" s="5">
        <v>5.6666666666666599</v>
      </c>
      <c r="H2918" s="5">
        <v>33396.666666666599</v>
      </c>
      <c r="I2918">
        <v>10</v>
      </c>
      <c r="J2918">
        <v>13</v>
      </c>
      <c r="K2918">
        <v>2</v>
      </c>
      <c r="L2918">
        <v>106</v>
      </c>
      <c r="M2918">
        <v>18</v>
      </c>
      <c r="N2918">
        <v>10</v>
      </c>
      <c r="O2918">
        <v>0</v>
      </c>
      <c r="P2918">
        <v>180</v>
      </c>
      <c r="Q2918">
        <v>16</v>
      </c>
      <c r="R2918">
        <v>8</v>
      </c>
      <c r="S2918">
        <v>0</v>
      </c>
      <c r="T2918">
        <v>125</v>
      </c>
    </row>
    <row r="2919" spans="1:20" x14ac:dyDescent="0.2">
      <c r="A2919" s="1">
        <v>43328</v>
      </c>
      <c r="B2919" t="s">
        <v>29</v>
      </c>
      <c r="C2919">
        <v>28</v>
      </c>
      <c r="D2919">
        <v>2</v>
      </c>
      <c r="E2919">
        <v>0</v>
      </c>
      <c r="F2919">
        <v>80</v>
      </c>
      <c r="G2919" s="5">
        <v>1.74074074074074</v>
      </c>
      <c r="H2919" s="5">
        <v>70466.962962962905</v>
      </c>
      <c r="I2919">
        <v>17</v>
      </c>
      <c r="J2919">
        <v>2</v>
      </c>
      <c r="K2919">
        <v>0</v>
      </c>
      <c r="L2919">
        <v>32</v>
      </c>
      <c r="M2919">
        <v>23</v>
      </c>
      <c r="N2919">
        <v>2</v>
      </c>
      <c r="O2919">
        <v>0</v>
      </c>
      <c r="P2919">
        <v>74</v>
      </c>
      <c r="Q2919">
        <v>20</v>
      </c>
      <c r="R2919">
        <v>2</v>
      </c>
      <c r="S2919">
        <v>0</v>
      </c>
      <c r="T2919">
        <v>56</v>
      </c>
    </row>
    <row r="2920" spans="1:20" x14ac:dyDescent="0.2">
      <c r="A2920" s="1">
        <v>43328</v>
      </c>
      <c r="B2920" t="s">
        <v>30</v>
      </c>
      <c r="C2920">
        <v>23</v>
      </c>
      <c r="D2920">
        <v>2</v>
      </c>
      <c r="E2920">
        <v>0</v>
      </c>
      <c r="F2920">
        <v>65</v>
      </c>
      <c r="G2920" s="5">
        <v>2.4347826086956501</v>
      </c>
      <c r="H2920" s="5">
        <v>56671.260869565202</v>
      </c>
      <c r="I2920">
        <v>15</v>
      </c>
      <c r="J2920">
        <v>2</v>
      </c>
      <c r="K2920">
        <v>0</v>
      </c>
      <c r="L2920">
        <v>31</v>
      </c>
      <c r="M2920">
        <v>20</v>
      </c>
      <c r="N2920">
        <v>2</v>
      </c>
      <c r="O2920">
        <v>0</v>
      </c>
      <c r="P2920">
        <v>63</v>
      </c>
      <c r="Q2920">
        <v>13</v>
      </c>
      <c r="R2920">
        <v>2</v>
      </c>
      <c r="S2920">
        <v>0</v>
      </c>
      <c r="T2920">
        <v>39</v>
      </c>
    </row>
    <row r="2921" spans="1:20" x14ac:dyDescent="0.2">
      <c r="A2921" s="1">
        <v>43328</v>
      </c>
      <c r="B2921" t="s">
        <v>31</v>
      </c>
      <c r="C2921">
        <v>119</v>
      </c>
      <c r="D2921">
        <v>12</v>
      </c>
      <c r="E2921">
        <v>0</v>
      </c>
      <c r="F2921">
        <v>1430</v>
      </c>
      <c r="G2921" s="5">
        <v>3.7264150943396199</v>
      </c>
      <c r="H2921" s="5">
        <v>60438.613207547103</v>
      </c>
      <c r="I2921">
        <v>82</v>
      </c>
      <c r="J2921">
        <v>17</v>
      </c>
      <c r="K2921">
        <v>1</v>
      </c>
      <c r="L2921">
        <v>1324</v>
      </c>
      <c r="M2921">
        <v>120</v>
      </c>
      <c r="N2921">
        <v>11</v>
      </c>
      <c r="O2921">
        <v>0</v>
      </c>
      <c r="P2921">
        <v>1469</v>
      </c>
      <c r="Q2921">
        <v>86</v>
      </c>
      <c r="R2921">
        <v>12</v>
      </c>
      <c r="S2921">
        <v>1</v>
      </c>
      <c r="T2921">
        <v>971</v>
      </c>
    </row>
    <row r="2922" spans="1:20" x14ac:dyDescent="0.2">
      <c r="A2922" s="1">
        <v>43328</v>
      </c>
      <c r="B2922" t="s">
        <v>32</v>
      </c>
      <c r="C2922">
        <v>33</v>
      </c>
      <c r="D2922">
        <v>3</v>
      </c>
      <c r="E2922">
        <v>0</v>
      </c>
      <c r="F2922">
        <v>139</v>
      </c>
      <c r="G2922" s="5">
        <v>3.9090909090908998</v>
      </c>
      <c r="H2922" s="5">
        <v>66705.151515151505</v>
      </c>
      <c r="I2922">
        <v>30</v>
      </c>
      <c r="J2922">
        <v>3</v>
      </c>
      <c r="K2922">
        <v>0</v>
      </c>
      <c r="L2922">
        <v>120</v>
      </c>
      <c r="M2922">
        <v>34</v>
      </c>
      <c r="N2922">
        <v>3</v>
      </c>
      <c r="O2922">
        <v>0</v>
      </c>
      <c r="P2922">
        <v>147</v>
      </c>
      <c r="Q2922">
        <v>22</v>
      </c>
      <c r="R2922">
        <v>3</v>
      </c>
      <c r="S2922">
        <v>0</v>
      </c>
      <c r="T2922">
        <v>120</v>
      </c>
    </row>
    <row r="2923" spans="1:20" x14ac:dyDescent="0.2">
      <c r="A2923" s="1">
        <v>43329</v>
      </c>
      <c r="B2923" t="s">
        <v>18</v>
      </c>
      <c r="C2923">
        <v>13</v>
      </c>
      <c r="D2923">
        <v>4</v>
      </c>
      <c r="E2923">
        <v>0</v>
      </c>
      <c r="F2923">
        <v>46</v>
      </c>
      <c r="G2923" s="5">
        <v>2.1666666666666599</v>
      </c>
      <c r="H2923" s="5">
        <v>66822.833333333299</v>
      </c>
      <c r="I2923">
        <v>12</v>
      </c>
      <c r="J2923">
        <v>4</v>
      </c>
      <c r="K2923">
        <v>1</v>
      </c>
      <c r="L2923">
        <v>38</v>
      </c>
      <c r="M2923">
        <v>13</v>
      </c>
      <c r="N2923">
        <v>4</v>
      </c>
      <c r="O2923">
        <v>0</v>
      </c>
      <c r="P2923">
        <v>46</v>
      </c>
      <c r="Q2923">
        <v>8</v>
      </c>
      <c r="R2923">
        <v>4</v>
      </c>
      <c r="S2923">
        <v>0</v>
      </c>
      <c r="T2923">
        <v>28</v>
      </c>
    </row>
    <row r="2924" spans="1:20" x14ac:dyDescent="0.2">
      <c r="A2924" s="1">
        <v>43329</v>
      </c>
      <c r="B2924" t="s">
        <v>19</v>
      </c>
      <c r="C2924">
        <v>41</v>
      </c>
      <c r="D2924">
        <v>13</v>
      </c>
      <c r="E2924">
        <v>1</v>
      </c>
      <c r="F2924">
        <v>512</v>
      </c>
      <c r="G2924" s="5">
        <v>2.48780487804878</v>
      </c>
      <c r="H2924" s="5">
        <v>56236.829268292597</v>
      </c>
      <c r="I2924">
        <v>51</v>
      </c>
      <c r="J2924">
        <v>11</v>
      </c>
      <c r="K2924">
        <v>1</v>
      </c>
      <c r="L2924">
        <v>530</v>
      </c>
      <c r="M2924">
        <v>36</v>
      </c>
      <c r="N2924">
        <v>12</v>
      </c>
      <c r="O2924">
        <v>1</v>
      </c>
      <c r="P2924">
        <v>402</v>
      </c>
      <c r="Q2924">
        <v>28</v>
      </c>
      <c r="R2924">
        <v>14</v>
      </c>
      <c r="S2924">
        <v>2</v>
      </c>
      <c r="T2924">
        <v>340</v>
      </c>
    </row>
    <row r="2925" spans="1:20" x14ac:dyDescent="0.2">
      <c r="A2925" s="1">
        <v>43329</v>
      </c>
      <c r="B2925" t="s">
        <v>20</v>
      </c>
      <c r="C2925">
        <v>29</v>
      </c>
      <c r="D2925">
        <v>8</v>
      </c>
      <c r="E2925">
        <v>0</v>
      </c>
      <c r="F2925">
        <v>246</v>
      </c>
      <c r="G2925" s="5">
        <v>2.3103448275862002</v>
      </c>
      <c r="H2925" s="5">
        <v>69006.551724137898</v>
      </c>
      <c r="I2925">
        <v>48</v>
      </c>
      <c r="J2925">
        <v>16</v>
      </c>
      <c r="K2925">
        <v>0</v>
      </c>
      <c r="L2925">
        <v>739</v>
      </c>
      <c r="M2925">
        <v>33</v>
      </c>
      <c r="N2925">
        <v>8</v>
      </c>
      <c r="O2925">
        <v>0</v>
      </c>
      <c r="P2925">
        <v>243</v>
      </c>
      <c r="Q2925">
        <v>21</v>
      </c>
      <c r="R2925">
        <v>10</v>
      </c>
      <c r="S2925">
        <v>0</v>
      </c>
      <c r="T2925">
        <v>210</v>
      </c>
    </row>
    <row r="2926" spans="1:20" x14ac:dyDescent="0.2">
      <c r="A2926" s="1">
        <v>43329</v>
      </c>
      <c r="B2926" t="s">
        <v>21</v>
      </c>
      <c r="C2926">
        <v>12</v>
      </c>
      <c r="D2926">
        <v>10</v>
      </c>
      <c r="E2926">
        <v>0</v>
      </c>
      <c r="F2926">
        <v>121</v>
      </c>
      <c r="G2926" s="5">
        <v>2.8</v>
      </c>
      <c r="H2926" s="5">
        <v>50130.2</v>
      </c>
      <c r="I2926">
        <v>33</v>
      </c>
      <c r="J2926">
        <v>10</v>
      </c>
      <c r="K2926">
        <v>0</v>
      </c>
      <c r="L2926">
        <v>318</v>
      </c>
      <c r="M2926">
        <v>8</v>
      </c>
      <c r="N2926">
        <v>10</v>
      </c>
      <c r="O2926">
        <v>0</v>
      </c>
      <c r="P2926">
        <v>82</v>
      </c>
      <c r="Q2926">
        <v>11</v>
      </c>
      <c r="R2926">
        <v>10</v>
      </c>
      <c r="S2926">
        <v>0</v>
      </c>
      <c r="T2926">
        <v>113</v>
      </c>
    </row>
    <row r="2927" spans="1:20" x14ac:dyDescent="0.2">
      <c r="A2927" s="1">
        <v>43329</v>
      </c>
      <c r="B2927" t="s">
        <v>22</v>
      </c>
      <c r="C2927">
        <v>23</v>
      </c>
      <c r="D2927">
        <v>8</v>
      </c>
      <c r="E2927">
        <v>0</v>
      </c>
      <c r="F2927">
        <v>215</v>
      </c>
      <c r="G2927" s="5">
        <v>1.9565217391304299</v>
      </c>
      <c r="H2927" s="5">
        <v>52342.260869565202</v>
      </c>
      <c r="I2927">
        <v>64</v>
      </c>
      <c r="J2927">
        <v>7</v>
      </c>
      <c r="K2927">
        <v>0</v>
      </c>
      <c r="L2927">
        <v>548</v>
      </c>
      <c r="M2927">
        <v>44</v>
      </c>
      <c r="N2927">
        <v>8</v>
      </c>
      <c r="O2927">
        <v>0</v>
      </c>
      <c r="P2927">
        <v>402</v>
      </c>
      <c r="Q2927">
        <v>31</v>
      </c>
      <c r="R2927">
        <v>8</v>
      </c>
      <c r="S2927">
        <v>0</v>
      </c>
      <c r="T2927">
        <v>281</v>
      </c>
    </row>
    <row r="2928" spans="1:20" x14ac:dyDescent="0.2">
      <c r="A2928" s="1">
        <v>43329</v>
      </c>
      <c r="B2928" t="s">
        <v>23</v>
      </c>
      <c r="C2928">
        <v>50</v>
      </c>
      <c r="D2928">
        <v>9</v>
      </c>
      <c r="E2928">
        <v>0</v>
      </c>
      <c r="F2928">
        <v>516</v>
      </c>
      <c r="G2928" s="5">
        <v>2.9583333333333299</v>
      </c>
      <c r="H2928" s="5">
        <v>54282.270833333299</v>
      </c>
      <c r="I2928">
        <v>67</v>
      </c>
      <c r="J2928">
        <v>10</v>
      </c>
      <c r="K2928">
        <v>0</v>
      </c>
      <c r="L2928">
        <v>750</v>
      </c>
      <c r="M2928">
        <v>44</v>
      </c>
      <c r="N2928">
        <v>10</v>
      </c>
      <c r="O2928">
        <v>0</v>
      </c>
      <c r="P2928">
        <v>486</v>
      </c>
      <c r="Q2928">
        <v>53</v>
      </c>
      <c r="R2928">
        <v>10</v>
      </c>
      <c r="S2928">
        <v>0</v>
      </c>
      <c r="T2928">
        <v>565</v>
      </c>
    </row>
    <row r="2929" spans="1:20" x14ac:dyDescent="0.2">
      <c r="A2929" s="1">
        <v>43329</v>
      </c>
      <c r="B2929" t="s">
        <v>24</v>
      </c>
      <c r="C2929">
        <v>17</v>
      </c>
      <c r="D2929">
        <v>2</v>
      </c>
      <c r="E2929">
        <v>0</v>
      </c>
      <c r="F2929">
        <v>50</v>
      </c>
      <c r="G2929" s="5">
        <v>2.2941176470588198</v>
      </c>
      <c r="H2929" s="5">
        <v>64882.647058823502</v>
      </c>
      <c r="I2929">
        <v>26</v>
      </c>
      <c r="J2929">
        <v>2</v>
      </c>
      <c r="K2929">
        <v>0</v>
      </c>
      <c r="L2929">
        <v>72</v>
      </c>
      <c r="M2929">
        <v>19</v>
      </c>
      <c r="N2929">
        <v>2</v>
      </c>
      <c r="O2929">
        <v>0</v>
      </c>
      <c r="P2929">
        <v>50</v>
      </c>
      <c r="Q2929">
        <v>16</v>
      </c>
      <c r="R2929">
        <v>2</v>
      </c>
      <c r="S2929">
        <v>0</v>
      </c>
      <c r="T2929">
        <v>54</v>
      </c>
    </row>
    <row r="2930" spans="1:20" x14ac:dyDescent="0.2">
      <c r="A2930" s="1">
        <v>43329</v>
      </c>
      <c r="B2930" t="s">
        <v>25</v>
      </c>
      <c r="C2930">
        <v>12</v>
      </c>
      <c r="D2930">
        <v>4</v>
      </c>
      <c r="E2930">
        <v>0</v>
      </c>
      <c r="F2930">
        <v>48</v>
      </c>
      <c r="G2930" s="5">
        <v>4.0999999999999996</v>
      </c>
      <c r="H2930" s="5">
        <v>20265.599999999999</v>
      </c>
      <c r="I2930">
        <v>9</v>
      </c>
      <c r="J2930">
        <v>4</v>
      </c>
      <c r="K2930">
        <v>0</v>
      </c>
      <c r="L2930">
        <v>32</v>
      </c>
      <c r="M2930">
        <v>13</v>
      </c>
      <c r="N2930">
        <v>4</v>
      </c>
      <c r="O2930">
        <v>0</v>
      </c>
      <c r="P2930">
        <v>52</v>
      </c>
      <c r="Q2930">
        <v>13</v>
      </c>
      <c r="R2930">
        <v>4</v>
      </c>
      <c r="S2930">
        <v>0</v>
      </c>
      <c r="T2930">
        <v>52</v>
      </c>
    </row>
    <row r="2931" spans="1:20" x14ac:dyDescent="0.2">
      <c r="A2931" s="1">
        <v>43329</v>
      </c>
      <c r="B2931" t="s">
        <v>26</v>
      </c>
      <c r="C2931">
        <v>64</v>
      </c>
      <c r="D2931">
        <v>2</v>
      </c>
      <c r="E2931">
        <v>0</v>
      </c>
      <c r="F2931">
        <v>127</v>
      </c>
      <c r="G2931" s="5">
        <v>2.9534883720930201</v>
      </c>
      <c r="H2931" s="5">
        <v>53547.372093023201</v>
      </c>
      <c r="I2931">
        <v>63</v>
      </c>
      <c r="J2931">
        <v>2</v>
      </c>
      <c r="K2931">
        <v>0</v>
      </c>
      <c r="L2931">
        <v>125</v>
      </c>
      <c r="M2931">
        <v>65</v>
      </c>
      <c r="N2931">
        <v>2</v>
      </c>
      <c r="O2931">
        <v>0</v>
      </c>
      <c r="P2931">
        <v>127</v>
      </c>
      <c r="Q2931">
        <v>47</v>
      </c>
      <c r="R2931">
        <v>2</v>
      </c>
      <c r="S2931">
        <v>0</v>
      </c>
      <c r="T2931">
        <v>80</v>
      </c>
    </row>
    <row r="2932" spans="1:20" x14ac:dyDescent="0.2">
      <c r="A2932" s="1">
        <v>43329</v>
      </c>
      <c r="B2932" t="s">
        <v>27</v>
      </c>
      <c r="C2932">
        <v>13</v>
      </c>
      <c r="D2932">
        <v>8</v>
      </c>
      <c r="E2932">
        <v>0</v>
      </c>
      <c r="F2932">
        <v>121</v>
      </c>
      <c r="G2932" s="5">
        <v>2.7692307692307598</v>
      </c>
      <c r="H2932" s="5">
        <v>54008.692307692298</v>
      </c>
      <c r="I2932">
        <v>14</v>
      </c>
      <c r="J2932">
        <v>8</v>
      </c>
      <c r="K2932">
        <v>0</v>
      </c>
      <c r="L2932">
        <v>131</v>
      </c>
      <c r="M2932">
        <v>20</v>
      </c>
      <c r="N2932">
        <v>8</v>
      </c>
      <c r="O2932">
        <v>0</v>
      </c>
      <c r="P2932">
        <v>189</v>
      </c>
      <c r="Q2932">
        <v>20</v>
      </c>
      <c r="R2932">
        <v>8</v>
      </c>
      <c r="S2932">
        <v>1</v>
      </c>
      <c r="T2932">
        <v>175</v>
      </c>
    </row>
    <row r="2933" spans="1:20" x14ac:dyDescent="0.2">
      <c r="A2933" s="1">
        <v>43329</v>
      </c>
      <c r="B2933" t="s">
        <v>28</v>
      </c>
      <c r="C2933">
        <v>18</v>
      </c>
      <c r="D2933">
        <v>10</v>
      </c>
      <c r="E2933">
        <v>1</v>
      </c>
      <c r="F2933">
        <v>156</v>
      </c>
      <c r="G2933" s="5">
        <v>3.8333333333333299</v>
      </c>
      <c r="H2933" s="5">
        <v>50143.944444444402</v>
      </c>
      <c r="I2933">
        <v>17</v>
      </c>
      <c r="J2933">
        <v>19</v>
      </c>
      <c r="K2933">
        <v>0</v>
      </c>
      <c r="L2933">
        <v>324</v>
      </c>
      <c r="M2933">
        <v>19</v>
      </c>
      <c r="N2933">
        <v>8</v>
      </c>
      <c r="O2933">
        <v>0</v>
      </c>
      <c r="P2933">
        <v>143</v>
      </c>
      <c r="Q2933">
        <v>19</v>
      </c>
      <c r="R2933">
        <v>9</v>
      </c>
      <c r="S2933">
        <v>0</v>
      </c>
      <c r="T2933">
        <v>170</v>
      </c>
    </row>
    <row r="2934" spans="1:20" x14ac:dyDescent="0.2">
      <c r="A2934" s="1">
        <v>43329</v>
      </c>
      <c r="B2934" t="s">
        <v>29</v>
      </c>
      <c r="C2934">
        <v>18</v>
      </c>
      <c r="D2934">
        <v>2</v>
      </c>
      <c r="E2934">
        <v>0</v>
      </c>
      <c r="F2934">
        <v>50</v>
      </c>
      <c r="G2934" s="5">
        <v>2.6111111111111098</v>
      </c>
      <c r="H2934" s="5">
        <v>50094.888888888803</v>
      </c>
      <c r="I2934">
        <v>30</v>
      </c>
      <c r="J2934">
        <v>2</v>
      </c>
      <c r="K2934">
        <v>0</v>
      </c>
      <c r="L2934">
        <v>78</v>
      </c>
      <c r="M2934">
        <v>24</v>
      </c>
      <c r="N2934">
        <v>2</v>
      </c>
      <c r="O2934">
        <v>0</v>
      </c>
      <c r="P2934">
        <v>52</v>
      </c>
      <c r="Q2934">
        <v>29</v>
      </c>
      <c r="R2934">
        <v>2</v>
      </c>
      <c r="S2934">
        <v>0</v>
      </c>
      <c r="T2934">
        <v>84</v>
      </c>
    </row>
    <row r="2935" spans="1:20" x14ac:dyDescent="0.2">
      <c r="A2935" s="1">
        <v>43329</v>
      </c>
      <c r="B2935" t="s">
        <v>30</v>
      </c>
      <c r="C2935">
        <v>22</v>
      </c>
      <c r="D2935">
        <v>2</v>
      </c>
      <c r="E2935">
        <v>0</v>
      </c>
      <c r="F2935">
        <v>52</v>
      </c>
      <c r="G2935" s="5">
        <v>2.1818181818181799</v>
      </c>
      <c r="H2935" s="5">
        <v>63737.227272727199</v>
      </c>
      <c r="I2935">
        <v>18</v>
      </c>
      <c r="J2935">
        <v>2</v>
      </c>
      <c r="K2935">
        <v>0</v>
      </c>
      <c r="L2935">
        <v>38</v>
      </c>
      <c r="M2935">
        <v>19</v>
      </c>
      <c r="N2935">
        <v>2</v>
      </c>
      <c r="O2935">
        <v>0</v>
      </c>
      <c r="P2935">
        <v>44</v>
      </c>
      <c r="Q2935">
        <v>18</v>
      </c>
      <c r="R2935">
        <v>2</v>
      </c>
      <c r="S2935">
        <v>0</v>
      </c>
      <c r="T2935">
        <v>56</v>
      </c>
    </row>
    <row r="2936" spans="1:20" x14ac:dyDescent="0.2">
      <c r="A2936" s="1">
        <v>43329</v>
      </c>
      <c r="B2936" t="s">
        <v>31</v>
      </c>
      <c r="C2936">
        <v>119</v>
      </c>
      <c r="D2936">
        <v>14</v>
      </c>
      <c r="E2936">
        <v>0</v>
      </c>
      <c r="F2936">
        <v>1646</v>
      </c>
      <c r="G2936" s="5">
        <v>3.0344827586206802</v>
      </c>
      <c r="H2936" s="5">
        <v>42365.129310344797</v>
      </c>
      <c r="I2936">
        <v>142</v>
      </c>
      <c r="J2936">
        <v>14</v>
      </c>
      <c r="K2936">
        <v>0</v>
      </c>
      <c r="L2936">
        <v>2095</v>
      </c>
      <c r="M2936">
        <v>97</v>
      </c>
      <c r="N2936">
        <v>11</v>
      </c>
      <c r="O2936">
        <v>0</v>
      </c>
      <c r="P2936">
        <v>1075</v>
      </c>
      <c r="Q2936">
        <v>100</v>
      </c>
      <c r="R2936">
        <v>14</v>
      </c>
      <c r="S2936">
        <v>1</v>
      </c>
      <c r="T2936">
        <v>1370</v>
      </c>
    </row>
    <row r="2937" spans="1:20" x14ac:dyDescent="0.2">
      <c r="A2937" s="1">
        <v>43329</v>
      </c>
      <c r="B2937" t="s">
        <v>32</v>
      </c>
      <c r="C2937">
        <v>52</v>
      </c>
      <c r="D2937">
        <v>3</v>
      </c>
      <c r="E2937">
        <v>0</v>
      </c>
      <c r="F2937">
        <v>197</v>
      </c>
      <c r="G2937" s="5">
        <v>2.6</v>
      </c>
      <c r="H2937" s="5">
        <v>46148.9</v>
      </c>
      <c r="I2937">
        <v>36</v>
      </c>
      <c r="J2937">
        <v>3</v>
      </c>
      <c r="K2937">
        <v>0</v>
      </c>
      <c r="L2937">
        <v>111</v>
      </c>
      <c r="M2937">
        <v>34</v>
      </c>
      <c r="N2937">
        <v>3</v>
      </c>
      <c r="O2937">
        <v>0</v>
      </c>
      <c r="P2937">
        <v>145</v>
      </c>
      <c r="Q2937">
        <v>22</v>
      </c>
      <c r="R2937">
        <v>3</v>
      </c>
      <c r="S2937">
        <v>0</v>
      </c>
      <c r="T2937">
        <v>94</v>
      </c>
    </row>
    <row r="2938" spans="1:20" x14ac:dyDescent="0.2">
      <c r="A2938" s="1">
        <v>43330</v>
      </c>
      <c r="B2938" t="s">
        <v>18</v>
      </c>
      <c r="C2938">
        <v>16</v>
      </c>
      <c r="D2938">
        <v>4</v>
      </c>
      <c r="E2938">
        <v>0</v>
      </c>
      <c r="F2938">
        <v>56</v>
      </c>
      <c r="G2938" s="5">
        <v>9</v>
      </c>
      <c r="H2938" s="5">
        <v>50164</v>
      </c>
      <c r="I2938">
        <v>22</v>
      </c>
      <c r="J2938">
        <v>4</v>
      </c>
      <c r="K2938">
        <v>0</v>
      </c>
      <c r="L2938">
        <v>77</v>
      </c>
      <c r="M2938">
        <v>14</v>
      </c>
      <c r="N2938">
        <v>4</v>
      </c>
      <c r="O2938">
        <v>1</v>
      </c>
      <c r="P2938">
        <v>43</v>
      </c>
      <c r="Q2938">
        <v>7</v>
      </c>
      <c r="R2938">
        <v>4</v>
      </c>
      <c r="S2938">
        <v>0</v>
      </c>
      <c r="T2938">
        <v>24</v>
      </c>
    </row>
    <row r="2939" spans="1:20" x14ac:dyDescent="0.2">
      <c r="A2939" s="1">
        <v>43330</v>
      </c>
      <c r="B2939" t="s">
        <v>19</v>
      </c>
      <c r="C2939">
        <v>40</v>
      </c>
      <c r="D2939">
        <v>17</v>
      </c>
      <c r="E2939">
        <v>0</v>
      </c>
      <c r="F2939">
        <v>685</v>
      </c>
      <c r="G2939" s="5">
        <v>3.2</v>
      </c>
      <c r="H2939" s="5">
        <v>80009.350000000006</v>
      </c>
      <c r="I2939">
        <v>44</v>
      </c>
      <c r="J2939">
        <v>13</v>
      </c>
      <c r="K2939">
        <v>1</v>
      </c>
      <c r="L2939">
        <v>494</v>
      </c>
      <c r="M2939">
        <v>35</v>
      </c>
      <c r="N2939">
        <v>14</v>
      </c>
      <c r="O2939">
        <v>1</v>
      </c>
      <c r="P2939">
        <v>476</v>
      </c>
      <c r="Q2939">
        <v>28</v>
      </c>
      <c r="R2939">
        <v>14</v>
      </c>
      <c r="S2939">
        <v>0</v>
      </c>
      <c r="T2939">
        <v>373</v>
      </c>
    </row>
    <row r="2940" spans="1:20" x14ac:dyDescent="0.2">
      <c r="A2940" s="1">
        <v>43330</v>
      </c>
      <c r="B2940" t="s">
        <v>20</v>
      </c>
      <c r="C2940">
        <v>25</v>
      </c>
      <c r="D2940">
        <v>13</v>
      </c>
      <c r="E2940">
        <v>0</v>
      </c>
      <c r="F2940">
        <v>328</v>
      </c>
      <c r="G2940" s="5">
        <v>2.2000000000000002</v>
      </c>
      <c r="H2940" s="5">
        <v>72069.960000000006</v>
      </c>
      <c r="I2940">
        <v>19</v>
      </c>
      <c r="J2940">
        <v>14</v>
      </c>
      <c r="K2940">
        <v>0</v>
      </c>
      <c r="L2940">
        <v>274</v>
      </c>
      <c r="M2940">
        <v>25</v>
      </c>
      <c r="N2940">
        <v>13</v>
      </c>
      <c r="O2940">
        <v>0</v>
      </c>
      <c r="P2940">
        <v>335</v>
      </c>
      <c r="Q2940">
        <v>20</v>
      </c>
      <c r="R2940">
        <v>10</v>
      </c>
      <c r="S2940">
        <v>0</v>
      </c>
      <c r="T2940">
        <v>199</v>
      </c>
    </row>
    <row r="2941" spans="1:20" x14ac:dyDescent="0.2">
      <c r="A2941" s="1">
        <v>43330</v>
      </c>
      <c r="B2941" t="s">
        <v>21</v>
      </c>
      <c r="C2941">
        <v>15</v>
      </c>
      <c r="D2941">
        <v>10</v>
      </c>
      <c r="E2941">
        <v>0</v>
      </c>
      <c r="F2941">
        <v>153</v>
      </c>
      <c r="G2941" s="5">
        <v>1.6428571428571399</v>
      </c>
      <c r="H2941" s="5">
        <v>64400</v>
      </c>
      <c r="I2941">
        <v>14</v>
      </c>
      <c r="J2941">
        <v>10</v>
      </c>
      <c r="K2941">
        <v>0</v>
      </c>
      <c r="L2941">
        <v>140</v>
      </c>
      <c r="M2941">
        <v>13</v>
      </c>
      <c r="N2941">
        <v>10</v>
      </c>
      <c r="O2941">
        <v>0</v>
      </c>
      <c r="P2941">
        <v>134</v>
      </c>
      <c r="Q2941">
        <v>15</v>
      </c>
      <c r="R2941">
        <v>10</v>
      </c>
      <c r="S2941">
        <v>0</v>
      </c>
      <c r="T2941">
        <v>154</v>
      </c>
    </row>
    <row r="2942" spans="1:20" x14ac:dyDescent="0.2">
      <c r="A2942" s="1">
        <v>43330</v>
      </c>
      <c r="B2942" t="s">
        <v>22</v>
      </c>
      <c r="C2942">
        <v>25</v>
      </c>
      <c r="D2942">
        <v>8</v>
      </c>
      <c r="E2942">
        <v>0</v>
      </c>
      <c r="F2942">
        <v>232</v>
      </c>
      <c r="G2942" s="5">
        <v>2.08</v>
      </c>
      <c r="H2942" s="5">
        <v>72113.36</v>
      </c>
      <c r="I2942">
        <v>49</v>
      </c>
      <c r="J2942">
        <v>7</v>
      </c>
      <c r="K2942">
        <v>0</v>
      </c>
      <c r="L2942">
        <v>406</v>
      </c>
      <c r="M2942">
        <v>30</v>
      </c>
      <c r="N2942">
        <v>8</v>
      </c>
      <c r="O2942">
        <v>0</v>
      </c>
      <c r="P2942">
        <v>282</v>
      </c>
      <c r="Q2942">
        <v>32</v>
      </c>
      <c r="R2942">
        <v>8</v>
      </c>
      <c r="S2942">
        <v>0</v>
      </c>
      <c r="T2942">
        <v>301</v>
      </c>
    </row>
    <row r="2943" spans="1:20" x14ac:dyDescent="0.2">
      <c r="A2943" s="1">
        <v>43330</v>
      </c>
      <c r="B2943" t="s">
        <v>23</v>
      </c>
      <c r="C2943">
        <v>51</v>
      </c>
      <c r="D2943">
        <v>10</v>
      </c>
      <c r="E2943">
        <v>0</v>
      </c>
      <c r="F2943">
        <v>562</v>
      </c>
      <c r="G2943" s="5">
        <v>3.87755102040816</v>
      </c>
      <c r="H2943" s="5">
        <v>53230.8775510204</v>
      </c>
      <c r="I2943">
        <v>66</v>
      </c>
      <c r="J2943">
        <v>10</v>
      </c>
      <c r="K2943">
        <v>0</v>
      </c>
      <c r="L2943">
        <v>714</v>
      </c>
      <c r="M2943">
        <v>50</v>
      </c>
      <c r="N2943">
        <v>10</v>
      </c>
      <c r="O2943">
        <v>0</v>
      </c>
      <c r="P2943">
        <v>559</v>
      </c>
      <c r="Q2943">
        <v>63</v>
      </c>
      <c r="R2943">
        <v>10</v>
      </c>
      <c r="S2943">
        <v>0</v>
      </c>
      <c r="T2943">
        <v>682</v>
      </c>
    </row>
    <row r="2944" spans="1:20" x14ac:dyDescent="0.2">
      <c r="A2944" s="1">
        <v>43330</v>
      </c>
      <c r="B2944" t="s">
        <v>24</v>
      </c>
      <c r="C2944">
        <v>25</v>
      </c>
      <c r="D2944">
        <v>2</v>
      </c>
      <c r="E2944">
        <v>0</v>
      </c>
      <c r="F2944">
        <v>69</v>
      </c>
      <c r="G2944" s="5">
        <v>3.25</v>
      </c>
      <c r="H2944" s="5">
        <v>75022.125</v>
      </c>
      <c r="I2944">
        <v>16</v>
      </c>
      <c r="J2944">
        <v>2</v>
      </c>
      <c r="K2944">
        <v>0</v>
      </c>
      <c r="L2944">
        <v>38</v>
      </c>
      <c r="M2944">
        <v>20</v>
      </c>
      <c r="N2944">
        <v>2</v>
      </c>
      <c r="O2944">
        <v>0</v>
      </c>
      <c r="P2944">
        <v>50</v>
      </c>
      <c r="Q2944">
        <v>22</v>
      </c>
      <c r="R2944">
        <v>2</v>
      </c>
      <c r="S2944">
        <v>0</v>
      </c>
      <c r="T2944">
        <v>57</v>
      </c>
    </row>
    <row r="2945" spans="1:20" x14ac:dyDescent="0.2">
      <c r="A2945" s="1">
        <v>43330</v>
      </c>
      <c r="B2945" t="s">
        <v>25</v>
      </c>
      <c r="C2945">
        <v>5</v>
      </c>
      <c r="D2945">
        <v>4</v>
      </c>
      <c r="E2945">
        <v>0</v>
      </c>
      <c r="F2945">
        <v>20</v>
      </c>
      <c r="G2945" s="5">
        <v>1</v>
      </c>
      <c r="H2945" s="5">
        <v>99999</v>
      </c>
      <c r="I2945">
        <v>13</v>
      </c>
      <c r="J2945">
        <v>4</v>
      </c>
      <c r="K2945">
        <v>0</v>
      </c>
      <c r="L2945">
        <v>46</v>
      </c>
      <c r="M2945">
        <v>8</v>
      </c>
      <c r="N2945">
        <v>4</v>
      </c>
      <c r="O2945">
        <v>0</v>
      </c>
      <c r="P2945">
        <v>32</v>
      </c>
      <c r="Q2945">
        <v>8</v>
      </c>
      <c r="R2945">
        <v>4</v>
      </c>
      <c r="S2945">
        <v>0</v>
      </c>
      <c r="T2945">
        <v>28</v>
      </c>
    </row>
    <row r="2946" spans="1:20" x14ac:dyDescent="0.2">
      <c r="A2946" s="1">
        <v>43330</v>
      </c>
      <c r="B2946" t="s">
        <v>26</v>
      </c>
      <c r="C2946">
        <v>56</v>
      </c>
      <c r="D2946">
        <v>2</v>
      </c>
      <c r="E2946">
        <v>0</v>
      </c>
      <c r="F2946">
        <v>111</v>
      </c>
      <c r="G2946" s="5">
        <v>3.2903225806451601</v>
      </c>
      <c r="H2946" s="5">
        <v>58114.2903225806</v>
      </c>
      <c r="I2946">
        <v>43</v>
      </c>
      <c r="J2946">
        <v>2</v>
      </c>
      <c r="K2946">
        <v>0</v>
      </c>
      <c r="L2946">
        <v>86</v>
      </c>
      <c r="M2946">
        <v>77</v>
      </c>
      <c r="N2946">
        <v>2</v>
      </c>
      <c r="O2946">
        <v>0</v>
      </c>
      <c r="P2946">
        <v>139</v>
      </c>
      <c r="Q2946">
        <v>59</v>
      </c>
      <c r="R2946">
        <v>2</v>
      </c>
      <c r="S2946">
        <v>0</v>
      </c>
      <c r="T2946">
        <v>117</v>
      </c>
    </row>
    <row r="2947" spans="1:20" x14ac:dyDescent="0.2">
      <c r="A2947" s="1">
        <v>43330</v>
      </c>
      <c r="B2947" t="s">
        <v>27</v>
      </c>
      <c r="C2947">
        <v>6</v>
      </c>
      <c r="D2947">
        <v>8</v>
      </c>
      <c r="E2947">
        <v>2</v>
      </c>
      <c r="F2947">
        <v>48</v>
      </c>
      <c r="G2947" s="5">
        <v>3.6666666666666599</v>
      </c>
      <c r="H2947" s="5">
        <v>66673</v>
      </c>
      <c r="I2947">
        <v>12</v>
      </c>
      <c r="J2947">
        <v>8</v>
      </c>
      <c r="K2947">
        <v>1</v>
      </c>
      <c r="L2947">
        <v>102</v>
      </c>
      <c r="M2947">
        <v>16</v>
      </c>
      <c r="N2947">
        <v>8</v>
      </c>
      <c r="O2947">
        <v>0</v>
      </c>
      <c r="P2947">
        <v>153</v>
      </c>
      <c r="Q2947">
        <v>17</v>
      </c>
      <c r="R2947">
        <v>8</v>
      </c>
      <c r="S2947">
        <v>1</v>
      </c>
      <c r="T2947">
        <v>141</v>
      </c>
    </row>
    <row r="2948" spans="1:20" x14ac:dyDescent="0.2">
      <c r="A2948" s="1">
        <v>43330</v>
      </c>
      <c r="B2948" t="s">
        <v>28</v>
      </c>
      <c r="C2948">
        <v>17</v>
      </c>
      <c r="D2948">
        <v>10</v>
      </c>
      <c r="E2948">
        <v>0</v>
      </c>
      <c r="F2948">
        <v>157</v>
      </c>
      <c r="G2948" s="5">
        <v>4.5294117647058796</v>
      </c>
      <c r="H2948" s="5">
        <v>53018</v>
      </c>
      <c r="I2948">
        <v>21</v>
      </c>
      <c r="J2948">
        <v>8</v>
      </c>
      <c r="K2948">
        <v>0</v>
      </c>
      <c r="L2948">
        <v>168</v>
      </c>
      <c r="M2948">
        <v>26</v>
      </c>
      <c r="N2948">
        <v>9</v>
      </c>
      <c r="O2948">
        <v>0</v>
      </c>
      <c r="P2948">
        <v>217</v>
      </c>
      <c r="Q2948">
        <v>12</v>
      </c>
      <c r="R2948">
        <v>11</v>
      </c>
      <c r="S2948">
        <v>0</v>
      </c>
      <c r="T2948">
        <v>129</v>
      </c>
    </row>
    <row r="2949" spans="1:20" x14ac:dyDescent="0.2">
      <c r="A2949" s="1">
        <v>43330</v>
      </c>
      <c r="B2949" t="s">
        <v>29</v>
      </c>
      <c r="C2949">
        <v>23</v>
      </c>
      <c r="D2949">
        <v>2</v>
      </c>
      <c r="E2949">
        <v>0</v>
      </c>
      <c r="F2949">
        <v>80</v>
      </c>
      <c r="G2949" s="5">
        <v>3.0454545454545401</v>
      </c>
      <c r="H2949" s="5">
        <v>77309.181818181794</v>
      </c>
      <c r="I2949">
        <v>28</v>
      </c>
      <c r="J2949">
        <v>2</v>
      </c>
      <c r="K2949">
        <v>0</v>
      </c>
      <c r="L2949">
        <v>90</v>
      </c>
      <c r="M2949">
        <v>22</v>
      </c>
      <c r="N2949">
        <v>2</v>
      </c>
      <c r="O2949">
        <v>0</v>
      </c>
      <c r="P2949">
        <v>58</v>
      </c>
      <c r="Q2949">
        <v>24</v>
      </c>
      <c r="R2949">
        <v>2</v>
      </c>
      <c r="S2949">
        <v>0</v>
      </c>
      <c r="T2949">
        <v>56</v>
      </c>
    </row>
    <row r="2950" spans="1:20" x14ac:dyDescent="0.2">
      <c r="A2950" s="1">
        <v>43330</v>
      </c>
      <c r="B2950" t="s">
        <v>30</v>
      </c>
      <c r="C2950">
        <v>23</v>
      </c>
      <c r="D2950">
        <v>2</v>
      </c>
      <c r="E2950">
        <v>0</v>
      </c>
      <c r="F2950">
        <v>84</v>
      </c>
      <c r="G2950" s="5">
        <v>2.8095238095238</v>
      </c>
      <c r="H2950" s="5">
        <v>71477.142857142797</v>
      </c>
      <c r="I2950">
        <v>18</v>
      </c>
      <c r="J2950">
        <v>2</v>
      </c>
      <c r="K2950">
        <v>0</v>
      </c>
      <c r="L2950">
        <v>44</v>
      </c>
      <c r="M2950">
        <v>24</v>
      </c>
      <c r="N2950">
        <v>2</v>
      </c>
      <c r="O2950">
        <v>0</v>
      </c>
      <c r="P2950">
        <v>72</v>
      </c>
      <c r="Q2950">
        <v>14</v>
      </c>
      <c r="R2950">
        <v>2</v>
      </c>
      <c r="S2950">
        <v>0</v>
      </c>
      <c r="T2950">
        <v>40</v>
      </c>
    </row>
    <row r="2951" spans="1:20" x14ac:dyDescent="0.2">
      <c r="A2951" s="1">
        <v>43330</v>
      </c>
      <c r="B2951" t="s">
        <v>31</v>
      </c>
      <c r="C2951">
        <v>129</v>
      </c>
      <c r="D2951">
        <v>15</v>
      </c>
      <c r="E2951">
        <v>0</v>
      </c>
      <c r="F2951">
        <v>1908</v>
      </c>
      <c r="G2951" s="5">
        <v>3.33027522935779</v>
      </c>
      <c r="H2951" s="5">
        <v>67030.403669724707</v>
      </c>
      <c r="I2951">
        <v>121</v>
      </c>
      <c r="J2951">
        <v>14</v>
      </c>
      <c r="K2951">
        <v>0</v>
      </c>
      <c r="L2951">
        <v>1638</v>
      </c>
      <c r="M2951">
        <v>82</v>
      </c>
      <c r="N2951">
        <v>13</v>
      </c>
      <c r="O2951">
        <v>1</v>
      </c>
      <c r="P2951">
        <v>1035</v>
      </c>
      <c r="Q2951">
        <v>83</v>
      </c>
      <c r="R2951">
        <v>15</v>
      </c>
      <c r="S2951">
        <v>0</v>
      </c>
      <c r="T2951">
        <v>1238</v>
      </c>
    </row>
    <row r="2952" spans="1:20" x14ac:dyDescent="0.2">
      <c r="A2952" s="1">
        <v>43330</v>
      </c>
      <c r="B2952" t="s">
        <v>32</v>
      </c>
      <c r="C2952">
        <v>48</v>
      </c>
      <c r="D2952">
        <v>3</v>
      </c>
      <c r="E2952">
        <v>0</v>
      </c>
      <c r="F2952">
        <v>218</v>
      </c>
      <c r="G2952" s="5">
        <v>2.7391304347826</v>
      </c>
      <c r="H2952" s="5">
        <v>69634.608695652103</v>
      </c>
      <c r="I2952">
        <v>52</v>
      </c>
      <c r="J2952">
        <v>3</v>
      </c>
      <c r="K2952">
        <v>0</v>
      </c>
      <c r="L2952">
        <v>213</v>
      </c>
      <c r="M2952">
        <v>49</v>
      </c>
      <c r="N2952">
        <v>3</v>
      </c>
      <c r="O2952">
        <v>0</v>
      </c>
      <c r="P2952">
        <v>176</v>
      </c>
      <c r="Q2952">
        <v>48</v>
      </c>
      <c r="R2952">
        <v>3</v>
      </c>
      <c r="S2952">
        <v>0</v>
      </c>
      <c r="T2952">
        <v>183</v>
      </c>
    </row>
    <row r="2953" spans="1:20" x14ac:dyDescent="0.2">
      <c r="A2953" s="1">
        <v>43332</v>
      </c>
      <c r="B2953" t="s">
        <v>18</v>
      </c>
      <c r="C2953">
        <v>12</v>
      </c>
      <c r="D2953">
        <v>4</v>
      </c>
      <c r="E2953">
        <v>0</v>
      </c>
      <c r="F2953">
        <v>38</v>
      </c>
      <c r="G2953" s="5">
        <v>2.4166666666666599</v>
      </c>
      <c r="H2953" s="5">
        <v>41978.083333333299</v>
      </c>
      <c r="I2953">
        <v>7</v>
      </c>
      <c r="J2953">
        <v>4</v>
      </c>
      <c r="K2953">
        <v>0</v>
      </c>
      <c r="L2953">
        <v>24</v>
      </c>
      <c r="M2953">
        <v>7</v>
      </c>
      <c r="N2953">
        <v>4</v>
      </c>
      <c r="O2953">
        <v>0</v>
      </c>
      <c r="P2953">
        <v>24</v>
      </c>
      <c r="Q2953">
        <v>4</v>
      </c>
      <c r="R2953">
        <v>4</v>
      </c>
      <c r="S2953">
        <v>0</v>
      </c>
      <c r="T2953">
        <v>14</v>
      </c>
    </row>
    <row r="2954" spans="1:20" x14ac:dyDescent="0.2">
      <c r="A2954" s="1">
        <v>43332</v>
      </c>
      <c r="B2954" t="s">
        <v>19</v>
      </c>
      <c r="C2954">
        <v>27</v>
      </c>
      <c r="D2954">
        <v>12</v>
      </c>
      <c r="E2954">
        <v>0</v>
      </c>
      <c r="F2954">
        <v>299</v>
      </c>
      <c r="G2954" s="5">
        <v>6.1851851851851798</v>
      </c>
      <c r="H2954" s="5">
        <v>59385.851851851803</v>
      </c>
      <c r="I2954">
        <v>44</v>
      </c>
      <c r="J2954">
        <v>10</v>
      </c>
      <c r="K2954">
        <v>2</v>
      </c>
      <c r="L2954">
        <v>385</v>
      </c>
      <c r="M2954">
        <v>16</v>
      </c>
      <c r="N2954">
        <v>18</v>
      </c>
      <c r="O2954">
        <v>0</v>
      </c>
      <c r="P2954">
        <v>291</v>
      </c>
      <c r="Q2954">
        <v>27</v>
      </c>
      <c r="R2954">
        <v>11</v>
      </c>
      <c r="S2954">
        <v>0</v>
      </c>
      <c r="T2954">
        <v>298</v>
      </c>
    </row>
    <row r="2955" spans="1:20" x14ac:dyDescent="0.2">
      <c r="A2955" s="1">
        <v>43332</v>
      </c>
      <c r="B2955" t="s">
        <v>20</v>
      </c>
      <c r="C2955">
        <v>38</v>
      </c>
      <c r="D2955">
        <v>7</v>
      </c>
      <c r="E2955">
        <v>0</v>
      </c>
      <c r="F2955">
        <v>292</v>
      </c>
      <c r="G2955" s="5">
        <v>2.7894736842105199</v>
      </c>
      <c r="H2955" s="5">
        <v>52673.263157894697</v>
      </c>
      <c r="I2955">
        <v>11</v>
      </c>
      <c r="J2955">
        <v>8</v>
      </c>
      <c r="K2955">
        <v>0</v>
      </c>
      <c r="L2955">
        <v>84</v>
      </c>
      <c r="M2955">
        <v>11</v>
      </c>
      <c r="N2955">
        <v>14</v>
      </c>
      <c r="O2955">
        <v>0</v>
      </c>
      <c r="P2955">
        <v>154</v>
      </c>
      <c r="Q2955">
        <v>8</v>
      </c>
      <c r="R2955">
        <v>15</v>
      </c>
      <c r="S2955">
        <v>0</v>
      </c>
      <c r="T2955">
        <v>115</v>
      </c>
    </row>
    <row r="2956" spans="1:20" x14ac:dyDescent="0.2">
      <c r="A2956" s="1">
        <v>43332</v>
      </c>
      <c r="B2956" t="s">
        <v>21</v>
      </c>
      <c r="C2956">
        <v>9</v>
      </c>
      <c r="D2956">
        <v>10</v>
      </c>
      <c r="E2956">
        <v>0</v>
      </c>
      <c r="F2956">
        <v>93</v>
      </c>
      <c r="G2956" s="5">
        <v>5.875</v>
      </c>
      <c r="H2956" s="5">
        <v>50100</v>
      </c>
      <c r="I2956">
        <v>9</v>
      </c>
      <c r="J2956">
        <v>10</v>
      </c>
      <c r="K2956">
        <v>0</v>
      </c>
      <c r="L2956">
        <v>90</v>
      </c>
      <c r="M2956">
        <v>11</v>
      </c>
      <c r="N2956">
        <v>10</v>
      </c>
      <c r="O2956">
        <v>0</v>
      </c>
      <c r="P2956">
        <v>107</v>
      </c>
      <c r="Q2956">
        <v>8</v>
      </c>
      <c r="R2956">
        <v>10</v>
      </c>
      <c r="S2956">
        <v>0</v>
      </c>
      <c r="T2956">
        <v>81</v>
      </c>
    </row>
    <row r="2957" spans="1:20" x14ac:dyDescent="0.2">
      <c r="A2957" s="1">
        <v>43332</v>
      </c>
      <c r="B2957" t="s">
        <v>22</v>
      </c>
      <c r="C2957">
        <v>27</v>
      </c>
      <c r="D2957">
        <v>8</v>
      </c>
      <c r="E2957">
        <v>0</v>
      </c>
      <c r="F2957">
        <v>243</v>
      </c>
      <c r="G2957" s="5">
        <v>4.5185185185185102</v>
      </c>
      <c r="H2957" s="5">
        <v>70429.666666666599</v>
      </c>
      <c r="I2957">
        <v>24</v>
      </c>
      <c r="J2957">
        <v>7</v>
      </c>
      <c r="K2957">
        <v>0</v>
      </c>
      <c r="L2957">
        <v>208</v>
      </c>
      <c r="M2957">
        <v>18</v>
      </c>
      <c r="N2957">
        <v>8</v>
      </c>
      <c r="O2957">
        <v>1</v>
      </c>
      <c r="P2957">
        <v>149</v>
      </c>
      <c r="Q2957">
        <v>13</v>
      </c>
      <c r="R2957">
        <v>8</v>
      </c>
      <c r="S2957">
        <v>0</v>
      </c>
      <c r="T2957">
        <v>120</v>
      </c>
    </row>
    <row r="2958" spans="1:20" x14ac:dyDescent="0.2">
      <c r="A2958" s="1">
        <v>43332</v>
      </c>
      <c r="B2958" t="s">
        <v>23</v>
      </c>
      <c r="C2958">
        <v>45</v>
      </c>
      <c r="D2958">
        <v>10</v>
      </c>
      <c r="E2958">
        <v>1</v>
      </c>
      <c r="F2958">
        <v>486</v>
      </c>
      <c r="G2958" s="5">
        <v>10.236842105263101</v>
      </c>
      <c r="H2958" s="5">
        <v>50132.4210526315</v>
      </c>
      <c r="I2958">
        <v>32</v>
      </c>
      <c r="J2958">
        <v>10</v>
      </c>
      <c r="K2958">
        <v>0</v>
      </c>
      <c r="L2958">
        <v>357</v>
      </c>
      <c r="M2958">
        <v>33</v>
      </c>
      <c r="N2958">
        <v>10</v>
      </c>
      <c r="O2958">
        <v>0</v>
      </c>
      <c r="P2958">
        <v>357</v>
      </c>
      <c r="Q2958">
        <v>25</v>
      </c>
      <c r="R2958">
        <v>10</v>
      </c>
      <c r="S2958">
        <v>0</v>
      </c>
      <c r="T2958">
        <v>279</v>
      </c>
    </row>
    <row r="2959" spans="1:20" x14ac:dyDescent="0.2">
      <c r="A2959" s="1">
        <v>43332</v>
      </c>
      <c r="B2959" t="s">
        <v>24</v>
      </c>
      <c r="C2959">
        <v>13</v>
      </c>
      <c r="D2959">
        <v>2</v>
      </c>
      <c r="E2959">
        <v>0</v>
      </c>
      <c r="F2959">
        <v>32</v>
      </c>
      <c r="G2959" s="5">
        <v>2.2307692307692299</v>
      </c>
      <c r="H2959" s="5">
        <v>38601.538461538403</v>
      </c>
      <c r="I2959">
        <v>15</v>
      </c>
      <c r="J2959">
        <v>2</v>
      </c>
      <c r="K2959">
        <v>0</v>
      </c>
      <c r="L2959">
        <v>42</v>
      </c>
      <c r="M2959">
        <v>10</v>
      </c>
      <c r="N2959">
        <v>2</v>
      </c>
      <c r="O2959">
        <v>0</v>
      </c>
      <c r="P2959">
        <v>28</v>
      </c>
      <c r="Q2959">
        <v>10</v>
      </c>
      <c r="R2959">
        <v>2</v>
      </c>
      <c r="S2959">
        <v>0</v>
      </c>
      <c r="T2959">
        <v>30</v>
      </c>
    </row>
    <row r="2960" spans="1:20" x14ac:dyDescent="0.2">
      <c r="A2960" s="1">
        <v>43332</v>
      </c>
      <c r="B2960" t="s">
        <v>25</v>
      </c>
      <c r="C2960">
        <v>8</v>
      </c>
      <c r="D2960">
        <v>4</v>
      </c>
      <c r="E2960">
        <v>0</v>
      </c>
      <c r="F2960">
        <v>32</v>
      </c>
      <c r="G2960" s="5">
        <v>5.875</v>
      </c>
      <c r="H2960" s="5">
        <v>25141.625</v>
      </c>
      <c r="I2960">
        <v>8</v>
      </c>
      <c r="J2960">
        <v>4</v>
      </c>
      <c r="K2960">
        <v>0</v>
      </c>
      <c r="L2960">
        <v>27</v>
      </c>
      <c r="M2960">
        <v>6</v>
      </c>
      <c r="N2960">
        <v>4</v>
      </c>
      <c r="O2960">
        <v>0</v>
      </c>
      <c r="P2960">
        <v>22</v>
      </c>
      <c r="Q2960">
        <v>10</v>
      </c>
      <c r="R2960">
        <v>4</v>
      </c>
      <c r="S2960">
        <v>0</v>
      </c>
      <c r="T2960">
        <v>36</v>
      </c>
    </row>
    <row r="2961" spans="1:20" x14ac:dyDescent="0.2">
      <c r="A2961" s="1">
        <v>43332</v>
      </c>
      <c r="B2961" t="s">
        <v>26</v>
      </c>
      <c r="C2961">
        <v>40</v>
      </c>
      <c r="D2961">
        <v>2</v>
      </c>
      <c r="E2961">
        <v>0</v>
      </c>
      <c r="F2961">
        <v>80</v>
      </c>
      <c r="G2961" s="5">
        <v>5.1111111111111098</v>
      </c>
      <c r="H2961" s="5">
        <v>48199.703703703701</v>
      </c>
      <c r="I2961">
        <v>22</v>
      </c>
      <c r="J2961">
        <v>2</v>
      </c>
      <c r="K2961">
        <v>0</v>
      </c>
      <c r="L2961">
        <v>43</v>
      </c>
      <c r="M2961">
        <v>22</v>
      </c>
      <c r="N2961">
        <v>2</v>
      </c>
      <c r="O2961">
        <v>0</v>
      </c>
      <c r="P2961">
        <v>44</v>
      </c>
      <c r="Q2961">
        <v>36</v>
      </c>
      <c r="R2961">
        <v>2</v>
      </c>
      <c r="S2961">
        <v>0</v>
      </c>
      <c r="T2961">
        <v>71</v>
      </c>
    </row>
    <row r="2962" spans="1:20" x14ac:dyDescent="0.2">
      <c r="A2962" s="1">
        <v>43332</v>
      </c>
      <c r="B2962" t="s">
        <v>27</v>
      </c>
      <c r="C2962">
        <v>13</v>
      </c>
      <c r="D2962">
        <v>8</v>
      </c>
      <c r="E2962">
        <v>1</v>
      </c>
      <c r="F2962">
        <v>117</v>
      </c>
      <c r="G2962" s="5">
        <v>13</v>
      </c>
      <c r="H2962" s="5">
        <v>53911.769230769198</v>
      </c>
      <c r="I2962">
        <v>7</v>
      </c>
      <c r="J2962">
        <v>8</v>
      </c>
      <c r="K2962">
        <v>1</v>
      </c>
      <c r="L2962">
        <v>54</v>
      </c>
      <c r="M2962">
        <v>6</v>
      </c>
      <c r="N2962">
        <v>8</v>
      </c>
      <c r="O2962">
        <v>0</v>
      </c>
      <c r="P2962">
        <v>56</v>
      </c>
      <c r="Q2962">
        <v>12</v>
      </c>
      <c r="R2962">
        <v>8</v>
      </c>
      <c r="S2962">
        <v>1</v>
      </c>
      <c r="T2962">
        <v>102</v>
      </c>
    </row>
    <row r="2963" spans="1:20" x14ac:dyDescent="0.2">
      <c r="A2963" s="1">
        <v>43332</v>
      </c>
      <c r="B2963" t="s">
        <v>28</v>
      </c>
      <c r="C2963">
        <v>20</v>
      </c>
      <c r="D2963">
        <v>7</v>
      </c>
      <c r="E2963">
        <v>0</v>
      </c>
      <c r="F2963">
        <v>130</v>
      </c>
      <c r="G2963" s="5">
        <v>2.5499999999999998</v>
      </c>
      <c r="H2963" s="5">
        <v>40302</v>
      </c>
      <c r="I2963">
        <v>24</v>
      </c>
      <c r="J2963">
        <v>6</v>
      </c>
      <c r="K2963">
        <v>1</v>
      </c>
      <c r="L2963">
        <v>124</v>
      </c>
      <c r="M2963">
        <v>18</v>
      </c>
      <c r="N2963">
        <v>11</v>
      </c>
      <c r="O2963">
        <v>0</v>
      </c>
      <c r="P2963">
        <v>190</v>
      </c>
      <c r="Q2963">
        <v>11</v>
      </c>
      <c r="R2963">
        <v>8</v>
      </c>
      <c r="S2963">
        <v>1</v>
      </c>
      <c r="T2963">
        <v>79</v>
      </c>
    </row>
    <row r="2964" spans="1:20" x14ac:dyDescent="0.2">
      <c r="A2964" s="1">
        <v>43332</v>
      </c>
      <c r="B2964" t="s">
        <v>29</v>
      </c>
      <c r="C2964">
        <v>22</v>
      </c>
      <c r="D2964">
        <v>2</v>
      </c>
      <c r="E2964">
        <v>0</v>
      </c>
      <c r="F2964">
        <v>58</v>
      </c>
      <c r="G2964" s="5">
        <v>1.52380952380952</v>
      </c>
      <c r="H2964" s="5">
        <v>76355.714285714203</v>
      </c>
      <c r="I2964">
        <v>14</v>
      </c>
      <c r="J2964">
        <v>2</v>
      </c>
      <c r="K2964">
        <v>0</v>
      </c>
      <c r="L2964">
        <v>28</v>
      </c>
      <c r="M2964">
        <v>12</v>
      </c>
      <c r="N2964">
        <v>2</v>
      </c>
      <c r="O2964">
        <v>0</v>
      </c>
      <c r="P2964">
        <v>44</v>
      </c>
      <c r="Q2964">
        <v>16</v>
      </c>
      <c r="R2964">
        <v>2</v>
      </c>
      <c r="S2964">
        <v>0</v>
      </c>
      <c r="T2964">
        <v>42</v>
      </c>
    </row>
    <row r="2965" spans="1:20" x14ac:dyDescent="0.2">
      <c r="A2965" s="1">
        <v>43332</v>
      </c>
      <c r="B2965" t="s">
        <v>30</v>
      </c>
      <c r="C2965">
        <v>17</v>
      </c>
      <c r="D2965">
        <v>2</v>
      </c>
      <c r="E2965">
        <v>0</v>
      </c>
      <c r="F2965">
        <v>40</v>
      </c>
      <c r="G2965" s="5">
        <v>1.70588235294117</v>
      </c>
      <c r="H2965" s="5">
        <v>59087.117647058803</v>
      </c>
      <c r="I2965">
        <v>9</v>
      </c>
      <c r="J2965">
        <v>2</v>
      </c>
      <c r="K2965">
        <v>0</v>
      </c>
      <c r="L2965">
        <v>20</v>
      </c>
      <c r="M2965">
        <v>12</v>
      </c>
      <c r="N2965">
        <v>2</v>
      </c>
      <c r="O2965">
        <v>0</v>
      </c>
      <c r="P2965">
        <v>25</v>
      </c>
      <c r="Q2965">
        <v>8</v>
      </c>
      <c r="R2965">
        <v>2</v>
      </c>
      <c r="S2965">
        <v>0</v>
      </c>
      <c r="T2965">
        <v>26</v>
      </c>
    </row>
    <row r="2966" spans="1:20" x14ac:dyDescent="0.2">
      <c r="A2966" s="1">
        <v>43332</v>
      </c>
      <c r="B2966" t="s">
        <v>31</v>
      </c>
      <c r="C2966">
        <v>102</v>
      </c>
      <c r="D2966">
        <v>12</v>
      </c>
      <c r="E2966">
        <v>0</v>
      </c>
      <c r="F2966">
        <v>1180</v>
      </c>
      <c r="G2966" s="5">
        <v>2.8316831683168302</v>
      </c>
      <c r="H2966" s="5">
        <v>55542.396039603896</v>
      </c>
      <c r="I2966">
        <v>77</v>
      </c>
      <c r="J2966">
        <v>11</v>
      </c>
      <c r="K2966">
        <v>0</v>
      </c>
      <c r="L2966">
        <v>798</v>
      </c>
      <c r="M2966">
        <v>63</v>
      </c>
      <c r="N2966">
        <v>13</v>
      </c>
      <c r="O2966">
        <v>0</v>
      </c>
      <c r="P2966">
        <v>823</v>
      </c>
      <c r="Q2966">
        <v>70</v>
      </c>
      <c r="R2966">
        <v>13</v>
      </c>
      <c r="S2966">
        <v>0</v>
      </c>
      <c r="T2966">
        <v>966</v>
      </c>
    </row>
    <row r="2967" spans="1:20" x14ac:dyDescent="0.2">
      <c r="A2967" s="1">
        <v>43332</v>
      </c>
      <c r="B2967" t="s">
        <v>32</v>
      </c>
      <c r="C2967">
        <v>19</v>
      </c>
      <c r="D2967">
        <v>3</v>
      </c>
      <c r="E2967">
        <v>0</v>
      </c>
      <c r="F2967">
        <v>67</v>
      </c>
      <c r="G2967" s="5">
        <v>3.05555555555555</v>
      </c>
      <c r="H2967" s="5">
        <v>66746.833333333299</v>
      </c>
      <c r="I2967">
        <v>19</v>
      </c>
      <c r="J2967">
        <v>3</v>
      </c>
      <c r="K2967">
        <v>0</v>
      </c>
      <c r="L2967">
        <v>65</v>
      </c>
      <c r="M2967">
        <v>30</v>
      </c>
      <c r="N2967">
        <v>3</v>
      </c>
      <c r="O2967">
        <v>0</v>
      </c>
      <c r="P2967">
        <v>132</v>
      </c>
      <c r="Q2967">
        <v>23</v>
      </c>
      <c r="R2967">
        <v>3</v>
      </c>
      <c r="S2967">
        <v>0</v>
      </c>
      <c r="T2967">
        <v>107</v>
      </c>
    </row>
    <row r="2968" spans="1:20" x14ac:dyDescent="0.2">
      <c r="A2968" s="1">
        <v>43333</v>
      </c>
      <c r="B2968" t="s">
        <v>18</v>
      </c>
      <c r="C2968">
        <v>7</v>
      </c>
      <c r="D2968">
        <v>4</v>
      </c>
      <c r="E2968">
        <v>0</v>
      </c>
      <c r="F2968">
        <v>24</v>
      </c>
      <c r="G2968" s="5">
        <v>2.3333333333333299</v>
      </c>
      <c r="H2968" s="5">
        <v>50264.166666666599</v>
      </c>
      <c r="I2968">
        <v>6</v>
      </c>
      <c r="J2968">
        <v>4</v>
      </c>
      <c r="K2968">
        <v>1</v>
      </c>
      <c r="L2968">
        <v>18</v>
      </c>
      <c r="M2968">
        <v>3</v>
      </c>
      <c r="N2968">
        <v>4</v>
      </c>
      <c r="O2968">
        <v>0</v>
      </c>
      <c r="P2968">
        <v>10</v>
      </c>
      <c r="Q2968">
        <v>6</v>
      </c>
      <c r="R2968">
        <v>4</v>
      </c>
      <c r="S2968">
        <v>0</v>
      </c>
      <c r="T2968">
        <v>20</v>
      </c>
    </row>
    <row r="2969" spans="1:20" x14ac:dyDescent="0.2">
      <c r="A2969" s="1">
        <v>43333</v>
      </c>
      <c r="B2969" t="s">
        <v>19</v>
      </c>
      <c r="C2969">
        <v>30</v>
      </c>
      <c r="D2969">
        <v>14</v>
      </c>
      <c r="E2969">
        <v>1</v>
      </c>
      <c r="F2969">
        <v>386</v>
      </c>
      <c r="G2969" s="5">
        <v>11.4</v>
      </c>
      <c r="H2969" s="5">
        <v>63346.633333333302</v>
      </c>
      <c r="I2969">
        <v>32</v>
      </c>
      <c r="J2969">
        <v>11</v>
      </c>
      <c r="K2969">
        <v>1</v>
      </c>
      <c r="L2969">
        <v>303</v>
      </c>
      <c r="M2969">
        <v>17</v>
      </c>
      <c r="N2969">
        <v>13</v>
      </c>
      <c r="O2969">
        <v>0</v>
      </c>
      <c r="P2969">
        <v>218</v>
      </c>
      <c r="Q2969">
        <v>20</v>
      </c>
      <c r="R2969">
        <v>16</v>
      </c>
      <c r="S2969">
        <v>1</v>
      </c>
      <c r="T2969">
        <v>300</v>
      </c>
    </row>
    <row r="2970" spans="1:20" x14ac:dyDescent="0.2">
      <c r="A2970" s="1">
        <v>43333</v>
      </c>
      <c r="B2970" t="s">
        <v>20</v>
      </c>
      <c r="C2970">
        <v>7</v>
      </c>
      <c r="D2970">
        <v>15</v>
      </c>
      <c r="E2970">
        <v>0</v>
      </c>
      <c r="F2970">
        <v>105</v>
      </c>
      <c r="G2970" s="5">
        <v>8.1428571428571406</v>
      </c>
      <c r="H2970" s="5">
        <v>28776</v>
      </c>
      <c r="I2970">
        <v>11</v>
      </c>
      <c r="J2970">
        <v>12</v>
      </c>
      <c r="K2970">
        <v>0</v>
      </c>
      <c r="L2970">
        <v>134</v>
      </c>
      <c r="M2970">
        <v>4</v>
      </c>
      <c r="N2970">
        <v>22</v>
      </c>
      <c r="O2970">
        <v>0</v>
      </c>
      <c r="P2970">
        <v>87</v>
      </c>
      <c r="Q2970">
        <v>6</v>
      </c>
      <c r="R2970">
        <v>9</v>
      </c>
      <c r="S2970">
        <v>0</v>
      </c>
      <c r="T2970">
        <v>55</v>
      </c>
    </row>
    <row r="2971" spans="1:20" x14ac:dyDescent="0.2">
      <c r="A2971" s="1">
        <v>43333</v>
      </c>
      <c r="B2971" t="s">
        <v>21</v>
      </c>
      <c r="C2971">
        <v>7</v>
      </c>
      <c r="D2971">
        <v>10</v>
      </c>
      <c r="E2971">
        <v>0</v>
      </c>
      <c r="F2971">
        <v>73</v>
      </c>
      <c r="G2971" s="5">
        <v>4.5</v>
      </c>
      <c r="H2971" s="5">
        <v>33423.166666666599</v>
      </c>
      <c r="I2971">
        <v>3</v>
      </c>
      <c r="J2971">
        <v>10</v>
      </c>
      <c r="K2971">
        <v>0</v>
      </c>
      <c r="L2971">
        <v>31</v>
      </c>
      <c r="M2971">
        <v>8</v>
      </c>
      <c r="N2971">
        <v>10</v>
      </c>
      <c r="O2971">
        <v>0</v>
      </c>
      <c r="P2971">
        <v>83</v>
      </c>
      <c r="Q2971">
        <v>9</v>
      </c>
      <c r="R2971">
        <v>10</v>
      </c>
      <c r="S2971">
        <v>1</v>
      </c>
      <c r="T2971">
        <v>82</v>
      </c>
    </row>
    <row r="2972" spans="1:20" x14ac:dyDescent="0.2">
      <c r="A2972" s="1">
        <v>43333</v>
      </c>
      <c r="B2972" t="s">
        <v>22</v>
      </c>
      <c r="C2972">
        <v>12</v>
      </c>
      <c r="D2972">
        <v>8</v>
      </c>
      <c r="E2972">
        <v>0</v>
      </c>
      <c r="F2972">
        <v>112</v>
      </c>
      <c r="G2972" s="5">
        <v>1</v>
      </c>
      <c r="H2972" s="5">
        <v>99999</v>
      </c>
      <c r="I2972">
        <v>41</v>
      </c>
      <c r="J2972">
        <v>7</v>
      </c>
      <c r="K2972">
        <v>0</v>
      </c>
      <c r="L2972">
        <v>341</v>
      </c>
      <c r="M2972">
        <v>20</v>
      </c>
      <c r="N2972">
        <v>8</v>
      </c>
      <c r="O2972">
        <v>0</v>
      </c>
      <c r="P2972">
        <v>187</v>
      </c>
      <c r="Q2972">
        <v>19</v>
      </c>
      <c r="R2972">
        <v>8</v>
      </c>
      <c r="S2972">
        <v>0</v>
      </c>
      <c r="T2972">
        <v>168</v>
      </c>
    </row>
    <row r="2973" spans="1:20" x14ac:dyDescent="0.2">
      <c r="A2973" s="1">
        <v>43333</v>
      </c>
      <c r="B2973" t="s">
        <v>23</v>
      </c>
      <c r="C2973">
        <v>39</v>
      </c>
      <c r="D2973">
        <v>10</v>
      </c>
      <c r="E2973">
        <v>1</v>
      </c>
      <c r="F2973">
        <v>402</v>
      </c>
      <c r="G2973" s="5">
        <v>1.97142857142857</v>
      </c>
      <c r="H2973" s="5">
        <v>63004.142857142797</v>
      </c>
      <c r="I2973">
        <v>38</v>
      </c>
      <c r="J2973">
        <v>10</v>
      </c>
      <c r="K2973">
        <v>0</v>
      </c>
      <c r="L2973">
        <v>429</v>
      </c>
      <c r="M2973">
        <v>30</v>
      </c>
      <c r="N2973">
        <v>10</v>
      </c>
      <c r="O2973">
        <v>0</v>
      </c>
      <c r="P2973">
        <v>344</v>
      </c>
      <c r="Q2973">
        <v>36</v>
      </c>
      <c r="R2973">
        <v>10</v>
      </c>
      <c r="S2973">
        <v>1</v>
      </c>
      <c r="T2973">
        <v>371</v>
      </c>
    </row>
    <row r="2974" spans="1:20" x14ac:dyDescent="0.2">
      <c r="A2974" s="1">
        <v>43333</v>
      </c>
      <c r="B2974" t="s">
        <v>24</v>
      </c>
      <c r="C2974">
        <v>12</v>
      </c>
      <c r="D2974">
        <v>2</v>
      </c>
      <c r="E2974">
        <v>0</v>
      </c>
      <c r="F2974">
        <v>29</v>
      </c>
      <c r="G2974" s="5">
        <v>2.0833333333333299</v>
      </c>
      <c r="H2974" s="5">
        <v>66726</v>
      </c>
      <c r="I2974">
        <v>15</v>
      </c>
      <c r="J2974">
        <v>2</v>
      </c>
      <c r="K2974">
        <v>0</v>
      </c>
      <c r="L2974">
        <v>40</v>
      </c>
      <c r="M2974">
        <v>9</v>
      </c>
      <c r="N2974">
        <v>2</v>
      </c>
      <c r="O2974">
        <v>0</v>
      </c>
      <c r="P2974">
        <v>42</v>
      </c>
      <c r="Q2974">
        <v>14</v>
      </c>
      <c r="R2974">
        <v>2</v>
      </c>
      <c r="S2974">
        <v>0</v>
      </c>
      <c r="T2974">
        <v>40</v>
      </c>
    </row>
    <row r="2975" spans="1:20" x14ac:dyDescent="0.2">
      <c r="A2975" s="1">
        <v>43333</v>
      </c>
      <c r="B2975" t="s">
        <v>25</v>
      </c>
      <c r="C2975">
        <v>6</v>
      </c>
      <c r="D2975">
        <v>4</v>
      </c>
      <c r="E2975">
        <v>0</v>
      </c>
      <c r="F2975">
        <v>24</v>
      </c>
      <c r="G2975" s="5">
        <v>1.1666666666666601</v>
      </c>
      <c r="H2975" s="5">
        <v>83487.833333333299</v>
      </c>
      <c r="I2975">
        <v>14</v>
      </c>
      <c r="J2975">
        <v>4</v>
      </c>
      <c r="K2975">
        <v>0</v>
      </c>
      <c r="L2975">
        <v>49</v>
      </c>
      <c r="M2975">
        <v>6</v>
      </c>
      <c r="N2975">
        <v>4</v>
      </c>
      <c r="O2975">
        <v>0</v>
      </c>
      <c r="P2975">
        <v>24</v>
      </c>
      <c r="Q2975">
        <v>11</v>
      </c>
      <c r="R2975">
        <v>4</v>
      </c>
      <c r="S2975">
        <v>0</v>
      </c>
      <c r="T2975">
        <v>44</v>
      </c>
    </row>
    <row r="2976" spans="1:20" x14ac:dyDescent="0.2">
      <c r="A2976" s="1">
        <v>43333</v>
      </c>
      <c r="B2976" t="s">
        <v>26</v>
      </c>
      <c r="C2976">
        <v>35</v>
      </c>
      <c r="D2976">
        <v>2</v>
      </c>
      <c r="E2976">
        <v>0</v>
      </c>
      <c r="F2976">
        <v>67</v>
      </c>
      <c r="G2976" s="5">
        <v>7.88</v>
      </c>
      <c r="H2976" s="5">
        <v>36118.720000000001</v>
      </c>
      <c r="I2976">
        <v>35</v>
      </c>
      <c r="J2976">
        <v>2</v>
      </c>
      <c r="K2976">
        <v>0</v>
      </c>
      <c r="L2976">
        <v>69</v>
      </c>
      <c r="M2976">
        <v>24</v>
      </c>
      <c r="N2976">
        <v>2</v>
      </c>
      <c r="O2976">
        <v>0</v>
      </c>
      <c r="P2976">
        <v>48</v>
      </c>
      <c r="Q2976">
        <v>24</v>
      </c>
      <c r="R2976">
        <v>2</v>
      </c>
      <c r="S2976">
        <v>0</v>
      </c>
      <c r="T2976">
        <v>47</v>
      </c>
    </row>
    <row r="2977" spans="1:20" x14ac:dyDescent="0.2">
      <c r="A2977" s="1">
        <v>43333</v>
      </c>
      <c r="B2977" t="s">
        <v>27</v>
      </c>
      <c r="C2977">
        <v>11</v>
      </c>
      <c r="D2977">
        <v>8</v>
      </c>
      <c r="E2977">
        <v>0</v>
      </c>
      <c r="F2977">
        <v>103</v>
      </c>
      <c r="G2977" s="5">
        <v>2.4545454545454501</v>
      </c>
      <c r="H2977" s="5">
        <v>45625.272727272699</v>
      </c>
      <c r="I2977">
        <v>4</v>
      </c>
      <c r="J2977">
        <v>8</v>
      </c>
      <c r="K2977">
        <v>2</v>
      </c>
      <c r="L2977">
        <v>30</v>
      </c>
      <c r="M2977">
        <v>9</v>
      </c>
      <c r="N2977">
        <v>8</v>
      </c>
      <c r="O2977">
        <v>0</v>
      </c>
      <c r="P2977">
        <v>84</v>
      </c>
      <c r="Q2977">
        <v>6</v>
      </c>
      <c r="R2977">
        <v>8</v>
      </c>
      <c r="S2977">
        <v>0</v>
      </c>
      <c r="T2977">
        <v>58</v>
      </c>
    </row>
    <row r="2978" spans="1:20" x14ac:dyDescent="0.2">
      <c r="A2978" s="1">
        <v>43333</v>
      </c>
      <c r="B2978" t="s">
        <v>28</v>
      </c>
      <c r="C2978">
        <v>12</v>
      </c>
      <c r="D2978">
        <v>11</v>
      </c>
      <c r="E2978">
        <v>0</v>
      </c>
      <c r="F2978">
        <v>122</v>
      </c>
      <c r="G2978" s="5">
        <v>14.5</v>
      </c>
      <c r="H2978" s="5">
        <v>25124.583333333299</v>
      </c>
      <c r="I2978">
        <v>10</v>
      </c>
      <c r="J2978">
        <v>6</v>
      </c>
      <c r="K2978">
        <v>0</v>
      </c>
      <c r="L2978">
        <v>64</v>
      </c>
      <c r="M2978">
        <v>7</v>
      </c>
      <c r="N2978">
        <v>12</v>
      </c>
      <c r="O2978">
        <v>0</v>
      </c>
      <c r="P2978">
        <v>82</v>
      </c>
      <c r="Q2978">
        <v>10</v>
      </c>
      <c r="R2978">
        <v>8</v>
      </c>
      <c r="S2978">
        <v>0</v>
      </c>
      <c r="T2978">
        <v>81</v>
      </c>
    </row>
    <row r="2979" spans="1:20" x14ac:dyDescent="0.2">
      <c r="A2979" s="1">
        <v>43333</v>
      </c>
      <c r="B2979" t="s">
        <v>29</v>
      </c>
      <c r="C2979">
        <v>20</v>
      </c>
      <c r="D2979">
        <v>2</v>
      </c>
      <c r="E2979">
        <v>0</v>
      </c>
      <c r="F2979">
        <v>67</v>
      </c>
      <c r="G2979" s="5">
        <v>6</v>
      </c>
      <c r="H2979" s="5">
        <v>61265.722222222197</v>
      </c>
      <c r="I2979">
        <v>18</v>
      </c>
      <c r="J2979">
        <v>2</v>
      </c>
      <c r="K2979">
        <v>0</v>
      </c>
      <c r="L2979">
        <v>50</v>
      </c>
      <c r="M2979">
        <v>11</v>
      </c>
      <c r="N2979">
        <v>2</v>
      </c>
      <c r="O2979">
        <v>0</v>
      </c>
      <c r="P2979">
        <v>28</v>
      </c>
      <c r="Q2979">
        <v>10</v>
      </c>
      <c r="R2979">
        <v>2</v>
      </c>
      <c r="S2979">
        <v>0</v>
      </c>
      <c r="T2979">
        <v>32</v>
      </c>
    </row>
    <row r="2980" spans="1:20" x14ac:dyDescent="0.2">
      <c r="A2980" s="1">
        <v>43333</v>
      </c>
      <c r="B2980" t="s">
        <v>30</v>
      </c>
      <c r="C2980">
        <v>15</v>
      </c>
      <c r="D2980">
        <v>2</v>
      </c>
      <c r="E2980">
        <v>0</v>
      </c>
      <c r="F2980">
        <v>46</v>
      </c>
      <c r="G2980" s="5">
        <v>4.5</v>
      </c>
      <c r="H2980" s="5">
        <v>50167.166666666599</v>
      </c>
      <c r="I2980">
        <v>8</v>
      </c>
      <c r="J2980">
        <v>2</v>
      </c>
      <c r="K2980">
        <v>0</v>
      </c>
      <c r="L2980">
        <v>28</v>
      </c>
      <c r="M2980">
        <v>1</v>
      </c>
      <c r="N2980">
        <v>2</v>
      </c>
      <c r="O2980">
        <v>0</v>
      </c>
      <c r="P2980">
        <v>2</v>
      </c>
      <c r="Q2980">
        <v>5</v>
      </c>
      <c r="R2980">
        <v>2</v>
      </c>
      <c r="S2980">
        <v>0</v>
      </c>
      <c r="T2980">
        <v>14</v>
      </c>
    </row>
    <row r="2981" spans="1:20" x14ac:dyDescent="0.2">
      <c r="A2981" s="1">
        <v>43333</v>
      </c>
      <c r="B2981" t="s">
        <v>31</v>
      </c>
      <c r="C2981">
        <v>78</v>
      </c>
      <c r="D2981">
        <v>13</v>
      </c>
      <c r="E2981">
        <v>0</v>
      </c>
      <c r="F2981">
        <v>965</v>
      </c>
      <c r="G2981" s="5">
        <v>9.3815789473684195</v>
      </c>
      <c r="H2981" s="5">
        <v>47455.25</v>
      </c>
      <c r="I2981">
        <v>77</v>
      </c>
      <c r="J2981">
        <v>13</v>
      </c>
      <c r="K2981">
        <v>0</v>
      </c>
      <c r="L2981">
        <v>983</v>
      </c>
      <c r="M2981">
        <v>28</v>
      </c>
      <c r="N2981">
        <v>15</v>
      </c>
      <c r="O2981">
        <v>0</v>
      </c>
      <c r="P2981">
        <v>432</v>
      </c>
      <c r="Q2981">
        <v>64</v>
      </c>
      <c r="R2981">
        <v>13</v>
      </c>
      <c r="S2981">
        <v>0</v>
      </c>
      <c r="T2981">
        <v>791</v>
      </c>
    </row>
    <row r="2982" spans="1:20" x14ac:dyDescent="0.2">
      <c r="A2982" s="1">
        <v>43333</v>
      </c>
      <c r="B2982" t="s">
        <v>32</v>
      </c>
      <c r="C2982">
        <v>25</v>
      </c>
      <c r="D2982">
        <v>3</v>
      </c>
      <c r="E2982">
        <v>0</v>
      </c>
      <c r="F2982">
        <v>112</v>
      </c>
      <c r="G2982" s="5">
        <v>3.7727272727272698</v>
      </c>
      <c r="H2982" s="5">
        <v>59152.772727272699</v>
      </c>
      <c r="I2982">
        <v>28</v>
      </c>
      <c r="J2982">
        <v>3</v>
      </c>
      <c r="K2982">
        <v>0</v>
      </c>
      <c r="L2982">
        <v>105</v>
      </c>
      <c r="M2982">
        <v>14</v>
      </c>
      <c r="N2982">
        <v>3</v>
      </c>
      <c r="O2982">
        <v>0</v>
      </c>
      <c r="P2982">
        <v>58</v>
      </c>
      <c r="Q2982">
        <v>21</v>
      </c>
      <c r="R2982">
        <v>3</v>
      </c>
      <c r="S2982">
        <v>0</v>
      </c>
      <c r="T2982">
        <v>81</v>
      </c>
    </row>
    <row r="2983" spans="1:20" x14ac:dyDescent="0.2">
      <c r="A2983" s="1">
        <v>43334</v>
      </c>
      <c r="B2983" t="s">
        <v>18</v>
      </c>
      <c r="C2983">
        <v>6</v>
      </c>
      <c r="D2983">
        <v>4</v>
      </c>
      <c r="E2983">
        <v>4</v>
      </c>
      <c r="F2983">
        <v>10</v>
      </c>
      <c r="G2983" s="5">
        <v>1.3333333333333299</v>
      </c>
      <c r="H2983" s="5">
        <v>66939</v>
      </c>
      <c r="I2983">
        <v>4</v>
      </c>
      <c r="J2983">
        <v>4</v>
      </c>
      <c r="K2983">
        <v>0</v>
      </c>
      <c r="L2983">
        <v>13</v>
      </c>
      <c r="M2983">
        <v>9</v>
      </c>
      <c r="N2983">
        <v>4</v>
      </c>
      <c r="O2983">
        <v>0</v>
      </c>
      <c r="P2983">
        <v>32</v>
      </c>
      <c r="Q2983">
        <v>21</v>
      </c>
      <c r="R2983">
        <v>4</v>
      </c>
      <c r="S2983">
        <v>0</v>
      </c>
      <c r="T2983">
        <v>74</v>
      </c>
    </row>
    <row r="2984" spans="1:20" x14ac:dyDescent="0.2">
      <c r="A2984" s="1">
        <v>43334</v>
      </c>
      <c r="B2984" t="s">
        <v>19</v>
      </c>
      <c r="C2984">
        <v>30</v>
      </c>
      <c r="D2984">
        <v>9</v>
      </c>
      <c r="E2984">
        <v>2</v>
      </c>
      <c r="F2984">
        <v>220</v>
      </c>
      <c r="G2984" s="5">
        <v>3.6</v>
      </c>
      <c r="H2984" s="5">
        <v>73411.066666666593</v>
      </c>
      <c r="I2984">
        <v>31</v>
      </c>
      <c r="J2984">
        <v>9</v>
      </c>
      <c r="K2984">
        <v>2</v>
      </c>
      <c r="L2984">
        <v>237</v>
      </c>
      <c r="M2984">
        <v>34</v>
      </c>
      <c r="N2984">
        <v>11</v>
      </c>
      <c r="O2984">
        <v>1</v>
      </c>
      <c r="P2984">
        <v>335</v>
      </c>
      <c r="Q2984">
        <v>39</v>
      </c>
      <c r="R2984">
        <v>13</v>
      </c>
      <c r="S2984">
        <v>2</v>
      </c>
      <c r="T2984">
        <v>427</v>
      </c>
    </row>
    <row r="2985" spans="1:20" x14ac:dyDescent="0.2">
      <c r="A2985" s="1">
        <v>43334</v>
      </c>
      <c r="B2985" t="s">
        <v>20</v>
      </c>
      <c r="C2985">
        <v>10</v>
      </c>
      <c r="D2985">
        <v>6</v>
      </c>
      <c r="E2985">
        <v>0</v>
      </c>
      <c r="F2985">
        <v>64</v>
      </c>
      <c r="G2985" s="5">
        <v>1.4</v>
      </c>
      <c r="H2985" s="5">
        <v>70144.2</v>
      </c>
      <c r="I2985">
        <v>13</v>
      </c>
      <c r="J2985">
        <v>8</v>
      </c>
      <c r="K2985">
        <v>1</v>
      </c>
      <c r="L2985">
        <v>87</v>
      </c>
      <c r="M2985">
        <v>11</v>
      </c>
      <c r="N2985">
        <v>10</v>
      </c>
      <c r="O2985">
        <v>0</v>
      </c>
      <c r="P2985">
        <v>114</v>
      </c>
      <c r="Q2985">
        <v>14</v>
      </c>
      <c r="R2985">
        <v>10</v>
      </c>
      <c r="S2985">
        <v>0</v>
      </c>
      <c r="T2985">
        <v>133</v>
      </c>
    </row>
    <row r="2986" spans="1:20" x14ac:dyDescent="0.2">
      <c r="A2986" s="1">
        <v>43334</v>
      </c>
      <c r="B2986" t="s">
        <v>21</v>
      </c>
      <c r="C2986">
        <v>6</v>
      </c>
      <c r="D2986">
        <v>10</v>
      </c>
      <c r="E2986">
        <v>0</v>
      </c>
      <c r="F2986">
        <v>62</v>
      </c>
      <c r="G2986" s="5">
        <v>2.6666666666666599</v>
      </c>
      <c r="H2986" s="5">
        <v>33462</v>
      </c>
      <c r="I2986">
        <v>4</v>
      </c>
      <c r="J2986">
        <v>10</v>
      </c>
      <c r="K2986">
        <v>0</v>
      </c>
      <c r="L2986">
        <v>40</v>
      </c>
      <c r="M2986">
        <v>9</v>
      </c>
      <c r="N2986">
        <v>10</v>
      </c>
      <c r="O2986">
        <v>0</v>
      </c>
      <c r="P2986">
        <v>91</v>
      </c>
      <c r="Q2986">
        <v>25</v>
      </c>
      <c r="R2986">
        <v>10</v>
      </c>
      <c r="S2986">
        <v>1</v>
      </c>
      <c r="T2986">
        <v>238</v>
      </c>
    </row>
    <row r="2987" spans="1:20" x14ac:dyDescent="0.2">
      <c r="A2987" s="1">
        <v>43334</v>
      </c>
      <c r="B2987" t="s">
        <v>22</v>
      </c>
      <c r="C2987">
        <v>25</v>
      </c>
      <c r="D2987">
        <v>8</v>
      </c>
      <c r="E2987">
        <v>2</v>
      </c>
      <c r="F2987">
        <v>186</v>
      </c>
      <c r="G2987" s="5">
        <v>1.6818181818181801</v>
      </c>
      <c r="H2987" s="5">
        <v>68211.363636363603</v>
      </c>
      <c r="I2987">
        <v>16</v>
      </c>
      <c r="J2987">
        <v>7</v>
      </c>
      <c r="K2987">
        <v>0</v>
      </c>
      <c r="L2987">
        <v>137</v>
      </c>
      <c r="M2987">
        <v>24</v>
      </c>
      <c r="N2987">
        <v>8</v>
      </c>
      <c r="O2987">
        <v>0</v>
      </c>
      <c r="P2987">
        <v>221</v>
      </c>
      <c r="Q2987">
        <v>55</v>
      </c>
      <c r="R2987">
        <v>8</v>
      </c>
      <c r="S2987">
        <v>0</v>
      </c>
      <c r="T2987">
        <v>506</v>
      </c>
    </row>
    <row r="2988" spans="1:20" x14ac:dyDescent="0.2">
      <c r="A2988" s="1">
        <v>43334</v>
      </c>
      <c r="B2988" t="s">
        <v>23</v>
      </c>
      <c r="C2988">
        <v>61</v>
      </c>
      <c r="D2988">
        <v>10</v>
      </c>
      <c r="E2988">
        <v>0</v>
      </c>
      <c r="F2988">
        <v>665</v>
      </c>
      <c r="G2988" s="5">
        <v>8.6140350877192908</v>
      </c>
      <c r="H2988" s="5">
        <v>56259</v>
      </c>
      <c r="I2988">
        <v>57</v>
      </c>
      <c r="J2988">
        <v>10</v>
      </c>
      <c r="K2988">
        <v>0</v>
      </c>
      <c r="L2988">
        <v>640</v>
      </c>
      <c r="M2988">
        <v>50</v>
      </c>
      <c r="N2988">
        <v>10</v>
      </c>
      <c r="O2988">
        <v>0</v>
      </c>
      <c r="P2988">
        <v>546</v>
      </c>
      <c r="Q2988">
        <v>97</v>
      </c>
      <c r="R2988">
        <v>10</v>
      </c>
      <c r="S2988">
        <v>1</v>
      </c>
      <c r="T2988">
        <v>1021</v>
      </c>
    </row>
    <row r="2989" spans="1:20" x14ac:dyDescent="0.2">
      <c r="A2989" s="1">
        <v>43334</v>
      </c>
      <c r="B2989" t="s">
        <v>24</v>
      </c>
      <c r="C2989">
        <v>9</v>
      </c>
      <c r="D2989">
        <v>2</v>
      </c>
      <c r="E2989">
        <v>0</v>
      </c>
      <c r="F2989">
        <v>22</v>
      </c>
      <c r="G2989" s="5">
        <v>1.55555555555555</v>
      </c>
      <c r="H2989" s="5">
        <v>77831.111111111095</v>
      </c>
      <c r="I2989">
        <v>12</v>
      </c>
      <c r="J2989">
        <v>2</v>
      </c>
      <c r="K2989">
        <v>0</v>
      </c>
      <c r="L2989">
        <v>27</v>
      </c>
      <c r="M2989">
        <v>9</v>
      </c>
      <c r="N2989">
        <v>2</v>
      </c>
      <c r="O2989">
        <v>0</v>
      </c>
      <c r="P2989">
        <v>28</v>
      </c>
      <c r="Q2989">
        <v>26</v>
      </c>
      <c r="R2989">
        <v>2</v>
      </c>
      <c r="S2989">
        <v>0</v>
      </c>
      <c r="T2989">
        <v>48</v>
      </c>
    </row>
    <row r="2990" spans="1:20" x14ac:dyDescent="0.2">
      <c r="A2990" s="1">
        <v>43334</v>
      </c>
      <c r="B2990" t="s">
        <v>25</v>
      </c>
      <c r="C2990">
        <v>9</v>
      </c>
      <c r="D2990">
        <v>4</v>
      </c>
      <c r="E2990">
        <v>1</v>
      </c>
      <c r="F2990">
        <v>27</v>
      </c>
      <c r="G2990" s="5">
        <v>4.5</v>
      </c>
      <c r="H2990" s="5">
        <v>62503.125</v>
      </c>
      <c r="I2990">
        <v>8</v>
      </c>
      <c r="J2990">
        <v>4</v>
      </c>
      <c r="K2990">
        <v>0</v>
      </c>
      <c r="L2990">
        <v>27</v>
      </c>
      <c r="M2990">
        <v>14</v>
      </c>
      <c r="N2990">
        <v>4</v>
      </c>
      <c r="O2990">
        <v>0</v>
      </c>
      <c r="P2990">
        <v>54</v>
      </c>
      <c r="Q2990">
        <v>20</v>
      </c>
      <c r="R2990">
        <v>4</v>
      </c>
      <c r="S2990">
        <v>0</v>
      </c>
      <c r="T2990">
        <v>80</v>
      </c>
    </row>
    <row r="2991" spans="1:20" x14ac:dyDescent="0.2">
      <c r="A2991" s="1">
        <v>43334</v>
      </c>
      <c r="B2991" t="s">
        <v>26</v>
      </c>
      <c r="C2991">
        <v>28</v>
      </c>
      <c r="D2991">
        <v>2</v>
      </c>
      <c r="E2991">
        <v>0</v>
      </c>
      <c r="F2991">
        <v>50</v>
      </c>
      <c r="G2991" s="5">
        <v>1.9</v>
      </c>
      <c r="H2991" s="5">
        <v>60178.75</v>
      </c>
      <c r="I2991">
        <v>21</v>
      </c>
      <c r="J2991">
        <v>2</v>
      </c>
      <c r="K2991">
        <v>0</v>
      </c>
      <c r="L2991">
        <v>41</v>
      </c>
      <c r="M2991">
        <v>32</v>
      </c>
      <c r="N2991">
        <v>2</v>
      </c>
      <c r="O2991">
        <v>0</v>
      </c>
      <c r="P2991">
        <v>63</v>
      </c>
      <c r="Q2991">
        <v>78</v>
      </c>
      <c r="R2991">
        <v>2</v>
      </c>
      <c r="S2991">
        <v>0</v>
      </c>
      <c r="T2991">
        <v>138</v>
      </c>
    </row>
    <row r="2992" spans="1:20" x14ac:dyDescent="0.2">
      <c r="A2992" s="1">
        <v>43334</v>
      </c>
      <c r="B2992" t="s">
        <v>27</v>
      </c>
      <c r="C2992">
        <v>8</v>
      </c>
      <c r="D2992">
        <v>8</v>
      </c>
      <c r="E2992">
        <v>2</v>
      </c>
      <c r="F2992">
        <v>52</v>
      </c>
      <c r="G2992" s="5">
        <v>8.625</v>
      </c>
      <c r="H2992" s="5">
        <v>37633</v>
      </c>
      <c r="I2992">
        <v>8</v>
      </c>
      <c r="J2992">
        <v>8</v>
      </c>
      <c r="K2992">
        <v>1</v>
      </c>
      <c r="L2992">
        <v>61</v>
      </c>
      <c r="M2992">
        <v>6</v>
      </c>
      <c r="N2992">
        <v>8</v>
      </c>
      <c r="O2992">
        <v>0</v>
      </c>
      <c r="P2992">
        <v>58</v>
      </c>
      <c r="Q2992">
        <v>22</v>
      </c>
      <c r="R2992">
        <v>8</v>
      </c>
      <c r="S2992">
        <v>0</v>
      </c>
      <c r="T2992">
        <v>212</v>
      </c>
    </row>
    <row r="2993" spans="1:20" x14ac:dyDescent="0.2">
      <c r="A2993" s="1">
        <v>43334</v>
      </c>
      <c r="B2993" t="s">
        <v>28</v>
      </c>
      <c r="C2993">
        <v>14</v>
      </c>
      <c r="D2993">
        <v>8</v>
      </c>
      <c r="E2993">
        <v>1</v>
      </c>
      <c r="F2993">
        <v>89</v>
      </c>
      <c r="G2993" s="5">
        <v>5.3076923076923004</v>
      </c>
      <c r="H2993" s="5">
        <v>61591.692307692298</v>
      </c>
      <c r="I2993">
        <v>16</v>
      </c>
      <c r="J2993">
        <v>8</v>
      </c>
      <c r="K2993">
        <v>1</v>
      </c>
      <c r="L2993">
        <v>106</v>
      </c>
      <c r="M2993">
        <v>15</v>
      </c>
      <c r="N2993">
        <v>8</v>
      </c>
      <c r="O2993">
        <v>1</v>
      </c>
      <c r="P2993">
        <v>107</v>
      </c>
      <c r="Q2993">
        <v>23</v>
      </c>
      <c r="R2993">
        <v>10</v>
      </c>
      <c r="S2993">
        <v>0</v>
      </c>
      <c r="T2993">
        <v>220</v>
      </c>
    </row>
    <row r="2994" spans="1:20" x14ac:dyDescent="0.2">
      <c r="A2994" s="1">
        <v>43334</v>
      </c>
      <c r="B2994" t="s">
        <v>29</v>
      </c>
      <c r="C2994">
        <v>8</v>
      </c>
      <c r="D2994">
        <v>2</v>
      </c>
      <c r="E2994">
        <v>1</v>
      </c>
      <c r="F2994">
        <v>12</v>
      </c>
      <c r="G2994" s="5">
        <v>3</v>
      </c>
      <c r="H2994" s="5">
        <v>87514.875</v>
      </c>
      <c r="I2994">
        <v>10</v>
      </c>
      <c r="J2994">
        <v>2</v>
      </c>
      <c r="K2994">
        <v>0</v>
      </c>
      <c r="L2994">
        <v>20</v>
      </c>
      <c r="M2994">
        <v>15</v>
      </c>
      <c r="N2994">
        <v>2</v>
      </c>
      <c r="O2994">
        <v>0</v>
      </c>
      <c r="P2994">
        <v>41</v>
      </c>
      <c r="Q2994">
        <v>33</v>
      </c>
      <c r="R2994">
        <v>2</v>
      </c>
      <c r="S2994">
        <v>1</v>
      </c>
      <c r="T2994">
        <v>51</v>
      </c>
    </row>
    <row r="2995" spans="1:20" x14ac:dyDescent="0.2">
      <c r="A2995" s="1">
        <v>43334</v>
      </c>
      <c r="B2995" t="s">
        <v>30</v>
      </c>
      <c r="C2995">
        <v>12</v>
      </c>
      <c r="D2995">
        <v>2</v>
      </c>
      <c r="E2995">
        <v>0</v>
      </c>
      <c r="F2995">
        <v>27</v>
      </c>
      <c r="G2995" s="5">
        <v>2</v>
      </c>
      <c r="H2995" s="5">
        <v>75057.166666666599</v>
      </c>
      <c r="I2995">
        <v>18</v>
      </c>
      <c r="J2995">
        <v>2</v>
      </c>
      <c r="K2995">
        <v>0</v>
      </c>
      <c r="L2995">
        <v>40</v>
      </c>
      <c r="M2995">
        <v>11</v>
      </c>
      <c r="N2995">
        <v>2</v>
      </c>
      <c r="O2995">
        <v>0</v>
      </c>
      <c r="P2995">
        <v>37</v>
      </c>
      <c r="Q2995">
        <v>33</v>
      </c>
      <c r="R2995">
        <v>2</v>
      </c>
      <c r="S2995">
        <v>0</v>
      </c>
      <c r="T2995">
        <v>61</v>
      </c>
    </row>
    <row r="2996" spans="1:20" x14ac:dyDescent="0.2">
      <c r="A2996" s="1">
        <v>43334</v>
      </c>
      <c r="B2996" t="s">
        <v>31</v>
      </c>
      <c r="C2996">
        <v>69</v>
      </c>
      <c r="D2996">
        <v>12</v>
      </c>
      <c r="E2996">
        <v>1</v>
      </c>
      <c r="F2996">
        <v>746</v>
      </c>
      <c r="G2996" s="5">
        <v>3.1323529411764701</v>
      </c>
      <c r="H2996" s="5">
        <v>61892.897058823502</v>
      </c>
      <c r="I2996">
        <v>62</v>
      </c>
      <c r="J2996">
        <v>10</v>
      </c>
      <c r="K2996">
        <v>1</v>
      </c>
      <c r="L2996">
        <v>574</v>
      </c>
      <c r="M2996">
        <v>59</v>
      </c>
      <c r="N2996">
        <v>13</v>
      </c>
      <c r="O2996">
        <v>0</v>
      </c>
      <c r="P2996">
        <v>753</v>
      </c>
      <c r="Q2996">
        <v>129</v>
      </c>
      <c r="R2996">
        <v>12</v>
      </c>
      <c r="S2996">
        <v>2</v>
      </c>
      <c r="T2996">
        <v>1352</v>
      </c>
    </row>
    <row r="2997" spans="1:20" x14ac:dyDescent="0.2">
      <c r="A2997" s="1">
        <v>43334</v>
      </c>
      <c r="B2997" t="s">
        <v>32</v>
      </c>
      <c r="C2997">
        <v>24</v>
      </c>
      <c r="D2997">
        <v>3</v>
      </c>
      <c r="E2997">
        <v>0</v>
      </c>
      <c r="F2997">
        <v>85</v>
      </c>
      <c r="G2997" s="5">
        <v>1.4166666666666601</v>
      </c>
      <c r="H2997" s="5">
        <v>75115.291666666599</v>
      </c>
      <c r="I2997">
        <v>18</v>
      </c>
      <c r="J2997">
        <v>3</v>
      </c>
      <c r="K2997">
        <v>0</v>
      </c>
      <c r="L2997">
        <v>70</v>
      </c>
      <c r="M2997">
        <v>22</v>
      </c>
      <c r="N2997">
        <v>3</v>
      </c>
      <c r="O2997">
        <v>0</v>
      </c>
      <c r="P2997">
        <v>95</v>
      </c>
      <c r="Q2997">
        <v>28</v>
      </c>
      <c r="R2997">
        <v>3</v>
      </c>
      <c r="S2997">
        <v>0</v>
      </c>
      <c r="T2997">
        <v>92</v>
      </c>
    </row>
    <row r="2998" spans="1:20" x14ac:dyDescent="0.2">
      <c r="A2998" s="1">
        <v>43335</v>
      </c>
      <c r="B2998" t="s">
        <v>18</v>
      </c>
      <c r="C2998">
        <v>20</v>
      </c>
      <c r="D2998">
        <v>4</v>
      </c>
      <c r="E2998">
        <v>0</v>
      </c>
      <c r="F2998">
        <v>70</v>
      </c>
      <c r="G2998" s="5">
        <v>6</v>
      </c>
      <c r="H2998" s="5">
        <v>37514.125</v>
      </c>
      <c r="I2998">
        <v>6</v>
      </c>
      <c r="J2998">
        <v>4</v>
      </c>
      <c r="K2998">
        <v>0</v>
      </c>
      <c r="L2998">
        <v>21</v>
      </c>
      <c r="M2998">
        <v>4</v>
      </c>
      <c r="N2998">
        <v>4</v>
      </c>
      <c r="O2998">
        <v>0</v>
      </c>
      <c r="P2998">
        <v>14</v>
      </c>
      <c r="Q2998">
        <v>5</v>
      </c>
      <c r="R2998">
        <v>4</v>
      </c>
      <c r="S2998">
        <v>0</v>
      </c>
      <c r="T2998">
        <v>18</v>
      </c>
    </row>
    <row r="2999" spans="1:20" x14ac:dyDescent="0.2">
      <c r="A2999" s="1">
        <v>43335</v>
      </c>
      <c r="B2999" t="s">
        <v>19</v>
      </c>
      <c r="C2999">
        <v>56</v>
      </c>
      <c r="D2999">
        <v>15</v>
      </c>
      <c r="E2999">
        <v>0</v>
      </c>
      <c r="F2999">
        <v>799</v>
      </c>
      <c r="G2999" s="5">
        <v>2.6153846153846101</v>
      </c>
      <c r="H2999" s="5">
        <v>65447.961538461503</v>
      </c>
      <c r="I2999">
        <v>47</v>
      </c>
      <c r="J2999">
        <v>10</v>
      </c>
      <c r="K2999">
        <v>1</v>
      </c>
      <c r="L2999">
        <v>431</v>
      </c>
      <c r="M2999">
        <v>22</v>
      </c>
      <c r="N2999">
        <v>13</v>
      </c>
      <c r="O2999">
        <v>0</v>
      </c>
      <c r="P2999">
        <v>284</v>
      </c>
      <c r="Q2999">
        <v>30</v>
      </c>
      <c r="R2999">
        <v>14</v>
      </c>
      <c r="S2999">
        <v>0</v>
      </c>
      <c r="T2999">
        <v>415</v>
      </c>
    </row>
    <row r="3000" spans="1:20" x14ac:dyDescent="0.2">
      <c r="A3000" s="1">
        <v>43335</v>
      </c>
      <c r="B3000" t="s">
        <v>20</v>
      </c>
      <c r="C3000">
        <v>42</v>
      </c>
      <c r="D3000">
        <v>8</v>
      </c>
      <c r="E3000">
        <v>0</v>
      </c>
      <c r="F3000">
        <v>350</v>
      </c>
      <c r="G3000" s="5">
        <v>4.4761904761904701</v>
      </c>
      <c r="H3000" s="5">
        <v>66686.238095238004</v>
      </c>
      <c r="I3000">
        <v>25</v>
      </c>
      <c r="J3000">
        <v>7</v>
      </c>
      <c r="K3000">
        <v>0</v>
      </c>
      <c r="L3000">
        <v>184</v>
      </c>
      <c r="M3000">
        <v>10</v>
      </c>
      <c r="N3000">
        <v>7</v>
      </c>
      <c r="O3000">
        <v>0</v>
      </c>
      <c r="P3000">
        <v>67</v>
      </c>
      <c r="Q3000">
        <v>25</v>
      </c>
      <c r="R3000">
        <v>13</v>
      </c>
      <c r="S3000">
        <v>0</v>
      </c>
      <c r="T3000">
        <v>328</v>
      </c>
    </row>
    <row r="3001" spans="1:20" x14ac:dyDescent="0.2">
      <c r="A3001" s="1">
        <v>43335</v>
      </c>
      <c r="B3001" t="s">
        <v>21</v>
      </c>
      <c r="C3001">
        <v>10</v>
      </c>
      <c r="D3001">
        <v>10</v>
      </c>
      <c r="E3001">
        <v>0</v>
      </c>
      <c r="F3001">
        <v>102</v>
      </c>
      <c r="G3001" s="5">
        <v>5.4</v>
      </c>
      <c r="H3001" s="5">
        <v>40096.400000000001</v>
      </c>
      <c r="I3001">
        <v>11</v>
      </c>
      <c r="J3001">
        <v>10</v>
      </c>
      <c r="K3001">
        <v>0</v>
      </c>
      <c r="L3001">
        <v>111</v>
      </c>
      <c r="M3001">
        <v>11</v>
      </c>
      <c r="N3001">
        <v>10</v>
      </c>
      <c r="O3001">
        <v>0</v>
      </c>
      <c r="P3001">
        <v>111</v>
      </c>
      <c r="Q3001">
        <v>7</v>
      </c>
      <c r="R3001">
        <v>10</v>
      </c>
      <c r="S3001">
        <v>1</v>
      </c>
      <c r="T3001">
        <v>67</v>
      </c>
    </row>
    <row r="3002" spans="1:20" x14ac:dyDescent="0.2">
      <c r="A3002" s="1">
        <v>43335</v>
      </c>
      <c r="B3002" t="s">
        <v>22</v>
      </c>
      <c r="C3002">
        <v>48</v>
      </c>
      <c r="D3002">
        <v>8</v>
      </c>
      <c r="E3002">
        <v>0</v>
      </c>
      <c r="F3002">
        <v>444</v>
      </c>
      <c r="G3002" s="5">
        <v>10.826086956521699</v>
      </c>
      <c r="H3002" s="5">
        <v>39231.652173912997</v>
      </c>
      <c r="I3002">
        <v>24</v>
      </c>
      <c r="J3002">
        <v>7</v>
      </c>
      <c r="K3002">
        <v>0</v>
      </c>
      <c r="L3002">
        <v>207</v>
      </c>
      <c r="M3002">
        <v>40</v>
      </c>
      <c r="N3002">
        <v>8</v>
      </c>
      <c r="O3002">
        <v>1</v>
      </c>
      <c r="P3002">
        <v>350</v>
      </c>
      <c r="Q3002">
        <v>41</v>
      </c>
      <c r="R3002">
        <v>8</v>
      </c>
      <c r="S3002">
        <v>0</v>
      </c>
      <c r="T3002">
        <v>380</v>
      </c>
    </row>
    <row r="3003" spans="1:20" x14ac:dyDescent="0.2">
      <c r="A3003" s="1">
        <v>43335</v>
      </c>
      <c r="B3003" t="s">
        <v>23</v>
      </c>
      <c r="C3003">
        <v>94</v>
      </c>
      <c r="D3003">
        <v>10</v>
      </c>
      <c r="E3003">
        <v>0</v>
      </c>
      <c r="F3003">
        <v>1046</v>
      </c>
      <c r="G3003" s="5">
        <v>6.21428571428571</v>
      </c>
      <c r="H3003" s="5">
        <v>59635.738095237997</v>
      </c>
      <c r="I3003">
        <v>64</v>
      </c>
      <c r="J3003">
        <v>10</v>
      </c>
      <c r="K3003">
        <v>0</v>
      </c>
      <c r="L3003">
        <v>698</v>
      </c>
      <c r="M3003">
        <v>54</v>
      </c>
      <c r="N3003">
        <v>10</v>
      </c>
      <c r="O3003">
        <v>1</v>
      </c>
      <c r="P3003">
        <v>559</v>
      </c>
      <c r="Q3003">
        <v>51</v>
      </c>
      <c r="R3003">
        <v>10</v>
      </c>
      <c r="S3003">
        <v>0</v>
      </c>
      <c r="T3003">
        <v>556</v>
      </c>
    </row>
    <row r="3004" spans="1:20" x14ac:dyDescent="0.2">
      <c r="A3004" s="1">
        <v>43335</v>
      </c>
      <c r="B3004" t="s">
        <v>24</v>
      </c>
      <c r="C3004">
        <v>38</v>
      </c>
      <c r="D3004">
        <v>2</v>
      </c>
      <c r="E3004">
        <v>0</v>
      </c>
      <c r="F3004">
        <v>107</v>
      </c>
      <c r="G3004" s="5">
        <v>3.4210526315789398</v>
      </c>
      <c r="H3004" s="5">
        <v>68425.210526315699</v>
      </c>
      <c r="I3004">
        <v>18</v>
      </c>
      <c r="J3004">
        <v>2</v>
      </c>
      <c r="K3004">
        <v>0</v>
      </c>
      <c r="L3004">
        <v>38</v>
      </c>
      <c r="M3004">
        <v>9</v>
      </c>
      <c r="N3004">
        <v>2</v>
      </c>
      <c r="O3004">
        <v>0</v>
      </c>
      <c r="P3004">
        <v>28</v>
      </c>
      <c r="Q3004">
        <v>19</v>
      </c>
      <c r="R3004">
        <v>2</v>
      </c>
      <c r="S3004">
        <v>0</v>
      </c>
      <c r="T3004">
        <v>63</v>
      </c>
    </row>
    <row r="3005" spans="1:20" x14ac:dyDescent="0.2">
      <c r="A3005" s="1">
        <v>43335</v>
      </c>
      <c r="B3005" t="s">
        <v>25</v>
      </c>
      <c r="C3005">
        <v>20</v>
      </c>
      <c r="D3005">
        <v>4</v>
      </c>
      <c r="E3005">
        <v>0</v>
      </c>
      <c r="F3005">
        <v>80</v>
      </c>
      <c r="G3005" s="5">
        <v>1.125</v>
      </c>
      <c r="H3005" s="5">
        <v>87499.125</v>
      </c>
      <c r="I3005">
        <v>12</v>
      </c>
      <c r="J3005">
        <v>4</v>
      </c>
      <c r="K3005">
        <v>0</v>
      </c>
      <c r="L3005">
        <v>42</v>
      </c>
      <c r="M3005">
        <v>9</v>
      </c>
      <c r="N3005">
        <v>4</v>
      </c>
      <c r="O3005">
        <v>0</v>
      </c>
      <c r="P3005">
        <v>36</v>
      </c>
      <c r="Q3005">
        <v>16</v>
      </c>
      <c r="R3005">
        <v>4</v>
      </c>
      <c r="S3005">
        <v>0</v>
      </c>
      <c r="T3005">
        <v>60</v>
      </c>
    </row>
    <row r="3006" spans="1:20" x14ac:dyDescent="0.2">
      <c r="A3006" s="1">
        <v>43335</v>
      </c>
      <c r="B3006" t="s">
        <v>26</v>
      </c>
      <c r="C3006">
        <v>92</v>
      </c>
      <c r="D3006">
        <v>2</v>
      </c>
      <c r="E3006">
        <v>0</v>
      </c>
      <c r="F3006">
        <v>174</v>
      </c>
      <c r="G3006" s="5">
        <v>4.5</v>
      </c>
      <c r="H3006" s="5">
        <v>46240.307692307601</v>
      </c>
      <c r="I3006">
        <v>50</v>
      </c>
      <c r="J3006">
        <v>2</v>
      </c>
      <c r="K3006">
        <v>0</v>
      </c>
      <c r="L3006">
        <v>92</v>
      </c>
      <c r="M3006">
        <v>30</v>
      </c>
      <c r="N3006">
        <v>2</v>
      </c>
      <c r="O3006">
        <v>0</v>
      </c>
      <c r="P3006">
        <v>59</v>
      </c>
      <c r="Q3006">
        <v>52</v>
      </c>
      <c r="R3006">
        <v>2</v>
      </c>
      <c r="S3006">
        <v>0</v>
      </c>
      <c r="T3006">
        <v>98</v>
      </c>
    </row>
    <row r="3007" spans="1:20" x14ac:dyDescent="0.2">
      <c r="A3007" s="1">
        <v>43335</v>
      </c>
      <c r="B3007" t="s">
        <v>27</v>
      </c>
      <c r="C3007">
        <v>24</v>
      </c>
      <c r="D3007">
        <v>8</v>
      </c>
      <c r="E3007">
        <v>1</v>
      </c>
      <c r="F3007">
        <v>205</v>
      </c>
      <c r="G3007" s="5">
        <v>5.9166666666666599</v>
      </c>
      <c r="H3007" s="5">
        <v>50056.916666666599</v>
      </c>
      <c r="I3007">
        <v>17</v>
      </c>
      <c r="J3007">
        <v>8</v>
      </c>
      <c r="K3007">
        <v>2</v>
      </c>
      <c r="L3007">
        <v>122</v>
      </c>
      <c r="M3007">
        <v>16</v>
      </c>
      <c r="N3007">
        <v>8</v>
      </c>
      <c r="O3007">
        <v>0</v>
      </c>
      <c r="P3007">
        <v>155</v>
      </c>
      <c r="Q3007">
        <v>11</v>
      </c>
      <c r="R3007">
        <v>8</v>
      </c>
      <c r="S3007">
        <v>1</v>
      </c>
      <c r="T3007">
        <v>93</v>
      </c>
    </row>
    <row r="3008" spans="1:20" x14ac:dyDescent="0.2">
      <c r="A3008" s="1">
        <v>43335</v>
      </c>
      <c r="B3008" t="s">
        <v>28</v>
      </c>
      <c r="C3008">
        <v>30</v>
      </c>
      <c r="D3008">
        <v>13</v>
      </c>
      <c r="E3008">
        <v>0</v>
      </c>
      <c r="F3008">
        <v>378</v>
      </c>
      <c r="G3008" s="5">
        <v>4.8461538461538396</v>
      </c>
      <c r="H3008" s="5">
        <v>38539.538461538403</v>
      </c>
      <c r="I3008">
        <v>20</v>
      </c>
      <c r="J3008">
        <v>8</v>
      </c>
      <c r="K3008">
        <v>0</v>
      </c>
      <c r="L3008">
        <v>142</v>
      </c>
      <c r="M3008">
        <v>10</v>
      </c>
      <c r="N3008">
        <v>10</v>
      </c>
      <c r="O3008">
        <v>0</v>
      </c>
      <c r="P3008">
        <v>96</v>
      </c>
      <c r="Q3008">
        <v>12</v>
      </c>
      <c r="R3008">
        <v>16</v>
      </c>
      <c r="S3008">
        <v>0</v>
      </c>
      <c r="T3008">
        <v>188</v>
      </c>
    </row>
    <row r="3009" spans="1:20" x14ac:dyDescent="0.2">
      <c r="A3009" s="1">
        <v>43335</v>
      </c>
      <c r="B3009" t="s">
        <v>29</v>
      </c>
      <c r="C3009">
        <v>40</v>
      </c>
      <c r="D3009">
        <v>2</v>
      </c>
      <c r="E3009">
        <v>0</v>
      </c>
      <c r="F3009">
        <v>112</v>
      </c>
      <c r="G3009" s="5">
        <v>3.15</v>
      </c>
      <c r="H3009" s="5">
        <v>60019.1</v>
      </c>
      <c r="I3009">
        <v>32</v>
      </c>
      <c r="J3009">
        <v>2</v>
      </c>
      <c r="K3009">
        <v>0</v>
      </c>
      <c r="L3009">
        <v>80</v>
      </c>
      <c r="M3009">
        <v>11</v>
      </c>
      <c r="N3009">
        <v>2</v>
      </c>
      <c r="O3009">
        <v>0</v>
      </c>
      <c r="P3009">
        <v>27</v>
      </c>
      <c r="Q3009">
        <v>28</v>
      </c>
      <c r="R3009">
        <v>2</v>
      </c>
      <c r="S3009">
        <v>0</v>
      </c>
      <c r="T3009">
        <v>80</v>
      </c>
    </row>
    <row r="3010" spans="1:20" x14ac:dyDescent="0.2">
      <c r="A3010" s="1">
        <v>43335</v>
      </c>
      <c r="B3010" t="s">
        <v>30</v>
      </c>
      <c r="C3010">
        <v>32</v>
      </c>
      <c r="D3010">
        <v>2</v>
      </c>
      <c r="E3010">
        <v>0</v>
      </c>
      <c r="F3010">
        <v>96</v>
      </c>
      <c r="G3010" s="5">
        <v>4.3333333333333304</v>
      </c>
      <c r="H3010" s="5">
        <v>60064.733333333301</v>
      </c>
      <c r="I3010">
        <v>16</v>
      </c>
      <c r="J3010">
        <v>2</v>
      </c>
      <c r="K3010">
        <v>0</v>
      </c>
      <c r="L3010">
        <v>47</v>
      </c>
      <c r="M3010">
        <v>10</v>
      </c>
      <c r="N3010">
        <v>2</v>
      </c>
      <c r="O3010">
        <v>0</v>
      </c>
      <c r="P3010">
        <v>26</v>
      </c>
      <c r="Q3010">
        <v>23</v>
      </c>
      <c r="R3010">
        <v>2</v>
      </c>
      <c r="S3010">
        <v>0</v>
      </c>
      <c r="T3010">
        <v>65</v>
      </c>
    </row>
    <row r="3011" spans="1:20" x14ac:dyDescent="0.2">
      <c r="A3011" s="1">
        <v>43335</v>
      </c>
      <c r="B3011" t="s">
        <v>31</v>
      </c>
      <c r="C3011">
        <v>182</v>
      </c>
      <c r="D3011">
        <v>12</v>
      </c>
      <c r="E3011">
        <v>1</v>
      </c>
      <c r="F3011">
        <v>2097</v>
      </c>
      <c r="G3011" s="5">
        <v>4.31460674157303</v>
      </c>
      <c r="H3011" s="5">
        <v>52852.370786516803</v>
      </c>
      <c r="I3011">
        <v>118</v>
      </c>
      <c r="J3011">
        <v>12</v>
      </c>
      <c r="K3011">
        <v>0</v>
      </c>
      <c r="L3011">
        <v>1362</v>
      </c>
      <c r="M3011">
        <v>64</v>
      </c>
      <c r="N3011">
        <v>15</v>
      </c>
      <c r="O3011">
        <v>0</v>
      </c>
      <c r="P3011">
        <v>934</v>
      </c>
      <c r="Q3011">
        <v>119</v>
      </c>
      <c r="R3011">
        <v>12</v>
      </c>
      <c r="S3011">
        <v>0</v>
      </c>
      <c r="T3011">
        <v>1430</v>
      </c>
    </row>
    <row r="3012" spans="1:20" x14ac:dyDescent="0.2">
      <c r="A3012" s="1">
        <v>43335</v>
      </c>
      <c r="B3012" t="s">
        <v>32</v>
      </c>
      <c r="C3012">
        <v>66</v>
      </c>
      <c r="D3012">
        <v>3</v>
      </c>
      <c r="E3012">
        <v>1</v>
      </c>
      <c r="F3012">
        <v>230</v>
      </c>
      <c r="G3012" s="5">
        <v>4.8965517241379297</v>
      </c>
      <c r="H3012" s="5">
        <v>58700.758620689601</v>
      </c>
      <c r="I3012">
        <v>31</v>
      </c>
      <c r="J3012">
        <v>3</v>
      </c>
      <c r="K3012">
        <v>0</v>
      </c>
      <c r="L3012">
        <v>120</v>
      </c>
      <c r="M3012">
        <v>43</v>
      </c>
      <c r="N3012">
        <v>3</v>
      </c>
      <c r="O3012">
        <v>0</v>
      </c>
      <c r="P3012">
        <v>147</v>
      </c>
      <c r="Q3012">
        <v>33</v>
      </c>
      <c r="R3012">
        <v>3</v>
      </c>
      <c r="S3012">
        <v>0</v>
      </c>
      <c r="T3012">
        <v>139</v>
      </c>
    </row>
    <row r="3013" spans="1:20" x14ac:dyDescent="0.2">
      <c r="A3013" s="1">
        <v>43336</v>
      </c>
      <c r="B3013" t="s">
        <v>18</v>
      </c>
      <c r="C3013">
        <v>15</v>
      </c>
      <c r="D3013">
        <v>4</v>
      </c>
      <c r="E3013">
        <v>0</v>
      </c>
      <c r="F3013">
        <v>51</v>
      </c>
      <c r="G3013" s="5">
        <v>1.55555555555555</v>
      </c>
      <c r="H3013" s="5">
        <v>55577.111111111102</v>
      </c>
      <c r="I3013">
        <v>28</v>
      </c>
      <c r="J3013">
        <v>4</v>
      </c>
      <c r="K3013">
        <v>0</v>
      </c>
      <c r="L3013">
        <v>98</v>
      </c>
      <c r="M3013">
        <v>10</v>
      </c>
      <c r="N3013">
        <v>4</v>
      </c>
      <c r="O3013">
        <v>0</v>
      </c>
      <c r="P3013">
        <v>35</v>
      </c>
      <c r="Q3013">
        <v>13</v>
      </c>
      <c r="R3013">
        <v>4</v>
      </c>
      <c r="S3013">
        <v>0</v>
      </c>
      <c r="T3013">
        <v>46</v>
      </c>
    </row>
    <row r="3014" spans="1:20" x14ac:dyDescent="0.2">
      <c r="A3014" s="1">
        <v>43336</v>
      </c>
      <c r="B3014" t="s">
        <v>19</v>
      </c>
      <c r="C3014">
        <v>42</v>
      </c>
      <c r="D3014">
        <v>10</v>
      </c>
      <c r="E3014">
        <v>0</v>
      </c>
      <c r="F3014">
        <v>395</v>
      </c>
      <c r="G3014" s="5">
        <v>2.6190476190476102</v>
      </c>
      <c r="H3014" s="5">
        <v>45342.023809523802</v>
      </c>
      <c r="I3014">
        <v>59</v>
      </c>
      <c r="J3014">
        <v>13</v>
      </c>
      <c r="K3014">
        <v>2</v>
      </c>
      <c r="L3014">
        <v>696</v>
      </c>
      <c r="M3014">
        <v>35</v>
      </c>
      <c r="N3014">
        <v>13</v>
      </c>
      <c r="O3014">
        <v>1</v>
      </c>
      <c r="P3014">
        <v>413</v>
      </c>
      <c r="Q3014">
        <v>41</v>
      </c>
      <c r="R3014">
        <v>13</v>
      </c>
      <c r="S3014">
        <v>1</v>
      </c>
      <c r="T3014">
        <v>512</v>
      </c>
    </row>
    <row r="3015" spans="1:20" x14ac:dyDescent="0.2">
      <c r="A3015" s="1">
        <v>43336</v>
      </c>
      <c r="B3015" t="s">
        <v>20</v>
      </c>
      <c r="C3015">
        <v>30</v>
      </c>
      <c r="D3015">
        <v>14</v>
      </c>
      <c r="E3015">
        <v>0</v>
      </c>
      <c r="F3015">
        <v>439</v>
      </c>
      <c r="G3015" s="5">
        <v>2</v>
      </c>
      <c r="H3015" s="5">
        <v>58572.708333333299</v>
      </c>
      <c r="I3015">
        <v>23</v>
      </c>
      <c r="J3015">
        <v>13</v>
      </c>
      <c r="K3015">
        <v>0</v>
      </c>
      <c r="L3015">
        <v>284</v>
      </c>
      <c r="M3015">
        <v>22</v>
      </c>
      <c r="N3015">
        <v>9</v>
      </c>
      <c r="O3015">
        <v>0</v>
      </c>
      <c r="P3015">
        <v>183</v>
      </c>
      <c r="Q3015">
        <v>29</v>
      </c>
      <c r="R3015">
        <v>8</v>
      </c>
      <c r="S3015">
        <v>0</v>
      </c>
      <c r="T3015">
        <v>246</v>
      </c>
    </row>
    <row r="3016" spans="1:20" x14ac:dyDescent="0.2">
      <c r="A3016" s="1">
        <v>43336</v>
      </c>
      <c r="B3016" t="s">
        <v>21</v>
      </c>
      <c r="C3016">
        <v>12</v>
      </c>
      <c r="D3016">
        <v>10</v>
      </c>
      <c r="E3016">
        <v>0</v>
      </c>
      <c r="F3016">
        <v>122</v>
      </c>
      <c r="G3016" s="5">
        <v>2.0833333333333299</v>
      </c>
      <c r="H3016" s="5">
        <v>50150.166666666599</v>
      </c>
      <c r="I3016">
        <v>14</v>
      </c>
      <c r="J3016">
        <v>10</v>
      </c>
      <c r="K3016">
        <v>0</v>
      </c>
      <c r="L3016">
        <v>140</v>
      </c>
      <c r="M3016">
        <v>18</v>
      </c>
      <c r="N3016">
        <v>10</v>
      </c>
      <c r="O3016">
        <v>0</v>
      </c>
      <c r="P3016">
        <v>183</v>
      </c>
      <c r="Q3016">
        <v>12</v>
      </c>
      <c r="R3016">
        <v>10</v>
      </c>
      <c r="S3016">
        <v>0</v>
      </c>
      <c r="T3016">
        <v>121</v>
      </c>
    </row>
    <row r="3017" spans="1:20" x14ac:dyDescent="0.2">
      <c r="A3017" s="1">
        <v>43336</v>
      </c>
      <c r="B3017" t="s">
        <v>22</v>
      </c>
      <c r="C3017">
        <v>35</v>
      </c>
      <c r="D3017">
        <v>8</v>
      </c>
      <c r="E3017">
        <v>0</v>
      </c>
      <c r="F3017">
        <v>311</v>
      </c>
      <c r="G3017" s="5">
        <v>1.9032258064516101</v>
      </c>
      <c r="H3017" s="5">
        <v>58183.935483870897</v>
      </c>
      <c r="I3017">
        <v>43</v>
      </c>
      <c r="J3017">
        <v>7</v>
      </c>
      <c r="K3017">
        <v>0</v>
      </c>
      <c r="L3017">
        <v>365</v>
      </c>
      <c r="M3017">
        <v>38</v>
      </c>
      <c r="N3017">
        <v>8</v>
      </c>
      <c r="O3017">
        <v>0</v>
      </c>
      <c r="P3017">
        <v>334</v>
      </c>
      <c r="Q3017">
        <v>23</v>
      </c>
      <c r="R3017">
        <v>8</v>
      </c>
      <c r="S3017">
        <v>0</v>
      </c>
      <c r="T3017">
        <v>215</v>
      </c>
    </row>
    <row r="3018" spans="1:20" x14ac:dyDescent="0.2">
      <c r="A3018" s="1">
        <v>43336</v>
      </c>
      <c r="B3018" t="s">
        <v>23</v>
      </c>
      <c r="C3018">
        <v>54</v>
      </c>
      <c r="D3018">
        <v>10</v>
      </c>
      <c r="E3018">
        <v>0</v>
      </c>
      <c r="F3018">
        <v>589</v>
      </c>
      <c r="G3018" s="5">
        <v>3.1666666666666599</v>
      </c>
      <c r="H3018" s="5">
        <v>50123.9375</v>
      </c>
      <c r="I3018">
        <v>74</v>
      </c>
      <c r="J3018">
        <v>10</v>
      </c>
      <c r="K3018">
        <v>1</v>
      </c>
      <c r="L3018">
        <v>803</v>
      </c>
      <c r="M3018">
        <v>73</v>
      </c>
      <c r="N3018">
        <v>10</v>
      </c>
      <c r="O3018">
        <v>0</v>
      </c>
      <c r="P3018">
        <v>808</v>
      </c>
      <c r="Q3018">
        <v>50</v>
      </c>
      <c r="R3018">
        <v>9</v>
      </c>
      <c r="S3018">
        <v>0</v>
      </c>
      <c r="T3018">
        <v>516</v>
      </c>
    </row>
    <row r="3019" spans="1:20" x14ac:dyDescent="0.2">
      <c r="A3019" s="1">
        <v>43336</v>
      </c>
      <c r="B3019" t="s">
        <v>24</v>
      </c>
      <c r="C3019">
        <v>18</v>
      </c>
      <c r="D3019">
        <v>2</v>
      </c>
      <c r="E3019">
        <v>0</v>
      </c>
      <c r="F3019">
        <v>72</v>
      </c>
      <c r="G3019" s="5">
        <v>1.8</v>
      </c>
      <c r="H3019" s="5">
        <v>53464.466666666602</v>
      </c>
      <c r="I3019">
        <v>21</v>
      </c>
      <c r="J3019">
        <v>2</v>
      </c>
      <c r="K3019">
        <v>0</v>
      </c>
      <c r="L3019">
        <v>50</v>
      </c>
      <c r="M3019">
        <v>10</v>
      </c>
      <c r="N3019">
        <v>2</v>
      </c>
      <c r="O3019">
        <v>0</v>
      </c>
      <c r="P3019">
        <v>24</v>
      </c>
      <c r="Q3019">
        <v>17</v>
      </c>
      <c r="R3019">
        <v>2</v>
      </c>
      <c r="S3019">
        <v>0</v>
      </c>
      <c r="T3019">
        <v>50</v>
      </c>
    </row>
    <row r="3020" spans="1:20" x14ac:dyDescent="0.2">
      <c r="A3020" s="1">
        <v>43336</v>
      </c>
      <c r="B3020" t="s">
        <v>25</v>
      </c>
      <c r="C3020">
        <v>18</v>
      </c>
      <c r="D3020">
        <v>4</v>
      </c>
      <c r="E3020">
        <v>0</v>
      </c>
      <c r="F3020">
        <v>72</v>
      </c>
      <c r="G3020" s="5">
        <v>3</v>
      </c>
      <c r="H3020" s="5">
        <v>37533.75</v>
      </c>
      <c r="I3020">
        <v>16</v>
      </c>
      <c r="J3020">
        <v>4</v>
      </c>
      <c r="K3020">
        <v>0</v>
      </c>
      <c r="L3020">
        <v>56</v>
      </c>
      <c r="M3020">
        <v>15</v>
      </c>
      <c r="N3020">
        <v>4</v>
      </c>
      <c r="O3020">
        <v>0</v>
      </c>
      <c r="P3020">
        <v>60</v>
      </c>
      <c r="Q3020">
        <v>12</v>
      </c>
      <c r="R3020">
        <v>4</v>
      </c>
      <c r="S3020">
        <v>0</v>
      </c>
      <c r="T3020">
        <v>48</v>
      </c>
    </row>
    <row r="3021" spans="1:20" x14ac:dyDescent="0.2">
      <c r="A3021" s="1">
        <v>43336</v>
      </c>
      <c r="B3021" t="s">
        <v>26</v>
      </c>
      <c r="C3021">
        <v>63</v>
      </c>
      <c r="D3021">
        <v>2</v>
      </c>
      <c r="E3021">
        <v>0</v>
      </c>
      <c r="F3021">
        <v>125</v>
      </c>
      <c r="G3021" s="5">
        <v>4.2272727272727204</v>
      </c>
      <c r="H3021" s="5">
        <v>45572</v>
      </c>
      <c r="I3021">
        <v>63</v>
      </c>
      <c r="J3021">
        <v>2</v>
      </c>
      <c r="K3021">
        <v>0</v>
      </c>
      <c r="L3021">
        <v>123</v>
      </c>
      <c r="M3021">
        <v>53</v>
      </c>
      <c r="N3021">
        <v>2</v>
      </c>
      <c r="O3021">
        <v>0</v>
      </c>
      <c r="P3021">
        <v>103</v>
      </c>
      <c r="Q3021">
        <v>64</v>
      </c>
      <c r="R3021">
        <v>2</v>
      </c>
      <c r="S3021">
        <v>0</v>
      </c>
      <c r="T3021">
        <v>127</v>
      </c>
    </row>
    <row r="3022" spans="1:20" x14ac:dyDescent="0.2">
      <c r="A3022" s="1">
        <v>43336</v>
      </c>
      <c r="B3022" t="s">
        <v>27</v>
      </c>
      <c r="C3022">
        <v>16</v>
      </c>
      <c r="D3022">
        <v>8</v>
      </c>
      <c r="E3022">
        <v>0</v>
      </c>
      <c r="F3022">
        <v>152</v>
      </c>
      <c r="G3022" s="5">
        <v>3.4</v>
      </c>
      <c r="H3022" s="5">
        <v>53390.466666666602</v>
      </c>
      <c r="I3022">
        <v>15</v>
      </c>
      <c r="J3022">
        <v>8</v>
      </c>
      <c r="K3022">
        <v>1</v>
      </c>
      <c r="L3022">
        <v>122</v>
      </c>
      <c r="M3022">
        <v>10</v>
      </c>
      <c r="N3022">
        <v>8</v>
      </c>
      <c r="O3022">
        <v>0</v>
      </c>
      <c r="P3022">
        <v>96</v>
      </c>
      <c r="Q3022">
        <v>13</v>
      </c>
      <c r="R3022">
        <v>8</v>
      </c>
      <c r="S3022">
        <v>0</v>
      </c>
      <c r="T3022">
        <v>121</v>
      </c>
    </row>
    <row r="3023" spans="1:20" x14ac:dyDescent="0.2">
      <c r="A3023" s="1">
        <v>43336</v>
      </c>
      <c r="B3023" t="s">
        <v>28</v>
      </c>
      <c r="C3023">
        <v>29</v>
      </c>
      <c r="D3023">
        <v>7</v>
      </c>
      <c r="E3023">
        <v>0</v>
      </c>
      <c r="F3023">
        <v>205</v>
      </c>
      <c r="G3023" s="5">
        <v>2.6206896551724101</v>
      </c>
      <c r="H3023" s="5">
        <v>44998.413793103398</v>
      </c>
      <c r="I3023">
        <v>29</v>
      </c>
      <c r="J3023">
        <v>11</v>
      </c>
      <c r="K3023">
        <v>0</v>
      </c>
      <c r="L3023">
        <v>325</v>
      </c>
      <c r="M3023">
        <v>20</v>
      </c>
      <c r="N3023">
        <v>7</v>
      </c>
      <c r="O3023">
        <v>0</v>
      </c>
      <c r="P3023">
        <v>138</v>
      </c>
      <c r="Q3023">
        <v>18</v>
      </c>
      <c r="R3023">
        <v>10</v>
      </c>
      <c r="S3023">
        <v>1</v>
      </c>
      <c r="T3023">
        <v>156</v>
      </c>
    </row>
    <row r="3024" spans="1:20" x14ac:dyDescent="0.2">
      <c r="A3024" s="1">
        <v>43336</v>
      </c>
      <c r="B3024" t="s">
        <v>29</v>
      </c>
      <c r="C3024">
        <v>37</v>
      </c>
      <c r="D3024">
        <v>2</v>
      </c>
      <c r="E3024">
        <v>0</v>
      </c>
      <c r="F3024">
        <v>121</v>
      </c>
      <c r="G3024" s="5">
        <v>2.1764705882352899</v>
      </c>
      <c r="H3024" s="5">
        <v>50101</v>
      </c>
      <c r="I3024">
        <v>24</v>
      </c>
      <c r="J3024">
        <v>2</v>
      </c>
      <c r="K3024">
        <v>0</v>
      </c>
      <c r="L3024">
        <v>67</v>
      </c>
      <c r="M3024">
        <v>24</v>
      </c>
      <c r="N3024">
        <v>2</v>
      </c>
      <c r="O3024">
        <v>0</v>
      </c>
      <c r="P3024">
        <v>58</v>
      </c>
      <c r="Q3024">
        <v>18</v>
      </c>
      <c r="R3024">
        <v>2</v>
      </c>
      <c r="S3024">
        <v>0</v>
      </c>
      <c r="T3024">
        <v>50</v>
      </c>
    </row>
    <row r="3025" spans="1:20" x14ac:dyDescent="0.2">
      <c r="A3025" s="1">
        <v>43336</v>
      </c>
      <c r="B3025" t="s">
        <v>30</v>
      </c>
      <c r="C3025">
        <v>29</v>
      </c>
      <c r="D3025">
        <v>2</v>
      </c>
      <c r="E3025">
        <v>0</v>
      </c>
      <c r="F3025">
        <v>75</v>
      </c>
      <c r="G3025" s="5">
        <v>1.8928571428571399</v>
      </c>
      <c r="H3025" s="5">
        <v>68019</v>
      </c>
      <c r="I3025">
        <v>21</v>
      </c>
      <c r="J3025">
        <v>2</v>
      </c>
      <c r="K3025">
        <v>0</v>
      </c>
      <c r="L3025">
        <v>54</v>
      </c>
      <c r="M3025">
        <v>17</v>
      </c>
      <c r="N3025">
        <v>2</v>
      </c>
      <c r="O3025">
        <v>0</v>
      </c>
      <c r="P3025">
        <v>40</v>
      </c>
      <c r="Q3025">
        <v>22</v>
      </c>
      <c r="R3025">
        <v>2</v>
      </c>
      <c r="S3025">
        <v>0</v>
      </c>
      <c r="T3025">
        <v>52</v>
      </c>
    </row>
    <row r="3026" spans="1:20" x14ac:dyDescent="0.2">
      <c r="A3026" s="1">
        <v>43336</v>
      </c>
      <c r="B3026" t="s">
        <v>31</v>
      </c>
      <c r="C3026">
        <v>122</v>
      </c>
      <c r="D3026">
        <v>14</v>
      </c>
      <c r="E3026">
        <v>0</v>
      </c>
      <c r="F3026">
        <v>1706</v>
      </c>
      <c r="G3026" s="5">
        <v>3.3508771929824501</v>
      </c>
      <c r="H3026" s="5">
        <v>48391.324561403497</v>
      </c>
      <c r="I3026">
        <v>123</v>
      </c>
      <c r="J3026">
        <v>14</v>
      </c>
      <c r="K3026">
        <v>1</v>
      </c>
      <c r="L3026">
        <v>1693</v>
      </c>
      <c r="M3026">
        <v>94</v>
      </c>
      <c r="N3026">
        <v>13</v>
      </c>
      <c r="O3026">
        <v>0</v>
      </c>
      <c r="P3026">
        <v>1212</v>
      </c>
      <c r="Q3026">
        <v>119</v>
      </c>
      <c r="R3026">
        <v>14</v>
      </c>
      <c r="S3026">
        <v>0</v>
      </c>
      <c r="T3026">
        <v>1646</v>
      </c>
    </row>
    <row r="3027" spans="1:20" x14ac:dyDescent="0.2">
      <c r="A3027" s="1">
        <v>43336</v>
      </c>
      <c r="B3027" t="s">
        <v>32</v>
      </c>
      <c r="C3027">
        <v>47</v>
      </c>
      <c r="D3027">
        <v>3</v>
      </c>
      <c r="E3027">
        <v>0</v>
      </c>
      <c r="F3027">
        <v>201</v>
      </c>
      <c r="G3027" s="5">
        <v>2.1162790697674398</v>
      </c>
      <c r="H3027" s="5">
        <v>48946.2093023255</v>
      </c>
      <c r="I3027">
        <v>51</v>
      </c>
      <c r="J3027">
        <v>3</v>
      </c>
      <c r="K3027">
        <v>0</v>
      </c>
      <c r="L3027">
        <v>172</v>
      </c>
      <c r="M3027">
        <v>39</v>
      </c>
      <c r="N3027">
        <v>3</v>
      </c>
      <c r="O3027">
        <v>0</v>
      </c>
      <c r="P3027">
        <v>172</v>
      </c>
      <c r="Q3027">
        <v>52</v>
      </c>
      <c r="R3027">
        <v>3</v>
      </c>
      <c r="S3027">
        <v>0</v>
      </c>
      <c r="T3027">
        <v>197</v>
      </c>
    </row>
    <row r="3028" spans="1:20" x14ac:dyDescent="0.2">
      <c r="A3028" s="1">
        <v>43337</v>
      </c>
      <c r="B3028" t="s">
        <v>18</v>
      </c>
      <c r="C3028">
        <v>14</v>
      </c>
      <c r="D3028">
        <v>4</v>
      </c>
      <c r="E3028">
        <v>0</v>
      </c>
      <c r="F3028">
        <v>49</v>
      </c>
      <c r="G3028" s="5">
        <v>2.5454545454545401</v>
      </c>
      <c r="H3028" s="5">
        <v>54656</v>
      </c>
      <c r="I3028">
        <v>22</v>
      </c>
      <c r="J3028">
        <v>4</v>
      </c>
      <c r="K3028">
        <v>0</v>
      </c>
      <c r="L3028">
        <v>77</v>
      </c>
      <c r="M3028">
        <v>9</v>
      </c>
      <c r="N3028">
        <v>4</v>
      </c>
      <c r="O3028">
        <v>0</v>
      </c>
      <c r="P3028">
        <v>32</v>
      </c>
      <c r="Q3028">
        <v>16</v>
      </c>
      <c r="R3028">
        <v>4</v>
      </c>
      <c r="S3028">
        <v>0</v>
      </c>
      <c r="T3028">
        <v>56</v>
      </c>
    </row>
    <row r="3029" spans="1:20" x14ac:dyDescent="0.2">
      <c r="A3029" s="1">
        <v>43337</v>
      </c>
      <c r="B3029" t="s">
        <v>19</v>
      </c>
      <c r="C3029">
        <v>39</v>
      </c>
      <c r="D3029">
        <v>11</v>
      </c>
      <c r="E3029">
        <v>2</v>
      </c>
      <c r="F3029">
        <v>374</v>
      </c>
      <c r="G3029" s="5">
        <v>2.3076923076922999</v>
      </c>
      <c r="H3029" s="5">
        <v>74419.435897435804</v>
      </c>
      <c r="I3029">
        <v>60</v>
      </c>
      <c r="J3029">
        <v>11</v>
      </c>
      <c r="K3029">
        <v>1</v>
      </c>
      <c r="L3029">
        <v>627</v>
      </c>
      <c r="M3029">
        <v>35</v>
      </c>
      <c r="N3029">
        <v>14</v>
      </c>
      <c r="O3029">
        <v>1</v>
      </c>
      <c r="P3029">
        <v>450</v>
      </c>
      <c r="Q3029">
        <v>40</v>
      </c>
      <c r="R3029">
        <v>17</v>
      </c>
      <c r="S3029">
        <v>0</v>
      </c>
      <c r="T3029">
        <v>685</v>
      </c>
    </row>
    <row r="3030" spans="1:20" x14ac:dyDescent="0.2">
      <c r="A3030" s="1">
        <v>43337</v>
      </c>
      <c r="B3030" t="s">
        <v>20</v>
      </c>
      <c r="C3030">
        <v>28</v>
      </c>
      <c r="D3030">
        <v>16</v>
      </c>
      <c r="E3030">
        <v>2</v>
      </c>
      <c r="F3030">
        <v>390</v>
      </c>
      <c r="G3030" s="5">
        <v>1.6428571428571399</v>
      </c>
      <c r="H3030" s="5">
        <v>71519.357142857101</v>
      </c>
      <c r="I3030">
        <v>32</v>
      </c>
      <c r="J3030">
        <v>13</v>
      </c>
      <c r="K3030">
        <v>4</v>
      </c>
      <c r="L3030">
        <v>311</v>
      </c>
      <c r="M3030">
        <v>36</v>
      </c>
      <c r="N3030">
        <v>13</v>
      </c>
      <c r="O3030">
        <v>1</v>
      </c>
      <c r="P3030">
        <v>386</v>
      </c>
      <c r="Q3030">
        <v>25</v>
      </c>
      <c r="R3030">
        <v>13</v>
      </c>
      <c r="S3030">
        <v>0</v>
      </c>
      <c r="T3030">
        <v>328</v>
      </c>
    </row>
    <row r="3031" spans="1:20" x14ac:dyDescent="0.2">
      <c r="A3031" s="1">
        <v>43337</v>
      </c>
      <c r="B3031" t="s">
        <v>21</v>
      </c>
      <c r="C3031">
        <v>7</v>
      </c>
      <c r="D3031">
        <v>10</v>
      </c>
      <c r="E3031">
        <v>0</v>
      </c>
      <c r="F3031">
        <v>72</v>
      </c>
      <c r="G3031" s="5">
        <v>2</v>
      </c>
      <c r="H3031" s="5">
        <v>57162.714285714203</v>
      </c>
      <c r="I3031">
        <v>30</v>
      </c>
      <c r="J3031">
        <v>10</v>
      </c>
      <c r="K3031">
        <v>0</v>
      </c>
      <c r="L3031">
        <v>301</v>
      </c>
      <c r="M3031">
        <v>21</v>
      </c>
      <c r="N3031">
        <v>10</v>
      </c>
      <c r="O3031">
        <v>0</v>
      </c>
      <c r="P3031">
        <v>214</v>
      </c>
      <c r="Q3031">
        <v>15</v>
      </c>
      <c r="R3031">
        <v>10</v>
      </c>
      <c r="S3031">
        <v>0</v>
      </c>
      <c r="T3031">
        <v>153</v>
      </c>
    </row>
    <row r="3032" spans="1:20" x14ac:dyDescent="0.2">
      <c r="A3032" s="1">
        <v>43337</v>
      </c>
      <c r="B3032" t="s">
        <v>22</v>
      </c>
      <c r="C3032">
        <v>25</v>
      </c>
      <c r="D3032">
        <v>8</v>
      </c>
      <c r="E3032">
        <v>0</v>
      </c>
      <c r="F3032">
        <v>233</v>
      </c>
      <c r="G3032" s="5">
        <v>2.84</v>
      </c>
      <c r="H3032" s="5">
        <v>60043.199999999997</v>
      </c>
      <c r="I3032">
        <v>58</v>
      </c>
      <c r="J3032">
        <v>7</v>
      </c>
      <c r="K3032">
        <v>0</v>
      </c>
      <c r="L3032">
        <v>490</v>
      </c>
      <c r="M3032">
        <v>37</v>
      </c>
      <c r="N3032">
        <v>8</v>
      </c>
      <c r="O3032">
        <v>0</v>
      </c>
      <c r="P3032">
        <v>341</v>
      </c>
      <c r="Q3032">
        <v>25</v>
      </c>
      <c r="R3032">
        <v>8</v>
      </c>
      <c r="S3032">
        <v>0</v>
      </c>
      <c r="T3032">
        <v>232</v>
      </c>
    </row>
    <row r="3033" spans="1:20" x14ac:dyDescent="0.2">
      <c r="A3033" s="1">
        <v>43337</v>
      </c>
      <c r="B3033" t="s">
        <v>23</v>
      </c>
      <c r="C3033">
        <v>46</v>
      </c>
      <c r="D3033">
        <v>10</v>
      </c>
      <c r="E3033">
        <v>1</v>
      </c>
      <c r="F3033">
        <v>479</v>
      </c>
      <c r="G3033" s="5">
        <v>2.5581395348837201</v>
      </c>
      <c r="H3033" s="5">
        <v>69825.023255813896</v>
      </c>
      <c r="I3033">
        <v>78</v>
      </c>
      <c r="J3033">
        <v>10</v>
      </c>
      <c r="K3033">
        <v>0</v>
      </c>
      <c r="L3033">
        <v>844</v>
      </c>
      <c r="M3033">
        <v>47</v>
      </c>
      <c r="N3033">
        <v>10</v>
      </c>
      <c r="O3033">
        <v>0</v>
      </c>
      <c r="P3033">
        <v>512</v>
      </c>
      <c r="Q3033">
        <v>51</v>
      </c>
      <c r="R3033">
        <v>10</v>
      </c>
      <c r="S3033">
        <v>0</v>
      </c>
      <c r="T3033">
        <v>562</v>
      </c>
    </row>
    <row r="3034" spans="1:20" x14ac:dyDescent="0.2">
      <c r="A3034" s="1">
        <v>43337</v>
      </c>
      <c r="B3034" t="s">
        <v>24</v>
      </c>
      <c r="C3034">
        <v>24</v>
      </c>
      <c r="D3034">
        <v>2</v>
      </c>
      <c r="E3034">
        <v>0</v>
      </c>
      <c r="F3034">
        <v>77</v>
      </c>
      <c r="G3034" s="5">
        <v>1.4545454545454499</v>
      </c>
      <c r="H3034" s="5">
        <v>86397.136363636295</v>
      </c>
      <c r="I3034">
        <v>32</v>
      </c>
      <c r="J3034">
        <v>2</v>
      </c>
      <c r="K3034">
        <v>1</v>
      </c>
      <c r="L3034">
        <v>58</v>
      </c>
      <c r="M3034">
        <v>23</v>
      </c>
      <c r="N3034">
        <v>2</v>
      </c>
      <c r="O3034">
        <v>0</v>
      </c>
      <c r="P3034">
        <v>64</v>
      </c>
      <c r="Q3034">
        <v>25</v>
      </c>
      <c r="R3034">
        <v>2</v>
      </c>
      <c r="S3034">
        <v>0</v>
      </c>
      <c r="T3034">
        <v>69</v>
      </c>
    </row>
    <row r="3035" spans="1:20" x14ac:dyDescent="0.2">
      <c r="A3035" s="1">
        <v>43337</v>
      </c>
      <c r="B3035" t="s">
        <v>25</v>
      </c>
      <c r="C3035">
        <v>16</v>
      </c>
      <c r="D3035">
        <v>4</v>
      </c>
      <c r="E3035">
        <v>1</v>
      </c>
      <c r="F3035">
        <v>50</v>
      </c>
      <c r="G3035" s="5">
        <v>2.25</v>
      </c>
      <c r="H3035" s="5">
        <v>66748.5</v>
      </c>
      <c r="I3035">
        <v>20</v>
      </c>
      <c r="J3035">
        <v>4</v>
      </c>
      <c r="K3035">
        <v>1</v>
      </c>
      <c r="L3035">
        <v>56</v>
      </c>
      <c r="M3035">
        <v>8</v>
      </c>
      <c r="N3035">
        <v>4</v>
      </c>
      <c r="O3035">
        <v>0</v>
      </c>
      <c r="P3035">
        <v>31</v>
      </c>
      <c r="Q3035">
        <v>5</v>
      </c>
      <c r="R3035">
        <v>4</v>
      </c>
      <c r="S3035">
        <v>0</v>
      </c>
      <c r="T3035">
        <v>20</v>
      </c>
    </row>
    <row r="3036" spans="1:20" x14ac:dyDescent="0.2">
      <c r="A3036" s="1">
        <v>43337</v>
      </c>
      <c r="B3036" t="s">
        <v>26</v>
      </c>
      <c r="C3036">
        <v>44</v>
      </c>
      <c r="D3036">
        <v>2</v>
      </c>
      <c r="E3036">
        <v>0</v>
      </c>
      <c r="F3036">
        <v>81</v>
      </c>
      <c r="G3036" s="5">
        <v>2.3928571428571401</v>
      </c>
      <c r="H3036" s="5">
        <v>71490.571428571406</v>
      </c>
      <c r="I3036">
        <v>62</v>
      </c>
      <c r="J3036">
        <v>2</v>
      </c>
      <c r="K3036">
        <v>0</v>
      </c>
      <c r="L3036">
        <v>121</v>
      </c>
      <c r="M3036">
        <v>51</v>
      </c>
      <c r="N3036">
        <v>2</v>
      </c>
      <c r="O3036">
        <v>0</v>
      </c>
      <c r="P3036">
        <v>94</v>
      </c>
      <c r="Q3036">
        <v>56</v>
      </c>
      <c r="R3036">
        <v>2</v>
      </c>
      <c r="S3036">
        <v>0</v>
      </c>
      <c r="T3036">
        <v>111</v>
      </c>
    </row>
    <row r="3037" spans="1:20" x14ac:dyDescent="0.2">
      <c r="A3037" s="1">
        <v>43337</v>
      </c>
      <c r="B3037" t="s">
        <v>27</v>
      </c>
      <c r="C3037">
        <v>15</v>
      </c>
      <c r="D3037">
        <v>8</v>
      </c>
      <c r="E3037">
        <v>1</v>
      </c>
      <c r="F3037">
        <v>129</v>
      </c>
      <c r="G3037" s="5">
        <v>3.84615384615384</v>
      </c>
      <c r="H3037" s="5">
        <v>38585.692307692298</v>
      </c>
      <c r="I3037">
        <v>16</v>
      </c>
      <c r="J3037">
        <v>8</v>
      </c>
      <c r="K3037">
        <v>1</v>
      </c>
      <c r="L3037">
        <v>132</v>
      </c>
      <c r="M3037">
        <v>13</v>
      </c>
      <c r="N3037">
        <v>8</v>
      </c>
      <c r="O3037">
        <v>0</v>
      </c>
      <c r="P3037">
        <v>122</v>
      </c>
      <c r="Q3037">
        <v>6</v>
      </c>
      <c r="R3037">
        <v>8</v>
      </c>
      <c r="S3037">
        <v>2</v>
      </c>
      <c r="T3037">
        <v>48</v>
      </c>
    </row>
    <row r="3038" spans="1:20" x14ac:dyDescent="0.2">
      <c r="A3038" s="1">
        <v>43337</v>
      </c>
      <c r="B3038" t="s">
        <v>28</v>
      </c>
      <c r="C3038">
        <v>22</v>
      </c>
      <c r="D3038">
        <v>10</v>
      </c>
      <c r="E3038">
        <v>2</v>
      </c>
      <c r="F3038">
        <v>185</v>
      </c>
      <c r="G3038" s="5">
        <v>2.13636363636363</v>
      </c>
      <c r="H3038" s="5">
        <v>63729.681818181802</v>
      </c>
      <c r="I3038">
        <v>34</v>
      </c>
      <c r="J3038">
        <v>11</v>
      </c>
      <c r="K3038">
        <v>5</v>
      </c>
      <c r="L3038">
        <v>287</v>
      </c>
      <c r="M3038">
        <v>18</v>
      </c>
      <c r="N3038">
        <v>8</v>
      </c>
      <c r="O3038">
        <v>0</v>
      </c>
      <c r="P3038">
        <v>131</v>
      </c>
      <c r="Q3038">
        <v>17</v>
      </c>
      <c r="R3038">
        <v>10</v>
      </c>
      <c r="S3038">
        <v>0</v>
      </c>
      <c r="T3038">
        <v>157</v>
      </c>
    </row>
    <row r="3039" spans="1:20" x14ac:dyDescent="0.2">
      <c r="A3039" s="1">
        <v>43337</v>
      </c>
      <c r="B3039" t="s">
        <v>29</v>
      </c>
      <c r="C3039">
        <v>21</v>
      </c>
      <c r="D3039">
        <v>2</v>
      </c>
      <c r="E3039">
        <v>0</v>
      </c>
      <c r="F3039">
        <v>66</v>
      </c>
      <c r="G3039" s="5">
        <v>1.5263157894736801</v>
      </c>
      <c r="H3039" s="5">
        <v>79017.526315789393</v>
      </c>
      <c r="I3039">
        <v>25</v>
      </c>
      <c r="J3039">
        <v>2</v>
      </c>
      <c r="K3039">
        <v>1</v>
      </c>
      <c r="L3039">
        <v>48</v>
      </c>
      <c r="M3039">
        <v>30</v>
      </c>
      <c r="N3039">
        <v>2</v>
      </c>
      <c r="O3039">
        <v>0</v>
      </c>
      <c r="P3039">
        <v>104</v>
      </c>
      <c r="Q3039">
        <v>23</v>
      </c>
      <c r="R3039">
        <v>2</v>
      </c>
      <c r="S3039">
        <v>0</v>
      </c>
      <c r="T3039">
        <v>80</v>
      </c>
    </row>
    <row r="3040" spans="1:20" x14ac:dyDescent="0.2">
      <c r="A3040" s="1">
        <v>43337</v>
      </c>
      <c r="B3040" t="s">
        <v>30</v>
      </c>
      <c r="C3040">
        <v>24</v>
      </c>
      <c r="D3040">
        <v>2</v>
      </c>
      <c r="E3040">
        <v>0</v>
      </c>
      <c r="F3040">
        <v>86</v>
      </c>
      <c r="G3040" s="5">
        <v>1.61904761904761</v>
      </c>
      <c r="H3040" s="5">
        <v>76226.761904761894</v>
      </c>
      <c r="I3040">
        <v>20</v>
      </c>
      <c r="J3040">
        <v>2</v>
      </c>
      <c r="K3040">
        <v>0</v>
      </c>
      <c r="L3040">
        <v>54</v>
      </c>
      <c r="M3040">
        <v>22</v>
      </c>
      <c r="N3040">
        <v>2</v>
      </c>
      <c r="O3040">
        <v>0</v>
      </c>
      <c r="P3040">
        <v>70</v>
      </c>
      <c r="Q3040">
        <v>23</v>
      </c>
      <c r="R3040">
        <v>2</v>
      </c>
      <c r="S3040">
        <v>0</v>
      </c>
      <c r="T3040">
        <v>84</v>
      </c>
    </row>
    <row r="3041" spans="1:20" x14ac:dyDescent="0.2">
      <c r="A3041" s="1">
        <v>43337</v>
      </c>
      <c r="B3041" t="s">
        <v>31</v>
      </c>
      <c r="C3041">
        <v>109</v>
      </c>
      <c r="D3041">
        <v>15</v>
      </c>
      <c r="E3041">
        <v>2</v>
      </c>
      <c r="F3041">
        <v>1498</v>
      </c>
      <c r="G3041" s="5">
        <v>2.8952380952380898</v>
      </c>
      <c r="H3041" s="5">
        <v>55351.333333333299</v>
      </c>
      <c r="I3041">
        <v>152</v>
      </c>
      <c r="J3041">
        <v>13</v>
      </c>
      <c r="K3041">
        <v>2</v>
      </c>
      <c r="L3041">
        <v>1757</v>
      </c>
      <c r="M3041">
        <v>103</v>
      </c>
      <c r="N3041">
        <v>15</v>
      </c>
      <c r="O3041">
        <v>0</v>
      </c>
      <c r="P3041">
        <v>1416</v>
      </c>
      <c r="Q3041">
        <v>129</v>
      </c>
      <c r="R3041">
        <v>15</v>
      </c>
      <c r="S3041">
        <v>0</v>
      </c>
      <c r="T3041">
        <v>1908</v>
      </c>
    </row>
    <row r="3042" spans="1:20" x14ac:dyDescent="0.2">
      <c r="A3042" s="1">
        <v>43337</v>
      </c>
      <c r="B3042" t="s">
        <v>32</v>
      </c>
      <c r="C3042">
        <v>53</v>
      </c>
      <c r="D3042">
        <v>3</v>
      </c>
      <c r="E3042">
        <v>0</v>
      </c>
      <c r="F3042">
        <v>199</v>
      </c>
      <c r="G3042" s="5">
        <v>1.875</v>
      </c>
      <c r="H3042" s="5">
        <v>75039.875</v>
      </c>
      <c r="I3042">
        <v>55</v>
      </c>
      <c r="J3042">
        <v>3</v>
      </c>
      <c r="K3042">
        <v>0</v>
      </c>
      <c r="L3042">
        <v>226</v>
      </c>
      <c r="M3042">
        <v>37</v>
      </c>
      <c r="N3042">
        <v>3</v>
      </c>
      <c r="O3042">
        <v>0</v>
      </c>
      <c r="P3042">
        <v>168</v>
      </c>
      <c r="Q3042">
        <v>48</v>
      </c>
      <c r="R3042">
        <v>3</v>
      </c>
      <c r="S3042">
        <v>0</v>
      </c>
      <c r="T3042">
        <v>218</v>
      </c>
    </row>
    <row r="3043" spans="1:20" x14ac:dyDescent="0.2">
      <c r="A3043" s="1">
        <v>43339</v>
      </c>
      <c r="B3043" t="s">
        <v>18</v>
      </c>
      <c r="C3043">
        <v>7</v>
      </c>
      <c r="D3043">
        <v>4</v>
      </c>
      <c r="E3043">
        <v>0</v>
      </c>
      <c r="F3043">
        <v>24</v>
      </c>
      <c r="G3043" s="5">
        <v>1</v>
      </c>
      <c r="H3043" s="5">
        <v>99999</v>
      </c>
      <c r="I3043">
        <v>5</v>
      </c>
      <c r="J3043">
        <v>4</v>
      </c>
      <c r="K3043">
        <v>0</v>
      </c>
      <c r="L3043">
        <v>18</v>
      </c>
      <c r="M3043">
        <v>2</v>
      </c>
      <c r="N3043">
        <v>4</v>
      </c>
      <c r="O3043">
        <v>0</v>
      </c>
      <c r="P3043">
        <v>7</v>
      </c>
      <c r="Q3043">
        <v>12</v>
      </c>
      <c r="R3043">
        <v>4</v>
      </c>
      <c r="S3043">
        <v>0</v>
      </c>
      <c r="T3043">
        <v>38</v>
      </c>
    </row>
    <row r="3044" spans="1:20" x14ac:dyDescent="0.2">
      <c r="A3044" s="1">
        <v>43339</v>
      </c>
      <c r="B3044" t="s">
        <v>19</v>
      </c>
      <c r="C3044">
        <v>23</v>
      </c>
      <c r="D3044">
        <v>11</v>
      </c>
      <c r="E3044">
        <v>0</v>
      </c>
      <c r="F3044">
        <v>254</v>
      </c>
      <c r="G3044" s="5">
        <v>5.6956521739130404</v>
      </c>
      <c r="H3044" s="5">
        <v>69639.782608695605</v>
      </c>
      <c r="I3044">
        <v>24</v>
      </c>
      <c r="J3044">
        <v>12</v>
      </c>
      <c r="K3044">
        <v>1</v>
      </c>
      <c r="L3044">
        <v>260</v>
      </c>
      <c r="M3044">
        <v>23</v>
      </c>
      <c r="N3044">
        <v>9</v>
      </c>
      <c r="O3044">
        <v>0</v>
      </c>
      <c r="P3044">
        <v>202</v>
      </c>
      <c r="Q3044">
        <v>27</v>
      </c>
      <c r="R3044">
        <v>12</v>
      </c>
      <c r="S3044">
        <v>0</v>
      </c>
      <c r="T3044">
        <v>299</v>
      </c>
    </row>
    <row r="3045" spans="1:20" x14ac:dyDescent="0.2">
      <c r="A3045" s="1">
        <v>43339</v>
      </c>
      <c r="B3045" t="s">
        <v>20</v>
      </c>
      <c r="C3045">
        <v>11</v>
      </c>
      <c r="D3045">
        <v>8</v>
      </c>
      <c r="E3045">
        <v>0</v>
      </c>
      <c r="F3045">
        <v>84</v>
      </c>
      <c r="G3045" s="5">
        <v>10.272727272727201</v>
      </c>
      <c r="H3045" s="5">
        <v>36498.4545454545</v>
      </c>
      <c r="I3045">
        <v>8</v>
      </c>
      <c r="J3045">
        <v>9</v>
      </c>
      <c r="K3045">
        <v>0</v>
      </c>
      <c r="L3045">
        <v>72</v>
      </c>
      <c r="M3045">
        <v>12</v>
      </c>
      <c r="N3045">
        <v>7</v>
      </c>
      <c r="O3045">
        <v>0</v>
      </c>
      <c r="P3045">
        <v>77</v>
      </c>
      <c r="Q3045">
        <v>38</v>
      </c>
      <c r="R3045">
        <v>7</v>
      </c>
      <c r="S3045">
        <v>0</v>
      </c>
      <c r="T3045">
        <v>292</v>
      </c>
    </row>
    <row r="3046" spans="1:20" x14ac:dyDescent="0.2">
      <c r="A3046" s="1">
        <v>43339</v>
      </c>
      <c r="B3046" t="s">
        <v>21</v>
      </c>
      <c r="C3046">
        <v>7</v>
      </c>
      <c r="D3046">
        <v>10</v>
      </c>
      <c r="E3046">
        <v>0</v>
      </c>
      <c r="F3046">
        <v>70</v>
      </c>
      <c r="G3046" s="5">
        <v>7</v>
      </c>
      <c r="H3046" s="5">
        <v>43045.714285714203</v>
      </c>
      <c r="I3046">
        <v>6</v>
      </c>
      <c r="J3046">
        <v>10</v>
      </c>
      <c r="K3046">
        <v>0</v>
      </c>
      <c r="L3046">
        <v>60</v>
      </c>
      <c r="M3046">
        <v>10</v>
      </c>
      <c r="N3046">
        <v>10</v>
      </c>
      <c r="O3046">
        <v>1</v>
      </c>
      <c r="P3046">
        <v>97</v>
      </c>
      <c r="Q3046">
        <v>9</v>
      </c>
      <c r="R3046">
        <v>10</v>
      </c>
      <c r="S3046">
        <v>0</v>
      </c>
      <c r="T3046">
        <v>93</v>
      </c>
    </row>
    <row r="3047" spans="1:20" x14ac:dyDescent="0.2">
      <c r="A3047" s="1">
        <v>43339</v>
      </c>
      <c r="B3047" t="s">
        <v>22</v>
      </c>
      <c r="C3047">
        <v>9</v>
      </c>
      <c r="D3047">
        <v>8</v>
      </c>
      <c r="E3047">
        <v>1</v>
      </c>
      <c r="F3047">
        <v>75</v>
      </c>
      <c r="G3047" s="5">
        <v>1.44444444444444</v>
      </c>
      <c r="H3047" s="5">
        <v>66751.444444444394</v>
      </c>
      <c r="I3047">
        <v>26</v>
      </c>
      <c r="J3047">
        <v>7</v>
      </c>
      <c r="K3047">
        <v>0</v>
      </c>
      <c r="L3047">
        <v>222</v>
      </c>
      <c r="M3047">
        <v>25</v>
      </c>
      <c r="N3047">
        <v>7</v>
      </c>
      <c r="O3047">
        <v>0</v>
      </c>
      <c r="P3047">
        <v>208</v>
      </c>
      <c r="Q3047">
        <v>27</v>
      </c>
      <c r="R3047">
        <v>8</v>
      </c>
      <c r="S3047">
        <v>0</v>
      </c>
      <c r="T3047">
        <v>243</v>
      </c>
    </row>
    <row r="3048" spans="1:20" x14ac:dyDescent="0.2">
      <c r="A3048" s="1">
        <v>43339</v>
      </c>
      <c r="B3048" t="s">
        <v>23</v>
      </c>
      <c r="C3048">
        <v>27</v>
      </c>
      <c r="D3048">
        <v>10</v>
      </c>
      <c r="E3048">
        <v>0</v>
      </c>
      <c r="F3048">
        <v>299</v>
      </c>
      <c r="G3048" s="5">
        <v>3.125</v>
      </c>
      <c r="H3048" s="5">
        <v>75107.333333333299</v>
      </c>
      <c r="I3048">
        <v>24</v>
      </c>
      <c r="J3048">
        <v>10</v>
      </c>
      <c r="K3048">
        <v>0</v>
      </c>
      <c r="L3048">
        <v>265</v>
      </c>
      <c r="M3048">
        <v>38</v>
      </c>
      <c r="N3048">
        <v>10</v>
      </c>
      <c r="O3048">
        <v>0</v>
      </c>
      <c r="P3048">
        <v>419</v>
      </c>
      <c r="Q3048">
        <v>45</v>
      </c>
      <c r="R3048">
        <v>10</v>
      </c>
      <c r="S3048">
        <v>1</v>
      </c>
      <c r="T3048">
        <v>486</v>
      </c>
    </row>
    <row r="3049" spans="1:20" x14ac:dyDescent="0.2">
      <c r="A3049" s="1">
        <v>43339</v>
      </c>
      <c r="B3049" t="s">
        <v>24</v>
      </c>
      <c r="C3049">
        <v>12</v>
      </c>
      <c r="D3049">
        <v>2</v>
      </c>
      <c r="E3049">
        <v>0</v>
      </c>
      <c r="F3049">
        <v>46</v>
      </c>
      <c r="G3049" s="5">
        <v>4.9166666666666599</v>
      </c>
      <c r="H3049" s="5">
        <v>41838.5</v>
      </c>
      <c r="I3049">
        <v>7</v>
      </c>
      <c r="J3049">
        <v>2</v>
      </c>
      <c r="K3049">
        <v>0</v>
      </c>
      <c r="L3049">
        <v>16</v>
      </c>
      <c r="M3049">
        <v>16</v>
      </c>
      <c r="N3049">
        <v>2</v>
      </c>
      <c r="O3049">
        <v>0</v>
      </c>
      <c r="P3049">
        <v>37</v>
      </c>
      <c r="Q3049">
        <v>13</v>
      </c>
      <c r="R3049">
        <v>2</v>
      </c>
      <c r="S3049">
        <v>0</v>
      </c>
      <c r="T3049">
        <v>32</v>
      </c>
    </row>
    <row r="3050" spans="1:20" x14ac:dyDescent="0.2">
      <c r="A3050" s="1">
        <v>43339</v>
      </c>
      <c r="B3050" t="s">
        <v>25</v>
      </c>
      <c r="C3050">
        <v>11</v>
      </c>
      <c r="D3050">
        <v>4</v>
      </c>
      <c r="E3050">
        <v>0</v>
      </c>
      <c r="F3050">
        <v>44</v>
      </c>
      <c r="G3050" s="5">
        <v>2.8333333333333299</v>
      </c>
      <c r="H3050" s="5">
        <v>83348.166666666599</v>
      </c>
      <c r="I3050">
        <v>4</v>
      </c>
      <c r="J3050">
        <v>4</v>
      </c>
      <c r="K3050">
        <v>0</v>
      </c>
      <c r="L3050">
        <v>14</v>
      </c>
      <c r="M3050">
        <v>5</v>
      </c>
      <c r="N3050">
        <v>4</v>
      </c>
      <c r="O3050">
        <v>1</v>
      </c>
      <c r="P3050">
        <v>16</v>
      </c>
      <c r="Q3050">
        <v>8</v>
      </c>
      <c r="R3050">
        <v>4</v>
      </c>
      <c r="S3050">
        <v>0</v>
      </c>
      <c r="T3050">
        <v>32</v>
      </c>
    </row>
    <row r="3051" spans="1:20" x14ac:dyDescent="0.2">
      <c r="A3051" s="1">
        <v>43339</v>
      </c>
      <c r="B3051" t="s">
        <v>26</v>
      </c>
      <c r="C3051">
        <v>30</v>
      </c>
      <c r="D3051">
        <v>2</v>
      </c>
      <c r="E3051">
        <v>0</v>
      </c>
      <c r="F3051">
        <v>59</v>
      </c>
      <c r="G3051" s="5">
        <v>7.0476190476190403</v>
      </c>
      <c r="H3051" s="5">
        <v>47663.952380952302</v>
      </c>
      <c r="I3051">
        <v>29</v>
      </c>
      <c r="J3051">
        <v>2</v>
      </c>
      <c r="K3051">
        <v>0</v>
      </c>
      <c r="L3051">
        <v>57</v>
      </c>
      <c r="M3051">
        <v>22</v>
      </c>
      <c r="N3051">
        <v>2</v>
      </c>
      <c r="O3051">
        <v>0</v>
      </c>
      <c r="P3051">
        <v>42</v>
      </c>
      <c r="Q3051">
        <v>40</v>
      </c>
      <c r="R3051">
        <v>2</v>
      </c>
      <c r="S3051">
        <v>0</v>
      </c>
      <c r="T3051">
        <v>80</v>
      </c>
    </row>
    <row r="3052" spans="1:20" x14ac:dyDescent="0.2">
      <c r="A3052" s="1">
        <v>43339</v>
      </c>
      <c r="B3052" t="s">
        <v>27</v>
      </c>
      <c r="C3052">
        <v>10</v>
      </c>
      <c r="D3052">
        <v>8</v>
      </c>
      <c r="E3052">
        <v>0</v>
      </c>
      <c r="F3052">
        <v>91</v>
      </c>
      <c r="G3052" s="5">
        <v>6.6</v>
      </c>
      <c r="H3052" s="5">
        <v>50166.3</v>
      </c>
      <c r="I3052">
        <v>8</v>
      </c>
      <c r="J3052">
        <v>8</v>
      </c>
      <c r="K3052">
        <v>4</v>
      </c>
      <c r="L3052">
        <v>48</v>
      </c>
      <c r="M3052">
        <v>11</v>
      </c>
      <c r="N3052">
        <v>5</v>
      </c>
      <c r="O3052">
        <v>0</v>
      </c>
      <c r="P3052">
        <v>60</v>
      </c>
      <c r="Q3052">
        <v>13</v>
      </c>
      <c r="R3052">
        <v>8</v>
      </c>
      <c r="S3052">
        <v>1</v>
      </c>
      <c r="T3052">
        <v>117</v>
      </c>
    </row>
    <row r="3053" spans="1:20" x14ac:dyDescent="0.2">
      <c r="A3053" s="1">
        <v>43339</v>
      </c>
      <c r="B3053" t="s">
        <v>28</v>
      </c>
      <c r="C3053">
        <v>11</v>
      </c>
      <c r="D3053">
        <v>10</v>
      </c>
      <c r="E3053">
        <v>1</v>
      </c>
      <c r="F3053">
        <v>95</v>
      </c>
      <c r="G3053" s="5">
        <v>3.8181818181818099</v>
      </c>
      <c r="H3053" s="5">
        <v>72762.363636363603</v>
      </c>
      <c r="I3053">
        <v>9</v>
      </c>
      <c r="J3053">
        <v>9</v>
      </c>
      <c r="K3053">
        <v>0</v>
      </c>
      <c r="L3053">
        <v>84</v>
      </c>
      <c r="M3053">
        <v>8</v>
      </c>
      <c r="N3053">
        <v>8</v>
      </c>
      <c r="O3053">
        <v>0</v>
      </c>
      <c r="P3053">
        <v>63</v>
      </c>
      <c r="Q3053">
        <v>20</v>
      </c>
      <c r="R3053">
        <v>7</v>
      </c>
      <c r="S3053">
        <v>0</v>
      </c>
      <c r="T3053">
        <v>130</v>
      </c>
    </row>
    <row r="3054" spans="1:20" x14ac:dyDescent="0.2">
      <c r="A3054" s="1">
        <v>43339</v>
      </c>
      <c r="B3054" t="s">
        <v>29</v>
      </c>
      <c r="C3054">
        <v>13</v>
      </c>
      <c r="D3054">
        <v>2</v>
      </c>
      <c r="E3054">
        <v>0</v>
      </c>
      <c r="F3054">
        <v>41</v>
      </c>
      <c r="G3054" s="5">
        <v>5.1538461538461497</v>
      </c>
      <c r="H3054" s="5">
        <v>46282.307692307601</v>
      </c>
      <c r="I3054">
        <v>16</v>
      </c>
      <c r="J3054">
        <v>2</v>
      </c>
      <c r="K3054">
        <v>0</v>
      </c>
      <c r="L3054">
        <v>38</v>
      </c>
      <c r="M3054">
        <v>12</v>
      </c>
      <c r="N3054">
        <v>2</v>
      </c>
      <c r="O3054">
        <v>0</v>
      </c>
      <c r="P3054">
        <v>25</v>
      </c>
      <c r="Q3054">
        <v>22</v>
      </c>
      <c r="R3054">
        <v>2</v>
      </c>
      <c r="S3054">
        <v>0</v>
      </c>
      <c r="T3054">
        <v>58</v>
      </c>
    </row>
    <row r="3055" spans="1:20" x14ac:dyDescent="0.2">
      <c r="A3055" s="1">
        <v>43339</v>
      </c>
      <c r="B3055" t="s">
        <v>30</v>
      </c>
      <c r="C3055">
        <v>14</v>
      </c>
      <c r="D3055">
        <v>2</v>
      </c>
      <c r="E3055">
        <v>0</v>
      </c>
      <c r="F3055">
        <v>46</v>
      </c>
      <c r="G3055" s="5">
        <v>4.7857142857142803</v>
      </c>
      <c r="H3055" s="5">
        <v>64459.857142857101</v>
      </c>
      <c r="I3055">
        <v>10</v>
      </c>
      <c r="J3055">
        <v>2</v>
      </c>
      <c r="K3055">
        <v>0</v>
      </c>
      <c r="L3055">
        <v>44</v>
      </c>
      <c r="M3055">
        <v>6</v>
      </c>
      <c r="N3055">
        <v>2</v>
      </c>
      <c r="O3055">
        <v>0</v>
      </c>
      <c r="P3055">
        <v>12</v>
      </c>
      <c r="Q3055">
        <v>17</v>
      </c>
      <c r="R3055">
        <v>2</v>
      </c>
      <c r="S3055">
        <v>0</v>
      </c>
      <c r="T3055">
        <v>40</v>
      </c>
    </row>
    <row r="3056" spans="1:20" x14ac:dyDescent="0.2">
      <c r="A3056" s="1">
        <v>43339</v>
      </c>
      <c r="B3056" t="s">
        <v>31</v>
      </c>
      <c r="C3056">
        <v>64</v>
      </c>
      <c r="D3056">
        <v>14</v>
      </c>
      <c r="E3056">
        <v>0</v>
      </c>
      <c r="F3056">
        <v>878</v>
      </c>
      <c r="G3056" s="5">
        <v>5.24193548387096</v>
      </c>
      <c r="H3056" s="5">
        <v>46886.983870967699</v>
      </c>
      <c r="I3056">
        <v>51</v>
      </c>
      <c r="J3056">
        <v>12</v>
      </c>
      <c r="K3056">
        <v>0</v>
      </c>
      <c r="L3056">
        <v>604</v>
      </c>
      <c r="M3056">
        <v>58</v>
      </c>
      <c r="N3056">
        <v>11</v>
      </c>
      <c r="O3056">
        <v>1</v>
      </c>
      <c r="P3056">
        <v>610</v>
      </c>
      <c r="Q3056">
        <v>102</v>
      </c>
      <c r="R3056">
        <v>12</v>
      </c>
      <c r="S3056">
        <v>0</v>
      </c>
      <c r="T3056">
        <v>1180</v>
      </c>
    </row>
    <row r="3057" spans="1:20" x14ac:dyDescent="0.2">
      <c r="A3057" s="1">
        <v>43339</v>
      </c>
      <c r="B3057" t="s">
        <v>32</v>
      </c>
      <c r="C3057">
        <v>22</v>
      </c>
      <c r="D3057">
        <v>3</v>
      </c>
      <c r="E3057">
        <v>0</v>
      </c>
      <c r="F3057">
        <v>101</v>
      </c>
      <c r="G3057" s="5">
        <v>2.95</v>
      </c>
      <c r="H3057" s="5">
        <v>40130.9</v>
      </c>
      <c r="I3057">
        <v>24</v>
      </c>
      <c r="J3057">
        <v>3</v>
      </c>
      <c r="K3057">
        <v>0</v>
      </c>
      <c r="L3057">
        <v>96</v>
      </c>
      <c r="M3057">
        <v>21</v>
      </c>
      <c r="N3057">
        <v>3</v>
      </c>
      <c r="O3057">
        <v>0</v>
      </c>
      <c r="P3057">
        <v>81</v>
      </c>
      <c r="Q3057">
        <v>19</v>
      </c>
      <c r="R3057">
        <v>3</v>
      </c>
      <c r="S3057">
        <v>0</v>
      </c>
      <c r="T3057">
        <v>67</v>
      </c>
    </row>
    <row r="3058" spans="1:20" x14ac:dyDescent="0.2">
      <c r="A3058" s="1">
        <v>43340</v>
      </c>
      <c r="B3058" t="s">
        <v>18</v>
      </c>
      <c r="C3058">
        <v>9</v>
      </c>
      <c r="D3058">
        <v>4</v>
      </c>
      <c r="E3058">
        <v>0</v>
      </c>
      <c r="F3058">
        <v>32</v>
      </c>
      <c r="G3058" s="5">
        <v>7.625</v>
      </c>
      <c r="H3058" s="5">
        <v>25204.25</v>
      </c>
      <c r="I3058">
        <v>8</v>
      </c>
      <c r="J3058">
        <v>4</v>
      </c>
      <c r="K3058">
        <v>0</v>
      </c>
      <c r="L3058">
        <v>28</v>
      </c>
      <c r="M3058">
        <v>6</v>
      </c>
      <c r="N3058">
        <v>4</v>
      </c>
      <c r="O3058">
        <v>0</v>
      </c>
      <c r="P3058">
        <v>21</v>
      </c>
      <c r="Q3058">
        <v>7</v>
      </c>
      <c r="R3058">
        <v>4</v>
      </c>
      <c r="S3058">
        <v>0</v>
      </c>
      <c r="T3058">
        <v>24</v>
      </c>
    </row>
    <row r="3059" spans="1:20" x14ac:dyDescent="0.2">
      <c r="A3059" s="1">
        <v>43340</v>
      </c>
      <c r="B3059" t="s">
        <v>19</v>
      </c>
      <c r="C3059">
        <v>30</v>
      </c>
      <c r="D3059">
        <v>13</v>
      </c>
      <c r="E3059">
        <v>1</v>
      </c>
      <c r="F3059">
        <v>367</v>
      </c>
      <c r="G3059" s="5">
        <v>3.1666666666666599</v>
      </c>
      <c r="H3059" s="5">
        <v>30136.266666666601</v>
      </c>
      <c r="I3059">
        <v>49</v>
      </c>
      <c r="J3059">
        <v>10</v>
      </c>
      <c r="K3059">
        <v>1</v>
      </c>
      <c r="L3059">
        <v>434</v>
      </c>
      <c r="M3059">
        <v>31</v>
      </c>
      <c r="N3059">
        <v>11</v>
      </c>
      <c r="O3059">
        <v>1</v>
      </c>
      <c r="P3059">
        <v>302</v>
      </c>
      <c r="Q3059">
        <v>30</v>
      </c>
      <c r="R3059">
        <v>14</v>
      </c>
      <c r="S3059">
        <v>1</v>
      </c>
      <c r="T3059">
        <v>386</v>
      </c>
    </row>
    <row r="3060" spans="1:20" x14ac:dyDescent="0.2">
      <c r="A3060" s="1">
        <v>43340</v>
      </c>
      <c r="B3060" t="s">
        <v>20</v>
      </c>
      <c r="C3060">
        <v>24</v>
      </c>
      <c r="D3060">
        <v>8</v>
      </c>
      <c r="E3060">
        <v>0</v>
      </c>
      <c r="F3060">
        <v>227</v>
      </c>
      <c r="G3060" s="5">
        <v>2.38888888888888</v>
      </c>
      <c r="H3060" s="5">
        <v>44580</v>
      </c>
      <c r="I3060">
        <v>16</v>
      </c>
      <c r="J3060">
        <v>11</v>
      </c>
      <c r="K3060">
        <v>0</v>
      </c>
      <c r="L3060">
        <v>173</v>
      </c>
      <c r="M3060">
        <v>17</v>
      </c>
      <c r="N3060">
        <v>8</v>
      </c>
      <c r="O3060">
        <v>0</v>
      </c>
      <c r="P3060">
        <v>132</v>
      </c>
      <c r="Q3060">
        <v>7</v>
      </c>
      <c r="R3060">
        <v>15</v>
      </c>
      <c r="S3060">
        <v>0</v>
      </c>
      <c r="T3060">
        <v>105</v>
      </c>
    </row>
    <row r="3061" spans="1:20" x14ac:dyDescent="0.2">
      <c r="A3061" s="1">
        <v>43340</v>
      </c>
      <c r="B3061" t="s">
        <v>21</v>
      </c>
      <c r="C3061">
        <v>8</v>
      </c>
      <c r="D3061">
        <v>10</v>
      </c>
      <c r="E3061">
        <v>0</v>
      </c>
      <c r="F3061">
        <v>79</v>
      </c>
      <c r="G3061" s="5">
        <v>1.8571428571428501</v>
      </c>
      <c r="H3061" s="5">
        <v>43072</v>
      </c>
      <c r="I3061">
        <v>8</v>
      </c>
      <c r="J3061">
        <v>10</v>
      </c>
      <c r="K3061">
        <v>0</v>
      </c>
      <c r="L3061">
        <v>80</v>
      </c>
      <c r="M3061">
        <v>11</v>
      </c>
      <c r="N3061">
        <v>10</v>
      </c>
      <c r="O3061">
        <v>1</v>
      </c>
      <c r="P3061">
        <v>100</v>
      </c>
      <c r="Q3061">
        <v>7</v>
      </c>
      <c r="R3061">
        <v>10</v>
      </c>
      <c r="S3061">
        <v>0</v>
      </c>
      <c r="T3061">
        <v>73</v>
      </c>
    </row>
    <row r="3062" spans="1:20" x14ac:dyDescent="0.2">
      <c r="A3062" s="1">
        <v>43340</v>
      </c>
      <c r="B3062" t="s">
        <v>22</v>
      </c>
      <c r="C3062">
        <v>21</v>
      </c>
      <c r="D3062">
        <v>8</v>
      </c>
      <c r="E3062">
        <v>1</v>
      </c>
      <c r="F3062">
        <v>173</v>
      </c>
      <c r="G3062" s="5">
        <v>16.473684210526301</v>
      </c>
      <c r="H3062" s="5">
        <v>68493.894736842107</v>
      </c>
      <c r="I3062">
        <v>35</v>
      </c>
      <c r="J3062">
        <v>7</v>
      </c>
      <c r="K3062">
        <v>0</v>
      </c>
      <c r="L3062">
        <v>300</v>
      </c>
      <c r="M3062">
        <v>36</v>
      </c>
      <c r="N3062">
        <v>8</v>
      </c>
      <c r="O3062">
        <v>1</v>
      </c>
      <c r="P3062">
        <v>325</v>
      </c>
      <c r="Q3062">
        <v>12</v>
      </c>
      <c r="R3062">
        <v>8</v>
      </c>
      <c r="S3062">
        <v>0</v>
      </c>
      <c r="T3062">
        <v>112</v>
      </c>
    </row>
    <row r="3063" spans="1:20" x14ac:dyDescent="0.2">
      <c r="A3063" s="1">
        <v>43340</v>
      </c>
      <c r="B3063" t="s">
        <v>23</v>
      </c>
      <c r="C3063">
        <v>38</v>
      </c>
      <c r="D3063">
        <v>10</v>
      </c>
      <c r="E3063">
        <v>0</v>
      </c>
      <c r="F3063">
        <v>408</v>
      </c>
      <c r="G3063" s="5">
        <v>4.5</v>
      </c>
      <c r="H3063" s="5">
        <v>55633.111111111102</v>
      </c>
      <c r="I3063">
        <v>52</v>
      </c>
      <c r="J3063">
        <v>10</v>
      </c>
      <c r="K3063">
        <v>0</v>
      </c>
      <c r="L3063">
        <v>570</v>
      </c>
      <c r="M3063">
        <v>40</v>
      </c>
      <c r="N3063">
        <v>10</v>
      </c>
      <c r="O3063">
        <v>0</v>
      </c>
      <c r="P3063">
        <v>442</v>
      </c>
      <c r="Q3063">
        <v>39</v>
      </c>
      <c r="R3063">
        <v>10</v>
      </c>
      <c r="S3063">
        <v>1</v>
      </c>
      <c r="T3063">
        <v>402</v>
      </c>
    </row>
    <row r="3064" spans="1:20" x14ac:dyDescent="0.2">
      <c r="A3064" s="1">
        <v>43340</v>
      </c>
      <c r="B3064" t="s">
        <v>24</v>
      </c>
      <c r="C3064">
        <v>20</v>
      </c>
      <c r="D3064">
        <v>2</v>
      </c>
      <c r="E3064">
        <v>0</v>
      </c>
      <c r="F3064">
        <v>54</v>
      </c>
      <c r="G3064" s="5">
        <v>4.8</v>
      </c>
      <c r="H3064" s="5">
        <v>25217.15</v>
      </c>
      <c r="I3064">
        <v>12</v>
      </c>
      <c r="J3064">
        <v>2</v>
      </c>
      <c r="K3064">
        <v>0</v>
      </c>
      <c r="L3064">
        <v>30</v>
      </c>
      <c r="M3064">
        <v>19</v>
      </c>
      <c r="N3064">
        <v>2</v>
      </c>
      <c r="O3064">
        <v>0</v>
      </c>
      <c r="P3064">
        <v>44</v>
      </c>
      <c r="Q3064">
        <v>12</v>
      </c>
      <c r="R3064">
        <v>2</v>
      </c>
      <c r="S3064">
        <v>0</v>
      </c>
      <c r="T3064">
        <v>29</v>
      </c>
    </row>
    <row r="3065" spans="1:20" x14ac:dyDescent="0.2">
      <c r="A3065" s="1">
        <v>43340</v>
      </c>
      <c r="B3065" t="s">
        <v>25</v>
      </c>
      <c r="C3065">
        <v>8</v>
      </c>
      <c r="D3065">
        <v>4</v>
      </c>
      <c r="E3065">
        <v>1</v>
      </c>
      <c r="F3065">
        <v>28</v>
      </c>
      <c r="G3065" s="5">
        <v>5.4285714285714199</v>
      </c>
      <c r="H3065" s="5">
        <v>71454.428571428507</v>
      </c>
      <c r="I3065">
        <v>7</v>
      </c>
      <c r="J3065">
        <v>4</v>
      </c>
      <c r="K3065">
        <v>0</v>
      </c>
      <c r="L3065">
        <v>24</v>
      </c>
      <c r="M3065">
        <v>14</v>
      </c>
      <c r="N3065">
        <v>4</v>
      </c>
      <c r="O3065">
        <v>0</v>
      </c>
      <c r="P3065">
        <v>56</v>
      </c>
      <c r="Q3065">
        <v>6</v>
      </c>
      <c r="R3065">
        <v>4</v>
      </c>
      <c r="S3065">
        <v>0</v>
      </c>
      <c r="T3065">
        <v>24</v>
      </c>
    </row>
    <row r="3066" spans="1:20" x14ac:dyDescent="0.2">
      <c r="A3066" s="1">
        <v>43340</v>
      </c>
      <c r="B3066" t="s">
        <v>26</v>
      </c>
      <c r="C3066">
        <v>37</v>
      </c>
      <c r="D3066">
        <v>2</v>
      </c>
      <c r="E3066">
        <v>0</v>
      </c>
      <c r="F3066">
        <v>74</v>
      </c>
      <c r="G3066" s="5">
        <v>5.2</v>
      </c>
      <c r="H3066" s="5">
        <v>26849.333333333299</v>
      </c>
      <c r="I3066">
        <v>37</v>
      </c>
      <c r="J3066">
        <v>2</v>
      </c>
      <c r="K3066">
        <v>0</v>
      </c>
      <c r="L3066">
        <v>74</v>
      </c>
      <c r="M3066">
        <v>58</v>
      </c>
      <c r="N3066">
        <v>2</v>
      </c>
      <c r="O3066">
        <v>0</v>
      </c>
      <c r="P3066">
        <v>109</v>
      </c>
      <c r="Q3066">
        <v>35</v>
      </c>
      <c r="R3066">
        <v>2</v>
      </c>
      <c r="S3066">
        <v>0</v>
      </c>
      <c r="T3066">
        <v>67</v>
      </c>
    </row>
    <row r="3067" spans="1:20" x14ac:dyDescent="0.2">
      <c r="A3067" s="1">
        <v>43340</v>
      </c>
      <c r="B3067" t="s">
        <v>27</v>
      </c>
      <c r="C3067">
        <v>4</v>
      </c>
      <c r="D3067">
        <v>8</v>
      </c>
      <c r="E3067">
        <v>0</v>
      </c>
      <c r="F3067">
        <v>37</v>
      </c>
      <c r="G3067" s="5">
        <v>2.75</v>
      </c>
      <c r="H3067" s="5">
        <v>178</v>
      </c>
      <c r="I3067">
        <v>5</v>
      </c>
      <c r="J3067">
        <v>8</v>
      </c>
      <c r="K3067">
        <v>0</v>
      </c>
      <c r="L3067">
        <v>47</v>
      </c>
      <c r="M3067">
        <v>6</v>
      </c>
      <c r="N3067">
        <v>8</v>
      </c>
      <c r="O3067">
        <v>2</v>
      </c>
      <c r="P3067">
        <v>45</v>
      </c>
      <c r="Q3067">
        <v>11</v>
      </c>
      <c r="R3067">
        <v>8</v>
      </c>
      <c r="S3067">
        <v>0</v>
      </c>
      <c r="T3067">
        <v>103</v>
      </c>
    </row>
    <row r="3068" spans="1:20" x14ac:dyDescent="0.2">
      <c r="A3068" s="1">
        <v>43340</v>
      </c>
      <c r="B3068" t="s">
        <v>28</v>
      </c>
      <c r="C3068">
        <v>20</v>
      </c>
      <c r="D3068">
        <v>10</v>
      </c>
      <c r="E3068">
        <v>1</v>
      </c>
      <c r="F3068">
        <v>176</v>
      </c>
      <c r="G3068" s="5">
        <v>4.75</v>
      </c>
      <c r="H3068" s="5">
        <v>40135</v>
      </c>
      <c r="I3068">
        <v>19</v>
      </c>
      <c r="J3068">
        <v>19</v>
      </c>
      <c r="K3068">
        <v>0</v>
      </c>
      <c r="L3068">
        <v>361</v>
      </c>
      <c r="M3068">
        <v>14</v>
      </c>
      <c r="N3068">
        <v>12</v>
      </c>
      <c r="O3068">
        <v>0</v>
      </c>
      <c r="P3068">
        <v>160</v>
      </c>
      <c r="Q3068">
        <v>12</v>
      </c>
      <c r="R3068">
        <v>11</v>
      </c>
      <c r="S3068">
        <v>0</v>
      </c>
      <c r="T3068">
        <v>122</v>
      </c>
    </row>
    <row r="3069" spans="1:20" x14ac:dyDescent="0.2">
      <c r="A3069" s="1">
        <v>43340</v>
      </c>
      <c r="B3069" t="s">
        <v>29</v>
      </c>
      <c r="C3069">
        <v>17</v>
      </c>
      <c r="D3069">
        <v>2</v>
      </c>
      <c r="E3069">
        <v>0</v>
      </c>
      <c r="F3069">
        <v>48</v>
      </c>
      <c r="G3069" s="5">
        <v>3.5882352941176401</v>
      </c>
      <c r="H3069" s="5">
        <v>35429.9411764705</v>
      </c>
      <c r="I3069">
        <v>14</v>
      </c>
      <c r="J3069">
        <v>2</v>
      </c>
      <c r="K3069">
        <v>0</v>
      </c>
      <c r="L3069">
        <v>28</v>
      </c>
      <c r="M3069">
        <v>17</v>
      </c>
      <c r="N3069">
        <v>2</v>
      </c>
      <c r="O3069">
        <v>0</v>
      </c>
      <c r="P3069">
        <v>33</v>
      </c>
      <c r="Q3069">
        <v>20</v>
      </c>
      <c r="R3069">
        <v>2</v>
      </c>
      <c r="S3069">
        <v>0</v>
      </c>
      <c r="T3069">
        <v>67</v>
      </c>
    </row>
    <row r="3070" spans="1:20" x14ac:dyDescent="0.2">
      <c r="A3070" s="1">
        <v>43340</v>
      </c>
      <c r="B3070" t="s">
        <v>30</v>
      </c>
      <c r="C3070">
        <v>13</v>
      </c>
      <c r="D3070">
        <v>2</v>
      </c>
      <c r="E3070">
        <v>0</v>
      </c>
      <c r="F3070">
        <v>34</v>
      </c>
      <c r="G3070" s="5">
        <v>5</v>
      </c>
      <c r="H3070" s="5">
        <v>30888.538461538399</v>
      </c>
      <c r="I3070">
        <v>22</v>
      </c>
      <c r="J3070">
        <v>2</v>
      </c>
      <c r="K3070">
        <v>0</v>
      </c>
      <c r="L3070">
        <v>48</v>
      </c>
      <c r="M3070">
        <v>13</v>
      </c>
      <c r="N3070">
        <v>2</v>
      </c>
      <c r="O3070">
        <v>0</v>
      </c>
      <c r="P3070">
        <v>26</v>
      </c>
      <c r="Q3070">
        <v>15</v>
      </c>
      <c r="R3070">
        <v>2</v>
      </c>
      <c r="S3070">
        <v>0</v>
      </c>
      <c r="T3070">
        <v>46</v>
      </c>
    </row>
    <row r="3071" spans="1:20" x14ac:dyDescent="0.2">
      <c r="A3071" s="1">
        <v>43340</v>
      </c>
      <c r="B3071" t="s">
        <v>31</v>
      </c>
      <c r="C3071">
        <v>83</v>
      </c>
      <c r="D3071">
        <v>12</v>
      </c>
      <c r="E3071">
        <v>1</v>
      </c>
      <c r="F3071">
        <v>961</v>
      </c>
      <c r="G3071" s="5">
        <v>4.1139240506329102</v>
      </c>
      <c r="H3071" s="5">
        <v>38093.379746835402</v>
      </c>
      <c r="I3071">
        <v>80</v>
      </c>
      <c r="J3071">
        <v>14</v>
      </c>
      <c r="K3071">
        <v>0</v>
      </c>
      <c r="L3071">
        <v>1127</v>
      </c>
      <c r="M3071">
        <v>87</v>
      </c>
      <c r="N3071">
        <v>13</v>
      </c>
      <c r="O3071">
        <v>1</v>
      </c>
      <c r="P3071">
        <v>1081</v>
      </c>
      <c r="Q3071">
        <v>78</v>
      </c>
      <c r="R3071">
        <v>13</v>
      </c>
      <c r="S3071">
        <v>0</v>
      </c>
      <c r="T3071">
        <v>965</v>
      </c>
    </row>
    <row r="3072" spans="1:20" x14ac:dyDescent="0.2">
      <c r="A3072" s="1">
        <v>43340</v>
      </c>
      <c r="B3072" t="s">
        <v>32</v>
      </c>
      <c r="C3072">
        <v>25</v>
      </c>
      <c r="D3072">
        <v>3</v>
      </c>
      <c r="E3072">
        <v>0</v>
      </c>
      <c r="F3072">
        <v>80</v>
      </c>
      <c r="G3072" s="5">
        <v>3.92</v>
      </c>
      <c r="H3072" s="5">
        <v>24111.64</v>
      </c>
      <c r="I3072">
        <v>35</v>
      </c>
      <c r="J3072">
        <v>3</v>
      </c>
      <c r="K3072">
        <v>0</v>
      </c>
      <c r="L3072">
        <v>139</v>
      </c>
      <c r="M3072">
        <v>33</v>
      </c>
      <c r="N3072">
        <v>3</v>
      </c>
      <c r="O3072">
        <v>0</v>
      </c>
      <c r="P3072">
        <v>124</v>
      </c>
      <c r="Q3072">
        <v>25</v>
      </c>
      <c r="R3072">
        <v>3</v>
      </c>
      <c r="S3072">
        <v>0</v>
      </c>
      <c r="T3072">
        <v>112</v>
      </c>
    </row>
    <row r="3073" spans="1:20" x14ac:dyDescent="0.2">
      <c r="A3073" s="1">
        <v>43341</v>
      </c>
      <c r="B3073" t="s">
        <v>18</v>
      </c>
      <c r="C3073">
        <v>10</v>
      </c>
      <c r="D3073">
        <v>4</v>
      </c>
      <c r="E3073">
        <v>0</v>
      </c>
      <c r="F3073">
        <v>34</v>
      </c>
      <c r="G3073" s="5">
        <v>2</v>
      </c>
      <c r="H3073" s="5">
        <v>77803.444444444394</v>
      </c>
      <c r="I3073">
        <v>10</v>
      </c>
      <c r="J3073">
        <v>4</v>
      </c>
      <c r="K3073">
        <v>1</v>
      </c>
      <c r="L3073">
        <v>32</v>
      </c>
      <c r="M3073">
        <v>10</v>
      </c>
      <c r="N3073">
        <v>4</v>
      </c>
      <c r="O3073">
        <v>0</v>
      </c>
      <c r="P3073">
        <v>34</v>
      </c>
      <c r="Q3073">
        <v>6</v>
      </c>
      <c r="R3073">
        <v>4</v>
      </c>
      <c r="S3073">
        <v>4</v>
      </c>
      <c r="T3073">
        <v>10</v>
      </c>
    </row>
    <row r="3074" spans="1:20" x14ac:dyDescent="0.2">
      <c r="A3074" s="1">
        <v>43341</v>
      </c>
      <c r="B3074" t="s">
        <v>19</v>
      </c>
      <c r="C3074">
        <v>37</v>
      </c>
      <c r="D3074">
        <v>10</v>
      </c>
      <c r="E3074">
        <v>1</v>
      </c>
      <c r="F3074">
        <v>359</v>
      </c>
      <c r="G3074" s="5">
        <v>10.1351351351351</v>
      </c>
      <c r="H3074" s="5">
        <v>48828</v>
      </c>
      <c r="I3074">
        <v>44</v>
      </c>
      <c r="J3074">
        <v>9</v>
      </c>
      <c r="K3074">
        <v>1</v>
      </c>
      <c r="L3074">
        <v>387</v>
      </c>
      <c r="M3074">
        <v>28</v>
      </c>
      <c r="N3074">
        <v>16</v>
      </c>
      <c r="O3074">
        <v>1</v>
      </c>
      <c r="P3074">
        <v>406</v>
      </c>
      <c r="Q3074">
        <v>30</v>
      </c>
      <c r="R3074">
        <v>9</v>
      </c>
      <c r="S3074">
        <v>2</v>
      </c>
      <c r="T3074">
        <v>220</v>
      </c>
    </row>
    <row r="3075" spans="1:20" x14ac:dyDescent="0.2">
      <c r="A3075" s="1">
        <v>43341</v>
      </c>
      <c r="B3075" t="s">
        <v>20</v>
      </c>
      <c r="C3075">
        <v>16</v>
      </c>
      <c r="D3075">
        <v>10</v>
      </c>
      <c r="E3075">
        <v>2</v>
      </c>
      <c r="F3075">
        <v>127</v>
      </c>
      <c r="G3075" s="5">
        <v>3.3125</v>
      </c>
      <c r="H3075" s="5">
        <v>56263.4375</v>
      </c>
      <c r="I3075">
        <v>14</v>
      </c>
      <c r="J3075">
        <v>9</v>
      </c>
      <c r="K3075">
        <v>1</v>
      </c>
      <c r="L3075">
        <v>115</v>
      </c>
      <c r="M3075">
        <v>22</v>
      </c>
      <c r="N3075">
        <v>10</v>
      </c>
      <c r="O3075">
        <v>0</v>
      </c>
      <c r="P3075">
        <v>206</v>
      </c>
      <c r="Q3075">
        <v>10</v>
      </c>
      <c r="R3075">
        <v>6</v>
      </c>
      <c r="S3075">
        <v>0</v>
      </c>
      <c r="T3075">
        <v>64</v>
      </c>
    </row>
    <row r="3076" spans="1:20" x14ac:dyDescent="0.2">
      <c r="A3076" s="1">
        <v>43341</v>
      </c>
      <c r="B3076" t="s">
        <v>21</v>
      </c>
      <c r="C3076">
        <v>3</v>
      </c>
      <c r="D3076">
        <v>10</v>
      </c>
      <c r="E3076">
        <v>0</v>
      </c>
      <c r="F3076">
        <v>30</v>
      </c>
      <c r="G3076" s="5">
        <v>2.3333333333333299</v>
      </c>
      <c r="H3076" s="5">
        <v>33386.666666666599</v>
      </c>
      <c r="I3076">
        <v>12</v>
      </c>
      <c r="J3076">
        <v>10</v>
      </c>
      <c r="K3076">
        <v>0</v>
      </c>
      <c r="L3076">
        <v>120</v>
      </c>
      <c r="M3076">
        <v>11</v>
      </c>
      <c r="N3076">
        <v>10</v>
      </c>
      <c r="O3076">
        <v>0</v>
      </c>
      <c r="P3076">
        <v>114</v>
      </c>
      <c r="Q3076">
        <v>6</v>
      </c>
      <c r="R3076">
        <v>10</v>
      </c>
      <c r="S3076">
        <v>0</v>
      </c>
      <c r="T3076">
        <v>62</v>
      </c>
    </row>
    <row r="3077" spans="1:20" x14ac:dyDescent="0.2">
      <c r="A3077" s="1">
        <v>43341</v>
      </c>
      <c r="B3077" t="s">
        <v>22</v>
      </c>
      <c r="C3077">
        <v>30</v>
      </c>
      <c r="D3077">
        <v>7</v>
      </c>
      <c r="E3077">
        <v>0</v>
      </c>
      <c r="F3077">
        <v>266</v>
      </c>
      <c r="G3077" s="5">
        <v>4.07407407407407</v>
      </c>
      <c r="H3077" s="5">
        <v>48225.111111111102</v>
      </c>
      <c r="I3077">
        <v>33</v>
      </c>
      <c r="J3077">
        <v>7</v>
      </c>
      <c r="K3077">
        <v>0</v>
      </c>
      <c r="L3077">
        <v>282</v>
      </c>
      <c r="M3077">
        <v>25</v>
      </c>
      <c r="N3077">
        <v>8</v>
      </c>
      <c r="O3077">
        <v>0</v>
      </c>
      <c r="P3077">
        <v>223</v>
      </c>
      <c r="Q3077">
        <v>25</v>
      </c>
      <c r="R3077">
        <v>8</v>
      </c>
      <c r="S3077">
        <v>2</v>
      </c>
      <c r="T3077">
        <v>186</v>
      </c>
    </row>
    <row r="3078" spans="1:20" x14ac:dyDescent="0.2">
      <c r="A3078" s="1">
        <v>43341</v>
      </c>
      <c r="B3078" t="s">
        <v>23</v>
      </c>
      <c r="C3078">
        <v>29</v>
      </c>
      <c r="D3078">
        <v>10</v>
      </c>
      <c r="E3078">
        <v>0</v>
      </c>
      <c r="F3078">
        <v>323</v>
      </c>
      <c r="G3078" s="5">
        <v>3.88888888888888</v>
      </c>
      <c r="H3078" s="5">
        <v>48216.555555555497</v>
      </c>
      <c r="I3078">
        <v>42</v>
      </c>
      <c r="J3078">
        <v>10</v>
      </c>
      <c r="K3078">
        <v>0</v>
      </c>
      <c r="L3078">
        <v>462</v>
      </c>
      <c r="M3078">
        <v>38</v>
      </c>
      <c r="N3078">
        <v>10</v>
      </c>
      <c r="O3078">
        <v>0</v>
      </c>
      <c r="P3078">
        <v>413</v>
      </c>
      <c r="Q3078">
        <v>61</v>
      </c>
      <c r="R3078">
        <v>10</v>
      </c>
      <c r="S3078">
        <v>0</v>
      </c>
      <c r="T3078">
        <v>665</v>
      </c>
    </row>
    <row r="3079" spans="1:20" x14ac:dyDescent="0.2">
      <c r="A3079" s="1">
        <v>43341</v>
      </c>
      <c r="B3079" t="s">
        <v>24</v>
      </c>
      <c r="C3079">
        <v>14</v>
      </c>
      <c r="D3079">
        <v>2</v>
      </c>
      <c r="E3079">
        <v>0</v>
      </c>
      <c r="F3079">
        <v>32</v>
      </c>
      <c r="G3079" s="5">
        <v>1.5714285714285701</v>
      </c>
      <c r="H3079" s="5">
        <v>85749.285714285696</v>
      </c>
      <c r="I3079">
        <v>13</v>
      </c>
      <c r="J3079">
        <v>2</v>
      </c>
      <c r="K3079">
        <v>0</v>
      </c>
      <c r="L3079">
        <v>30</v>
      </c>
      <c r="M3079">
        <v>12</v>
      </c>
      <c r="N3079">
        <v>2</v>
      </c>
      <c r="O3079">
        <v>0</v>
      </c>
      <c r="P3079">
        <v>35</v>
      </c>
      <c r="Q3079">
        <v>9</v>
      </c>
      <c r="R3079">
        <v>2</v>
      </c>
      <c r="S3079">
        <v>0</v>
      </c>
      <c r="T3079">
        <v>22</v>
      </c>
    </row>
    <row r="3080" spans="1:20" x14ac:dyDescent="0.2">
      <c r="A3080" s="1">
        <v>43341</v>
      </c>
      <c r="B3080" t="s">
        <v>25</v>
      </c>
      <c r="C3080">
        <v>13</v>
      </c>
      <c r="D3080">
        <v>4</v>
      </c>
      <c r="E3080">
        <v>0</v>
      </c>
      <c r="F3080">
        <v>48</v>
      </c>
      <c r="G3080" s="5">
        <v>2.25</v>
      </c>
      <c r="H3080" s="5">
        <v>62633.5</v>
      </c>
      <c r="I3080">
        <v>9</v>
      </c>
      <c r="J3080">
        <v>4</v>
      </c>
      <c r="K3080">
        <v>0</v>
      </c>
      <c r="L3080">
        <v>32</v>
      </c>
      <c r="M3080">
        <v>11</v>
      </c>
      <c r="N3080">
        <v>4</v>
      </c>
      <c r="O3080">
        <v>0</v>
      </c>
      <c r="P3080">
        <v>42</v>
      </c>
      <c r="Q3080">
        <v>9</v>
      </c>
      <c r="R3080">
        <v>4</v>
      </c>
      <c r="S3080">
        <v>1</v>
      </c>
      <c r="T3080">
        <v>27</v>
      </c>
    </row>
    <row r="3081" spans="1:20" x14ac:dyDescent="0.2">
      <c r="A3081" s="1">
        <v>43341</v>
      </c>
      <c r="B3081" t="s">
        <v>26</v>
      </c>
      <c r="C3081">
        <v>28</v>
      </c>
      <c r="D3081">
        <v>2</v>
      </c>
      <c r="E3081">
        <v>0</v>
      </c>
      <c r="F3081">
        <v>51</v>
      </c>
      <c r="G3081" s="5">
        <v>5.4782608695652097</v>
      </c>
      <c r="H3081" s="5">
        <v>47926.217391304301</v>
      </c>
      <c r="I3081">
        <v>47</v>
      </c>
      <c r="J3081">
        <v>2</v>
      </c>
      <c r="K3081">
        <v>0</v>
      </c>
      <c r="L3081">
        <v>94</v>
      </c>
      <c r="M3081">
        <v>63</v>
      </c>
      <c r="N3081">
        <v>2</v>
      </c>
      <c r="O3081">
        <v>0</v>
      </c>
      <c r="P3081">
        <v>119</v>
      </c>
      <c r="Q3081">
        <v>28</v>
      </c>
      <c r="R3081">
        <v>2</v>
      </c>
      <c r="S3081">
        <v>0</v>
      </c>
      <c r="T3081">
        <v>50</v>
      </c>
    </row>
    <row r="3082" spans="1:20" x14ac:dyDescent="0.2">
      <c r="A3082" s="1">
        <v>43341</v>
      </c>
      <c r="B3082" t="s">
        <v>27</v>
      </c>
      <c r="C3082">
        <v>15</v>
      </c>
      <c r="D3082">
        <v>7</v>
      </c>
      <c r="E3082">
        <v>1</v>
      </c>
      <c r="F3082">
        <v>109</v>
      </c>
      <c r="G3082" s="5">
        <v>1.4285714285714199</v>
      </c>
      <c r="H3082" s="5">
        <v>78606.071428571406</v>
      </c>
      <c r="I3082">
        <v>13</v>
      </c>
      <c r="J3082">
        <v>8</v>
      </c>
      <c r="K3082">
        <v>2</v>
      </c>
      <c r="L3082">
        <v>99</v>
      </c>
      <c r="M3082">
        <v>13</v>
      </c>
      <c r="N3082">
        <v>8</v>
      </c>
      <c r="O3082">
        <v>1</v>
      </c>
      <c r="P3082">
        <v>117</v>
      </c>
      <c r="Q3082">
        <v>8</v>
      </c>
      <c r="R3082">
        <v>8</v>
      </c>
      <c r="S3082">
        <v>2</v>
      </c>
      <c r="T3082">
        <v>52</v>
      </c>
    </row>
    <row r="3083" spans="1:20" x14ac:dyDescent="0.2">
      <c r="A3083" s="1">
        <v>43341</v>
      </c>
      <c r="B3083" t="s">
        <v>28</v>
      </c>
      <c r="C3083">
        <v>18</v>
      </c>
      <c r="D3083">
        <v>7</v>
      </c>
      <c r="E3083">
        <v>1</v>
      </c>
      <c r="F3083">
        <v>113</v>
      </c>
      <c r="G3083" s="5">
        <v>3.7222222222222201</v>
      </c>
      <c r="H3083" s="5">
        <v>55716.5</v>
      </c>
      <c r="I3083">
        <v>10</v>
      </c>
      <c r="J3083">
        <v>9</v>
      </c>
      <c r="K3083">
        <v>2</v>
      </c>
      <c r="L3083">
        <v>70</v>
      </c>
      <c r="M3083">
        <v>16</v>
      </c>
      <c r="N3083">
        <v>11</v>
      </c>
      <c r="O3083">
        <v>0</v>
      </c>
      <c r="P3083">
        <v>174</v>
      </c>
      <c r="Q3083">
        <v>14</v>
      </c>
      <c r="R3083">
        <v>8</v>
      </c>
      <c r="S3083">
        <v>1</v>
      </c>
      <c r="T3083">
        <v>89</v>
      </c>
    </row>
    <row r="3084" spans="1:20" x14ac:dyDescent="0.2">
      <c r="A3084" s="1">
        <v>43341</v>
      </c>
      <c r="B3084" t="s">
        <v>29</v>
      </c>
      <c r="C3084">
        <v>17</v>
      </c>
      <c r="D3084">
        <v>2</v>
      </c>
      <c r="E3084">
        <v>0</v>
      </c>
      <c r="F3084">
        <v>40</v>
      </c>
      <c r="G3084" s="5">
        <v>2.0666666666666602</v>
      </c>
      <c r="H3084" s="5">
        <v>66708.2</v>
      </c>
      <c r="I3084">
        <v>19</v>
      </c>
      <c r="J3084">
        <v>2</v>
      </c>
      <c r="K3084">
        <v>0</v>
      </c>
      <c r="L3084">
        <v>42</v>
      </c>
      <c r="M3084">
        <v>24</v>
      </c>
      <c r="N3084">
        <v>2</v>
      </c>
      <c r="O3084">
        <v>0</v>
      </c>
      <c r="P3084">
        <v>53</v>
      </c>
      <c r="Q3084">
        <v>8</v>
      </c>
      <c r="R3084">
        <v>2</v>
      </c>
      <c r="S3084">
        <v>1</v>
      </c>
      <c r="T3084">
        <v>12</v>
      </c>
    </row>
    <row r="3085" spans="1:20" x14ac:dyDescent="0.2">
      <c r="A3085" s="1">
        <v>43341</v>
      </c>
      <c r="B3085" t="s">
        <v>30</v>
      </c>
      <c r="C3085">
        <v>16</v>
      </c>
      <c r="D3085">
        <v>2</v>
      </c>
      <c r="E3085">
        <v>0</v>
      </c>
      <c r="F3085">
        <v>36</v>
      </c>
      <c r="G3085" s="5">
        <v>1.875</v>
      </c>
      <c r="H3085" s="5">
        <v>62730.75</v>
      </c>
      <c r="I3085">
        <v>21</v>
      </c>
      <c r="J3085">
        <v>2</v>
      </c>
      <c r="K3085">
        <v>0</v>
      </c>
      <c r="L3085">
        <v>52</v>
      </c>
      <c r="M3085">
        <v>21</v>
      </c>
      <c r="N3085">
        <v>2</v>
      </c>
      <c r="O3085">
        <v>0</v>
      </c>
      <c r="P3085">
        <v>63</v>
      </c>
      <c r="Q3085">
        <v>12</v>
      </c>
      <c r="R3085">
        <v>2</v>
      </c>
      <c r="S3085">
        <v>0</v>
      </c>
      <c r="T3085">
        <v>27</v>
      </c>
    </row>
    <row r="3086" spans="1:20" x14ac:dyDescent="0.2">
      <c r="A3086" s="1">
        <v>43341</v>
      </c>
      <c r="B3086" t="s">
        <v>31</v>
      </c>
      <c r="C3086">
        <v>61</v>
      </c>
      <c r="D3086">
        <v>12</v>
      </c>
      <c r="E3086">
        <v>1</v>
      </c>
      <c r="F3086">
        <v>709</v>
      </c>
      <c r="G3086" s="5">
        <v>6.5409836065573703</v>
      </c>
      <c r="H3086" s="5">
        <v>55846.688524590099</v>
      </c>
      <c r="I3086">
        <v>77</v>
      </c>
      <c r="J3086">
        <v>13</v>
      </c>
      <c r="K3086">
        <v>0</v>
      </c>
      <c r="L3086">
        <v>963</v>
      </c>
      <c r="M3086">
        <v>71</v>
      </c>
      <c r="N3086">
        <v>14</v>
      </c>
      <c r="O3086">
        <v>1</v>
      </c>
      <c r="P3086">
        <v>929</v>
      </c>
      <c r="Q3086">
        <v>69</v>
      </c>
      <c r="R3086">
        <v>12</v>
      </c>
      <c r="S3086">
        <v>1</v>
      </c>
      <c r="T3086">
        <v>746</v>
      </c>
    </row>
    <row r="3087" spans="1:20" x14ac:dyDescent="0.2">
      <c r="A3087" s="1">
        <v>43341</v>
      </c>
      <c r="B3087" t="s">
        <v>32</v>
      </c>
      <c r="C3087">
        <v>26</v>
      </c>
      <c r="D3087">
        <v>3</v>
      </c>
      <c r="E3087">
        <v>1</v>
      </c>
      <c r="F3087">
        <v>103</v>
      </c>
      <c r="G3087" s="5">
        <v>2.8636363636363602</v>
      </c>
      <c r="H3087" s="5">
        <v>81865.590909090897</v>
      </c>
      <c r="I3087">
        <v>25</v>
      </c>
      <c r="J3087">
        <v>3</v>
      </c>
      <c r="K3087">
        <v>1</v>
      </c>
      <c r="L3087">
        <v>109</v>
      </c>
      <c r="M3087">
        <v>30</v>
      </c>
      <c r="N3087">
        <v>3</v>
      </c>
      <c r="O3087">
        <v>0</v>
      </c>
      <c r="P3087">
        <v>117</v>
      </c>
      <c r="Q3087">
        <v>24</v>
      </c>
      <c r="R3087">
        <v>3</v>
      </c>
      <c r="S3087">
        <v>0</v>
      </c>
      <c r="T3087">
        <v>85</v>
      </c>
    </row>
    <row r="3088" spans="1:20" x14ac:dyDescent="0.2">
      <c r="A3088" s="1">
        <v>43342</v>
      </c>
      <c r="B3088" t="s">
        <v>18</v>
      </c>
      <c r="C3088">
        <v>3</v>
      </c>
      <c r="D3088">
        <v>4</v>
      </c>
      <c r="E3088">
        <v>0</v>
      </c>
      <c r="F3088">
        <v>10</v>
      </c>
      <c r="G3088" s="5">
        <v>11.5</v>
      </c>
      <c r="H3088" s="5">
        <v>50021</v>
      </c>
      <c r="I3088">
        <v>5</v>
      </c>
      <c r="J3088">
        <v>4</v>
      </c>
      <c r="K3088">
        <v>0</v>
      </c>
      <c r="L3088">
        <v>18</v>
      </c>
      <c r="M3088">
        <v>9</v>
      </c>
      <c r="N3088">
        <v>4</v>
      </c>
      <c r="O3088">
        <v>0</v>
      </c>
      <c r="P3088">
        <v>32</v>
      </c>
      <c r="Q3088">
        <v>20</v>
      </c>
      <c r="R3088">
        <v>4</v>
      </c>
      <c r="S3088">
        <v>0</v>
      </c>
      <c r="T3088">
        <v>70</v>
      </c>
    </row>
    <row r="3089" spans="1:20" x14ac:dyDescent="0.2">
      <c r="A3089" s="1">
        <v>43342</v>
      </c>
      <c r="B3089" t="s">
        <v>19</v>
      </c>
      <c r="C3089">
        <v>37</v>
      </c>
      <c r="D3089">
        <v>11</v>
      </c>
      <c r="E3089">
        <v>1</v>
      </c>
      <c r="F3089">
        <v>380</v>
      </c>
      <c r="G3089" s="5">
        <v>5.1081081081080999</v>
      </c>
      <c r="H3089" s="5">
        <v>54103.189189189099</v>
      </c>
      <c r="I3089">
        <v>38</v>
      </c>
      <c r="J3089">
        <v>13</v>
      </c>
      <c r="K3089">
        <v>1</v>
      </c>
      <c r="L3089">
        <v>436</v>
      </c>
      <c r="M3089">
        <v>35</v>
      </c>
      <c r="N3089">
        <v>11</v>
      </c>
      <c r="O3089">
        <v>1</v>
      </c>
      <c r="P3089">
        <v>359</v>
      </c>
      <c r="Q3089">
        <v>56</v>
      </c>
      <c r="R3089">
        <v>15</v>
      </c>
      <c r="S3089">
        <v>0</v>
      </c>
      <c r="T3089">
        <v>799</v>
      </c>
    </row>
    <row r="3090" spans="1:20" x14ac:dyDescent="0.2">
      <c r="A3090" s="1">
        <v>43342</v>
      </c>
      <c r="B3090" t="s">
        <v>20</v>
      </c>
      <c r="C3090">
        <v>21</v>
      </c>
      <c r="D3090">
        <v>7</v>
      </c>
      <c r="E3090">
        <v>0</v>
      </c>
      <c r="F3090">
        <v>149</v>
      </c>
      <c r="G3090" s="5">
        <v>7.4761904761904701</v>
      </c>
      <c r="H3090" s="5">
        <v>42957.476190476104</v>
      </c>
      <c r="I3090">
        <v>21</v>
      </c>
      <c r="J3090">
        <v>9</v>
      </c>
      <c r="K3090">
        <v>0</v>
      </c>
      <c r="L3090">
        <v>180</v>
      </c>
      <c r="M3090">
        <v>31</v>
      </c>
      <c r="N3090">
        <v>12</v>
      </c>
      <c r="O3090">
        <v>0</v>
      </c>
      <c r="P3090">
        <v>344</v>
      </c>
      <c r="Q3090">
        <v>42</v>
      </c>
      <c r="R3090">
        <v>8</v>
      </c>
      <c r="S3090">
        <v>0</v>
      </c>
      <c r="T3090">
        <v>350</v>
      </c>
    </row>
    <row r="3091" spans="1:20" x14ac:dyDescent="0.2">
      <c r="A3091" s="1">
        <v>43342</v>
      </c>
      <c r="B3091" t="s">
        <v>21</v>
      </c>
      <c r="C3091">
        <v>12</v>
      </c>
      <c r="D3091">
        <v>10</v>
      </c>
      <c r="E3091">
        <v>0</v>
      </c>
      <c r="F3091">
        <v>123</v>
      </c>
      <c r="G3091" s="5">
        <v>1.8181818181818099</v>
      </c>
      <c r="H3091" s="5">
        <v>63731.818181818096</v>
      </c>
      <c r="I3091">
        <v>6</v>
      </c>
      <c r="J3091">
        <v>10</v>
      </c>
      <c r="K3091">
        <v>0</v>
      </c>
      <c r="L3091">
        <v>60</v>
      </c>
      <c r="M3091">
        <v>10</v>
      </c>
      <c r="N3091">
        <v>10</v>
      </c>
      <c r="O3091">
        <v>0</v>
      </c>
      <c r="P3091">
        <v>103</v>
      </c>
      <c r="Q3091">
        <v>10</v>
      </c>
      <c r="R3091">
        <v>10</v>
      </c>
      <c r="S3091">
        <v>0</v>
      </c>
      <c r="T3091">
        <v>102</v>
      </c>
    </row>
    <row r="3092" spans="1:20" x14ac:dyDescent="0.2">
      <c r="A3092" s="1">
        <v>43342</v>
      </c>
      <c r="B3092" t="s">
        <v>22</v>
      </c>
      <c r="C3092">
        <v>22</v>
      </c>
      <c r="D3092">
        <v>8</v>
      </c>
      <c r="E3092">
        <v>0</v>
      </c>
      <c r="F3092">
        <v>209</v>
      </c>
      <c r="G3092" s="5">
        <v>1.9047619047619</v>
      </c>
      <c r="H3092" s="5">
        <v>76258.047619047604</v>
      </c>
      <c r="I3092">
        <v>47</v>
      </c>
      <c r="J3092">
        <v>7</v>
      </c>
      <c r="K3092">
        <v>0</v>
      </c>
      <c r="L3092">
        <v>393</v>
      </c>
      <c r="M3092">
        <v>31</v>
      </c>
      <c r="N3092">
        <v>8</v>
      </c>
      <c r="O3092">
        <v>1</v>
      </c>
      <c r="P3092">
        <v>271</v>
      </c>
      <c r="Q3092">
        <v>48</v>
      </c>
      <c r="R3092">
        <v>8</v>
      </c>
      <c r="S3092">
        <v>0</v>
      </c>
      <c r="T3092">
        <v>444</v>
      </c>
    </row>
    <row r="3093" spans="1:20" x14ac:dyDescent="0.2">
      <c r="A3093" s="1">
        <v>43342</v>
      </c>
      <c r="B3093" t="s">
        <v>23</v>
      </c>
      <c r="C3093">
        <v>37</v>
      </c>
      <c r="D3093">
        <v>10</v>
      </c>
      <c r="E3093">
        <v>0</v>
      </c>
      <c r="F3093">
        <v>413</v>
      </c>
      <c r="G3093" s="5">
        <v>2.77142857142857</v>
      </c>
      <c r="H3093" s="5">
        <v>60102.714285714203</v>
      </c>
      <c r="I3093">
        <v>59</v>
      </c>
      <c r="J3093">
        <v>10</v>
      </c>
      <c r="K3093">
        <v>0</v>
      </c>
      <c r="L3093">
        <v>640</v>
      </c>
      <c r="M3093">
        <v>40</v>
      </c>
      <c r="N3093">
        <v>10</v>
      </c>
      <c r="O3093">
        <v>0</v>
      </c>
      <c r="P3093">
        <v>450</v>
      </c>
      <c r="Q3093">
        <v>94</v>
      </c>
      <c r="R3093">
        <v>10</v>
      </c>
      <c r="S3093">
        <v>0</v>
      </c>
      <c r="T3093">
        <v>1046</v>
      </c>
    </row>
    <row r="3094" spans="1:20" x14ac:dyDescent="0.2">
      <c r="A3094" s="1">
        <v>43342</v>
      </c>
      <c r="B3094" t="s">
        <v>24</v>
      </c>
      <c r="C3094">
        <v>15</v>
      </c>
      <c r="D3094">
        <v>2</v>
      </c>
      <c r="E3094">
        <v>0</v>
      </c>
      <c r="F3094">
        <v>44</v>
      </c>
      <c r="G3094" s="5">
        <v>5.0666666666666602</v>
      </c>
      <c r="H3094" s="5">
        <v>40117.4</v>
      </c>
      <c r="I3094">
        <v>13</v>
      </c>
      <c r="J3094">
        <v>2</v>
      </c>
      <c r="K3094">
        <v>0</v>
      </c>
      <c r="L3094">
        <v>40</v>
      </c>
      <c r="M3094">
        <v>20</v>
      </c>
      <c r="N3094">
        <v>2</v>
      </c>
      <c r="O3094">
        <v>0</v>
      </c>
      <c r="P3094">
        <v>74</v>
      </c>
      <c r="Q3094">
        <v>38</v>
      </c>
      <c r="R3094">
        <v>2</v>
      </c>
      <c r="S3094">
        <v>0</v>
      </c>
      <c r="T3094">
        <v>107</v>
      </c>
    </row>
    <row r="3095" spans="1:20" x14ac:dyDescent="0.2">
      <c r="A3095" s="1">
        <v>43342</v>
      </c>
      <c r="B3095" t="s">
        <v>25</v>
      </c>
      <c r="C3095">
        <v>4</v>
      </c>
      <c r="D3095">
        <v>4</v>
      </c>
      <c r="E3095">
        <v>0</v>
      </c>
      <c r="F3095">
        <v>16</v>
      </c>
      <c r="G3095" s="5">
        <v>11.5</v>
      </c>
      <c r="H3095" s="5">
        <v>25215.75</v>
      </c>
      <c r="I3095">
        <v>18</v>
      </c>
      <c r="J3095">
        <v>4</v>
      </c>
      <c r="K3095">
        <v>0</v>
      </c>
      <c r="L3095">
        <v>63</v>
      </c>
      <c r="M3095">
        <v>7</v>
      </c>
      <c r="N3095">
        <v>4</v>
      </c>
      <c r="O3095">
        <v>0</v>
      </c>
      <c r="P3095">
        <v>28</v>
      </c>
      <c r="Q3095">
        <v>20</v>
      </c>
      <c r="R3095">
        <v>4</v>
      </c>
      <c r="S3095">
        <v>0</v>
      </c>
      <c r="T3095">
        <v>80</v>
      </c>
    </row>
    <row r="3096" spans="1:20" x14ac:dyDescent="0.2">
      <c r="A3096" s="1">
        <v>43342</v>
      </c>
      <c r="B3096" t="s">
        <v>26</v>
      </c>
      <c r="C3096">
        <v>43</v>
      </c>
      <c r="D3096">
        <v>2</v>
      </c>
      <c r="E3096">
        <v>0</v>
      </c>
      <c r="F3096">
        <v>83</v>
      </c>
      <c r="G3096" s="5">
        <v>13.2222222222222</v>
      </c>
      <c r="H3096" s="5">
        <v>37144.592592592497</v>
      </c>
      <c r="I3096">
        <v>52</v>
      </c>
      <c r="J3096">
        <v>2</v>
      </c>
      <c r="K3096">
        <v>0</v>
      </c>
      <c r="L3096">
        <v>102</v>
      </c>
      <c r="M3096">
        <v>46</v>
      </c>
      <c r="N3096">
        <v>2</v>
      </c>
      <c r="O3096">
        <v>0</v>
      </c>
      <c r="P3096">
        <v>91</v>
      </c>
      <c r="Q3096">
        <v>92</v>
      </c>
      <c r="R3096">
        <v>2</v>
      </c>
      <c r="S3096">
        <v>0</v>
      </c>
      <c r="T3096">
        <v>174</v>
      </c>
    </row>
    <row r="3097" spans="1:20" x14ac:dyDescent="0.2">
      <c r="A3097" s="1">
        <v>43342</v>
      </c>
      <c r="B3097" t="s">
        <v>27</v>
      </c>
      <c r="C3097">
        <v>16</v>
      </c>
      <c r="D3097">
        <v>8</v>
      </c>
      <c r="E3097">
        <v>0</v>
      </c>
      <c r="F3097">
        <v>151</v>
      </c>
      <c r="G3097" s="5">
        <v>3.625</v>
      </c>
      <c r="H3097" s="5">
        <v>50095.0625</v>
      </c>
      <c r="I3097">
        <v>6</v>
      </c>
      <c r="J3097">
        <v>8</v>
      </c>
      <c r="K3097">
        <v>0</v>
      </c>
      <c r="L3097">
        <v>55</v>
      </c>
      <c r="M3097">
        <v>10</v>
      </c>
      <c r="N3097">
        <v>8</v>
      </c>
      <c r="O3097">
        <v>0</v>
      </c>
      <c r="P3097">
        <v>94</v>
      </c>
      <c r="Q3097">
        <v>24</v>
      </c>
      <c r="R3097">
        <v>8</v>
      </c>
      <c r="S3097">
        <v>1</v>
      </c>
      <c r="T3097">
        <v>205</v>
      </c>
    </row>
    <row r="3098" spans="1:20" x14ac:dyDescent="0.2">
      <c r="A3098" s="1">
        <v>43342</v>
      </c>
      <c r="B3098" t="s">
        <v>28</v>
      </c>
      <c r="C3098">
        <v>15</v>
      </c>
      <c r="D3098">
        <v>8</v>
      </c>
      <c r="E3098">
        <v>1</v>
      </c>
      <c r="F3098">
        <v>100</v>
      </c>
      <c r="G3098" s="5">
        <v>15.2</v>
      </c>
      <c r="H3098" s="5">
        <v>60043.866666666603</v>
      </c>
      <c r="I3098">
        <v>18</v>
      </c>
      <c r="J3098">
        <v>9</v>
      </c>
      <c r="K3098">
        <v>0</v>
      </c>
      <c r="L3098">
        <v>165</v>
      </c>
      <c r="M3098">
        <v>18</v>
      </c>
      <c r="N3098">
        <v>18</v>
      </c>
      <c r="O3098">
        <v>1</v>
      </c>
      <c r="P3098">
        <v>275</v>
      </c>
      <c r="Q3098">
        <v>30</v>
      </c>
      <c r="R3098">
        <v>13</v>
      </c>
      <c r="S3098">
        <v>0</v>
      </c>
      <c r="T3098">
        <v>378</v>
      </c>
    </row>
    <row r="3099" spans="1:20" x14ac:dyDescent="0.2">
      <c r="A3099" s="1">
        <v>43342</v>
      </c>
      <c r="B3099" t="s">
        <v>29</v>
      </c>
      <c r="C3099">
        <v>22</v>
      </c>
      <c r="D3099">
        <v>2</v>
      </c>
      <c r="E3099">
        <v>0</v>
      </c>
      <c r="F3099">
        <v>49</v>
      </c>
      <c r="G3099" s="5">
        <v>4.45</v>
      </c>
      <c r="H3099" s="5">
        <v>35152.15</v>
      </c>
      <c r="I3099">
        <v>22</v>
      </c>
      <c r="J3099">
        <v>2</v>
      </c>
      <c r="K3099">
        <v>0</v>
      </c>
      <c r="L3099">
        <v>64</v>
      </c>
      <c r="M3099">
        <v>20</v>
      </c>
      <c r="N3099">
        <v>2</v>
      </c>
      <c r="O3099">
        <v>0</v>
      </c>
      <c r="P3099">
        <v>51</v>
      </c>
      <c r="Q3099">
        <v>40</v>
      </c>
      <c r="R3099">
        <v>2</v>
      </c>
      <c r="S3099">
        <v>0</v>
      </c>
      <c r="T3099">
        <v>112</v>
      </c>
    </row>
    <row r="3100" spans="1:20" x14ac:dyDescent="0.2">
      <c r="A3100" s="1">
        <v>43342</v>
      </c>
      <c r="B3100" t="s">
        <v>30</v>
      </c>
      <c r="C3100">
        <v>17</v>
      </c>
      <c r="D3100">
        <v>2</v>
      </c>
      <c r="E3100">
        <v>0</v>
      </c>
      <c r="F3100">
        <v>36</v>
      </c>
      <c r="G3100" s="5">
        <v>3.0588235294117601</v>
      </c>
      <c r="H3100" s="5">
        <v>64765</v>
      </c>
      <c r="I3100">
        <v>26</v>
      </c>
      <c r="J3100">
        <v>2</v>
      </c>
      <c r="K3100">
        <v>0</v>
      </c>
      <c r="L3100">
        <v>64</v>
      </c>
      <c r="M3100">
        <v>15</v>
      </c>
      <c r="N3100">
        <v>2</v>
      </c>
      <c r="O3100">
        <v>0</v>
      </c>
      <c r="P3100">
        <v>64</v>
      </c>
      <c r="Q3100">
        <v>32</v>
      </c>
      <c r="R3100">
        <v>2</v>
      </c>
      <c r="S3100">
        <v>0</v>
      </c>
      <c r="T3100">
        <v>96</v>
      </c>
    </row>
    <row r="3101" spans="1:20" x14ac:dyDescent="0.2">
      <c r="A3101" s="1">
        <v>43342</v>
      </c>
      <c r="B3101" t="s">
        <v>31</v>
      </c>
      <c r="C3101">
        <v>95</v>
      </c>
      <c r="D3101">
        <v>12</v>
      </c>
      <c r="E3101">
        <v>0</v>
      </c>
      <c r="F3101">
        <v>1111</v>
      </c>
      <c r="G3101" s="5">
        <v>7.5512820512820502</v>
      </c>
      <c r="H3101" s="5">
        <v>47531.192307692298</v>
      </c>
      <c r="I3101">
        <v>76</v>
      </c>
      <c r="J3101">
        <v>14</v>
      </c>
      <c r="K3101">
        <v>0</v>
      </c>
      <c r="L3101">
        <v>1059</v>
      </c>
      <c r="M3101">
        <v>94</v>
      </c>
      <c r="N3101">
        <v>15</v>
      </c>
      <c r="O3101">
        <v>1</v>
      </c>
      <c r="P3101">
        <v>1307</v>
      </c>
      <c r="Q3101">
        <v>182</v>
      </c>
      <c r="R3101">
        <v>12</v>
      </c>
      <c r="S3101">
        <v>1</v>
      </c>
      <c r="T3101">
        <v>2097</v>
      </c>
    </row>
    <row r="3102" spans="1:20" x14ac:dyDescent="0.2">
      <c r="A3102" s="1">
        <v>43342</v>
      </c>
      <c r="B3102" t="s">
        <v>32</v>
      </c>
      <c r="C3102">
        <v>24</v>
      </c>
      <c r="D3102">
        <v>3</v>
      </c>
      <c r="E3102">
        <v>0</v>
      </c>
      <c r="F3102">
        <v>88</v>
      </c>
      <c r="G3102" s="5">
        <v>4.6666666666666599</v>
      </c>
      <c r="H3102" s="5">
        <v>62542.375</v>
      </c>
      <c r="I3102">
        <v>32</v>
      </c>
      <c r="J3102">
        <v>3</v>
      </c>
      <c r="K3102">
        <v>0</v>
      </c>
      <c r="L3102">
        <v>123</v>
      </c>
      <c r="M3102">
        <v>34</v>
      </c>
      <c r="N3102">
        <v>3</v>
      </c>
      <c r="O3102">
        <v>0</v>
      </c>
      <c r="P3102">
        <v>162</v>
      </c>
      <c r="Q3102">
        <v>66</v>
      </c>
      <c r="R3102">
        <v>3</v>
      </c>
      <c r="S3102">
        <v>1</v>
      </c>
      <c r="T3102">
        <v>230</v>
      </c>
    </row>
    <row r="3103" spans="1:20" x14ac:dyDescent="0.2">
      <c r="A3103" s="1">
        <v>43343</v>
      </c>
      <c r="B3103" t="s">
        <v>18</v>
      </c>
      <c r="C3103">
        <v>18</v>
      </c>
      <c r="D3103">
        <v>4</v>
      </c>
      <c r="E3103">
        <v>1</v>
      </c>
      <c r="F3103">
        <v>56</v>
      </c>
      <c r="G3103" s="5">
        <v>1.27272727272727</v>
      </c>
      <c r="H3103" s="5">
        <v>81950.272727272706</v>
      </c>
      <c r="I3103">
        <v>14</v>
      </c>
      <c r="J3103">
        <v>4</v>
      </c>
      <c r="K3103">
        <v>0</v>
      </c>
      <c r="L3103">
        <v>47</v>
      </c>
      <c r="M3103">
        <v>11</v>
      </c>
      <c r="N3103">
        <v>4</v>
      </c>
      <c r="O3103">
        <v>0</v>
      </c>
      <c r="P3103">
        <v>38</v>
      </c>
      <c r="Q3103">
        <v>15</v>
      </c>
      <c r="R3103">
        <v>4</v>
      </c>
      <c r="S3103">
        <v>0</v>
      </c>
      <c r="T3103">
        <v>51</v>
      </c>
    </row>
    <row r="3104" spans="1:20" x14ac:dyDescent="0.2">
      <c r="A3104" s="1">
        <v>43343</v>
      </c>
      <c r="B3104" t="s">
        <v>19</v>
      </c>
      <c r="C3104">
        <v>41</v>
      </c>
      <c r="D3104">
        <v>15</v>
      </c>
      <c r="E3104">
        <v>3</v>
      </c>
      <c r="F3104">
        <v>493</v>
      </c>
      <c r="G3104" s="5">
        <v>3.0243902439024302</v>
      </c>
      <c r="H3104" s="5">
        <v>80553.853658536493</v>
      </c>
      <c r="I3104">
        <v>44</v>
      </c>
      <c r="J3104">
        <v>14</v>
      </c>
      <c r="K3104">
        <v>1</v>
      </c>
      <c r="L3104">
        <v>575</v>
      </c>
      <c r="M3104">
        <v>27</v>
      </c>
      <c r="N3104">
        <v>16</v>
      </c>
      <c r="O3104">
        <v>1</v>
      </c>
      <c r="P3104">
        <v>405</v>
      </c>
      <c r="Q3104">
        <v>42</v>
      </c>
      <c r="R3104">
        <v>10</v>
      </c>
      <c r="S3104">
        <v>0</v>
      </c>
      <c r="T3104">
        <v>395</v>
      </c>
    </row>
    <row r="3105" spans="1:20" x14ac:dyDescent="0.2">
      <c r="A3105" s="1">
        <v>43343</v>
      </c>
      <c r="B3105" t="s">
        <v>20</v>
      </c>
      <c r="C3105">
        <v>24</v>
      </c>
      <c r="D3105">
        <v>10</v>
      </c>
      <c r="E3105">
        <v>0</v>
      </c>
      <c r="F3105">
        <v>238</v>
      </c>
      <c r="G3105" s="5">
        <v>2.125</v>
      </c>
      <c r="H3105" s="5">
        <v>66771.916666666599</v>
      </c>
      <c r="I3105">
        <v>16</v>
      </c>
      <c r="J3105">
        <v>9</v>
      </c>
      <c r="K3105">
        <v>0</v>
      </c>
      <c r="L3105">
        <v>142</v>
      </c>
      <c r="M3105">
        <v>11</v>
      </c>
      <c r="N3105">
        <v>10</v>
      </c>
      <c r="O3105">
        <v>0</v>
      </c>
      <c r="P3105">
        <v>103</v>
      </c>
      <c r="Q3105">
        <v>30</v>
      </c>
      <c r="R3105">
        <v>14</v>
      </c>
      <c r="S3105">
        <v>0</v>
      </c>
      <c r="T3105">
        <v>439</v>
      </c>
    </row>
    <row r="3106" spans="1:20" x14ac:dyDescent="0.2">
      <c r="A3106" s="1">
        <v>43343</v>
      </c>
      <c r="B3106" t="s">
        <v>21</v>
      </c>
      <c r="C3106">
        <v>6</v>
      </c>
      <c r="D3106">
        <v>10</v>
      </c>
      <c r="E3106">
        <v>0</v>
      </c>
      <c r="F3106">
        <v>61</v>
      </c>
      <c r="G3106" s="5">
        <v>2.3333333333333299</v>
      </c>
      <c r="H3106" s="5">
        <v>66690.333333333299</v>
      </c>
      <c r="I3106">
        <v>21</v>
      </c>
      <c r="J3106">
        <v>10</v>
      </c>
      <c r="K3106">
        <v>0</v>
      </c>
      <c r="L3106">
        <v>201</v>
      </c>
      <c r="M3106">
        <v>21</v>
      </c>
      <c r="N3106">
        <v>10</v>
      </c>
      <c r="O3106">
        <v>0</v>
      </c>
      <c r="P3106">
        <v>213</v>
      </c>
      <c r="Q3106">
        <v>12</v>
      </c>
      <c r="R3106">
        <v>10</v>
      </c>
      <c r="S3106">
        <v>0</v>
      </c>
      <c r="T3106">
        <v>122</v>
      </c>
    </row>
    <row r="3107" spans="1:20" x14ac:dyDescent="0.2">
      <c r="A3107" s="1">
        <v>43343</v>
      </c>
      <c r="B3107" t="s">
        <v>22</v>
      </c>
      <c r="C3107">
        <v>36</v>
      </c>
      <c r="D3107">
        <v>8</v>
      </c>
      <c r="E3107">
        <v>0</v>
      </c>
      <c r="F3107">
        <v>329</v>
      </c>
      <c r="G3107" s="5">
        <v>1.8181818181818099</v>
      </c>
      <c r="H3107" s="5">
        <v>78891.303030302995</v>
      </c>
      <c r="I3107">
        <v>53</v>
      </c>
      <c r="J3107">
        <v>7</v>
      </c>
      <c r="K3107">
        <v>0</v>
      </c>
      <c r="L3107">
        <v>446</v>
      </c>
      <c r="M3107">
        <v>26</v>
      </c>
      <c r="N3107">
        <v>8</v>
      </c>
      <c r="O3107">
        <v>0</v>
      </c>
      <c r="P3107">
        <v>232</v>
      </c>
      <c r="Q3107">
        <v>35</v>
      </c>
      <c r="R3107">
        <v>8</v>
      </c>
      <c r="S3107">
        <v>0</v>
      </c>
      <c r="T3107">
        <v>311</v>
      </c>
    </row>
    <row r="3108" spans="1:20" x14ac:dyDescent="0.2">
      <c r="A3108" s="1">
        <v>43343</v>
      </c>
      <c r="B3108" t="s">
        <v>23</v>
      </c>
      <c r="C3108">
        <v>73</v>
      </c>
      <c r="D3108">
        <v>10</v>
      </c>
      <c r="E3108">
        <v>0</v>
      </c>
      <c r="F3108">
        <v>816</v>
      </c>
      <c r="G3108" s="5">
        <v>2.3064516129032202</v>
      </c>
      <c r="H3108" s="5">
        <v>69479.306451612894</v>
      </c>
      <c r="I3108">
        <v>71</v>
      </c>
      <c r="J3108">
        <v>10</v>
      </c>
      <c r="K3108">
        <v>0</v>
      </c>
      <c r="L3108">
        <v>790</v>
      </c>
      <c r="M3108">
        <v>53</v>
      </c>
      <c r="N3108">
        <v>10</v>
      </c>
      <c r="O3108">
        <v>0</v>
      </c>
      <c r="P3108">
        <v>586</v>
      </c>
      <c r="Q3108">
        <v>54</v>
      </c>
      <c r="R3108">
        <v>10</v>
      </c>
      <c r="S3108">
        <v>0</v>
      </c>
      <c r="T3108">
        <v>589</v>
      </c>
    </row>
    <row r="3109" spans="1:20" x14ac:dyDescent="0.2">
      <c r="A3109" s="1">
        <v>43343</v>
      </c>
      <c r="B3109" t="s">
        <v>24</v>
      </c>
      <c r="C3109">
        <v>18</v>
      </c>
      <c r="D3109">
        <v>2</v>
      </c>
      <c r="E3109">
        <v>0</v>
      </c>
      <c r="F3109">
        <v>66</v>
      </c>
      <c r="G3109" s="5">
        <v>1.6875</v>
      </c>
      <c r="H3109" s="5">
        <v>62655.375</v>
      </c>
      <c r="I3109">
        <v>22</v>
      </c>
      <c r="J3109">
        <v>2</v>
      </c>
      <c r="K3109">
        <v>0</v>
      </c>
      <c r="L3109">
        <v>55</v>
      </c>
      <c r="M3109">
        <v>7</v>
      </c>
      <c r="N3109">
        <v>2</v>
      </c>
      <c r="O3109">
        <v>0</v>
      </c>
      <c r="P3109">
        <v>18</v>
      </c>
      <c r="Q3109">
        <v>18</v>
      </c>
      <c r="R3109">
        <v>2</v>
      </c>
      <c r="S3109">
        <v>0</v>
      </c>
      <c r="T3109">
        <v>72</v>
      </c>
    </row>
    <row r="3110" spans="1:20" x14ac:dyDescent="0.2">
      <c r="A3110" s="1">
        <v>43343</v>
      </c>
      <c r="B3110" t="s">
        <v>25</v>
      </c>
      <c r="C3110">
        <v>18</v>
      </c>
      <c r="D3110">
        <v>4</v>
      </c>
      <c r="E3110">
        <v>0</v>
      </c>
      <c r="F3110">
        <v>72</v>
      </c>
      <c r="G3110" s="5">
        <v>2.8</v>
      </c>
      <c r="H3110" s="5">
        <v>60135</v>
      </c>
      <c r="I3110">
        <v>14</v>
      </c>
      <c r="J3110">
        <v>4</v>
      </c>
      <c r="K3110">
        <v>0</v>
      </c>
      <c r="L3110">
        <v>49</v>
      </c>
      <c r="M3110">
        <v>16</v>
      </c>
      <c r="N3110">
        <v>4</v>
      </c>
      <c r="O3110">
        <v>0</v>
      </c>
      <c r="P3110">
        <v>62</v>
      </c>
      <c r="Q3110">
        <v>18</v>
      </c>
      <c r="R3110">
        <v>4</v>
      </c>
      <c r="S3110">
        <v>0</v>
      </c>
      <c r="T3110">
        <v>72</v>
      </c>
    </row>
    <row r="3111" spans="1:20" x14ac:dyDescent="0.2">
      <c r="A3111" s="1">
        <v>43343</v>
      </c>
      <c r="B3111" t="s">
        <v>26</v>
      </c>
      <c r="C3111">
        <v>57</v>
      </c>
      <c r="D3111">
        <v>2</v>
      </c>
      <c r="E3111">
        <v>0</v>
      </c>
      <c r="F3111">
        <v>112</v>
      </c>
      <c r="G3111" s="5">
        <v>3.4666666666666601</v>
      </c>
      <c r="H3111" s="5">
        <v>53472.800000000003</v>
      </c>
      <c r="I3111">
        <v>56</v>
      </c>
      <c r="J3111">
        <v>2</v>
      </c>
      <c r="K3111">
        <v>0</v>
      </c>
      <c r="L3111">
        <v>111</v>
      </c>
      <c r="M3111">
        <v>50</v>
      </c>
      <c r="N3111">
        <v>2</v>
      </c>
      <c r="O3111">
        <v>0</v>
      </c>
      <c r="P3111">
        <v>98</v>
      </c>
      <c r="Q3111">
        <v>63</v>
      </c>
      <c r="R3111">
        <v>2</v>
      </c>
      <c r="S3111">
        <v>0</v>
      </c>
      <c r="T3111">
        <v>125</v>
      </c>
    </row>
    <row r="3112" spans="1:20" x14ac:dyDescent="0.2">
      <c r="A3112" s="1">
        <v>43343</v>
      </c>
      <c r="B3112" t="s">
        <v>27</v>
      </c>
      <c r="C3112">
        <v>16</v>
      </c>
      <c r="D3112">
        <v>8</v>
      </c>
      <c r="E3112">
        <v>1</v>
      </c>
      <c r="F3112">
        <v>144</v>
      </c>
      <c r="G3112" s="5">
        <v>4.3333333333333304</v>
      </c>
      <c r="H3112" s="5">
        <v>53383.666666666599</v>
      </c>
      <c r="I3112">
        <v>8</v>
      </c>
      <c r="J3112">
        <v>8</v>
      </c>
      <c r="K3112">
        <v>0</v>
      </c>
      <c r="L3112">
        <v>76</v>
      </c>
      <c r="M3112">
        <v>12</v>
      </c>
      <c r="N3112">
        <v>8</v>
      </c>
      <c r="O3112">
        <v>2</v>
      </c>
      <c r="P3112">
        <v>92</v>
      </c>
      <c r="Q3112">
        <v>16</v>
      </c>
      <c r="R3112">
        <v>8</v>
      </c>
      <c r="S3112">
        <v>0</v>
      </c>
      <c r="T3112">
        <v>152</v>
      </c>
    </row>
    <row r="3113" spans="1:20" x14ac:dyDescent="0.2">
      <c r="A3113" s="1">
        <v>43343</v>
      </c>
      <c r="B3113" t="s">
        <v>28</v>
      </c>
      <c r="C3113">
        <v>27</v>
      </c>
      <c r="D3113">
        <v>7</v>
      </c>
      <c r="E3113">
        <v>0</v>
      </c>
      <c r="F3113">
        <v>190</v>
      </c>
      <c r="G3113" s="5">
        <v>3.0370370370370301</v>
      </c>
      <c r="H3113" s="5">
        <v>40933.444444444402</v>
      </c>
      <c r="I3113">
        <v>21</v>
      </c>
      <c r="J3113">
        <v>9</v>
      </c>
      <c r="K3113">
        <v>0</v>
      </c>
      <c r="L3113">
        <v>178</v>
      </c>
      <c r="M3113">
        <v>11</v>
      </c>
      <c r="N3113">
        <v>9</v>
      </c>
      <c r="O3113">
        <v>0</v>
      </c>
      <c r="P3113">
        <v>95</v>
      </c>
      <c r="Q3113">
        <v>29</v>
      </c>
      <c r="R3113">
        <v>7</v>
      </c>
      <c r="S3113">
        <v>0</v>
      </c>
      <c r="T3113">
        <v>205</v>
      </c>
    </row>
    <row r="3114" spans="1:20" x14ac:dyDescent="0.2">
      <c r="A3114" s="1">
        <v>43343</v>
      </c>
      <c r="B3114" t="s">
        <v>29</v>
      </c>
      <c r="C3114">
        <v>30</v>
      </c>
      <c r="D3114">
        <v>2</v>
      </c>
      <c r="E3114">
        <v>0</v>
      </c>
      <c r="F3114">
        <v>92</v>
      </c>
      <c r="G3114" s="5">
        <v>3.6785714285714199</v>
      </c>
      <c r="H3114" s="5">
        <v>64390</v>
      </c>
      <c r="I3114">
        <v>24</v>
      </c>
      <c r="J3114">
        <v>2</v>
      </c>
      <c r="K3114">
        <v>0</v>
      </c>
      <c r="L3114">
        <v>54</v>
      </c>
      <c r="M3114">
        <v>27</v>
      </c>
      <c r="N3114">
        <v>2</v>
      </c>
      <c r="O3114">
        <v>0</v>
      </c>
      <c r="P3114">
        <v>61</v>
      </c>
      <c r="Q3114">
        <v>37</v>
      </c>
      <c r="R3114">
        <v>2</v>
      </c>
      <c r="S3114">
        <v>0</v>
      </c>
      <c r="T3114">
        <v>121</v>
      </c>
    </row>
    <row r="3115" spans="1:20" x14ac:dyDescent="0.2">
      <c r="A3115" s="1">
        <v>43343</v>
      </c>
      <c r="B3115" t="s">
        <v>30</v>
      </c>
      <c r="C3115">
        <v>24</v>
      </c>
      <c r="D3115">
        <v>2</v>
      </c>
      <c r="E3115">
        <v>0</v>
      </c>
      <c r="F3115">
        <v>78</v>
      </c>
      <c r="G3115" s="5">
        <v>1.9545454545454499</v>
      </c>
      <c r="H3115" s="5">
        <v>68352.772727272706</v>
      </c>
      <c r="I3115">
        <v>21</v>
      </c>
      <c r="J3115">
        <v>2</v>
      </c>
      <c r="K3115">
        <v>0</v>
      </c>
      <c r="L3115">
        <v>46</v>
      </c>
      <c r="M3115">
        <v>12</v>
      </c>
      <c r="N3115">
        <v>2</v>
      </c>
      <c r="O3115">
        <v>0</v>
      </c>
      <c r="P3115">
        <v>27</v>
      </c>
      <c r="Q3115">
        <v>29</v>
      </c>
      <c r="R3115">
        <v>2</v>
      </c>
      <c r="S3115">
        <v>0</v>
      </c>
      <c r="T3115">
        <v>75</v>
      </c>
    </row>
    <row r="3116" spans="1:20" x14ac:dyDescent="0.2">
      <c r="A3116" s="1">
        <v>43343</v>
      </c>
      <c r="B3116" t="s">
        <v>31</v>
      </c>
      <c r="C3116">
        <v>109</v>
      </c>
      <c r="D3116">
        <v>16</v>
      </c>
      <c r="E3116">
        <v>0</v>
      </c>
      <c r="F3116">
        <v>1708</v>
      </c>
      <c r="G3116" s="5">
        <v>3.02803738317757</v>
      </c>
      <c r="H3116" s="5">
        <v>53470.1028037383</v>
      </c>
      <c r="I3116">
        <v>100</v>
      </c>
      <c r="J3116">
        <v>14</v>
      </c>
      <c r="K3116">
        <v>0</v>
      </c>
      <c r="L3116">
        <v>1344</v>
      </c>
      <c r="M3116">
        <v>91</v>
      </c>
      <c r="N3116">
        <v>11</v>
      </c>
      <c r="O3116">
        <v>0</v>
      </c>
      <c r="P3116">
        <v>1019</v>
      </c>
      <c r="Q3116">
        <v>122</v>
      </c>
      <c r="R3116">
        <v>14</v>
      </c>
      <c r="S3116">
        <v>0</v>
      </c>
      <c r="T3116">
        <v>1706</v>
      </c>
    </row>
    <row r="3117" spans="1:20" x14ac:dyDescent="0.2">
      <c r="A3117" s="1">
        <v>43343</v>
      </c>
      <c r="B3117" t="s">
        <v>32</v>
      </c>
      <c r="C3117">
        <v>56</v>
      </c>
      <c r="D3117">
        <v>3</v>
      </c>
      <c r="E3117">
        <v>0</v>
      </c>
      <c r="F3117">
        <v>230</v>
      </c>
      <c r="G3117" s="5">
        <v>2.1568627450980302</v>
      </c>
      <c r="H3117" s="5">
        <v>62931.450980392103</v>
      </c>
      <c r="I3117">
        <v>52</v>
      </c>
      <c r="J3117">
        <v>3</v>
      </c>
      <c r="K3117">
        <v>0</v>
      </c>
      <c r="L3117">
        <v>207</v>
      </c>
      <c r="M3117">
        <v>32</v>
      </c>
      <c r="N3117">
        <v>3</v>
      </c>
      <c r="O3117">
        <v>0</v>
      </c>
      <c r="P3117">
        <v>138</v>
      </c>
      <c r="Q3117">
        <v>47</v>
      </c>
      <c r="R3117">
        <v>3</v>
      </c>
      <c r="S3117">
        <v>0</v>
      </c>
      <c r="T3117">
        <v>201</v>
      </c>
    </row>
    <row r="3118" spans="1:20" x14ac:dyDescent="0.2">
      <c r="A3118" s="1">
        <v>43344</v>
      </c>
      <c r="B3118" t="s">
        <v>18</v>
      </c>
      <c r="C3118">
        <v>1</v>
      </c>
      <c r="D3118">
        <v>4</v>
      </c>
      <c r="E3118">
        <v>0</v>
      </c>
      <c r="F3118">
        <v>4</v>
      </c>
      <c r="G3118" s="5">
        <v>3</v>
      </c>
      <c r="H3118" s="5">
        <v>163</v>
      </c>
      <c r="I3118">
        <v>11</v>
      </c>
      <c r="J3118">
        <v>4</v>
      </c>
      <c r="K3118">
        <v>0</v>
      </c>
      <c r="L3118">
        <v>38</v>
      </c>
      <c r="M3118">
        <v>11</v>
      </c>
      <c r="N3118">
        <v>4</v>
      </c>
      <c r="O3118">
        <v>0</v>
      </c>
      <c r="P3118">
        <v>38</v>
      </c>
      <c r="Q3118">
        <v>14</v>
      </c>
      <c r="R3118">
        <v>4</v>
      </c>
      <c r="S3118">
        <v>0</v>
      </c>
      <c r="T3118">
        <v>49</v>
      </c>
    </row>
    <row r="3119" spans="1:20" x14ac:dyDescent="0.2">
      <c r="A3119" s="1">
        <v>43344</v>
      </c>
      <c r="B3119" t="s">
        <v>19</v>
      </c>
      <c r="C3119">
        <v>35</v>
      </c>
      <c r="D3119">
        <v>13</v>
      </c>
      <c r="E3119">
        <v>1</v>
      </c>
      <c r="F3119">
        <v>413</v>
      </c>
      <c r="G3119" s="5">
        <v>4.0857142857142801</v>
      </c>
      <c r="H3119" s="5">
        <v>54371.114285714197</v>
      </c>
      <c r="I3119">
        <v>43</v>
      </c>
      <c r="J3119">
        <v>12</v>
      </c>
      <c r="K3119">
        <v>1</v>
      </c>
      <c r="L3119">
        <v>480</v>
      </c>
      <c r="M3119">
        <v>30</v>
      </c>
      <c r="N3119">
        <v>14</v>
      </c>
      <c r="O3119">
        <v>0</v>
      </c>
      <c r="P3119">
        <v>408</v>
      </c>
      <c r="Q3119">
        <v>39</v>
      </c>
      <c r="R3119">
        <v>11</v>
      </c>
      <c r="S3119">
        <v>2</v>
      </c>
      <c r="T3119">
        <v>374</v>
      </c>
    </row>
    <row r="3120" spans="1:20" x14ac:dyDescent="0.2">
      <c r="A3120" s="1">
        <v>43344</v>
      </c>
      <c r="B3120" t="s">
        <v>20</v>
      </c>
      <c r="C3120">
        <v>26</v>
      </c>
      <c r="D3120">
        <v>12</v>
      </c>
      <c r="E3120">
        <v>0</v>
      </c>
      <c r="F3120">
        <v>307</v>
      </c>
      <c r="G3120" s="5">
        <v>3.6923076923076898</v>
      </c>
      <c r="H3120" s="5">
        <v>46281</v>
      </c>
      <c r="I3120">
        <v>23</v>
      </c>
      <c r="J3120">
        <v>18</v>
      </c>
      <c r="K3120">
        <v>0</v>
      </c>
      <c r="L3120">
        <v>417</v>
      </c>
      <c r="M3120">
        <v>26</v>
      </c>
      <c r="N3120">
        <v>19</v>
      </c>
      <c r="O3120">
        <v>0</v>
      </c>
      <c r="P3120">
        <v>483</v>
      </c>
      <c r="Q3120">
        <v>28</v>
      </c>
      <c r="R3120">
        <v>16</v>
      </c>
      <c r="S3120">
        <v>2</v>
      </c>
      <c r="T3120">
        <v>390</v>
      </c>
    </row>
    <row r="3121" spans="1:20" x14ac:dyDescent="0.2">
      <c r="A3121" s="1">
        <v>43344</v>
      </c>
      <c r="B3121" t="s">
        <v>21</v>
      </c>
      <c r="C3121">
        <v>14</v>
      </c>
      <c r="D3121">
        <v>10</v>
      </c>
      <c r="E3121">
        <v>0</v>
      </c>
      <c r="F3121">
        <v>140</v>
      </c>
      <c r="G3121" s="5">
        <v>2.6153846153846101</v>
      </c>
      <c r="H3121" s="5">
        <v>61611.923076922998</v>
      </c>
      <c r="I3121">
        <v>16</v>
      </c>
      <c r="J3121">
        <v>10</v>
      </c>
      <c r="K3121">
        <v>0</v>
      </c>
      <c r="L3121">
        <v>162</v>
      </c>
      <c r="M3121">
        <v>13</v>
      </c>
      <c r="N3121">
        <v>10</v>
      </c>
      <c r="O3121">
        <v>0</v>
      </c>
      <c r="P3121">
        <v>136</v>
      </c>
      <c r="Q3121">
        <v>7</v>
      </c>
      <c r="R3121">
        <v>10</v>
      </c>
      <c r="S3121">
        <v>0</v>
      </c>
      <c r="T3121">
        <v>72</v>
      </c>
    </row>
    <row r="3122" spans="1:20" x14ac:dyDescent="0.2">
      <c r="A3122" s="1">
        <v>43344</v>
      </c>
      <c r="B3122" t="s">
        <v>22</v>
      </c>
      <c r="C3122">
        <v>51</v>
      </c>
      <c r="D3122">
        <v>8</v>
      </c>
      <c r="E3122">
        <v>0</v>
      </c>
      <c r="F3122">
        <v>470</v>
      </c>
      <c r="G3122" s="5">
        <v>1.97727272727272</v>
      </c>
      <c r="H3122" s="5">
        <v>68208.7045454545</v>
      </c>
      <c r="I3122">
        <v>49</v>
      </c>
      <c r="J3122">
        <v>7</v>
      </c>
      <c r="K3122">
        <v>0</v>
      </c>
      <c r="L3122">
        <v>424</v>
      </c>
      <c r="M3122">
        <v>26</v>
      </c>
      <c r="N3122">
        <v>8</v>
      </c>
      <c r="O3122">
        <v>0</v>
      </c>
      <c r="P3122">
        <v>239</v>
      </c>
      <c r="Q3122">
        <v>25</v>
      </c>
      <c r="R3122">
        <v>8</v>
      </c>
      <c r="S3122">
        <v>0</v>
      </c>
      <c r="T3122">
        <v>233</v>
      </c>
    </row>
    <row r="3123" spans="1:20" x14ac:dyDescent="0.2">
      <c r="A3123" s="1">
        <v>43344</v>
      </c>
      <c r="B3123" t="s">
        <v>23</v>
      </c>
      <c r="C3123">
        <v>47</v>
      </c>
      <c r="D3123">
        <v>10</v>
      </c>
      <c r="E3123">
        <v>0</v>
      </c>
      <c r="F3123">
        <v>530</v>
      </c>
      <c r="G3123" s="5">
        <v>1.88636363636363</v>
      </c>
      <c r="H3123" s="5">
        <v>75041.545454545398</v>
      </c>
      <c r="I3123">
        <v>65</v>
      </c>
      <c r="J3123">
        <v>10</v>
      </c>
      <c r="K3123">
        <v>0</v>
      </c>
      <c r="L3123">
        <v>736</v>
      </c>
      <c r="M3123">
        <v>48</v>
      </c>
      <c r="N3123">
        <v>10</v>
      </c>
      <c r="O3123">
        <v>0</v>
      </c>
      <c r="P3123">
        <v>533</v>
      </c>
      <c r="Q3123">
        <v>46</v>
      </c>
      <c r="R3123">
        <v>10</v>
      </c>
      <c r="S3123">
        <v>1</v>
      </c>
      <c r="T3123">
        <v>479</v>
      </c>
    </row>
    <row r="3124" spans="1:20" x14ac:dyDescent="0.2">
      <c r="A3124" s="1">
        <v>43344</v>
      </c>
      <c r="B3124" t="s">
        <v>24</v>
      </c>
      <c r="C3124">
        <v>20</v>
      </c>
      <c r="D3124">
        <v>2</v>
      </c>
      <c r="E3124">
        <v>0</v>
      </c>
      <c r="F3124">
        <v>63</v>
      </c>
      <c r="G3124" s="5">
        <v>2.85</v>
      </c>
      <c r="H3124" s="5">
        <v>65079.9</v>
      </c>
      <c r="I3124">
        <v>18</v>
      </c>
      <c r="J3124">
        <v>2</v>
      </c>
      <c r="K3124">
        <v>0</v>
      </c>
      <c r="L3124">
        <v>52</v>
      </c>
      <c r="M3124">
        <v>16</v>
      </c>
      <c r="N3124">
        <v>2</v>
      </c>
      <c r="O3124">
        <v>0</v>
      </c>
      <c r="P3124">
        <v>56</v>
      </c>
      <c r="Q3124">
        <v>24</v>
      </c>
      <c r="R3124">
        <v>2</v>
      </c>
      <c r="S3124">
        <v>0</v>
      </c>
      <c r="T3124">
        <v>77</v>
      </c>
    </row>
    <row r="3125" spans="1:20" x14ac:dyDescent="0.2">
      <c r="A3125" s="1">
        <v>43344</v>
      </c>
      <c r="B3125" t="s">
        <v>25</v>
      </c>
      <c r="C3125">
        <v>11</v>
      </c>
      <c r="D3125">
        <v>4</v>
      </c>
      <c r="E3125">
        <v>0</v>
      </c>
      <c r="F3125">
        <v>44</v>
      </c>
      <c r="G3125" s="5">
        <v>3.125</v>
      </c>
      <c r="H3125" s="5">
        <v>37661.25</v>
      </c>
      <c r="I3125">
        <v>16</v>
      </c>
      <c r="J3125">
        <v>4</v>
      </c>
      <c r="K3125">
        <v>0</v>
      </c>
      <c r="L3125">
        <v>56</v>
      </c>
      <c r="M3125">
        <v>8</v>
      </c>
      <c r="N3125">
        <v>4</v>
      </c>
      <c r="O3125">
        <v>0</v>
      </c>
      <c r="P3125">
        <v>32</v>
      </c>
      <c r="Q3125">
        <v>16</v>
      </c>
      <c r="R3125">
        <v>4</v>
      </c>
      <c r="S3125">
        <v>1</v>
      </c>
      <c r="T3125">
        <v>50</v>
      </c>
    </row>
    <row r="3126" spans="1:20" x14ac:dyDescent="0.2">
      <c r="A3126" s="1">
        <v>43344</v>
      </c>
      <c r="B3126" t="s">
        <v>26</v>
      </c>
      <c r="C3126">
        <v>33</v>
      </c>
      <c r="D3126">
        <v>2</v>
      </c>
      <c r="E3126">
        <v>0</v>
      </c>
      <c r="F3126">
        <v>65</v>
      </c>
      <c r="G3126" s="5">
        <v>3</v>
      </c>
      <c r="H3126" s="5">
        <v>66708.916666666599</v>
      </c>
      <c r="I3126">
        <v>37</v>
      </c>
      <c r="J3126">
        <v>2</v>
      </c>
      <c r="K3126">
        <v>0</v>
      </c>
      <c r="L3126">
        <v>74</v>
      </c>
      <c r="M3126">
        <v>39</v>
      </c>
      <c r="N3126">
        <v>2</v>
      </c>
      <c r="O3126">
        <v>0</v>
      </c>
      <c r="P3126">
        <v>78</v>
      </c>
      <c r="Q3126">
        <v>44</v>
      </c>
      <c r="R3126">
        <v>2</v>
      </c>
      <c r="S3126">
        <v>0</v>
      </c>
      <c r="T3126">
        <v>81</v>
      </c>
    </row>
    <row r="3127" spans="1:20" x14ac:dyDescent="0.2">
      <c r="A3127" s="1">
        <v>43344</v>
      </c>
      <c r="B3127" t="s">
        <v>27</v>
      </c>
      <c r="C3127">
        <v>9</v>
      </c>
      <c r="D3127">
        <v>8</v>
      </c>
      <c r="E3127">
        <v>1</v>
      </c>
      <c r="F3127">
        <v>80</v>
      </c>
      <c r="G3127" s="5">
        <v>1.28571428571428</v>
      </c>
      <c r="H3127" s="5">
        <v>85713.714285714203</v>
      </c>
      <c r="I3127">
        <v>7</v>
      </c>
      <c r="J3127">
        <v>8</v>
      </c>
      <c r="K3127">
        <v>0</v>
      </c>
      <c r="L3127">
        <v>67</v>
      </c>
      <c r="M3127">
        <v>16</v>
      </c>
      <c r="N3127">
        <v>8</v>
      </c>
      <c r="O3127">
        <v>0</v>
      </c>
      <c r="P3127">
        <v>150</v>
      </c>
      <c r="Q3127">
        <v>15</v>
      </c>
      <c r="R3127">
        <v>8</v>
      </c>
      <c r="S3127">
        <v>1</v>
      </c>
      <c r="T3127">
        <v>129</v>
      </c>
    </row>
    <row r="3128" spans="1:20" x14ac:dyDescent="0.2">
      <c r="A3128" s="1">
        <v>43344</v>
      </c>
      <c r="B3128" t="s">
        <v>28</v>
      </c>
      <c r="C3128">
        <v>24</v>
      </c>
      <c r="D3128">
        <v>11</v>
      </c>
      <c r="E3128">
        <v>0</v>
      </c>
      <c r="F3128">
        <v>249</v>
      </c>
      <c r="G3128" s="5">
        <v>2.625</v>
      </c>
      <c r="H3128" s="5">
        <v>54285.541666666599</v>
      </c>
      <c r="I3128">
        <v>15</v>
      </c>
      <c r="J3128">
        <v>19</v>
      </c>
      <c r="K3128">
        <v>3</v>
      </c>
      <c r="L3128">
        <v>242</v>
      </c>
      <c r="M3128">
        <v>19</v>
      </c>
      <c r="N3128">
        <v>8</v>
      </c>
      <c r="O3128">
        <v>0</v>
      </c>
      <c r="P3128">
        <v>161</v>
      </c>
      <c r="Q3128">
        <v>22</v>
      </c>
      <c r="R3128">
        <v>10</v>
      </c>
      <c r="S3128">
        <v>2</v>
      </c>
      <c r="T3128">
        <v>185</v>
      </c>
    </row>
    <row r="3129" spans="1:20" x14ac:dyDescent="0.2">
      <c r="A3129" s="1">
        <v>43344</v>
      </c>
      <c r="B3129" t="s">
        <v>29</v>
      </c>
      <c r="C3129">
        <v>25</v>
      </c>
      <c r="D3129">
        <v>2</v>
      </c>
      <c r="E3129">
        <v>0</v>
      </c>
      <c r="F3129">
        <v>67</v>
      </c>
      <c r="G3129" s="5">
        <v>2.36</v>
      </c>
      <c r="H3129" s="5">
        <v>60076.28</v>
      </c>
      <c r="I3129">
        <v>22</v>
      </c>
      <c r="J3129">
        <v>2</v>
      </c>
      <c r="K3129">
        <v>0</v>
      </c>
      <c r="L3129">
        <v>50</v>
      </c>
      <c r="M3129">
        <v>23</v>
      </c>
      <c r="N3129">
        <v>2</v>
      </c>
      <c r="O3129">
        <v>0</v>
      </c>
      <c r="P3129">
        <v>91</v>
      </c>
      <c r="Q3129">
        <v>21</v>
      </c>
      <c r="R3129">
        <v>2</v>
      </c>
      <c r="S3129">
        <v>0</v>
      </c>
      <c r="T3129">
        <v>66</v>
      </c>
    </row>
    <row r="3130" spans="1:20" x14ac:dyDescent="0.2">
      <c r="A3130" s="1">
        <v>43344</v>
      </c>
      <c r="B3130" t="s">
        <v>30</v>
      </c>
      <c r="C3130">
        <v>19</v>
      </c>
      <c r="D3130">
        <v>2</v>
      </c>
      <c r="E3130">
        <v>0</v>
      </c>
      <c r="F3130">
        <v>59</v>
      </c>
      <c r="G3130" s="5">
        <v>2.4210526315789398</v>
      </c>
      <c r="H3130" s="5">
        <v>52714.736842105202</v>
      </c>
      <c r="I3130">
        <v>16</v>
      </c>
      <c r="J3130">
        <v>2</v>
      </c>
      <c r="K3130">
        <v>0</v>
      </c>
      <c r="L3130">
        <v>50</v>
      </c>
      <c r="M3130">
        <v>18</v>
      </c>
      <c r="N3130">
        <v>2</v>
      </c>
      <c r="O3130">
        <v>0</v>
      </c>
      <c r="P3130">
        <v>54</v>
      </c>
      <c r="Q3130">
        <v>24</v>
      </c>
      <c r="R3130">
        <v>2</v>
      </c>
      <c r="S3130">
        <v>0</v>
      </c>
      <c r="T3130">
        <v>86</v>
      </c>
    </row>
    <row r="3131" spans="1:20" x14ac:dyDescent="0.2">
      <c r="A3131" s="1">
        <v>43344</v>
      </c>
      <c r="B3131" t="s">
        <v>31</v>
      </c>
      <c r="C3131">
        <v>72</v>
      </c>
      <c r="D3131">
        <v>15</v>
      </c>
      <c r="E3131">
        <v>0</v>
      </c>
      <c r="F3131">
        <v>1030</v>
      </c>
      <c r="G3131" s="5">
        <v>3.3611111111111098</v>
      </c>
      <c r="H3131" s="5">
        <v>54264.208333333299</v>
      </c>
      <c r="I3131">
        <v>89</v>
      </c>
      <c r="J3131">
        <v>15</v>
      </c>
      <c r="K3131">
        <v>0</v>
      </c>
      <c r="L3131">
        <v>1268</v>
      </c>
      <c r="M3131">
        <v>88</v>
      </c>
      <c r="N3131">
        <v>18</v>
      </c>
      <c r="O3131">
        <v>0</v>
      </c>
      <c r="P3131">
        <v>1554</v>
      </c>
      <c r="Q3131">
        <v>109</v>
      </c>
      <c r="R3131">
        <v>15</v>
      </c>
      <c r="S3131">
        <v>2</v>
      </c>
      <c r="T3131">
        <v>1498</v>
      </c>
    </row>
    <row r="3132" spans="1:20" x14ac:dyDescent="0.2">
      <c r="A3132" s="1">
        <v>43344</v>
      </c>
      <c r="B3132" t="s">
        <v>32</v>
      </c>
      <c r="C3132">
        <v>38</v>
      </c>
      <c r="D3132">
        <v>3</v>
      </c>
      <c r="E3132">
        <v>0</v>
      </c>
      <c r="F3132">
        <v>169</v>
      </c>
      <c r="G3132" s="5">
        <v>2.3243243243243201</v>
      </c>
      <c r="H3132" s="5">
        <v>62230.054054054002</v>
      </c>
      <c r="I3132">
        <v>42</v>
      </c>
      <c r="J3132">
        <v>3</v>
      </c>
      <c r="K3132">
        <v>0</v>
      </c>
      <c r="L3132">
        <v>194</v>
      </c>
      <c r="M3132">
        <v>38</v>
      </c>
      <c r="N3132">
        <v>3</v>
      </c>
      <c r="O3132">
        <v>0</v>
      </c>
      <c r="P3132">
        <v>162</v>
      </c>
      <c r="Q3132">
        <v>53</v>
      </c>
      <c r="R3132">
        <v>3</v>
      </c>
      <c r="S3132">
        <v>0</v>
      </c>
      <c r="T3132">
        <v>199</v>
      </c>
    </row>
    <row r="3133" spans="1:20" x14ac:dyDescent="0.2">
      <c r="A3133" s="1">
        <v>43346</v>
      </c>
      <c r="B3133" t="s">
        <v>19</v>
      </c>
      <c r="C3133">
        <v>11</v>
      </c>
      <c r="D3133">
        <v>15</v>
      </c>
      <c r="E3133">
        <v>0</v>
      </c>
      <c r="F3133">
        <v>156</v>
      </c>
      <c r="G3133" s="5">
        <v>2.9090909090908998</v>
      </c>
      <c r="H3133" s="5">
        <v>54639.545454545398</v>
      </c>
      <c r="I3133">
        <v>65</v>
      </c>
      <c r="J3133">
        <v>15</v>
      </c>
      <c r="K3133">
        <v>1</v>
      </c>
      <c r="L3133">
        <v>1016</v>
      </c>
      <c r="M3133">
        <v>26</v>
      </c>
      <c r="N3133">
        <v>20</v>
      </c>
      <c r="O3133">
        <v>1</v>
      </c>
      <c r="P3133">
        <v>476</v>
      </c>
      <c r="Q3133">
        <v>23</v>
      </c>
      <c r="R3133">
        <v>11</v>
      </c>
      <c r="S3133">
        <v>0</v>
      </c>
      <c r="T3133">
        <v>254</v>
      </c>
    </row>
    <row r="3134" spans="1:20" x14ac:dyDescent="0.2">
      <c r="A3134" s="1">
        <v>43346</v>
      </c>
      <c r="B3134" t="s">
        <v>20</v>
      </c>
      <c r="C3134">
        <v>12</v>
      </c>
      <c r="D3134">
        <v>10</v>
      </c>
      <c r="E3134">
        <v>0</v>
      </c>
      <c r="F3134">
        <v>121</v>
      </c>
      <c r="G3134" s="5">
        <v>1.0833333333333299</v>
      </c>
      <c r="H3134" s="5">
        <v>91708.5</v>
      </c>
      <c r="I3134">
        <v>24</v>
      </c>
      <c r="J3134">
        <v>11</v>
      </c>
      <c r="K3134">
        <v>0</v>
      </c>
      <c r="L3134">
        <v>258</v>
      </c>
      <c r="M3134">
        <v>18</v>
      </c>
      <c r="N3134">
        <v>9</v>
      </c>
      <c r="O3134">
        <v>0</v>
      </c>
      <c r="P3134">
        <v>171</v>
      </c>
      <c r="Q3134">
        <v>11</v>
      </c>
      <c r="R3134">
        <v>8</v>
      </c>
      <c r="S3134">
        <v>0</v>
      </c>
      <c r="T3134">
        <v>84</v>
      </c>
    </row>
    <row r="3135" spans="1:20" x14ac:dyDescent="0.2">
      <c r="A3135" s="1">
        <v>43346</v>
      </c>
      <c r="B3135" t="s">
        <v>21</v>
      </c>
      <c r="C3135">
        <v>6</v>
      </c>
      <c r="D3135">
        <v>10</v>
      </c>
      <c r="E3135">
        <v>0</v>
      </c>
      <c r="F3135">
        <v>60</v>
      </c>
      <c r="G3135" s="5">
        <v>1</v>
      </c>
      <c r="H3135" s="5">
        <v>99999</v>
      </c>
      <c r="I3135">
        <v>29</v>
      </c>
      <c r="J3135">
        <v>10</v>
      </c>
      <c r="K3135">
        <v>0</v>
      </c>
      <c r="L3135">
        <v>291</v>
      </c>
      <c r="M3135">
        <v>11</v>
      </c>
      <c r="N3135">
        <v>10</v>
      </c>
      <c r="O3135">
        <v>4</v>
      </c>
      <c r="P3135">
        <v>79</v>
      </c>
      <c r="Q3135">
        <v>7</v>
      </c>
      <c r="R3135">
        <v>10</v>
      </c>
      <c r="S3135">
        <v>0</v>
      </c>
      <c r="T3135">
        <v>70</v>
      </c>
    </row>
    <row r="3136" spans="1:20" x14ac:dyDescent="0.2">
      <c r="A3136" s="1">
        <v>43346</v>
      </c>
      <c r="B3136" t="s">
        <v>22</v>
      </c>
      <c r="C3136">
        <v>27</v>
      </c>
      <c r="D3136">
        <v>8</v>
      </c>
      <c r="E3136">
        <v>0</v>
      </c>
      <c r="F3136">
        <v>251</v>
      </c>
      <c r="G3136" s="5">
        <v>1.57692307692307</v>
      </c>
      <c r="H3136" s="5">
        <v>73142.769230769205</v>
      </c>
      <c r="I3136">
        <v>46</v>
      </c>
      <c r="J3136">
        <v>7</v>
      </c>
      <c r="K3136">
        <v>0</v>
      </c>
      <c r="L3136">
        <v>398</v>
      </c>
      <c r="M3136">
        <v>26</v>
      </c>
      <c r="N3136">
        <v>8</v>
      </c>
      <c r="O3136">
        <v>0</v>
      </c>
      <c r="P3136">
        <v>240</v>
      </c>
      <c r="Q3136">
        <v>9</v>
      </c>
      <c r="R3136">
        <v>8</v>
      </c>
      <c r="S3136">
        <v>1</v>
      </c>
      <c r="T3136">
        <v>75</v>
      </c>
    </row>
    <row r="3137" spans="1:20" x14ac:dyDescent="0.2">
      <c r="A3137" s="1">
        <v>43346</v>
      </c>
      <c r="B3137" t="s">
        <v>23</v>
      </c>
      <c r="C3137">
        <v>28</v>
      </c>
      <c r="D3137">
        <v>10</v>
      </c>
      <c r="E3137">
        <v>0</v>
      </c>
      <c r="F3137">
        <v>310</v>
      </c>
      <c r="G3137" s="5">
        <v>1.8</v>
      </c>
      <c r="H3137" s="5">
        <v>72085.08</v>
      </c>
      <c r="I3137">
        <v>67</v>
      </c>
      <c r="J3137">
        <v>10</v>
      </c>
      <c r="K3137">
        <v>0</v>
      </c>
      <c r="L3137">
        <v>744</v>
      </c>
      <c r="M3137">
        <v>36</v>
      </c>
      <c r="N3137">
        <v>10</v>
      </c>
      <c r="O3137">
        <v>0</v>
      </c>
      <c r="P3137">
        <v>395</v>
      </c>
      <c r="Q3137">
        <v>27</v>
      </c>
      <c r="R3137">
        <v>10</v>
      </c>
      <c r="S3137">
        <v>0</v>
      </c>
      <c r="T3137">
        <v>299</v>
      </c>
    </row>
    <row r="3138" spans="1:20" x14ac:dyDescent="0.2">
      <c r="A3138" s="1">
        <v>43346</v>
      </c>
      <c r="B3138" t="s">
        <v>24</v>
      </c>
      <c r="C3138">
        <v>6</v>
      </c>
      <c r="D3138">
        <v>2</v>
      </c>
      <c r="E3138">
        <v>0</v>
      </c>
      <c r="F3138">
        <v>16</v>
      </c>
      <c r="G3138" s="5">
        <v>2.5</v>
      </c>
      <c r="H3138" s="5">
        <v>50091.333333333299</v>
      </c>
      <c r="I3138">
        <v>17</v>
      </c>
      <c r="J3138">
        <v>2</v>
      </c>
      <c r="K3138">
        <v>0</v>
      </c>
      <c r="L3138">
        <v>44</v>
      </c>
      <c r="M3138">
        <v>12</v>
      </c>
      <c r="N3138">
        <v>2</v>
      </c>
      <c r="O3138">
        <v>0</v>
      </c>
      <c r="P3138">
        <v>39</v>
      </c>
      <c r="Q3138">
        <v>12</v>
      </c>
      <c r="R3138">
        <v>2</v>
      </c>
      <c r="S3138">
        <v>0</v>
      </c>
      <c r="T3138">
        <v>46</v>
      </c>
    </row>
    <row r="3139" spans="1:20" x14ac:dyDescent="0.2">
      <c r="A3139" s="1">
        <v>43346</v>
      </c>
      <c r="B3139" t="s">
        <v>26</v>
      </c>
      <c r="C3139">
        <v>20</v>
      </c>
      <c r="D3139">
        <v>2</v>
      </c>
      <c r="E3139">
        <v>0</v>
      </c>
      <c r="F3139">
        <v>40</v>
      </c>
      <c r="G3139" s="5">
        <v>2</v>
      </c>
      <c r="H3139" s="5">
        <v>57327.571428571398</v>
      </c>
      <c r="I3139">
        <v>43</v>
      </c>
      <c r="J3139">
        <v>2</v>
      </c>
      <c r="K3139">
        <v>0</v>
      </c>
      <c r="L3139">
        <v>85</v>
      </c>
      <c r="M3139">
        <v>39</v>
      </c>
      <c r="N3139">
        <v>2</v>
      </c>
      <c r="O3139">
        <v>0</v>
      </c>
      <c r="P3139">
        <v>75</v>
      </c>
      <c r="Q3139">
        <v>30</v>
      </c>
      <c r="R3139">
        <v>2</v>
      </c>
      <c r="S3139">
        <v>0</v>
      </c>
      <c r="T3139">
        <v>59</v>
      </c>
    </row>
    <row r="3140" spans="1:20" x14ac:dyDescent="0.2">
      <c r="A3140" s="1">
        <v>43346</v>
      </c>
      <c r="B3140" t="s">
        <v>27</v>
      </c>
      <c r="C3140">
        <v>6</v>
      </c>
      <c r="D3140">
        <v>8</v>
      </c>
      <c r="E3140">
        <v>3</v>
      </c>
      <c r="F3140">
        <v>38</v>
      </c>
      <c r="G3140" s="5">
        <v>2.5</v>
      </c>
      <c r="H3140" s="5">
        <v>66694.666666666599</v>
      </c>
      <c r="I3140">
        <v>12</v>
      </c>
      <c r="J3140">
        <v>8</v>
      </c>
      <c r="K3140">
        <v>1</v>
      </c>
      <c r="L3140">
        <v>105</v>
      </c>
      <c r="M3140">
        <v>8</v>
      </c>
      <c r="N3140">
        <v>8</v>
      </c>
      <c r="O3140">
        <v>2</v>
      </c>
      <c r="P3140">
        <v>58</v>
      </c>
      <c r="Q3140">
        <v>10</v>
      </c>
      <c r="R3140">
        <v>8</v>
      </c>
      <c r="S3140">
        <v>0</v>
      </c>
      <c r="T3140">
        <v>91</v>
      </c>
    </row>
    <row r="3141" spans="1:20" x14ac:dyDescent="0.2">
      <c r="A3141" s="1">
        <v>43346</v>
      </c>
      <c r="B3141" t="s">
        <v>28</v>
      </c>
      <c r="C3141">
        <v>8</v>
      </c>
      <c r="D3141">
        <v>8</v>
      </c>
      <c r="E3141">
        <v>1</v>
      </c>
      <c r="F3141">
        <v>54</v>
      </c>
      <c r="G3141" s="5">
        <v>2</v>
      </c>
      <c r="H3141" s="5">
        <v>75027.375</v>
      </c>
      <c r="I3141">
        <v>18</v>
      </c>
      <c r="J3141">
        <v>12</v>
      </c>
      <c r="K3141">
        <v>0</v>
      </c>
      <c r="L3141">
        <v>209</v>
      </c>
      <c r="M3141">
        <v>13</v>
      </c>
      <c r="N3141">
        <v>7</v>
      </c>
      <c r="O3141">
        <v>0</v>
      </c>
      <c r="P3141">
        <v>90</v>
      </c>
      <c r="Q3141">
        <v>11</v>
      </c>
      <c r="R3141">
        <v>10</v>
      </c>
      <c r="S3141">
        <v>1</v>
      </c>
      <c r="T3141">
        <v>95</v>
      </c>
    </row>
    <row r="3142" spans="1:20" x14ac:dyDescent="0.2">
      <c r="A3142" s="1">
        <v>43346</v>
      </c>
      <c r="B3142" t="s">
        <v>29</v>
      </c>
      <c r="C3142">
        <v>8</v>
      </c>
      <c r="D3142">
        <v>2</v>
      </c>
      <c r="E3142">
        <v>0</v>
      </c>
      <c r="F3142">
        <v>24</v>
      </c>
      <c r="G3142" s="5">
        <v>3.125</v>
      </c>
      <c r="H3142" s="5">
        <v>25204.625</v>
      </c>
      <c r="I3142">
        <v>18</v>
      </c>
      <c r="J3142">
        <v>2</v>
      </c>
      <c r="K3142">
        <v>0</v>
      </c>
      <c r="L3142">
        <v>59</v>
      </c>
      <c r="M3142">
        <v>21</v>
      </c>
      <c r="N3142">
        <v>2</v>
      </c>
      <c r="O3142">
        <v>0</v>
      </c>
      <c r="P3142">
        <v>70</v>
      </c>
      <c r="Q3142">
        <v>13</v>
      </c>
      <c r="R3142">
        <v>2</v>
      </c>
      <c r="S3142">
        <v>0</v>
      </c>
      <c r="T3142">
        <v>41</v>
      </c>
    </row>
    <row r="3143" spans="1:20" x14ac:dyDescent="0.2">
      <c r="A3143" s="1">
        <v>43346</v>
      </c>
      <c r="B3143" t="s">
        <v>30</v>
      </c>
      <c r="C3143">
        <v>9</v>
      </c>
      <c r="D3143">
        <v>2</v>
      </c>
      <c r="E3143">
        <v>0</v>
      </c>
      <c r="F3143">
        <v>26</v>
      </c>
      <c r="G3143" s="5">
        <v>2.4444444444444402</v>
      </c>
      <c r="H3143" s="5">
        <v>55598.111111111102</v>
      </c>
      <c r="I3143">
        <v>13</v>
      </c>
      <c r="J3143">
        <v>2</v>
      </c>
      <c r="K3143">
        <v>0</v>
      </c>
      <c r="L3143">
        <v>30</v>
      </c>
      <c r="M3143">
        <v>12</v>
      </c>
      <c r="N3143">
        <v>2</v>
      </c>
      <c r="O3143">
        <v>0</v>
      </c>
      <c r="P3143">
        <v>38</v>
      </c>
      <c r="Q3143">
        <v>14</v>
      </c>
      <c r="R3143">
        <v>2</v>
      </c>
      <c r="S3143">
        <v>0</v>
      </c>
      <c r="T3143">
        <v>46</v>
      </c>
    </row>
    <row r="3144" spans="1:20" x14ac:dyDescent="0.2">
      <c r="A3144" s="1">
        <v>43346</v>
      </c>
      <c r="B3144" t="s">
        <v>31</v>
      </c>
      <c r="C3144">
        <v>42</v>
      </c>
      <c r="D3144">
        <v>13</v>
      </c>
      <c r="E3144">
        <v>0</v>
      </c>
      <c r="F3144">
        <v>535</v>
      </c>
      <c r="G3144" s="5">
        <v>2.5249999999999999</v>
      </c>
      <c r="H3144" s="5">
        <v>65101.2</v>
      </c>
      <c r="I3144">
        <v>76</v>
      </c>
      <c r="J3144">
        <v>14</v>
      </c>
      <c r="K3144">
        <v>0</v>
      </c>
      <c r="L3144">
        <v>1068</v>
      </c>
      <c r="M3144">
        <v>62</v>
      </c>
      <c r="N3144">
        <v>16</v>
      </c>
      <c r="O3144">
        <v>1</v>
      </c>
      <c r="P3144">
        <v>928</v>
      </c>
      <c r="Q3144">
        <v>64</v>
      </c>
      <c r="R3144">
        <v>14</v>
      </c>
      <c r="S3144">
        <v>0</v>
      </c>
      <c r="T3144">
        <v>878</v>
      </c>
    </row>
    <row r="3145" spans="1:20" x14ac:dyDescent="0.2">
      <c r="A3145" s="1">
        <v>43346</v>
      </c>
      <c r="B3145" t="s">
        <v>32</v>
      </c>
      <c r="C3145">
        <v>19</v>
      </c>
      <c r="D3145">
        <v>3</v>
      </c>
      <c r="E3145">
        <v>0</v>
      </c>
      <c r="F3145">
        <v>91</v>
      </c>
      <c r="G3145" s="5">
        <v>2.1666666666666599</v>
      </c>
      <c r="H3145" s="5">
        <v>50128.5</v>
      </c>
      <c r="I3145">
        <v>49</v>
      </c>
      <c r="J3145">
        <v>3</v>
      </c>
      <c r="K3145">
        <v>0</v>
      </c>
      <c r="L3145">
        <v>205</v>
      </c>
      <c r="M3145">
        <v>31</v>
      </c>
      <c r="N3145">
        <v>3</v>
      </c>
      <c r="O3145">
        <v>0</v>
      </c>
      <c r="P3145">
        <v>116</v>
      </c>
      <c r="Q3145">
        <v>22</v>
      </c>
      <c r="R3145">
        <v>3</v>
      </c>
      <c r="S3145">
        <v>0</v>
      </c>
      <c r="T3145">
        <v>101</v>
      </c>
    </row>
    <row r="3146" spans="1:20" x14ac:dyDescent="0.2">
      <c r="A3146" s="1">
        <v>43347</v>
      </c>
      <c r="B3146" t="s">
        <v>18</v>
      </c>
      <c r="C3146">
        <v>11</v>
      </c>
      <c r="D3146">
        <v>4</v>
      </c>
      <c r="E3146">
        <v>0</v>
      </c>
      <c r="F3146">
        <v>38</v>
      </c>
      <c r="G3146" s="5">
        <v>3.5714285714285698</v>
      </c>
      <c r="H3146" s="5">
        <v>57220</v>
      </c>
      <c r="I3146">
        <v>5</v>
      </c>
      <c r="J3146">
        <v>4</v>
      </c>
      <c r="K3146">
        <v>0</v>
      </c>
      <c r="L3146">
        <v>18</v>
      </c>
      <c r="M3146">
        <v>5</v>
      </c>
      <c r="N3146">
        <v>4</v>
      </c>
      <c r="O3146">
        <v>0</v>
      </c>
      <c r="P3146">
        <v>18</v>
      </c>
      <c r="Q3146">
        <v>9</v>
      </c>
      <c r="R3146">
        <v>4</v>
      </c>
      <c r="S3146">
        <v>0</v>
      </c>
      <c r="T3146">
        <v>32</v>
      </c>
    </row>
    <row r="3147" spans="1:20" x14ac:dyDescent="0.2">
      <c r="A3147" s="1">
        <v>43347</v>
      </c>
      <c r="B3147" t="s">
        <v>19</v>
      </c>
      <c r="C3147">
        <v>19</v>
      </c>
      <c r="D3147">
        <v>26</v>
      </c>
      <c r="E3147">
        <v>1</v>
      </c>
      <c r="F3147">
        <v>444</v>
      </c>
      <c r="G3147" s="5">
        <v>2.2222222222222201</v>
      </c>
      <c r="H3147" s="5">
        <v>38992.555555555497</v>
      </c>
      <c r="I3147">
        <v>26</v>
      </c>
      <c r="J3147">
        <v>10</v>
      </c>
      <c r="K3147">
        <v>1</v>
      </c>
      <c r="L3147">
        <v>229</v>
      </c>
      <c r="M3147">
        <v>28</v>
      </c>
      <c r="N3147">
        <v>17</v>
      </c>
      <c r="O3147">
        <v>1</v>
      </c>
      <c r="P3147">
        <v>443</v>
      </c>
      <c r="Q3147">
        <v>30</v>
      </c>
      <c r="R3147">
        <v>13</v>
      </c>
      <c r="S3147">
        <v>1</v>
      </c>
      <c r="T3147">
        <v>367</v>
      </c>
    </row>
    <row r="3148" spans="1:20" x14ac:dyDescent="0.2">
      <c r="A3148" s="1">
        <v>43347</v>
      </c>
      <c r="B3148" t="s">
        <v>20</v>
      </c>
      <c r="C3148">
        <v>18</v>
      </c>
      <c r="D3148">
        <v>14</v>
      </c>
      <c r="E3148">
        <v>0</v>
      </c>
      <c r="F3148">
        <v>251</v>
      </c>
      <c r="G3148" s="5">
        <v>2.4444444444444402</v>
      </c>
      <c r="H3148" s="5">
        <v>66740.5</v>
      </c>
      <c r="I3148">
        <v>15</v>
      </c>
      <c r="J3148">
        <v>9</v>
      </c>
      <c r="K3148">
        <v>0</v>
      </c>
      <c r="L3148">
        <v>131</v>
      </c>
      <c r="M3148">
        <v>17</v>
      </c>
      <c r="N3148">
        <v>14</v>
      </c>
      <c r="O3148">
        <v>0</v>
      </c>
      <c r="P3148">
        <v>227</v>
      </c>
      <c r="Q3148">
        <v>24</v>
      </c>
      <c r="R3148">
        <v>8</v>
      </c>
      <c r="S3148">
        <v>0</v>
      </c>
      <c r="T3148">
        <v>227</v>
      </c>
    </row>
    <row r="3149" spans="1:20" x14ac:dyDescent="0.2">
      <c r="A3149" s="1">
        <v>43347</v>
      </c>
      <c r="B3149" t="s">
        <v>21</v>
      </c>
      <c r="C3149">
        <v>7</v>
      </c>
      <c r="D3149">
        <v>10</v>
      </c>
      <c r="E3149">
        <v>0</v>
      </c>
      <c r="F3149">
        <v>69</v>
      </c>
      <c r="G3149" s="5">
        <v>1.28571428571428</v>
      </c>
      <c r="H3149" s="5">
        <v>85840.857142857101</v>
      </c>
      <c r="I3149">
        <v>6</v>
      </c>
      <c r="J3149">
        <v>10</v>
      </c>
      <c r="K3149">
        <v>0</v>
      </c>
      <c r="L3149">
        <v>60</v>
      </c>
      <c r="M3149">
        <v>3</v>
      </c>
      <c r="N3149">
        <v>10</v>
      </c>
      <c r="O3149">
        <v>0</v>
      </c>
      <c r="P3149">
        <v>30</v>
      </c>
      <c r="Q3149">
        <v>8</v>
      </c>
      <c r="R3149">
        <v>10</v>
      </c>
      <c r="S3149">
        <v>0</v>
      </c>
      <c r="T3149">
        <v>79</v>
      </c>
    </row>
    <row r="3150" spans="1:20" x14ac:dyDescent="0.2">
      <c r="A3150" s="1">
        <v>43347</v>
      </c>
      <c r="B3150" t="s">
        <v>22</v>
      </c>
      <c r="C3150">
        <v>29</v>
      </c>
      <c r="D3150">
        <v>8</v>
      </c>
      <c r="E3150">
        <v>1</v>
      </c>
      <c r="F3150">
        <v>247</v>
      </c>
      <c r="G3150" s="5">
        <v>12.259259259259199</v>
      </c>
      <c r="H3150" s="5">
        <v>62985.407407407401</v>
      </c>
      <c r="I3150">
        <v>25</v>
      </c>
      <c r="J3150">
        <v>7</v>
      </c>
      <c r="K3150">
        <v>0</v>
      </c>
      <c r="L3150">
        <v>195</v>
      </c>
      <c r="M3150">
        <v>20</v>
      </c>
      <c r="N3150">
        <v>8</v>
      </c>
      <c r="O3150">
        <v>0</v>
      </c>
      <c r="P3150">
        <v>186</v>
      </c>
      <c r="Q3150">
        <v>21</v>
      </c>
      <c r="R3150">
        <v>8</v>
      </c>
      <c r="S3150">
        <v>1</v>
      </c>
      <c r="T3150">
        <v>173</v>
      </c>
    </row>
    <row r="3151" spans="1:20" x14ac:dyDescent="0.2">
      <c r="A3151" s="1">
        <v>43347</v>
      </c>
      <c r="B3151" t="s">
        <v>23</v>
      </c>
      <c r="C3151">
        <v>28</v>
      </c>
      <c r="D3151">
        <v>10</v>
      </c>
      <c r="E3151">
        <v>1</v>
      </c>
      <c r="F3151">
        <v>294</v>
      </c>
      <c r="G3151" s="5">
        <v>2.6923076923076898</v>
      </c>
      <c r="H3151" s="5">
        <v>61605.923076922998</v>
      </c>
      <c r="I3151">
        <v>43</v>
      </c>
      <c r="J3151">
        <v>9</v>
      </c>
      <c r="K3151">
        <v>0</v>
      </c>
      <c r="L3151">
        <v>452</v>
      </c>
      <c r="M3151">
        <v>47</v>
      </c>
      <c r="N3151">
        <v>10</v>
      </c>
      <c r="O3151">
        <v>0</v>
      </c>
      <c r="P3151">
        <v>528</v>
      </c>
      <c r="Q3151">
        <v>38</v>
      </c>
      <c r="R3151">
        <v>10</v>
      </c>
      <c r="S3151">
        <v>0</v>
      </c>
      <c r="T3151">
        <v>408</v>
      </c>
    </row>
    <row r="3152" spans="1:20" x14ac:dyDescent="0.2">
      <c r="A3152" s="1">
        <v>43347</v>
      </c>
      <c r="B3152" t="s">
        <v>24</v>
      </c>
      <c r="C3152">
        <v>13</v>
      </c>
      <c r="D3152">
        <v>2</v>
      </c>
      <c r="E3152">
        <v>0</v>
      </c>
      <c r="F3152">
        <v>74</v>
      </c>
      <c r="G3152" s="5">
        <v>1.7777777777777699</v>
      </c>
      <c r="H3152" s="5">
        <v>44587.555555555497</v>
      </c>
      <c r="I3152">
        <v>18</v>
      </c>
      <c r="J3152">
        <v>2</v>
      </c>
      <c r="K3152">
        <v>0</v>
      </c>
      <c r="L3152">
        <v>42</v>
      </c>
      <c r="M3152">
        <v>15</v>
      </c>
      <c r="N3152">
        <v>2</v>
      </c>
      <c r="O3152">
        <v>0</v>
      </c>
      <c r="P3152">
        <v>42</v>
      </c>
      <c r="Q3152">
        <v>20</v>
      </c>
      <c r="R3152">
        <v>2</v>
      </c>
      <c r="S3152">
        <v>0</v>
      </c>
      <c r="T3152">
        <v>54</v>
      </c>
    </row>
    <row r="3153" spans="1:20" x14ac:dyDescent="0.2">
      <c r="A3153" s="1">
        <v>43347</v>
      </c>
      <c r="B3153" t="s">
        <v>25</v>
      </c>
      <c r="C3153">
        <v>14</v>
      </c>
      <c r="D3153">
        <v>4</v>
      </c>
      <c r="E3153">
        <v>0</v>
      </c>
      <c r="F3153">
        <v>56</v>
      </c>
      <c r="G3153" s="5">
        <v>6</v>
      </c>
      <c r="H3153" s="5">
        <v>291</v>
      </c>
      <c r="I3153">
        <v>6</v>
      </c>
      <c r="J3153">
        <v>4</v>
      </c>
      <c r="K3153">
        <v>0</v>
      </c>
      <c r="L3153">
        <v>21</v>
      </c>
      <c r="M3153">
        <v>7</v>
      </c>
      <c r="N3153">
        <v>4</v>
      </c>
      <c r="O3153">
        <v>0</v>
      </c>
      <c r="P3153">
        <v>27</v>
      </c>
      <c r="Q3153">
        <v>8</v>
      </c>
      <c r="R3153">
        <v>4</v>
      </c>
      <c r="S3153">
        <v>1</v>
      </c>
      <c r="T3153">
        <v>28</v>
      </c>
    </row>
    <row r="3154" spans="1:20" x14ac:dyDescent="0.2">
      <c r="A3154" s="1">
        <v>43347</v>
      </c>
      <c r="B3154" t="s">
        <v>26</v>
      </c>
      <c r="C3154">
        <v>26</v>
      </c>
      <c r="D3154">
        <v>2</v>
      </c>
      <c r="E3154">
        <v>0</v>
      </c>
      <c r="F3154">
        <v>49</v>
      </c>
      <c r="G3154" s="5">
        <v>3.3684210526315699</v>
      </c>
      <c r="H3154" s="5">
        <v>47449.947368421002</v>
      </c>
      <c r="I3154">
        <v>33</v>
      </c>
      <c r="J3154">
        <v>2</v>
      </c>
      <c r="K3154">
        <v>0</v>
      </c>
      <c r="L3154">
        <v>56</v>
      </c>
      <c r="M3154">
        <v>26</v>
      </c>
      <c r="N3154">
        <v>2</v>
      </c>
      <c r="O3154">
        <v>0</v>
      </c>
      <c r="P3154">
        <v>49</v>
      </c>
      <c r="Q3154">
        <v>37</v>
      </c>
      <c r="R3154">
        <v>2</v>
      </c>
      <c r="S3154">
        <v>0</v>
      </c>
      <c r="T3154">
        <v>74</v>
      </c>
    </row>
    <row r="3155" spans="1:20" x14ac:dyDescent="0.2">
      <c r="A3155" s="1">
        <v>43347</v>
      </c>
      <c r="B3155" t="s">
        <v>27</v>
      </c>
      <c r="C3155">
        <v>12</v>
      </c>
      <c r="D3155">
        <v>8</v>
      </c>
      <c r="E3155">
        <v>1</v>
      </c>
      <c r="F3155">
        <v>106</v>
      </c>
      <c r="G3155" s="5">
        <v>7.5</v>
      </c>
      <c r="H3155" s="5">
        <v>25095.416666666599</v>
      </c>
      <c r="I3155">
        <v>14</v>
      </c>
      <c r="J3155">
        <v>8</v>
      </c>
      <c r="K3155">
        <v>1</v>
      </c>
      <c r="L3155">
        <v>123</v>
      </c>
      <c r="M3155">
        <v>4</v>
      </c>
      <c r="N3155">
        <v>8</v>
      </c>
      <c r="O3155">
        <v>0</v>
      </c>
      <c r="P3155">
        <v>37</v>
      </c>
      <c r="Q3155">
        <v>4</v>
      </c>
      <c r="R3155">
        <v>8</v>
      </c>
      <c r="S3155">
        <v>0</v>
      </c>
      <c r="T3155">
        <v>37</v>
      </c>
    </row>
    <row r="3156" spans="1:20" x14ac:dyDescent="0.2">
      <c r="A3156" s="1">
        <v>43347</v>
      </c>
      <c r="B3156" t="s">
        <v>28</v>
      </c>
      <c r="C3156">
        <v>15</v>
      </c>
      <c r="D3156">
        <v>10</v>
      </c>
      <c r="E3156">
        <v>0</v>
      </c>
      <c r="F3156">
        <v>136</v>
      </c>
      <c r="G3156" s="5">
        <v>3.2666666666666599</v>
      </c>
      <c r="H3156" s="5">
        <v>53406.733333333301</v>
      </c>
      <c r="I3156">
        <v>17</v>
      </c>
      <c r="J3156">
        <v>9</v>
      </c>
      <c r="K3156">
        <v>1</v>
      </c>
      <c r="L3156">
        <v>139</v>
      </c>
      <c r="M3156">
        <v>18</v>
      </c>
      <c r="N3156">
        <v>10</v>
      </c>
      <c r="O3156">
        <v>0</v>
      </c>
      <c r="P3156">
        <v>172</v>
      </c>
      <c r="Q3156">
        <v>20</v>
      </c>
      <c r="R3156">
        <v>10</v>
      </c>
      <c r="S3156">
        <v>1</v>
      </c>
      <c r="T3156">
        <v>176</v>
      </c>
    </row>
    <row r="3157" spans="1:20" x14ac:dyDescent="0.2">
      <c r="A3157" s="1">
        <v>43347</v>
      </c>
      <c r="B3157" t="s">
        <v>29</v>
      </c>
      <c r="C3157">
        <v>17</v>
      </c>
      <c r="D3157">
        <v>2</v>
      </c>
      <c r="E3157">
        <v>0</v>
      </c>
      <c r="F3157">
        <v>74</v>
      </c>
      <c r="G3157" s="5">
        <v>2.0714285714285698</v>
      </c>
      <c r="H3157" s="5">
        <v>50116.9285714285</v>
      </c>
      <c r="I3157">
        <v>19</v>
      </c>
      <c r="J3157">
        <v>2</v>
      </c>
      <c r="K3157">
        <v>0</v>
      </c>
      <c r="L3157">
        <v>50</v>
      </c>
      <c r="M3157">
        <v>20</v>
      </c>
      <c r="N3157">
        <v>2</v>
      </c>
      <c r="O3157">
        <v>0</v>
      </c>
      <c r="P3157">
        <v>80</v>
      </c>
      <c r="Q3157">
        <v>17</v>
      </c>
      <c r="R3157">
        <v>2</v>
      </c>
      <c r="S3157">
        <v>0</v>
      </c>
      <c r="T3157">
        <v>48</v>
      </c>
    </row>
    <row r="3158" spans="1:20" x14ac:dyDescent="0.2">
      <c r="A3158" s="1">
        <v>43347</v>
      </c>
      <c r="B3158" t="s">
        <v>30</v>
      </c>
      <c r="C3158">
        <v>11</v>
      </c>
      <c r="D3158">
        <v>2</v>
      </c>
      <c r="E3158">
        <v>0</v>
      </c>
      <c r="F3158">
        <v>58</v>
      </c>
      <c r="G3158" s="5">
        <v>1.8333333333333299</v>
      </c>
      <c r="H3158" s="5">
        <v>33456</v>
      </c>
      <c r="I3158">
        <v>15</v>
      </c>
      <c r="J3158">
        <v>2</v>
      </c>
      <c r="K3158">
        <v>0</v>
      </c>
      <c r="L3158">
        <v>32</v>
      </c>
      <c r="M3158">
        <v>16</v>
      </c>
      <c r="N3158">
        <v>2</v>
      </c>
      <c r="O3158">
        <v>0</v>
      </c>
      <c r="P3158">
        <v>87</v>
      </c>
      <c r="Q3158">
        <v>13</v>
      </c>
      <c r="R3158">
        <v>2</v>
      </c>
      <c r="S3158">
        <v>0</v>
      </c>
      <c r="T3158">
        <v>34</v>
      </c>
    </row>
    <row r="3159" spans="1:20" x14ac:dyDescent="0.2">
      <c r="A3159" s="1">
        <v>43347</v>
      </c>
      <c r="B3159" t="s">
        <v>31</v>
      </c>
      <c r="C3159">
        <v>56</v>
      </c>
      <c r="D3159">
        <v>16</v>
      </c>
      <c r="E3159">
        <v>1</v>
      </c>
      <c r="F3159">
        <v>812</v>
      </c>
      <c r="G3159" s="5">
        <v>3.1428571428571401</v>
      </c>
      <c r="H3159" s="5">
        <v>51904.642857142797</v>
      </c>
      <c r="I3159">
        <v>79</v>
      </c>
      <c r="J3159">
        <v>11</v>
      </c>
      <c r="K3159">
        <v>0</v>
      </c>
      <c r="L3159">
        <v>887</v>
      </c>
      <c r="M3159">
        <v>84</v>
      </c>
      <c r="N3159">
        <v>15</v>
      </c>
      <c r="O3159">
        <v>0</v>
      </c>
      <c r="P3159">
        <v>1311</v>
      </c>
      <c r="Q3159">
        <v>83</v>
      </c>
      <c r="R3159">
        <v>12</v>
      </c>
      <c r="S3159">
        <v>1</v>
      </c>
      <c r="T3159">
        <v>961</v>
      </c>
    </row>
    <row r="3160" spans="1:20" x14ac:dyDescent="0.2">
      <c r="A3160" s="1">
        <v>43347</v>
      </c>
      <c r="B3160" t="s">
        <v>32</v>
      </c>
      <c r="C3160">
        <v>31</v>
      </c>
      <c r="D3160">
        <v>3</v>
      </c>
      <c r="E3160">
        <v>0</v>
      </c>
      <c r="F3160">
        <v>143</v>
      </c>
      <c r="G3160" s="5">
        <v>2.1481481481481399</v>
      </c>
      <c r="H3160" s="5">
        <v>66717.592592592599</v>
      </c>
      <c r="I3160">
        <v>17</v>
      </c>
      <c r="J3160">
        <v>3</v>
      </c>
      <c r="K3160">
        <v>0</v>
      </c>
      <c r="L3160">
        <v>57</v>
      </c>
      <c r="M3160">
        <v>32</v>
      </c>
      <c r="N3160">
        <v>3</v>
      </c>
      <c r="O3160">
        <v>0</v>
      </c>
      <c r="P3160">
        <v>162</v>
      </c>
      <c r="Q3160">
        <v>25</v>
      </c>
      <c r="R3160">
        <v>3</v>
      </c>
      <c r="S3160">
        <v>0</v>
      </c>
      <c r="T3160">
        <v>80</v>
      </c>
    </row>
    <row r="3161" spans="1:20" x14ac:dyDescent="0.2">
      <c r="A3161" s="1">
        <v>43348</v>
      </c>
      <c r="B3161" t="s">
        <v>18</v>
      </c>
      <c r="C3161">
        <v>7</v>
      </c>
      <c r="D3161">
        <v>4</v>
      </c>
      <c r="E3161">
        <v>0</v>
      </c>
      <c r="F3161">
        <v>24</v>
      </c>
      <c r="G3161" s="5">
        <v>3.75</v>
      </c>
      <c r="H3161" s="5">
        <v>75004.5</v>
      </c>
      <c r="I3161">
        <v>7</v>
      </c>
      <c r="J3161">
        <v>4</v>
      </c>
      <c r="K3161">
        <v>0</v>
      </c>
      <c r="L3161">
        <v>24</v>
      </c>
      <c r="M3161">
        <v>15</v>
      </c>
      <c r="N3161">
        <v>4</v>
      </c>
      <c r="O3161">
        <v>0</v>
      </c>
      <c r="P3161">
        <v>52</v>
      </c>
      <c r="Q3161">
        <v>10</v>
      </c>
      <c r="R3161">
        <v>4</v>
      </c>
      <c r="S3161">
        <v>0</v>
      </c>
      <c r="T3161">
        <v>34</v>
      </c>
    </row>
    <row r="3162" spans="1:20" x14ac:dyDescent="0.2">
      <c r="A3162" s="1">
        <v>43348</v>
      </c>
      <c r="B3162" t="s">
        <v>19</v>
      </c>
      <c r="C3162">
        <v>24</v>
      </c>
      <c r="D3162">
        <v>13</v>
      </c>
      <c r="E3162">
        <v>1</v>
      </c>
      <c r="F3162">
        <v>283</v>
      </c>
      <c r="G3162" s="5">
        <v>3.7916666666666599</v>
      </c>
      <c r="H3162" s="5">
        <v>25191.625</v>
      </c>
      <c r="I3162">
        <v>35</v>
      </c>
      <c r="J3162">
        <v>8</v>
      </c>
      <c r="K3162">
        <v>0</v>
      </c>
      <c r="L3162">
        <v>275</v>
      </c>
      <c r="M3162">
        <v>25</v>
      </c>
      <c r="N3162">
        <v>17</v>
      </c>
      <c r="O3162">
        <v>2</v>
      </c>
      <c r="P3162">
        <v>378</v>
      </c>
      <c r="Q3162">
        <v>37</v>
      </c>
      <c r="R3162">
        <v>10</v>
      </c>
      <c r="S3162">
        <v>1</v>
      </c>
      <c r="T3162">
        <v>359</v>
      </c>
    </row>
    <row r="3163" spans="1:20" x14ac:dyDescent="0.2">
      <c r="A3163" s="1">
        <v>43348</v>
      </c>
      <c r="B3163" t="s">
        <v>20</v>
      </c>
      <c r="C3163">
        <v>13</v>
      </c>
      <c r="D3163">
        <v>9</v>
      </c>
      <c r="E3163">
        <v>0</v>
      </c>
      <c r="F3163">
        <v>119</v>
      </c>
      <c r="G3163" s="5">
        <v>4.0769230769230704</v>
      </c>
      <c r="H3163" s="5">
        <v>53920.538461538403</v>
      </c>
      <c r="I3163">
        <v>7</v>
      </c>
      <c r="J3163">
        <v>7</v>
      </c>
      <c r="K3163">
        <v>1</v>
      </c>
      <c r="L3163">
        <v>42</v>
      </c>
      <c r="M3163">
        <v>23</v>
      </c>
      <c r="N3163">
        <v>8</v>
      </c>
      <c r="O3163">
        <v>0</v>
      </c>
      <c r="P3163">
        <v>183</v>
      </c>
      <c r="Q3163">
        <v>16</v>
      </c>
      <c r="R3163">
        <v>10</v>
      </c>
      <c r="S3163">
        <v>2</v>
      </c>
      <c r="T3163">
        <v>127</v>
      </c>
    </row>
    <row r="3164" spans="1:20" x14ac:dyDescent="0.2">
      <c r="A3164" s="1">
        <v>43348</v>
      </c>
      <c r="B3164" t="s">
        <v>21</v>
      </c>
      <c r="C3164">
        <v>9</v>
      </c>
      <c r="D3164">
        <v>10</v>
      </c>
      <c r="E3164">
        <v>0</v>
      </c>
      <c r="F3164">
        <v>91</v>
      </c>
      <c r="G3164" s="5">
        <v>4</v>
      </c>
      <c r="H3164" s="5">
        <v>50015.375</v>
      </c>
      <c r="I3164">
        <v>10</v>
      </c>
      <c r="J3164">
        <v>10</v>
      </c>
      <c r="K3164">
        <v>0</v>
      </c>
      <c r="L3164">
        <v>100</v>
      </c>
      <c r="M3164">
        <v>7</v>
      </c>
      <c r="N3164">
        <v>10</v>
      </c>
      <c r="O3164">
        <v>0</v>
      </c>
      <c r="P3164">
        <v>72</v>
      </c>
      <c r="Q3164">
        <v>3</v>
      </c>
      <c r="R3164">
        <v>10</v>
      </c>
      <c r="S3164">
        <v>0</v>
      </c>
      <c r="T3164">
        <v>30</v>
      </c>
    </row>
    <row r="3165" spans="1:20" x14ac:dyDescent="0.2">
      <c r="A3165" s="1">
        <v>43348</v>
      </c>
      <c r="B3165" t="s">
        <v>22</v>
      </c>
      <c r="C3165">
        <v>19</v>
      </c>
      <c r="D3165">
        <v>8</v>
      </c>
      <c r="E3165">
        <v>0</v>
      </c>
      <c r="F3165">
        <v>163</v>
      </c>
      <c r="G3165" s="5">
        <v>2.2631578947368398</v>
      </c>
      <c r="H3165" s="5">
        <v>89561.368421052597</v>
      </c>
      <c r="I3165">
        <v>29</v>
      </c>
      <c r="J3165">
        <v>7</v>
      </c>
      <c r="K3165">
        <v>0</v>
      </c>
      <c r="L3165">
        <v>243</v>
      </c>
      <c r="M3165">
        <v>27</v>
      </c>
      <c r="N3165">
        <v>8</v>
      </c>
      <c r="O3165">
        <v>0</v>
      </c>
      <c r="P3165">
        <v>251</v>
      </c>
      <c r="Q3165">
        <v>30</v>
      </c>
      <c r="R3165">
        <v>7</v>
      </c>
      <c r="S3165">
        <v>0</v>
      </c>
      <c r="T3165">
        <v>266</v>
      </c>
    </row>
    <row r="3166" spans="1:20" x14ac:dyDescent="0.2">
      <c r="A3166" s="1">
        <v>43348</v>
      </c>
      <c r="B3166" t="s">
        <v>23</v>
      </c>
      <c r="C3166">
        <v>51</v>
      </c>
      <c r="D3166">
        <v>10</v>
      </c>
      <c r="E3166">
        <v>0</v>
      </c>
      <c r="F3166">
        <v>564</v>
      </c>
      <c r="G3166" s="5">
        <v>4.0204081632652997</v>
      </c>
      <c r="H3166" s="5">
        <v>57249.9387755102</v>
      </c>
      <c r="I3166">
        <v>58</v>
      </c>
      <c r="J3166">
        <v>9</v>
      </c>
      <c r="K3166">
        <v>1</v>
      </c>
      <c r="L3166">
        <v>595</v>
      </c>
      <c r="M3166">
        <v>42</v>
      </c>
      <c r="N3166">
        <v>10</v>
      </c>
      <c r="O3166">
        <v>0</v>
      </c>
      <c r="P3166">
        <v>461</v>
      </c>
      <c r="Q3166">
        <v>29</v>
      </c>
      <c r="R3166">
        <v>10</v>
      </c>
      <c r="S3166">
        <v>0</v>
      </c>
      <c r="T3166">
        <v>323</v>
      </c>
    </row>
    <row r="3167" spans="1:20" x14ac:dyDescent="0.2">
      <c r="A3167" s="1">
        <v>43348</v>
      </c>
      <c r="B3167" t="s">
        <v>24</v>
      </c>
      <c r="C3167">
        <v>10</v>
      </c>
      <c r="D3167">
        <v>2</v>
      </c>
      <c r="E3167">
        <v>0</v>
      </c>
      <c r="F3167">
        <v>30</v>
      </c>
      <c r="G3167" s="5">
        <v>6.4</v>
      </c>
      <c r="H3167" s="5">
        <v>10113.700000000001</v>
      </c>
      <c r="I3167">
        <v>11</v>
      </c>
      <c r="J3167">
        <v>2</v>
      </c>
      <c r="K3167">
        <v>0</v>
      </c>
      <c r="L3167">
        <v>21</v>
      </c>
      <c r="M3167">
        <v>19</v>
      </c>
      <c r="N3167">
        <v>2</v>
      </c>
      <c r="O3167">
        <v>0</v>
      </c>
      <c r="P3167">
        <v>51</v>
      </c>
      <c r="Q3167">
        <v>14</v>
      </c>
      <c r="R3167">
        <v>2</v>
      </c>
      <c r="S3167">
        <v>0</v>
      </c>
      <c r="T3167">
        <v>32</v>
      </c>
    </row>
    <row r="3168" spans="1:20" x14ac:dyDescent="0.2">
      <c r="A3168" s="1">
        <v>43348</v>
      </c>
      <c r="B3168" t="s">
        <v>25</v>
      </c>
      <c r="C3168">
        <v>8</v>
      </c>
      <c r="D3168">
        <v>4</v>
      </c>
      <c r="E3168">
        <v>0</v>
      </c>
      <c r="F3168">
        <v>32</v>
      </c>
      <c r="G3168" s="5">
        <v>6.875</v>
      </c>
      <c r="H3168" s="5">
        <v>62518.5</v>
      </c>
      <c r="I3168">
        <v>8</v>
      </c>
      <c r="J3168">
        <v>4</v>
      </c>
      <c r="K3168">
        <v>1</v>
      </c>
      <c r="L3168">
        <v>24</v>
      </c>
      <c r="M3168">
        <v>14</v>
      </c>
      <c r="N3168">
        <v>4</v>
      </c>
      <c r="O3168">
        <v>0</v>
      </c>
      <c r="P3168">
        <v>52</v>
      </c>
      <c r="Q3168">
        <v>13</v>
      </c>
      <c r="R3168">
        <v>4</v>
      </c>
      <c r="S3168">
        <v>0</v>
      </c>
      <c r="T3168">
        <v>48</v>
      </c>
    </row>
    <row r="3169" spans="1:20" x14ac:dyDescent="0.2">
      <c r="A3169" s="1">
        <v>43348</v>
      </c>
      <c r="B3169" t="s">
        <v>26</v>
      </c>
      <c r="C3169">
        <v>35</v>
      </c>
      <c r="D3169">
        <v>2</v>
      </c>
      <c r="E3169">
        <v>0</v>
      </c>
      <c r="F3169">
        <v>70</v>
      </c>
      <c r="G3169" s="5">
        <v>14.538461538461499</v>
      </c>
      <c r="H3169" s="5">
        <v>46203.7307692307</v>
      </c>
      <c r="I3169">
        <v>42</v>
      </c>
      <c r="J3169">
        <v>2</v>
      </c>
      <c r="K3169">
        <v>0</v>
      </c>
      <c r="L3169">
        <v>83</v>
      </c>
      <c r="M3169">
        <v>48</v>
      </c>
      <c r="N3169">
        <v>2</v>
      </c>
      <c r="O3169">
        <v>0</v>
      </c>
      <c r="P3169">
        <v>94</v>
      </c>
      <c r="Q3169">
        <v>28</v>
      </c>
      <c r="R3169">
        <v>2</v>
      </c>
      <c r="S3169">
        <v>0</v>
      </c>
      <c r="T3169">
        <v>51</v>
      </c>
    </row>
    <row r="3170" spans="1:20" x14ac:dyDescent="0.2">
      <c r="A3170" s="1">
        <v>43348</v>
      </c>
      <c r="B3170" t="s">
        <v>27</v>
      </c>
      <c r="C3170">
        <v>8</v>
      </c>
      <c r="D3170">
        <v>8</v>
      </c>
      <c r="E3170">
        <v>3</v>
      </c>
      <c r="F3170">
        <v>54</v>
      </c>
      <c r="G3170" s="5">
        <v>6</v>
      </c>
      <c r="H3170" s="5">
        <v>50052.875</v>
      </c>
      <c r="I3170">
        <v>14</v>
      </c>
      <c r="J3170">
        <v>8</v>
      </c>
      <c r="K3170">
        <v>0</v>
      </c>
      <c r="L3170">
        <v>135</v>
      </c>
      <c r="M3170">
        <v>13</v>
      </c>
      <c r="N3170">
        <v>8</v>
      </c>
      <c r="O3170">
        <v>1</v>
      </c>
      <c r="P3170">
        <v>102</v>
      </c>
      <c r="Q3170">
        <v>15</v>
      </c>
      <c r="R3170">
        <v>7</v>
      </c>
      <c r="S3170">
        <v>1</v>
      </c>
      <c r="T3170">
        <v>109</v>
      </c>
    </row>
    <row r="3171" spans="1:20" x14ac:dyDescent="0.2">
      <c r="A3171" s="1">
        <v>43348</v>
      </c>
      <c r="B3171" t="s">
        <v>28</v>
      </c>
      <c r="C3171">
        <v>14</v>
      </c>
      <c r="D3171">
        <v>6</v>
      </c>
      <c r="E3171">
        <v>1</v>
      </c>
      <c r="F3171">
        <v>70</v>
      </c>
      <c r="G3171" s="5">
        <v>16.714285714285701</v>
      </c>
      <c r="H3171" s="5">
        <v>43002.214285714203</v>
      </c>
      <c r="I3171">
        <v>22</v>
      </c>
      <c r="J3171">
        <v>8</v>
      </c>
      <c r="K3171">
        <v>1</v>
      </c>
      <c r="L3171">
        <v>148</v>
      </c>
      <c r="M3171">
        <v>12</v>
      </c>
      <c r="N3171">
        <v>7</v>
      </c>
      <c r="O3171">
        <v>0</v>
      </c>
      <c r="P3171">
        <v>74</v>
      </c>
      <c r="Q3171">
        <v>18</v>
      </c>
      <c r="R3171">
        <v>7</v>
      </c>
      <c r="S3171">
        <v>1</v>
      </c>
      <c r="T3171">
        <v>113</v>
      </c>
    </row>
    <row r="3172" spans="1:20" x14ac:dyDescent="0.2">
      <c r="A3172" s="1">
        <v>43348</v>
      </c>
      <c r="B3172" t="s">
        <v>29</v>
      </c>
      <c r="C3172">
        <v>19</v>
      </c>
      <c r="D3172">
        <v>2</v>
      </c>
      <c r="E3172">
        <v>0</v>
      </c>
      <c r="F3172">
        <v>56</v>
      </c>
      <c r="G3172" s="5">
        <v>2.55555555555555</v>
      </c>
      <c r="H3172" s="5">
        <v>72328.333333333299</v>
      </c>
      <c r="I3172">
        <v>23</v>
      </c>
      <c r="J3172">
        <v>2</v>
      </c>
      <c r="K3172">
        <v>0</v>
      </c>
      <c r="L3172">
        <v>38</v>
      </c>
      <c r="M3172">
        <v>15</v>
      </c>
      <c r="N3172">
        <v>2</v>
      </c>
      <c r="O3172">
        <v>0</v>
      </c>
      <c r="P3172">
        <v>46</v>
      </c>
      <c r="Q3172">
        <v>17</v>
      </c>
      <c r="R3172">
        <v>2</v>
      </c>
      <c r="S3172">
        <v>0</v>
      </c>
      <c r="T3172">
        <v>40</v>
      </c>
    </row>
    <row r="3173" spans="1:20" x14ac:dyDescent="0.2">
      <c r="A3173" s="1">
        <v>43348</v>
      </c>
      <c r="B3173" t="s">
        <v>30</v>
      </c>
      <c r="C3173">
        <v>17</v>
      </c>
      <c r="D3173">
        <v>2</v>
      </c>
      <c r="E3173">
        <v>0</v>
      </c>
      <c r="F3173">
        <v>48</v>
      </c>
      <c r="G3173" s="5">
        <v>2.5882352941176401</v>
      </c>
      <c r="H3173" s="5">
        <v>47154.058823529398</v>
      </c>
      <c r="I3173">
        <v>9</v>
      </c>
      <c r="J3173">
        <v>2</v>
      </c>
      <c r="K3173">
        <v>0</v>
      </c>
      <c r="L3173">
        <v>19</v>
      </c>
      <c r="M3173">
        <v>14</v>
      </c>
      <c r="N3173">
        <v>2</v>
      </c>
      <c r="O3173">
        <v>0</v>
      </c>
      <c r="P3173">
        <v>34</v>
      </c>
      <c r="Q3173">
        <v>16</v>
      </c>
      <c r="R3173">
        <v>2</v>
      </c>
      <c r="S3173">
        <v>0</v>
      </c>
      <c r="T3173">
        <v>36</v>
      </c>
    </row>
    <row r="3174" spans="1:20" x14ac:dyDescent="0.2">
      <c r="A3174" s="1">
        <v>43348</v>
      </c>
      <c r="B3174" t="s">
        <v>31</v>
      </c>
      <c r="C3174">
        <v>95</v>
      </c>
      <c r="D3174">
        <v>12</v>
      </c>
      <c r="E3174">
        <v>0</v>
      </c>
      <c r="F3174">
        <v>1102</v>
      </c>
      <c r="G3174" s="5">
        <v>6.6236559139784896</v>
      </c>
      <c r="H3174" s="5">
        <v>51681.881720430101</v>
      </c>
      <c r="I3174">
        <v>79</v>
      </c>
      <c r="J3174">
        <v>11</v>
      </c>
      <c r="K3174">
        <v>0</v>
      </c>
      <c r="L3174">
        <v>874</v>
      </c>
      <c r="M3174">
        <v>73</v>
      </c>
      <c r="N3174">
        <v>14</v>
      </c>
      <c r="O3174">
        <v>1</v>
      </c>
      <c r="P3174">
        <v>1035</v>
      </c>
      <c r="Q3174">
        <v>61</v>
      </c>
      <c r="R3174">
        <v>12</v>
      </c>
      <c r="S3174">
        <v>1</v>
      </c>
      <c r="T3174">
        <v>709</v>
      </c>
    </row>
    <row r="3175" spans="1:20" x14ac:dyDescent="0.2">
      <c r="A3175" s="1">
        <v>43348</v>
      </c>
      <c r="B3175" t="s">
        <v>32</v>
      </c>
      <c r="C3175">
        <v>31</v>
      </c>
      <c r="D3175">
        <v>3</v>
      </c>
      <c r="E3175">
        <v>0</v>
      </c>
      <c r="F3175">
        <v>129</v>
      </c>
      <c r="G3175" s="5">
        <v>4.0714285714285703</v>
      </c>
      <c r="H3175" s="5">
        <v>50074.071428571398</v>
      </c>
      <c r="I3175">
        <v>22</v>
      </c>
      <c r="J3175">
        <v>3</v>
      </c>
      <c r="K3175">
        <v>0</v>
      </c>
      <c r="L3175">
        <v>57</v>
      </c>
      <c r="M3175">
        <v>28</v>
      </c>
      <c r="N3175">
        <v>3</v>
      </c>
      <c r="O3175">
        <v>0</v>
      </c>
      <c r="P3175">
        <v>135</v>
      </c>
      <c r="Q3175">
        <v>26</v>
      </c>
      <c r="R3175">
        <v>3</v>
      </c>
      <c r="S3175">
        <v>1</v>
      </c>
      <c r="T3175">
        <v>103</v>
      </c>
    </row>
    <row r="3176" spans="1:20" x14ac:dyDescent="0.2">
      <c r="A3176" s="1">
        <v>43349</v>
      </c>
      <c r="B3176" t="s">
        <v>18</v>
      </c>
      <c r="C3176">
        <v>5</v>
      </c>
      <c r="D3176">
        <v>4</v>
      </c>
      <c r="E3176">
        <v>0</v>
      </c>
      <c r="F3176">
        <v>18</v>
      </c>
      <c r="G3176" s="5">
        <v>13</v>
      </c>
      <c r="H3176" s="5">
        <v>256.33333333333297</v>
      </c>
      <c r="I3176">
        <v>14</v>
      </c>
      <c r="J3176">
        <v>4</v>
      </c>
      <c r="K3176">
        <v>0</v>
      </c>
      <c r="L3176">
        <v>49</v>
      </c>
      <c r="M3176">
        <v>5</v>
      </c>
      <c r="N3176">
        <v>4</v>
      </c>
      <c r="O3176">
        <v>0</v>
      </c>
      <c r="P3176">
        <v>18</v>
      </c>
      <c r="Q3176">
        <v>3</v>
      </c>
      <c r="R3176">
        <v>4</v>
      </c>
      <c r="S3176">
        <v>0</v>
      </c>
      <c r="T3176">
        <v>10</v>
      </c>
    </row>
    <row r="3177" spans="1:20" x14ac:dyDescent="0.2">
      <c r="A3177" s="1">
        <v>43349</v>
      </c>
      <c r="B3177" t="s">
        <v>19</v>
      </c>
      <c r="C3177">
        <v>31</v>
      </c>
      <c r="D3177">
        <v>14</v>
      </c>
      <c r="E3177">
        <v>1</v>
      </c>
      <c r="F3177">
        <v>415</v>
      </c>
      <c r="G3177" s="5">
        <v>3.9677419354838701</v>
      </c>
      <c r="H3177" s="5">
        <v>58228.870967741903</v>
      </c>
      <c r="I3177">
        <v>31</v>
      </c>
      <c r="J3177">
        <v>12</v>
      </c>
      <c r="K3177">
        <v>2</v>
      </c>
      <c r="L3177">
        <v>321</v>
      </c>
      <c r="M3177">
        <v>31</v>
      </c>
      <c r="N3177">
        <v>13</v>
      </c>
      <c r="O3177">
        <v>2</v>
      </c>
      <c r="P3177">
        <v>347</v>
      </c>
      <c r="Q3177">
        <v>37</v>
      </c>
      <c r="R3177">
        <v>11</v>
      </c>
      <c r="S3177">
        <v>1</v>
      </c>
      <c r="T3177">
        <v>380</v>
      </c>
    </row>
    <row r="3178" spans="1:20" x14ac:dyDescent="0.2">
      <c r="A3178" s="1">
        <v>43349</v>
      </c>
      <c r="B3178" t="s">
        <v>20</v>
      </c>
      <c r="C3178">
        <v>20</v>
      </c>
      <c r="D3178">
        <v>6</v>
      </c>
      <c r="E3178">
        <v>0</v>
      </c>
      <c r="F3178">
        <v>128</v>
      </c>
      <c r="G3178" s="5">
        <v>3.2</v>
      </c>
      <c r="H3178" s="5">
        <v>40161.15</v>
      </c>
      <c r="I3178">
        <v>18</v>
      </c>
      <c r="J3178">
        <v>15</v>
      </c>
      <c r="K3178">
        <v>0</v>
      </c>
      <c r="L3178">
        <v>267</v>
      </c>
      <c r="M3178">
        <v>11</v>
      </c>
      <c r="N3178">
        <v>9</v>
      </c>
      <c r="O3178">
        <v>0</v>
      </c>
      <c r="P3178">
        <v>104</v>
      </c>
      <c r="Q3178">
        <v>21</v>
      </c>
      <c r="R3178">
        <v>7</v>
      </c>
      <c r="S3178">
        <v>0</v>
      </c>
      <c r="T3178">
        <v>149</v>
      </c>
    </row>
    <row r="3179" spans="1:20" x14ac:dyDescent="0.2">
      <c r="A3179" s="1">
        <v>43349</v>
      </c>
      <c r="B3179" t="s">
        <v>21</v>
      </c>
      <c r="C3179">
        <v>11</v>
      </c>
      <c r="D3179">
        <v>10</v>
      </c>
      <c r="E3179">
        <v>1</v>
      </c>
      <c r="F3179">
        <v>104</v>
      </c>
      <c r="G3179" s="5">
        <v>2.3636363636363602</v>
      </c>
      <c r="H3179" s="5">
        <v>54616.181818181802</v>
      </c>
      <c r="I3179">
        <v>7</v>
      </c>
      <c r="J3179">
        <v>10</v>
      </c>
      <c r="K3179">
        <v>1</v>
      </c>
      <c r="L3179">
        <v>62</v>
      </c>
      <c r="M3179">
        <v>10</v>
      </c>
      <c r="N3179">
        <v>10</v>
      </c>
      <c r="O3179">
        <v>1</v>
      </c>
      <c r="P3179">
        <v>93</v>
      </c>
      <c r="Q3179">
        <v>12</v>
      </c>
      <c r="R3179">
        <v>10</v>
      </c>
      <c r="S3179">
        <v>0</v>
      </c>
      <c r="T3179">
        <v>123</v>
      </c>
    </row>
    <row r="3180" spans="1:20" x14ac:dyDescent="0.2">
      <c r="A3180" s="1">
        <v>43349</v>
      </c>
      <c r="B3180" t="s">
        <v>22</v>
      </c>
      <c r="C3180">
        <v>25</v>
      </c>
      <c r="D3180">
        <v>8</v>
      </c>
      <c r="E3180">
        <v>0</v>
      </c>
      <c r="F3180">
        <v>231</v>
      </c>
      <c r="G3180" s="5">
        <v>2.4583333333333299</v>
      </c>
      <c r="H3180" s="5">
        <v>70872.125</v>
      </c>
      <c r="I3180">
        <v>24</v>
      </c>
      <c r="J3180">
        <v>7</v>
      </c>
      <c r="K3180">
        <v>1</v>
      </c>
      <c r="L3180">
        <v>184</v>
      </c>
      <c r="M3180">
        <v>28</v>
      </c>
      <c r="N3180">
        <v>8</v>
      </c>
      <c r="O3180">
        <v>1</v>
      </c>
      <c r="P3180">
        <v>228</v>
      </c>
      <c r="Q3180">
        <v>22</v>
      </c>
      <c r="R3180">
        <v>8</v>
      </c>
      <c r="S3180">
        <v>0</v>
      </c>
      <c r="T3180">
        <v>209</v>
      </c>
    </row>
    <row r="3181" spans="1:20" x14ac:dyDescent="0.2">
      <c r="A3181" s="1">
        <v>43349</v>
      </c>
      <c r="B3181" t="s">
        <v>23</v>
      </c>
      <c r="C3181">
        <v>30</v>
      </c>
      <c r="D3181">
        <v>10</v>
      </c>
      <c r="E3181">
        <v>0</v>
      </c>
      <c r="F3181">
        <v>323</v>
      </c>
      <c r="G3181" s="5">
        <v>4.4074074074074003</v>
      </c>
      <c r="H3181" s="5">
        <v>59291.740740740701</v>
      </c>
      <c r="I3181">
        <v>26</v>
      </c>
      <c r="J3181">
        <v>10</v>
      </c>
      <c r="K3181">
        <v>0</v>
      </c>
      <c r="L3181">
        <v>290</v>
      </c>
      <c r="M3181">
        <v>39</v>
      </c>
      <c r="N3181">
        <v>9</v>
      </c>
      <c r="O3181">
        <v>0</v>
      </c>
      <c r="P3181">
        <v>410</v>
      </c>
      <c r="Q3181">
        <v>37</v>
      </c>
      <c r="R3181">
        <v>10</v>
      </c>
      <c r="S3181">
        <v>0</v>
      </c>
      <c r="T3181">
        <v>413</v>
      </c>
    </row>
    <row r="3182" spans="1:20" x14ac:dyDescent="0.2">
      <c r="A3182" s="1">
        <v>43349</v>
      </c>
      <c r="B3182" t="s">
        <v>24</v>
      </c>
      <c r="C3182">
        <v>15</v>
      </c>
      <c r="D3182">
        <v>2</v>
      </c>
      <c r="E3182">
        <v>0</v>
      </c>
      <c r="F3182">
        <v>50</v>
      </c>
      <c r="G3182" s="5">
        <v>2.4</v>
      </c>
      <c r="H3182" s="5">
        <v>60120.733333333301</v>
      </c>
      <c r="I3182">
        <v>13</v>
      </c>
      <c r="J3182">
        <v>2</v>
      </c>
      <c r="K3182">
        <v>0</v>
      </c>
      <c r="L3182">
        <v>52</v>
      </c>
      <c r="M3182">
        <v>17</v>
      </c>
      <c r="N3182">
        <v>2</v>
      </c>
      <c r="O3182">
        <v>0</v>
      </c>
      <c r="P3182">
        <v>47</v>
      </c>
      <c r="Q3182">
        <v>15</v>
      </c>
      <c r="R3182">
        <v>2</v>
      </c>
      <c r="S3182">
        <v>0</v>
      </c>
      <c r="T3182">
        <v>44</v>
      </c>
    </row>
    <row r="3183" spans="1:20" x14ac:dyDescent="0.2">
      <c r="A3183" s="1">
        <v>43349</v>
      </c>
      <c r="B3183" t="s">
        <v>25</v>
      </c>
      <c r="C3183">
        <v>7</v>
      </c>
      <c r="D3183">
        <v>4</v>
      </c>
      <c r="E3183">
        <v>0</v>
      </c>
      <c r="F3183">
        <v>28</v>
      </c>
      <c r="G3183" s="5">
        <v>2.5</v>
      </c>
      <c r="H3183" s="5">
        <v>50188.25</v>
      </c>
      <c r="I3183">
        <v>10</v>
      </c>
      <c r="J3183">
        <v>4</v>
      </c>
      <c r="K3183">
        <v>0</v>
      </c>
      <c r="L3183">
        <v>34</v>
      </c>
      <c r="M3183">
        <v>11</v>
      </c>
      <c r="N3183">
        <v>4</v>
      </c>
      <c r="O3183">
        <v>1</v>
      </c>
      <c r="P3183">
        <v>39</v>
      </c>
      <c r="Q3183">
        <v>4</v>
      </c>
      <c r="R3183">
        <v>4</v>
      </c>
      <c r="S3183">
        <v>0</v>
      </c>
      <c r="T3183">
        <v>16</v>
      </c>
    </row>
    <row r="3184" spans="1:20" x14ac:dyDescent="0.2">
      <c r="A3184" s="1">
        <v>43349</v>
      </c>
      <c r="B3184" t="s">
        <v>26</v>
      </c>
      <c r="C3184">
        <v>31</v>
      </c>
      <c r="D3184">
        <v>2</v>
      </c>
      <c r="E3184">
        <v>0</v>
      </c>
      <c r="F3184">
        <v>62</v>
      </c>
      <c r="G3184" s="5">
        <v>2.73684210526315</v>
      </c>
      <c r="H3184" s="5">
        <v>63244.052631578903</v>
      </c>
      <c r="I3184">
        <v>30</v>
      </c>
      <c r="J3184">
        <v>2</v>
      </c>
      <c r="K3184">
        <v>0</v>
      </c>
      <c r="L3184">
        <v>60</v>
      </c>
      <c r="M3184">
        <v>37</v>
      </c>
      <c r="N3184">
        <v>2</v>
      </c>
      <c r="O3184">
        <v>0</v>
      </c>
      <c r="P3184">
        <v>68</v>
      </c>
      <c r="Q3184">
        <v>43</v>
      </c>
      <c r="R3184">
        <v>2</v>
      </c>
      <c r="S3184">
        <v>0</v>
      </c>
      <c r="T3184">
        <v>83</v>
      </c>
    </row>
    <row r="3185" spans="1:20" x14ac:dyDescent="0.2">
      <c r="A3185" s="1">
        <v>43349</v>
      </c>
      <c r="B3185" t="s">
        <v>27</v>
      </c>
      <c r="C3185">
        <v>8</v>
      </c>
      <c r="D3185">
        <v>8</v>
      </c>
      <c r="E3185">
        <v>0</v>
      </c>
      <c r="F3185">
        <v>75</v>
      </c>
      <c r="G3185" s="5">
        <v>6.125</v>
      </c>
      <c r="H3185" s="5">
        <v>37531.875</v>
      </c>
      <c r="I3185">
        <v>10</v>
      </c>
      <c r="J3185">
        <v>8</v>
      </c>
      <c r="K3185">
        <v>3</v>
      </c>
      <c r="L3185">
        <v>63</v>
      </c>
      <c r="M3185">
        <v>9</v>
      </c>
      <c r="N3185">
        <v>8</v>
      </c>
      <c r="O3185">
        <v>2</v>
      </c>
      <c r="P3185">
        <v>65</v>
      </c>
      <c r="Q3185">
        <v>16</v>
      </c>
      <c r="R3185">
        <v>8</v>
      </c>
      <c r="S3185">
        <v>0</v>
      </c>
      <c r="T3185">
        <v>151</v>
      </c>
    </row>
    <row r="3186" spans="1:20" x14ac:dyDescent="0.2">
      <c r="A3186" s="1">
        <v>43349</v>
      </c>
      <c r="B3186" t="s">
        <v>28</v>
      </c>
      <c r="C3186">
        <v>13</v>
      </c>
      <c r="D3186">
        <v>11</v>
      </c>
      <c r="E3186">
        <v>0</v>
      </c>
      <c r="F3186">
        <v>141</v>
      </c>
      <c r="G3186" s="5">
        <v>7.6923076923076898</v>
      </c>
      <c r="H3186" s="5">
        <v>54003.1538461538</v>
      </c>
      <c r="I3186">
        <v>18</v>
      </c>
      <c r="J3186">
        <v>9</v>
      </c>
      <c r="K3186">
        <v>0</v>
      </c>
      <c r="L3186">
        <v>164</v>
      </c>
      <c r="M3186">
        <v>16</v>
      </c>
      <c r="N3186">
        <v>8</v>
      </c>
      <c r="O3186">
        <v>0</v>
      </c>
      <c r="P3186">
        <v>125</v>
      </c>
      <c r="Q3186">
        <v>15</v>
      </c>
      <c r="R3186">
        <v>8</v>
      </c>
      <c r="S3186">
        <v>1</v>
      </c>
      <c r="T3186">
        <v>100</v>
      </c>
    </row>
    <row r="3187" spans="1:20" x14ac:dyDescent="0.2">
      <c r="A3187" s="1">
        <v>43349</v>
      </c>
      <c r="B3187" t="s">
        <v>29</v>
      </c>
      <c r="C3187">
        <v>20</v>
      </c>
      <c r="D3187">
        <v>2</v>
      </c>
      <c r="E3187">
        <v>0</v>
      </c>
      <c r="F3187">
        <v>56</v>
      </c>
      <c r="G3187" s="5">
        <v>2.9444444444444402</v>
      </c>
      <c r="H3187" s="5">
        <v>61214.5</v>
      </c>
      <c r="I3187">
        <v>22</v>
      </c>
      <c r="J3187">
        <v>2</v>
      </c>
      <c r="K3187">
        <v>0</v>
      </c>
      <c r="L3187">
        <v>68</v>
      </c>
      <c r="M3187">
        <v>20</v>
      </c>
      <c r="N3187">
        <v>2</v>
      </c>
      <c r="O3187">
        <v>0</v>
      </c>
      <c r="P3187">
        <v>56</v>
      </c>
      <c r="Q3187">
        <v>22</v>
      </c>
      <c r="R3187">
        <v>2</v>
      </c>
      <c r="S3187">
        <v>0</v>
      </c>
      <c r="T3187">
        <v>49</v>
      </c>
    </row>
    <row r="3188" spans="1:20" x14ac:dyDescent="0.2">
      <c r="A3188" s="1">
        <v>43349</v>
      </c>
      <c r="B3188" t="s">
        <v>30</v>
      </c>
      <c r="C3188">
        <v>17</v>
      </c>
      <c r="D3188">
        <v>2</v>
      </c>
      <c r="E3188">
        <v>0</v>
      </c>
      <c r="F3188">
        <v>56</v>
      </c>
      <c r="G3188" s="5">
        <v>2.1875</v>
      </c>
      <c r="H3188" s="5">
        <v>56430.875</v>
      </c>
      <c r="I3188">
        <v>16</v>
      </c>
      <c r="J3188">
        <v>2</v>
      </c>
      <c r="K3188">
        <v>0</v>
      </c>
      <c r="L3188">
        <v>50</v>
      </c>
      <c r="M3188">
        <v>13</v>
      </c>
      <c r="N3188">
        <v>2</v>
      </c>
      <c r="O3188">
        <v>0</v>
      </c>
      <c r="P3188">
        <v>39</v>
      </c>
      <c r="Q3188">
        <v>17</v>
      </c>
      <c r="R3188">
        <v>2</v>
      </c>
      <c r="S3188">
        <v>0</v>
      </c>
      <c r="T3188">
        <v>36</v>
      </c>
    </row>
    <row r="3189" spans="1:20" x14ac:dyDescent="0.2">
      <c r="A3189" s="1">
        <v>43349</v>
      </c>
      <c r="B3189" t="s">
        <v>31</v>
      </c>
      <c r="C3189">
        <v>76</v>
      </c>
      <c r="D3189">
        <v>14</v>
      </c>
      <c r="E3189">
        <v>0</v>
      </c>
      <c r="F3189">
        <v>1047</v>
      </c>
      <c r="G3189" s="5">
        <v>3.9864864864864802</v>
      </c>
      <c r="H3189" s="5">
        <v>54167.2027027027</v>
      </c>
      <c r="I3189">
        <v>87</v>
      </c>
      <c r="J3189">
        <v>15</v>
      </c>
      <c r="K3189">
        <v>1</v>
      </c>
      <c r="L3189">
        <v>1285</v>
      </c>
      <c r="M3189">
        <v>86</v>
      </c>
      <c r="N3189">
        <v>12</v>
      </c>
      <c r="O3189">
        <v>1</v>
      </c>
      <c r="P3189">
        <v>971</v>
      </c>
      <c r="Q3189">
        <v>95</v>
      </c>
      <c r="R3189">
        <v>12</v>
      </c>
      <c r="S3189">
        <v>0</v>
      </c>
      <c r="T3189">
        <v>1111</v>
      </c>
    </row>
    <row r="3190" spans="1:20" x14ac:dyDescent="0.2">
      <c r="A3190" s="1">
        <v>43349</v>
      </c>
      <c r="B3190" t="s">
        <v>32</v>
      </c>
      <c r="C3190">
        <v>27</v>
      </c>
      <c r="D3190">
        <v>3</v>
      </c>
      <c r="E3190">
        <v>0</v>
      </c>
      <c r="F3190">
        <v>139</v>
      </c>
      <c r="G3190" s="5">
        <v>1.7916666666666601</v>
      </c>
      <c r="H3190" s="5">
        <v>70948.875</v>
      </c>
      <c r="I3190">
        <v>30</v>
      </c>
      <c r="J3190">
        <v>3</v>
      </c>
      <c r="K3190">
        <v>0</v>
      </c>
      <c r="L3190">
        <v>115</v>
      </c>
      <c r="M3190">
        <v>22</v>
      </c>
      <c r="N3190">
        <v>3</v>
      </c>
      <c r="O3190">
        <v>0</v>
      </c>
      <c r="P3190">
        <v>120</v>
      </c>
      <c r="Q3190">
        <v>24</v>
      </c>
      <c r="R3190">
        <v>3</v>
      </c>
      <c r="S3190">
        <v>0</v>
      </c>
      <c r="T3190">
        <v>88</v>
      </c>
    </row>
    <row r="3191" spans="1:20" x14ac:dyDescent="0.2">
      <c r="A3191" s="1">
        <v>43350</v>
      </c>
      <c r="B3191" t="s">
        <v>18</v>
      </c>
      <c r="C3191">
        <v>15</v>
      </c>
      <c r="D3191">
        <v>4</v>
      </c>
      <c r="E3191">
        <v>0</v>
      </c>
      <c r="F3191">
        <v>49</v>
      </c>
      <c r="G3191" s="5">
        <v>2.4</v>
      </c>
      <c r="H3191" s="5">
        <v>53411</v>
      </c>
      <c r="I3191">
        <v>10</v>
      </c>
      <c r="J3191">
        <v>4</v>
      </c>
      <c r="K3191">
        <v>0</v>
      </c>
      <c r="L3191">
        <v>35</v>
      </c>
      <c r="M3191">
        <v>8</v>
      </c>
      <c r="N3191">
        <v>4</v>
      </c>
      <c r="O3191">
        <v>0</v>
      </c>
      <c r="P3191">
        <v>28</v>
      </c>
      <c r="Q3191">
        <v>18</v>
      </c>
      <c r="R3191">
        <v>4</v>
      </c>
      <c r="S3191">
        <v>1</v>
      </c>
      <c r="T3191">
        <v>56</v>
      </c>
    </row>
    <row r="3192" spans="1:20" x14ac:dyDescent="0.2">
      <c r="A3192" s="1">
        <v>43350</v>
      </c>
      <c r="B3192" t="s">
        <v>19</v>
      </c>
      <c r="C3192">
        <v>35</v>
      </c>
      <c r="D3192">
        <v>14</v>
      </c>
      <c r="E3192">
        <v>1</v>
      </c>
      <c r="F3192">
        <v>448</v>
      </c>
      <c r="G3192" s="5">
        <v>14.885714285714201</v>
      </c>
      <c r="H3192" s="5">
        <v>42943.742857142803</v>
      </c>
      <c r="I3192">
        <v>40</v>
      </c>
      <c r="J3192">
        <v>13</v>
      </c>
      <c r="K3192">
        <v>1</v>
      </c>
      <c r="L3192">
        <v>450</v>
      </c>
      <c r="M3192">
        <v>28</v>
      </c>
      <c r="N3192">
        <v>14</v>
      </c>
      <c r="O3192">
        <v>2</v>
      </c>
      <c r="P3192">
        <v>340</v>
      </c>
      <c r="Q3192">
        <v>41</v>
      </c>
      <c r="R3192">
        <v>15</v>
      </c>
      <c r="S3192">
        <v>3</v>
      </c>
      <c r="T3192">
        <v>493</v>
      </c>
    </row>
    <row r="3193" spans="1:20" x14ac:dyDescent="0.2">
      <c r="A3193" s="1">
        <v>43350</v>
      </c>
      <c r="B3193" t="s">
        <v>20</v>
      </c>
      <c r="C3193">
        <v>18</v>
      </c>
      <c r="D3193">
        <v>7</v>
      </c>
      <c r="E3193">
        <v>0</v>
      </c>
      <c r="F3193">
        <v>118</v>
      </c>
      <c r="G3193" s="5">
        <v>3.6111111111111098</v>
      </c>
      <c r="H3193" s="5">
        <v>66698.333333333299</v>
      </c>
      <c r="I3193">
        <v>20</v>
      </c>
      <c r="J3193">
        <v>8</v>
      </c>
      <c r="K3193">
        <v>1</v>
      </c>
      <c r="L3193">
        <v>140</v>
      </c>
      <c r="M3193">
        <v>21</v>
      </c>
      <c r="N3193">
        <v>10</v>
      </c>
      <c r="O3193">
        <v>0</v>
      </c>
      <c r="P3193">
        <v>210</v>
      </c>
      <c r="Q3193">
        <v>24</v>
      </c>
      <c r="R3193">
        <v>10</v>
      </c>
      <c r="S3193">
        <v>0</v>
      </c>
      <c r="T3193">
        <v>238</v>
      </c>
    </row>
    <row r="3194" spans="1:20" x14ac:dyDescent="0.2">
      <c r="A3194" s="1">
        <v>43350</v>
      </c>
      <c r="B3194" t="s">
        <v>21</v>
      </c>
      <c r="C3194">
        <v>19</v>
      </c>
      <c r="D3194">
        <v>10</v>
      </c>
      <c r="E3194">
        <v>0</v>
      </c>
      <c r="F3194">
        <v>194</v>
      </c>
      <c r="G3194" s="5">
        <v>2.88888888888888</v>
      </c>
      <c r="H3194" s="5">
        <v>61172.111111111102</v>
      </c>
      <c r="I3194">
        <v>13</v>
      </c>
      <c r="J3194">
        <v>10</v>
      </c>
      <c r="K3194">
        <v>0</v>
      </c>
      <c r="L3194">
        <v>130</v>
      </c>
      <c r="M3194">
        <v>11</v>
      </c>
      <c r="N3194">
        <v>10</v>
      </c>
      <c r="O3194">
        <v>0</v>
      </c>
      <c r="P3194">
        <v>113</v>
      </c>
      <c r="Q3194">
        <v>6</v>
      </c>
      <c r="R3194">
        <v>10</v>
      </c>
      <c r="S3194">
        <v>0</v>
      </c>
      <c r="T3194">
        <v>61</v>
      </c>
    </row>
    <row r="3195" spans="1:20" x14ac:dyDescent="0.2">
      <c r="A3195" s="1">
        <v>43350</v>
      </c>
      <c r="B3195" t="s">
        <v>22</v>
      </c>
      <c r="C3195">
        <v>28</v>
      </c>
      <c r="D3195">
        <v>8</v>
      </c>
      <c r="E3195">
        <v>0</v>
      </c>
      <c r="F3195">
        <v>258</v>
      </c>
      <c r="G3195" s="5">
        <v>2.25</v>
      </c>
      <c r="H3195" s="5">
        <v>78609.571428571406</v>
      </c>
      <c r="I3195">
        <v>67</v>
      </c>
      <c r="J3195">
        <v>7</v>
      </c>
      <c r="K3195">
        <v>0</v>
      </c>
      <c r="L3195">
        <v>572</v>
      </c>
      <c r="M3195">
        <v>31</v>
      </c>
      <c r="N3195">
        <v>8</v>
      </c>
      <c r="O3195">
        <v>0</v>
      </c>
      <c r="P3195">
        <v>281</v>
      </c>
      <c r="Q3195">
        <v>36</v>
      </c>
      <c r="R3195">
        <v>8</v>
      </c>
      <c r="S3195">
        <v>0</v>
      </c>
      <c r="T3195">
        <v>329</v>
      </c>
    </row>
    <row r="3196" spans="1:20" x14ac:dyDescent="0.2">
      <c r="A3196" s="1">
        <v>43350</v>
      </c>
      <c r="B3196" t="s">
        <v>23</v>
      </c>
      <c r="C3196">
        <v>69</v>
      </c>
      <c r="D3196">
        <v>10</v>
      </c>
      <c r="E3196">
        <v>0</v>
      </c>
      <c r="F3196">
        <v>780</v>
      </c>
      <c r="G3196" s="5">
        <v>4.12307692307692</v>
      </c>
      <c r="H3196" s="5">
        <v>57007.2307692307</v>
      </c>
      <c r="I3196">
        <v>75</v>
      </c>
      <c r="J3196">
        <v>10</v>
      </c>
      <c r="K3196">
        <v>1</v>
      </c>
      <c r="L3196">
        <v>783</v>
      </c>
      <c r="M3196">
        <v>53</v>
      </c>
      <c r="N3196">
        <v>10</v>
      </c>
      <c r="O3196">
        <v>0</v>
      </c>
      <c r="P3196">
        <v>565</v>
      </c>
      <c r="Q3196">
        <v>73</v>
      </c>
      <c r="R3196">
        <v>10</v>
      </c>
      <c r="S3196">
        <v>0</v>
      </c>
      <c r="T3196">
        <v>816</v>
      </c>
    </row>
    <row r="3197" spans="1:20" x14ac:dyDescent="0.2">
      <c r="A3197" s="1">
        <v>43350</v>
      </c>
      <c r="B3197" t="s">
        <v>24</v>
      </c>
      <c r="C3197">
        <v>23</v>
      </c>
      <c r="D3197">
        <v>2</v>
      </c>
      <c r="E3197">
        <v>0</v>
      </c>
      <c r="F3197">
        <v>68</v>
      </c>
      <c r="G3197" s="5">
        <v>2.3478260869565202</v>
      </c>
      <c r="H3197" s="5">
        <v>65269.869565217297</v>
      </c>
      <c r="I3197">
        <v>23</v>
      </c>
      <c r="J3197">
        <v>2</v>
      </c>
      <c r="K3197">
        <v>0</v>
      </c>
      <c r="L3197">
        <v>52</v>
      </c>
      <c r="M3197">
        <v>16</v>
      </c>
      <c r="N3197">
        <v>2</v>
      </c>
      <c r="O3197">
        <v>0</v>
      </c>
      <c r="P3197">
        <v>54</v>
      </c>
      <c r="Q3197">
        <v>18</v>
      </c>
      <c r="R3197">
        <v>2</v>
      </c>
      <c r="S3197">
        <v>0</v>
      </c>
      <c r="T3197">
        <v>66</v>
      </c>
    </row>
    <row r="3198" spans="1:20" x14ac:dyDescent="0.2">
      <c r="A3198" s="1">
        <v>43350</v>
      </c>
      <c r="B3198" t="s">
        <v>25</v>
      </c>
      <c r="C3198">
        <v>15</v>
      </c>
      <c r="D3198">
        <v>4</v>
      </c>
      <c r="E3198">
        <v>0</v>
      </c>
      <c r="F3198">
        <v>60</v>
      </c>
      <c r="G3198" s="5">
        <v>5.6153846153846096</v>
      </c>
      <c r="H3198" s="5">
        <v>46207.2307692307</v>
      </c>
      <c r="I3198">
        <v>12</v>
      </c>
      <c r="J3198">
        <v>4</v>
      </c>
      <c r="K3198">
        <v>0</v>
      </c>
      <c r="L3198">
        <v>42</v>
      </c>
      <c r="M3198">
        <v>13</v>
      </c>
      <c r="N3198">
        <v>4</v>
      </c>
      <c r="O3198">
        <v>0</v>
      </c>
      <c r="P3198">
        <v>52</v>
      </c>
      <c r="Q3198">
        <v>18</v>
      </c>
      <c r="R3198">
        <v>4</v>
      </c>
      <c r="S3198">
        <v>0</v>
      </c>
      <c r="T3198">
        <v>72</v>
      </c>
    </row>
    <row r="3199" spans="1:20" x14ac:dyDescent="0.2">
      <c r="A3199" s="1">
        <v>43350</v>
      </c>
      <c r="B3199" t="s">
        <v>26</v>
      </c>
      <c r="C3199">
        <v>37</v>
      </c>
      <c r="D3199">
        <v>2</v>
      </c>
      <c r="E3199">
        <v>0</v>
      </c>
      <c r="F3199">
        <v>74</v>
      </c>
      <c r="G3199" s="5">
        <v>5.4</v>
      </c>
      <c r="H3199" s="5">
        <v>43464.933333333298</v>
      </c>
      <c r="I3199">
        <v>45</v>
      </c>
      <c r="J3199">
        <v>2</v>
      </c>
      <c r="K3199">
        <v>0</v>
      </c>
      <c r="L3199">
        <v>83</v>
      </c>
      <c r="M3199">
        <v>47</v>
      </c>
      <c r="N3199">
        <v>2</v>
      </c>
      <c r="O3199">
        <v>0</v>
      </c>
      <c r="P3199">
        <v>80</v>
      </c>
      <c r="Q3199">
        <v>57</v>
      </c>
      <c r="R3199">
        <v>2</v>
      </c>
      <c r="S3199">
        <v>0</v>
      </c>
      <c r="T3199">
        <v>112</v>
      </c>
    </row>
    <row r="3200" spans="1:20" x14ac:dyDescent="0.2">
      <c r="A3200" s="1">
        <v>43350</v>
      </c>
      <c r="B3200" t="s">
        <v>27</v>
      </c>
      <c r="C3200">
        <v>21</v>
      </c>
      <c r="D3200">
        <v>8</v>
      </c>
      <c r="E3200">
        <v>0</v>
      </c>
      <c r="F3200">
        <v>197</v>
      </c>
      <c r="G3200" s="5">
        <v>1.6</v>
      </c>
      <c r="H3200" s="5">
        <v>55159</v>
      </c>
      <c r="I3200">
        <v>17</v>
      </c>
      <c r="J3200">
        <v>8</v>
      </c>
      <c r="K3200">
        <v>0</v>
      </c>
      <c r="L3200">
        <v>158</v>
      </c>
      <c r="M3200">
        <v>20</v>
      </c>
      <c r="N3200">
        <v>8</v>
      </c>
      <c r="O3200">
        <v>1</v>
      </c>
      <c r="P3200">
        <v>175</v>
      </c>
      <c r="Q3200">
        <v>16</v>
      </c>
      <c r="R3200">
        <v>8</v>
      </c>
      <c r="S3200">
        <v>1</v>
      </c>
      <c r="T3200">
        <v>144</v>
      </c>
    </row>
    <row r="3201" spans="1:20" x14ac:dyDescent="0.2">
      <c r="A3201" s="1">
        <v>43350</v>
      </c>
      <c r="B3201" t="s">
        <v>28</v>
      </c>
      <c r="C3201">
        <v>24</v>
      </c>
      <c r="D3201">
        <v>6</v>
      </c>
      <c r="E3201">
        <v>1</v>
      </c>
      <c r="F3201">
        <v>141</v>
      </c>
      <c r="G3201" s="5">
        <v>6.375</v>
      </c>
      <c r="H3201" s="5">
        <v>45922.375</v>
      </c>
      <c r="I3201">
        <v>17</v>
      </c>
      <c r="J3201">
        <v>7</v>
      </c>
      <c r="K3201">
        <v>1</v>
      </c>
      <c r="L3201">
        <v>103</v>
      </c>
      <c r="M3201">
        <v>19</v>
      </c>
      <c r="N3201">
        <v>9</v>
      </c>
      <c r="O3201">
        <v>0</v>
      </c>
      <c r="P3201">
        <v>170</v>
      </c>
      <c r="Q3201">
        <v>27</v>
      </c>
      <c r="R3201">
        <v>7</v>
      </c>
      <c r="S3201">
        <v>0</v>
      </c>
      <c r="T3201">
        <v>190</v>
      </c>
    </row>
    <row r="3202" spans="1:20" x14ac:dyDescent="0.2">
      <c r="A3202" s="1">
        <v>43350</v>
      </c>
      <c r="B3202" t="s">
        <v>29</v>
      </c>
      <c r="C3202">
        <v>30</v>
      </c>
      <c r="D3202">
        <v>2</v>
      </c>
      <c r="E3202">
        <v>0</v>
      </c>
      <c r="F3202">
        <v>88</v>
      </c>
      <c r="G3202" s="5">
        <v>9.2666666666666604</v>
      </c>
      <c r="H3202" s="5">
        <v>50095.1</v>
      </c>
      <c r="I3202">
        <v>27</v>
      </c>
      <c r="J3202">
        <v>2</v>
      </c>
      <c r="K3202">
        <v>0</v>
      </c>
      <c r="L3202">
        <v>62</v>
      </c>
      <c r="M3202">
        <v>29</v>
      </c>
      <c r="N3202">
        <v>2</v>
      </c>
      <c r="O3202">
        <v>0</v>
      </c>
      <c r="P3202">
        <v>84</v>
      </c>
      <c r="Q3202">
        <v>30</v>
      </c>
      <c r="R3202">
        <v>2</v>
      </c>
      <c r="S3202">
        <v>0</v>
      </c>
      <c r="T3202">
        <v>92</v>
      </c>
    </row>
    <row r="3203" spans="1:20" x14ac:dyDescent="0.2">
      <c r="A3203" s="1">
        <v>43350</v>
      </c>
      <c r="B3203" t="s">
        <v>30</v>
      </c>
      <c r="C3203">
        <v>25</v>
      </c>
      <c r="D3203">
        <v>2</v>
      </c>
      <c r="E3203">
        <v>0</v>
      </c>
      <c r="F3203">
        <v>64</v>
      </c>
      <c r="G3203" s="5">
        <v>2.875</v>
      </c>
      <c r="H3203" s="5">
        <v>58409.583333333299</v>
      </c>
      <c r="I3203">
        <v>15</v>
      </c>
      <c r="J3203">
        <v>2</v>
      </c>
      <c r="K3203">
        <v>0</v>
      </c>
      <c r="L3203">
        <v>42</v>
      </c>
      <c r="M3203">
        <v>18</v>
      </c>
      <c r="N3203">
        <v>2</v>
      </c>
      <c r="O3203">
        <v>0</v>
      </c>
      <c r="P3203">
        <v>56</v>
      </c>
      <c r="Q3203">
        <v>24</v>
      </c>
      <c r="R3203">
        <v>2</v>
      </c>
      <c r="S3203">
        <v>0</v>
      </c>
      <c r="T3203">
        <v>78</v>
      </c>
    </row>
    <row r="3204" spans="1:20" x14ac:dyDescent="0.2">
      <c r="A3204" s="1">
        <v>43350</v>
      </c>
      <c r="B3204" t="s">
        <v>31</v>
      </c>
      <c r="C3204">
        <v>114</v>
      </c>
      <c r="D3204">
        <v>13</v>
      </c>
      <c r="E3204">
        <v>0</v>
      </c>
      <c r="F3204">
        <v>1425</v>
      </c>
      <c r="G3204" s="5">
        <v>5.9099099099099099</v>
      </c>
      <c r="H3204" s="5">
        <v>62262.6306306306</v>
      </c>
      <c r="I3204">
        <v>114</v>
      </c>
      <c r="J3204">
        <v>14</v>
      </c>
      <c r="K3204">
        <v>0</v>
      </c>
      <c r="L3204">
        <v>1513</v>
      </c>
      <c r="M3204">
        <v>100</v>
      </c>
      <c r="N3204">
        <v>14</v>
      </c>
      <c r="O3204">
        <v>1</v>
      </c>
      <c r="P3204">
        <v>1370</v>
      </c>
      <c r="Q3204">
        <v>109</v>
      </c>
      <c r="R3204">
        <v>16</v>
      </c>
      <c r="S3204">
        <v>0</v>
      </c>
      <c r="T3204">
        <v>1708</v>
      </c>
    </row>
    <row r="3205" spans="1:20" x14ac:dyDescent="0.2">
      <c r="A3205" s="1">
        <v>43350</v>
      </c>
      <c r="B3205" t="s">
        <v>32</v>
      </c>
      <c r="C3205">
        <v>38</v>
      </c>
      <c r="D3205">
        <v>3</v>
      </c>
      <c r="E3205">
        <v>0</v>
      </c>
      <c r="F3205">
        <v>132</v>
      </c>
      <c r="G3205" s="5">
        <v>2.88888888888888</v>
      </c>
      <c r="H3205" s="5">
        <v>64007.25</v>
      </c>
      <c r="I3205">
        <v>40</v>
      </c>
      <c r="J3205">
        <v>3</v>
      </c>
      <c r="K3205">
        <v>0</v>
      </c>
      <c r="L3205">
        <v>156</v>
      </c>
      <c r="M3205">
        <v>22</v>
      </c>
      <c r="N3205">
        <v>3</v>
      </c>
      <c r="O3205">
        <v>0</v>
      </c>
      <c r="P3205">
        <v>94</v>
      </c>
      <c r="Q3205">
        <v>56</v>
      </c>
      <c r="R3205">
        <v>3</v>
      </c>
      <c r="S3205">
        <v>0</v>
      </c>
      <c r="T3205">
        <v>230</v>
      </c>
    </row>
    <row r="3206" spans="1:20" x14ac:dyDescent="0.2">
      <c r="A3206" s="1">
        <v>43351</v>
      </c>
      <c r="B3206" t="s">
        <v>18</v>
      </c>
      <c r="C3206">
        <v>14</v>
      </c>
      <c r="D3206">
        <v>4</v>
      </c>
      <c r="E3206">
        <v>0</v>
      </c>
      <c r="F3206">
        <v>49</v>
      </c>
      <c r="G3206" s="5">
        <v>1.8333333333333299</v>
      </c>
      <c r="H3206" s="5">
        <v>58577.583333333299</v>
      </c>
      <c r="I3206">
        <v>13</v>
      </c>
      <c r="J3206">
        <v>4</v>
      </c>
      <c r="K3206">
        <v>0</v>
      </c>
      <c r="L3206">
        <v>46</v>
      </c>
      <c r="M3206">
        <v>7</v>
      </c>
      <c r="N3206">
        <v>4</v>
      </c>
      <c r="O3206">
        <v>0</v>
      </c>
      <c r="P3206">
        <v>24</v>
      </c>
      <c r="Q3206">
        <v>1</v>
      </c>
      <c r="R3206">
        <v>4</v>
      </c>
      <c r="S3206">
        <v>0</v>
      </c>
      <c r="T3206">
        <v>4</v>
      </c>
    </row>
    <row r="3207" spans="1:20" x14ac:dyDescent="0.2">
      <c r="A3207" s="1">
        <v>43351</v>
      </c>
      <c r="B3207" t="s">
        <v>19</v>
      </c>
      <c r="C3207">
        <v>56</v>
      </c>
      <c r="D3207">
        <v>14</v>
      </c>
      <c r="E3207">
        <v>1</v>
      </c>
      <c r="F3207">
        <v>726</v>
      </c>
      <c r="G3207" s="5">
        <v>2.8214285714285698</v>
      </c>
      <c r="H3207" s="5">
        <v>50152.392857142797</v>
      </c>
      <c r="I3207">
        <v>74</v>
      </c>
      <c r="J3207">
        <v>12</v>
      </c>
      <c r="K3207">
        <v>1</v>
      </c>
      <c r="L3207">
        <v>814</v>
      </c>
      <c r="M3207">
        <v>28</v>
      </c>
      <c r="N3207">
        <v>14</v>
      </c>
      <c r="O3207">
        <v>0</v>
      </c>
      <c r="P3207">
        <v>373</v>
      </c>
      <c r="Q3207">
        <v>35</v>
      </c>
      <c r="R3207">
        <v>13</v>
      </c>
      <c r="S3207">
        <v>1</v>
      </c>
      <c r="T3207">
        <v>413</v>
      </c>
    </row>
    <row r="3208" spans="1:20" x14ac:dyDescent="0.2">
      <c r="A3208" s="1">
        <v>43351</v>
      </c>
      <c r="B3208" t="s">
        <v>20</v>
      </c>
      <c r="C3208">
        <v>33</v>
      </c>
      <c r="D3208">
        <v>10</v>
      </c>
      <c r="E3208">
        <v>0</v>
      </c>
      <c r="F3208">
        <v>341</v>
      </c>
      <c r="G3208" s="5">
        <v>3.4242424242424199</v>
      </c>
      <c r="H3208" s="5">
        <v>54627.727272727199</v>
      </c>
      <c r="I3208">
        <v>49</v>
      </c>
      <c r="J3208">
        <v>9</v>
      </c>
      <c r="K3208">
        <v>0</v>
      </c>
      <c r="L3208">
        <v>468</v>
      </c>
      <c r="M3208">
        <v>20</v>
      </c>
      <c r="N3208">
        <v>10</v>
      </c>
      <c r="O3208">
        <v>0</v>
      </c>
      <c r="P3208">
        <v>199</v>
      </c>
      <c r="Q3208">
        <v>26</v>
      </c>
      <c r="R3208">
        <v>12</v>
      </c>
      <c r="S3208">
        <v>0</v>
      </c>
      <c r="T3208">
        <v>307</v>
      </c>
    </row>
    <row r="3209" spans="1:20" x14ac:dyDescent="0.2">
      <c r="A3209" s="1">
        <v>43351</v>
      </c>
      <c r="B3209" t="s">
        <v>21</v>
      </c>
      <c r="C3209">
        <v>24</v>
      </c>
      <c r="D3209">
        <v>10</v>
      </c>
      <c r="E3209">
        <v>1</v>
      </c>
      <c r="F3209">
        <v>223</v>
      </c>
      <c r="G3209" s="5">
        <v>14.782608695652099</v>
      </c>
      <c r="H3209" s="5">
        <v>52468.826086956498</v>
      </c>
      <c r="I3209">
        <v>35</v>
      </c>
      <c r="J3209">
        <v>10</v>
      </c>
      <c r="K3209">
        <v>0</v>
      </c>
      <c r="L3209">
        <v>352</v>
      </c>
      <c r="M3209">
        <v>15</v>
      </c>
      <c r="N3209">
        <v>10</v>
      </c>
      <c r="O3209">
        <v>0</v>
      </c>
      <c r="P3209">
        <v>154</v>
      </c>
      <c r="Q3209">
        <v>14</v>
      </c>
      <c r="R3209">
        <v>10</v>
      </c>
      <c r="S3209">
        <v>0</v>
      </c>
      <c r="T3209">
        <v>140</v>
      </c>
    </row>
    <row r="3210" spans="1:20" x14ac:dyDescent="0.2">
      <c r="A3210" s="1">
        <v>43351</v>
      </c>
      <c r="B3210" t="s">
        <v>22</v>
      </c>
      <c r="C3210">
        <v>71</v>
      </c>
      <c r="D3210">
        <v>8</v>
      </c>
      <c r="E3210">
        <v>0</v>
      </c>
      <c r="F3210">
        <v>659</v>
      </c>
      <c r="G3210" s="5">
        <v>1.63636363636363</v>
      </c>
      <c r="H3210" s="5">
        <v>71344.333333333299</v>
      </c>
      <c r="I3210">
        <v>96</v>
      </c>
      <c r="J3210">
        <v>7</v>
      </c>
      <c r="K3210">
        <v>0</v>
      </c>
      <c r="L3210">
        <v>823</v>
      </c>
      <c r="M3210">
        <v>32</v>
      </c>
      <c r="N3210">
        <v>8</v>
      </c>
      <c r="O3210">
        <v>0</v>
      </c>
      <c r="P3210">
        <v>301</v>
      </c>
      <c r="Q3210">
        <v>51</v>
      </c>
      <c r="R3210">
        <v>8</v>
      </c>
      <c r="S3210">
        <v>0</v>
      </c>
      <c r="T3210">
        <v>470</v>
      </c>
    </row>
    <row r="3211" spans="1:20" x14ac:dyDescent="0.2">
      <c r="A3211" s="1">
        <v>43351</v>
      </c>
      <c r="B3211" t="s">
        <v>23</v>
      </c>
      <c r="C3211">
        <v>92</v>
      </c>
      <c r="D3211">
        <v>10</v>
      </c>
      <c r="E3211">
        <v>0</v>
      </c>
      <c r="F3211">
        <v>993</v>
      </c>
      <c r="G3211" s="5">
        <v>7.0722891566264998</v>
      </c>
      <c r="H3211" s="5">
        <v>49558.253012048102</v>
      </c>
      <c r="I3211">
        <v>85</v>
      </c>
      <c r="J3211">
        <v>10</v>
      </c>
      <c r="K3211">
        <v>0</v>
      </c>
      <c r="L3211">
        <v>939</v>
      </c>
      <c r="M3211">
        <v>63</v>
      </c>
      <c r="N3211">
        <v>10</v>
      </c>
      <c r="O3211">
        <v>0</v>
      </c>
      <c r="P3211">
        <v>682</v>
      </c>
      <c r="Q3211">
        <v>47</v>
      </c>
      <c r="R3211">
        <v>10</v>
      </c>
      <c r="S3211">
        <v>0</v>
      </c>
      <c r="T3211">
        <v>530</v>
      </c>
    </row>
    <row r="3212" spans="1:20" x14ac:dyDescent="0.2">
      <c r="A3212" s="1">
        <v>43351</v>
      </c>
      <c r="B3212" t="s">
        <v>24</v>
      </c>
      <c r="C3212">
        <v>22</v>
      </c>
      <c r="D3212">
        <v>2</v>
      </c>
      <c r="E3212">
        <v>0</v>
      </c>
      <c r="F3212">
        <v>55</v>
      </c>
      <c r="G3212" s="5">
        <v>2.22727272727272</v>
      </c>
      <c r="H3212" s="5">
        <v>50179.181818181802</v>
      </c>
      <c r="I3212">
        <v>39</v>
      </c>
      <c r="J3212">
        <v>2</v>
      </c>
      <c r="K3212">
        <v>0</v>
      </c>
      <c r="L3212">
        <v>85</v>
      </c>
      <c r="M3212">
        <v>22</v>
      </c>
      <c r="N3212">
        <v>2</v>
      </c>
      <c r="O3212">
        <v>0</v>
      </c>
      <c r="P3212">
        <v>57</v>
      </c>
      <c r="Q3212">
        <v>20</v>
      </c>
      <c r="R3212">
        <v>2</v>
      </c>
      <c r="S3212">
        <v>0</v>
      </c>
      <c r="T3212">
        <v>63</v>
      </c>
    </row>
    <row r="3213" spans="1:20" x14ac:dyDescent="0.2">
      <c r="A3213" s="1">
        <v>43351</v>
      </c>
      <c r="B3213" t="s">
        <v>25</v>
      </c>
      <c r="C3213">
        <v>20</v>
      </c>
      <c r="D3213">
        <v>4</v>
      </c>
      <c r="E3213">
        <v>0</v>
      </c>
      <c r="F3213">
        <v>75</v>
      </c>
      <c r="G3213" s="5">
        <v>4.6470588235294104</v>
      </c>
      <c r="H3213" s="5">
        <v>58905.294117646998</v>
      </c>
      <c r="I3213">
        <v>18</v>
      </c>
      <c r="J3213">
        <v>4</v>
      </c>
      <c r="K3213">
        <v>0</v>
      </c>
      <c r="L3213">
        <v>63</v>
      </c>
      <c r="M3213">
        <v>8</v>
      </c>
      <c r="N3213">
        <v>4</v>
      </c>
      <c r="O3213">
        <v>0</v>
      </c>
      <c r="P3213">
        <v>28</v>
      </c>
      <c r="Q3213">
        <v>11</v>
      </c>
      <c r="R3213">
        <v>4</v>
      </c>
      <c r="S3213">
        <v>0</v>
      </c>
      <c r="T3213">
        <v>44</v>
      </c>
    </row>
    <row r="3214" spans="1:20" x14ac:dyDescent="0.2">
      <c r="A3214" s="1">
        <v>43351</v>
      </c>
      <c r="B3214" t="s">
        <v>26</v>
      </c>
      <c r="C3214">
        <v>90</v>
      </c>
      <c r="D3214">
        <v>2</v>
      </c>
      <c r="E3214">
        <v>0</v>
      </c>
      <c r="F3214">
        <v>179</v>
      </c>
      <c r="G3214" s="5">
        <v>9.18965517241379</v>
      </c>
      <c r="H3214" s="5">
        <v>46722.724137931</v>
      </c>
      <c r="I3214">
        <v>105</v>
      </c>
      <c r="J3214">
        <v>2</v>
      </c>
      <c r="K3214">
        <v>0</v>
      </c>
      <c r="L3214">
        <v>209</v>
      </c>
      <c r="M3214">
        <v>59</v>
      </c>
      <c r="N3214">
        <v>2</v>
      </c>
      <c r="O3214">
        <v>0</v>
      </c>
      <c r="P3214">
        <v>117</v>
      </c>
      <c r="Q3214">
        <v>33</v>
      </c>
      <c r="R3214">
        <v>2</v>
      </c>
      <c r="S3214">
        <v>0</v>
      </c>
      <c r="T3214">
        <v>65</v>
      </c>
    </row>
    <row r="3215" spans="1:20" x14ac:dyDescent="0.2">
      <c r="A3215" s="1">
        <v>43351</v>
      </c>
      <c r="B3215" t="s">
        <v>27</v>
      </c>
      <c r="C3215">
        <v>13</v>
      </c>
      <c r="D3215">
        <v>8</v>
      </c>
      <c r="E3215">
        <v>1</v>
      </c>
      <c r="F3215">
        <v>112</v>
      </c>
      <c r="G3215" s="5">
        <v>5.0833333333333304</v>
      </c>
      <c r="H3215" s="5">
        <v>50051.083333333299</v>
      </c>
      <c r="I3215">
        <v>26</v>
      </c>
      <c r="J3215">
        <v>8</v>
      </c>
      <c r="K3215">
        <v>0</v>
      </c>
      <c r="L3215">
        <v>230</v>
      </c>
      <c r="M3215">
        <v>17</v>
      </c>
      <c r="N3215">
        <v>8</v>
      </c>
      <c r="O3215">
        <v>1</v>
      </c>
      <c r="P3215">
        <v>141</v>
      </c>
      <c r="Q3215">
        <v>9</v>
      </c>
      <c r="R3215">
        <v>8</v>
      </c>
      <c r="S3215">
        <v>1</v>
      </c>
      <c r="T3215">
        <v>80</v>
      </c>
    </row>
    <row r="3216" spans="1:20" x14ac:dyDescent="0.2">
      <c r="A3216" s="1">
        <v>43351</v>
      </c>
      <c r="B3216" t="s">
        <v>28</v>
      </c>
      <c r="C3216">
        <v>34</v>
      </c>
      <c r="D3216">
        <v>8</v>
      </c>
      <c r="E3216">
        <v>0</v>
      </c>
      <c r="F3216">
        <v>273</v>
      </c>
      <c r="G3216" s="5">
        <v>2.6470588235294099</v>
      </c>
      <c r="H3216" s="5">
        <v>50157.823529411697</v>
      </c>
      <c r="I3216">
        <v>33</v>
      </c>
      <c r="J3216">
        <v>9</v>
      </c>
      <c r="K3216">
        <v>0</v>
      </c>
      <c r="L3216">
        <v>309</v>
      </c>
      <c r="M3216">
        <v>12</v>
      </c>
      <c r="N3216">
        <v>11</v>
      </c>
      <c r="O3216">
        <v>0</v>
      </c>
      <c r="P3216">
        <v>129</v>
      </c>
      <c r="Q3216">
        <v>24</v>
      </c>
      <c r="R3216">
        <v>11</v>
      </c>
      <c r="S3216">
        <v>0</v>
      </c>
      <c r="T3216">
        <v>249</v>
      </c>
    </row>
    <row r="3217" spans="1:20" x14ac:dyDescent="0.2">
      <c r="A3217" s="1">
        <v>43351</v>
      </c>
      <c r="B3217" t="s">
        <v>29</v>
      </c>
      <c r="C3217">
        <v>34</v>
      </c>
      <c r="D3217">
        <v>2</v>
      </c>
      <c r="E3217">
        <v>0</v>
      </c>
      <c r="F3217">
        <v>100</v>
      </c>
      <c r="G3217" s="5">
        <v>2.8181818181818099</v>
      </c>
      <c r="H3217" s="5">
        <v>63719.3939393939</v>
      </c>
      <c r="I3217">
        <v>42</v>
      </c>
      <c r="J3217">
        <v>2</v>
      </c>
      <c r="K3217">
        <v>0</v>
      </c>
      <c r="L3217">
        <v>87</v>
      </c>
      <c r="M3217">
        <v>24</v>
      </c>
      <c r="N3217">
        <v>2</v>
      </c>
      <c r="O3217">
        <v>0</v>
      </c>
      <c r="P3217">
        <v>56</v>
      </c>
      <c r="Q3217">
        <v>25</v>
      </c>
      <c r="R3217">
        <v>2</v>
      </c>
      <c r="S3217">
        <v>0</v>
      </c>
      <c r="T3217">
        <v>67</v>
      </c>
    </row>
    <row r="3218" spans="1:20" x14ac:dyDescent="0.2">
      <c r="A3218" s="1">
        <v>43351</v>
      </c>
      <c r="B3218" t="s">
        <v>30</v>
      </c>
      <c r="C3218">
        <v>21</v>
      </c>
      <c r="D3218">
        <v>2</v>
      </c>
      <c r="E3218">
        <v>0</v>
      </c>
      <c r="F3218">
        <v>57</v>
      </c>
      <c r="G3218" s="5">
        <v>3.3333333333333299</v>
      </c>
      <c r="H3218" s="5">
        <v>50126.111111111102</v>
      </c>
      <c r="I3218">
        <v>38</v>
      </c>
      <c r="J3218">
        <v>2</v>
      </c>
      <c r="K3218">
        <v>0</v>
      </c>
      <c r="L3218">
        <v>86</v>
      </c>
      <c r="M3218">
        <v>14</v>
      </c>
      <c r="N3218">
        <v>2</v>
      </c>
      <c r="O3218">
        <v>0</v>
      </c>
      <c r="P3218">
        <v>40</v>
      </c>
      <c r="Q3218">
        <v>19</v>
      </c>
      <c r="R3218">
        <v>2</v>
      </c>
      <c r="S3218">
        <v>0</v>
      </c>
      <c r="T3218">
        <v>59</v>
      </c>
    </row>
    <row r="3219" spans="1:20" x14ac:dyDescent="0.2">
      <c r="A3219" s="1">
        <v>43351</v>
      </c>
      <c r="B3219" t="s">
        <v>31</v>
      </c>
      <c r="C3219">
        <v>162</v>
      </c>
      <c r="D3219">
        <v>13</v>
      </c>
      <c r="E3219">
        <v>1</v>
      </c>
      <c r="F3219">
        <v>2041</v>
      </c>
      <c r="G3219" s="5">
        <v>5.5935483870967699</v>
      </c>
      <c r="H3219" s="5">
        <v>50478.174193548301</v>
      </c>
      <c r="I3219">
        <v>208</v>
      </c>
      <c r="J3219">
        <v>13</v>
      </c>
      <c r="K3219">
        <v>0</v>
      </c>
      <c r="L3219">
        <v>2741</v>
      </c>
      <c r="M3219">
        <v>83</v>
      </c>
      <c r="N3219">
        <v>15</v>
      </c>
      <c r="O3219">
        <v>0</v>
      </c>
      <c r="P3219">
        <v>1238</v>
      </c>
      <c r="Q3219">
        <v>72</v>
      </c>
      <c r="R3219">
        <v>15</v>
      </c>
      <c r="S3219">
        <v>0</v>
      </c>
      <c r="T3219">
        <v>1030</v>
      </c>
    </row>
    <row r="3220" spans="1:20" x14ac:dyDescent="0.2">
      <c r="A3220" s="1">
        <v>43351</v>
      </c>
      <c r="B3220" t="s">
        <v>32</v>
      </c>
      <c r="C3220">
        <v>58</v>
      </c>
      <c r="D3220">
        <v>3</v>
      </c>
      <c r="E3220">
        <v>0</v>
      </c>
      <c r="F3220">
        <v>227</v>
      </c>
      <c r="G3220" s="5">
        <v>2.8703703703703698</v>
      </c>
      <c r="H3220" s="5">
        <v>53856.203703703701</v>
      </c>
      <c r="I3220">
        <v>89</v>
      </c>
      <c r="J3220">
        <v>3</v>
      </c>
      <c r="K3220">
        <v>0</v>
      </c>
      <c r="L3220">
        <v>305</v>
      </c>
      <c r="M3220">
        <v>48</v>
      </c>
      <c r="N3220">
        <v>3</v>
      </c>
      <c r="O3220">
        <v>0</v>
      </c>
      <c r="P3220">
        <v>183</v>
      </c>
      <c r="Q3220">
        <v>38</v>
      </c>
      <c r="R3220">
        <v>3</v>
      </c>
      <c r="S3220">
        <v>0</v>
      </c>
      <c r="T3220">
        <v>169</v>
      </c>
    </row>
    <row r="3221" spans="1:20" x14ac:dyDescent="0.2">
      <c r="A3221" s="1">
        <v>43353</v>
      </c>
      <c r="B3221" t="s">
        <v>18</v>
      </c>
      <c r="C3221">
        <v>6</v>
      </c>
      <c r="D3221">
        <v>4</v>
      </c>
      <c r="E3221">
        <v>0</v>
      </c>
      <c r="F3221">
        <v>21</v>
      </c>
      <c r="G3221" s="5">
        <v>3.2</v>
      </c>
      <c r="H3221" s="5">
        <v>20242.599999999999</v>
      </c>
      <c r="I3221">
        <v>3</v>
      </c>
      <c r="J3221">
        <v>4</v>
      </c>
      <c r="K3221">
        <v>10</v>
      </c>
      <c r="L3221">
        <v>0</v>
      </c>
      <c r="M3221">
        <v>4</v>
      </c>
      <c r="N3221">
        <v>4</v>
      </c>
      <c r="O3221">
        <v>0</v>
      </c>
      <c r="P3221">
        <v>14</v>
      </c>
      <c r="Q3221">
        <v>0</v>
      </c>
      <c r="R3221">
        <v>0</v>
      </c>
      <c r="S3221">
        <v>0</v>
      </c>
      <c r="T3221">
        <v>0</v>
      </c>
    </row>
    <row r="3222" spans="1:20" x14ac:dyDescent="0.2">
      <c r="A3222" s="1">
        <v>43353</v>
      </c>
      <c r="B3222" t="s">
        <v>19</v>
      </c>
      <c r="C3222">
        <v>14</v>
      </c>
      <c r="D3222">
        <v>12</v>
      </c>
      <c r="E3222">
        <v>0</v>
      </c>
      <c r="F3222">
        <v>165</v>
      </c>
      <c r="G3222" s="5">
        <v>2.2857142857142798</v>
      </c>
      <c r="H3222" s="5">
        <v>64398.857142857101</v>
      </c>
      <c r="I3222">
        <v>31</v>
      </c>
      <c r="J3222">
        <v>10</v>
      </c>
      <c r="K3222">
        <v>2</v>
      </c>
      <c r="L3222">
        <v>255</v>
      </c>
      <c r="M3222">
        <v>27</v>
      </c>
      <c r="N3222">
        <v>11</v>
      </c>
      <c r="O3222">
        <v>0</v>
      </c>
      <c r="P3222">
        <v>298</v>
      </c>
      <c r="Q3222">
        <v>11</v>
      </c>
      <c r="R3222">
        <v>15</v>
      </c>
      <c r="S3222">
        <v>0</v>
      </c>
      <c r="T3222">
        <v>156</v>
      </c>
    </row>
    <row r="3223" spans="1:20" x14ac:dyDescent="0.2">
      <c r="A3223" s="1">
        <v>43353</v>
      </c>
      <c r="B3223" t="s">
        <v>20</v>
      </c>
      <c r="C3223">
        <v>9</v>
      </c>
      <c r="D3223">
        <v>11</v>
      </c>
      <c r="E3223">
        <v>0</v>
      </c>
      <c r="F3223">
        <v>95</v>
      </c>
      <c r="G3223" s="5">
        <v>2.55555555555555</v>
      </c>
      <c r="H3223" s="5">
        <v>55660.888888888803</v>
      </c>
      <c r="I3223">
        <v>18</v>
      </c>
      <c r="J3223">
        <v>10</v>
      </c>
      <c r="K3223">
        <v>0</v>
      </c>
      <c r="L3223">
        <v>176</v>
      </c>
      <c r="M3223">
        <v>8</v>
      </c>
      <c r="N3223">
        <v>15</v>
      </c>
      <c r="O3223">
        <v>0</v>
      </c>
      <c r="P3223">
        <v>115</v>
      </c>
      <c r="Q3223">
        <v>12</v>
      </c>
      <c r="R3223">
        <v>10</v>
      </c>
      <c r="S3223">
        <v>0</v>
      </c>
      <c r="T3223">
        <v>121</v>
      </c>
    </row>
    <row r="3224" spans="1:20" x14ac:dyDescent="0.2">
      <c r="A3224" s="1">
        <v>43353</v>
      </c>
      <c r="B3224" t="s">
        <v>21</v>
      </c>
      <c r="C3224">
        <v>3</v>
      </c>
      <c r="D3224">
        <v>10</v>
      </c>
      <c r="E3224">
        <v>0</v>
      </c>
      <c r="F3224">
        <v>30</v>
      </c>
      <c r="G3224" s="5">
        <v>2.6666666666666599</v>
      </c>
      <c r="H3224" s="5">
        <v>66704.666666666599</v>
      </c>
      <c r="I3224">
        <v>9</v>
      </c>
      <c r="J3224">
        <v>10</v>
      </c>
      <c r="K3224">
        <v>2</v>
      </c>
      <c r="L3224">
        <v>75</v>
      </c>
      <c r="M3224">
        <v>8</v>
      </c>
      <c r="N3224">
        <v>10</v>
      </c>
      <c r="O3224">
        <v>0</v>
      </c>
      <c r="P3224">
        <v>81</v>
      </c>
      <c r="Q3224">
        <v>6</v>
      </c>
      <c r="R3224">
        <v>10</v>
      </c>
      <c r="S3224">
        <v>0</v>
      </c>
      <c r="T3224">
        <v>60</v>
      </c>
    </row>
    <row r="3225" spans="1:20" x14ac:dyDescent="0.2">
      <c r="A3225" s="1">
        <v>43353</v>
      </c>
      <c r="B3225" t="s">
        <v>22</v>
      </c>
      <c r="C3225">
        <v>17</v>
      </c>
      <c r="D3225">
        <v>8</v>
      </c>
      <c r="E3225">
        <v>0</v>
      </c>
      <c r="F3225">
        <v>159</v>
      </c>
      <c r="G3225" s="5">
        <v>3.3529411764705799</v>
      </c>
      <c r="H3225" s="5">
        <v>52990.411764705801</v>
      </c>
      <c r="I3225">
        <v>21</v>
      </c>
      <c r="J3225">
        <v>7</v>
      </c>
      <c r="K3225">
        <v>1</v>
      </c>
      <c r="L3225">
        <v>156</v>
      </c>
      <c r="M3225">
        <v>13</v>
      </c>
      <c r="N3225">
        <v>8</v>
      </c>
      <c r="O3225">
        <v>0</v>
      </c>
      <c r="P3225">
        <v>120</v>
      </c>
      <c r="Q3225">
        <v>27</v>
      </c>
      <c r="R3225">
        <v>8</v>
      </c>
      <c r="S3225">
        <v>0</v>
      </c>
      <c r="T3225">
        <v>251</v>
      </c>
    </row>
    <row r="3226" spans="1:20" x14ac:dyDescent="0.2">
      <c r="A3226" s="1">
        <v>43353</v>
      </c>
      <c r="B3226" t="s">
        <v>23</v>
      </c>
      <c r="C3226">
        <v>28</v>
      </c>
      <c r="D3226">
        <v>10</v>
      </c>
      <c r="E3226">
        <v>0</v>
      </c>
      <c r="F3226">
        <v>305</v>
      </c>
      <c r="G3226" s="5">
        <v>5.88</v>
      </c>
      <c r="H3226" s="5">
        <v>32075.68</v>
      </c>
      <c r="I3226">
        <v>31</v>
      </c>
      <c r="J3226">
        <v>10</v>
      </c>
      <c r="K3226">
        <v>0</v>
      </c>
      <c r="L3226">
        <v>348</v>
      </c>
      <c r="M3226">
        <v>25</v>
      </c>
      <c r="N3226">
        <v>10</v>
      </c>
      <c r="O3226">
        <v>0</v>
      </c>
      <c r="P3226">
        <v>279</v>
      </c>
      <c r="Q3226">
        <v>28</v>
      </c>
      <c r="R3226">
        <v>10</v>
      </c>
      <c r="S3226">
        <v>0</v>
      </c>
      <c r="T3226">
        <v>310</v>
      </c>
    </row>
    <row r="3227" spans="1:20" x14ac:dyDescent="0.2">
      <c r="A3227" s="1">
        <v>43353</v>
      </c>
      <c r="B3227" t="s">
        <v>24</v>
      </c>
      <c r="C3227">
        <v>10</v>
      </c>
      <c r="D3227">
        <v>2</v>
      </c>
      <c r="E3227">
        <v>0</v>
      </c>
      <c r="F3227">
        <v>30</v>
      </c>
      <c r="G3227" s="5">
        <v>2.6</v>
      </c>
      <c r="H3227" s="5">
        <v>30269.599999999999</v>
      </c>
      <c r="I3227">
        <v>12</v>
      </c>
      <c r="J3227">
        <v>2</v>
      </c>
      <c r="K3227">
        <v>0</v>
      </c>
      <c r="L3227">
        <v>40</v>
      </c>
      <c r="M3227">
        <v>10</v>
      </c>
      <c r="N3227">
        <v>2</v>
      </c>
      <c r="O3227">
        <v>0</v>
      </c>
      <c r="P3227">
        <v>30</v>
      </c>
      <c r="Q3227">
        <v>6</v>
      </c>
      <c r="R3227">
        <v>2</v>
      </c>
      <c r="S3227">
        <v>0</v>
      </c>
      <c r="T3227">
        <v>16</v>
      </c>
    </row>
    <row r="3228" spans="1:20" x14ac:dyDescent="0.2">
      <c r="A3228" s="1">
        <v>43353</v>
      </c>
      <c r="B3228" t="s">
        <v>25</v>
      </c>
      <c r="C3228">
        <v>5</v>
      </c>
      <c r="D3228">
        <v>4</v>
      </c>
      <c r="E3228">
        <v>1</v>
      </c>
      <c r="F3228">
        <v>16</v>
      </c>
      <c r="G3228" s="5">
        <v>3.25</v>
      </c>
      <c r="H3228" s="5">
        <v>50274.5</v>
      </c>
      <c r="I3228">
        <v>6</v>
      </c>
      <c r="J3228">
        <v>4</v>
      </c>
      <c r="K3228">
        <v>1</v>
      </c>
      <c r="L3228">
        <v>18</v>
      </c>
      <c r="M3228">
        <v>10</v>
      </c>
      <c r="N3228">
        <v>4</v>
      </c>
      <c r="O3228">
        <v>0</v>
      </c>
      <c r="P3228">
        <v>36</v>
      </c>
      <c r="Q3228">
        <v>0</v>
      </c>
      <c r="R3228">
        <v>0</v>
      </c>
      <c r="S3228">
        <v>0</v>
      </c>
      <c r="T3228">
        <v>0</v>
      </c>
    </row>
    <row r="3229" spans="1:20" x14ac:dyDescent="0.2">
      <c r="A3229" s="1">
        <v>43353</v>
      </c>
      <c r="B3229" t="s">
        <v>26</v>
      </c>
      <c r="C3229">
        <v>29</v>
      </c>
      <c r="D3229">
        <v>2</v>
      </c>
      <c r="E3229">
        <v>0</v>
      </c>
      <c r="F3229">
        <v>58</v>
      </c>
      <c r="G3229" s="5">
        <v>5.25</v>
      </c>
      <c r="H3229" s="5">
        <v>50124.55</v>
      </c>
      <c r="I3229">
        <v>17</v>
      </c>
      <c r="J3229">
        <v>2</v>
      </c>
      <c r="K3229">
        <v>0</v>
      </c>
      <c r="L3229">
        <v>34</v>
      </c>
      <c r="M3229">
        <v>36</v>
      </c>
      <c r="N3229">
        <v>2</v>
      </c>
      <c r="O3229">
        <v>0</v>
      </c>
      <c r="P3229">
        <v>71</v>
      </c>
      <c r="Q3229">
        <v>20</v>
      </c>
      <c r="R3229">
        <v>2</v>
      </c>
      <c r="S3229">
        <v>0</v>
      </c>
      <c r="T3229">
        <v>40</v>
      </c>
    </row>
    <row r="3230" spans="1:20" x14ac:dyDescent="0.2">
      <c r="A3230" s="1">
        <v>43353</v>
      </c>
      <c r="B3230" t="s">
        <v>27</v>
      </c>
      <c r="C3230">
        <v>9</v>
      </c>
      <c r="D3230">
        <v>8</v>
      </c>
      <c r="E3230">
        <v>2</v>
      </c>
      <c r="F3230">
        <v>65</v>
      </c>
      <c r="G3230" s="5">
        <v>5</v>
      </c>
      <c r="H3230" s="5">
        <v>44493.333333333299</v>
      </c>
      <c r="I3230">
        <v>5</v>
      </c>
      <c r="J3230">
        <v>8</v>
      </c>
      <c r="K3230">
        <v>0</v>
      </c>
      <c r="L3230">
        <v>47</v>
      </c>
      <c r="M3230">
        <v>12</v>
      </c>
      <c r="N3230">
        <v>8</v>
      </c>
      <c r="O3230">
        <v>1</v>
      </c>
      <c r="P3230">
        <v>102</v>
      </c>
      <c r="Q3230">
        <v>6</v>
      </c>
      <c r="R3230">
        <v>8</v>
      </c>
      <c r="S3230">
        <v>3</v>
      </c>
      <c r="T3230">
        <v>38</v>
      </c>
    </row>
    <row r="3231" spans="1:20" x14ac:dyDescent="0.2">
      <c r="A3231" s="1">
        <v>43353</v>
      </c>
      <c r="B3231" t="s">
        <v>28</v>
      </c>
      <c r="C3231">
        <v>14</v>
      </c>
      <c r="D3231">
        <v>9</v>
      </c>
      <c r="E3231">
        <v>0</v>
      </c>
      <c r="F3231">
        <v>120</v>
      </c>
      <c r="G3231" s="5">
        <v>2.5</v>
      </c>
      <c r="H3231" s="5">
        <v>43003.214285714203</v>
      </c>
      <c r="I3231">
        <v>11</v>
      </c>
      <c r="J3231">
        <v>5</v>
      </c>
      <c r="K3231">
        <v>1</v>
      </c>
      <c r="L3231">
        <v>43</v>
      </c>
      <c r="M3231">
        <v>11</v>
      </c>
      <c r="N3231">
        <v>8</v>
      </c>
      <c r="O3231">
        <v>1</v>
      </c>
      <c r="P3231">
        <v>79</v>
      </c>
      <c r="Q3231">
        <v>8</v>
      </c>
      <c r="R3231">
        <v>8</v>
      </c>
      <c r="S3231">
        <v>1</v>
      </c>
      <c r="T3231">
        <v>54</v>
      </c>
    </row>
    <row r="3232" spans="1:20" x14ac:dyDescent="0.2">
      <c r="A3232" s="1">
        <v>43353</v>
      </c>
      <c r="B3232" t="s">
        <v>29</v>
      </c>
      <c r="C3232">
        <v>15</v>
      </c>
      <c r="D3232">
        <v>2</v>
      </c>
      <c r="E3232">
        <v>0</v>
      </c>
      <c r="F3232">
        <v>31</v>
      </c>
      <c r="G3232" s="5">
        <v>3.0666666666666602</v>
      </c>
      <c r="H3232" s="5">
        <v>66721.733333333294</v>
      </c>
      <c r="I3232">
        <v>7</v>
      </c>
      <c r="J3232">
        <v>2</v>
      </c>
      <c r="K3232">
        <v>0</v>
      </c>
      <c r="L3232">
        <v>16</v>
      </c>
      <c r="M3232">
        <v>16</v>
      </c>
      <c r="N3232">
        <v>2</v>
      </c>
      <c r="O3232">
        <v>0</v>
      </c>
      <c r="P3232">
        <v>42</v>
      </c>
      <c r="Q3232">
        <v>8</v>
      </c>
      <c r="R3232">
        <v>2</v>
      </c>
      <c r="S3232">
        <v>0</v>
      </c>
      <c r="T3232">
        <v>24</v>
      </c>
    </row>
    <row r="3233" spans="1:20" x14ac:dyDescent="0.2">
      <c r="A3233" s="1">
        <v>43353</v>
      </c>
      <c r="B3233" t="s">
        <v>30</v>
      </c>
      <c r="C3233">
        <v>11</v>
      </c>
      <c r="D3233">
        <v>2</v>
      </c>
      <c r="E3233">
        <v>0</v>
      </c>
      <c r="F3233">
        <v>28</v>
      </c>
      <c r="G3233" s="5">
        <v>1.36363636363636</v>
      </c>
      <c r="H3233" s="5">
        <v>72751.909090909001</v>
      </c>
      <c r="I3233">
        <v>12</v>
      </c>
      <c r="J3233">
        <v>2</v>
      </c>
      <c r="K3233">
        <v>0</v>
      </c>
      <c r="L3233">
        <v>32</v>
      </c>
      <c r="M3233">
        <v>8</v>
      </c>
      <c r="N3233">
        <v>2</v>
      </c>
      <c r="O3233">
        <v>0</v>
      </c>
      <c r="P3233">
        <v>26</v>
      </c>
      <c r="Q3233">
        <v>9</v>
      </c>
      <c r="R3233">
        <v>2</v>
      </c>
      <c r="S3233">
        <v>0</v>
      </c>
      <c r="T3233">
        <v>26</v>
      </c>
    </row>
    <row r="3234" spans="1:20" x14ac:dyDescent="0.2">
      <c r="A3234" s="1">
        <v>43353</v>
      </c>
      <c r="B3234" t="s">
        <v>31</v>
      </c>
      <c r="C3234">
        <v>59</v>
      </c>
      <c r="D3234">
        <v>12</v>
      </c>
      <c r="E3234">
        <v>1</v>
      </c>
      <c r="F3234">
        <v>671</v>
      </c>
      <c r="G3234" s="5">
        <v>5.0847457627118597</v>
      </c>
      <c r="H3234" s="5">
        <v>37420.033898305002</v>
      </c>
      <c r="I3234">
        <v>68</v>
      </c>
      <c r="J3234">
        <v>12</v>
      </c>
      <c r="K3234">
        <v>1</v>
      </c>
      <c r="L3234">
        <v>762</v>
      </c>
      <c r="M3234">
        <v>70</v>
      </c>
      <c r="N3234">
        <v>13</v>
      </c>
      <c r="O3234">
        <v>0</v>
      </c>
      <c r="P3234">
        <v>966</v>
      </c>
      <c r="Q3234">
        <v>42</v>
      </c>
      <c r="R3234">
        <v>13</v>
      </c>
      <c r="S3234">
        <v>0</v>
      </c>
      <c r="T3234">
        <v>535</v>
      </c>
    </row>
    <row r="3235" spans="1:20" x14ac:dyDescent="0.2">
      <c r="A3235" s="1">
        <v>43353</v>
      </c>
      <c r="B3235" t="s">
        <v>32</v>
      </c>
      <c r="C3235">
        <v>21</v>
      </c>
      <c r="D3235">
        <v>3</v>
      </c>
      <c r="E3235">
        <v>0</v>
      </c>
      <c r="F3235">
        <v>108</v>
      </c>
      <c r="G3235" s="5">
        <v>4.2222222222222197</v>
      </c>
      <c r="H3235" s="5">
        <v>28040.611111111099</v>
      </c>
      <c r="I3235">
        <v>25</v>
      </c>
      <c r="J3235">
        <v>3</v>
      </c>
      <c r="K3235">
        <v>0</v>
      </c>
      <c r="L3235">
        <v>71</v>
      </c>
      <c r="M3235">
        <v>23</v>
      </c>
      <c r="N3235">
        <v>3</v>
      </c>
      <c r="O3235">
        <v>0</v>
      </c>
      <c r="P3235">
        <v>107</v>
      </c>
      <c r="Q3235">
        <v>19</v>
      </c>
      <c r="R3235">
        <v>3</v>
      </c>
      <c r="S3235">
        <v>0</v>
      </c>
      <c r="T3235">
        <v>91</v>
      </c>
    </row>
    <row r="3236" spans="1:20" x14ac:dyDescent="0.2">
      <c r="A3236" s="1">
        <v>43354</v>
      </c>
      <c r="B3236" t="s">
        <v>18</v>
      </c>
      <c r="C3236">
        <v>8</v>
      </c>
      <c r="D3236">
        <v>4</v>
      </c>
      <c r="E3236">
        <v>0</v>
      </c>
      <c r="F3236">
        <v>26</v>
      </c>
      <c r="G3236" s="5">
        <v>1.8571428571428501</v>
      </c>
      <c r="H3236" s="5">
        <v>57187.571428571398</v>
      </c>
      <c r="I3236">
        <v>7</v>
      </c>
      <c r="J3236">
        <v>4</v>
      </c>
      <c r="K3236">
        <v>0</v>
      </c>
      <c r="L3236">
        <v>21</v>
      </c>
      <c r="M3236">
        <v>6</v>
      </c>
      <c r="N3236">
        <v>4</v>
      </c>
      <c r="O3236">
        <v>0</v>
      </c>
      <c r="P3236">
        <v>20</v>
      </c>
      <c r="Q3236">
        <v>11</v>
      </c>
      <c r="R3236">
        <v>4</v>
      </c>
      <c r="S3236">
        <v>0</v>
      </c>
      <c r="T3236">
        <v>38</v>
      </c>
    </row>
    <row r="3237" spans="1:20" x14ac:dyDescent="0.2">
      <c r="A3237" s="1">
        <v>43354</v>
      </c>
      <c r="B3237" t="s">
        <v>19</v>
      </c>
      <c r="C3237">
        <v>12</v>
      </c>
      <c r="D3237">
        <v>18</v>
      </c>
      <c r="E3237">
        <v>0</v>
      </c>
      <c r="F3237">
        <v>208</v>
      </c>
      <c r="G3237" s="5">
        <v>2.5</v>
      </c>
      <c r="H3237" s="5">
        <v>58426.416666666599</v>
      </c>
      <c r="I3237">
        <v>26</v>
      </c>
      <c r="J3237">
        <v>9</v>
      </c>
      <c r="K3237">
        <v>1</v>
      </c>
      <c r="L3237">
        <v>197</v>
      </c>
      <c r="M3237">
        <v>20</v>
      </c>
      <c r="N3237">
        <v>16</v>
      </c>
      <c r="O3237">
        <v>1</v>
      </c>
      <c r="P3237">
        <v>300</v>
      </c>
      <c r="Q3237">
        <v>19</v>
      </c>
      <c r="R3237">
        <v>26</v>
      </c>
      <c r="S3237">
        <v>1</v>
      </c>
      <c r="T3237">
        <v>444</v>
      </c>
    </row>
    <row r="3238" spans="1:20" x14ac:dyDescent="0.2">
      <c r="A3238" s="1">
        <v>43354</v>
      </c>
      <c r="B3238" t="s">
        <v>20</v>
      </c>
      <c r="C3238">
        <v>14</v>
      </c>
      <c r="D3238">
        <v>9</v>
      </c>
      <c r="E3238">
        <v>0</v>
      </c>
      <c r="F3238">
        <v>130</v>
      </c>
      <c r="G3238" s="5">
        <v>13.785714285714199</v>
      </c>
      <c r="H3238" s="5">
        <v>43108.642857142797</v>
      </c>
      <c r="I3238">
        <v>14</v>
      </c>
      <c r="J3238">
        <v>12</v>
      </c>
      <c r="K3238">
        <v>0</v>
      </c>
      <c r="L3238">
        <v>169</v>
      </c>
      <c r="M3238">
        <v>6</v>
      </c>
      <c r="N3238">
        <v>9</v>
      </c>
      <c r="O3238">
        <v>0</v>
      </c>
      <c r="P3238">
        <v>55</v>
      </c>
      <c r="Q3238">
        <v>18</v>
      </c>
      <c r="R3238">
        <v>14</v>
      </c>
      <c r="S3238">
        <v>0</v>
      </c>
      <c r="T3238">
        <v>251</v>
      </c>
    </row>
    <row r="3239" spans="1:20" x14ac:dyDescent="0.2">
      <c r="A3239" s="1">
        <v>43354</v>
      </c>
      <c r="B3239" t="s">
        <v>21</v>
      </c>
      <c r="C3239">
        <v>10</v>
      </c>
      <c r="D3239">
        <v>10</v>
      </c>
      <c r="E3239">
        <v>0</v>
      </c>
      <c r="F3239">
        <v>98</v>
      </c>
      <c r="G3239" s="5">
        <v>1.5</v>
      </c>
      <c r="H3239" s="5">
        <v>80060.5</v>
      </c>
      <c r="I3239">
        <v>7</v>
      </c>
      <c r="J3239">
        <v>10</v>
      </c>
      <c r="K3239">
        <v>0</v>
      </c>
      <c r="L3239">
        <v>70</v>
      </c>
      <c r="M3239">
        <v>9</v>
      </c>
      <c r="N3239">
        <v>10</v>
      </c>
      <c r="O3239">
        <v>1</v>
      </c>
      <c r="P3239">
        <v>82</v>
      </c>
      <c r="Q3239">
        <v>7</v>
      </c>
      <c r="R3239">
        <v>10</v>
      </c>
      <c r="S3239">
        <v>0</v>
      </c>
      <c r="T3239">
        <v>69</v>
      </c>
    </row>
    <row r="3240" spans="1:20" x14ac:dyDescent="0.2">
      <c r="A3240" s="1">
        <v>43354</v>
      </c>
      <c r="B3240" t="s">
        <v>22</v>
      </c>
      <c r="C3240">
        <v>24</v>
      </c>
      <c r="D3240">
        <v>8</v>
      </c>
      <c r="E3240">
        <v>0</v>
      </c>
      <c r="F3240">
        <v>225</v>
      </c>
      <c r="G3240" s="5">
        <v>1.625</v>
      </c>
      <c r="H3240" s="5">
        <v>70950.625</v>
      </c>
      <c r="I3240">
        <v>23</v>
      </c>
      <c r="J3240">
        <v>7</v>
      </c>
      <c r="K3240">
        <v>0</v>
      </c>
      <c r="L3240">
        <v>196</v>
      </c>
      <c r="M3240">
        <v>19</v>
      </c>
      <c r="N3240">
        <v>8</v>
      </c>
      <c r="O3240">
        <v>0</v>
      </c>
      <c r="P3240">
        <v>168</v>
      </c>
      <c r="Q3240">
        <v>29</v>
      </c>
      <c r="R3240">
        <v>8</v>
      </c>
      <c r="S3240">
        <v>1</v>
      </c>
      <c r="T3240">
        <v>247</v>
      </c>
    </row>
    <row r="3241" spans="1:20" x14ac:dyDescent="0.2">
      <c r="A3241" s="1">
        <v>43354</v>
      </c>
      <c r="B3241" t="s">
        <v>23</v>
      </c>
      <c r="C3241">
        <v>66</v>
      </c>
      <c r="D3241">
        <v>10</v>
      </c>
      <c r="E3241">
        <v>0</v>
      </c>
      <c r="F3241">
        <v>719</v>
      </c>
      <c r="G3241" s="5">
        <v>3.2950819672131102</v>
      </c>
      <c r="H3241" s="5">
        <v>55795.475409835999</v>
      </c>
      <c r="I3241">
        <v>29</v>
      </c>
      <c r="J3241">
        <v>10</v>
      </c>
      <c r="K3241">
        <v>0</v>
      </c>
      <c r="L3241">
        <v>312</v>
      </c>
      <c r="M3241">
        <v>36</v>
      </c>
      <c r="N3241">
        <v>10</v>
      </c>
      <c r="O3241">
        <v>1</v>
      </c>
      <c r="P3241">
        <v>371</v>
      </c>
      <c r="Q3241">
        <v>28</v>
      </c>
      <c r="R3241">
        <v>10</v>
      </c>
      <c r="S3241">
        <v>1</v>
      </c>
      <c r="T3241">
        <v>294</v>
      </c>
    </row>
    <row r="3242" spans="1:20" x14ac:dyDescent="0.2">
      <c r="A3242" s="1">
        <v>43354</v>
      </c>
      <c r="B3242" t="s">
        <v>24</v>
      </c>
      <c r="C3242">
        <v>19</v>
      </c>
      <c r="D3242">
        <v>2</v>
      </c>
      <c r="E3242">
        <v>0</v>
      </c>
      <c r="F3242">
        <v>47</v>
      </c>
      <c r="G3242" s="5">
        <v>18.5555555555555</v>
      </c>
      <c r="H3242" s="5">
        <v>50099.222222222197</v>
      </c>
      <c r="I3242">
        <v>12</v>
      </c>
      <c r="J3242">
        <v>2</v>
      </c>
      <c r="K3242">
        <v>0</v>
      </c>
      <c r="L3242">
        <v>26</v>
      </c>
      <c r="M3242">
        <v>14</v>
      </c>
      <c r="N3242">
        <v>2</v>
      </c>
      <c r="O3242">
        <v>0</v>
      </c>
      <c r="P3242">
        <v>40</v>
      </c>
      <c r="Q3242">
        <v>13</v>
      </c>
      <c r="R3242">
        <v>2</v>
      </c>
      <c r="S3242">
        <v>0</v>
      </c>
      <c r="T3242">
        <v>74</v>
      </c>
    </row>
    <row r="3243" spans="1:20" x14ac:dyDescent="0.2">
      <c r="A3243" s="1">
        <v>43354</v>
      </c>
      <c r="B3243" t="s">
        <v>25</v>
      </c>
      <c r="C3243">
        <v>10</v>
      </c>
      <c r="D3243">
        <v>4</v>
      </c>
      <c r="E3243">
        <v>0</v>
      </c>
      <c r="F3243">
        <v>36</v>
      </c>
      <c r="G3243" s="5">
        <v>1.6666666666666601</v>
      </c>
      <c r="H3243" s="5">
        <v>44721.333333333299</v>
      </c>
      <c r="I3243">
        <v>13</v>
      </c>
      <c r="J3243">
        <v>4</v>
      </c>
      <c r="K3243">
        <v>0</v>
      </c>
      <c r="L3243">
        <v>46</v>
      </c>
      <c r="M3243">
        <v>11</v>
      </c>
      <c r="N3243">
        <v>4</v>
      </c>
      <c r="O3243">
        <v>0</v>
      </c>
      <c r="P3243">
        <v>44</v>
      </c>
      <c r="Q3243">
        <v>14</v>
      </c>
      <c r="R3243">
        <v>4</v>
      </c>
      <c r="S3243">
        <v>0</v>
      </c>
      <c r="T3243">
        <v>56</v>
      </c>
    </row>
    <row r="3244" spans="1:20" x14ac:dyDescent="0.2">
      <c r="A3244" s="1">
        <v>43354</v>
      </c>
      <c r="B3244" t="s">
        <v>26</v>
      </c>
      <c r="C3244">
        <v>27</v>
      </c>
      <c r="D3244">
        <v>2</v>
      </c>
      <c r="E3244">
        <v>0</v>
      </c>
      <c r="F3244">
        <v>51</v>
      </c>
      <c r="G3244" s="5">
        <v>12.368421052631501</v>
      </c>
      <c r="H3244" s="5">
        <v>52791.263157894697</v>
      </c>
      <c r="I3244">
        <v>25</v>
      </c>
      <c r="J3244">
        <v>2</v>
      </c>
      <c r="K3244">
        <v>0</v>
      </c>
      <c r="L3244">
        <v>49</v>
      </c>
      <c r="M3244">
        <v>24</v>
      </c>
      <c r="N3244">
        <v>2</v>
      </c>
      <c r="O3244">
        <v>0</v>
      </c>
      <c r="P3244">
        <v>47</v>
      </c>
      <c r="Q3244">
        <v>26</v>
      </c>
      <c r="R3244">
        <v>2</v>
      </c>
      <c r="S3244">
        <v>0</v>
      </c>
      <c r="T3244">
        <v>49</v>
      </c>
    </row>
    <row r="3245" spans="1:20" x14ac:dyDescent="0.2">
      <c r="A3245" s="1">
        <v>43354</v>
      </c>
      <c r="B3245" t="s">
        <v>27</v>
      </c>
      <c r="C3245">
        <v>5</v>
      </c>
      <c r="D3245">
        <v>8</v>
      </c>
      <c r="E3245">
        <v>4</v>
      </c>
      <c r="F3245">
        <v>27</v>
      </c>
      <c r="G3245" s="5">
        <v>1.2</v>
      </c>
      <c r="H3245" s="5">
        <v>80013.399999999994</v>
      </c>
      <c r="I3245">
        <v>8</v>
      </c>
      <c r="J3245">
        <v>8</v>
      </c>
      <c r="K3245">
        <v>2</v>
      </c>
      <c r="L3245">
        <v>59</v>
      </c>
      <c r="M3245">
        <v>6</v>
      </c>
      <c r="N3245">
        <v>8</v>
      </c>
      <c r="O3245">
        <v>0</v>
      </c>
      <c r="P3245">
        <v>58</v>
      </c>
      <c r="Q3245">
        <v>12</v>
      </c>
      <c r="R3245">
        <v>8</v>
      </c>
      <c r="S3245">
        <v>1</v>
      </c>
      <c r="T3245">
        <v>106</v>
      </c>
    </row>
    <row r="3246" spans="1:20" x14ac:dyDescent="0.2">
      <c r="A3246" s="1">
        <v>43354</v>
      </c>
      <c r="B3246" t="s">
        <v>28</v>
      </c>
      <c r="C3246">
        <v>10</v>
      </c>
      <c r="D3246">
        <v>9</v>
      </c>
      <c r="E3246">
        <v>2</v>
      </c>
      <c r="F3246">
        <v>70</v>
      </c>
      <c r="G3246" s="5">
        <v>2.7</v>
      </c>
      <c r="H3246" s="5">
        <v>60073.2</v>
      </c>
      <c r="I3246">
        <v>11</v>
      </c>
      <c r="J3246">
        <v>5</v>
      </c>
      <c r="K3246">
        <v>0</v>
      </c>
      <c r="L3246">
        <v>55</v>
      </c>
      <c r="M3246">
        <v>10</v>
      </c>
      <c r="N3246">
        <v>8</v>
      </c>
      <c r="O3246">
        <v>0</v>
      </c>
      <c r="P3246">
        <v>81</v>
      </c>
      <c r="Q3246">
        <v>15</v>
      </c>
      <c r="R3246">
        <v>10</v>
      </c>
      <c r="S3246">
        <v>0</v>
      </c>
      <c r="T3246">
        <v>136</v>
      </c>
    </row>
    <row r="3247" spans="1:20" x14ac:dyDescent="0.2">
      <c r="A3247" s="1">
        <v>43354</v>
      </c>
      <c r="B3247" t="s">
        <v>29</v>
      </c>
      <c r="C3247">
        <v>16</v>
      </c>
      <c r="D3247">
        <v>2</v>
      </c>
      <c r="E3247">
        <v>0</v>
      </c>
      <c r="F3247">
        <v>39</v>
      </c>
      <c r="G3247" s="5">
        <v>2.5</v>
      </c>
      <c r="H3247" s="5">
        <v>50302.4375</v>
      </c>
      <c r="I3247">
        <v>16</v>
      </c>
      <c r="J3247">
        <v>2</v>
      </c>
      <c r="K3247">
        <v>0</v>
      </c>
      <c r="L3247">
        <v>64</v>
      </c>
      <c r="M3247">
        <v>10</v>
      </c>
      <c r="N3247">
        <v>2</v>
      </c>
      <c r="O3247">
        <v>0</v>
      </c>
      <c r="P3247">
        <v>32</v>
      </c>
      <c r="Q3247">
        <v>17</v>
      </c>
      <c r="R3247">
        <v>2</v>
      </c>
      <c r="S3247">
        <v>0</v>
      </c>
      <c r="T3247">
        <v>74</v>
      </c>
    </row>
    <row r="3248" spans="1:20" x14ac:dyDescent="0.2">
      <c r="A3248" s="1">
        <v>43354</v>
      </c>
      <c r="B3248" t="s">
        <v>30</v>
      </c>
      <c r="C3248">
        <v>7</v>
      </c>
      <c r="D3248">
        <v>2</v>
      </c>
      <c r="E3248">
        <v>0</v>
      </c>
      <c r="F3248">
        <v>21</v>
      </c>
      <c r="G3248" s="5">
        <v>1.4285714285714199</v>
      </c>
      <c r="H3248" s="5">
        <v>85725</v>
      </c>
      <c r="I3248">
        <v>4</v>
      </c>
      <c r="J3248">
        <v>2</v>
      </c>
      <c r="K3248">
        <v>0</v>
      </c>
      <c r="L3248">
        <v>10</v>
      </c>
      <c r="M3248">
        <v>5</v>
      </c>
      <c r="N3248">
        <v>2</v>
      </c>
      <c r="O3248">
        <v>0</v>
      </c>
      <c r="P3248">
        <v>14</v>
      </c>
      <c r="Q3248">
        <v>11</v>
      </c>
      <c r="R3248">
        <v>2</v>
      </c>
      <c r="S3248">
        <v>0</v>
      </c>
      <c r="T3248">
        <v>58</v>
      </c>
    </row>
    <row r="3249" spans="1:20" x14ac:dyDescent="0.2">
      <c r="A3249" s="1">
        <v>43354</v>
      </c>
      <c r="B3249" t="s">
        <v>31</v>
      </c>
      <c r="C3249">
        <v>70</v>
      </c>
      <c r="D3249">
        <v>11</v>
      </c>
      <c r="E3249">
        <v>0</v>
      </c>
      <c r="F3249">
        <v>750</v>
      </c>
      <c r="G3249" s="5">
        <v>10.323529411764699</v>
      </c>
      <c r="H3249" s="5">
        <v>51607.926470588201</v>
      </c>
      <c r="I3249">
        <v>70</v>
      </c>
      <c r="J3249">
        <v>12</v>
      </c>
      <c r="K3249">
        <v>0</v>
      </c>
      <c r="L3249">
        <v>794</v>
      </c>
      <c r="M3249">
        <v>64</v>
      </c>
      <c r="N3249">
        <v>13</v>
      </c>
      <c r="O3249">
        <v>0</v>
      </c>
      <c r="P3249">
        <v>791</v>
      </c>
      <c r="Q3249">
        <v>56</v>
      </c>
      <c r="R3249">
        <v>16</v>
      </c>
      <c r="S3249">
        <v>1</v>
      </c>
      <c r="T3249">
        <v>812</v>
      </c>
    </row>
    <row r="3250" spans="1:20" x14ac:dyDescent="0.2">
      <c r="A3250" s="1">
        <v>43354</v>
      </c>
      <c r="B3250" t="s">
        <v>32</v>
      </c>
      <c r="C3250">
        <v>22</v>
      </c>
      <c r="D3250">
        <v>3</v>
      </c>
      <c r="E3250">
        <v>0</v>
      </c>
      <c r="F3250">
        <v>76</v>
      </c>
      <c r="G3250" s="5">
        <v>17.318181818181799</v>
      </c>
      <c r="H3250" s="5">
        <v>50157.136363636302</v>
      </c>
      <c r="I3250">
        <v>23</v>
      </c>
      <c r="J3250">
        <v>3</v>
      </c>
      <c r="K3250">
        <v>0</v>
      </c>
      <c r="L3250">
        <v>75</v>
      </c>
      <c r="M3250">
        <v>21</v>
      </c>
      <c r="N3250">
        <v>3</v>
      </c>
      <c r="O3250">
        <v>0</v>
      </c>
      <c r="P3250">
        <v>81</v>
      </c>
      <c r="Q3250">
        <v>31</v>
      </c>
      <c r="R3250">
        <v>3</v>
      </c>
      <c r="S3250">
        <v>0</v>
      </c>
      <c r="T3250">
        <v>143</v>
      </c>
    </row>
    <row r="3251" spans="1:20" x14ac:dyDescent="0.2">
      <c r="A3251" s="1">
        <v>43355</v>
      </c>
      <c r="B3251" t="s">
        <v>18</v>
      </c>
      <c r="C3251">
        <v>7</v>
      </c>
      <c r="D3251">
        <v>4</v>
      </c>
      <c r="E3251">
        <v>0</v>
      </c>
      <c r="F3251">
        <v>24</v>
      </c>
      <c r="G3251" s="5">
        <v>2.75</v>
      </c>
      <c r="H3251" s="5">
        <v>50248</v>
      </c>
      <c r="I3251">
        <v>7</v>
      </c>
      <c r="J3251">
        <v>4</v>
      </c>
      <c r="K3251">
        <v>1</v>
      </c>
      <c r="L3251">
        <v>21</v>
      </c>
      <c r="M3251">
        <v>21</v>
      </c>
      <c r="N3251">
        <v>4</v>
      </c>
      <c r="O3251">
        <v>0</v>
      </c>
      <c r="P3251">
        <v>74</v>
      </c>
      <c r="Q3251">
        <v>7</v>
      </c>
      <c r="R3251">
        <v>4</v>
      </c>
      <c r="S3251">
        <v>0</v>
      </c>
      <c r="T3251">
        <v>24</v>
      </c>
    </row>
    <row r="3252" spans="1:20" x14ac:dyDescent="0.2">
      <c r="A3252" s="1">
        <v>43355</v>
      </c>
      <c r="B3252" t="s">
        <v>19</v>
      </c>
      <c r="C3252">
        <v>34</v>
      </c>
      <c r="D3252">
        <v>11</v>
      </c>
      <c r="E3252">
        <v>1</v>
      </c>
      <c r="F3252">
        <v>338</v>
      </c>
      <c r="G3252" s="5">
        <v>2.3529411764705799</v>
      </c>
      <c r="H3252" s="5">
        <v>64769.882352941102</v>
      </c>
      <c r="I3252">
        <v>22</v>
      </c>
      <c r="J3252">
        <v>10</v>
      </c>
      <c r="K3252">
        <v>1</v>
      </c>
      <c r="L3252">
        <v>187</v>
      </c>
      <c r="M3252">
        <v>39</v>
      </c>
      <c r="N3252">
        <v>13</v>
      </c>
      <c r="O3252">
        <v>2</v>
      </c>
      <c r="P3252">
        <v>427</v>
      </c>
      <c r="Q3252">
        <v>24</v>
      </c>
      <c r="R3252">
        <v>13</v>
      </c>
      <c r="S3252">
        <v>1</v>
      </c>
      <c r="T3252">
        <v>283</v>
      </c>
    </row>
    <row r="3253" spans="1:20" x14ac:dyDescent="0.2">
      <c r="A3253" s="1">
        <v>43355</v>
      </c>
      <c r="B3253" t="s">
        <v>20</v>
      </c>
      <c r="C3253">
        <v>21</v>
      </c>
      <c r="D3253">
        <v>12</v>
      </c>
      <c r="E3253">
        <v>1</v>
      </c>
      <c r="F3253">
        <v>235</v>
      </c>
      <c r="G3253" s="5">
        <v>4.3809523809523796</v>
      </c>
      <c r="H3253" s="5">
        <v>61946.857142857101</v>
      </c>
      <c r="I3253">
        <v>12</v>
      </c>
      <c r="J3253">
        <v>7</v>
      </c>
      <c r="K3253">
        <v>1</v>
      </c>
      <c r="L3253">
        <v>73</v>
      </c>
      <c r="M3253">
        <v>14</v>
      </c>
      <c r="N3253">
        <v>10</v>
      </c>
      <c r="O3253">
        <v>0</v>
      </c>
      <c r="P3253">
        <v>133</v>
      </c>
      <c r="Q3253">
        <v>13</v>
      </c>
      <c r="R3253">
        <v>9</v>
      </c>
      <c r="S3253">
        <v>0</v>
      </c>
      <c r="T3253">
        <v>119</v>
      </c>
    </row>
    <row r="3254" spans="1:20" x14ac:dyDescent="0.2">
      <c r="A3254" s="1">
        <v>43355</v>
      </c>
      <c r="B3254" t="s">
        <v>21</v>
      </c>
      <c r="C3254">
        <v>5</v>
      </c>
      <c r="D3254">
        <v>10</v>
      </c>
      <c r="E3254">
        <v>2</v>
      </c>
      <c r="F3254">
        <v>40</v>
      </c>
      <c r="G3254" s="5">
        <v>2.6</v>
      </c>
      <c r="H3254" s="5">
        <v>40166.199999999997</v>
      </c>
      <c r="I3254">
        <v>11</v>
      </c>
      <c r="J3254">
        <v>10</v>
      </c>
      <c r="K3254">
        <v>1</v>
      </c>
      <c r="L3254">
        <v>100</v>
      </c>
      <c r="M3254">
        <v>25</v>
      </c>
      <c r="N3254">
        <v>10</v>
      </c>
      <c r="O3254">
        <v>1</v>
      </c>
      <c r="P3254">
        <v>238</v>
      </c>
      <c r="Q3254">
        <v>9</v>
      </c>
      <c r="R3254">
        <v>10</v>
      </c>
      <c r="S3254">
        <v>0</v>
      </c>
      <c r="T3254">
        <v>91</v>
      </c>
    </row>
    <row r="3255" spans="1:20" x14ac:dyDescent="0.2">
      <c r="A3255" s="1">
        <v>43355</v>
      </c>
      <c r="B3255" t="s">
        <v>22</v>
      </c>
      <c r="C3255">
        <v>28</v>
      </c>
      <c r="D3255">
        <v>8</v>
      </c>
      <c r="E3255">
        <v>0</v>
      </c>
      <c r="F3255">
        <v>253</v>
      </c>
      <c r="G3255" s="5">
        <v>2.5384615384615299</v>
      </c>
      <c r="H3255" s="5">
        <v>53914.346153846098</v>
      </c>
      <c r="I3255">
        <v>25</v>
      </c>
      <c r="J3255">
        <v>7</v>
      </c>
      <c r="K3255">
        <v>0</v>
      </c>
      <c r="L3255">
        <v>215</v>
      </c>
      <c r="M3255">
        <v>55</v>
      </c>
      <c r="N3255">
        <v>8</v>
      </c>
      <c r="O3255">
        <v>0</v>
      </c>
      <c r="P3255">
        <v>506</v>
      </c>
      <c r="Q3255">
        <v>19</v>
      </c>
      <c r="R3255">
        <v>8</v>
      </c>
      <c r="S3255">
        <v>0</v>
      </c>
      <c r="T3255">
        <v>163</v>
      </c>
    </row>
    <row r="3256" spans="1:20" x14ac:dyDescent="0.2">
      <c r="A3256" s="1">
        <v>43355</v>
      </c>
      <c r="B3256" t="s">
        <v>23</v>
      </c>
      <c r="C3256">
        <v>21</v>
      </c>
      <c r="D3256">
        <v>10</v>
      </c>
      <c r="E3256">
        <v>0</v>
      </c>
      <c r="F3256">
        <v>231</v>
      </c>
      <c r="G3256" s="5">
        <v>1.23529411764705</v>
      </c>
      <c r="H3256" s="5">
        <v>82381</v>
      </c>
      <c r="I3256">
        <v>38</v>
      </c>
      <c r="J3256">
        <v>10</v>
      </c>
      <c r="K3256">
        <v>1</v>
      </c>
      <c r="L3256">
        <v>409</v>
      </c>
      <c r="M3256">
        <v>97</v>
      </c>
      <c r="N3256">
        <v>10</v>
      </c>
      <c r="O3256">
        <v>1</v>
      </c>
      <c r="P3256">
        <v>1021</v>
      </c>
      <c r="Q3256">
        <v>51</v>
      </c>
      <c r="R3256">
        <v>10</v>
      </c>
      <c r="S3256">
        <v>0</v>
      </c>
      <c r="T3256">
        <v>564</v>
      </c>
    </row>
    <row r="3257" spans="1:20" x14ac:dyDescent="0.2">
      <c r="A3257" s="1">
        <v>43355</v>
      </c>
      <c r="B3257" t="s">
        <v>24</v>
      </c>
      <c r="C3257">
        <v>17</v>
      </c>
      <c r="D3257">
        <v>2</v>
      </c>
      <c r="E3257">
        <v>0</v>
      </c>
      <c r="F3257">
        <v>40</v>
      </c>
      <c r="G3257" s="5">
        <v>2.0588235294117601</v>
      </c>
      <c r="H3257" s="5">
        <v>70618.882352941102</v>
      </c>
      <c r="I3257">
        <v>12</v>
      </c>
      <c r="J3257">
        <v>2</v>
      </c>
      <c r="K3257">
        <v>0</v>
      </c>
      <c r="L3257">
        <v>20</v>
      </c>
      <c r="M3257">
        <v>26</v>
      </c>
      <c r="N3257">
        <v>2</v>
      </c>
      <c r="O3257">
        <v>0</v>
      </c>
      <c r="P3257">
        <v>48</v>
      </c>
      <c r="Q3257">
        <v>10</v>
      </c>
      <c r="R3257">
        <v>2</v>
      </c>
      <c r="S3257">
        <v>0</v>
      </c>
      <c r="T3257">
        <v>30</v>
      </c>
    </row>
    <row r="3258" spans="1:20" x14ac:dyDescent="0.2">
      <c r="A3258" s="1">
        <v>43355</v>
      </c>
      <c r="B3258" t="s">
        <v>25</v>
      </c>
      <c r="C3258">
        <v>6</v>
      </c>
      <c r="D3258">
        <v>4</v>
      </c>
      <c r="E3258">
        <v>0</v>
      </c>
      <c r="F3258">
        <v>24</v>
      </c>
      <c r="G3258" s="5">
        <v>9.4</v>
      </c>
      <c r="H3258" s="5">
        <v>40069.599999999999</v>
      </c>
      <c r="I3258">
        <v>10</v>
      </c>
      <c r="J3258">
        <v>4</v>
      </c>
      <c r="K3258">
        <v>0</v>
      </c>
      <c r="L3258">
        <v>32</v>
      </c>
      <c r="M3258">
        <v>20</v>
      </c>
      <c r="N3258">
        <v>4</v>
      </c>
      <c r="O3258">
        <v>0</v>
      </c>
      <c r="P3258">
        <v>80</v>
      </c>
      <c r="Q3258">
        <v>8</v>
      </c>
      <c r="R3258">
        <v>4</v>
      </c>
      <c r="S3258">
        <v>0</v>
      </c>
      <c r="T3258">
        <v>32</v>
      </c>
    </row>
    <row r="3259" spans="1:20" x14ac:dyDescent="0.2">
      <c r="A3259" s="1">
        <v>43355</v>
      </c>
      <c r="B3259" t="s">
        <v>26</v>
      </c>
      <c r="C3259">
        <v>50</v>
      </c>
      <c r="D3259">
        <v>2</v>
      </c>
      <c r="E3259">
        <v>0</v>
      </c>
      <c r="F3259">
        <v>98</v>
      </c>
      <c r="G3259" s="5">
        <v>4.2307692307692299</v>
      </c>
      <c r="H3259" s="5">
        <v>59027.871794871797</v>
      </c>
      <c r="I3259">
        <v>31</v>
      </c>
      <c r="J3259">
        <v>2</v>
      </c>
      <c r="K3259">
        <v>0</v>
      </c>
      <c r="L3259">
        <v>61</v>
      </c>
      <c r="M3259">
        <v>78</v>
      </c>
      <c r="N3259">
        <v>2</v>
      </c>
      <c r="O3259">
        <v>0</v>
      </c>
      <c r="P3259">
        <v>138</v>
      </c>
      <c r="Q3259">
        <v>35</v>
      </c>
      <c r="R3259">
        <v>2</v>
      </c>
      <c r="S3259">
        <v>0</v>
      </c>
      <c r="T3259">
        <v>70</v>
      </c>
    </row>
    <row r="3260" spans="1:20" x14ac:dyDescent="0.2">
      <c r="A3260" s="1">
        <v>43355</v>
      </c>
      <c r="B3260" t="s">
        <v>27</v>
      </c>
      <c r="C3260">
        <v>7</v>
      </c>
      <c r="D3260">
        <v>8</v>
      </c>
      <c r="E3260">
        <v>1</v>
      </c>
      <c r="F3260">
        <v>58</v>
      </c>
      <c r="G3260" s="5">
        <v>4</v>
      </c>
      <c r="H3260" s="5">
        <v>57151.142857142797</v>
      </c>
      <c r="I3260">
        <v>11</v>
      </c>
      <c r="J3260">
        <v>8</v>
      </c>
      <c r="K3260">
        <v>2</v>
      </c>
      <c r="L3260">
        <v>87</v>
      </c>
      <c r="M3260">
        <v>22</v>
      </c>
      <c r="N3260">
        <v>8</v>
      </c>
      <c r="O3260">
        <v>0</v>
      </c>
      <c r="P3260">
        <v>212</v>
      </c>
      <c r="Q3260">
        <v>8</v>
      </c>
      <c r="R3260">
        <v>8</v>
      </c>
      <c r="S3260">
        <v>3</v>
      </c>
      <c r="T3260">
        <v>54</v>
      </c>
    </row>
    <row r="3261" spans="1:20" x14ac:dyDescent="0.2">
      <c r="A3261" s="1">
        <v>43355</v>
      </c>
      <c r="B3261" t="s">
        <v>28</v>
      </c>
      <c r="C3261">
        <v>12</v>
      </c>
      <c r="D3261">
        <v>14</v>
      </c>
      <c r="E3261">
        <v>1</v>
      </c>
      <c r="F3261">
        <v>156</v>
      </c>
      <c r="G3261" s="5">
        <v>6.25</v>
      </c>
      <c r="H3261" s="5">
        <v>50072.666666666599</v>
      </c>
      <c r="I3261">
        <v>12</v>
      </c>
      <c r="J3261">
        <v>7</v>
      </c>
      <c r="K3261">
        <v>0</v>
      </c>
      <c r="L3261">
        <v>78</v>
      </c>
      <c r="M3261">
        <v>23</v>
      </c>
      <c r="N3261">
        <v>10</v>
      </c>
      <c r="O3261">
        <v>0</v>
      </c>
      <c r="P3261">
        <v>220</v>
      </c>
      <c r="Q3261">
        <v>14</v>
      </c>
      <c r="R3261">
        <v>6</v>
      </c>
      <c r="S3261">
        <v>1</v>
      </c>
      <c r="T3261">
        <v>70</v>
      </c>
    </row>
    <row r="3262" spans="1:20" x14ac:dyDescent="0.2">
      <c r="A3262" s="1">
        <v>43355</v>
      </c>
      <c r="B3262" t="s">
        <v>29</v>
      </c>
      <c r="C3262">
        <v>22</v>
      </c>
      <c r="D3262">
        <v>2</v>
      </c>
      <c r="E3262">
        <v>0</v>
      </c>
      <c r="F3262">
        <v>47</v>
      </c>
      <c r="G3262" s="5">
        <v>4.5999999999999996</v>
      </c>
      <c r="H3262" s="5">
        <v>50059.199999999997</v>
      </c>
      <c r="I3262">
        <v>13</v>
      </c>
      <c r="J3262">
        <v>2</v>
      </c>
      <c r="K3262">
        <v>0</v>
      </c>
      <c r="L3262">
        <v>23</v>
      </c>
      <c r="M3262">
        <v>33</v>
      </c>
      <c r="N3262">
        <v>2</v>
      </c>
      <c r="O3262">
        <v>1</v>
      </c>
      <c r="P3262">
        <v>51</v>
      </c>
      <c r="Q3262">
        <v>19</v>
      </c>
      <c r="R3262">
        <v>2</v>
      </c>
      <c r="S3262">
        <v>0</v>
      </c>
      <c r="T3262">
        <v>56</v>
      </c>
    </row>
    <row r="3263" spans="1:20" x14ac:dyDescent="0.2">
      <c r="A3263" s="1">
        <v>43355</v>
      </c>
      <c r="B3263" t="s">
        <v>30</v>
      </c>
      <c r="C3263">
        <v>9</v>
      </c>
      <c r="D3263">
        <v>2</v>
      </c>
      <c r="E3263">
        <v>0</v>
      </c>
      <c r="F3263">
        <v>24</v>
      </c>
      <c r="G3263" s="5">
        <v>2.4444444444444402</v>
      </c>
      <c r="H3263" s="5">
        <v>66683.555555555504</v>
      </c>
      <c r="I3263">
        <v>9</v>
      </c>
      <c r="J3263">
        <v>2</v>
      </c>
      <c r="K3263">
        <v>0</v>
      </c>
      <c r="L3263">
        <v>18</v>
      </c>
      <c r="M3263">
        <v>33</v>
      </c>
      <c r="N3263">
        <v>2</v>
      </c>
      <c r="O3263">
        <v>0</v>
      </c>
      <c r="P3263">
        <v>61</v>
      </c>
      <c r="Q3263">
        <v>17</v>
      </c>
      <c r="R3263">
        <v>2</v>
      </c>
      <c r="S3263">
        <v>0</v>
      </c>
      <c r="T3263">
        <v>48</v>
      </c>
    </row>
    <row r="3264" spans="1:20" x14ac:dyDescent="0.2">
      <c r="A3264" s="1">
        <v>43355</v>
      </c>
      <c r="B3264" t="s">
        <v>31</v>
      </c>
      <c r="C3264">
        <v>85</v>
      </c>
      <c r="D3264">
        <v>14</v>
      </c>
      <c r="E3264">
        <v>1</v>
      </c>
      <c r="F3264">
        <v>1154</v>
      </c>
      <c r="G3264" s="5">
        <v>3.7380952380952301</v>
      </c>
      <c r="H3264" s="5">
        <v>57221.773809523802</v>
      </c>
      <c r="I3264">
        <v>62</v>
      </c>
      <c r="J3264">
        <v>12</v>
      </c>
      <c r="K3264">
        <v>1</v>
      </c>
      <c r="L3264">
        <v>719</v>
      </c>
      <c r="M3264">
        <v>129</v>
      </c>
      <c r="N3264">
        <v>12</v>
      </c>
      <c r="O3264">
        <v>2</v>
      </c>
      <c r="P3264">
        <v>1352</v>
      </c>
      <c r="Q3264">
        <v>95</v>
      </c>
      <c r="R3264">
        <v>12</v>
      </c>
      <c r="S3264">
        <v>0</v>
      </c>
      <c r="T3264">
        <v>1102</v>
      </c>
    </row>
    <row r="3265" spans="1:20" x14ac:dyDescent="0.2">
      <c r="A3265" s="1">
        <v>43355</v>
      </c>
      <c r="B3265" t="s">
        <v>32</v>
      </c>
      <c r="C3265">
        <v>29</v>
      </c>
      <c r="D3265">
        <v>3</v>
      </c>
      <c r="E3265">
        <v>0</v>
      </c>
      <c r="F3265">
        <v>103</v>
      </c>
      <c r="G3265" s="5">
        <v>4.3214285714285703</v>
      </c>
      <c r="H3265" s="5">
        <v>42954.571428571398</v>
      </c>
      <c r="I3265">
        <v>17</v>
      </c>
      <c r="J3265">
        <v>3</v>
      </c>
      <c r="K3265">
        <v>1</v>
      </c>
      <c r="L3265">
        <v>56</v>
      </c>
      <c r="M3265">
        <v>28</v>
      </c>
      <c r="N3265">
        <v>3</v>
      </c>
      <c r="O3265">
        <v>0</v>
      </c>
      <c r="P3265">
        <v>92</v>
      </c>
      <c r="Q3265">
        <v>31</v>
      </c>
      <c r="R3265">
        <v>3</v>
      </c>
      <c r="S3265">
        <v>0</v>
      </c>
      <c r="T3265">
        <v>129</v>
      </c>
    </row>
    <row r="3266" spans="1:20" x14ac:dyDescent="0.2">
      <c r="A3266" s="1">
        <v>43356</v>
      </c>
      <c r="B3266" t="s">
        <v>18</v>
      </c>
      <c r="C3266">
        <v>8</v>
      </c>
      <c r="D3266">
        <v>4</v>
      </c>
      <c r="E3266">
        <v>0</v>
      </c>
      <c r="F3266">
        <v>28</v>
      </c>
      <c r="G3266" s="5">
        <v>2.8333333333333299</v>
      </c>
      <c r="H3266" s="5">
        <v>33501</v>
      </c>
      <c r="I3266">
        <v>11</v>
      </c>
      <c r="J3266">
        <v>4</v>
      </c>
      <c r="K3266">
        <v>1</v>
      </c>
      <c r="L3266">
        <v>33</v>
      </c>
      <c r="M3266">
        <v>5</v>
      </c>
      <c r="N3266">
        <v>4</v>
      </c>
      <c r="O3266">
        <v>0</v>
      </c>
      <c r="P3266">
        <v>18</v>
      </c>
      <c r="Q3266">
        <v>5</v>
      </c>
      <c r="R3266">
        <v>4</v>
      </c>
      <c r="S3266">
        <v>0</v>
      </c>
      <c r="T3266">
        <v>18</v>
      </c>
    </row>
    <row r="3267" spans="1:20" x14ac:dyDescent="0.2">
      <c r="A3267" s="1">
        <v>43356</v>
      </c>
      <c r="B3267" t="s">
        <v>19</v>
      </c>
      <c r="C3267">
        <v>28</v>
      </c>
      <c r="D3267">
        <v>15</v>
      </c>
      <c r="E3267">
        <v>1</v>
      </c>
      <c r="F3267">
        <v>394</v>
      </c>
      <c r="G3267" s="5">
        <v>9.0357142857142794</v>
      </c>
      <c r="H3267" s="5">
        <v>57209.9285714285</v>
      </c>
      <c r="I3267">
        <v>47</v>
      </c>
      <c r="J3267">
        <v>10</v>
      </c>
      <c r="K3267">
        <v>1</v>
      </c>
      <c r="L3267">
        <v>414</v>
      </c>
      <c r="M3267">
        <v>30</v>
      </c>
      <c r="N3267">
        <v>14</v>
      </c>
      <c r="O3267">
        <v>0</v>
      </c>
      <c r="P3267">
        <v>415</v>
      </c>
      <c r="Q3267">
        <v>31</v>
      </c>
      <c r="R3267">
        <v>14</v>
      </c>
      <c r="S3267">
        <v>1</v>
      </c>
      <c r="T3267">
        <v>415</v>
      </c>
    </row>
    <row r="3268" spans="1:20" x14ac:dyDescent="0.2">
      <c r="A3268" s="1">
        <v>43356</v>
      </c>
      <c r="B3268" t="s">
        <v>20</v>
      </c>
      <c r="C3268">
        <v>23</v>
      </c>
      <c r="D3268">
        <v>8</v>
      </c>
      <c r="E3268">
        <v>0</v>
      </c>
      <c r="F3268">
        <v>200</v>
      </c>
      <c r="G3268" s="5">
        <v>4.3499999999999996</v>
      </c>
      <c r="H3268" s="5">
        <v>70039.75</v>
      </c>
      <c r="I3268">
        <v>28</v>
      </c>
      <c r="J3268">
        <v>8</v>
      </c>
      <c r="K3268">
        <v>0</v>
      </c>
      <c r="L3268">
        <v>225</v>
      </c>
      <c r="M3268">
        <v>25</v>
      </c>
      <c r="N3268">
        <v>13</v>
      </c>
      <c r="O3268">
        <v>0</v>
      </c>
      <c r="P3268">
        <v>328</v>
      </c>
      <c r="Q3268">
        <v>20</v>
      </c>
      <c r="R3268">
        <v>6</v>
      </c>
      <c r="S3268">
        <v>0</v>
      </c>
      <c r="T3268">
        <v>128</v>
      </c>
    </row>
    <row r="3269" spans="1:20" x14ac:dyDescent="0.2">
      <c r="A3269" s="1">
        <v>43356</v>
      </c>
      <c r="B3269" t="s">
        <v>21</v>
      </c>
      <c r="C3269">
        <v>20</v>
      </c>
      <c r="D3269">
        <v>10</v>
      </c>
      <c r="E3269">
        <v>0</v>
      </c>
      <c r="F3269">
        <v>205</v>
      </c>
      <c r="G3269" s="5">
        <v>2.5</v>
      </c>
      <c r="H3269" s="5">
        <v>43897.9375</v>
      </c>
      <c r="I3269">
        <v>18</v>
      </c>
      <c r="J3269">
        <v>10</v>
      </c>
      <c r="K3269">
        <v>0</v>
      </c>
      <c r="L3269">
        <v>180</v>
      </c>
      <c r="M3269">
        <v>7</v>
      </c>
      <c r="N3269">
        <v>10</v>
      </c>
      <c r="O3269">
        <v>1</v>
      </c>
      <c r="P3269">
        <v>67</v>
      </c>
      <c r="Q3269">
        <v>11</v>
      </c>
      <c r="R3269">
        <v>10</v>
      </c>
      <c r="S3269">
        <v>1</v>
      </c>
      <c r="T3269">
        <v>104</v>
      </c>
    </row>
    <row r="3270" spans="1:20" x14ac:dyDescent="0.2">
      <c r="A3270" s="1">
        <v>43356</v>
      </c>
      <c r="B3270" t="s">
        <v>22</v>
      </c>
      <c r="C3270">
        <v>26</v>
      </c>
      <c r="D3270">
        <v>8</v>
      </c>
      <c r="E3270">
        <v>1</v>
      </c>
      <c r="F3270">
        <v>227</v>
      </c>
      <c r="G3270" s="5">
        <v>4.4615384615384599</v>
      </c>
      <c r="H3270" s="5">
        <v>69280.076923076893</v>
      </c>
      <c r="I3270">
        <v>31</v>
      </c>
      <c r="J3270">
        <v>7</v>
      </c>
      <c r="K3270">
        <v>0</v>
      </c>
      <c r="L3270">
        <v>266</v>
      </c>
      <c r="M3270">
        <v>41</v>
      </c>
      <c r="N3270">
        <v>8</v>
      </c>
      <c r="O3270">
        <v>0</v>
      </c>
      <c r="P3270">
        <v>380</v>
      </c>
      <c r="Q3270">
        <v>25</v>
      </c>
      <c r="R3270">
        <v>8</v>
      </c>
      <c r="S3270">
        <v>0</v>
      </c>
      <c r="T3270">
        <v>231</v>
      </c>
    </row>
    <row r="3271" spans="1:20" x14ac:dyDescent="0.2">
      <c r="A3271" s="1">
        <v>43356</v>
      </c>
      <c r="B3271" t="s">
        <v>23</v>
      </c>
      <c r="C3271">
        <v>37</v>
      </c>
      <c r="D3271">
        <v>10</v>
      </c>
      <c r="E3271">
        <v>0</v>
      </c>
      <c r="F3271">
        <v>409</v>
      </c>
      <c r="G3271" s="5">
        <v>2.4117647058823501</v>
      </c>
      <c r="H3271" s="5">
        <v>61842.764705882299</v>
      </c>
      <c r="I3271">
        <v>42</v>
      </c>
      <c r="J3271">
        <v>10</v>
      </c>
      <c r="K3271">
        <v>1</v>
      </c>
      <c r="L3271">
        <v>436</v>
      </c>
      <c r="M3271">
        <v>51</v>
      </c>
      <c r="N3271">
        <v>10</v>
      </c>
      <c r="O3271">
        <v>0</v>
      </c>
      <c r="P3271">
        <v>556</v>
      </c>
      <c r="Q3271">
        <v>30</v>
      </c>
      <c r="R3271">
        <v>10</v>
      </c>
      <c r="S3271">
        <v>0</v>
      </c>
      <c r="T3271">
        <v>323</v>
      </c>
    </row>
    <row r="3272" spans="1:20" x14ac:dyDescent="0.2">
      <c r="A3272" s="1">
        <v>43356</v>
      </c>
      <c r="B3272" t="s">
        <v>24</v>
      </c>
      <c r="C3272">
        <v>24</v>
      </c>
      <c r="D3272">
        <v>2</v>
      </c>
      <c r="E3272">
        <v>0</v>
      </c>
      <c r="F3272">
        <v>84</v>
      </c>
      <c r="G3272" s="5">
        <v>2.95</v>
      </c>
      <c r="H3272" s="5">
        <v>60062.7</v>
      </c>
      <c r="I3272">
        <v>11</v>
      </c>
      <c r="J3272">
        <v>2</v>
      </c>
      <c r="K3272">
        <v>0</v>
      </c>
      <c r="L3272">
        <v>28</v>
      </c>
      <c r="M3272">
        <v>19</v>
      </c>
      <c r="N3272">
        <v>2</v>
      </c>
      <c r="O3272">
        <v>0</v>
      </c>
      <c r="P3272">
        <v>63</v>
      </c>
      <c r="Q3272">
        <v>15</v>
      </c>
      <c r="R3272">
        <v>2</v>
      </c>
      <c r="S3272">
        <v>0</v>
      </c>
      <c r="T3272">
        <v>50</v>
      </c>
    </row>
    <row r="3273" spans="1:20" x14ac:dyDescent="0.2">
      <c r="A3273" s="1">
        <v>43356</v>
      </c>
      <c r="B3273" t="s">
        <v>25</v>
      </c>
      <c r="C3273">
        <v>9</v>
      </c>
      <c r="D3273">
        <v>4</v>
      </c>
      <c r="E3273">
        <v>0</v>
      </c>
      <c r="F3273">
        <v>32</v>
      </c>
      <c r="G3273" s="5">
        <v>3.55555555555555</v>
      </c>
      <c r="H3273" s="5">
        <v>77794.444444444394</v>
      </c>
      <c r="I3273">
        <v>14</v>
      </c>
      <c r="J3273">
        <v>4</v>
      </c>
      <c r="K3273">
        <v>0</v>
      </c>
      <c r="L3273">
        <v>49</v>
      </c>
      <c r="M3273">
        <v>16</v>
      </c>
      <c r="N3273">
        <v>4</v>
      </c>
      <c r="O3273">
        <v>0</v>
      </c>
      <c r="P3273">
        <v>60</v>
      </c>
      <c r="Q3273">
        <v>7</v>
      </c>
      <c r="R3273">
        <v>4</v>
      </c>
      <c r="S3273">
        <v>0</v>
      </c>
      <c r="T3273">
        <v>28</v>
      </c>
    </row>
    <row r="3274" spans="1:20" x14ac:dyDescent="0.2">
      <c r="A3274" s="1">
        <v>43356</v>
      </c>
      <c r="B3274" t="s">
        <v>26</v>
      </c>
      <c r="C3274">
        <v>50</v>
      </c>
      <c r="D3274">
        <v>2</v>
      </c>
      <c r="E3274">
        <v>0</v>
      </c>
      <c r="F3274">
        <v>91</v>
      </c>
      <c r="G3274" s="5">
        <v>9.7741935483870908</v>
      </c>
      <c r="H3274" s="5">
        <v>58137.064516129001</v>
      </c>
      <c r="I3274">
        <v>51</v>
      </c>
      <c r="J3274">
        <v>2</v>
      </c>
      <c r="K3274">
        <v>0</v>
      </c>
      <c r="L3274">
        <v>101</v>
      </c>
      <c r="M3274">
        <v>52</v>
      </c>
      <c r="N3274">
        <v>2</v>
      </c>
      <c r="O3274">
        <v>0</v>
      </c>
      <c r="P3274">
        <v>98</v>
      </c>
      <c r="Q3274">
        <v>31</v>
      </c>
      <c r="R3274">
        <v>2</v>
      </c>
      <c r="S3274">
        <v>0</v>
      </c>
      <c r="T3274">
        <v>62</v>
      </c>
    </row>
    <row r="3275" spans="1:20" x14ac:dyDescent="0.2">
      <c r="A3275" s="1">
        <v>43356</v>
      </c>
      <c r="B3275" t="s">
        <v>27</v>
      </c>
      <c r="C3275">
        <v>11</v>
      </c>
      <c r="D3275">
        <v>8</v>
      </c>
      <c r="E3275">
        <v>1</v>
      </c>
      <c r="F3275">
        <v>94</v>
      </c>
      <c r="G3275" s="5">
        <v>7.4545454545454497</v>
      </c>
      <c r="H3275" s="5">
        <v>45498.181818181802</v>
      </c>
      <c r="I3275">
        <v>9</v>
      </c>
      <c r="J3275">
        <v>8</v>
      </c>
      <c r="K3275">
        <v>1</v>
      </c>
      <c r="L3275">
        <v>75</v>
      </c>
      <c r="M3275">
        <v>11</v>
      </c>
      <c r="N3275">
        <v>8</v>
      </c>
      <c r="O3275">
        <v>1</v>
      </c>
      <c r="P3275">
        <v>93</v>
      </c>
      <c r="Q3275">
        <v>8</v>
      </c>
      <c r="R3275">
        <v>8</v>
      </c>
      <c r="S3275">
        <v>0</v>
      </c>
      <c r="T3275">
        <v>75</v>
      </c>
    </row>
    <row r="3276" spans="1:20" x14ac:dyDescent="0.2">
      <c r="A3276" s="1">
        <v>43356</v>
      </c>
      <c r="B3276" t="s">
        <v>28</v>
      </c>
      <c r="C3276">
        <v>18</v>
      </c>
      <c r="D3276">
        <v>7</v>
      </c>
      <c r="E3276">
        <v>0</v>
      </c>
      <c r="F3276">
        <v>124</v>
      </c>
      <c r="G3276" s="5">
        <v>11.1666666666666</v>
      </c>
      <c r="H3276" s="5">
        <v>50132.888888888803</v>
      </c>
      <c r="I3276">
        <v>12</v>
      </c>
      <c r="J3276">
        <v>8</v>
      </c>
      <c r="K3276">
        <v>0</v>
      </c>
      <c r="L3276">
        <v>87</v>
      </c>
      <c r="M3276">
        <v>12</v>
      </c>
      <c r="N3276">
        <v>16</v>
      </c>
      <c r="O3276">
        <v>0</v>
      </c>
      <c r="P3276">
        <v>188</v>
      </c>
      <c r="Q3276">
        <v>13</v>
      </c>
      <c r="R3276">
        <v>11</v>
      </c>
      <c r="S3276">
        <v>0</v>
      </c>
      <c r="T3276">
        <v>141</v>
      </c>
    </row>
    <row r="3277" spans="1:20" x14ac:dyDescent="0.2">
      <c r="A3277" s="1">
        <v>43356</v>
      </c>
      <c r="B3277" t="s">
        <v>29</v>
      </c>
      <c r="C3277">
        <v>17</v>
      </c>
      <c r="D3277">
        <v>2</v>
      </c>
      <c r="E3277">
        <v>0</v>
      </c>
      <c r="F3277">
        <v>36</v>
      </c>
      <c r="G3277" s="5">
        <v>1.1764705882352899</v>
      </c>
      <c r="H3277" s="5">
        <v>88282.176470588194</v>
      </c>
      <c r="I3277">
        <v>23</v>
      </c>
      <c r="J3277">
        <v>2</v>
      </c>
      <c r="K3277">
        <v>0</v>
      </c>
      <c r="L3277">
        <v>57</v>
      </c>
      <c r="M3277">
        <v>28</v>
      </c>
      <c r="N3277">
        <v>2</v>
      </c>
      <c r="O3277">
        <v>0</v>
      </c>
      <c r="P3277">
        <v>80</v>
      </c>
      <c r="Q3277">
        <v>20</v>
      </c>
      <c r="R3277">
        <v>2</v>
      </c>
      <c r="S3277">
        <v>0</v>
      </c>
      <c r="T3277">
        <v>56</v>
      </c>
    </row>
    <row r="3278" spans="1:20" x14ac:dyDescent="0.2">
      <c r="A3278" s="1">
        <v>43356</v>
      </c>
      <c r="B3278" t="s">
        <v>30</v>
      </c>
      <c r="C3278">
        <v>19</v>
      </c>
      <c r="D3278">
        <v>2</v>
      </c>
      <c r="E3278">
        <v>0</v>
      </c>
      <c r="F3278">
        <v>58</v>
      </c>
      <c r="G3278" s="5">
        <v>4.6875</v>
      </c>
      <c r="H3278" s="5">
        <v>87516.25</v>
      </c>
      <c r="I3278">
        <v>21</v>
      </c>
      <c r="J3278">
        <v>2</v>
      </c>
      <c r="K3278">
        <v>0</v>
      </c>
      <c r="L3278">
        <v>49</v>
      </c>
      <c r="M3278">
        <v>23</v>
      </c>
      <c r="N3278">
        <v>2</v>
      </c>
      <c r="O3278">
        <v>0</v>
      </c>
      <c r="P3278">
        <v>65</v>
      </c>
      <c r="Q3278">
        <v>17</v>
      </c>
      <c r="R3278">
        <v>2</v>
      </c>
      <c r="S3278">
        <v>0</v>
      </c>
      <c r="T3278">
        <v>56</v>
      </c>
    </row>
    <row r="3279" spans="1:20" x14ac:dyDescent="0.2">
      <c r="A3279" s="1">
        <v>43356</v>
      </c>
      <c r="B3279" t="s">
        <v>31</v>
      </c>
      <c r="C3279">
        <v>84</v>
      </c>
      <c r="D3279">
        <v>13</v>
      </c>
      <c r="E3279">
        <v>0</v>
      </c>
      <c r="F3279">
        <v>1106</v>
      </c>
      <c r="G3279" s="5">
        <v>8.5802469135802397</v>
      </c>
      <c r="H3279" s="5">
        <v>55644.432098765399</v>
      </c>
      <c r="I3279">
        <v>86</v>
      </c>
      <c r="J3279">
        <v>11</v>
      </c>
      <c r="K3279">
        <v>0</v>
      </c>
      <c r="L3279">
        <v>968</v>
      </c>
      <c r="M3279">
        <v>119</v>
      </c>
      <c r="N3279">
        <v>12</v>
      </c>
      <c r="O3279">
        <v>0</v>
      </c>
      <c r="P3279">
        <v>1430</v>
      </c>
      <c r="Q3279">
        <v>76</v>
      </c>
      <c r="R3279">
        <v>14</v>
      </c>
      <c r="S3279">
        <v>0</v>
      </c>
      <c r="T3279">
        <v>1047</v>
      </c>
    </row>
    <row r="3280" spans="1:20" x14ac:dyDescent="0.2">
      <c r="A3280" s="1">
        <v>43356</v>
      </c>
      <c r="B3280" t="s">
        <v>32</v>
      </c>
      <c r="C3280">
        <v>23</v>
      </c>
      <c r="D3280">
        <v>3</v>
      </c>
      <c r="E3280">
        <v>0</v>
      </c>
      <c r="F3280">
        <v>103</v>
      </c>
      <c r="G3280" s="5">
        <v>4.0952380952380896</v>
      </c>
      <c r="H3280" s="5">
        <v>42947</v>
      </c>
      <c r="I3280">
        <v>32</v>
      </c>
      <c r="J3280">
        <v>3</v>
      </c>
      <c r="K3280">
        <v>0</v>
      </c>
      <c r="L3280">
        <v>113</v>
      </c>
      <c r="M3280">
        <v>33</v>
      </c>
      <c r="N3280">
        <v>3</v>
      </c>
      <c r="O3280">
        <v>0</v>
      </c>
      <c r="P3280">
        <v>139</v>
      </c>
      <c r="Q3280">
        <v>27</v>
      </c>
      <c r="R3280">
        <v>3</v>
      </c>
      <c r="S3280">
        <v>0</v>
      </c>
      <c r="T3280">
        <v>139</v>
      </c>
    </row>
    <row r="3281" spans="1:20" x14ac:dyDescent="0.2">
      <c r="A3281" s="1">
        <v>43357</v>
      </c>
      <c r="B3281" t="s">
        <v>18</v>
      </c>
      <c r="C3281">
        <v>10</v>
      </c>
      <c r="D3281">
        <v>4</v>
      </c>
      <c r="E3281">
        <v>0</v>
      </c>
      <c r="F3281">
        <v>35</v>
      </c>
      <c r="G3281" s="5">
        <v>5.5</v>
      </c>
      <c r="H3281" s="5">
        <v>50104.666666666599</v>
      </c>
      <c r="I3281">
        <v>12</v>
      </c>
      <c r="J3281">
        <v>4</v>
      </c>
      <c r="K3281">
        <v>0</v>
      </c>
      <c r="L3281">
        <v>42</v>
      </c>
      <c r="M3281">
        <v>13</v>
      </c>
      <c r="N3281">
        <v>4</v>
      </c>
      <c r="O3281">
        <v>0</v>
      </c>
      <c r="P3281">
        <v>46</v>
      </c>
      <c r="Q3281">
        <v>15</v>
      </c>
      <c r="R3281">
        <v>4</v>
      </c>
      <c r="S3281">
        <v>0</v>
      </c>
      <c r="T3281">
        <v>49</v>
      </c>
    </row>
    <row r="3282" spans="1:20" x14ac:dyDescent="0.2">
      <c r="A3282" s="1">
        <v>43357</v>
      </c>
      <c r="B3282" t="s">
        <v>19</v>
      </c>
      <c r="C3282">
        <v>50</v>
      </c>
      <c r="D3282">
        <v>10</v>
      </c>
      <c r="E3282">
        <v>1</v>
      </c>
      <c r="F3282">
        <v>449</v>
      </c>
      <c r="G3282" s="5">
        <v>2.54</v>
      </c>
      <c r="H3282" s="5">
        <v>74036.44</v>
      </c>
      <c r="I3282">
        <v>41</v>
      </c>
      <c r="J3282">
        <v>14</v>
      </c>
      <c r="K3282">
        <v>2</v>
      </c>
      <c r="L3282">
        <v>476</v>
      </c>
      <c r="M3282">
        <v>41</v>
      </c>
      <c r="N3282">
        <v>13</v>
      </c>
      <c r="O3282">
        <v>1</v>
      </c>
      <c r="P3282">
        <v>512</v>
      </c>
      <c r="Q3282">
        <v>35</v>
      </c>
      <c r="R3282">
        <v>14</v>
      </c>
      <c r="S3282">
        <v>1</v>
      </c>
      <c r="T3282">
        <v>448</v>
      </c>
    </row>
    <row r="3283" spans="1:20" x14ac:dyDescent="0.2">
      <c r="A3283" s="1">
        <v>43357</v>
      </c>
      <c r="B3283" t="s">
        <v>20</v>
      </c>
      <c r="C3283">
        <v>21</v>
      </c>
      <c r="D3283">
        <v>8</v>
      </c>
      <c r="E3283">
        <v>0</v>
      </c>
      <c r="F3283">
        <v>161</v>
      </c>
      <c r="G3283" s="5">
        <v>3.1428571428571401</v>
      </c>
      <c r="H3283" s="5">
        <v>71491.380952380903</v>
      </c>
      <c r="I3283">
        <v>17</v>
      </c>
      <c r="J3283">
        <v>10</v>
      </c>
      <c r="K3283">
        <v>1</v>
      </c>
      <c r="L3283">
        <v>153</v>
      </c>
      <c r="M3283">
        <v>29</v>
      </c>
      <c r="N3283">
        <v>8</v>
      </c>
      <c r="O3283">
        <v>0</v>
      </c>
      <c r="P3283">
        <v>246</v>
      </c>
      <c r="Q3283">
        <v>18</v>
      </c>
      <c r="R3283">
        <v>7</v>
      </c>
      <c r="S3283">
        <v>0</v>
      </c>
      <c r="T3283">
        <v>118</v>
      </c>
    </row>
    <row r="3284" spans="1:20" x14ac:dyDescent="0.2">
      <c r="A3284" s="1">
        <v>43357</v>
      </c>
      <c r="B3284" t="s">
        <v>21</v>
      </c>
      <c r="C3284">
        <v>24</v>
      </c>
      <c r="D3284">
        <v>10</v>
      </c>
      <c r="E3284">
        <v>0</v>
      </c>
      <c r="F3284">
        <v>243</v>
      </c>
      <c r="G3284" s="5">
        <v>3.13043478260869</v>
      </c>
      <c r="H3284" s="5">
        <v>43615.130434782601</v>
      </c>
      <c r="I3284">
        <v>14</v>
      </c>
      <c r="J3284">
        <v>10</v>
      </c>
      <c r="K3284">
        <v>0</v>
      </c>
      <c r="L3284">
        <v>140</v>
      </c>
      <c r="M3284">
        <v>12</v>
      </c>
      <c r="N3284">
        <v>10</v>
      </c>
      <c r="O3284">
        <v>0</v>
      </c>
      <c r="P3284">
        <v>121</v>
      </c>
      <c r="Q3284">
        <v>19</v>
      </c>
      <c r="R3284">
        <v>10</v>
      </c>
      <c r="S3284">
        <v>0</v>
      </c>
      <c r="T3284">
        <v>194</v>
      </c>
    </row>
    <row r="3285" spans="1:20" x14ac:dyDescent="0.2">
      <c r="A3285" s="1">
        <v>43357</v>
      </c>
      <c r="B3285" t="s">
        <v>22</v>
      </c>
      <c r="C3285">
        <v>42</v>
      </c>
      <c r="D3285">
        <v>8</v>
      </c>
      <c r="E3285">
        <v>0</v>
      </c>
      <c r="F3285">
        <v>386</v>
      </c>
      <c r="G3285" s="5">
        <v>2.5897435897435899</v>
      </c>
      <c r="H3285" s="5">
        <v>66744.358974358896</v>
      </c>
      <c r="I3285">
        <v>54</v>
      </c>
      <c r="J3285">
        <v>7</v>
      </c>
      <c r="K3285">
        <v>0</v>
      </c>
      <c r="L3285">
        <v>459</v>
      </c>
      <c r="M3285">
        <v>23</v>
      </c>
      <c r="N3285">
        <v>8</v>
      </c>
      <c r="O3285">
        <v>0</v>
      </c>
      <c r="P3285">
        <v>215</v>
      </c>
      <c r="Q3285">
        <v>28</v>
      </c>
      <c r="R3285">
        <v>8</v>
      </c>
      <c r="S3285">
        <v>0</v>
      </c>
      <c r="T3285">
        <v>258</v>
      </c>
    </row>
    <row r="3286" spans="1:20" x14ac:dyDescent="0.2">
      <c r="A3286" s="1">
        <v>43357</v>
      </c>
      <c r="B3286" t="s">
        <v>23</v>
      </c>
      <c r="C3286">
        <v>65</v>
      </c>
      <c r="D3286">
        <v>10</v>
      </c>
      <c r="E3286">
        <v>0</v>
      </c>
      <c r="F3286">
        <v>731</v>
      </c>
      <c r="G3286" s="5">
        <v>4.0999999999999996</v>
      </c>
      <c r="H3286" s="5">
        <v>40183.919999999998</v>
      </c>
      <c r="I3286">
        <v>72</v>
      </c>
      <c r="J3286">
        <v>10</v>
      </c>
      <c r="K3286">
        <v>0</v>
      </c>
      <c r="L3286">
        <v>791</v>
      </c>
      <c r="M3286">
        <v>50</v>
      </c>
      <c r="N3286">
        <v>9</v>
      </c>
      <c r="O3286">
        <v>0</v>
      </c>
      <c r="P3286">
        <v>516</v>
      </c>
      <c r="Q3286">
        <v>69</v>
      </c>
      <c r="R3286">
        <v>10</v>
      </c>
      <c r="S3286">
        <v>0</v>
      </c>
      <c r="T3286">
        <v>780</v>
      </c>
    </row>
    <row r="3287" spans="1:20" x14ac:dyDescent="0.2">
      <c r="A3287" s="1">
        <v>43357</v>
      </c>
      <c r="B3287" t="s">
        <v>24</v>
      </c>
      <c r="C3287">
        <v>24</v>
      </c>
      <c r="D3287">
        <v>2</v>
      </c>
      <c r="E3287">
        <v>0</v>
      </c>
      <c r="F3287">
        <v>67</v>
      </c>
      <c r="G3287" s="5">
        <v>2.7916666666666599</v>
      </c>
      <c r="H3287" s="5">
        <v>54266.166666666599</v>
      </c>
      <c r="I3287">
        <v>23</v>
      </c>
      <c r="J3287">
        <v>2</v>
      </c>
      <c r="K3287">
        <v>0</v>
      </c>
      <c r="L3287">
        <v>64</v>
      </c>
      <c r="M3287">
        <v>17</v>
      </c>
      <c r="N3287">
        <v>2</v>
      </c>
      <c r="O3287">
        <v>0</v>
      </c>
      <c r="P3287">
        <v>50</v>
      </c>
      <c r="Q3287">
        <v>23</v>
      </c>
      <c r="R3287">
        <v>2</v>
      </c>
      <c r="S3287">
        <v>0</v>
      </c>
      <c r="T3287">
        <v>68</v>
      </c>
    </row>
    <row r="3288" spans="1:20" x14ac:dyDescent="0.2">
      <c r="A3288" s="1">
        <v>43357</v>
      </c>
      <c r="B3288" t="s">
        <v>25</v>
      </c>
      <c r="C3288">
        <v>21</v>
      </c>
      <c r="D3288">
        <v>4</v>
      </c>
      <c r="E3288">
        <v>1</v>
      </c>
      <c r="F3288">
        <v>76</v>
      </c>
      <c r="G3288" s="5">
        <v>5.2666666666666604</v>
      </c>
      <c r="H3288" s="5">
        <v>53415.866666666603</v>
      </c>
      <c r="I3288">
        <v>3</v>
      </c>
      <c r="J3288">
        <v>4</v>
      </c>
      <c r="K3288">
        <v>1</v>
      </c>
      <c r="L3288">
        <v>9</v>
      </c>
      <c r="M3288">
        <v>12</v>
      </c>
      <c r="N3288">
        <v>4</v>
      </c>
      <c r="O3288">
        <v>0</v>
      </c>
      <c r="P3288">
        <v>48</v>
      </c>
      <c r="Q3288">
        <v>15</v>
      </c>
      <c r="R3288">
        <v>4</v>
      </c>
      <c r="S3288">
        <v>0</v>
      </c>
      <c r="T3288">
        <v>60</v>
      </c>
    </row>
    <row r="3289" spans="1:20" x14ac:dyDescent="0.2">
      <c r="A3289" s="1">
        <v>43357</v>
      </c>
      <c r="B3289" t="s">
        <v>26</v>
      </c>
      <c r="C3289">
        <v>52</v>
      </c>
      <c r="D3289">
        <v>2</v>
      </c>
      <c r="E3289">
        <v>0</v>
      </c>
      <c r="F3289">
        <v>103</v>
      </c>
      <c r="G3289" s="5">
        <v>3.5833333333333299</v>
      </c>
      <c r="H3289" s="5">
        <v>61194.111111111102</v>
      </c>
      <c r="I3289">
        <v>50</v>
      </c>
      <c r="J3289">
        <v>2</v>
      </c>
      <c r="K3289">
        <v>0</v>
      </c>
      <c r="L3289">
        <v>92</v>
      </c>
      <c r="M3289">
        <v>64</v>
      </c>
      <c r="N3289">
        <v>2</v>
      </c>
      <c r="O3289">
        <v>0</v>
      </c>
      <c r="P3289">
        <v>127</v>
      </c>
      <c r="Q3289">
        <v>37</v>
      </c>
      <c r="R3289">
        <v>2</v>
      </c>
      <c r="S3289">
        <v>0</v>
      </c>
      <c r="T3289">
        <v>74</v>
      </c>
    </row>
    <row r="3290" spans="1:20" x14ac:dyDescent="0.2">
      <c r="A3290" s="1">
        <v>43357</v>
      </c>
      <c r="B3290" t="s">
        <v>27</v>
      </c>
      <c r="C3290">
        <v>23</v>
      </c>
      <c r="D3290">
        <v>8</v>
      </c>
      <c r="E3290">
        <v>1</v>
      </c>
      <c r="F3290">
        <v>199</v>
      </c>
      <c r="G3290" s="5">
        <v>4.6500000000000004</v>
      </c>
      <c r="H3290" s="5">
        <v>60042.55</v>
      </c>
      <c r="I3290">
        <v>11</v>
      </c>
      <c r="J3290">
        <v>8</v>
      </c>
      <c r="K3290">
        <v>0</v>
      </c>
      <c r="L3290">
        <v>102</v>
      </c>
      <c r="M3290">
        <v>13</v>
      </c>
      <c r="N3290">
        <v>8</v>
      </c>
      <c r="O3290">
        <v>0</v>
      </c>
      <c r="P3290">
        <v>121</v>
      </c>
      <c r="Q3290">
        <v>21</v>
      </c>
      <c r="R3290">
        <v>8</v>
      </c>
      <c r="S3290">
        <v>0</v>
      </c>
      <c r="T3290">
        <v>197</v>
      </c>
    </row>
    <row r="3291" spans="1:20" x14ac:dyDescent="0.2">
      <c r="A3291" s="1">
        <v>43357</v>
      </c>
      <c r="B3291" t="s">
        <v>28</v>
      </c>
      <c r="C3291">
        <v>14</v>
      </c>
      <c r="D3291">
        <v>9</v>
      </c>
      <c r="E3291">
        <v>0</v>
      </c>
      <c r="F3291">
        <v>127</v>
      </c>
      <c r="G3291" s="5">
        <v>6.7857142857142803</v>
      </c>
      <c r="H3291" s="5">
        <v>35893.714285714203</v>
      </c>
      <c r="I3291">
        <v>30</v>
      </c>
      <c r="J3291">
        <v>9</v>
      </c>
      <c r="K3291">
        <v>1</v>
      </c>
      <c r="L3291">
        <v>230</v>
      </c>
      <c r="M3291">
        <v>18</v>
      </c>
      <c r="N3291">
        <v>10</v>
      </c>
      <c r="O3291">
        <v>1</v>
      </c>
      <c r="P3291">
        <v>156</v>
      </c>
      <c r="Q3291">
        <v>24</v>
      </c>
      <c r="R3291">
        <v>6</v>
      </c>
      <c r="S3291">
        <v>1</v>
      </c>
      <c r="T3291">
        <v>141</v>
      </c>
    </row>
    <row r="3292" spans="1:20" x14ac:dyDescent="0.2">
      <c r="A3292" s="1">
        <v>43357</v>
      </c>
      <c r="B3292" t="s">
        <v>29</v>
      </c>
      <c r="C3292">
        <v>23</v>
      </c>
      <c r="D3292">
        <v>2</v>
      </c>
      <c r="E3292">
        <v>0</v>
      </c>
      <c r="F3292">
        <v>46</v>
      </c>
      <c r="G3292" s="5">
        <v>2.0434782608695601</v>
      </c>
      <c r="H3292" s="5">
        <v>73978.956521739106</v>
      </c>
      <c r="I3292">
        <v>23</v>
      </c>
      <c r="J3292">
        <v>2</v>
      </c>
      <c r="K3292">
        <v>0</v>
      </c>
      <c r="L3292">
        <v>68</v>
      </c>
      <c r="M3292">
        <v>18</v>
      </c>
      <c r="N3292">
        <v>2</v>
      </c>
      <c r="O3292">
        <v>0</v>
      </c>
      <c r="P3292">
        <v>50</v>
      </c>
      <c r="Q3292">
        <v>30</v>
      </c>
      <c r="R3292">
        <v>2</v>
      </c>
      <c r="S3292">
        <v>0</v>
      </c>
      <c r="T3292">
        <v>88</v>
      </c>
    </row>
    <row r="3293" spans="1:20" x14ac:dyDescent="0.2">
      <c r="A3293" s="1">
        <v>43357</v>
      </c>
      <c r="B3293" t="s">
        <v>30</v>
      </c>
      <c r="C3293">
        <v>29</v>
      </c>
      <c r="D3293">
        <v>2</v>
      </c>
      <c r="E3293">
        <v>0</v>
      </c>
      <c r="F3293">
        <v>66</v>
      </c>
      <c r="G3293" s="5">
        <v>2.4117647058823501</v>
      </c>
      <c r="H3293" s="5">
        <v>53220.2352941176</v>
      </c>
      <c r="I3293">
        <v>24</v>
      </c>
      <c r="J3293">
        <v>2</v>
      </c>
      <c r="K3293">
        <v>0</v>
      </c>
      <c r="L3293">
        <v>66</v>
      </c>
      <c r="M3293">
        <v>22</v>
      </c>
      <c r="N3293">
        <v>2</v>
      </c>
      <c r="O3293">
        <v>0</v>
      </c>
      <c r="P3293">
        <v>52</v>
      </c>
      <c r="Q3293">
        <v>25</v>
      </c>
      <c r="R3293">
        <v>2</v>
      </c>
      <c r="S3293">
        <v>0</v>
      </c>
      <c r="T3293">
        <v>64</v>
      </c>
    </row>
    <row r="3294" spans="1:20" x14ac:dyDescent="0.2">
      <c r="A3294" s="1">
        <v>43357</v>
      </c>
      <c r="B3294" t="s">
        <v>31</v>
      </c>
      <c r="C3294">
        <v>111</v>
      </c>
      <c r="D3294">
        <v>12</v>
      </c>
      <c r="E3294">
        <v>0</v>
      </c>
      <c r="F3294">
        <v>1248</v>
      </c>
      <c r="G3294" s="5">
        <v>4.1495327102803703</v>
      </c>
      <c r="H3294" s="5">
        <v>56172.327102803698</v>
      </c>
      <c r="I3294">
        <v>120</v>
      </c>
      <c r="J3294">
        <v>15</v>
      </c>
      <c r="K3294">
        <v>0</v>
      </c>
      <c r="L3294">
        <v>1693</v>
      </c>
      <c r="M3294">
        <v>119</v>
      </c>
      <c r="N3294">
        <v>14</v>
      </c>
      <c r="O3294">
        <v>0</v>
      </c>
      <c r="P3294">
        <v>1646</v>
      </c>
      <c r="Q3294">
        <v>114</v>
      </c>
      <c r="R3294">
        <v>13</v>
      </c>
      <c r="S3294">
        <v>0</v>
      </c>
      <c r="T3294">
        <v>1425</v>
      </c>
    </row>
    <row r="3295" spans="1:20" x14ac:dyDescent="0.2">
      <c r="A3295" s="1">
        <v>43357</v>
      </c>
      <c r="B3295" t="s">
        <v>32</v>
      </c>
      <c r="C3295">
        <v>42</v>
      </c>
      <c r="D3295">
        <v>3</v>
      </c>
      <c r="E3295">
        <v>0</v>
      </c>
      <c r="F3295">
        <v>151</v>
      </c>
      <c r="G3295" s="5">
        <v>2.6666666666666599</v>
      </c>
      <c r="H3295" s="5">
        <v>66753.435897435804</v>
      </c>
      <c r="I3295">
        <v>38</v>
      </c>
      <c r="J3295">
        <v>3</v>
      </c>
      <c r="K3295">
        <v>0</v>
      </c>
      <c r="L3295">
        <v>155</v>
      </c>
      <c r="M3295">
        <v>52</v>
      </c>
      <c r="N3295">
        <v>3</v>
      </c>
      <c r="O3295">
        <v>0</v>
      </c>
      <c r="P3295">
        <v>197</v>
      </c>
      <c r="Q3295">
        <v>38</v>
      </c>
      <c r="R3295">
        <v>3</v>
      </c>
      <c r="S3295">
        <v>0</v>
      </c>
      <c r="T3295">
        <v>132</v>
      </c>
    </row>
    <row r="3296" spans="1:20" x14ac:dyDescent="0.2">
      <c r="A3296" s="1">
        <v>43358</v>
      </c>
      <c r="B3296" t="s">
        <v>18</v>
      </c>
      <c r="C3296">
        <v>20</v>
      </c>
      <c r="D3296">
        <v>4</v>
      </c>
      <c r="E3296">
        <v>0</v>
      </c>
      <c r="F3296">
        <v>69</v>
      </c>
      <c r="G3296" s="5">
        <v>3.3846153846153801</v>
      </c>
      <c r="H3296" s="5">
        <v>69281.1538461538</v>
      </c>
      <c r="I3296">
        <v>15</v>
      </c>
      <c r="J3296">
        <v>4</v>
      </c>
      <c r="K3296">
        <v>0</v>
      </c>
      <c r="L3296">
        <v>51</v>
      </c>
      <c r="M3296">
        <v>16</v>
      </c>
      <c r="N3296">
        <v>4</v>
      </c>
      <c r="O3296">
        <v>0</v>
      </c>
      <c r="P3296">
        <v>56</v>
      </c>
      <c r="Q3296">
        <v>14</v>
      </c>
      <c r="R3296">
        <v>4</v>
      </c>
      <c r="S3296">
        <v>0</v>
      </c>
      <c r="T3296">
        <v>49</v>
      </c>
    </row>
    <row r="3297" spans="1:20" x14ac:dyDescent="0.2">
      <c r="A3297" s="1">
        <v>43358</v>
      </c>
      <c r="B3297" t="s">
        <v>19</v>
      </c>
      <c r="C3297">
        <v>33</v>
      </c>
      <c r="D3297">
        <v>16</v>
      </c>
      <c r="E3297">
        <v>2</v>
      </c>
      <c r="F3297">
        <v>455</v>
      </c>
      <c r="G3297" s="5">
        <v>3.63636363636363</v>
      </c>
      <c r="H3297" s="5">
        <v>63666.696969696903</v>
      </c>
      <c r="I3297">
        <v>82</v>
      </c>
      <c r="J3297">
        <v>13</v>
      </c>
      <c r="K3297">
        <v>1</v>
      </c>
      <c r="L3297">
        <v>911</v>
      </c>
      <c r="M3297">
        <v>40</v>
      </c>
      <c r="N3297">
        <v>17</v>
      </c>
      <c r="O3297">
        <v>0</v>
      </c>
      <c r="P3297">
        <v>685</v>
      </c>
      <c r="Q3297">
        <v>56</v>
      </c>
      <c r="R3297">
        <v>14</v>
      </c>
      <c r="S3297">
        <v>1</v>
      </c>
      <c r="T3297">
        <v>726</v>
      </c>
    </row>
    <row r="3298" spans="1:20" x14ac:dyDescent="0.2">
      <c r="A3298" s="1">
        <v>43358</v>
      </c>
      <c r="B3298" t="s">
        <v>20</v>
      </c>
      <c r="C3298">
        <v>51</v>
      </c>
      <c r="D3298">
        <v>10</v>
      </c>
      <c r="E3298">
        <v>0</v>
      </c>
      <c r="F3298">
        <v>521</v>
      </c>
      <c r="G3298" s="5">
        <v>14.04</v>
      </c>
      <c r="H3298" s="5">
        <v>52081.4</v>
      </c>
      <c r="I3298">
        <v>31</v>
      </c>
      <c r="J3298">
        <v>9</v>
      </c>
      <c r="K3298">
        <v>1</v>
      </c>
      <c r="L3298">
        <v>260</v>
      </c>
      <c r="M3298">
        <v>25</v>
      </c>
      <c r="N3298">
        <v>13</v>
      </c>
      <c r="O3298">
        <v>0</v>
      </c>
      <c r="P3298">
        <v>328</v>
      </c>
      <c r="Q3298">
        <v>33</v>
      </c>
      <c r="R3298">
        <v>10</v>
      </c>
      <c r="S3298">
        <v>0</v>
      </c>
      <c r="T3298">
        <v>341</v>
      </c>
    </row>
    <row r="3299" spans="1:20" x14ac:dyDescent="0.2">
      <c r="A3299" s="1">
        <v>43358</v>
      </c>
      <c r="B3299" t="s">
        <v>21</v>
      </c>
      <c r="C3299">
        <v>9</v>
      </c>
      <c r="D3299">
        <v>10</v>
      </c>
      <c r="E3299">
        <v>0</v>
      </c>
      <c r="F3299">
        <v>92</v>
      </c>
      <c r="G3299" s="5">
        <v>1.7777777777777699</v>
      </c>
      <c r="H3299" s="5">
        <v>55656.444444444402</v>
      </c>
      <c r="I3299">
        <v>25</v>
      </c>
      <c r="J3299">
        <v>10</v>
      </c>
      <c r="K3299">
        <v>0</v>
      </c>
      <c r="L3299">
        <v>250</v>
      </c>
      <c r="M3299">
        <v>15</v>
      </c>
      <c r="N3299">
        <v>10</v>
      </c>
      <c r="O3299">
        <v>0</v>
      </c>
      <c r="P3299">
        <v>153</v>
      </c>
      <c r="Q3299">
        <v>24</v>
      </c>
      <c r="R3299">
        <v>10</v>
      </c>
      <c r="S3299">
        <v>1</v>
      </c>
      <c r="T3299">
        <v>223</v>
      </c>
    </row>
    <row r="3300" spans="1:20" x14ac:dyDescent="0.2">
      <c r="A3300" s="1">
        <v>43358</v>
      </c>
      <c r="B3300" t="s">
        <v>22</v>
      </c>
      <c r="C3300">
        <v>37</v>
      </c>
      <c r="D3300">
        <v>8</v>
      </c>
      <c r="E3300">
        <v>0</v>
      </c>
      <c r="F3300">
        <v>345</v>
      </c>
      <c r="G3300" s="5">
        <v>3.2333333333333298</v>
      </c>
      <c r="H3300" s="5">
        <v>46737.433333333298</v>
      </c>
      <c r="I3300">
        <v>66</v>
      </c>
      <c r="J3300">
        <v>7</v>
      </c>
      <c r="K3300">
        <v>0</v>
      </c>
      <c r="L3300">
        <v>570</v>
      </c>
      <c r="M3300">
        <v>25</v>
      </c>
      <c r="N3300">
        <v>8</v>
      </c>
      <c r="O3300">
        <v>0</v>
      </c>
      <c r="P3300">
        <v>232</v>
      </c>
      <c r="Q3300">
        <v>71</v>
      </c>
      <c r="R3300">
        <v>8</v>
      </c>
      <c r="S3300">
        <v>0</v>
      </c>
      <c r="T3300">
        <v>659</v>
      </c>
    </row>
    <row r="3301" spans="1:20" x14ac:dyDescent="0.2">
      <c r="A3301" s="1">
        <v>43358</v>
      </c>
      <c r="B3301" t="s">
        <v>23</v>
      </c>
      <c r="C3301">
        <v>58</v>
      </c>
      <c r="D3301">
        <v>10</v>
      </c>
      <c r="E3301">
        <v>0</v>
      </c>
      <c r="F3301">
        <v>640</v>
      </c>
      <c r="G3301" s="5">
        <v>3.2558139534883699</v>
      </c>
      <c r="H3301" s="5">
        <v>62829</v>
      </c>
      <c r="I3301">
        <v>93</v>
      </c>
      <c r="J3301">
        <v>10</v>
      </c>
      <c r="K3301">
        <v>0</v>
      </c>
      <c r="L3301">
        <v>1009</v>
      </c>
      <c r="M3301">
        <v>51</v>
      </c>
      <c r="N3301">
        <v>10</v>
      </c>
      <c r="O3301">
        <v>0</v>
      </c>
      <c r="P3301">
        <v>562</v>
      </c>
      <c r="Q3301">
        <v>92</v>
      </c>
      <c r="R3301">
        <v>10</v>
      </c>
      <c r="S3301">
        <v>0</v>
      </c>
      <c r="T3301">
        <v>993</v>
      </c>
    </row>
    <row r="3302" spans="1:20" x14ac:dyDescent="0.2">
      <c r="A3302" s="1">
        <v>43358</v>
      </c>
      <c r="B3302" t="s">
        <v>24</v>
      </c>
      <c r="C3302">
        <v>20</v>
      </c>
      <c r="D3302">
        <v>2</v>
      </c>
      <c r="E3302">
        <v>0</v>
      </c>
      <c r="F3302">
        <v>79</v>
      </c>
      <c r="G3302" s="5">
        <v>15.1666666666666</v>
      </c>
      <c r="H3302" s="5">
        <v>72229.777777777694</v>
      </c>
      <c r="I3302">
        <v>30</v>
      </c>
      <c r="J3302">
        <v>2</v>
      </c>
      <c r="K3302">
        <v>0</v>
      </c>
      <c r="L3302">
        <v>62</v>
      </c>
      <c r="M3302">
        <v>25</v>
      </c>
      <c r="N3302">
        <v>2</v>
      </c>
      <c r="O3302">
        <v>0</v>
      </c>
      <c r="P3302">
        <v>69</v>
      </c>
      <c r="Q3302">
        <v>22</v>
      </c>
      <c r="R3302">
        <v>2</v>
      </c>
      <c r="S3302">
        <v>0</v>
      </c>
      <c r="T3302">
        <v>55</v>
      </c>
    </row>
    <row r="3303" spans="1:20" x14ac:dyDescent="0.2">
      <c r="A3303" s="1">
        <v>43358</v>
      </c>
      <c r="B3303" t="s">
        <v>25</v>
      </c>
      <c r="C3303">
        <v>12</v>
      </c>
      <c r="D3303">
        <v>4</v>
      </c>
      <c r="E3303">
        <v>1</v>
      </c>
      <c r="F3303">
        <v>42</v>
      </c>
      <c r="G3303" s="5">
        <v>1.4285714285714199</v>
      </c>
      <c r="H3303" s="5">
        <v>71754.428571428507</v>
      </c>
      <c r="I3303">
        <v>22</v>
      </c>
      <c r="J3303">
        <v>4</v>
      </c>
      <c r="K3303">
        <v>0</v>
      </c>
      <c r="L3303">
        <v>75</v>
      </c>
      <c r="M3303">
        <v>5</v>
      </c>
      <c r="N3303">
        <v>4</v>
      </c>
      <c r="O3303">
        <v>0</v>
      </c>
      <c r="P3303">
        <v>20</v>
      </c>
      <c r="Q3303">
        <v>20</v>
      </c>
      <c r="R3303">
        <v>4</v>
      </c>
      <c r="S3303">
        <v>0</v>
      </c>
      <c r="T3303">
        <v>75</v>
      </c>
    </row>
    <row r="3304" spans="1:20" x14ac:dyDescent="0.2">
      <c r="A3304" s="1">
        <v>43358</v>
      </c>
      <c r="B3304" t="s">
        <v>26</v>
      </c>
      <c r="C3304">
        <v>43</v>
      </c>
      <c r="D3304">
        <v>2</v>
      </c>
      <c r="E3304">
        <v>0</v>
      </c>
      <c r="F3304">
        <v>85</v>
      </c>
      <c r="G3304" s="5">
        <v>19.03125</v>
      </c>
      <c r="H3304" s="5">
        <v>65657.40625</v>
      </c>
      <c r="I3304">
        <v>93</v>
      </c>
      <c r="J3304">
        <v>2</v>
      </c>
      <c r="K3304">
        <v>0</v>
      </c>
      <c r="L3304">
        <v>164</v>
      </c>
      <c r="M3304">
        <v>56</v>
      </c>
      <c r="N3304">
        <v>2</v>
      </c>
      <c r="O3304">
        <v>0</v>
      </c>
      <c r="P3304">
        <v>111</v>
      </c>
      <c r="Q3304">
        <v>90</v>
      </c>
      <c r="R3304">
        <v>2</v>
      </c>
      <c r="S3304">
        <v>0</v>
      </c>
      <c r="T3304">
        <v>179</v>
      </c>
    </row>
    <row r="3305" spans="1:20" x14ac:dyDescent="0.2">
      <c r="A3305" s="1">
        <v>43358</v>
      </c>
      <c r="B3305" t="s">
        <v>27</v>
      </c>
      <c r="C3305">
        <v>11</v>
      </c>
      <c r="D3305">
        <v>8</v>
      </c>
      <c r="E3305">
        <v>0</v>
      </c>
      <c r="F3305">
        <v>103</v>
      </c>
      <c r="G3305" s="5">
        <v>2.5</v>
      </c>
      <c r="H3305" s="5">
        <v>60101</v>
      </c>
      <c r="I3305">
        <v>21</v>
      </c>
      <c r="J3305">
        <v>8</v>
      </c>
      <c r="K3305">
        <v>0</v>
      </c>
      <c r="L3305">
        <v>204</v>
      </c>
      <c r="M3305">
        <v>6</v>
      </c>
      <c r="N3305">
        <v>8</v>
      </c>
      <c r="O3305">
        <v>2</v>
      </c>
      <c r="P3305">
        <v>48</v>
      </c>
      <c r="Q3305">
        <v>13</v>
      </c>
      <c r="R3305">
        <v>8</v>
      </c>
      <c r="S3305">
        <v>1</v>
      </c>
      <c r="T3305">
        <v>112</v>
      </c>
    </row>
    <row r="3306" spans="1:20" x14ac:dyDescent="0.2">
      <c r="A3306" s="1">
        <v>43358</v>
      </c>
      <c r="B3306" t="s">
        <v>28</v>
      </c>
      <c r="C3306">
        <v>38</v>
      </c>
      <c r="D3306">
        <v>15</v>
      </c>
      <c r="E3306">
        <v>0</v>
      </c>
      <c r="F3306">
        <v>444</v>
      </c>
      <c r="G3306" s="5">
        <v>2.2105263157894699</v>
      </c>
      <c r="H3306" s="5">
        <v>68508.842105263102</v>
      </c>
      <c r="I3306">
        <v>38</v>
      </c>
      <c r="J3306">
        <v>8</v>
      </c>
      <c r="K3306">
        <v>1</v>
      </c>
      <c r="L3306">
        <v>276</v>
      </c>
      <c r="M3306">
        <v>17</v>
      </c>
      <c r="N3306">
        <v>10</v>
      </c>
      <c r="O3306">
        <v>0</v>
      </c>
      <c r="P3306">
        <v>157</v>
      </c>
      <c r="Q3306">
        <v>34</v>
      </c>
      <c r="R3306">
        <v>8</v>
      </c>
      <c r="S3306">
        <v>0</v>
      </c>
      <c r="T3306">
        <v>273</v>
      </c>
    </row>
    <row r="3307" spans="1:20" x14ac:dyDescent="0.2">
      <c r="A3307" s="1">
        <v>43358</v>
      </c>
      <c r="B3307" t="s">
        <v>29</v>
      </c>
      <c r="C3307">
        <v>25</v>
      </c>
      <c r="D3307">
        <v>2</v>
      </c>
      <c r="E3307">
        <v>0</v>
      </c>
      <c r="F3307">
        <v>86</v>
      </c>
      <c r="G3307" s="5">
        <v>15.272727272727201</v>
      </c>
      <c r="H3307" s="5">
        <v>68217.909090909001</v>
      </c>
      <c r="I3307">
        <v>38</v>
      </c>
      <c r="J3307">
        <v>2</v>
      </c>
      <c r="K3307">
        <v>0</v>
      </c>
      <c r="L3307">
        <v>100</v>
      </c>
      <c r="M3307">
        <v>23</v>
      </c>
      <c r="N3307">
        <v>2</v>
      </c>
      <c r="O3307">
        <v>0</v>
      </c>
      <c r="P3307">
        <v>80</v>
      </c>
      <c r="Q3307">
        <v>34</v>
      </c>
      <c r="R3307">
        <v>2</v>
      </c>
      <c r="S3307">
        <v>0</v>
      </c>
      <c r="T3307">
        <v>100</v>
      </c>
    </row>
    <row r="3308" spans="1:20" x14ac:dyDescent="0.2">
      <c r="A3308" s="1">
        <v>43358</v>
      </c>
      <c r="B3308" t="s">
        <v>30</v>
      </c>
      <c r="C3308">
        <v>20</v>
      </c>
      <c r="D3308">
        <v>2</v>
      </c>
      <c r="E3308">
        <v>0</v>
      </c>
      <c r="F3308">
        <v>86</v>
      </c>
      <c r="G3308" s="5">
        <v>15.875</v>
      </c>
      <c r="H3308" s="5">
        <v>75024.625</v>
      </c>
      <c r="I3308">
        <v>29</v>
      </c>
      <c r="J3308">
        <v>2</v>
      </c>
      <c r="K3308">
        <v>0</v>
      </c>
      <c r="L3308">
        <v>75</v>
      </c>
      <c r="M3308">
        <v>23</v>
      </c>
      <c r="N3308">
        <v>2</v>
      </c>
      <c r="O3308">
        <v>0</v>
      </c>
      <c r="P3308">
        <v>84</v>
      </c>
      <c r="Q3308">
        <v>21</v>
      </c>
      <c r="R3308">
        <v>2</v>
      </c>
      <c r="S3308">
        <v>0</v>
      </c>
      <c r="T3308">
        <v>57</v>
      </c>
    </row>
    <row r="3309" spans="1:20" x14ac:dyDescent="0.2">
      <c r="A3309" s="1">
        <v>43358</v>
      </c>
      <c r="B3309" t="s">
        <v>31</v>
      </c>
      <c r="C3309">
        <v>112</v>
      </c>
      <c r="D3309">
        <v>16</v>
      </c>
      <c r="E3309">
        <v>0</v>
      </c>
      <c r="F3309">
        <v>1847</v>
      </c>
      <c r="G3309" s="5">
        <v>8.2696629213483099</v>
      </c>
      <c r="H3309" s="5">
        <v>63014.853932584199</v>
      </c>
      <c r="I3309">
        <v>184</v>
      </c>
      <c r="J3309">
        <v>13</v>
      </c>
      <c r="K3309">
        <v>1</v>
      </c>
      <c r="L3309">
        <v>2202</v>
      </c>
      <c r="M3309">
        <v>129</v>
      </c>
      <c r="N3309">
        <v>15</v>
      </c>
      <c r="O3309">
        <v>0</v>
      </c>
      <c r="P3309">
        <v>1908</v>
      </c>
      <c r="Q3309">
        <v>162</v>
      </c>
      <c r="R3309">
        <v>13</v>
      </c>
      <c r="S3309">
        <v>1</v>
      </c>
      <c r="T3309">
        <v>2041</v>
      </c>
    </row>
    <row r="3310" spans="1:20" x14ac:dyDescent="0.2">
      <c r="A3310" s="1">
        <v>43358</v>
      </c>
      <c r="B3310" t="s">
        <v>32</v>
      </c>
      <c r="C3310">
        <v>41</v>
      </c>
      <c r="D3310">
        <v>3</v>
      </c>
      <c r="E3310">
        <v>0</v>
      </c>
      <c r="F3310">
        <v>184</v>
      </c>
      <c r="G3310" s="5">
        <v>10.105263157894701</v>
      </c>
      <c r="H3310" s="5">
        <v>65896.605263157893</v>
      </c>
      <c r="I3310">
        <v>72</v>
      </c>
      <c r="J3310">
        <v>3</v>
      </c>
      <c r="K3310">
        <v>0</v>
      </c>
      <c r="L3310">
        <v>268</v>
      </c>
      <c r="M3310">
        <v>48</v>
      </c>
      <c r="N3310">
        <v>3</v>
      </c>
      <c r="O3310">
        <v>0</v>
      </c>
      <c r="P3310">
        <v>218</v>
      </c>
      <c r="Q3310">
        <v>58</v>
      </c>
      <c r="R3310">
        <v>3</v>
      </c>
      <c r="S3310">
        <v>0</v>
      </c>
      <c r="T3310">
        <v>227</v>
      </c>
    </row>
    <row r="3311" spans="1:20" x14ac:dyDescent="0.2">
      <c r="A3311" s="1">
        <v>43360</v>
      </c>
      <c r="B3311" t="s">
        <v>18</v>
      </c>
      <c r="C3311">
        <v>7</v>
      </c>
      <c r="D3311">
        <v>4</v>
      </c>
      <c r="E3311">
        <v>0</v>
      </c>
      <c r="F3311">
        <v>24</v>
      </c>
      <c r="G3311" s="5">
        <v>5.2</v>
      </c>
      <c r="H3311" s="5">
        <v>20110.400000000001</v>
      </c>
      <c r="I3311">
        <v>11</v>
      </c>
      <c r="J3311">
        <v>4</v>
      </c>
      <c r="K3311">
        <v>0</v>
      </c>
      <c r="L3311">
        <v>38</v>
      </c>
      <c r="M3311">
        <v>12</v>
      </c>
      <c r="N3311">
        <v>4</v>
      </c>
      <c r="O3311">
        <v>0</v>
      </c>
      <c r="P3311">
        <v>38</v>
      </c>
      <c r="Q3311">
        <v>6</v>
      </c>
      <c r="R3311">
        <v>4</v>
      </c>
      <c r="S3311">
        <v>0</v>
      </c>
      <c r="T3311">
        <v>21</v>
      </c>
    </row>
    <row r="3312" spans="1:20" x14ac:dyDescent="0.2">
      <c r="A3312" s="1">
        <v>43360</v>
      </c>
      <c r="B3312" t="s">
        <v>19</v>
      </c>
      <c r="C3312">
        <v>31</v>
      </c>
      <c r="D3312">
        <v>14</v>
      </c>
      <c r="E3312">
        <v>1</v>
      </c>
      <c r="F3312">
        <v>380</v>
      </c>
      <c r="G3312" s="5">
        <v>2.8387096774193501</v>
      </c>
      <c r="H3312" s="5">
        <v>54949.741935483798</v>
      </c>
      <c r="I3312">
        <v>25</v>
      </c>
      <c r="J3312">
        <v>10</v>
      </c>
      <c r="K3312">
        <v>2</v>
      </c>
      <c r="L3312">
        <v>219</v>
      </c>
      <c r="M3312">
        <v>27</v>
      </c>
      <c r="N3312">
        <v>12</v>
      </c>
      <c r="O3312">
        <v>0</v>
      </c>
      <c r="P3312">
        <v>299</v>
      </c>
      <c r="Q3312">
        <v>14</v>
      </c>
      <c r="R3312">
        <v>12</v>
      </c>
      <c r="S3312">
        <v>0</v>
      </c>
      <c r="T3312">
        <v>165</v>
      </c>
    </row>
    <row r="3313" spans="1:20" x14ac:dyDescent="0.2">
      <c r="A3313" s="1">
        <v>43360</v>
      </c>
      <c r="B3313" t="s">
        <v>20</v>
      </c>
      <c r="C3313">
        <v>22</v>
      </c>
      <c r="D3313">
        <v>13</v>
      </c>
      <c r="E3313">
        <v>6</v>
      </c>
      <c r="F3313">
        <v>228</v>
      </c>
      <c r="G3313" s="5">
        <v>8.9285714285714199</v>
      </c>
      <c r="H3313" s="5">
        <v>42944.285714285703</v>
      </c>
      <c r="I3313">
        <v>19</v>
      </c>
      <c r="J3313">
        <v>9</v>
      </c>
      <c r="K3313">
        <v>0</v>
      </c>
      <c r="L3313">
        <v>171</v>
      </c>
      <c r="M3313">
        <v>38</v>
      </c>
      <c r="N3313">
        <v>7</v>
      </c>
      <c r="O3313">
        <v>0</v>
      </c>
      <c r="P3313">
        <v>292</v>
      </c>
      <c r="Q3313">
        <v>9</v>
      </c>
      <c r="R3313">
        <v>11</v>
      </c>
      <c r="S3313">
        <v>0</v>
      </c>
      <c r="T3313">
        <v>95</v>
      </c>
    </row>
    <row r="3314" spans="1:20" x14ac:dyDescent="0.2">
      <c r="A3314" s="1">
        <v>43360</v>
      </c>
      <c r="B3314" t="s">
        <v>21</v>
      </c>
      <c r="C3314">
        <v>7</v>
      </c>
      <c r="D3314">
        <v>10</v>
      </c>
      <c r="E3314">
        <v>0</v>
      </c>
      <c r="F3314">
        <v>71</v>
      </c>
      <c r="G3314" s="5">
        <v>2.2857142857142798</v>
      </c>
      <c r="H3314" s="5">
        <v>14675.714285714201</v>
      </c>
      <c r="I3314">
        <v>6</v>
      </c>
      <c r="J3314">
        <v>10</v>
      </c>
      <c r="K3314">
        <v>0</v>
      </c>
      <c r="L3314">
        <v>60</v>
      </c>
      <c r="M3314">
        <v>9</v>
      </c>
      <c r="N3314">
        <v>10</v>
      </c>
      <c r="O3314">
        <v>0</v>
      </c>
      <c r="P3314">
        <v>93</v>
      </c>
      <c r="Q3314">
        <v>3</v>
      </c>
      <c r="R3314">
        <v>10</v>
      </c>
      <c r="S3314">
        <v>0</v>
      </c>
      <c r="T3314">
        <v>30</v>
      </c>
    </row>
    <row r="3315" spans="1:20" x14ac:dyDescent="0.2">
      <c r="A3315" s="1">
        <v>43360</v>
      </c>
      <c r="B3315" t="s">
        <v>22</v>
      </c>
      <c r="C3315">
        <v>25</v>
      </c>
      <c r="D3315">
        <v>8</v>
      </c>
      <c r="E3315">
        <v>0</v>
      </c>
      <c r="F3315">
        <v>232</v>
      </c>
      <c r="G3315" s="5">
        <v>6.1666666666666599</v>
      </c>
      <c r="H3315" s="5">
        <v>41866.875</v>
      </c>
      <c r="I3315">
        <v>16</v>
      </c>
      <c r="J3315">
        <v>7</v>
      </c>
      <c r="K3315">
        <v>1</v>
      </c>
      <c r="L3315">
        <v>130</v>
      </c>
      <c r="M3315">
        <v>27</v>
      </c>
      <c r="N3315">
        <v>8</v>
      </c>
      <c r="O3315">
        <v>0</v>
      </c>
      <c r="P3315">
        <v>243</v>
      </c>
      <c r="Q3315">
        <v>17</v>
      </c>
      <c r="R3315">
        <v>8</v>
      </c>
      <c r="S3315">
        <v>0</v>
      </c>
      <c r="T3315">
        <v>159</v>
      </c>
    </row>
    <row r="3316" spans="1:20" x14ac:dyDescent="0.2">
      <c r="A3316" s="1">
        <v>43360</v>
      </c>
      <c r="B3316" t="s">
        <v>23</v>
      </c>
      <c r="C3316">
        <v>36</v>
      </c>
      <c r="D3316">
        <v>10</v>
      </c>
      <c r="E3316">
        <v>1</v>
      </c>
      <c r="F3316">
        <v>376</v>
      </c>
      <c r="G3316" s="5">
        <v>3.9166666666666599</v>
      </c>
      <c r="H3316" s="5">
        <v>55658.666666666599</v>
      </c>
      <c r="I3316">
        <v>35</v>
      </c>
      <c r="J3316">
        <v>10</v>
      </c>
      <c r="K3316">
        <v>0</v>
      </c>
      <c r="L3316">
        <v>384</v>
      </c>
      <c r="M3316">
        <v>45</v>
      </c>
      <c r="N3316">
        <v>10</v>
      </c>
      <c r="O3316">
        <v>1</v>
      </c>
      <c r="P3316">
        <v>486</v>
      </c>
      <c r="Q3316">
        <v>28</v>
      </c>
      <c r="R3316">
        <v>10</v>
      </c>
      <c r="S3316">
        <v>0</v>
      </c>
      <c r="T3316">
        <v>305</v>
      </c>
    </row>
    <row r="3317" spans="1:20" x14ac:dyDescent="0.2">
      <c r="A3317" s="1">
        <v>43360</v>
      </c>
      <c r="B3317" t="s">
        <v>24</v>
      </c>
      <c r="C3317">
        <v>20</v>
      </c>
      <c r="D3317">
        <v>2</v>
      </c>
      <c r="E3317">
        <v>3</v>
      </c>
      <c r="F3317">
        <v>72</v>
      </c>
      <c r="G3317" s="5">
        <v>4.6428571428571397</v>
      </c>
      <c r="H3317" s="5">
        <v>64324.642857142797</v>
      </c>
      <c r="I3317">
        <v>5</v>
      </c>
      <c r="J3317">
        <v>2</v>
      </c>
      <c r="K3317">
        <v>0</v>
      </c>
      <c r="L3317">
        <v>22</v>
      </c>
      <c r="M3317">
        <v>13</v>
      </c>
      <c r="N3317">
        <v>2</v>
      </c>
      <c r="O3317">
        <v>0</v>
      </c>
      <c r="P3317">
        <v>32</v>
      </c>
      <c r="Q3317">
        <v>10</v>
      </c>
      <c r="R3317">
        <v>2</v>
      </c>
      <c r="S3317">
        <v>0</v>
      </c>
      <c r="T3317">
        <v>30</v>
      </c>
    </row>
    <row r="3318" spans="1:20" x14ac:dyDescent="0.2">
      <c r="A3318" s="1">
        <v>43360</v>
      </c>
      <c r="B3318" t="s">
        <v>25</v>
      </c>
      <c r="C3318">
        <v>10</v>
      </c>
      <c r="D3318">
        <v>4</v>
      </c>
      <c r="E3318">
        <v>1</v>
      </c>
      <c r="F3318">
        <v>32</v>
      </c>
      <c r="G3318" s="5">
        <v>3.5714285714285698</v>
      </c>
      <c r="H3318" s="5">
        <v>57303.285714285703</v>
      </c>
      <c r="I3318">
        <v>8</v>
      </c>
      <c r="J3318">
        <v>4</v>
      </c>
      <c r="K3318">
        <v>0</v>
      </c>
      <c r="L3318">
        <v>28</v>
      </c>
      <c r="M3318">
        <v>8</v>
      </c>
      <c r="N3318">
        <v>4</v>
      </c>
      <c r="O3318">
        <v>0</v>
      </c>
      <c r="P3318">
        <v>32</v>
      </c>
      <c r="Q3318">
        <v>5</v>
      </c>
      <c r="R3318">
        <v>4</v>
      </c>
      <c r="S3318">
        <v>1</v>
      </c>
      <c r="T3318">
        <v>16</v>
      </c>
    </row>
    <row r="3319" spans="1:20" x14ac:dyDescent="0.2">
      <c r="A3319" s="1">
        <v>43360</v>
      </c>
      <c r="B3319" t="s">
        <v>26</v>
      </c>
      <c r="C3319">
        <v>31</v>
      </c>
      <c r="D3319">
        <v>2</v>
      </c>
      <c r="E3319">
        <v>0</v>
      </c>
      <c r="F3319">
        <v>58</v>
      </c>
      <c r="G3319" s="5">
        <v>6.7777777777777697</v>
      </c>
      <c r="H3319" s="5">
        <v>50173.555555555497</v>
      </c>
      <c r="I3319">
        <v>21</v>
      </c>
      <c r="J3319">
        <v>2</v>
      </c>
      <c r="K3319">
        <v>0</v>
      </c>
      <c r="L3319">
        <v>41</v>
      </c>
      <c r="M3319">
        <v>40</v>
      </c>
      <c r="N3319">
        <v>2</v>
      </c>
      <c r="O3319">
        <v>0</v>
      </c>
      <c r="P3319">
        <v>80</v>
      </c>
      <c r="Q3319">
        <v>29</v>
      </c>
      <c r="R3319">
        <v>2</v>
      </c>
      <c r="S3319">
        <v>0</v>
      </c>
      <c r="T3319">
        <v>58</v>
      </c>
    </row>
    <row r="3320" spans="1:20" x14ac:dyDescent="0.2">
      <c r="A3320" s="1">
        <v>43360</v>
      </c>
      <c r="B3320" t="s">
        <v>27</v>
      </c>
      <c r="C3320">
        <v>12</v>
      </c>
      <c r="D3320">
        <v>8</v>
      </c>
      <c r="E3320">
        <v>1</v>
      </c>
      <c r="F3320">
        <v>99</v>
      </c>
      <c r="G3320" s="5">
        <v>1.0833333333333299</v>
      </c>
      <c r="H3320" s="5">
        <v>91680.75</v>
      </c>
      <c r="I3320">
        <v>6</v>
      </c>
      <c r="J3320">
        <v>8</v>
      </c>
      <c r="K3320">
        <v>0</v>
      </c>
      <c r="L3320">
        <v>60</v>
      </c>
      <c r="M3320">
        <v>13</v>
      </c>
      <c r="N3320">
        <v>8</v>
      </c>
      <c r="O3320">
        <v>1</v>
      </c>
      <c r="P3320">
        <v>117</v>
      </c>
      <c r="Q3320">
        <v>9</v>
      </c>
      <c r="R3320">
        <v>8</v>
      </c>
      <c r="S3320">
        <v>2</v>
      </c>
      <c r="T3320">
        <v>65</v>
      </c>
    </row>
    <row r="3321" spans="1:20" x14ac:dyDescent="0.2">
      <c r="A3321" s="1">
        <v>43360</v>
      </c>
      <c r="B3321" t="s">
        <v>28</v>
      </c>
      <c r="C3321">
        <v>11</v>
      </c>
      <c r="D3321">
        <v>12</v>
      </c>
      <c r="E3321">
        <v>8</v>
      </c>
      <c r="F3321">
        <v>81</v>
      </c>
      <c r="G3321" s="5">
        <v>4.75</v>
      </c>
      <c r="H3321" s="5">
        <v>12858.25</v>
      </c>
      <c r="I3321">
        <v>11</v>
      </c>
      <c r="J3321">
        <v>12</v>
      </c>
      <c r="K3321">
        <v>0</v>
      </c>
      <c r="L3321">
        <v>131</v>
      </c>
      <c r="M3321">
        <v>20</v>
      </c>
      <c r="N3321">
        <v>7</v>
      </c>
      <c r="O3321">
        <v>0</v>
      </c>
      <c r="P3321">
        <v>130</v>
      </c>
      <c r="Q3321">
        <v>14</v>
      </c>
      <c r="R3321">
        <v>9</v>
      </c>
      <c r="S3321">
        <v>0</v>
      </c>
      <c r="T3321">
        <v>120</v>
      </c>
    </row>
    <row r="3322" spans="1:20" x14ac:dyDescent="0.2">
      <c r="A3322" s="1">
        <v>43360</v>
      </c>
      <c r="B3322" t="s">
        <v>29</v>
      </c>
      <c r="C3322">
        <v>21</v>
      </c>
      <c r="D3322">
        <v>2</v>
      </c>
      <c r="E3322">
        <v>0</v>
      </c>
      <c r="F3322">
        <v>80</v>
      </c>
      <c r="G3322" s="5">
        <v>3.1875</v>
      </c>
      <c r="H3322" s="5">
        <v>43865.4375</v>
      </c>
      <c r="I3322">
        <v>21</v>
      </c>
      <c r="J3322">
        <v>2</v>
      </c>
      <c r="K3322">
        <v>0</v>
      </c>
      <c r="L3322">
        <v>81</v>
      </c>
      <c r="M3322">
        <v>22</v>
      </c>
      <c r="N3322">
        <v>2</v>
      </c>
      <c r="O3322">
        <v>0</v>
      </c>
      <c r="P3322">
        <v>58</v>
      </c>
      <c r="Q3322">
        <v>15</v>
      </c>
      <c r="R3322">
        <v>2</v>
      </c>
      <c r="S3322">
        <v>0</v>
      </c>
      <c r="T3322">
        <v>31</v>
      </c>
    </row>
    <row r="3323" spans="1:20" x14ac:dyDescent="0.2">
      <c r="A3323" s="1">
        <v>43360</v>
      </c>
      <c r="B3323" t="s">
        <v>30</v>
      </c>
      <c r="C3323">
        <v>10</v>
      </c>
      <c r="D3323">
        <v>2</v>
      </c>
      <c r="E3323">
        <v>0</v>
      </c>
      <c r="F3323">
        <v>26</v>
      </c>
      <c r="G3323" s="5">
        <v>27.5</v>
      </c>
      <c r="H3323" s="5">
        <v>30164.799999999999</v>
      </c>
      <c r="I3323">
        <v>16</v>
      </c>
      <c r="J3323">
        <v>2</v>
      </c>
      <c r="K3323">
        <v>1</v>
      </c>
      <c r="L3323">
        <v>68</v>
      </c>
      <c r="M3323">
        <v>17</v>
      </c>
      <c r="N3323">
        <v>2</v>
      </c>
      <c r="O3323">
        <v>0</v>
      </c>
      <c r="P3323">
        <v>40</v>
      </c>
      <c r="Q3323">
        <v>11</v>
      </c>
      <c r="R3323">
        <v>2</v>
      </c>
      <c r="S3323">
        <v>0</v>
      </c>
      <c r="T3323">
        <v>28</v>
      </c>
    </row>
    <row r="3324" spans="1:20" x14ac:dyDescent="0.2">
      <c r="A3324" s="1">
        <v>43360</v>
      </c>
      <c r="B3324" t="s">
        <v>31</v>
      </c>
      <c r="C3324">
        <v>72</v>
      </c>
      <c r="D3324">
        <v>15</v>
      </c>
      <c r="E3324">
        <v>3</v>
      </c>
      <c r="F3324">
        <v>904</v>
      </c>
      <c r="G3324" s="5">
        <v>7.6721311475409797</v>
      </c>
      <c r="H3324" s="5">
        <v>39577.229508196702</v>
      </c>
      <c r="I3324">
        <v>61</v>
      </c>
      <c r="J3324">
        <v>16</v>
      </c>
      <c r="K3324">
        <v>1</v>
      </c>
      <c r="L3324">
        <v>871</v>
      </c>
      <c r="M3324">
        <v>102</v>
      </c>
      <c r="N3324">
        <v>12</v>
      </c>
      <c r="O3324">
        <v>0</v>
      </c>
      <c r="P3324">
        <v>1180</v>
      </c>
      <c r="Q3324">
        <v>59</v>
      </c>
      <c r="R3324">
        <v>12</v>
      </c>
      <c r="S3324">
        <v>1</v>
      </c>
      <c r="T3324">
        <v>671</v>
      </c>
    </row>
    <row r="3325" spans="1:20" x14ac:dyDescent="0.2">
      <c r="A3325" s="1">
        <v>43360</v>
      </c>
      <c r="B3325" t="s">
        <v>32</v>
      </c>
      <c r="C3325">
        <v>24</v>
      </c>
      <c r="D3325">
        <v>3</v>
      </c>
      <c r="E3325">
        <v>2</v>
      </c>
      <c r="F3325">
        <v>100</v>
      </c>
      <c r="G3325" s="5">
        <v>1.8947368421052599</v>
      </c>
      <c r="H3325" s="5">
        <v>42276.789473684199</v>
      </c>
      <c r="I3325">
        <v>19</v>
      </c>
      <c r="J3325">
        <v>3</v>
      </c>
      <c r="K3325">
        <v>0</v>
      </c>
      <c r="L3325">
        <v>65</v>
      </c>
      <c r="M3325">
        <v>19</v>
      </c>
      <c r="N3325">
        <v>3</v>
      </c>
      <c r="O3325">
        <v>0</v>
      </c>
      <c r="P3325">
        <v>67</v>
      </c>
      <c r="Q3325">
        <v>21</v>
      </c>
      <c r="R3325">
        <v>3</v>
      </c>
      <c r="S3325">
        <v>0</v>
      </c>
      <c r="T3325">
        <v>108</v>
      </c>
    </row>
    <row r="3326" spans="1:20" x14ac:dyDescent="0.2">
      <c r="A3326" s="1">
        <v>43361</v>
      </c>
      <c r="B3326" t="s">
        <v>18</v>
      </c>
      <c r="C3326">
        <v>8</v>
      </c>
      <c r="D3326">
        <v>4</v>
      </c>
      <c r="E3326">
        <v>1</v>
      </c>
      <c r="F3326">
        <v>21</v>
      </c>
      <c r="G3326" s="5">
        <v>3.4285714285714199</v>
      </c>
      <c r="H3326" s="5">
        <v>57158.285714285703</v>
      </c>
      <c r="I3326">
        <v>4</v>
      </c>
      <c r="J3326">
        <v>4</v>
      </c>
      <c r="K3326">
        <v>0</v>
      </c>
      <c r="L3326">
        <v>14</v>
      </c>
      <c r="M3326">
        <v>7</v>
      </c>
      <c r="N3326">
        <v>4</v>
      </c>
      <c r="O3326">
        <v>0</v>
      </c>
      <c r="P3326">
        <v>24</v>
      </c>
      <c r="Q3326">
        <v>8</v>
      </c>
      <c r="R3326">
        <v>4</v>
      </c>
      <c r="S3326">
        <v>0</v>
      </c>
      <c r="T3326">
        <v>26</v>
      </c>
    </row>
    <row r="3327" spans="1:20" x14ac:dyDescent="0.2">
      <c r="A3327" s="1">
        <v>43361</v>
      </c>
      <c r="B3327" t="s">
        <v>19</v>
      </c>
      <c r="C3327">
        <v>21</v>
      </c>
      <c r="D3327">
        <v>9</v>
      </c>
      <c r="E3327">
        <v>1</v>
      </c>
      <c r="F3327">
        <v>170</v>
      </c>
      <c r="G3327" s="5">
        <v>1.9047619047619</v>
      </c>
      <c r="H3327" s="5">
        <v>71488.857142857101</v>
      </c>
      <c r="I3327">
        <v>13</v>
      </c>
      <c r="J3327">
        <v>13</v>
      </c>
      <c r="K3327">
        <v>2</v>
      </c>
      <c r="L3327">
        <v>139</v>
      </c>
      <c r="M3327">
        <v>30</v>
      </c>
      <c r="N3327">
        <v>14</v>
      </c>
      <c r="O3327">
        <v>1</v>
      </c>
      <c r="P3327">
        <v>386</v>
      </c>
      <c r="Q3327">
        <v>12</v>
      </c>
      <c r="R3327">
        <v>18</v>
      </c>
      <c r="S3327">
        <v>0</v>
      </c>
      <c r="T3327">
        <v>208</v>
      </c>
    </row>
    <row r="3328" spans="1:20" x14ac:dyDescent="0.2">
      <c r="A3328" s="1">
        <v>43361</v>
      </c>
      <c r="B3328" t="s">
        <v>20</v>
      </c>
      <c r="C3328">
        <v>16</v>
      </c>
      <c r="D3328">
        <v>12</v>
      </c>
      <c r="E3328">
        <v>0</v>
      </c>
      <c r="F3328">
        <v>192</v>
      </c>
      <c r="G3328" s="5">
        <v>2.9375</v>
      </c>
      <c r="H3328" s="5">
        <v>43832.6875</v>
      </c>
      <c r="I3328">
        <v>15</v>
      </c>
      <c r="J3328">
        <v>8</v>
      </c>
      <c r="K3328">
        <v>0</v>
      </c>
      <c r="L3328">
        <v>110</v>
      </c>
      <c r="M3328">
        <v>7</v>
      </c>
      <c r="N3328">
        <v>15</v>
      </c>
      <c r="O3328">
        <v>0</v>
      </c>
      <c r="P3328">
        <v>105</v>
      </c>
      <c r="Q3328">
        <v>14</v>
      </c>
      <c r="R3328">
        <v>9</v>
      </c>
      <c r="S3328">
        <v>0</v>
      </c>
      <c r="T3328">
        <v>130</v>
      </c>
    </row>
    <row r="3329" spans="1:20" x14ac:dyDescent="0.2">
      <c r="A3329" s="1">
        <v>43361</v>
      </c>
      <c r="B3329" t="s">
        <v>21</v>
      </c>
      <c r="C3329">
        <v>5</v>
      </c>
      <c r="D3329">
        <v>10</v>
      </c>
      <c r="E3329">
        <v>0</v>
      </c>
      <c r="F3329">
        <v>52</v>
      </c>
      <c r="G3329" s="5">
        <v>9.1999999999999993</v>
      </c>
      <c r="H3329" s="5">
        <v>40079.199999999997</v>
      </c>
      <c r="I3329">
        <v>8</v>
      </c>
      <c r="J3329">
        <v>10</v>
      </c>
      <c r="K3329">
        <v>1</v>
      </c>
      <c r="L3329">
        <v>70</v>
      </c>
      <c r="M3329">
        <v>7</v>
      </c>
      <c r="N3329">
        <v>10</v>
      </c>
      <c r="O3329">
        <v>0</v>
      </c>
      <c r="P3329">
        <v>73</v>
      </c>
      <c r="Q3329">
        <v>10</v>
      </c>
      <c r="R3329">
        <v>10</v>
      </c>
      <c r="S3329">
        <v>0</v>
      </c>
      <c r="T3329">
        <v>98</v>
      </c>
    </row>
    <row r="3330" spans="1:20" x14ac:dyDescent="0.2">
      <c r="A3330" s="1">
        <v>43361</v>
      </c>
      <c r="B3330" t="s">
        <v>22</v>
      </c>
      <c r="C3330">
        <v>14</v>
      </c>
      <c r="D3330">
        <v>8</v>
      </c>
      <c r="E3330">
        <v>0</v>
      </c>
      <c r="F3330">
        <v>131</v>
      </c>
      <c r="G3330" s="5">
        <v>4.1538461538461497</v>
      </c>
      <c r="H3330" s="5">
        <v>76946.692307692298</v>
      </c>
      <c r="I3330">
        <v>21</v>
      </c>
      <c r="J3330">
        <v>7</v>
      </c>
      <c r="K3330">
        <v>0</v>
      </c>
      <c r="L3330">
        <v>179</v>
      </c>
      <c r="M3330">
        <v>12</v>
      </c>
      <c r="N3330">
        <v>8</v>
      </c>
      <c r="O3330">
        <v>0</v>
      </c>
      <c r="P3330">
        <v>112</v>
      </c>
      <c r="Q3330">
        <v>24</v>
      </c>
      <c r="R3330">
        <v>8</v>
      </c>
      <c r="S3330">
        <v>0</v>
      </c>
      <c r="T3330">
        <v>225</v>
      </c>
    </row>
    <row r="3331" spans="1:20" x14ac:dyDescent="0.2">
      <c r="A3331" s="1">
        <v>43361</v>
      </c>
      <c r="B3331" t="s">
        <v>23</v>
      </c>
      <c r="C3331">
        <v>24</v>
      </c>
      <c r="D3331">
        <v>10</v>
      </c>
      <c r="E3331">
        <v>1</v>
      </c>
      <c r="F3331">
        <v>258</v>
      </c>
      <c r="G3331" s="5">
        <v>4.4166666666666599</v>
      </c>
      <c r="H3331" s="5">
        <v>45922.791666666599</v>
      </c>
      <c r="I3331">
        <v>34</v>
      </c>
      <c r="J3331">
        <v>10</v>
      </c>
      <c r="K3331">
        <v>0</v>
      </c>
      <c r="L3331">
        <v>372</v>
      </c>
      <c r="M3331">
        <v>39</v>
      </c>
      <c r="N3331">
        <v>10</v>
      </c>
      <c r="O3331">
        <v>1</v>
      </c>
      <c r="P3331">
        <v>402</v>
      </c>
      <c r="Q3331">
        <v>66</v>
      </c>
      <c r="R3331">
        <v>10</v>
      </c>
      <c r="S3331">
        <v>0</v>
      </c>
      <c r="T3331">
        <v>719</v>
      </c>
    </row>
    <row r="3332" spans="1:20" x14ac:dyDescent="0.2">
      <c r="A3332" s="1">
        <v>43361</v>
      </c>
      <c r="B3332" t="s">
        <v>24</v>
      </c>
      <c r="C3332">
        <v>18</v>
      </c>
      <c r="D3332">
        <v>2</v>
      </c>
      <c r="E3332">
        <v>0</v>
      </c>
      <c r="F3332">
        <v>61</v>
      </c>
      <c r="G3332" s="5">
        <v>1.93333333333333</v>
      </c>
      <c r="H3332" s="5">
        <v>66785.266666666605</v>
      </c>
      <c r="I3332">
        <v>4</v>
      </c>
      <c r="J3332">
        <v>2</v>
      </c>
      <c r="K3332">
        <v>0</v>
      </c>
      <c r="L3332">
        <v>6</v>
      </c>
      <c r="M3332">
        <v>12</v>
      </c>
      <c r="N3332">
        <v>2</v>
      </c>
      <c r="O3332">
        <v>0</v>
      </c>
      <c r="P3332">
        <v>29</v>
      </c>
      <c r="Q3332">
        <v>19</v>
      </c>
      <c r="R3332">
        <v>2</v>
      </c>
      <c r="S3332">
        <v>0</v>
      </c>
      <c r="T3332">
        <v>47</v>
      </c>
    </row>
    <row r="3333" spans="1:20" x14ac:dyDescent="0.2">
      <c r="A3333" s="1">
        <v>43361</v>
      </c>
      <c r="B3333" t="s">
        <v>25</v>
      </c>
      <c r="C3333">
        <v>17</v>
      </c>
      <c r="D3333">
        <v>4</v>
      </c>
      <c r="E3333">
        <v>0</v>
      </c>
      <c r="F3333">
        <v>64</v>
      </c>
      <c r="G3333" s="5">
        <v>1.72727272727272</v>
      </c>
      <c r="H3333" s="5">
        <v>54587.909090909001</v>
      </c>
      <c r="I3333">
        <v>6</v>
      </c>
      <c r="J3333">
        <v>4</v>
      </c>
      <c r="K3333">
        <v>0</v>
      </c>
      <c r="L3333">
        <v>21</v>
      </c>
      <c r="M3333">
        <v>6</v>
      </c>
      <c r="N3333">
        <v>4</v>
      </c>
      <c r="O3333">
        <v>0</v>
      </c>
      <c r="P3333">
        <v>24</v>
      </c>
      <c r="Q3333">
        <v>10</v>
      </c>
      <c r="R3333">
        <v>4</v>
      </c>
      <c r="S3333">
        <v>0</v>
      </c>
      <c r="T3333">
        <v>36</v>
      </c>
    </row>
    <row r="3334" spans="1:20" x14ac:dyDescent="0.2">
      <c r="A3334" s="1">
        <v>43361</v>
      </c>
      <c r="B3334" t="s">
        <v>26</v>
      </c>
      <c r="C3334">
        <v>40</v>
      </c>
      <c r="D3334">
        <v>2</v>
      </c>
      <c r="E3334">
        <v>0</v>
      </c>
      <c r="F3334">
        <v>79</v>
      </c>
      <c r="G3334" s="5">
        <v>2.9285714285714199</v>
      </c>
      <c r="H3334" s="5">
        <v>42935.142857142797</v>
      </c>
      <c r="I3334">
        <v>23</v>
      </c>
      <c r="J3334">
        <v>2</v>
      </c>
      <c r="K3334">
        <v>0</v>
      </c>
      <c r="L3334">
        <v>46</v>
      </c>
      <c r="M3334">
        <v>35</v>
      </c>
      <c r="N3334">
        <v>2</v>
      </c>
      <c r="O3334">
        <v>0</v>
      </c>
      <c r="P3334">
        <v>67</v>
      </c>
      <c r="Q3334">
        <v>27</v>
      </c>
      <c r="R3334">
        <v>2</v>
      </c>
      <c r="S3334">
        <v>0</v>
      </c>
      <c r="T3334">
        <v>51</v>
      </c>
    </row>
    <row r="3335" spans="1:20" x14ac:dyDescent="0.2">
      <c r="A3335" s="1">
        <v>43361</v>
      </c>
      <c r="B3335" t="s">
        <v>27</v>
      </c>
      <c r="C3335">
        <v>10</v>
      </c>
      <c r="D3335">
        <v>8</v>
      </c>
      <c r="E3335">
        <v>0</v>
      </c>
      <c r="F3335">
        <v>95</v>
      </c>
      <c r="G3335" s="5">
        <v>8.3000000000000007</v>
      </c>
      <c r="H3335" s="5">
        <v>314.7</v>
      </c>
      <c r="I3335">
        <v>8</v>
      </c>
      <c r="J3335">
        <v>8</v>
      </c>
      <c r="K3335">
        <v>6</v>
      </c>
      <c r="L3335">
        <v>38</v>
      </c>
      <c r="M3335">
        <v>11</v>
      </c>
      <c r="N3335">
        <v>8</v>
      </c>
      <c r="O3335">
        <v>0</v>
      </c>
      <c r="P3335">
        <v>103</v>
      </c>
      <c r="Q3335">
        <v>5</v>
      </c>
      <c r="R3335">
        <v>8</v>
      </c>
      <c r="S3335">
        <v>4</v>
      </c>
      <c r="T3335">
        <v>27</v>
      </c>
    </row>
    <row r="3336" spans="1:20" x14ac:dyDescent="0.2">
      <c r="A3336" s="1">
        <v>43361</v>
      </c>
      <c r="B3336" t="s">
        <v>28</v>
      </c>
      <c r="C3336">
        <v>14</v>
      </c>
      <c r="D3336">
        <v>13</v>
      </c>
      <c r="E3336">
        <v>1</v>
      </c>
      <c r="F3336">
        <v>173</v>
      </c>
      <c r="G3336" s="5">
        <v>2.21428571428571</v>
      </c>
      <c r="H3336" s="5">
        <v>50210.4285714285</v>
      </c>
      <c r="I3336">
        <v>15</v>
      </c>
      <c r="J3336">
        <v>7</v>
      </c>
      <c r="K3336">
        <v>1</v>
      </c>
      <c r="L3336">
        <v>103</v>
      </c>
      <c r="M3336">
        <v>12</v>
      </c>
      <c r="N3336">
        <v>11</v>
      </c>
      <c r="O3336">
        <v>0</v>
      </c>
      <c r="P3336">
        <v>122</v>
      </c>
      <c r="Q3336">
        <v>10</v>
      </c>
      <c r="R3336">
        <v>9</v>
      </c>
      <c r="S3336">
        <v>2</v>
      </c>
      <c r="T3336">
        <v>70</v>
      </c>
    </row>
    <row r="3337" spans="1:20" x14ac:dyDescent="0.2">
      <c r="A3337" s="1">
        <v>43361</v>
      </c>
      <c r="B3337" t="s">
        <v>29</v>
      </c>
      <c r="C3337">
        <v>17</v>
      </c>
      <c r="D3337">
        <v>2</v>
      </c>
      <c r="E3337">
        <v>0</v>
      </c>
      <c r="F3337">
        <v>38</v>
      </c>
      <c r="G3337" s="5">
        <v>1.625</v>
      </c>
      <c r="H3337" s="5">
        <v>75001.5</v>
      </c>
      <c r="I3337">
        <v>11</v>
      </c>
      <c r="J3337">
        <v>2</v>
      </c>
      <c r="K3337">
        <v>0</v>
      </c>
      <c r="L3337">
        <v>32</v>
      </c>
      <c r="M3337">
        <v>20</v>
      </c>
      <c r="N3337">
        <v>2</v>
      </c>
      <c r="O3337">
        <v>0</v>
      </c>
      <c r="P3337">
        <v>67</v>
      </c>
      <c r="Q3337">
        <v>16</v>
      </c>
      <c r="R3337">
        <v>2</v>
      </c>
      <c r="S3337">
        <v>0</v>
      </c>
      <c r="T3337">
        <v>39</v>
      </c>
    </row>
    <row r="3338" spans="1:20" x14ac:dyDescent="0.2">
      <c r="A3338" s="1">
        <v>43361</v>
      </c>
      <c r="B3338" t="s">
        <v>30</v>
      </c>
      <c r="C3338">
        <v>23</v>
      </c>
      <c r="D3338">
        <v>2</v>
      </c>
      <c r="E3338">
        <v>0</v>
      </c>
      <c r="F3338">
        <v>100</v>
      </c>
      <c r="G3338" s="5">
        <v>1.86666666666666</v>
      </c>
      <c r="H3338" s="5">
        <v>60031.6</v>
      </c>
      <c r="I3338">
        <v>10</v>
      </c>
      <c r="J3338">
        <v>2</v>
      </c>
      <c r="K3338">
        <v>0</v>
      </c>
      <c r="L3338">
        <v>24</v>
      </c>
      <c r="M3338">
        <v>15</v>
      </c>
      <c r="N3338">
        <v>2</v>
      </c>
      <c r="O3338">
        <v>0</v>
      </c>
      <c r="P3338">
        <v>46</v>
      </c>
      <c r="Q3338">
        <v>7</v>
      </c>
      <c r="R3338">
        <v>2</v>
      </c>
      <c r="S3338">
        <v>0</v>
      </c>
      <c r="T3338">
        <v>21</v>
      </c>
    </row>
    <row r="3339" spans="1:20" x14ac:dyDescent="0.2">
      <c r="A3339" s="1">
        <v>43361</v>
      </c>
      <c r="B3339" t="s">
        <v>31</v>
      </c>
      <c r="C3339">
        <v>70</v>
      </c>
      <c r="D3339">
        <v>12</v>
      </c>
      <c r="E3339">
        <v>1</v>
      </c>
      <c r="F3339">
        <v>790</v>
      </c>
      <c r="G3339" s="5">
        <v>3.6811594202898501</v>
      </c>
      <c r="H3339" s="5">
        <v>45048.3768115942</v>
      </c>
      <c r="I3339">
        <v>62</v>
      </c>
      <c r="J3339">
        <v>12</v>
      </c>
      <c r="K3339">
        <v>0</v>
      </c>
      <c r="L3339">
        <v>765</v>
      </c>
      <c r="M3339">
        <v>78</v>
      </c>
      <c r="N3339">
        <v>13</v>
      </c>
      <c r="O3339">
        <v>0</v>
      </c>
      <c r="P3339">
        <v>965</v>
      </c>
      <c r="Q3339">
        <v>70</v>
      </c>
      <c r="R3339">
        <v>11</v>
      </c>
      <c r="S3339">
        <v>0</v>
      </c>
      <c r="T3339">
        <v>750</v>
      </c>
    </row>
    <row r="3340" spans="1:20" x14ac:dyDescent="0.2">
      <c r="A3340" s="1">
        <v>43361</v>
      </c>
      <c r="B3340" t="s">
        <v>32</v>
      </c>
      <c r="C3340">
        <v>23</v>
      </c>
      <c r="D3340">
        <v>3</v>
      </c>
      <c r="E3340">
        <v>0</v>
      </c>
      <c r="F3340">
        <v>101</v>
      </c>
      <c r="G3340" s="5">
        <v>3.65</v>
      </c>
      <c r="H3340" s="5">
        <v>45107.25</v>
      </c>
      <c r="I3340">
        <v>14</v>
      </c>
      <c r="J3340">
        <v>3</v>
      </c>
      <c r="K3340">
        <v>0</v>
      </c>
      <c r="L3340">
        <v>58</v>
      </c>
      <c r="M3340">
        <v>25</v>
      </c>
      <c r="N3340">
        <v>3</v>
      </c>
      <c r="O3340">
        <v>0</v>
      </c>
      <c r="P3340">
        <v>112</v>
      </c>
      <c r="Q3340">
        <v>22</v>
      </c>
      <c r="R3340">
        <v>3</v>
      </c>
      <c r="S3340">
        <v>0</v>
      </c>
      <c r="T3340">
        <v>76</v>
      </c>
    </row>
    <row r="3341" spans="1:20" x14ac:dyDescent="0.2">
      <c r="A3341" s="1">
        <v>43362</v>
      </c>
      <c r="B3341" t="s">
        <v>18</v>
      </c>
      <c r="C3341">
        <v>10</v>
      </c>
      <c r="D3341">
        <v>4</v>
      </c>
      <c r="E3341">
        <v>0</v>
      </c>
      <c r="F3341">
        <v>32</v>
      </c>
      <c r="G3341" s="5">
        <v>4.8571428571428497</v>
      </c>
      <c r="H3341" s="5">
        <v>57196.571428571398</v>
      </c>
      <c r="I3341">
        <v>6</v>
      </c>
      <c r="J3341">
        <v>4</v>
      </c>
      <c r="K3341">
        <v>0</v>
      </c>
      <c r="L3341">
        <v>21</v>
      </c>
      <c r="M3341">
        <v>6</v>
      </c>
      <c r="N3341">
        <v>4</v>
      </c>
      <c r="O3341">
        <v>4</v>
      </c>
      <c r="P3341">
        <v>10</v>
      </c>
      <c r="Q3341">
        <v>7</v>
      </c>
      <c r="R3341">
        <v>4</v>
      </c>
      <c r="S3341">
        <v>0</v>
      </c>
      <c r="T3341">
        <v>24</v>
      </c>
    </row>
    <row r="3342" spans="1:20" x14ac:dyDescent="0.2">
      <c r="A3342" s="1">
        <v>43362</v>
      </c>
      <c r="B3342" t="s">
        <v>19</v>
      </c>
      <c r="C3342">
        <v>37</v>
      </c>
      <c r="D3342">
        <v>10</v>
      </c>
      <c r="E3342">
        <v>0</v>
      </c>
      <c r="F3342">
        <v>350</v>
      </c>
      <c r="G3342" s="5">
        <v>3.7297297297297298</v>
      </c>
      <c r="H3342" s="5">
        <v>64982.324324324298</v>
      </c>
      <c r="I3342">
        <v>44</v>
      </c>
      <c r="J3342">
        <v>10</v>
      </c>
      <c r="K3342">
        <v>1</v>
      </c>
      <c r="L3342">
        <v>393</v>
      </c>
      <c r="M3342">
        <v>30</v>
      </c>
      <c r="N3342">
        <v>9</v>
      </c>
      <c r="O3342">
        <v>2</v>
      </c>
      <c r="P3342">
        <v>220</v>
      </c>
      <c r="Q3342">
        <v>34</v>
      </c>
      <c r="R3342">
        <v>11</v>
      </c>
      <c r="S3342">
        <v>1</v>
      </c>
      <c r="T3342">
        <v>338</v>
      </c>
    </row>
    <row r="3343" spans="1:20" x14ac:dyDescent="0.2">
      <c r="A3343" s="1">
        <v>43362</v>
      </c>
      <c r="B3343" t="s">
        <v>20</v>
      </c>
      <c r="C3343">
        <v>41</v>
      </c>
      <c r="D3343">
        <v>8</v>
      </c>
      <c r="E3343">
        <v>0</v>
      </c>
      <c r="F3343">
        <v>381</v>
      </c>
      <c r="G3343" s="5">
        <v>2.2258064516128999</v>
      </c>
      <c r="H3343" s="5">
        <v>67869.838709677395</v>
      </c>
      <c r="I3343">
        <v>12</v>
      </c>
      <c r="J3343">
        <v>7</v>
      </c>
      <c r="K3343">
        <v>0</v>
      </c>
      <c r="L3343">
        <v>82</v>
      </c>
      <c r="M3343">
        <v>10</v>
      </c>
      <c r="N3343">
        <v>6</v>
      </c>
      <c r="O3343">
        <v>0</v>
      </c>
      <c r="P3343">
        <v>64</v>
      </c>
      <c r="Q3343">
        <v>21</v>
      </c>
      <c r="R3343">
        <v>12</v>
      </c>
      <c r="S3343">
        <v>1</v>
      </c>
      <c r="T3343">
        <v>235</v>
      </c>
    </row>
    <row r="3344" spans="1:20" x14ac:dyDescent="0.2">
      <c r="A3344" s="1">
        <v>43362</v>
      </c>
      <c r="B3344" t="s">
        <v>21</v>
      </c>
      <c r="C3344">
        <v>18</v>
      </c>
      <c r="D3344">
        <v>10</v>
      </c>
      <c r="E3344">
        <v>1</v>
      </c>
      <c r="F3344">
        <v>174</v>
      </c>
      <c r="G3344" s="5">
        <v>2.1764705882352899</v>
      </c>
      <c r="H3344" s="5">
        <v>70659.588235294097</v>
      </c>
      <c r="I3344">
        <v>9</v>
      </c>
      <c r="J3344">
        <v>10</v>
      </c>
      <c r="K3344">
        <v>0</v>
      </c>
      <c r="L3344">
        <v>90</v>
      </c>
      <c r="M3344">
        <v>6</v>
      </c>
      <c r="N3344">
        <v>10</v>
      </c>
      <c r="O3344">
        <v>0</v>
      </c>
      <c r="P3344">
        <v>62</v>
      </c>
      <c r="Q3344">
        <v>5</v>
      </c>
      <c r="R3344">
        <v>10</v>
      </c>
      <c r="S3344">
        <v>2</v>
      </c>
      <c r="T3344">
        <v>40</v>
      </c>
    </row>
    <row r="3345" spans="1:20" x14ac:dyDescent="0.2">
      <c r="A3345" s="1">
        <v>43362</v>
      </c>
      <c r="B3345" t="s">
        <v>22</v>
      </c>
      <c r="C3345">
        <v>21</v>
      </c>
      <c r="D3345">
        <v>8</v>
      </c>
      <c r="E3345">
        <v>0</v>
      </c>
      <c r="F3345">
        <v>192</v>
      </c>
      <c r="G3345" s="5">
        <v>2.65</v>
      </c>
      <c r="H3345" s="5">
        <v>40095.949999999997</v>
      </c>
      <c r="I3345">
        <v>32</v>
      </c>
      <c r="J3345">
        <v>7</v>
      </c>
      <c r="K3345">
        <v>0</v>
      </c>
      <c r="L3345">
        <v>269</v>
      </c>
      <c r="M3345">
        <v>25</v>
      </c>
      <c r="N3345">
        <v>8</v>
      </c>
      <c r="O3345">
        <v>2</v>
      </c>
      <c r="P3345">
        <v>186</v>
      </c>
      <c r="Q3345">
        <v>28</v>
      </c>
      <c r="R3345">
        <v>8</v>
      </c>
      <c r="S3345">
        <v>0</v>
      </c>
      <c r="T3345">
        <v>253</v>
      </c>
    </row>
    <row r="3346" spans="1:20" x14ac:dyDescent="0.2">
      <c r="A3346" s="1">
        <v>43362</v>
      </c>
      <c r="B3346" t="s">
        <v>23</v>
      </c>
      <c r="C3346">
        <v>46</v>
      </c>
      <c r="D3346">
        <v>10</v>
      </c>
      <c r="E3346">
        <v>0</v>
      </c>
      <c r="F3346">
        <v>500</v>
      </c>
      <c r="G3346" s="5">
        <v>2.71428571428571</v>
      </c>
      <c r="H3346" s="5">
        <v>59825.571428571398</v>
      </c>
      <c r="I3346">
        <v>48</v>
      </c>
      <c r="J3346">
        <v>10</v>
      </c>
      <c r="K3346">
        <v>1</v>
      </c>
      <c r="L3346">
        <v>512</v>
      </c>
      <c r="M3346">
        <v>61</v>
      </c>
      <c r="N3346">
        <v>10</v>
      </c>
      <c r="O3346">
        <v>0</v>
      </c>
      <c r="P3346">
        <v>665</v>
      </c>
      <c r="Q3346">
        <v>21</v>
      </c>
      <c r="R3346">
        <v>10</v>
      </c>
      <c r="S3346">
        <v>0</v>
      </c>
      <c r="T3346">
        <v>231</v>
      </c>
    </row>
    <row r="3347" spans="1:20" x14ac:dyDescent="0.2">
      <c r="A3347" s="1">
        <v>43362</v>
      </c>
      <c r="B3347" t="s">
        <v>24</v>
      </c>
      <c r="C3347">
        <v>19</v>
      </c>
      <c r="D3347">
        <v>2</v>
      </c>
      <c r="E3347">
        <v>0</v>
      </c>
      <c r="F3347">
        <v>78</v>
      </c>
      <c r="G3347" s="5">
        <v>1.86666666666666</v>
      </c>
      <c r="H3347" s="5">
        <v>60102.266666666597</v>
      </c>
      <c r="I3347">
        <v>13</v>
      </c>
      <c r="J3347">
        <v>2</v>
      </c>
      <c r="K3347">
        <v>0</v>
      </c>
      <c r="L3347">
        <v>30</v>
      </c>
      <c r="M3347">
        <v>9</v>
      </c>
      <c r="N3347">
        <v>2</v>
      </c>
      <c r="O3347">
        <v>0</v>
      </c>
      <c r="P3347">
        <v>22</v>
      </c>
      <c r="Q3347">
        <v>17</v>
      </c>
      <c r="R3347">
        <v>2</v>
      </c>
      <c r="S3347">
        <v>0</v>
      </c>
      <c r="T3347">
        <v>40</v>
      </c>
    </row>
    <row r="3348" spans="1:20" x14ac:dyDescent="0.2">
      <c r="A3348" s="1">
        <v>43362</v>
      </c>
      <c r="B3348" t="s">
        <v>25</v>
      </c>
      <c r="C3348">
        <v>15</v>
      </c>
      <c r="D3348">
        <v>4</v>
      </c>
      <c r="E3348">
        <v>0</v>
      </c>
      <c r="F3348">
        <v>56</v>
      </c>
      <c r="G3348" s="5">
        <v>2.5</v>
      </c>
      <c r="H3348" s="5">
        <v>50141.5</v>
      </c>
      <c r="I3348">
        <v>7</v>
      </c>
      <c r="J3348">
        <v>4</v>
      </c>
      <c r="K3348">
        <v>0</v>
      </c>
      <c r="L3348">
        <v>24</v>
      </c>
      <c r="M3348">
        <v>9</v>
      </c>
      <c r="N3348">
        <v>4</v>
      </c>
      <c r="O3348">
        <v>1</v>
      </c>
      <c r="P3348">
        <v>27</v>
      </c>
      <c r="Q3348">
        <v>6</v>
      </c>
      <c r="R3348">
        <v>4</v>
      </c>
      <c r="S3348">
        <v>0</v>
      </c>
      <c r="T3348">
        <v>24</v>
      </c>
    </row>
    <row r="3349" spans="1:20" x14ac:dyDescent="0.2">
      <c r="A3349" s="1">
        <v>43362</v>
      </c>
      <c r="B3349" t="s">
        <v>26</v>
      </c>
      <c r="C3349">
        <v>61</v>
      </c>
      <c r="D3349">
        <v>2</v>
      </c>
      <c r="E3349">
        <v>0</v>
      </c>
      <c r="F3349">
        <v>112</v>
      </c>
      <c r="G3349" s="5">
        <v>2.8250000000000002</v>
      </c>
      <c r="H3349" s="5">
        <v>70054.175000000003</v>
      </c>
      <c r="I3349">
        <v>43</v>
      </c>
      <c r="J3349">
        <v>2</v>
      </c>
      <c r="K3349">
        <v>0</v>
      </c>
      <c r="L3349">
        <v>85</v>
      </c>
      <c r="M3349">
        <v>28</v>
      </c>
      <c r="N3349">
        <v>2</v>
      </c>
      <c r="O3349">
        <v>0</v>
      </c>
      <c r="P3349">
        <v>50</v>
      </c>
      <c r="Q3349">
        <v>50</v>
      </c>
      <c r="R3349">
        <v>2</v>
      </c>
      <c r="S3349">
        <v>0</v>
      </c>
      <c r="T3349">
        <v>98</v>
      </c>
    </row>
    <row r="3350" spans="1:20" x14ac:dyDescent="0.2">
      <c r="A3350" s="1">
        <v>43362</v>
      </c>
      <c r="B3350" t="s">
        <v>27</v>
      </c>
      <c r="C3350">
        <v>17</v>
      </c>
      <c r="D3350">
        <v>8</v>
      </c>
      <c r="E3350">
        <v>1</v>
      </c>
      <c r="F3350">
        <v>151</v>
      </c>
      <c r="G3350" s="5">
        <v>6.2941176470588198</v>
      </c>
      <c r="H3350" s="5">
        <v>58892.176470588201</v>
      </c>
      <c r="I3350">
        <v>11</v>
      </c>
      <c r="J3350">
        <v>8</v>
      </c>
      <c r="K3350">
        <v>0</v>
      </c>
      <c r="L3350">
        <v>107</v>
      </c>
      <c r="M3350">
        <v>8</v>
      </c>
      <c r="N3350">
        <v>8</v>
      </c>
      <c r="O3350">
        <v>2</v>
      </c>
      <c r="P3350">
        <v>52</v>
      </c>
      <c r="Q3350">
        <v>7</v>
      </c>
      <c r="R3350">
        <v>8</v>
      </c>
      <c r="S3350">
        <v>1</v>
      </c>
      <c r="T3350">
        <v>58</v>
      </c>
    </row>
    <row r="3351" spans="1:20" x14ac:dyDescent="0.2">
      <c r="A3351" s="1">
        <v>43362</v>
      </c>
      <c r="B3351" t="s">
        <v>28</v>
      </c>
      <c r="C3351">
        <v>30</v>
      </c>
      <c r="D3351">
        <v>8</v>
      </c>
      <c r="E3351">
        <v>0</v>
      </c>
      <c r="F3351">
        <v>258</v>
      </c>
      <c r="G3351" s="5">
        <v>4.8</v>
      </c>
      <c r="H3351" s="5">
        <v>55194.75</v>
      </c>
      <c r="I3351">
        <v>14</v>
      </c>
      <c r="J3351">
        <v>9</v>
      </c>
      <c r="K3351">
        <v>0</v>
      </c>
      <c r="L3351">
        <v>121</v>
      </c>
      <c r="M3351">
        <v>14</v>
      </c>
      <c r="N3351">
        <v>8</v>
      </c>
      <c r="O3351">
        <v>1</v>
      </c>
      <c r="P3351">
        <v>89</v>
      </c>
      <c r="Q3351">
        <v>12</v>
      </c>
      <c r="R3351">
        <v>14</v>
      </c>
      <c r="S3351">
        <v>1</v>
      </c>
      <c r="T3351">
        <v>156</v>
      </c>
    </row>
    <row r="3352" spans="1:20" x14ac:dyDescent="0.2">
      <c r="A3352" s="1">
        <v>43362</v>
      </c>
      <c r="B3352" t="s">
        <v>29</v>
      </c>
      <c r="C3352">
        <v>25</v>
      </c>
      <c r="D3352">
        <v>2</v>
      </c>
      <c r="E3352">
        <v>0</v>
      </c>
      <c r="F3352">
        <v>59</v>
      </c>
      <c r="G3352" s="5">
        <v>1.9565217391304299</v>
      </c>
      <c r="H3352" s="5">
        <v>56623.260869565202</v>
      </c>
      <c r="I3352">
        <v>10</v>
      </c>
      <c r="J3352">
        <v>2</v>
      </c>
      <c r="K3352">
        <v>0</v>
      </c>
      <c r="L3352">
        <v>24</v>
      </c>
      <c r="M3352">
        <v>8</v>
      </c>
      <c r="N3352">
        <v>2</v>
      </c>
      <c r="O3352">
        <v>1</v>
      </c>
      <c r="P3352">
        <v>12</v>
      </c>
      <c r="Q3352">
        <v>22</v>
      </c>
      <c r="R3352">
        <v>2</v>
      </c>
      <c r="S3352">
        <v>0</v>
      </c>
      <c r="T3352">
        <v>47</v>
      </c>
    </row>
    <row r="3353" spans="1:20" x14ac:dyDescent="0.2">
      <c r="A3353" s="1">
        <v>43362</v>
      </c>
      <c r="B3353" t="s">
        <v>30</v>
      </c>
      <c r="C3353">
        <v>33</v>
      </c>
      <c r="D3353">
        <v>2</v>
      </c>
      <c r="E3353">
        <v>0</v>
      </c>
      <c r="F3353">
        <v>128</v>
      </c>
      <c r="G3353" s="5">
        <v>2.15</v>
      </c>
      <c r="H3353" s="5">
        <v>65198.7</v>
      </c>
      <c r="I3353">
        <v>20</v>
      </c>
      <c r="J3353">
        <v>2</v>
      </c>
      <c r="K3353">
        <v>0</v>
      </c>
      <c r="L3353">
        <v>40</v>
      </c>
      <c r="M3353">
        <v>12</v>
      </c>
      <c r="N3353">
        <v>2</v>
      </c>
      <c r="O3353">
        <v>0</v>
      </c>
      <c r="P3353">
        <v>27</v>
      </c>
      <c r="Q3353">
        <v>9</v>
      </c>
      <c r="R3353">
        <v>2</v>
      </c>
      <c r="S3353">
        <v>0</v>
      </c>
      <c r="T3353">
        <v>24</v>
      </c>
    </row>
    <row r="3354" spans="1:20" x14ac:dyDescent="0.2">
      <c r="A3354" s="1">
        <v>43362</v>
      </c>
      <c r="B3354" t="s">
        <v>31</v>
      </c>
      <c r="C3354">
        <v>108</v>
      </c>
      <c r="D3354">
        <v>12</v>
      </c>
      <c r="E3354">
        <v>0</v>
      </c>
      <c r="F3354">
        <v>1323</v>
      </c>
      <c r="G3354" s="5">
        <v>3.3762376237623699</v>
      </c>
      <c r="H3354" s="5">
        <v>61506.7821782178</v>
      </c>
      <c r="I3354">
        <v>101</v>
      </c>
      <c r="J3354">
        <v>12</v>
      </c>
      <c r="K3354">
        <v>0</v>
      </c>
      <c r="L3354">
        <v>1180</v>
      </c>
      <c r="M3354">
        <v>69</v>
      </c>
      <c r="N3354">
        <v>12</v>
      </c>
      <c r="O3354">
        <v>1</v>
      </c>
      <c r="P3354">
        <v>746</v>
      </c>
      <c r="Q3354">
        <v>85</v>
      </c>
      <c r="R3354">
        <v>14</v>
      </c>
      <c r="S3354">
        <v>1</v>
      </c>
      <c r="T3354">
        <v>1154</v>
      </c>
    </row>
    <row r="3355" spans="1:20" x14ac:dyDescent="0.2">
      <c r="A3355" s="1">
        <v>43362</v>
      </c>
      <c r="B3355" t="s">
        <v>32</v>
      </c>
      <c r="C3355">
        <v>42</v>
      </c>
      <c r="D3355">
        <v>3</v>
      </c>
      <c r="E3355">
        <v>0</v>
      </c>
      <c r="F3355">
        <v>188</v>
      </c>
      <c r="G3355" s="5">
        <v>2.2727272727272698</v>
      </c>
      <c r="H3355" s="5">
        <v>69789.242424242402</v>
      </c>
      <c r="I3355">
        <v>39</v>
      </c>
      <c r="J3355">
        <v>3</v>
      </c>
      <c r="K3355">
        <v>0</v>
      </c>
      <c r="L3355">
        <v>153</v>
      </c>
      <c r="M3355">
        <v>24</v>
      </c>
      <c r="N3355">
        <v>3</v>
      </c>
      <c r="O3355">
        <v>0</v>
      </c>
      <c r="P3355">
        <v>85</v>
      </c>
      <c r="Q3355">
        <v>29</v>
      </c>
      <c r="R3355">
        <v>3</v>
      </c>
      <c r="S3355">
        <v>0</v>
      </c>
      <c r="T3355">
        <v>103</v>
      </c>
    </row>
    <row r="3356" spans="1:20" x14ac:dyDescent="0.2">
      <c r="A3356" s="1">
        <v>43363</v>
      </c>
      <c r="B3356" t="s">
        <v>18</v>
      </c>
      <c r="C3356">
        <v>12</v>
      </c>
      <c r="D3356">
        <v>4</v>
      </c>
      <c r="E3356">
        <v>0</v>
      </c>
      <c r="F3356">
        <v>38</v>
      </c>
      <c r="G3356" s="5">
        <v>7.5454545454545396</v>
      </c>
      <c r="H3356" s="5">
        <v>45565.909090909001</v>
      </c>
      <c r="I3356">
        <v>10</v>
      </c>
      <c r="J3356">
        <v>4</v>
      </c>
      <c r="K3356">
        <v>0</v>
      </c>
      <c r="L3356">
        <v>32</v>
      </c>
      <c r="M3356">
        <v>20</v>
      </c>
      <c r="N3356">
        <v>4</v>
      </c>
      <c r="O3356">
        <v>0</v>
      </c>
      <c r="P3356">
        <v>70</v>
      </c>
      <c r="Q3356">
        <v>8</v>
      </c>
      <c r="R3356">
        <v>4</v>
      </c>
      <c r="S3356">
        <v>0</v>
      </c>
      <c r="T3356">
        <v>28</v>
      </c>
    </row>
    <row r="3357" spans="1:20" x14ac:dyDescent="0.2">
      <c r="A3357" s="1">
        <v>43363</v>
      </c>
      <c r="B3357" t="s">
        <v>19</v>
      </c>
      <c r="C3357">
        <v>29</v>
      </c>
      <c r="D3357">
        <v>14</v>
      </c>
      <c r="E3357">
        <v>2</v>
      </c>
      <c r="F3357">
        <v>367</v>
      </c>
      <c r="G3357" s="5">
        <v>2.6551724137931001</v>
      </c>
      <c r="H3357" s="5">
        <v>72462.896551724101</v>
      </c>
      <c r="I3357">
        <v>24</v>
      </c>
      <c r="J3357">
        <v>12</v>
      </c>
      <c r="K3357">
        <v>1</v>
      </c>
      <c r="L3357">
        <v>266</v>
      </c>
      <c r="M3357">
        <v>56</v>
      </c>
      <c r="N3357">
        <v>15</v>
      </c>
      <c r="O3357">
        <v>0</v>
      </c>
      <c r="P3357">
        <v>799</v>
      </c>
      <c r="Q3357">
        <v>28</v>
      </c>
      <c r="R3357">
        <v>15</v>
      </c>
      <c r="S3357">
        <v>1</v>
      </c>
      <c r="T3357">
        <v>394</v>
      </c>
    </row>
    <row r="3358" spans="1:20" x14ac:dyDescent="0.2">
      <c r="A3358" s="1">
        <v>43363</v>
      </c>
      <c r="B3358" t="s">
        <v>20</v>
      </c>
      <c r="C3358">
        <v>18</v>
      </c>
      <c r="D3358">
        <v>8</v>
      </c>
      <c r="E3358">
        <v>0</v>
      </c>
      <c r="F3358">
        <v>145</v>
      </c>
      <c r="G3358" s="5">
        <v>2.4444444444444402</v>
      </c>
      <c r="H3358" s="5">
        <v>61205.055555555497</v>
      </c>
      <c r="I3358">
        <v>18</v>
      </c>
      <c r="J3358">
        <v>9</v>
      </c>
      <c r="K3358">
        <v>0</v>
      </c>
      <c r="L3358">
        <v>156</v>
      </c>
      <c r="M3358">
        <v>42</v>
      </c>
      <c r="N3358">
        <v>8</v>
      </c>
      <c r="O3358">
        <v>0</v>
      </c>
      <c r="P3358">
        <v>350</v>
      </c>
      <c r="Q3358">
        <v>23</v>
      </c>
      <c r="R3358">
        <v>8</v>
      </c>
      <c r="S3358">
        <v>0</v>
      </c>
      <c r="T3358">
        <v>200</v>
      </c>
    </row>
    <row r="3359" spans="1:20" x14ac:dyDescent="0.2">
      <c r="A3359" s="1">
        <v>43363</v>
      </c>
      <c r="B3359" t="s">
        <v>21</v>
      </c>
      <c r="C3359">
        <v>8</v>
      </c>
      <c r="D3359">
        <v>10</v>
      </c>
      <c r="E3359">
        <v>1</v>
      </c>
      <c r="F3359">
        <v>71</v>
      </c>
      <c r="G3359" s="5">
        <v>7.1428571428571397</v>
      </c>
      <c r="H3359" s="5">
        <v>57171.142857142797</v>
      </c>
      <c r="I3359">
        <v>6</v>
      </c>
      <c r="J3359">
        <v>10</v>
      </c>
      <c r="K3359">
        <v>0</v>
      </c>
      <c r="L3359">
        <v>60</v>
      </c>
      <c r="M3359">
        <v>10</v>
      </c>
      <c r="N3359">
        <v>10</v>
      </c>
      <c r="O3359">
        <v>0</v>
      </c>
      <c r="P3359">
        <v>102</v>
      </c>
      <c r="Q3359">
        <v>20</v>
      </c>
      <c r="R3359">
        <v>10</v>
      </c>
      <c r="S3359">
        <v>0</v>
      </c>
      <c r="T3359">
        <v>205</v>
      </c>
    </row>
    <row r="3360" spans="1:20" x14ac:dyDescent="0.2">
      <c r="A3360" s="1">
        <v>43363</v>
      </c>
      <c r="B3360" t="s">
        <v>22</v>
      </c>
      <c r="C3360">
        <v>29</v>
      </c>
      <c r="D3360">
        <v>8</v>
      </c>
      <c r="E3360">
        <v>0</v>
      </c>
      <c r="F3360">
        <v>270</v>
      </c>
      <c r="G3360" s="5">
        <v>2.3928571428571401</v>
      </c>
      <c r="H3360" s="5">
        <v>64392.071428571398</v>
      </c>
      <c r="I3360">
        <v>17</v>
      </c>
      <c r="J3360">
        <v>7</v>
      </c>
      <c r="K3360">
        <v>0</v>
      </c>
      <c r="L3360">
        <v>144</v>
      </c>
      <c r="M3360">
        <v>48</v>
      </c>
      <c r="N3360">
        <v>8</v>
      </c>
      <c r="O3360">
        <v>0</v>
      </c>
      <c r="P3360">
        <v>444</v>
      </c>
      <c r="Q3360">
        <v>26</v>
      </c>
      <c r="R3360">
        <v>8</v>
      </c>
      <c r="S3360">
        <v>1</v>
      </c>
      <c r="T3360">
        <v>227</v>
      </c>
    </row>
    <row r="3361" spans="1:20" x14ac:dyDescent="0.2">
      <c r="A3361" s="1">
        <v>43363</v>
      </c>
      <c r="B3361" t="s">
        <v>23</v>
      </c>
      <c r="C3361">
        <v>48</v>
      </c>
      <c r="D3361">
        <v>10</v>
      </c>
      <c r="E3361">
        <v>0</v>
      </c>
      <c r="F3361">
        <v>534</v>
      </c>
      <c r="G3361" s="5">
        <v>4.2727272727272698</v>
      </c>
      <c r="H3361" s="5">
        <v>52367.613636363603</v>
      </c>
      <c r="I3361">
        <v>40</v>
      </c>
      <c r="J3361">
        <v>10</v>
      </c>
      <c r="K3361">
        <v>0</v>
      </c>
      <c r="L3361">
        <v>439</v>
      </c>
      <c r="M3361">
        <v>94</v>
      </c>
      <c r="N3361">
        <v>10</v>
      </c>
      <c r="O3361">
        <v>0</v>
      </c>
      <c r="P3361">
        <v>1046</v>
      </c>
      <c r="Q3361">
        <v>37</v>
      </c>
      <c r="R3361">
        <v>10</v>
      </c>
      <c r="S3361">
        <v>0</v>
      </c>
      <c r="T3361">
        <v>409</v>
      </c>
    </row>
    <row r="3362" spans="1:20" x14ac:dyDescent="0.2">
      <c r="A3362" s="1">
        <v>43363</v>
      </c>
      <c r="B3362" t="s">
        <v>24</v>
      </c>
      <c r="C3362">
        <v>12</v>
      </c>
      <c r="D3362">
        <v>2</v>
      </c>
      <c r="E3362">
        <v>0</v>
      </c>
      <c r="F3362">
        <v>50</v>
      </c>
      <c r="G3362" s="5">
        <v>2.9166666666666599</v>
      </c>
      <c r="H3362" s="5">
        <v>58426.333333333299</v>
      </c>
      <c r="I3362">
        <v>18</v>
      </c>
      <c r="J3362">
        <v>2</v>
      </c>
      <c r="K3362">
        <v>0</v>
      </c>
      <c r="L3362">
        <v>56</v>
      </c>
      <c r="M3362">
        <v>38</v>
      </c>
      <c r="N3362">
        <v>2</v>
      </c>
      <c r="O3362">
        <v>0</v>
      </c>
      <c r="P3362">
        <v>107</v>
      </c>
      <c r="Q3362">
        <v>24</v>
      </c>
      <c r="R3362">
        <v>2</v>
      </c>
      <c r="S3362">
        <v>0</v>
      </c>
      <c r="T3362">
        <v>84</v>
      </c>
    </row>
    <row r="3363" spans="1:20" x14ac:dyDescent="0.2">
      <c r="A3363" s="1">
        <v>43363</v>
      </c>
      <c r="B3363" t="s">
        <v>25</v>
      </c>
      <c r="C3363">
        <v>5</v>
      </c>
      <c r="D3363">
        <v>4</v>
      </c>
      <c r="E3363">
        <v>0</v>
      </c>
      <c r="F3363">
        <v>20</v>
      </c>
      <c r="G3363" s="5">
        <v>1</v>
      </c>
      <c r="H3363" s="5">
        <v>99999</v>
      </c>
      <c r="I3363">
        <v>10</v>
      </c>
      <c r="J3363">
        <v>4</v>
      </c>
      <c r="K3363">
        <v>0</v>
      </c>
      <c r="L3363">
        <v>35</v>
      </c>
      <c r="M3363">
        <v>20</v>
      </c>
      <c r="N3363">
        <v>4</v>
      </c>
      <c r="O3363">
        <v>0</v>
      </c>
      <c r="P3363">
        <v>80</v>
      </c>
      <c r="Q3363">
        <v>9</v>
      </c>
      <c r="R3363">
        <v>4</v>
      </c>
      <c r="S3363">
        <v>0</v>
      </c>
      <c r="T3363">
        <v>32</v>
      </c>
    </row>
    <row r="3364" spans="1:20" x14ac:dyDescent="0.2">
      <c r="A3364" s="1">
        <v>43363</v>
      </c>
      <c r="B3364" t="s">
        <v>26</v>
      </c>
      <c r="C3364">
        <v>35</v>
      </c>
      <c r="D3364">
        <v>2</v>
      </c>
      <c r="E3364">
        <v>0</v>
      </c>
      <c r="F3364">
        <v>69</v>
      </c>
      <c r="G3364" s="5">
        <v>4.9230769230769198</v>
      </c>
      <c r="H3364" s="5">
        <v>53931.115384615303</v>
      </c>
      <c r="I3364">
        <v>44</v>
      </c>
      <c r="J3364">
        <v>2</v>
      </c>
      <c r="K3364">
        <v>0</v>
      </c>
      <c r="L3364">
        <v>88</v>
      </c>
      <c r="M3364">
        <v>92</v>
      </c>
      <c r="N3364">
        <v>2</v>
      </c>
      <c r="O3364">
        <v>0</v>
      </c>
      <c r="P3364">
        <v>174</v>
      </c>
      <c r="Q3364">
        <v>50</v>
      </c>
      <c r="R3364">
        <v>2</v>
      </c>
      <c r="S3364">
        <v>0</v>
      </c>
      <c r="T3364">
        <v>91</v>
      </c>
    </row>
    <row r="3365" spans="1:20" x14ac:dyDescent="0.2">
      <c r="A3365" s="1">
        <v>43363</v>
      </c>
      <c r="B3365" t="s">
        <v>27</v>
      </c>
      <c r="C3365">
        <v>6</v>
      </c>
      <c r="D3365">
        <v>8</v>
      </c>
      <c r="E3365">
        <v>0</v>
      </c>
      <c r="F3365">
        <v>54</v>
      </c>
      <c r="G3365" s="5">
        <v>1.8333333333333299</v>
      </c>
      <c r="H3365" s="5">
        <v>33419.333333333299</v>
      </c>
      <c r="I3365">
        <v>6</v>
      </c>
      <c r="J3365">
        <v>8</v>
      </c>
      <c r="K3365">
        <v>2</v>
      </c>
      <c r="L3365">
        <v>46</v>
      </c>
      <c r="M3365">
        <v>24</v>
      </c>
      <c r="N3365">
        <v>8</v>
      </c>
      <c r="O3365">
        <v>1</v>
      </c>
      <c r="P3365">
        <v>205</v>
      </c>
      <c r="Q3365">
        <v>11</v>
      </c>
      <c r="R3365">
        <v>8</v>
      </c>
      <c r="S3365">
        <v>1</v>
      </c>
      <c r="T3365">
        <v>94</v>
      </c>
    </row>
    <row r="3366" spans="1:20" x14ac:dyDescent="0.2">
      <c r="A3366" s="1">
        <v>43363</v>
      </c>
      <c r="B3366" t="s">
        <v>28</v>
      </c>
      <c r="C3366">
        <v>14</v>
      </c>
      <c r="D3366">
        <v>8</v>
      </c>
      <c r="E3366">
        <v>0</v>
      </c>
      <c r="F3366">
        <v>108</v>
      </c>
      <c r="G3366" s="5">
        <v>3.9285714285714199</v>
      </c>
      <c r="H3366" s="5">
        <v>50102.214285714203</v>
      </c>
      <c r="I3366">
        <v>17</v>
      </c>
      <c r="J3366">
        <v>11</v>
      </c>
      <c r="K3366">
        <v>0</v>
      </c>
      <c r="L3366">
        <v>190</v>
      </c>
      <c r="M3366">
        <v>30</v>
      </c>
      <c r="N3366">
        <v>13</v>
      </c>
      <c r="O3366">
        <v>0</v>
      </c>
      <c r="P3366">
        <v>378</v>
      </c>
      <c r="Q3366">
        <v>18</v>
      </c>
      <c r="R3366">
        <v>7</v>
      </c>
      <c r="S3366">
        <v>0</v>
      </c>
      <c r="T3366">
        <v>124</v>
      </c>
    </row>
    <row r="3367" spans="1:20" x14ac:dyDescent="0.2">
      <c r="A3367" s="1">
        <v>43363</v>
      </c>
      <c r="B3367" t="s">
        <v>29</v>
      </c>
      <c r="C3367">
        <v>17</v>
      </c>
      <c r="D3367">
        <v>2</v>
      </c>
      <c r="E3367">
        <v>0</v>
      </c>
      <c r="F3367">
        <v>50</v>
      </c>
      <c r="G3367" s="5">
        <v>4.125</v>
      </c>
      <c r="H3367" s="5">
        <v>68786.8125</v>
      </c>
      <c r="I3367">
        <v>27</v>
      </c>
      <c r="J3367">
        <v>2</v>
      </c>
      <c r="K3367">
        <v>0</v>
      </c>
      <c r="L3367">
        <v>77</v>
      </c>
      <c r="M3367">
        <v>40</v>
      </c>
      <c r="N3367">
        <v>2</v>
      </c>
      <c r="O3367">
        <v>0</v>
      </c>
      <c r="P3367">
        <v>112</v>
      </c>
      <c r="Q3367">
        <v>17</v>
      </c>
      <c r="R3367">
        <v>2</v>
      </c>
      <c r="S3367">
        <v>0</v>
      </c>
      <c r="T3367">
        <v>36</v>
      </c>
    </row>
    <row r="3368" spans="1:20" x14ac:dyDescent="0.2">
      <c r="A3368" s="1">
        <v>43363</v>
      </c>
      <c r="B3368" t="s">
        <v>30</v>
      </c>
      <c r="C3368">
        <v>15</v>
      </c>
      <c r="D3368">
        <v>2</v>
      </c>
      <c r="E3368">
        <v>0</v>
      </c>
      <c r="F3368">
        <v>52</v>
      </c>
      <c r="G3368" s="5">
        <v>4.5333333333333297</v>
      </c>
      <c r="H3368" s="5">
        <v>53402.733333333301</v>
      </c>
      <c r="I3368">
        <v>14</v>
      </c>
      <c r="J3368">
        <v>2</v>
      </c>
      <c r="K3368">
        <v>0</v>
      </c>
      <c r="L3368">
        <v>33</v>
      </c>
      <c r="M3368">
        <v>32</v>
      </c>
      <c r="N3368">
        <v>2</v>
      </c>
      <c r="O3368">
        <v>0</v>
      </c>
      <c r="P3368">
        <v>96</v>
      </c>
      <c r="Q3368">
        <v>19</v>
      </c>
      <c r="R3368">
        <v>2</v>
      </c>
      <c r="S3368">
        <v>0</v>
      </c>
      <c r="T3368">
        <v>58</v>
      </c>
    </row>
    <row r="3369" spans="1:20" x14ac:dyDescent="0.2">
      <c r="A3369" s="1">
        <v>43363</v>
      </c>
      <c r="B3369" t="s">
        <v>31</v>
      </c>
      <c r="C3369">
        <v>76</v>
      </c>
      <c r="D3369">
        <v>18</v>
      </c>
      <c r="E3369">
        <v>1</v>
      </c>
      <c r="F3369">
        <v>1304</v>
      </c>
      <c r="G3369" s="5">
        <v>3.76</v>
      </c>
      <c r="H3369" s="5">
        <v>60070.64</v>
      </c>
      <c r="I3369">
        <v>76</v>
      </c>
      <c r="J3369">
        <v>12</v>
      </c>
      <c r="K3369">
        <v>0</v>
      </c>
      <c r="L3369">
        <v>889</v>
      </c>
      <c r="M3369">
        <v>182</v>
      </c>
      <c r="N3369">
        <v>12</v>
      </c>
      <c r="O3369">
        <v>1</v>
      </c>
      <c r="P3369">
        <v>2097</v>
      </c>
      <c r="Q3369">
        <v>84</v>
      </c>
      <c r="R3369">
        <v>13</v>
      </c>
      <c r="S3369">
        <v>0</v>
      </c>
      <c r="T3369">
        <v>1106</v>
      </c>
    </row>
    <row r="3370" spans="1:20" x14ac:dyDescent="0.2">
      <c r="A3370" s="1">
        <v>43363</v>
      </c>
      <c r="B3370" t="s">
        <v>32</v>
      </c>
      <c r="C3370">
        <v>36</v>
      </c>
      <c r="D3370">
        <v>3</v>
      </c>
      <c r="E3370">
        <v>0</v>
      </c>
      <c r="F3370">
        <v>140</v>
      </c>
      <c r="G3370" s="5">
        <v>2.02941176470588</v>
      </c>
      <c r="H3370" s="5">
        <v>73591.470588235301</v>
      </c>
      <c r="I3370">
        <v>25</v>
      </c>
      <c r="J3370">
        <v>3</v>
      </c>
      <c r="K3370">
        <v>0</v>
      </c>
      <c r="L3370">
        <v>87</v>
      </c>
      <c r="M3370">
        <v>66</v>
      </c>
      <c r="N3370">
        <v>3</v>
      </c>
      <c r="O3370">
        <v>1</v>
      </c>
      <c r="P3370">
        <v>230</v>
      </c>
      <c r="Q3370">
        <v>23</v>
      </c>
      <c r="R3370">
        <v>3</v>
      </c>
      <c r="S3370">
        <v>0</v>
      </c>
      <c r="T3370">
        <v>103</v>
      </c>
    </row>
    <row r="3371" spans="1:20" x14ac:dyDescent="0.2">
      <c r="A3371" s="1">
        <v>43364</v>
      </c>
      <c r="B3371" t="s">
        <v>18</v>
      </c>
      <c r="C3371">
        <v>2</v>
      </c>
      <c r="D3371">
        <v>4</v>
      </c>
      <c r="E3371">
        <v>0</v>
      </c>
      <c r="F3371">
        <v>7</v>
      </c>
      <c r="G3371" s="5">
        <v>3.5</v>
      </c>
      <c r="H3371" s="5">
        <v>361</v>
      </c>
      <c r="I3371">
        <v>8</v>
      </c>
      <c r="J3371">
        <v>4</v>
      </c>
      <c r="K3371">
        <v>0</v>
      </c>
      <c r="L3371">
        <v>27</v>
      </c>
      <c r="M3371">
        <v>15</v>
      </c>
      <c r="N3371">
        <v>4</v>
      </c>
      <c r="O3371">
        <v>0</v>
      </c>
      <c r="P3371">
        <v>51</v>
      </c>
      <c r="Q3371">
        <v>10</v>
      </c>
      <c r="R3371">
        <v>4</v>
      </c>
      <c r="S3371">
        <v>0</v>
      </c>
      <c r="T3371">
        <v>35</v>
      </c>
    </row>
    <row r="3372" spans="1:20" x14ac:dyDescent="0.2">
      <c r="A3372" s="1">
        <v>43364</v>
      </c>
      <c r="B3372" t="s">
        <v>19</v>
      </c>
      <c r="C3372">
        <v>40</v>
      </c>
      <c r="D3372">
        <v>11</v>
      </c>
      <c r="E3372">
        <v>1</v>
      </c>
      <c r="F3372">
        <v>390</v>
      </c>
      <c r="G3372" s="5">
        <v>2.95</v>
      </c>
      <c r="H3372" s="5">
        <v>50177.95</v>
      </c>
      <c r="I3372">
        <v>48</v>
      </c>
      <c r="J3372">
        <v>10</v>
      </c>
      <c r="K3372">
        <v>1</v>
      </c>
      <c r="L3372">
        <v>403</v>
      </c>
      <c r="M3372">
        <v>42</v>
      </c>
      <c r="N3372">
        <v>10</v>
      </c>
      <c r="O3372">
        <v>0</v>
      </c>
      <c r="P3372">
        <v>395</v>
      </c>
      <c r="Q3372">
        <v>50</v>
      </c>
      <c r="R3372">
        <v>10</v>
      </c>
      <c r="S3372">
        <v>1</v>
      </c>
      <c r="T3372">
        <v>449</v>
      </c>
    </row>
    <row r="3373" spans="1:20" x14ac:dyDescent="0.2">
      <c r="A3373" s="1">
        <v>43364</v>
      </c>
      <c r="B3373" t="s">
        <v>20</v>
      </c>
      <c r="C3373">
        <v>17</v>
      </c>
      <c r="D3373">
        <v>9</v>
      </c>
      <c r="E3373">
        <v>0</v>
      </c>
      <c r="F3373">
        <v>151</v>
      </c>
      <c r="G3373" s="5">
        <v>1.5882352941176401</v>
      </c>
      <c r="H3373" s="5">
        <v>82405</v>
      </c>
      <c r="I3373">
        <v>30</v>
      </c>
      <c r="J3373">
        <v>8</v>
      </c>
      <c r="K3373">
        <v>0</v>
      </c>
      <c r="L3373">
        <v>232</v>
      </c>
      <c r="M3373">
        <v>30</v>
      </c>
      <c r="N3373">
        <v>14</v>
      </c>
      <c r="O3373">
        <v>0</v>
      </c>
      <c r="P3373">
        <v>439</v>
      </c>
      <c r="Q3373">
        <v>21</v>
      </c>
      <c r="R3373">
        <v>8</v>
      </c>
      <c r="S3373">
        <v>0</v>
      </c>
      <c r="T3373">
        <v>161</v>
      </c>
    </row>
    <row r="3374" spans="1:20" x14ac:dyDescent="0.2">
      <c r="A3374" s="1">
        <v>43364</v>
      </c>
      <c r="B3374" t="s">
        <v>21</v>
      </c>
      <c r="C3374">
        <v>10</v>
      </c>
      <c r="D3374">
        <v>10</v>
      </c>
      <c r="E3374">
        <v>0</v>
      </c>
      <c r="F3374">
        <v>96</v>
      </c>
      <c r="G3374" s="5">
        <v>2.2000000000000002</v>
      </c>
      <c r="H3374" s="5">
        <v>40312.699999999997</v>
      </c>
      <c r="I3374">
        <v>18</v>
      </c>
      <c r="J3374">
        <v>10</v>
      </c>
      <c r="K3374">
        <v>0</v>
      </c>
      <c r="L3374">
        <v>180</v>
      </c>
      <c r="M3374">
        <v>12</v>
      </c>
      <c r="N3374">
        <v>10</v>
      </c>
      <c r="O3374">
        <v>0</v>
      </c>
      <c r="P3374">
        <v>122</v>
      </c>
      <c r="Q3374">
        <v>24</v>
      </c>
      <c r="R3374">
        <v>10</v>
      </c>
      <c r="S3374">
        <v>0</v>
      </c>
      <c r="T3374">
        <v>243</v>
      </c>
    </row>
    <row r="3375" spans="1:20" x14ac:dyDescent="0.2">
      <c r="A3375" s="1">
        <v>43364</v>
      </c>
      <c r="B3375" t="s">
        <v>22</v>
      </c>
      <c r="C3375">
        <v>42</v>
      </c>
      <c r="D3375">
        <v>8</v>
      </c>
      <c r="E3375">
        <v>0</v>
      </c>
      <c r="F3375">
        <v>392</v>
      </c>
      <c r="G3375" s="5">
        <v>2.125</v>
      </c>
      <c r="H3375" s="5">
        <v>70148.800000000003</v>
      </c>
      <c r="I3375">
        <v>50</v>
      </c>
      <c r="J3375">
        <v>7</v>
      </c>
      <c r="K3375">
        <v>0</v>
      </c>
      <c r="L3375">
        <v>426</v>
      </c>
      <c r="M3375">
        <v>35</v>
      </c>
      <c r="N3375">
        <v>8</v>
      </c>
      <c r="O3375">
        <v>0</v>
      </c>
      <c r="P3375">
        <v>311</v>
      </c>
      <c r="Q3375">
        <v>42</v>
      </c>
      <c r="R3375">
        <v>8</v>
      </c>
      <c r="S3375">
        <v>0</v>
      </c>
      <c r="T3375">
        <v>386</v>
      </c>
    </row>
    <row r="3376" spans="1:20" x14ac:dyDescent="0.2">
      <c r="A3376" s="1">
        <v>43364</v>
      </c>
      <c r="B3376" t="s">
        <v>23</v>
      </c>
      <c r="C3376">
        <v>43</v>
      </c>
      <c r="D3376">
        <v>10</v>
      </c>
      <c r="E3376">
        <v>0</v>
      </c>
      <c r="F3376">
        <v>481</v>
      </c>
      <c r="G3376" s="5">
        <v>3.2325581395348801</v>
      </c>
      <c r="H3376" s="5">
        <v>60584.674418604598</v>
      </c>
      <c r="I3376">
        <v>69</v>
      </c>
      <c r="J3376">
        <v>10</v>
      </c>
      <c r="K3376">
        <v>0</v>
      </c>
      <c r="L3376">
        <v>766</v>
      </c>
      <c r="M3376">
        <v>54</v>
      </c>
      <c r="N3376">
        <v>10</v>
      </c>
      <c r="O3376">
        <v>0</v>
      </c>
      <c r="P3376">
        <v>589</v>
      </c>
      <c r="Q3376">
        <v>65</v>
      </c>
      <c r="R3376">
        <v>10</v>
      </c>
      <c r="S3376">
        <v>0</v>
      </c>
      <c r="T3376">
        <v>731</v>
      </c>
    </row>
    <row r="3377" spans="1:20" x14ac:dyDescent="0.2">
      <c r="A3377" s="1">
        <v>43364</v>
      </c>
      <c r="B3377" t="s">
        <v>24</v>
      </c>
      <c r="C3377">
        <v>21</v>
      </c>
      <c r="D3377">
        <v>2</v>
      </c>
      <c r="E3377">
        <v>0</v>
      </c>
      <c r="F3377">
        <v>52</v>
      </c>
      <c r="G3377" s="5">
        <v>2.1</v>
      </c>
      <c r="H3377" s="5">
        <v>65106.75</v>
      </c>
      <c r="I3377">
        <v>18</v>
      </c>
      <c r="J3377">
        <v>2</v>
      </c>
      <c r="K3377">
        <v>0</v>
      </c>
      <c r="L3377">
        <v>50</v>
      </c>
      <c r="M3377">
        <v>18</v>
      </c>
      <c r="N3377">
        <v>2</v>
      </c>
      <c r="O3377">
        <v>0</v>
      </c>
      <c r="P3377">
        <v>72</v>
      </c>
      <c r="Q3377">
        <v>24</v>
      </c>
      <c r="R3377">
        <v>2</v>
      </c>
      <c r="S3377">
        <v>0</v>
      </c>
      <c r="T3377">
        <v>67</v>
      </c>
    </row>
    <row r="3378" spans="1:20" x14ac:dyDescent="0.2">
      <c r="A3378" s="1">
        <v>43364</v>
      </c>
      <c r="B3378" t="s">
        <v>25</v>
      </c>
      <c r="C3378">
        <v>12</v>
      </c>
      <c r="D3378">
        <v>4</v>
      </c>
      <c r="E3378">
        <v>0</v>
      </c>
      <c r="F3378">
        <v>48</v>
      </c>
      <c r="G3378" s="5">
        <v>4.1428571428571397</v>
      </c>
      <c r="H3378" s="5">
        <v>43032.714285714203</v>
      </c>
      <c r="I3378">
        <v>7</v>
      </c>
      <c r="J3378">
        <v>4</v>
      </c>
      <c r="K3378">
        <v>0</v>
      </c>
      <c r="L3378">
        <v>24</v>
      </c>
      <c r="M3378">
        <v>18</v>
      </c>
      <c r="N3378">
        <v>4</v>
      </c>
      <c r="O3378">
        <v>0</v>
      </c>
      <c r="P3378">
        <v>72</v>
      </c>
      <c r="Q3378">
        <v>21</v>
      </c>
      <c r="R3378">
        <v>4</v>
      </c>
      <c r="S3378">
        <v>1</v>
      </c>
      <c r="T3378">
        <v>76</v>
      </c>
    </row>
    <row r="3379" spans="1:20" x14ac:dyDescent="0.2">
      <c r="A3379" s="1">
        <v>43364</v>
      </c>
      <c r="B3379" t="s">
        <v>26</v>
      </c>
      <c r="C3379">
        <v>42</v>
      </c>
      <c r="D3379">
        <v>2</v>
      </c>
      <c r="E3379">
        <v>0</v>
      </c>
      <c r="F3379">
        <v>83</v>
      </c>
      <c r="G3379" s="5">
        <v>3.25</v>
      </c>
      <c r="H3379" s="5">
        <v>50069.6785714285</v>
      </c>
      <c r="I3379">
        <v>67</v>
      </c>
      <c r="J3379">
        <v>2</v>
      </c>
      <c r="K3379">
        <v>0</v>
      </c>
      <c r="L3379">
        <v>131</v>
      </c>
      <c r="M3379">
        <v>63</v>
      </c>
      <c r="N3379">
        <v>2</v>
      </c>
      <c r="O3379">
        <v>0</v>
      </c>
      <c r="P3379">
        <v>125</v>
      </c>
      <c r="Q3379">
        <v>52</v>
      </c>
      <c r="R3379">
        <v>2</v>
      </c>
      <c r="S3379">
        <v>0</v>
      </c>
      <c r="T3379">
        <v>103</v>
      </c>
    </row>
    <row r="3380" spans="1:20" x14ac:dyDescent="0.2">
      <c r="A3380" s="1">
        <v>43364</v>
      </c>
      <c r="B3380" t="s">
        <v>27</v>
      </c>
      <c r="C3380">
        <v>18</v>
      </c>
      <c r="D3380">
        <v>8</v>
      </c>
      <c r="E3380">
        <v>0</v>
      </c>
      <c r="F3380">
        <v>165</v>
      </c>
      <c r="G3380" s="5">
        <v>3.38888888888888</v>
      </c>
      <c r="H3380" s="5">
        <v>61157.611111111102</v>
      </c>
      <c r="I3380">
        <v>10</v>
      </c>
      <c r="J3380">
        <v>8</v>
      </c>
      <c r="K3380">
        <v>0</v>
      </c>
      <c r="L3380">
        <v>101</v>
      </c>
      <c r="M3380">
        <v>16</v>
      </c>
      <c r="N3380">
        <v>8</v>
      </c>
      <c r="O3380">
        <v>0</v>
      </c>
      <c r="P3380">
        <v>152</v>
      </c>
      <c r="Q3380">
        <v>23</v>
      </c>
      <c r="R3380">
        <v>8</v>
      </c>
      <c r="S3380">
        <v>1</v>
      </c>
      <c r="T3380">
        <v>199</v>
      </c>
    </row>
    <row r="3381" spans="1:20" x14ac:dyDescent="0.2">
      <c r="A3381" s="1">
        <v>43364</v>
      </c>
      <c r="B3381" t="s">
        <v>28</v>
      </c>
      <c r="C3381">
        <v>13</v>
      </c>
      <c r="D3381">
        <v>8</v>
      </c>
      <c r="E3381">
        <v>0</v>
      </c>
      <c r="F3381">
        <v>98</v>
      </c>
      <c r="G3381" s="5">
        <v>3.9230769230769198</v>
      </c>
      <c r="H3381" s="5">
        <v>61614</v>
      </c>
      <c r="I3381">
        <v>27</v>
      </c>
      <c r="J3381">
        <v>11</v>
      </c>
      <c r="K3381">
        <v>1</v>
      </c>
      <c r="L3381">
        <v>272</v>
      </c>
      <c r="M3381">
        <v>29</v>
      </c>
      <c r="N3381">
        <v>7</v>
      </c>
      <c r="O3381">
        <v>0</v>
      </c>
      <c r="P3381">
        <v>205</v>
      </c>
      <c r="Q3381">
        <v>14</v>
      </c>
      <c r="R3381">
        <v>9</v>
      </c>
      <c r="S3381">
        <v>0</v>
      </c>
      <c r="T3381">
        <v>127</v>
      </c>
    </row>
    <row r="3382" spans="1:20" x14ac:dyDescent="0.2">
      <c r="A3382" s="1">
        <v>43364</v>
      </c>
      <c r="B3382" t="s">
        <v>29</v>
      </c>
      <c r="C3382">
        <v>19</v>
      </c>
      <c r="D3382">
        <v>2</v>
      </c>
      <c r="E3382">
        <v>0</v>
      </c>
      <c r="F3382">
        <v>39</v>
      </c>
      <c r="G3382" s="5">
        <v>1.9473684210526301</v>
      </c>
      <c r="H3382" s="5">
        <v>68461.947368420995</v>
      </c>
      <c r="I3382">
        <v>27</v>
      </c>
      <c r="J3382">
        <v>2</v>
      </c>
      <c r="K3382">
        <v>0</v>
      </c>
      <c r="L3382">
        <v>68</v>
      </c>
      <c r="M3382">
        <v>37</v>
      </c>
      <c r="N3382">
        <v>2</v>
      </c>
      <c r="O3382">
        <v>0</v>
      </c>
      <c r="P3382">
        <v>121</v>
      </c>
      <c r="Q3382">
        <v>23</v>
      </c>
      <c r="R3382">
        <v>2</v>
      </c>
      <c r="S3382">
        <v>0</v>
      </c>
      <c r="T3382">
        <v>46</v>
      </c>
    </row>
    <row r="3383" spans="1:20" x14ac:dyDescent="0.2">
      <c r="A3383" s="1">
        <v>43364</v>
      </c>
      <c r="B3383" t="s">
        <v>30</v>
      </c>
      <c r="C3383">
        <v>21</v>
      </c>
      <c r="D3383">
        <v>2</v>
      </c>
      <c r="E3383">
        <v>0</v>
      </c>
      <c r="F3383">
        <v>51</v>
      </c>
      <c r="G3383" s="5">
        <v>1.5714285714285701</v>
      </c>
      <c r="H3383" s="5">
        <v>85812.571428571406</v>
      </c>
      <c r="I3383">
        <v>19</v>
      </c>
      <c r="J3383">
        <v>2</v>
      </c>
      <c r="K3383">
        <v>0</v>
      </c>
      <c r="L3383">
        <v>40</v>
      </c>
      <c r="M3383">
        <v>29</v>
      </c>
      <c r="N3383">
        <v>2</v>
      </c>
      <c r="O3383">
        <v>0</v>
      </c>
      <c r="P3383">
        <v>75</v>
      </c>
      <c r="Q3383">
        <v>29</v>
      </c>
      <c r="R3383">
        <v>2</v>
      </c>
      <c r="S3383">
        <v>0</v>
      </c>
      <c r="T3383">
        <v>66</v>
      </c>
    </row>
    <row r="3384" spans="1:20" x14ac:dyDescent="0.2">
      <c r="A3384" s="1">
        <v>43364</v>
      </c>
      <c r="B3384" t="s">
        <v>31</v>
      </c>
      <c r="C3384">
        <v>81</v>
      </c>
      <c r="D3384">
        <v>16</v>
      </c>
      <c r="E3384">
        <v>0</v>
      </c>
      <c r="F3384">
        <v>1294</v>
      </c>
      <c r="G3384" s="5">
        <v>9.6296296296296298</v>
      </c>
      <c r="H3384" s="5">
        <v>40853.9012345679</v>
      </c>
      <c r="I3384">
        <v>135</v>
      </c>
      <c r="J3384">
        <v>13</v>
      </c>
      <c r="K3384">
        <v>0</v>
      </c>
      <c r="L3384">
        <v>1733</v>
      </c>
      <c r="M3384">
        <v>122</v>
      </c>
      <c r="N3384">
        <v>14</v>
      </c>
      <c r="O3384">
        <v>0</v>
      </c>
      <c r="P3384">
        <v>1706</v>
      </c>
      <c r="Q3384">
        <v>111</v>
      </c>
      <c r="R3384">
        <v>12</v>
      </c>
      <c r="S3384">
        <v>0</v>
      </c>
      <c r="T3384">
        <v>1248</v>
      </c>
    </row>
    <row r="3385" spans="1:20" x14ac:dyDescent="0.2">
      <c r="A3385" s="1">
        <v>43364</v>
      </c>
      <c r="B3385" t="s">
        <v>32</v>
      </c>
      <c r="C3385">
        <v>39</v>
      </c>
      <c r="D3385">
        <v>3</v>
      </c>
      <c r="E3385">
        <v>0</v>
      </c>
      <c r="F3385">
        <v>151</v>
      </c>
      <c r="G3385" s="5">
        <v>10.297297297297201</v>
      </c>
      <c r="H3385" s="5">
        <v>46100.351351351303</v>
      </c>
      <c r="I3385">
        <v>45</v>
      </c>
      <c r="J3385">
        <v>3</v>
      </c>
      <c r="K3385">
        <v>0</v>
      </c>
      <c r="L3385">
        <v>158</v>
      </c>
      <c r="M3385">
        <v>47</v>
      </c>
      <c r="N3385">
        <v>3</v>
      </c>
      <c r="O3385">
        <v>0</v>
      </c>
      <c r="P3385">
        <v>201</v>
      </c>
      <c r="Q3385">
        <v>42</v>
      </c>
      <c r="R3385">
        <v>3</v>
      </c>
      <c r="S3385">
        <v>0</v>
      </c>
      <c r="T3385">
        <v>151</v>
      </c>
    </row>
    <row r="3386" spans="1:20" x14ac:dyDescent="0.2">
      <c r="A3386" s="1">
        <v>43365</v>
      </c>
      <c r="B3386" t="s">
        <v>18</v>
      </c>
      <c r="C3386">
        <v>21</v>
      </c>
      <c r="D3386">
        <v>4</v>
      </c>
      <c r="E3386">
        <v>0</v>
      </c>
      <c r="F3386">
        <v>73</v>
      </c>
      <c r="G3386" s="5">
        <v>3.0625</v>
      </c>
      <c r="H3386" s="5">
        <v>62573.5625</v>
      </c>
      <c r="I3386">
        <v>11</v>
      </c>
      <c r="J3386">
        <v>4</v>
      </c>
      <c r="K3386">
        <v>0</v>
      </c>
      <c r="L3386">
        <v>38</v>
      </c>
      <c r="M3386">
        <v>14</v>
      </c>
      <c r="N3386">
        <v>4</v>
      </c>
      <c r="O3386">
        <v>0</v>
      </c>
      <c r="P3386">
        <v>49</v>
      </c>
      <c r="Q3386">
        <v>20</v>
      </c>
      <c r="R3386">
        <v>4</v>
      </c>
      <c r="S3386">
        <v>0</v>
      </c>
      <c r="T3386">
        <v>69</v>
      </c>
    </row>
    <row r="3387" spans="1:20" x14ac:dyDescent="0.2">
      <c r="A3387" s="1">
        <v>43365</v>
      </c>
      <c r="B3387" t="s">
        <v>19</v>
      </c>
      <c r="C3387">
        <v>49</v>
      </c>
      <c r="D3387">
        <v>12</v>
      </c>
      <c r="E3387">
        <v>1</v>
      </c>
      <c r="F3387">
        <v>547</v>
      </c>
      <c r="G3387" s="5">
        <v>2.0816326530612201</v>
      </c>
      <c r="H3387" s="5">
        <v>73596.816326530607</v>
      </c>
      <c r="I3387">
        <v>51</v>
      </c>
      <c r="J3387">
        <v>13</v>
      </c>
      <c r="K3387">
        <v>1</v>
      </c>
      <c r="L3387">
        <v>596</v>
      </c>
      <c r="M3387">
        <v>39</v>
      </c>
      <c r="N3387">
        <v>11</v>
      </c>
      <c r="O3387">
        <v>2</v>
      </c>
      <c r="P3387">
        <v>374</v>
      </c>
      <c r="Q3387">
        <v>33</v>
      </c>
      <c r="R3387">
        <v>16</v>
      </c>
      <c r="S3387">
        <v>2</v>
      </c>
      <c r="T3387">
        <v>455</v>
      </c>
    </row>
    <row r="3388" spans="1:20" x14ac:dyDescent="0.2">
      <c r="A3388" s="1">
        <v>43365</v>
      </c>
      <c r="B3388" t="s">
        <v>20</v>
      </c>
      <c r="C3388">
        <v>33</v>
      </c>
      <c r="D3388">
        <v>12</v>
      </c>
      <c r="E3388">
        <v>0</v>
      </c>
      <c r="F3388">
        <v>400</v>
      </c>
      <c r="G3388" s="5">
        <v>2.72727272727272</v>
      </c>
      <c r="H3388" s="5">
        <v>45678.242424242402</v>
      </c>
      <c r="I3388">
        <v>29</v>
      </c>
      <c r="J3388">
        <v>8</v>
      </c>
      <c r="K3388">
        <v>0</v>
      </c>
      <c r="L3388">
        <v>225</v>
      </c>
      <c r="M3388">
        <v>28</v>
      </c>
      <c r="N3388">
        <v>16</v>
      </c>
      <c r="O3388">
        <v>2</v>
      </c>
      <c r="P3388">
        <v>390</v>
      </c>
      <c r="Q3388">
        <v>51</v>
      </c>
      <c r="R3388">
        <v>10</v>
      </c>
      <c r="S3388">
        <v>0</v>
      </c>
      <c r="T3388">
        <v>521</v>
      </c>
    </row>
    <row r="3389" spans="1:20" x14ac:dyDescent="0.2">
      <c r="A3389" s="1">
        <v>43365</v>
      </c>
      <c r="B3389" t="s">
        <v>21</v>
      </c>
      <c r="C3389">
        <v>33</v>
      </c>
      <c r="D3389">
        <v>10</v>
      </c>
      <c r="E3389">
        <v>0</v>
      </c>
      <c r="F3389">
        <v>334</v>
      </c>
      <c r="G3389" s="5">
        <v>3.3103448275862002</v>
      </c>
      <c r="H3389" s="5">
        <v>62101.965517241297</v>
      </c>
      <c r="I3389">
        <v>27</v>
      </c>
      <c r="J3389">
        <v>10</v>
      </c>
      <c r="K3389">
        <v>0</v>
      </c>
      <c r="L3389">
        <v>271</v>
      </c>
      <c r="M3389">
        <v>7</v>
      </c>
      <c r="N3389">
        <v>10</v>
      </c>
      <c r="O3389">
        <v>0</v>
      </c>
      <c r="P3389">
        <v>72</v>
      </c>
      <c r="Q3389">
        <v>9</v>
      </c>
      <c r="R3389">
        <v>10</v>
      </c>
      <c r="S3389">
        <v>0</v>
      </c>
      <c r="T3389">
        <v>92</v>
      </c>
    </row>
    <row r="3390" spans="1:20" x14ac:dyDescent="0.2">
      <c r="A3390" s="1">
        <v>43365</v>
      </c>
      <c r="B3390" t="s">
        <v>22</v>
      </c>
      <c r="C3390">
        <v>60</v>
      </c>
      <c r="D3390">
        <v>8</v>
      </c>
      <c r="E3390">
        <v>0</v>
      </c>
      <c r="F3390">
        <v>535</v>
      </c>
      <c r="G3390" s="5">
        <v>3.4</v>
      </c>
      <c r="H3390" s="5">
        <v>63682.400000000001</v>
      </c>
      <c r="I3390">
        <v>43</v>
      </c>
      <c r="J3390">
        <v>7</v>
      </c>
      <c r="K3390">
        <v>0</v>
      </c>
      <c r="L3390">
        <v>373</v>
      </c>
      <c r="M3390">
        <v>25</v>
      </c>
      <c r="N3390">
        <v>8</v>
      </c>
      <c r="O3390">
        <v>0</v>
      </c>
      <c r="P3390">
        <v>233</v>
      </c>
      <c r="Q3390">
        <v>37</v>
      </c>
      <c r="R3390">
        <v>8</v>
      </c>
      <c r="S3390">
        <v>0</v>
      </c>
      <c r="T3390">
        <v>345</v>
      </c>
    </row>
    <row r="3391" spans="1:20" x14ac:dyDescent="0.2">
      <c r="A3391" s="1">
        <v>43365</v>
      </c>
      <c r="B3391" t="s">
        <v>23</v>
      </c>
      <c r="C3391">
        <v>82</v>
      </c>
      <c r="D3391">
        <v>10</v>
      </c>
      <c r="E3391">
        <v>0</v>
      </c>
      <c r="F3391">
        <v>914</v>
      </c>
      <c r="G3391" s="5">
        <v>3.7777777777777701</v>
      </c>
      <c r="H3391" s="5">
        <v>63936.597222222197</v>
      </c>
      <c r="I3391">
        <v>67</v>
      </c>
      <c r="J3391">
        <v>10</v>
      </c>
      <c r="K3391">
        <v>0</v>
      </c>
      <c r="L3391">
        <v>736</v>
      </c>
      <c r="M3391">
        <v>46</v>
      </c>
      <c r="N3391">
        <v>10</v>
      </c>
      <c r="O3391">
        <v>1</v>
      </c>
      <c r="P3391">
        <v>479</v>
      </c>
      <c r="Q3391">
        <v>58</v>
      </c>
      <c r="R3391">
        <v>10</v>
      </c>
      <c r="S3391">
        <v>0</v>
      </c>
      <c r="T3391">
        <v>640</v>
      </c>
    </row>
    <row r="3392" spans="1:20" x14ac:dyDescent="0.2">
      <c r="A3392" s="1">
        <v>43365</v>
      </c>
      <c r="B3392" t="s">
        <v>24</v>
      </c>
      <c r="C3392">
        <v>21</v>
      </c>
      <c r="D3392">
        <v>2</v>
      </c>
      <c r="E3392">
        <v>0</v>
      </c>
      <c r="F3392">
        <v>52</v>
      </c>
      <c r="G3392" s="5">
        <v>1.6666666666666601</v>
      </c>
      <c r="H3392" s="5">
        <v>62007.666666666599</v>
      </c>
      <c r="I3392">
        <v>25</v>
      </c>
      <c r="J3392">
        <v>2</v>
      </c>
      <c r="K3392">
        <v>0</v>
      </c>
      <c r="L3392">
        <v>74</v>
      </c>
      <c r="M3392">
        <v>24</v>
      </c>
      <c r="N3392">
        <v>2</v>
      </c>
      <c r="O3392">
        <v>0</v>
      </c>
      <c r="P3392">
        <v>77</v>
      </c>
      <c r="Q3392">
        <v>20</v>
      </c>
      <c r="R3392">
        <v>2</v>
      </c>
      <c r="S3392">
        <v>0</v>
      </c>
      <c r="T3392">
        <v>79</v>
      </c>
    </row>
    <row r="3393" spans="1:20" x14ac:dyDescent="0.2">
      <c r="A3393" s="1">
        <v>43365</v>
      </c>
      <c r="B3393" t="s">
        <v>25</v>
      </c>
      <c r="C3393">
        <v>16</v>
      </c>
      <c r="D3393">
        <v>4</v>
      </c>
      <c r="E3393">
        <v>0</v>
      </c>
      <c r="F3393">
        <v>64</v>
      </c>
      <c r="G3393" s="5">
        <v>3.25</v>
      </c>
      <c r="H3393" s="5">
        <v>50257.5</v>
      </c>
      <c r="I3393">
        <v>14</v>
      </c>
      <c r="J3393">
        <v>4</v>
      </c>
      <c r="K3393">
        <v>0</v>
      </c>
      <c r="L3393">
        <v>48</v>
      </c>
      <c r="M3393">
        <v>16</v>
      </c>
      <c r="N3393">
        <v>4</v>
      </c>
      <c r="O3393">
        <v>1</v>
      </c>
      <c r="P3393">
        <v>50</v>
      </c>
      <c r="Q3393">
        <v>12</v>
      </c>
      <c r="R3393">
        <v>4</v>
      </c>
      <c r="S3393">
        <v>1</v>
      </c>
      <c r="T3393">
        <v>42</v>
      </c>
    </row>
    <row r="3394" spans="1:20" x14ac:dyDescent="0.2">
      <c r="A3394" s="1">
        <v>43365</v>
      </c>
      <c r="B3394" t="s">
        <v>26</v>
      </c>
      <c r="C3394">
        <v>89</v>
      </c>
      <c r="D3394">
        <v>2</v>
      </c>
      <c r="E3394">
        <v>0</v>
      </c>
      <c r="F3394">
        <v>177</v>
      </c>
      <c r="G3394" s="5">
        <v>2.39622641509433</v>
      </c>
      <c r="H3394" s="5">
        <v>56761.773584905597</v>
      </c>
      <c r="I3394">
        <v>47</v>
      </c>
      <c r="J3394">
        <v>2</v>
      </c>
      <c r="K3394">
        <v>0</v>
      </c>
      <c r="L3394">
        <v>93</v>
      </c>
      <c r="M3394">
        <v>44</v>
      </c>
      <c r="N3394">
        <v>2</v>
      </c>
      <c r="O3394">
        <v>0</v>
      </c>
      <c r="P3394">
        <v>81</v>
      </c>
      <c r="Q3394">
        <v>43</v>
      </c>
      <c r="R3394">
        <v>2</v>
      </c>
      <c r="S3394">
        <v>0</v>
      </c>
      <c r="T3394">
        <v>85</v>
      </c>
    </row>
    <row r="3395" spans="1:20" x14ac:dyDescent="0.2">
      <c r="A3395" s="1">
        <v>43365</v>
      </c>
      <c r="B3395" t="s">
        <v>27</v>
      </c>
      <c r="C3395">
        <v>16</v>
      </c>
      <c r="D3395">
        <v>8</v>
      </c>
      <c r="E3395">
        <v>0</v>
      </c>
      <c r="F3395">
        <v>147</v>
      </c>
      <c r="G3395" s="5">
        <v>4.5</v>
      </c>
      <c r="H3395" s="5">
        <v>50046.5</v>
      </c>
      <c r="I3395">
        <v>10</v>
      </c>
      <c r="J3395">
        <v>8</v>
      </c>
      <c r="K3395">
        <v>2</v>
      </c>
      <c r="L3395">
        <v>70</v>
      </c>
      <c r="M3395">
        <v>15</v>
      </c>
      <c r="N3395">
        <v>8</v>
      </c>
      <c r="O3395">
        <v>1</v>
      </c>
      <c r="P3395">
        <v>129</v>
      </c>
      <c r="Q3395">
        <v>11</v>
      </c>
      <c r="R3395">
        <v>8</v>
      </c>
      <c r="S3395">
        <v>0</v>
      </c>
      <c r="T3395">
        <v>103</v>
      </c>
    </row>
    <row r="3396" spans="1:20" x14ac:dyDescent="0.2">
      <c r="A3396" s="1">
        <v>43365</v>
      </c>
      <c r="B3396" t="s">
        <v>28</v>
      </c>
      <c r="C3396">
        <v>35</v>
      </c>
      <c r="D3396">
        <v>9</v>
      </c>
      <c r="E3396">
        <v>0</v>
      </c>
      <c r="F3396">
        <v>310</v>
      </c>
      <c r="G3396" s="5">
        <v>4.71428571428571</v>
      </c>
      <c r="H3396" s="5">
        <v>40167.771428571403</v>
      </c>
      <c r="I3396">
        <v>17</v>
      </c>
      <c r="J3396">
        <v>15</v>
      </c>
      <c r="K3396">
        <v>0</v>
      </c>
      <c r="L3396">
        <v>246</v>
      </c>
      <c r="M3396">
        <v>22</v>
      </c>
      <c r="N3396">
        <v>10</v>
      </c>
      <c r="O3396">
        <v>2</v>
      </c>
      <c r="P3396">
        <v>185</v>
      </c>
      <c r="Q3396">
        <v>38</v>
      </c>
      <c r="R3396">
        <v>15</v>
      </c>
      <c r="S3396">
        <v>0</v>
      </c>
      <c r="T3396">
        <v>444</v>
      </c>
    </row>
    <row r="3397" spans="1:20" x14ac:dyDescent="0.2">
      <c r="A3397" s="1">
        <v>43365</v>
      </c>
      <c r="B3397" t="s">
        <v>29</v>
      </c>
      <c r="C3397">
        <v>25</v>
      </c>
      <c r="D3397">
        <v>2</v>
      </c>
      <c r="E3397">
        <v>0</v>
      </c>
      <c r="F3397">
        <v>70</v>
      </c>
      <c r="G3397" s="5">
        <v>2.2799999999999998</v>
      </c>
      <c r="H3397" s="5">
        <v>64155.6</v>
      </c>
      <c r="I3397">
        <v>24</v>
      </c>
      <c r="J3397">
        <v>2</v>
      </c>
      <c r="K3397">
        <v>0</v>
      </c>
      <c r="L3397">
        <v>58</v>
      </c>
      <c r="M3397">
        <v>21</v>
      </c>
      <c r="N3397">
        <v>2</v>
      </c>
      <c r="O3397">
        <v>0</v>
      </c>
      <c r="P3397">
        <v>66</v>
      </c>
      <c r="Q3397">
        <v>25</v>
      </c>
      <c r="R3397">
        <v>2</v>
      </c>
      <c r="S3397">
        <v>0</v>
      </c>
      <c r="T3397">
        <v>86</v>
      </c>
    </row>
    <row r="3398" spans="1:20" x14ac:dyDescent="0.2">
      <c r="A3398" s="1">
        <v>43365</v>
      </c>
      <c r="B3398" t="s">
        <v>30</v>
      </c>
      <c r="C3398">
        <v>25</v>
      </c>
      <c r="D3398">
        <v>2</v>
      </c>
      <c r="E3398">
        <v>0</v>
      </c>
      <c r="F3398">
        <v>73</v>
      </c>
      <c r="G3398" s="5">
        <v>2.64</v>
      </c>
      <c r="H3398" s="5">
        <v>68100.92</v>
      </c>
      <c r="I3398">
        <v>11</v>
      </c>
      <c r="J3398">
        <v>2</v>
      </c>
      <c r="K3398">
        <v>0</v>
      </c>
      <c r="L3398">
        <v>30</v>
      </c>
      <c r="M3398">
        <v>24</v>
      </c>
      <c r="N3398">
        <v>2</v>
      </c>
      <c r="O3398">
        <v>0</v>
      </c>
      <c r="P3398">
        <v>86</v>
      </c>
      <c r="Q3398">
        <v>20</v>
      </c>
      <c r="R3398">
        <v>2</v>
      </c>
      <c r="S3398">
        <v>0</v>
      </c>
      <c r="T3398">
        <v>86</v>
      </c>
    </row>
    <row r="3399" spans="1:20" x14ac:dyDescent="0.2">
      <c r="A3399" s="1">
        <v>43365</v>
      </c>
      <c r="B3399" t="s">
        <v>31</v>
      </c>
      <c r="C3399">
        <v>141</v>
      </c>
      <c r="D3399">
        <v>14</v>
      </c>
      <c r="E3399">
        <v>0</v>
      </c>
      <c r="F3399">
        <v>1990</v>
      </c>
      <c r="G3399" s="5">
        <v>5.0359712230215798</v>
      </c>
      <c r="H3399" s="5">
        <v>49054.366906474803</v>
      </c>
      <c r="I3399">
        <v>119</v>
      </c>
      <c r="J3399">
        <v>14</v>
      </c>
      <c r="K3399">
        <v>0</v>
      </c>
      <c r="L3399">
        <v>1627</v>
      </c>
      <c r="M3399">
        <v>109</v>
      </c>
      <c r="N3399">
        <v>15</v>
      </c>
      <c r="O3399">
        <v>2</v>
      </c>
      <c r="P3399">
        <v>1498</v>
      </c>
      <c r="Q3399">
        <v>112</v>
      </c>
      <c r="R3399">
        <v>16</v>
      </c>
      <c r="S3399">
        <v>0</v>
      </c>
      <c r="T3399">
        <v>1847</v>
      </c>
    </row>
    <row r="3400" spans="1:20" x14ac:dyDescent="0.2">
      <c r="A3400" s="1">
        <v>43365</v>
      </c>
      <c r="B3400" t="s">
        <v>32</v>
      </c>
      <c r="C3400">
        <v>71</v>
      </c>
      <c r="D3400">
        <v>3</v>
      </c>
      <c r="E3400">
        <v>0</v>
      </c>
      <c r="F3400">
        <v>303</v>
      </c>
      <c r="G3400" s="5">
        <v>2.24242424242424</v>
      </c>
      <c r="H3400" s="5">
        <v>62264.560606060601</v>
      </c>
      <c r="I3400">
        <v>61</v>
      </c>
      <c r="J3400">
        <v>3</v>
      </c>
      <c r="K3400">
        <v>0</v>
      </c>
      <c r="L3400">
        <v>243</v>
      </c>
      <c r="M3400">
        <v>53</v>
      </c>
      <c r="N3400">
        <v>3</v>
      </c>
      <c r="O3400">
        <v>0</v>
      </c>
      <c r="P3400">
        <v>199</v>
      </c>
      <c r="Q3400">
        <v>41</v>
      </c>
      <c r="R3400">
        <v>3</v>
      </c>
      <c r="S3400">
        <v>0</v>
      </c>
      <c r="T3400">
        <v>184</v>
      </c>
    </row>
    <row r="3401" spans="1:20" x14ac:dyDescent="0.2">
      <c r="A3401" s="1">
        <v>43367</v>
      </c>
      <c r="B3401" t="s">
        <v>18</v>
      </c>
      <c r="C3401">
        <v>5</v>
      </c>
      <c r="D3401">
        <v>4</v>
      </c>
      <c r="E3401">
        <v>0</v>
      </c>
      <c r="F3401">
        <v>18</v>
      </c>
      <c r="G3401" s="5">
        <v>2.25</v>
      </c>
      <c r="H3401" s="5">
        <v>75012</v>
      </c>
      <c r="I3401">
        <v>10</v>
      </c>
      <c r="J3401">
        <v>4</v>
      </c>
      <c r="K3401">
        <v>0</v>
      </c>
      <c r="L3401">
        <v>35</v>
      </c>
      <c r="M3401">
        <v>7</v>
      </c>
      <c r="N3401">
        <v>4</v>
      </c>
      <c r="O3401">
        <v>0</v>
      </c>
      <c r="P3401">
        <v>24</v>
      </c>
      <c r="Q3401">
        <v>7</v>
      </c>
      <c r="R3401">
        <v>4</v>
      </c>
      <c r="S3401">
        <v>0</v>
      </c>
      <c r="T3401">
        <v>24</v>
      </c>
    </row>
    <row r="3402" spans="1:20" x14ac:dyDescent="0.2">
      <c r="A3402" s="1">
        <v>43367</v>
      </c>
      <c r="B3402" t="s">
        <v>19</v>
      </c>
      <c r="C3402">
        <v>28</v>
      </c>
      <c r="D3402">
        <v>10</v>
      </c>
      <c r="E3402">
        <v>0</v>
      </c>
      <c r="F3402">
        <v>257</v>
      </c>
      <c r="G3402" s="5">
        <v>4.5714285714285703</v>
      </c>
      <c r="H3402" s="5">
        <v>57341.107142857101</v>
      </c>
      <c r="I3402">
        <v>18</v>
      </c>
      <c r="J3402">
        <v>10</v>
      </c>
      <c r="K3402">
        <v>1</v>
      </c>
      <c r="L3402">
        <v>152</v>
      </c>
      <c r="M3402">
        <v>23</v>
      </c>
      <c r="N3402">
        <v>11</v>
      </c>
      <c r="O3402">
        <v>0</v>
      </c>
      <c r="P3402">
        <v>254</v>
      </c>
      <c r="Q3402">
        <v>31</v>
      </c>
      <c r="R3402">
        <v>14</v>
      </c>
      <c r="S3402">
        <v>1</v>
      </c>
      <c r="T3402">
        <v>380</v>
      </c>
    </row>
    <row r="3403" spans="1:20" x14ac:dyDescent="0.2">
      <c r="A3403" s="1">
        <v>43367</v>
      </c>
      <c r="B3403" t="s">
        <v>20</v>
      </c>
      <c r="C3403">
        <v>12</v>
      </c>
      <c r="D3403">
        <v>9</v>
      </c>
      <c r="E3403">
        <v>1</v>
      </c>
      <c r="F3403">
        <v>98</v>
      </c>
      <c r="G3403" s="5">
        <v>2.0833333333333299</v>
      </c>
      <c r="H3403" s="5">
        <v>41792</v>
      </c>
      <c r="I3403">
        <v>15</v>
      </c>
      <c r="J3403">
        <v>13</v>
      </c>
      <c r="K3403">
        <v>0</v>
      </c>
      <c r="L3403">
        <v>186</v>
      </c>
      <c r="M3403">
        <v>11</v>
      </c>
      <c r="N3403">
        <v>8</v>
      </c>
      <c r="O3403">
        <v>0</v>
      </c>
      <c r="P3403">
        <v>84</v>
      </c>
      <c r="Q3403">
        <v>22</v>
      </c>
      <c r="R3403">
        <v>13</v>
      </c>
      <c r="S3403">
        <v>6</v>
      </c>
      <c r="T3403">
        <v>228</v>
      </c>
    </row>
    <row r="3404" spans="1:20" x14ac:dyDescent="0.2">
      <c r="A3404" s="1">
        <v>43367</v>
      </c>
      <c r="B3404" t="s">
        <v>21</v>
      </c>
      <c r="C3404">
        <v>7</v>
      </c>
      <c r="D3404">
        <v>10</v>
      </c>
      <c r="E3404">
        <v>0</v>
      </c>
      <c r="F3404">
        <v>71</v>
      </c>
      <c r="G3404" s="5">
        <v>2.5714285714285698</v>
      </c>
      <c r="H3404" s="5">
        <v>57171.142857142797</v>
      </c>
      <c r="I3404">
        <v>9</v>
      </c>
      <c r="J3404">
        <v>10</v>
      </c>
      <c r="K3404">
        <v>0</v>
      </c>
      <c r="L3404">
        <v>90</v>
      </c>
      <c r="M3404">
        <v>7</v>
      </c>
      <c r="N3404">
        <v>10</v>
      </c>
      <c r="O3404">
        <v>0</v>
      </c>
      <c r="P3404">
        <v>70</v>
      </c>
      <c r="Q3404">
        <v>7</v>
      </c>
      <c r="R3404">
        <v>10</v>
      </c>
      <c r="S3404">
        <v>0</v>
      </c>
      <c r="T3404">
        <v>71</v>
      </c>
    </row>
    <row r="3405" spans="1:20" x14ac:dyDescent="0.2">
      <c r="A3405" s="1">
        <v>43367</v>
      </c>
      <c r="B3405" t="s">
        <v>22</v>
      </c>
      <c r="C3405">
        <v>17</v>
      </c>
      <c r="D3405">
        <v>8</v>
      </c>
      <c r="E3405">
        <v>0</v>
      </c>
      <c r="F3405">
        <v>158</v>
      </c>
      <c r="G3405" s="5">
        <v>2.0666666666666602</v>
      </c>
      <c r="H3405" s="5">
        <v>46945</v>
      </c>
      <c r="I3405">
        <v>28</v>
      </c>
      <c r="J3405">
        <v>7</v>
      </c>
      <c r="K3405">
        <v>0</v>
      </c>
      <c r="L3405">
        <v>246</v>
      </c>
      <c r="M3405">
        <v>9</v>
      </c>
      <c r="N3405">
        <v>8</v>
      </c>
      <c r="O3405">
        <v>1</v>
      </c>
      <c r="P3405">
        <v>75</v>
      </c>
      <c r="Q3405">
        <v>25</v>
      </c>
      <c r="R3405">
        <v>8</v>
      </c>
      <c r="S3405">
        <v>0</v>
      </c>
      <c r="T3405">
        <v>232</v>
      </c>
    </row>
    <row r="3406" spans="1:20" x14ac:dyDescent="0.2">
      <c r="A3406" s="1">
        <v>43367</v>
      </c>
      <c r="B3406" t="s">
        <v>23</v>
      </c>
      <c r="C3406">
        <v>29</v>
      </c>
      <c r="D3406">
        <v>10</v>
      </c>
      <c r="E3406">
        <v>1</v>
      </c>
      <c r="F3406">
        <v>307</v>
      </c>
      <c r="G3406" s="5">
        <v>12.5185185185185</v>
      </c>
      <c r="H3406" s="5">
        <v>26004.148148148099</v>
      </c>
      <c r="I3406">
        <v>34</v>
      </c>
      <c r="J3406">
        <v>10</v>
      </c>
      <c r="K3406">
        <v>0</v>
      </c>
      <c r="L3406">
        <v>379</v>
      </c>
      <c r="M3406">
        <v>27</v>
      </c>
      <c r="N3406">
        <v>10</v>
      </c>
      <c r="O3406">
        <v>0</v>
      </c>
      <c r="P3406">
        <v>299</v>
      </c>
      <c r="Q3406">
        <v>36</v>
      </c>
      <c r="R3406">
        <v>10</v>
      </c>
      <c r="S3406">
        <v>1</v>
      </c>
      <c r="T3406">
        <v>376</v>
      </c>
    </row>
    <row r="3407" spans="1:20" x14ac:dyDescent="0.2">
      <c r="A3407" s="1">
        <v>43367</v>
      </c>
      <c r="B3407" t="s">
        <v>24</v>
      </c>
      <c r="C3407">
        <v>13</v>
      </c>
      <c r="D3407">
        <v>2</v>
      </c>
      <c r="E3407">
        <v>0</v>
      </c>
      <c r="F3407">
        <v>30</v>
      </c>
      <c r="G3407" s="5">
        <v>3.3846153846153801</v>
      </c>
      <c r="H3407" s="5">
        <v>53883</v>
      </c>
      <c r="I3407">
        <v>8</v>
      </c>
      <c r="J3407">
        <v>2</v>
      </c>
      <c r="K3407">
        <v>0</v>
      </c>
      <c r="L3407">
        <v>24</v>
      </c>
      <c r="M3407">
        <v>12</v>
      </c>
      <c r="N3407">
        <v>2</v>
      </c>
      <c r="O3407">
        <v>0</v>
      </c>
      <c r="P3407">
        <v>46</v>
      </c>
      <c r="Q3407">
        <v>20</v>
      </c>
      <c r="R3407">
        <v>2</v>
      </c>
      <c r="S3407">
        <v>3</v>
      </c>
      <c r="T3407">
        <v>72</v>
      </c>
    </row>
    <row r="3408" spans="1:20" x14ac:dyDescent="0.2">
      <c r="A3408" s="1">
        <v>43367</v>
      </c>
      <c r="B3408" t="s">
        <v>25</v>
      </c>
      <c r="C3408">
        <v>8</v>
      </c>
      <c r="D3408">
        <v>4</v>
      </c>
      <c r="E3408">
        <v>0</v>
      </c>
      <c r="F3408">
        <v>32</v>
      </c>
      <c r="G3408" s="5">
        <v>4</v>
      </c>
      <c r="H3408" s="5">
        <v>71476</v>
      </c>
      <c r="I3408">
        <v>6</v>
      </c>
      <c r="J3408">
        <v>4</v>
      </c>
      <c r="K3408">
        <v>0</v>
      </c>
      <c r="L3408">
        <v>21</v>
      </c>
      <c r="M3408">
        <v>11</v>
      </c>
      <c r="N3408">
        <v>4</v>
      </c>
      <c r="O3408">
        <v>0</v>
      </c>
      <c r="P3408">
        <v>44</v>
      </c>
      <c r="Q3408">
        <v>10</v>
      </c>
      <c r="R3408">
        <v>4</v>
      </c>
      <c r="S3408">
        <v>1</v>
      </c>
      <c r="T3408">
        <v>32</v>
      </c>
    </row>
    <row r="3409" spans="1:20" x14ac:dyDescent="0.2">
      <c r="A3409" s="1">
        <v>43367</v>
      </c>
      <c r="B3409" t="s">
        <v>26</v>
      </c>
      <c r="C3409">
        <v>28</v>
      </c>
      <c r="D3409">
        <v>2</v>
      </c>
      <c r="E3409">
        <v>0</v>
      </c>
      <c r="F3409">
        <v>56</v>
      </c>
      <c r="G3409" s="5">
        <v>6.5294117647058796</v>
      </c>
      <c r="H3409" s="5">
        <v>47220.117647058803</v>
      </c>
      <c r="I3409">
        <v>20</v>
      </c>
      <c r="J3409">
        <v>2</v>
      </c>
      <c r="K3409">
        <v>0</v>
      </c>
      <c r="L3409">
        <v>39</v>
      </c>
      <c r="M3409">
        <v>30</v>
      </c>
      <c r="N3409">
        <v>2</v>
      </c>
      <c r="O3409">
        <v>0</v>
      </c>
      <c r="P3409">
        <v>59</v>
      </c>
      <c r="Q3409">
        <v>31</v>
      </c>
      <c r="R3409">
        <v>2</v>
      </c>
      <c r="S3409">
        <v>0</v>
      </c>
      <c r="T3409">
        <v>58</v>
      </c>
    </row>
    <row r="3410" spans="1:20" x14ac:dyDescent="0.2">
      <c r="A3410" s="1">
        <v>43367</v>
      </c>
      <c r="B3410" t="s">
        <v>27</v>
      </c>
      <c r="C3410">
        <v>14</v>
      </c>
      <c r="D3410">
        <v>8</v>
      </c>
      <c r="E3410">
        <v>1</v>
      </c>
      <c r="F3410">
        <v>119</v>
      </c>
      <c r="G3410" s="5">
        <v>5.71428571428571</v>
      </c>
      <c r="H3410" s="5">
        <v>35975.857142857101</v>
      </c>
      <c r="I3410">
        <v>16</v>
      </c>
      <c r="J3410">
        <v>8</v>
      </c>
      <c r="K3410">
        <v>1</v>
      </c>
      <c r="L3410">
        <v>143</v>
      </c>
      <c r="M3410">
        <v>10</v>
      </c>
      <c r="N3410">
        <v>8</v>
      </c>
      <c r="O3410">
        <v>0</v>
      </c>
      <c r="P3410">
        <v>91</v>
      </c>
      <c r="Q3410">
        <v>12</v>
      </c>
      <c r="R3410">
        <v>8</v>
      </c>
      <c r="S3410">
        <v>1</v>
      </c>
      <c r="T3410">
        <v>99</v>
      </c>
    </row>
    <row r="3411" spans="1:20" x14ac:dyDescent="0.2">
      <c r="A3411" s="1">
        <v>43367</v>
      </c>
      <c r="B3411" t="s">
        <v>28</v>
      </c>
      <c r="C3411">
        <v>11</v>
      </c>
      <c r="D3411">
        <v>6</v>
      </c>
      <c r="E3411">
        <v>0</v>
      </c>
      <c r="F3411">
        <v>64</v>
      </c>
      <c r="G3411" s="5">
        <v>2.63636363636363</v>
      </c>
      <c r="H3411" s="5">
        <v>45512.727272727199</v>
      </c>
      <c r="I3411">
        <v>10</v>
      </c>
      <c r="J3411">
        <v>11</v>
      </c>
      <c r="K3411">
        <v>1</v>
      </c>
      <c r="L3411">
        <v>94</v>
      </c>
      <c r="M3411">
        <v>11</v>
      </c>
      <c r="N3411">
        <v>10</v>
      </c>
      <c r="O3411">
        <v>1</v>
      </c>
      <c r="P3411">
        <v>95</v>
      </c>
      <c r="Q3411">
        <v>11</v>
      </c>
      <c r="R3411">
        <v>12</v>
      </c>
      <c r="S3411">
        <v>8</v>
      </c>
      <c r="T3411">
        <v>81</v>
      </c>
    </row>
    <row r="3412" spans="1:20" x14ac:dyDescent="0.2">
      <c r="A3412" s="1">
        <v>43367</v>
      </c>
      <c r="B3412" t="s">
        <v>29</v>
      </c>
      <c r="C3412">
        <v>19</v>
      </c>
      <c r="D3412">
        <v>2</v>
      </c>
      <c r="E3412">
        <v>0</v>
      </c>
      <c r="F3412">
        <v>39</v>
      </c>
      <c r="G3412" s="5">
        <v>3.6111111111111098</v>
      </c>
      <c r="H3412" s="5">
        <v>61352.444444444402</v>
      </c>
      <c r="I3412">
        <v>13</v>
      </c>
      <c r="J3412">
        <v>2</v>
      </c>
      <c r="K3412">
        <v>0</v>
      </c>
      <c r="L3412">
        <v>30</v>
      </c>
      <c r="M3412">
        <v>13</v>
      </c>
      <c r="N3412">
        <v>2</v>
      </c>
      <c r="O3412">
        <v>0</v>
      </c>
      <c r="P3412">
        <v>41</v>
      </c>
      <c r="Q3412">
        <v>21</v>
      </c>
      <c r="R3412">
        <v>2</v>
      </c>
      <c r="S3412">
        <v>0</v>
      </c>
      <c r="T3412">
        <v>80</v>
      </c>
    </row>
    <row r="3413" spans="1:20" x14ac:dyDescent="0.2">
      <c r="A3413" s="1">
        <v>43367</v>
      </c>
      <c r="B3413" t="s">
        <v>30</v>
      </c>
      <c r="C3413">
        <v>6</v>
      </c>
      <c r="D3413">
        <v>2</v>
      </c>
      <c r="E3413">
        <v>0</v>
      </c>
      <c r="F3413">
        <v>12</v>
      </c>
      <c r="G3413" s="5">
        <v>5</v>
      </c>
      <c r="H3413" s="5">
        <v>50065.833333333299</v>
      </c>
      <c r="I3413">
        <v>12</v>
      </c>
      <c r="J3413">
        <v>2</v>
      </c>
      <c r="K3413">
        <v>0</v>
      </c>
      <c r="L3413">
        <v>34</v>
      </c>
      <c r="M3413">
        <v>14</v>
      </c>
      <c r="N3413">
        <v>2</v>
      </c>
      <c r="O3413">
        <v>0</v>
      </c>
      <c r="P3413">
        <v>46</v>
      </c>
      <c r="Q3413">
        <v>10</v>
      </c>
      <c r="R3413">
        <v>2</v>
      </c>
      <c r="S3413">
        <v>0</v>
      </c>
      <c r="T3413">
        <v>26</v>
      </c>
    </row>
    <row r="3414" spans="1:20" x14ac:dyDescent="0.2">
      <c r="A3414" s="1">
        <v>43367</v>
      </c>
      <c r="B3414" t="s">
        <v>31</v>
      </c>
      <c r="C3414">
        <v>74</v>
      </c>
      <c r="D3414">
        <v>12</v>
      </c>
      <c r="E3414">
        <v>1</v>
      </c>
      <c r="F3414">
        <v>848</v>
      </c>
      <c r="G3414" s="5">
        <v>7.6</v>
      </c>
      <c r="H3414" s="5">
        <v>51554.114285714197</v>
      </c>
      <c r="I3414">
        <v>59</v>
      </c>
      <c r="J3414">
        <v>12</v>
      </c>
      <c r="K3414">
        <v>0</v>
      </c>
      <c r="L3414">
        <v>705</v>
      </c>
      <c r="M3414">
        <v>64</v>
      </c>
      <c r="N3414">
        <v>14</v>
      </c>
      <c r="O3414">
        <v>0</v>
      </c>
      <c r="P3414">
        <v>878</v>
      </c>
      <c r="Q3414">
        <v>72</v>
      </c>
      <c r="R3414">
        <v>15</v>
      </c>
      <c r="S3414">
        <v>3</v>
      </c>
      <c r="T3414">
        <v>904</v>
      </c>
    </row>
    <row r="3415" spans="1:20" x14ac:dyDescent="0.2">
      <c r="A3415" s="1">
        <v>43367</v>
      </c>
      <c r="B3415" t="s">
        <v>32</v>
      </c>
      <c r="C3415">
        <v>18</v>
      </c>
      <c r="D3415">
        <v>3</v>
      </c>
      <c r="E3415">
        <v>0</v>
      </c>
      <c r="F3415">
        <v>73</v>
      </c>
      <c r="G3415" s="5">
        <v>3.1764705882352899</v>
      </c>
      <c r="H3415" s="5">
        <v>58973.705882352901</v>
      </c>
      <c r="I3415">
        <v>16</v>
      </c>
      <c r="J3415">
        <v>3</v>
      </c>
      <c r="K3415">
        <v>0</v>
      </c>
      <c r="L3415">
        <v>63</v>
      </c>
      <c r="M3415">
        <v>22</v>
      </c>
      <c r="N3415">
        <v>3</v>
      </c>
      <c r="O3415">
        <v>0</v>
      </c>
      <c r="P3415">
        <v>101</v>
      </c>
      <c r="Q3415">
        <v>24</v>
      </c>
      <c r="R3415">
        <v>3</v>
      </c>
      <c r="S3415">
        <v>2</v>
      </c>
      <c r="T3415">
        <v>100</v>
      </c>
    </row>
    <row r="3416" spans="1:20" x14ac:dyDescent="0.2">
      <c r="A3416" s="1">
        <v>43368</v>
      </c>
      <c r="B3416" t="s">
        <v>18</v>
      </c>
      <c r="C3416">
        <v>12</v>
      </c>
      <c r="D3416">
        <v>4</v>
      </c>
      <c r="E3416">
        <v>0</v>
      </c>
      <c r="F3416">
        <v>42</v>
      </c>
      <c r="G3416" s="5">
        <v>2.1818181818181799</v>
      </c>
      <c r="H3416" s="5">
        <v>54737.727272727199</v>
      </c>
      <c r="I3416">
        <v>8</v>
      </c>
      <c r="J3416">
        <v>4</v>
      </c>
      <c r="K3416">
        <v>0</v>
      </c>
      <c r="L3416">
        <v>28</v>
      </c>
      <c r="M3416">
        <v>9</v>
      </c>
      <c r="N3416">
        <v>4</v>
      </c>
      <c r="O3416">
        <v>0</v>
      </c>
      <c r="P3416">
        <v>32</v>
      </c>
      <c r="Q3416">
        <v>8</v>
      </c>
      <c r="R3416">
        <v>4</v>
      </c>
      <c r="S3416">
        <v>1</v>
      </c>
      <c r="T3416">
        <v>21</v>
      </c>
    </row>
    <row r="3417" spans="1:20" x14ac:dyDescent="0.2">
      <c r="A3417" s="1">
        <v>43368</v>
      </c>
      <c r="B3417" t="s">
        <v>19</v>
      </c>
      <c r="C3417">
        <v>20</v>
      </c>
      <c r="D3417">
        <v>11</v>
      </c>
      <c r="E3417">
        <v>1</v>
      </c>
      <c r="F3417">
        <v>206</v>
      </c>
      <c r="G3417" s="5">
        <v>8.5500000000000007</v>
      </c>
      <c r="H3417" s="5">
        <v>75066.350000000006</v>
      </c>
      <c r="I3417">
        <v>32</v>
      </c>
      <c r="J3417">
        <v>12</v>
      </c>
      <c r="K3417">
        <v>2</v>
      </c>
      <c r="L3417">
        <v>316</v>
      </c>
      <c r="M3417">
        <v>30</v>
      </c>
      <c r="N3417">
        <v>13</v>
      </c>
      <c r="O3417">
        <v>1</v>
      </c>
      <c r="P3417">
        <v>367</v>
      </c>
      <c r="Q3417">
        <v>21</v>
      </c>
      <c r="R3417">
        <v>9</v>
      </c>
      <c r="S3417">
        <v>1</v>
      </c>
      <c r="T3417">
        <v>170</v>
      </c>
    </row>
    <row r="3418" spans="1:20" x14ac:dyDescent="0.2">
      <c r="A3418" s="1">
        <v>43368</v>
      </c>
      <c r="B3418" t="s">
        <v>20</v>
      </c>
      <c r="C3418">
        <v>64</v>
      </c>
      <c r="D3418">
        <v>7</v>
      </c>
      <c r="E3418">
        <v>1</v>
      </c>
      <c r="F3418">
        <v>494</v>
      </c>
      <c r="G3418" s="5">
        <v>3.8</v>
      </c>
      <c r="H3418" s="5">
        <v>46769.333333333299</v>
      </c>
      <c r="I3418">
        <v>9</v>
      </c>
      <c r="J3418">
        <v>7</v>
      </c>
      <c r="K3418">
        <v>2</v>
      </c>
      <c r="L3418">
        <v>48</v>
      </c>
      <c r="M3418">
        <v>24</v>
      </c>
      <c r="N3418">
        <v>8</v>
      </c>
      <c r="O3418">
        <v>0</v>
      </c>
      <c r="P3418">
        <v>227</v>
      </c>
      <c r="Q3418">
        <v>16</v>
      </c>
      <c r="R3418">
        <v>12</v>
      </c>
      <c r="S3418">
        <v>0</v>
      </c>
      <c r="T3418">
        <v>192</v>
      </c>
    </row>
    <row r="3419" spans="1:20" x14ac:dyDescent="0.2">
      <c r="A3419" s="1">
        <v>43368</v>
      </c>
      <c r="B3419" t="s">
        <v>21</v>
      </c>
      <c r="C3419">
        <v>8</v>
      </c>
      <c r="D3419">
        <v>10</v>
      </c>
      <c r="E3419">
        <v>0</v>
      </c>
      <c r="F3419">
        <v>82</v>
      </c>
      <c r="G3419" s="5">
        <v>1.71428571428571</v>
      </c>
      <c r="H3419" s="5">
        <v>85745</v>
      </c>
      <c r="I3419">
        <v>17</v>
      </c>
      <c r="J3419">
        <v>10</v>
      </c>
      <c r="K3419">
        <v>0</v>
      </c>
      <c r="L3419">
        <v>170</v>
      </c>
      <c r="M3419">
        <v>8</v>
      </c>
      <c r="N3419">
        <v>10</v>
      </c>
      <c r="O3419">
        <v>0</v>
      </c>
      <c r="P3419">
        <v>79</v>
      </c>
      <c r="Q3419">
        <v>5</v>
      </c>
      <c r="R3419">
        <v>10</v>
      </c>
      <c r="S3419">
        <v>0</v>
      </c>
      <c r="T3419">
        <v>52</v>
      </c>
    </row>
    <row r="3420" spans="1:20" x14ac:dyDescent="0.2">
      <c r="A3420" s="1">
        <v>43368</v>
      </c>
      <c r="B3420" t="s">
        <v>22</v>
      </c>
      <c r="C3420">
        <v>14</v>
      </c>
      <c r="D3420">
        <v>8</v>
      </c>
      <c r="E3420">
        <v>1</v>
      </c>
      <c r="F3420">
        <v>123</v>
      </c>
      <c r="G3420" s="5">
        <v>1.9285714285714199</v>
      </c>
      <c r="H3420" s="5">
        <v>64324.857142857101</v>
      </c>
      <c r="I3420">
        <v>36</v>
      </c>
      <c r="J3420">
        <v>7</v>
      </c>
      <c r="K3420">
        <v>0</v>
      </c>
      <c r="L3420">
        <v>309</v>
      </c>
      <c r="M3420">
        <v>21</v>
      </c>
      <c r="N3420">
        <v>8</v>
      </c>
      <c r="O3420">
        <v>1</v>
      </c>
      <c r="P3420">
        <v>173</v>
      </c>
      <c r="Q3420">
        <v>14</v>
      </c>
      <c r="R3420">
        <v>8</v>
      </c>
      <c r="S3420">
        <v>0</v>
      </c>
      <c r="T3420">
        <v>131</v>
      </c>
    </row>
    <row r="3421" spans="1:20" x14ac:dyDescent="0.2">
      <c r="A3421" s="1">
        <v>43368</v>
      </c>
      <c r="B3421" t="s">
        <v>23</v>
      </c>
      <c r="C3421">
        <v>29</v>
      </c>
      <c r="D3421">
        <v>10</v>
      </c>
      <c r="E3421">
        <v>0</v>
      </c>
      <c r="F3421">
        <v>327</v>
      </c>
      <c r="G3421" s="5">
        <v>1.5185185185185099</v>
      </c>
      <c r="H3421" s="5">
        <v>66804.851851851796</v>
      </c>
      <c r="I3421">
        <v>44</v>
      </c>
      <c r="J3421">
        <v>10</v>
      </c>
      <c r="K3421">
        <v>0</v>
      </c>
      <c r="L3421">
        <v>482</v>
      </c>
      <c r="M3421">
        <v>38</v>
      </c>
      <c r="N3421">
        <v>10</v>
      </c>
      <c r="O3421">
        <v>0</v>
      </c>
      <c r="P3421">
        <v>408</v>
      </c>
      <c r="Q3421">
        <v>24</v>
      </c>
      <c r="R3421">
        <v>10</v>
      </c>
      <c r="S3421">
        <v>1</v>
      </c>
      <c r="T3421">
        <v>258</v>
      </c>
    </row>
    <row r="3422" spans="1:20" x14ac:dyDescent="0.2">
      <c r="A3422" s="1">
        <v>43368</v>
      </c>
      <c r="B3422" t="s">
        <v>24</v>
      </c>
      <c r="C3422">
        <v>9</v>
      </c>
      <c r="D3422">
        <v>2</v>
      </c>
      <c r="E3422">
        <v>0</v>
      </c>
      <c r="F3422">
        <v>24</v>
      </c>
      <c r="G3422" s="5">
        <v>2.4444444444444402</v>
      </c>
      <c r="H3422" s="5">
        <v>33538.777777777701</v>
      </c>
      <c r="I3422">
        <v>13</v>
      </c>
      <c r="J3422">
        <v>2</v>
      </c>
      <c r="K3422">
        <v>0</v>
      </c>
      <c r="L3422">
        <v>42</v>
      </c>
      <c r="M3422">
        <v>20</v>
      </c>
      <c r="N3422">
        <v>2</v>
      </c>
      <c r="O3422">
        <v>0</v>
      </c>
      <c r="P3422">
        <v>54</v>
      </c>
      <c r="Q3422">
        <v>18</v>
      </c>
      <c r="R3422">
        <v>2</v>
      </c>
      <c r="S3422">
        <v>0</v>
      </c>
      <c r="T3422">
        <v>61</v>
      </c>
    </row>
    <row r="3423" spans="1:20" x14ac:dyDescent="0.2">
      <c r="A3423" s="1">
        <v>43368</v>
      </c>
      <c r="B3423" t="s">
        <v>25</v>
      </c>
      <c r="C3423">
        <v>8</v>
      </c>
      <c r="D3423">
        <v>4</v>
      </c>
      <c r="E3423">
        <v>1</v>
      </c>
      <c r="F3423">
        <v>28</v>
      </c>
      <c r="G3423" s="5">
        <v>1.1428571428571399</v>
      </c>
      <c r="H3423" s="5">
        <v>85817.285714285696</v>
      </c>
      <c r="I3423">
        <v>6</v>
      </c>
      <c r="J3423">
        <v>4</v>
      </c>
      <c r="K3423">
        <v>0</v>
      </c>
      <c r="L3423">
        <v>21</v>
      </c>
      <c r="M3423">
        <v>8</v>
      </c>
      <c r="N3423">
        <v>4</v>
      </c>
      <c r="O3423">
        <v>1</v>
      </c>
      <c r="P3423">
        <v>28</v>
      </c>
      <c r="Q3423">
        <v>17</v>
      </c>
      <c r="R3423">
        <v>4</v>
      </c>
      <c r="S3423">
        <v>0</v>
      </c>
      <c r="T3423">
        <v>64</v>
      </c>
    </row>
    <row r="3424" spans="1:20" x14ac:dyDescent="0.2">
      <c r="A3424" s="1">
        <v>43368</v>
      </c>
      <c r="B3424" t="s">
        <v>26</v>
      </c>
      <c r="C3424">
        <v>19</v>
      </c>
      <c r="D3424">
        <v>2</v>
      </c>
      <c r="E3424">
        <v>0</v>
      </c>
      <c r="F3424">
        <v>38</v>
      </c>
      <c r="G3424" s="5">
        <v>4.8823529411764701</v>
      </c>
      <c r="H3424" s="5">
        <v>35568</v>
      </c>
      <c r="I3424">
        <v>28</v>
      </c>
      <c r="J3424">
        <v>2</v>
      </c>
      <c r="K3424">
        <v>0</v>
      </c>
      <c r="L3424">
        <v>54</v>
      </c>
      <c r="M3424">
        <v>37</v>
      </c>
      <c r="N3424">
        <v>2</v>
      </c>
      <c r="O3424">
        <v>0</v>
      </c>
      <c r="P3424">
        <v>74</v>
      </c>
      <c r="Q3424">
        <v>40</v>
      </c>
      <c r="R3424">
        <v>2</v>
      </c>
      <c r="S3424">
        <v>0</v>
      </c>
      <c r="T3424">
        <v>79</v>
      </c>
    </row>
    <row r="3425" spans="1:20" x14ac:dyDescent="0.2">
      <c r="A3425" s="1">
        <v>43368</v>
      </c>
      <c r="B3425" t="s">
        <v>27</v>
      </c>
      <c r="C3425">
        <v>5</v>
      </c>
      <c r="D3425">
        <v>8</v>
      </c>
      <c r="E3425">
        <v>2</v>
      </c>
      <c r="F3425">
        <v>38</v>
      </c>
      <c r="G3425" s="5">
        <v>30.6</v>
      </c>
      <c r="H3425" s="5">
        <v>60003</v>
      </c>
      <c r="I3425">
        <v>5</v>
      </c>
      <c r="J3425">
        <v>8</v>
      </c>
      <c r="K3425">
        <v>1</v>
      </c>
      <c r="L3425">
        <v>41</v>
      </c>
      <c r="M3425">
        <v>4</v>
      </c>
      <c r="N3425">
        <v>8</v>
      </c>
      <c r="O3425">
        <v>0</v>
      </c>
      <c r="P3425">
        <v>37</v>
      </c>
      <c r="Q3425">
        <v>10</v>
      </c>
      <c r="R3425">
        <v>8</v>
      </c>
      <c r="S3425">
        <v>0</v>
      </c>
      <c r="T3425">
        <v>95</v>
      </c>
    </row>
    <row r="3426" spans="1:20" x14ac:dyDescent="0.2">
      <c r="A3426" s="1">
        <v>43368</v>
      </c>
      <c r="B3426" t="s">
        <v>28</v>
      </c>
      <c r="C3426">
        <v>17</v>
      </c>
      <c r="D3426">
        <v>8</v>
      </c>
      <c r="E3426">
        <v>0</v>
      </c>
      <c r="F3426">
        <v>125</v>
      </c>
      <c r="G3426" s="5">
        <v>5.9411764705882302</v>
      </c>
      <c r="H3426" s="5">
        <v>53041.529411764699</v>
      </c>
      <c r="I3426">
        <v>13</v>
      </c>
      <c r="J3426">
        <v>12</v>
      </c>
      <c r="K3426">
        <v>1</v>
      </c>
      <c r="L3426">
        <v>137</v>
      </c>
      <c r="M3426">
        <v>20</v>
      </c>
      <c r="N3426">
        <v>10</v>
      </c>
      <c r="O3426">
        <v>1</v>
      </c>
      <c r="P3426">
        <v>176</v>
      </c>
      <c r="Q3426">
        <v>14</v>
      </c>
      <c r="R3426">
        <v>13</v>
      </c>
      <c r="S3426">
        <v>1</v>
      </c>
      <c r="T3426">
        <v>173</v>
      </c>
    </row>
    <row r="3427" spans="1:20" x14ac:dyDescent="0.2">
      <c r="A3427" s="1">
        <v>43368</v>
      </c>
      <c r="B3427" t="s">
        <v>29</v>
      </c>
      <c r="C3427">
        <v>4</v>
      </c>
      <c r="D3427">
        <v>2</v>
      </c>
      <c r="E3427">
        <v>0</v>
      </c>
      <c r="F3427">
        <v>20</v>
      </c>
      <c r="G3427" s="5">
        <v>1.25</v>
      </c>
      <c r="H3427" s="5">
        <v>75119.25</v>
      </c>
      <c r="I3427">
        <v>16</v>
      </c>
      <c r="J3427">
        <v>2</v>
      </c>
      <c r="K3427">
        <v>0</v>
      </c>
      <c r="L3427">
        <v>32</v>
      </c>
      <c r="M3427">
        <v>17</v>
      </c>
      <c r="N3427">
        <v>2</v>
      </c>
      <c r="O3427">
        <v>0</v>
      </c>
      <c r="P3427">
        <v>48</v>
      </c>
      <c r="Q3427">
        <v>17</v>
      </c>
      <c r="R3427">
        <v>2</v>
      </c>
      <c r="S3427">
        <v>0</v>
      </c>
      <c r="T3427">
        <v>38</v>
      </c>
    </row>
    <row r="3428" spans="1:20" x14ac:dyDescent="0.2">
      <c r="A3428" s="1">
        <v>43368</v>
      </c>
      <c r="B3428" t="s">
        <v>30</v>
      </c>
      <c r="C3428">
        <v>7</v>
      </c>
      <c r="D3428">
        <v>2</v>
      </c>
      <c r="E3428">
        <v>0</v>
      </c>
      <c r="F3428">
        <v>20</v>
      </c>
      <c r="G3428" s="5">
        <v>2.1428571428571401</v>
      </c>
      <c r="H3428" s="5">
        <v>43005.285714285703</v>
      </c>
      <c r="I3428">
        <v>6</v>
      </c>
      <c r="J3428">
        <v>2</v>
      </c>
      <c r="K3428">
        <v>0</v>
      </c>
      <c r="L3428">
        <v>19</v>
      </c>
      <c r="M3428">
        <v>13</v>
      </c>
      <c r="N3428">
        <v>2</v>
      </c>
      <c r="O3428">
        <v>0</v>
      </c>
      <c r="P3428">
        <v>34</v>
      </c>
      <c r="Q3428">
        <v>23</v>
      </c>
      <c r="R3428">
        <v>2</v>
      </c>
      <c r="S3428">
        <v>0</v>
      </c>
      <c r="T3428">
        <v>100</v>
      </c>
    </row>
    <row r="3429" spans="1:20" x14ac:dyDescent="0.2">
      <c r="A3429" s="1">
        <v>43368</v>
      </c>
      <c r="B3429" t="s">
        <v>31</v>
      </c>
      <c r="C3429">
        <v>67</v>
      </c>
      <c r="D3429">
        <v>10</v>
      </c>
      <c r="E3429">
        <v>0</v>
      </c>
      <c r="F3429">
        <v>640</v>
      </c>
      <c r="G3429" s="5">
        <v>6.0454545454545396</v>
      </c>
      <c r="H3429" s="5">
        <v>50118.090909090897</v>
      </c>
      <c r="I3429">
        <v>75</v>
      </c>
      <c r="J3429">
        <v>14</v>
      </c>
      <c r="K3429">
        <v>0</v>
      </c>
      <c r="L3429">
        <v>1005</v>
      </c>
      <c r="M3429">
        <v>83</v>
      </c>
      <c r="N3429">
        <v>12</v>
      </c>
      <c r="O3429">
        <v>1</v>
      </c>
      <c r="P3429">
        <v>961</v>
      </c>
      <c r="Q3429">
        <v>70</v>
      </c>
      <c r="R3429">
        <v>12</v>
      </c>
      <c r="S3429">
        <v>1</v>
      </c>
      <c r="T3429">
        <v>790</v>
      </c>
    </row>
    <row r="3430" spans="1:20" x14ac:dyDescent="0.2">
      <c r="A3430" s="1">
        <v>43368</v>
      </c>
      <c r="B3430" t="s">
        <v>32</v>
      </c>
      <c r="C3430">
        <v>43</v>
      </c>
      <c r="D3430">
        <v>3</v>
      </c>
      <c r="E3430">
        <v>0</v>
      </c>
      <c r="F3430">
        <v>254</v>
      </c>
      <c r="G3430" s="5">
        <v>2.07407407407407</v>
      </c>
      <c r="H3430" s="5">
        <v>59400.703703703701</v>
      </c>
      <c r="I3430">
        <v>33</v>
      </c>
      <c r="J3430">
        <v>3</v>
      </c>
      <c r="K3430">
        <v>0</v>
      </c>
      <c r="L3430">
        <v>128</v>
      </c>
      <c r="M3430">
        <v>25</v>
      </c>
      <c r="N3430">
        <v>3</v>
      </c>
      <c r="O3430">
        <v>0</v>
      </c>
      <c r="P3430">
        <v>80</v>
      </c>
      <c r="Q3430">
        <v>23</v>
      </c>
      <c r="R3430">
        <v>3</v>
      </c>
      <c r="S3430">
        <v>0</v>
      </c>
      <c r="T3430">
        <v>101</v>
      </c>
    </row>
    <row r="3431" spans="1:20" x14ac:dyDescent="0.2">
      <c r="A3431" s="1">
        <v>43369</v>
      </c>
      <c r="B3431" t="s">
        <v>18</v>
      </c>
      <c r="C3431">
        <v>11</v>
      </c>
      <c r="D3431">
        <v>4</v>
      </c>
      <c r="E3431">
        <v>0</v>
      </c>
      <c r="F3431">
        <v>38</v>
      </c>
      <c r="G3431" s="5">
        <v>8.4285714285714199</v>
      </c>
      <c r="H3431" s="5">
        <v>42890.4285714285</v>
      </c>
      <c r="I3431">
        <v>9</v>
      </c>
      <c r="J3431">
        <v>4</v>
      </c>
      <c r="K3431">
        <v>0</v>
      </c>
      <c r="L3431">
        <v>32</v>
      </c>
      <c r="M3431">
        <v>10</v>
      </c>
      <c r="N3431">
        <v>4</v>
      </c>
      <c r="O3431">
        <v>0</v>
      </c>
      <c r="P3431">
        <v>34</v>
      </c>
      <c r="Q3431">
        <v>10</v>
      </c>
      <c r="R3431">
        <v>4</v>
      </c>
      <c r="S3431">
        <v>0</v>
      </c>
      <c r="T3431">
        <v>32</v>
      </c>
    </row>
    <row r="3432" spans="1:20" x14ac:dyDescent="0.2">
      <c r="A3432" s="1">
        <v>43369</v>
      </c>
      <c r="B3432" t="s">
        <v>19</v>
      </c>
      <c r="C3432">
        <v>17</v>
      </c>
      <c r="D3432">
        <v>12</v>
      </c>
      <c r="E3432">
        <v>1</v>
      </c>
      <c r="F3432">
        <v>181</v>
      </c>
      <c r="G3432" s="5">
        <v>1.8823529411764699</v>
      </c>
      <c r="H3432" s="5">
        <v>59048.352941176403</v>
      </c>
      <c r="I3432">
        <v>36</v>
      </c>
      <c r="J3432">
        <v>10</v>
      </c>
      <c r="K3432">
        <v>1</v>
      </c>
      <c r="L3432">
        <v>336</v>
      </c>
      <c r="M3432">
        <v>37</v>
      </c>
      <c r="N3432">
        <v>10</v>
      </c>
      <c r="O3432">
        <v>1</v>
      </c>
      <c r="P3432">
        <v>359</v>
      </c>
      <c r="Q3432">
        <v>37</v>
      </c>
      <c r="R3432">
        <v>10</v>
      </c>
      <c r="S3432">
        <v>0</v>
      </c>
      <c r="T3432">
        <v>350</v>
      </c>
    </row>
    <row r="3433" spans="1:20" x14ac:dyDescent="0.2">
      <c r="A3433" s="1">
        <v>43369</v>
      </c>
      <c r="B3433" t="s">
        <v>20</v>
      </c>
      <c r="C3433">
        <v>12</v>
      </c>
      <c r="D3433">
        <v>8</v>
      </c>
      <c r="E3433">
        <v>0</v>
      </c>
      <c r="F3433">
        <v>92</v>
      </c>
      <c r="G3433" s="5">
        <v>1.25</v>
      </c>
      <c r="H3433" s="5">
        <v>75242.916666666599</v>
      </c>
      <c r="I3433">
        <v>16</v>
      </c>
      <c r="J3433">
        <v>9</v>
      </c>
      <c r="K3433">
        <v>0</v>
      </c>
      <c r="L3433">
        <v>135</v>
      </c>
      <c r="M3433">
        <v>16</v>
      </c>
      <c r="N3433">
        <v>10</v>
      </c>
      <c r="O3433">
        <v>2</v>
      </c>
      <c r="P3433">
        <v>127</v>
      </c>
      <c r="Q3433">
        <v>41</v>
      </c>
      <c r="R3433">
        <v>8</v>
      </c>
      <c r="S3433">
        <v>0</v>
      </c>
      <c r="T3433">
        <v>381</v>
      </c>
    </row>
    <row r="3434" spans="1:20" x14ac:dyDescent="0.2">
      <c r="A3434" s="1">
        <v>43369</v>
      </c>
      <c r="B3434" t="s">
        <v>21</v>
      </c>
      <c r="C3434">
        <v>7</v>
      </c>
      <c r="D3434">
        <v>10</v>
      </c>
      <c r="E3434">
        <v>0</v>
      </c>
      <c r="F3434">
        <v>71</v>
      </c>
      <c r="G3434" s="5">
        <v>6</v>
      </c>
      <c r="H3434" s="5">
        <v>28649.571428571398</v>
      </c>
      <c r="I3434">
        <v>12</v>
      </c>
      <c r="J3434">
        <v>10</v>
      </c>
      <c r="K3434">
        <v>0</v>
      </c>
      <c r="L3434">
        <v>115</v>
      </c>
      <c r="M3434">
        <v>3</v>
      </c>
      <c r="N3434">
        <v>10</v>
      </c>
      <c r="O3434">
        <v>0</v>
      </c>
      <c r="P3434">
        <v>30</v>
      </c>
      <c r="Q3434">
        <v>18</v>
      </c>
      <c r="R3434">
        <v>10</v>
      </c>
      <c r="S3434">
        <v>1</v>
      </c>
      <c r="T3434">
        <v>174</v>
      </c>
    </row>
    <row r="3435" spans="1:20" x14ac:dyDescent="0.2">
      <c r="A3435" s="1">
        <v>43369</v>
      </c>
      <c r="B3435" t="s">
        <v>22</v>
      </c>
      <c r="C3435">
        <v>15</v>
      </c>
      <c r="D3435">
        <v>8</v>
      </c>
      <c r="E3435">
        <v>0</v>
      </c>
      <c r="F3435">
        <v>141</v>
      </c>
      <c r="G3435" s="5">
        <v>3.5714285714285698</v>
      </c>
      <c r="H3435" s="5">
        <v>64367.071428571398</v>
      </c>
      <c r="I3435">
        <v>27</v>
      </c>
      <c r="J3435">
        <v>7</v>
      </c>
      <c r="K3435">
        <v>0</v>
      </c>
      <c r="L3435">
        <v>231</v>
      </c>
      <c r="M3435">
        <v>30</v>
      </c>
      <c r="N3435">
        <v>7</v>
      </c>
      <c r="O3435">
        <v>0</v>
      </c>
      <c r="P3435">
        <v>266</v>
      </c>
      <c r="Q3435">
        <v>21</v>
      </c>
      <c r="R3435">
        <v>8</v>
      </c>
      <c r="S3435">
        <v>0</v>
      </c>
      <c r="T3435">
        <v>192</v>
      </c>
    </row>
    <row r="3436" spans="1:20" x14ac:dyDescent="0.2">
      <c r="A3436" s="1">
        <v>43369</v>
      </c>
      <c r="B3436" t="s">
        <v>23</v>
      </c>
      <c r="C3436">
        <v>38</v>
      </c>
      <c r="D3436">
        <v>10</v>
      </c>
      <c r="E3436">
        <v>0</v>
      </c>
      <c r="F3436">
        <v>421</v>
      </c>
      <c r="G3436" s="5">
        <v>4.6111111111111098</v>
      </c>
      <c r="H3436" s="5">
        <v>58506.166666666599</v>
      </c>
      <c r="I3436">
        <v>40</v>
      </c>
      <c r="J3436">
        <v>10</v>
      </c>
      <c r="K3436">
        <v>0</v>
      </c>
      <c r="L3436">
        <v>453</v>
      </c>
      <c r="M3436">
        <v>29</v>
      </c>
      <c r="N3436">
        <v>10</v>
      </c>
      <c r="O3436">
        <v>0</v>
      </c>
      <c r="P3436">
        <v>323</v>
      </c>
      <c r="Q3436">
        <v>46</v>
      </c>
      <c r="R3436">
        <v>10</v>
      </c>
      <c r="S3436">
        <v>0</v>
      </c>
      <c r="T3436">
        <v>500</v>
      </c>
    </row>
    <row r="3437" spans="1:20" x14ac:dyDescent="0.2">
      <c r="A3437" s="1">
        <v>43369</v>
      </c>
      <c r="B3437" t="s">
        <v>24</v>
      </c>
      <c r="C3437">
        <v>13</v>
      </c>
      <c r="D3437">
        <v>2</v>
      </c>
      <c r="E3437">
        <v>0</v>
      </c>
      <c r="F3437">
        <v>33</v>
      </c>
      <c r="G3437" s="5">
        <v>1.4615384615384599</v>
      </c>
      <c r="H3437" s="5">
        <v>77060.615384615303</v>
      </c>
      <c r="I3437">
        <v>18</v>
      </c>
      <c r="J3437">
        <v>2</v>
      </c>
      <c r="K3437">
        <v>0</v>
      </c>
      <c r="L3437">
        <v>56</v>
      </c>
      <c r="M3437">
        <v>14</v>
      </c>
      <c r="N3437">
        <v>2</v>
      </c>
      <c r="O3437">
        <v>0</v>
      </c>
      <c r="P3437">
        <v>32</v>
      </c>
      <c r="Q3437">
        <v>19</v>
      </c>
      <c r="R3437">
        <v>2</v>
      </c>
      <c r="S3437">
        <v>0</v>
      </c>
      <c r="T3437">
        <v>78</v>
      </c>
    </row>
    <row r="3438" spans="1:20" x14ac:dyDescent="0.2">
      <c r="A3438" s="1">
        <v>43369</v>
      </c>
      <c r="B3438" t="s">
        <v>25</v>
      </c>
      <c r="C3438">
        <v>15</v>
      </c>
      <c r="D3438">
        <v>4</v>
      </c>
      <c r="E3438">
        <v>0</v>
      </c>
      <c r="F3438">
        <v>56</v>
      </c>
      <c r="G3438" s="5">
        <v>12.1111111111111</v>
      </c>
      <c r="H3438" s="5">
        <v>44577.777777777701</v>
      </c>
      <c r="I3438">
        <v>9</v>
      </c>
      <c r="J3438">
        <v>4</v>
      </c>
      <c r="K3438">
        <v>0</v>
      </c>
      <c r="L3438">
        <v>32</v>
      </c>
      <c r="M3438">
        <v>13</v>
      </c>
      <c r="N3438">
        <v>4</v>
      </c>
      <c r="O3438">
        <v>0</v>
      </c>
      <c r="P3438">
        <v>48</v>
      </c>
      <c r="Q3438">
        <v>15</v>
      </c>
      <c r="R3438">
        <v>4</v>
      </c>
      <c r="S3438">
        <v>0</v>
      </c>
      <c r="T3438">
        <v>56</v>
      </c>
    </row>
    <row r="3439" spans="1:20" x14ac:dyDescent="0.2">
      <c r="A3439" s="1">
        <v>43369</v>
      </c>
      <c r="B3439" t="s">
        <v>26</v>
      </c>
      <c r="C3439">
        <v>45</v>
      </c>
      <c r="D3439">
        <v>2</v>
      </c>
      <c r="E3439">
        <v>0</v>
      </c>
      <c r="F3439">
        <v>89</v>
      </c>
      <c r="G3439" s="5">
        <v>7.67741935483871</v>
      </c>
      <c r="H3439" s="5">
        <v>54936.225806451599</v>
      </c>
      <c r="I3439">
        <v>44</v>
      </c>
      <c r="J3439">
        <v>2</v>
      </c>
      <c r="K3439">
        <v>0</v>
      </c>
      <c r="L3439">
        <v>88</v>
      </c>
      <c r="M3439">
        <v>28</v>
      </c>
      <c r="N3439">
        <v>2</v>
      </c>
      <c r="O3439">
        <v>0</v>
      </c>
      <c r="P3439">
        <v>51</v>
      </c>
      <c r="Q3439">
        <v>61</v>
      </c>
      <c r="R3439">
        <v>2</v>
      </c>
      <c r="S3439">
        <v>0</v>
      </c>
      <c r="T3439">
        <v>112</v>
      </c>
    </row>
    <row r="3440" spans="1:20" x14ac:dyDescent="0.2">
      <c r="A3440" s="1">
        <v>43369</v>
      </c>
      <c r="B3440" t="s">
        <v>27</v>
      </c>
      <c r="C3440">
        <v>13</v>
      </c>
      <c r="D3440">
        <v>8</v>
      </c>
      <c r="E3440">
        <v>0</v>
      </c>
      <c r="F3440">
        <v>120</v>
      </c>
      <c r="G3440" s="5">
        <v>2.8333333333333299</v>
      </c>
      <c r="H3440" s="5">
        <v>66728.333333333299</v>
      </c>
      <c r="I3440">
        <v>10</v>
      </c>
      <c r="J3440">
        <v>8</v>
      </c>
      <c r="K3440">
        <v>1</v>
      </c>
      <c r="L3440">
        <v>83</v>
      </c>
      <c r="M3440">
        <v>15</v>
      </c>
      <c r="N3440">
        <v>7</v>
      </c>
      <c r="O3440">
        <v>1</v>
      </c>
      <c r="P3440">
        <v>109</v>
      </c>
      <c r="Q3440">
        <v>17</v>
      </c>
      <c r="R3440">
        <v>8</v>
      </c>
      <c r="S3440">
        <v>1</v>
      </c>
      <c r="T3440">
        <v>151</v>
      </c>
    </row>
    <row r="3441" spans="1:20" x14ac:dyDescent="0.2">
      <c r="A3441" s="1">
        <v>43369</v>
      </c>
      <c r="B3441" t="s">
        <v>28</v>
      </c>
      <c r="C3441">
        <v>16</v>
      </c>
      <c r="D3441">
        <v>9</v>
      </c>
      <c r="E3441">
        <v>0</v>
      </c>
      <c r="F3441">
        <v>139</v>
      </c>
      <c r="G3441" s="5">
        <v>8.375</v>
      </c>
      <c r="H3441" s="5">
        <v>68865.6875</v>
      </c>
      <c r="I3441">
        <v>15</v>
      </c>
      <c r="J3441">
        <v>7</v>
      </c>
      <c r="K3441">
        <v>1</v>
      </c>
      <c r="L3441">
        <v>81</v>
      </c>
      <c r="M3441">
        <v>18</v>
      </c>
      <c r="N3441">
        <v>7</v>
      </c>
      <c r="O3441">
        <v>1</v>
      </c>
      <c r="P3441">
        <v>113</v>
      </c>
      <c r="Q3441">
        <v>30</v>
      </c>
      <c r="R3441">
        <v>8</v>
      </c>
      <c r="S3441">
        <v>0</v>
      </c>
      <c r="T3441">
        <v>258</v>
      </c>
    </row>
    <row r="3442" spans="1:20" x14ac:dyDescent="0.2">
      <c r="A3442" s="1">
        <v>43369</v>
      </c>
      <c r="B3442" t="s">
        <v>29</v>
      </c>
      <c r="C3442">
        <v>19</v>
      </c>
      <c r="D3442">
        <v>2</v>
      </c>
      <c r="E3442">
        <v>0</v>
      </c>
      <c r="F3442">
        <v>54</v>
      </c>
      <c r="G3442" s="5">
        <v>4.2631578947368398</v>
      </c>
      <c r="H3442" s="5">
        <v>63298.368421052597</v>
      </c>
      <c r="I3442">
        <v>16</v>
      </c>
      <c r="J3442">
        <v>2</v>
      </c>
      <c r="K3442">
        <v>0</v>
      </c>
      <c r="L3442">
        <v>46</v>
      </c>
      <c r="M3442">
        <v>17</v>
      </c>
      <c r="N3442">
        <v>2</v>
      </c>
      <c r="O3442">
        <v>0</v>
      </c>
      <c r="P3442">
        <v>40</v>
      </c>
      <c r="Q3442">
        <v>25</v>
      </c>
      <c r="R3442">
        <v>2</v>
      </c>
      <c r="S3442">
        <v>0</v>
      </c>
      <c r="T3442">
        <v>59</v>
      </c>
    </row>
    <row r="3443" spans="1:20" x14ac:dyDescent="0.2">
      <c r="A3443" s="1">
        <v>43369</v>
      </c>
      <c r="B3443" t="s">
        <v>30</v>
      </c>
      <c r="C3443">
        <v>19</v>
      </c>
      <c r="D3443">
        <v>2</v>
      </c>
      <c r="E3443">
        <v>0</v>
      </c>
      <c r="F3443">
        <v>48</v>
      </c>
      <c r="G3443" s="5">
        <v>2.5</v>
      </c>
      <c r="H3443" s="5">
        <v>66772.5</v>
      </c>
      <c r="I3443">
        <v>13</v>
      </c>
      <c r="J3443">
        <v>2</v>
      </c>
      <c r="K3443">
        <v>0</v>
      </c>
      <c r="L3443">
        <v>36</v>
      </c>
      <c r="M3443">
        <v>16</v>
      </c>
      <c r="N3443">
        <v>2</v>
      </c>
      <c r="O3443">
        <v>0</v>
      </c>
      <c r="P3443">
        <v>36</v>
      </c>
      <c r="Q3443">
        <v>33</v>
      </c>
      <c r="R3443">
        <v>2</v>
      </c>
      <c r="S3443">
        <v>0</v>
      </c>
      <c r="T3443">
        <v>128</v>
      </c>
    </row>
    <row r="3444" spans="1:20" x14ac:dyDescent="0.2">
      <c r="A3444" s="1">
        <v>43369</v>
      </c>
      <c r="B3444" t="s">
        <v>31</v>
      </c>
      <c r="C3444">
        <v>89</v>
      </c>
      <c r="D3444">
        <v>12</v>
      </c>
      <c r="E3444">
        <v>0</v>
      </c>
      <c r="F3444">
        <v>1041</v>
      </c>
      <c r="G3444" s="5">
        <v>5.1749999999999998</v>
      </c>
      <c r="H3444" s="5">
        <v>60106.037499999999</v>
      </c>
      <c r="I3444">
        <v>69</v>
      </c>
      <c r="J3444">
        <v>15</v>
      </c>
      <c r="K3444">
        <v>1</v>
      </c>
      <c r="L3444">
        <v>966</v>
      </c>
      <c r="M3444">
        <v>61</v>
      </c>
      <c r="N3444">
        <v>12</v>
      </c>
      <c r="O3444">
        <v>1</v>
      </c>
      <c r="P3444">
        <v>709</v>
      </c>
      <c r="Q3444">
        <v>108</v>
      </c>
      <c r="R3444">
        <v>12</v>
      </c>
      <c r="S3444">
        <v>0</v>
      </c>
      <c r="T3444">
        <v>1323</v>
      </c>
    </row>
    <row r="3445" spans="1:20" x14ac:dyDescent="0.2">
      <c r="A3445" s="1">
        <v>43369</v>
      </c>
      <c r="B3445" t="s">
        <v>32</v>
      </c>
      <c r="C3445">
        <v>20</v>
      </c>
      <c r="D3445">
        <v>3</v>
      </c>
      <c r="E3445">
        <v>0</v>
      </c>
      <c r="F3445">
        <v>73</v>
      </c>
      <c r="G3445" s="5">
        <v>21</v>
      </c>
      <c r="H3445" s="5">
        <v>50125.111111111102</v>
      </c>
      <c r="I3445">
        <v>27</v>
      </c>
      <c r="J3445">
        <v>3</v>
      </c>
      <c r="K3445">
        <v>0</v>
      </c>
      <c r="L3445">
        <v>118</v>
      </c>
      <c r="M3445">
        <v>26</v>
      </c>
      <c r="N3445">
        <v>3</v>
      </c>
      <c r="O3445">
        <v>1</v>
      </c>
      <c r="P3445">
        <v>103</v>
      </c>
      <c r="Q3445">
        <v>42</v>
      </c>
      <c r="R3445">
        <v>3</v>
      </c>
      <c r="S3445">
        <v>0</v>
      </c>
      <c r="T3445">
        <v>188</v>
      </c>
    </row>
    <row r="3446" spans="1:20" x14ac:dyDescent="0.2">
      <c r="A3446" s="1">
        <v>43370</v>
      </c>
      <c r="B3446" t="s">
        <v>18</v>
      </c>
      <c r="C3446">
        <v>3</v>
      </c>
      <c r="D3446">
        <v>4</v>
      </c>
      <c r="E3446">
        <v>0</v>
      </c>
      <c r="F3446">
        <v>10</v>
      </c>
      <c r="G3446" s="5">
        <v>3</v>
      </c>
      <c r="H3446" s="5">
        <v>33350.333333333299</v>
      </c>
      <c r="I3446">
        <v>11</v>
      </c>
      <c r="J3446">
        <v>4</v>
      </c>
      <c r="K3446">
        <v>0</v>
      </c>
      <c r="L3446">
        <v>38</v>
      </c>
      <c r="M3446">
        <v>3</v>
      </c>
      <c r="N3446">
        <v>4</v>
      </c>
      <c r="O3446">
        <v>0</v>
      </c>
      <c r="P3446">
        <v>10</v>
      </c>
      <c r="Q3446">
        <v>12</v>
      </c>
      <c r="R3446">
        <v>4</v>
      </c>
      <c r="S3446">
        <v>0</v>
      </c>
      <c r="T3446">
        <v>38</v>
      </c>
    </row>
    <row r="3447" spans="1:20" x14ac:dyDescent="0.2">
      <c r="A3447" s="1">
        <v>43370</v>
      </c>
      <c r="B3447" t="s">
        <v>19</v>
      </c>
      <c r="C3447">
        <v>36</v>
      </c>
      <c r="D3447">
        <v>13</v>
      </c>
      <c r="E3447">
        <v>3</v>
      </c>
      <c r="F3447">
        <v>377</v>
      </c>
      <c r="G3447" s="5">
        <v>2.55555555555555</v>
      </c>
      <c r="H3447" s="5">
        <v>77809.805555555504</v>
      </c>
      <c r="I3447">
        <v>32</v>
      </c>
      <c r="J3447">
        <v>10</v>
      </c>
      <c r="K3447">
        <v>1</v>
      </c>
      <c r="L3447">
        <v>284</v>
      </c>
      <c r="M3447">
        <v>37</v>
      </c>
      <c r="N3447">
        <v>11</v>
      </c>
      <c r="O3447">
        <v>1</v>
      </c>
      <c r="P3447">
        <v>380</v>
      </c>
      <c r="Q3447">
        <v>29</v>
      </c>
      <c r="R3447">
        <v>14</v>
      </c>
      <c r="S3447">
        <v>2</v>
      </c>
      <c r="T3447">
        <v>367</v>
      </c>
    </row>
    <row r="3448" spans="1:20" x14ac:dyDescent="0.2">
      <c r="A3448" s="1">
        <v>43370</v>
      </c>
      <c r="B3448" t="s">
        <v>20</v>
      </c>
      <c r="C3448">
        <v>14</v>
      </c>
      <c r="D3448">
        <v>14</v>
      </c>
      <c r="E3448">
        <v>0</v>
      </c>
      <c r="F3448">
        <v>204</v>
      </c>
      <c r="G3448" s="5">
        <v>3.4444444444444402</v>
      </c>
      <c r="H3448" s="5">
        <v>66675.111111111095</v>
      </c>
      <c r="I3448">
        <v>10</v>
      </c>
      <c r="J3448">
        <v>9</v>
      </c>
      <c r="K3448">
        <v>0</v>
      </c>
      <c r="L3448">
        <v>95</v>
      </c>
      <c r="M3448">
        <v>21</v>
      </c>
      <c r="N3448">
        <v>7</v>
      </c>
      <c r="O3448">
        <v>0</v>
      </c>
      <c r="P3448">
        <v>149</v>
      </c>
      <c r="Q3448">
        <v>18</v>
      </c>
      <c r="R3448">
        <v>8</v>
      </c>
      <c r="S3448">
        <v>0</v>
      </c>
      <c r="T3448">
        <v>145</v>
      </c>
    </row>
    <row r="3449" spans="1:20" x14ac:dyDescent="0.2">
      <c r="A3449" s="1">
        <v>43370</v>
      </c>
      <c r="B3449" t="s">
        <v>21</v>
      </c>
      <c r="C3449">
        <v>12</v>
      </c>
      <c r="D3449">
        <v>10</v>
      </c>
      <c r="E3449">
        <v>2</v>
      </c>
      <c r="F3449">
        <v>98</v>
      </c>
      <c r="G3449" s="5">
        <v>28.363636363636299</v>
      </c>
      <c r="H3449" s="5">
        <v>63664.909090909001</v>
      </c>
      <c r="I3449">
        <v>10</v>
      </c>
      <c r="J3449">
        <v>10</v>
      </c>
      <c r="K3449">
        <v>0</v>
      </c>
      <c r="L3449">
        <v>100</v>
      </c>
      <c r="M3449">
        <v>12</v>
      </c>
      <c r="N3449">
        <v>10</v>
      </c>
      <c r="O3449">
        <v>0</v>
      </c>
      <c r="P3449">
        <v>123</v>
      </c>
      <c r="Q3449">
        <v>8</v>
      </c>
      <c r="R3449">
        <v>10</v>
      </c>
      <c r="S3449">
        <v>1</v>
      </c>
      <c r="T3449">
        <v>71</v>
      </c>
    </row>
    <row r="3450" spans="1:20" x14ac:dyDescent="0.2">
      <c r="A3450" s="1">
        <v>43370</v>
      </c>
      <c r="B3450" t="s">
        <v>22</v>
      </c>
      <c r="C3450">
        <v>23</v>
      </c>
      <c r="D3450">
        <v>8</v>
      </c>
      <c r="E3450">
        <v>1</v>
      </c>
      <c r="F3450">
        <v>191</v>
      </c>
      <c r="G3450" s="5">
        <v>4.3157894736842097</v>
      </c>
      <c r="H3450" s="5">
        <v>63208.473684210498</v>
      </c>
      <c r="I3450">
        <v>35</v>
      </c>
      <c r="J3450">
        <v>7</v>
      </c>
      <c r="K3450">
        <v>0</v>
      </c>
      <c r="L3450">
        <v>291</v>
      </c>
      <c r="M3450">
        <v>22</v>
      </c>
      <c r="N3450">
        <v>8</v>
      </c>
      <c r="O3450">
        <v>0</v>
      </c>
      <c r="P3450">
        <v>209</v>
      </c>
      <c r="Q3450">
        <v>29</v>
      </c>
      <c r="R3450">
        <v>8</v>
      </c>
      <c r="S3450">
        <v>0</v>
      </c>
      <c r="T3450">
        <v>270</v>
      </c>
    </row>
    <row r="3451" spans="1:20" x14ac:dyDescent="0.2">
      <c r="A3451" s="1">
        <v>43370</v>
      </c>
      <c r="B3451" t="s">
        <v>23</v>
      </c>
      <c r="C3451">
        <v>46</v>
      </c>
      <c r="D3451">
        <v>10</v>
      </c>
      <c r="E3451">
        <v>1</v>
      </c>
      <c r="F3451">
        <v>482</v>
      </c>
      <c r="G3451" s="5">
        <v>2.875</v>
      </c>
      <c r="H3451" s="5">
        <v>52625.025000000001</v>
      </c>
      <c r="I3451">
        <v>58</v>
      </c>
      <c r="J3451">
        <v>10</v>
      </c>
      <c r="K3451">
        <v>0</v>
      </c>
      <c r="L3451">
        <v>650</v>
      </c>
      <c r="M3451">
        <v>37</v>
      </c>
      <c r="N3451">
        <v>10</v>
      </c>
      <c r="O3451">
        <v>0</v>
      </c>
      <c r="P3451">
        <v>413</v>
      </c>
      <c r="Q3451">
        <v>48</v>
      </c>
      <c r="R3451">
        <v>10</v>
      </c>
      <c r="S3451">
        <v>0</v>
      </c>
      <c r="T3451">
        <v>534</v>
      </c>
    </row>
    <row r="3452" spans="1:20" x14ac:dyDescent="0.2">
      <c r="A3452" s="1">
        <v>43370</v>
      </c>
      <c r="B3452" t="s">
        <v>24</v>
      </c>
      <c r="C3452">
        <v>20</v>
      </c>
      <c r="D3452">
        <v>2</v>
      </c>
      <c r="E3452">
        <v>0</v>
      </c>
      <c r="F3452">
        <v>71</v>
      </c>
      <c r="G3452" s="5">
        <v>2.5</v>
      </c>
      <c r="H3452" s="5">
        <v>71494.785714285696</v>
      </c>
      <c r="I3452">
        <v>18</v>
      </c>
      <c r="J3452">
        <v>2</v>
      </c>
      <c r="K3452">
        <v>0</v>
      </c>
      <c r="L3452">
        <v>36</v>
      </c>
      <c r="M3452">
        <v>15</v>
      </c>
      <c r="N3452">
        <v>2</v>
      </c>
      <c r="O3452">
        <v>0</v>
      </c>
      <c r="P3452">
        <v>44</v>
      </c>
      <c r="Q3452">
        <v>12</v>
      </c>
      <c r="R3452">
        <v>2</v>
      </c>
      <c r="S3452">
        <v>0</v>
      </c>
      <c r="T3452">
        <v>50</v>
      </c>
    </row>
    <row r="3453" spans="1:20" x14ac:dyDescent="0.2">
      <c r="A3453" s="1">
        <v>43370</v>
      </c>
      <c r="B3453" t="s">
        <v>25</v>
      </c>
      <c r="C3453">
        <v>13</v>
      </c>
      <c r="D3453">
        <v>4</v>
      </c>
      <c r="E3453">
        <v>0</v>
      </c>
      <c r="F3453">
        <v>48</v>
      </c>
      <c r="G3453" s="5">
        <v>2.6666666666666599</v>
      </c>
      <c r="H3453" s="5">
        <v>75016.833333333299</v>
      </c>
      <c r="I3453">
        <v>13</v>
      </c>
      <c r="J3453">
        <v>4</v>
      </c>
      <c r="K3453">
        <v>2</v>
      </c>
      <c r="L3453">
        <v>32</v>
      </c>
      <c r="M3453">
        <v>4</v>
      </c>
      <c r="N3453">
        <v>4</v>
      </c>
      <c r="O3453">
        <v>0</v>
      </c>
      <c r="P3453">
        <v>16</v>
      </c>
      <c r="Q3453">
        <v>5</v>
      </c>
      <c r="R3453">
        <v>4</v>
      </c>
      <c r="S3453">
        <v>0</v>
      </c>
      <c r="T3453">
        <v>20</v>
      </c>
    </row>
    <row r="3454" spans="1:20" x14ac:dyDescent="0.2">
      <c r="A3454" s="1">
        <v>43370</v>
      </c>
      <c r="B3454" t="s">
        <v>26</v>
      </c>
      <c r="C3454">
        <v>54</v>
      </c>
      <c r="D3454">
        <v>2</v>
      </c>
      <c r="E3454">
        <v>1</v>
      </c>
      <c r="F3454">
        <v>88</v>
      </c>
      <c r="G3454" s="5">
        <v>4</v>
      </c>
      <c r="H3454" s="5">
        <v>64018.96</v>
      </c>
      <c r="I3454">
        <v>52</v>
      </c>
      <c r="J3454">
        <v>2</v>
      </c>
      <c r="K3454">
        <v>0</v>
      </c>
      <c r="L3454">
        <v>94</v>
      </c>
      <c r="M3454">
        <v>43</v>
      </c>
      <c r="N3454">
        <v>2</v>
      </c>
      <c r="O3454">
        <v>0</v>
      </c>
      <c r="P3454">
        <v>83</v>
      </c>
      <c r="Q3454">
        <v>35</v>
      </c>
      <c r="R3454">
        <v>2</v>
      </c>
      <c r="S3454">
        <v>0</v>
      </c>
      <c r="T3454">
        <v>69</v>
      </c>
    </row>
    <row r="3455" spans="1:20" x14ac:dyDescent="0.2">
      <c r="A3455" s="1">
        <v>43370</v>
      </c>
      <c r="B3455" t="s">
        <v>27</v>
      </c>
      <c r="C3455">
        <v>19</v>
      </c>
      <c r="D3455">
        <v>8</v>
      </c>
      <c r="E3455">
        <v>1</v>
      </c>
      <c r="F3455">
        <v>167</v>
      </c>
      <c r="G3455" s="5">
        <v>5.4</v>
      </c>
      <c r="H3455" s="5">
        <v>46753.2</v>
      </c>
      <c r="I3455">
        <v>14</v>
      </c>
      <c r="J3455">
        <v>8</v>
      </c>
      <c r="K3455">
        <v>1</v>
      </c>
      <c r="L3455">
        <v>117</v>
      </c>
      <c r="M3455">
        <v>16</v>
      </c>
      <c r="N3455">
        <v>8</v>
      </c>
      <c r="O3455">
        <v>0</v>
      </c>
      <c r="P3455">
        <v>151</v>
      </c>
      <c r="Q3455">
        <v>6</v>
      </c>
      <c r="R3455">
        <v>8</v>
      </c>
      <c r="S3455">
        <v>0</v>
      </c>
      <c r="T3455">
        <v>54</v>
      </c>
    </row>
    <row r="3456" spans="1:20" x14ac:dyDescent="0.2">
      <c r="A3456" s="1">
        <v>43370</v>
      </c>
      <c r="B3456" t="s">
        <v>28</v>
      </c>
      <c r="C3456">
        <v>15</v>
      </c>
      <c r="D3456">
        <v>7</v>
      </c>
      <c r="E3456">
        <v>1</v>
      </c>
      <c r="F3456">
        <v>94</v>
      </c>
      <c r="G3456" s="5">
        <v>3.1333333333333302</v>
      </c>
      <c r="H3456" s="5">
        <v>73391.466666666602</v>
      </c>
      <c r="I3456">
        <v>23</v>
      </c>
      <c r="J3456">
        <v>8</v>
      </c>
      <c r="K3456">
        <v>1</v>
      </c>
      <c r="L3456">
        <v>166</v>
      </c>
      <c r="M3456">
        <v>15</v>
      </c>
      <c r="N3456">
        <v>8</v>
      </c>
      <c r="O3456">
        <v>1</v>
      </c>
      <c r="P3456">
        <v>100</v>
      </c>
      <c r="Q3456">
        <v>14</v>
      </c>
      <c r="R3456">
        <v>8</v>
      </c>
      <c r="S3456">
        <v>0</v>
      </c>
      <c r="T3456">
        <v>108</v>
      </c>
    </row>
    <row r="3457" spans="1:20" x14ac:dyDescent="0.2">
      <c r="A3457" s="1">
        <v>43370</v>
      </c>
      <c r="B3457" t="s">
        <v>29</v>
      </c>
      <c r="C3457">
        <v>26</v>
      </c>
      <c r="D3457">
        <v>2</v>
      </c>
      <c r="E3457">
        <v>0</v>
      </c>
      <c r="F3457">
        <v>73</v>
      </c>
      <c r="G3457" s="5">
        <v>3</v>
      </c>
      <c r="H3457" s="5">
        <v>70629.058823529398</v>
      </c>
      <c r="I3457">
        <v>11</v>
      </c>
      <c r="J3457">
        <v>2</v>
      </c>
      <c r="K3457">
        <v>0</v>
      </c>
      <c r="L3457">
        <v>26</v>
      </c>
      <c r="M3457">
        <v>22</v>
      </c>
      <c r="N3457">
        <v>2</v>
      </c>
      <c r="O3457">
        <v>0</v>
      </c>
      <c r="P3457">
        <v>49</v>
      </c>
      <c r="Q3457">
        <v>17</v>
      </c>
      <c r="R3457">
        <v>2</v>
      </c>
      <c r="S3457">
        <v>0</v>
      </c>
      <c r="T3457">
        <v>50</v>
      </c>
    </row>
    <row r="3458" spans="1:20" x14ac:dyDescent="0.2">
      <c r="A3458" s="1">
        <v>43370</v>
      </c>
      <c r="B3458" t="s">
        <v>30</v>
      </c>
      <c r="C3458">
        <v>21</v>
      </c>
      <c r="D3458">
        <v>2</v>
      </c>
      <c r="E3458">
        <v>0</v>
      </c>
      <c r="F3458">
        <v>61</v>
      </c>
      <c r="G3458" s="5">
        <v>1.28571428571428</v>
      </c>
      <c r="H3458" s="5">
        <v>90478.380952380903</v>
      </c>
      <c r="I3458">
        <v>21</v>
      </c>
      <c r="J3458">
        <v>2</v>
      </c>
      <c r="K3458">
        <v>1</v>
      </c>
      <c r="L3458">
        <v>40</v>
      </c>
      <c r="M3458">
        <v>17</v>
      </c>
      <c r="N3458">
        <v>2</v>
      </c>
      <c r="O3458">
        <v>0</v>
      </c>
      <c r="P3458">
        <v>36</v>
      </c>
      <c r="Q3458">
        <v>15</v>
      </c>
      <c r="R3458">
        <v>2</v>
      </c>
      <c r="S3458">
        <v>0</v>
      </c>
      <c r="T3458">
        <v>52</v>
      </c>
    </row>
    <row r="3459" spans="1:20" x14ac:dyDescent="0.2">
      <c r="A3459" s="1">
        <v>43370</v>
      </c>
      <c r="B3459" t="s">
        <v>31</v>
      </c>
      <c r="C3459">
        <v>80</v>
      </c>
      <c r="D3459">
        <v>18</v>
      </c>
      <c r="E3459">
        <v>1</v>
      </c>
      <c r="F3459">
        <v>1365</v>
      </c>
      <c r="G3459" s="5">
        <v>3.6164383561643798</v>
      </c>
      <c r="H3459" s="5">
        <v>54858</v>
      </c>
      <c r="I3459">
        <v>102</v>
      </c>
      <c r="J3459">
        <v>12</v>
      </c>
      <c r="K3459">
        <v>1</v>
      </c>
      <c r="L3459">
        <v>1112</v>
      </c>
      <c r="M3459">
        <v>95</v>
      </c>
      <c r="N3459">
        <v>12</v>
      </c>
      <c r="O3459">
        <v>0</v>
      </c>
      <c r="P3459">
        <v>1111</v>
      </c>
      <c r="Q3459">
        <v>76</v>
      </c>
      <c r="R3459">
        <v>18</v>
      </c>
      <c r="S3459">
        <v>1</v>
      </c>
      <c r="T3459">
        <v>1304</v>
      </c>
    </row>
    <row r="3460" spans="1:20" x14ac:dyDescent="0.2">
      <c r="A3460" s="1">
        <v>43370</v>
      </c>
      <c r="B3460" t="s">
        <v>32</v>
      </c>
      <c r="C3460">
        <v>33</v>
      </c>
      <c r="D3460">
        <v>3</v>
      </c>
      <c r="E3460">
        <v>1</v>
      </c>
      <c r="F3460">
        <v>145</v>
      </c>
      <c r="G3460" s="5">
        <v>2.5517241379310298</v>
      </c>
      <c r="H3460" s="5">
        <v>69027.517241379304</v>
      </c>
      <c r="I3460">
        <v>24</v>
      </c>
      <c r="J3460">
        <v>3</v>
      </c>
      <c r="K3460">
        <v>1</v>
      </c>
      <c r="L3460">
        <v>93</v>
      </c>
      <c r="M3460">
        <v>24</v>
      </c>
      <c r="N3460">
        <v>3</v>
      </c>
      <c r="O3460">
        <v>0</v>
      </c>
      <c r="P3460">
        <v>88</v>
      </c>
      <c r="Q3460">
        <v>36</v>
      </c>
      <c r="R3460">
        <v>3</v>
      </c>
      <c r="S3460">
        <v>0</v>
      </c>
      <c r="T3460">
        <v>140</v>
      </c>
    </row>
    <row r="3461" spans="1:20" x14ac:dyDescent="0.2">
      <c r="A3461" s="1">
        <v>43371</v>
      </c>
      <c r="B3461" t="s">
        <v>18</v>
      </c>
      <c r="C3461">
        <v>13</v>
      </c>
      <c r="D3461">
        <v>4</v>
      </c>
      <c r="E3461">
        <v>0</v>
      </c>
      <c r="F3461">
        <v>46</v>
      </c>
      <c r="G3461" s="5">
        <v>6</v>
      </c>
      <c r="H3461" s="5">
        <v>55624.111111111102</v>
      </c>
      <c r="I3461">
        <v>11</v>
      </c>
      <c r="J3461">
        <v>4</v>
      </c>
      <c r="K3461">
        <v>0</v>
      </c>
      <c r="L3461">
        <v>38</v>
      </c>
      <c r="M3461">
        <v>18</v>
      </c>
      <c r="N3461">
        <v>4</v>
      </c>
      <c r="O3461">
        <v>1</v>
      </c>
      <c r="P3461">
        <v>56</v>
      </c>
      <c r="Q3461">
        <v>2</v>
      </c>
      <c r="R3461">
        <v>4</v>
      </c>
      <c r="S3461">
        <v>0</v>
      </c>
      <c r="T3461">
        <v>7</v>
      </c>
    </row>
    <row r="3462" spans="1:20" x14ac:dyDescent="0.2">
      <c r="A3462" s="1">
        <v>43371</v>
      </c>
      <c r="B3462" t="s">
        <v>19</v>
      </c>
      <c r="C3462">
        <v>34</v>
      </c>
      <c r="D3462">
        <v>12</v>
      </c>
      <c r="E3462">
        <v>1</v>
      </c>
      <c r="F3462">
        <v>376</v>
      </c>
      <c r="G3462" s="5">
        <v>6.1212121212121202</v>
      </c>
      <c r="H3462" s="5">
        <v>66730.757575757496</v>
      </c>
      <c r="I3462">
        <v>46</v>
      </c>
      <c r="J3462">
        <v>12</v>
      </c>
      <c r="K3462">
        <v>1</v>
      </c>
      <c r="L3462">
        <v>479</v>
      </c>
      <c r="M3462">
        <v>41</v>
      </c>
      <c r="N3462">
        <v>15</v>
      </c>
      <c r="O3462">
        <v>3</v>
      </c>
      <c r="P3462">
        <v>493</v>
      </c>
      <c r="Q3462">
        <v>40</v>
      </c>
      <c r="R3462">
        <v>11</v>
      </c>
      <c r="S3462">
        <v>1</v>
      </c>
      <c r="T3462">
        <v>390</v>
      </c>
    </row>
    <row r="3463" spans="1:20" x14ac:dyDescent="0.2">
      <c r="A3463" s="1">
        <v>43371</v>
      </c>
      <c r="B3463" t="s">
        <v>20</v>
      </c>
      <c r="C3463">
        <v>14</v>
      </c>
      <c r="D3463">
        <v>9</v>
      </c>
      <c r="E3463">
        <v>0</v>
      </c>
      <c r="F3463">
        <v>125</v>
      </c>
      <c r="G3463" s="5">
        <v>27.6428571428571</v>
      </c>
      <c r="H3463" s="5">
        <v>42981.9285714285</v>
      </c>
      <c r="I3463">
        <v>20</v>
      </c>
      <c r="J3463">
        <v>7</v>
      </c>
      <c r="K3463">
        <v>0</v>
      </c>
      <c r="L3463">
        <v>145</v>
      </c>
      <c r="M3463">
        <v>24</v>
      </c>
      <c r="N3463">
        <v>10</v>
      </c>
      <c r="O3463">
        <v>0</v>
      </c>
      <c r="P3463">
        <v>238</v>
      </c>
      <c r="Q3463">
        <v>17</v>
      </c>
      <c r="R3463">
        <v>9</v>
      </c>
      <c r="S3463">
        <v>0</v>
      </c>
      <c r="T3463">
        <v>151</v>
      </c>
    </row>
    <row r="3464" spans="1:20" x14ac:dyDescent="0.2">
      <c r="A3464" s="1">
        <v>43371</v>
      </c>
      <c r="B3464" t="s">
        <v>21</v>
      </c>
      <c r="C3464">
        <v>13</v>
      </c>
      <c r="D3464">
        <v>10</v>
      </c>
      <c r="E3464">
        <v>0</v>
      </c>
      <c r="F3464">
        <v>134</v>
      </c>
      <c r="G3464" s="5">
        <v>2.4166666666666599</v>
      </c>
      <c r="H3464" s="5">
        <v>50105.416666666599</v>
      </c>
      <c r="I3464">
        <v>18</v>
      </c>
      <c r="J3464">
        <v>10</v>
      </c>
      <c r="K3464">
        <v>0</v>
      </c>
      <c r="L3464">
        <v>180</v>
      </c>
      <c r="M3464">
        <v>6</v>
      </c>
      <c r="N3464">
        <v>10</v>
      </c>
      <c r="O3464">
        <v>0</v>
      </c>
      <c r="P3464">
        <v>61</v>
      </c>
      <c r="Q3464">
        <v>10</v>
      </c>
      <c r="R3464">
        <v>10</v>
      </c>
      <c r="S3464">
        <v>0</v>
      </c>
      <c r="T3464">
        <v>96</v>
      </c>
    </row>
    <row r="3465" spans="1:20" x14ac:dyDescent="0.2">
      <c r="A3465" s="1">
        <v>43371</v>
      </c>
      <c r="B3465" t="s">
        <v>22</v>
      </c>
      <c r="C3465">
        <v>38</v>
      </c>
      <c r="D3465">
        <v>8</v>
      </c>
      <c r="E3465">
        <v>0</v>
      </c>
      <c r="F3465">
        <v>356</v>
      </c>
      <c r="G3465" s="5">
        <v>1.74193548387096</v>
      </c>
      <c r="H3465" s="5">
        <v>71002.419354838697</v>
      </c>
      <c r="I3465">
        <v>34</v>
      </c>
      <c r="J3465">
        <v>7</v>
      </c>
      <c r="K3465">
        <v>0</v>
      </c>
      <c r="L3465">
        <v>286</v>
      </c>
      <c r="M3465">
        <v>36</v>
      </c>
      <c r="N3465">
        <v>8</v>
      </c>
      <c r="O3465">
        <v>0</v>
      </c>
      <c r="P3465">
        <v>329</v>
      </c>
      <c r="Q3465">
        <v>42</v>
      </c>
      <c r="R3465">
        <v>8</v>
      </c>
      <c r="S3465">
        <v>0</v>
      </c>
      <c r="T3465">
        <v>392</v>
      </c>
    </row>
    <row r="3466" spans="1:20" x14ac:dyDescent="0.2">
      <c r="A3466" s="1">
        <v>43371</v>
      </c>
      <c r="B3466" t="s">
        <v>23</v>
      </c>
      <c r="C3466">
        <v>63</v>
      </c>
      <c r="D3466">
        <v>10</v>
      </c>
      <c r="E3466">
        <v>0</v>
      </c>
      <c r="F3466">
        <v>709</v>
      </c>
      <c r="G3466" s="5">
        <v>2.9245283018867898</v>
      </c>
      <c r="H3466" s="5">
        <v>49155.377358490499</v>
      </c>
      <c r="I3466">
        <v>62</v>
      </c>
      <c r="J3466">
        <v>10</v>
      </c>
      <c r="K3466">
        <v>0</v>
      </c>
      <c r="L3466">
        <v>665</v>
      </c>
      <c r="M3466">
        <v>73</v>
      </c>
      <c r="N3466">
        <v>10</v>
      </c>
      <c r="O3466">
        <v>0</v>
      </c>
      <c r="P3466">
        <v>816</v>
      </c>
      <c r="Q3466">
        <v>43</v>
      </c>
      <c r="R3466">
        <v>10</v>
      </c>
      <c r="S3466">
        <v>0</v>
      </c>
      <c r="T3466">
        <v>481</v>
      </c>
    </row>
    <row r="3467" spans="1:20" x14ac:dyDescent="0.2">
      <c r="A3467" s="1">
        <v>43371</v>
      </c>
      <c r="B3467" t="s">
        <v>24</v>
      </c>
      <c r="C3467">
        <v>19</v>
      </c>
      <c r="D3467">
        <v>2</v>
      </c>
      <c r="E3467">
        <v>0</v>
      </c>
      <c r="F3467">
        <v>48</v>
      </c>
      <c r="G3467" s="5">
        <v>6.7222222222222197</v>
      </c>
      <c r="H3467" s="5">
        <v>55595.611111111102</v>
      </c>
      <c r="I3467">
        <v>15</v>
      </c>
      <c r="J3467">
        <v>2</v>
      </c>
      <c r="K3467">
        <v>0</v>
      </c>
      <c r="L3467">
        <v>32</v>
      </c>
      <c r="M3467">
        <v>18</v>
      </c>
      <c r="N3467">
        <v>2</v>
      </c>
      <c r="O3467">
        <v>0</v>
      </c>
      <c r="P3467">
        <v>66</v>
      </c>
      <c r="Q3467">
        <v>21</v>
      </c>
      <c r="R3467">
        <v>2</v>
      </c>
      <c r="S3467">
        <v>0</v>
      </c>
      <c r="T3467">
        <v>52</v>
      </c>
    </row>
    <row r="3468" spans="1:20" x14ac:dyDescent="0.2">
      <c r="A3468" s="1">
        <v>43371</v>
      </c>
      <c r="B3468" t="s">
        <v>25</v>
      </c>
      <c r="C3468">
        <v>18</v>
      </c>
      <c r="D3468">
        <v>4</v>
      </c>
      <c r="E3468">
        <v>0</v>
      </c>
      <c r="F3468">
        <v>68</v>
      </c>
      <c r="G3468" s="5">
        <v>2.07692307692307</v>
      </c>
      <c r="H3468" s="5">
        <v>61604</v>
      </c>
      <c r="I3468">
        <v>8</v>
      </c>
      <c r="J3468">
        <v>4</v>
      </c>
      <c r="K3468">
        <v>0</v>
      </c>
      <c r="L3468">
        <v>28</v>
      </c>
      <c r="M3468">
        <v>18</v>
      </c>
      <c r="N3468">
        <v>4</v>
      </c>
      <c r="O3468">
        <v>0</v>
      </c>
      <c r="P3468">
        <v>72</v>
      </c>
      <c r="Q3468">
        <v>12</v>
      </c>
      <c r="R3468">
        <v>4</v>
      </c>
      <c r="S3468">
        <v>0</v>
      </c>
      <c r="T3468">
        <v>48</v>
      </c>
    </row>
    <row r="3469" spans="1:20" x14ac:dyDescent="0.2">
      <c r="A3469" s="1">
        <v>43371</v>
      </c>
      <c r="B3469" t="s">
        <v>26</v>
      </c>
      <c r="C3469">
        <v>51</v>
      </c>
      <c r="D3469">
        <v>2</v>
      </c>
      <c r="E3469">
        <v>0</v>
      </c>
      <c r="F3469">
        <v>100</v>
      </c>
      <c r="G3469" s="5">
        <v>10.235294117646999</v>
      </c>
      <c r="H3469" s="5">
        <v>53045.382352941102</v>
      </c>
      <c r="I3469">
        <v>40</v>
      </c>
      <c r="J3469">
        <v>2</v>
      </c>
      <c r="K3469">
        <v>0</v>
      </c>
      <c r="L3469">
        <v>79</v>
      </c>
      <c r="M3469">
        <v>57</v>
      </c>
      <c r="N3469">
        <v>2</v>
      </c>
      <c r="O3469">
        <v>0</v>
      </c>
      <c r="P3469">
        <v>112</v>
      </c>
      <c r="Q3469">
        <v>42</v>
      </c>
      <c r="R3469">
        <v>2</v>
      </c>
      <c r="S3469">
        <v>0</v>
      </c>
      <c r="T3469">
        <v>83</v>
      </c>
    </row>
    <row r="3470" spans="1:20" x14ac:dyDescent="0.2">
      <c r="A3470" s="1">
        <v>43371</v>
      </c>
      <c r="B3470" t="s">
        <v>27</v>
      </c>
      <c r="C3470">
        <v>19</v>
      </c>
      <c r="D3470">
        <v>8</v>
      </c>
      <c r="E3470">
        <v>1</v>
      </c>
      <c r="F3470">
        <v>175</v>
      </c>
      <c r="G3470" s="5">
        <v>5.0526315789473601</v>
      </c>
      <c r="H3470" s="5">
        <v>68453</v>
      </c>
      <c r="I3470">
        <v>19</v>
      </c>
      <c r="J3470">
        <v>8</v>
      </c>
      <c r="K3470">
        <v>0</v>
      </c>
      <c r="L3470">
        <v>171</v>
      </c>
      <c r="M3470">
        <v>16</v>
      </c>
      <c r="N3470">
        <v>8</v>
      </c>
      <c r="O3470">
        <v>1</v>
      </c>
      <c r="P3470">
        <v>144</v>
      </c>
      <c r="Q3470">
        <v>18</v>
      </c>
      <c r="R3470">
        <v>8</v>
      </c>
      <c r="S3470">
        <v>0</v>
      </c>
      <c r="T3470">
        <v>165</v>
      </c>
    </row>
    <row r="3471" spans="1:20" x14ac:dyDescent="0.2">
      <c r="A3471" s="1">
        <v>43371</v>
      </c>
      <c r="B3471" t="s">
        <v>28</v>
      </c>
      <c r="C3471">
        <v>25</v>
      </c>
      <c r="D3471">
        <v>8</v>
      </c>
      <c r="E3471">
        <v>1</v>
      </c>
      <c r="F3471">
        <v>182</v>
      </c>
      <c r="G3471" s="5">
        <v>13.68</v>
      </c>
      <c r="H3471" s="5">
        <v>40084.720000000001</v>
      </c>
      <c r="I3471">
        <v>18</v>
      </c>
      <c r="J3471">
        <v>9</v>
      </c>
      <c r="K3471">
        <v>0</v>
      </c>
      <c r="L3471">
        <v>167</v>
      </c>
      <c r="M3471">
        <v>27</v>
      </c>
      <c r="N3471">
        <v>7</v>
      </c>
      <c r="O3471">
        <v>0</v>
      </c>
      <c r="P3471">
        <v>190</v>
      </c>
      <c r="Q3471">
        <v>13</v>
      </c>
      <c r="R3471">
        <v>8</v>
      </c>
      <c r="S3471">
        <v>0</v>
      </c>
      <c r="T3471">
        <v>98</v>
      </c>
    </row>
    <row r="3472" spans="1:20" x14ac:dyDescent="0.2">
      <c r="A3472" s="1">
        <v>43371</v>
      </c>
      <c r="B3472" t="s">
        <v>29</v>
      </c>
      <c r="C3472">
        <v>24</v>
      </c>
      <c r="D3472">
        <v>2</v>
      </c>
      <c r="E3472">
        <v>0</v>
      </c>
      <c r="F3472">
        <v>64</v>
      </c>
      <c r="G3472" s="5">
        <v>12.3333333333333</v>
      </c>
      <c r="H3472" s="5">
        <v>62548.375</v>
      </c>
      <c r="I3472">
        <v>24</v>
      </c>
      <c r="J3472">
        <v>2</v>
      </c>
      <c r="K3472">
        <v>0</v>
      </c>
      <c r="L3472">
        <v>58</v>
      </c>
      <c r="M3472">
        <v>30</v>
      </c>
      <c r="N3472">
        <v>2</v>
      </c>
      <c r="O3472">
        <v>0</v>
      </c>
      <c r="P3472">
        <v>92</v>
      </c>
      <c r="Q3472">
        <v>19</v>
      </c>
      <c r="R3472">
        <v>2</v>
      </c>
      <c r="S3472">
        <v>0</v>
      </c>
      <c r="T3472">
        <v>39</v>
      </c>
    </row>
    <row r="3473" spans="1:20" x14ac:dyDescent="0.2">
      <c r="A3473" s="1">
        <v>43371</v>
      </c>
      <c r="B3473" t="s">
        <v>30</v>
      </c>
      <c r="C3473">
        <v>12</v>
      </c>
      <c r="D3473">
        <v>2</v>
      </c>
      <c r="E3473">
        <v>0</v>
      </c>
      <c r="F3473">
        <v>32</v>
      </c>
      <c r="G3473" s="5">
        <v>1.8333333333333299</v>
      </c>
      <c r="H3473" s="5">
        <v>50084</v>
      </c>
      <c r="I3473">
        <v>12</v>
      </c>
      <c r="J3473">
        <v>2</v>
      </c>
      <c r="K3473">
        <v>0</v>
      </c>
      <c r="L3473">
        <v>32</v>
      </c>
      <c r="M3473">
        <v>24</v>
      </c>
      <c r="N3473">
        <v>2</v>
      </c>
      <c r="O3473">
        <v>0</v>
      </c>
      <c r="P3473">
        <v>78</v>
      </c>
      <c r="Q3473">
        <v>21</v>
      </c>
      <c r="R3473">
        <v>2</v>
      </c>
      <c r="S3473">
        <v>0</v>
      </c>
      <c r="T3473">
        <v>51</v>
      </c>
    </row>
    <row r="3474" spans="1:20" x14ac:dyDescent="0.2">
      <c r="A3474" s="1">
        <v>43371</v>
      </c>
      <c r="B3474" t="s">
        <v>31</v>
      </c>
      <c r="C3474">
        <v>128</v>
      </c>
      <c r="D3474">
        <v>12</v>
      </c>
      <c r="E3474">
        <v>0</v>
      </c>
      <c r="F3474">
        <v>1532</v>
      </c>
      <c r="G3474" s="5">
        <v>7.9193548387096699</v>
      </c>
      <c r="H3474" s="5">
        <v>50908.685483870897</v>
      </c>
      <c r="I3474">
        <v>104</v>
      </c>
      <c r="J3474">
        <v>12</v>
      </c>
      <c r="K3474">
        <v>0</v>
      </c>
      <c r="L3474">
        <v>1246</v>
      </c>
      <c r="M3474">
        <v>109</v>
      </c>
      <c r="N3474">
        <v>16</v>
      </c>
      <c r="O3474">
        <v>0</v>
      </c>
      <c r="P3474">
        <v>1708</v>
      </c>
      <c r="Q3474">
        <v>81</v>
      </c>
      <c r="R3474">
        <v>16</v>
      </c>
      <c r="S3474">
        <v>0</v>
      </c>
      <c r="T3474">
        <v>1294</v>
      </c>
    </row>
    <row r="3475" spans="1:20" x14ac:dyDescent="0.2">
      <c r="A3475" s="1">
        <v>43371</v>
      </c>
      <c r="B3475" t="s">
        <v>32</v>
      </c>
      <c r="C3475">
        <v>34</v>
      </c>
      <c r="D3475">
        <v>3</v>
      </c>
      <c r="E3475">
        <v>0</v>
      </c>
      <c r="F3475">
        <v>153</v>
      </c>
      <c r="G3475" s="5">
        <v>2.8181818181818099</v>
      </c>
      <c r="H3475" s="5">
        <v>63700.4545454545</v>
      </c>
      <c r="I3475">
        <v>37</v>
      </c>
      <c r="J3475">
        <v>3</v>
      </c>
      <c r="K3475">
        <v>0</v>
      </c>
      <c r="L3475">
        <v>143</v>
      </c>
      <c r="M3475">
        <v>56</v>
      </c>
      <c r="N3475">
        <v>3</v>
      </c>
      <c r="O3475">
        <v>0</v>
      </c>
      <c r="P3475">
        <v>230</v>
      </c>
      <c r="Q3475">
        <v>39</v>
      </c>
      <c r="R3475">
        <v>3</v>
      </c>
      <c r="S3475">
        <v>0</v>
      </c>
      <c r="T3475">
        <v>151</v>
      </c>
    </row>
    <row r="3476" spans="1:20" x14ac:dyDescent="0.2">
      <c r="A3476" s="1">
        <v>43372</v>
      </c>
      <c r="B3476" t="s">
        <v>18</v>
      </c>
      <c r="C3476">
        <v>5</v>
      </c>
      <c r="D3476">
        <v>4</v>
      </c>
      <c r="E3476">
        <v>1</v>
      </c>
      <c r="F3476">
        <v>14</v>
      </c>
      <c r="G3476" s="5">
        <v>4.4000000000000004</v>
      </c>
      <c r="H3476" s="5">
        <v>40232</v>
      </c>
      <c r="I3476">
        <v>11</v>
      </c>
      <c r="J3476">
        <v>4</v>
      </c>
      <c r="K3476">
        <v>0</v>
      </c>
      <c r="L3476">
        <v>38</v>
      </c>
      <c r="M3476">
        <v>1</v>
      </c>
      <c r="N3476">
        <v>4</v>
      </c>
      <c r="O3476">
        <v>0</v>
      </c>
      <c r="P3476">
        <v>4</v>
      </c>
      <c r="Q3476">
        <v>21</v>
      </c>
      <c r="R3476">
        <v>4</v>
      </c>
      <c r="S3476">
        <v>0</v>
      </c>
      <c r="T3476">
        <v>73</v>
      </c>
    </row>
    <row r="3477" spans="1:20" x14ac:dyDescent="0.2">
      <c r="A3477" s="1">
        <v>43372</v>
      </c>
      <c r="B3477" t="s">
        <v>19</v>
      </c>
      <c r="C3477">
        <v>38</v>
      </c>
      <c r="D3477">
        <v>11</v>
      </c>
      <c r="E3477">
        <v>1</v>
      </c>
      <c r="F3477">
        <v>379</v>
      </c>
      <c r="G3477" s="5">
        <v>3.4473684210526301</v>
      </c>
      <c r="H3477" s="5">
        <v>60634.105263157799</v>
      </c>
      <c r="I3477">
        <v>61</v>
      </c>
      <c r="J3477">
        <v>12</v>
      </c>
      <c r="K3477">
        <v>1</v>
      </c>
      <c r="L3477">
        <v>664</v>
      </c>
      <c r="M3477">
        <v>35</v>
      </c>
      <c r="N3477">
        <v>13</v>
      </c>
      <c r="O3477">
        <v>1</v>
      </c>
      <c r="P3477">
        <v>413</v>
      </c>
      <c r="Q3477">
        <v>49</v>
      </c>
      <c r="R3477">
        <v>12</v>
      </c>
      <c r="S3477">
        <v>1</v>
      </c>
      <c r="T3477">
        <v>547</v>
      </c>
    </row>
    <row r="3478" spans="1:20" x14ac:dyDescent="0.2">
      <c r="A3478" s="1">
        <v>43372</v>
      </c>
      <c r="B3478" t="s">
        <v>20</v>
      </c>
      <c r="C3478">
        <v>25</v>
      </c>
      <c r="D3478">
        <v>11</v>
      </c>
      <c r="E3478">
        <v>0</v>
      </c>
      <c r="F3478">
        <v>263</v>
      </c>
      <c r="G3478" s="5">
        <v>2.64</v>
      </c>
      <c r="H3478" s="5">
        <v>56124.800000000003</v>
      </c>
      <c r="I3478">
        <v>21</v>
      </c>
      <c r="J3478">
        <v>10</v>
      </c>
      <c r="K3478">
        <v>0</v>
      </c>
      <c r="L3478">
        <v>202</v>
      </c>
      <c r="M3478">
        <v>26</v>
      </c>
      <c r="N3478">
        <v>12</v>
      </c>
      <c r="O3478">
        <v>0</v>
      </c>
      <c r="P3478">
        <v>307</v>
      </c>
      <c r="Q3478">
        <v>33</v>
      </c>
      <c r="R3478">
        <v>12</v>
      </c>
      <c r="S3478">
        <v>0</v>
      </c>
      <c r="T3478">
        <v>400</v>
      </c>
    </row>
    <row r="3479" spans="1:20" x14ac:dyDescent="0.2">
      <c r="A3479" s="1">
        <v>43372</v>
      </c>
      <c r="B3479" t="s">
        <v>21</v>
      </c>
      <c r="C3479">
        <v>13</v>
      </c>
      <c r="D3479">
        <v>10</v>
      </c>
      <c r="E3479">
        <v>0</v>
      </c>
      <c r="F3479">
        <v>134</v>
      </c>
      <c r="G3479" s="5">
        <v>1.6923076923076901</v>
      </c>
      <c r="H3479" s="5">
        <v>69342.076923076893</v>
      </c>
      <c r="I3479">
        <v>37</v>
      </c>
      <c r="J3479">
        <v>10</v>
      </c>
      <c r="K3479">
        <v>1</v>
      </c>
      <c r="L3479">
        <v>340</v>
      </c>
      <c r="M3479">
        <v>14</v>
      </c>
      <c r="N3479">
        <v>10</v>
      </c>
      <c r="O3479">
        <v>0</v>
      </c>
      <c r="P3479">
        <v>140</v>
      </c>
      <c r="Q3479">
        <v>33</v>
      </c>
      <c r="R3479">
        <v>10</v>
      </c>
      <c r="S3479">
        <v>0</v>
      </c>
      <c r="T3479">
        <v>334</v>
      </c>
    </row>
    <row r="3480" spans="1:20" x14ac:dyDescent="0.2">
      <c r="A3480" s="1">
        <v>43372</v>
      </c>
      <c r="B3480" t="s">
        <v>22</v>
      </c>
      <c r="C3480">
        <v>30</v>
      </c>
      <c r="D3480">
        <v>8</v>
      </c>
      <c r="E3480">
        <v>0</v>
      </c>
      <c r="F3480">
        <v>277</v>
      </c>
      <c r="G3480" s="5">
        <v>2.5925925925925899</v>
      </c>
      <c r="H3480" s="5">
        <v>52028.370370370299</v>
      </c>
      <c r="I3480">
        <v>47</v>
      </c>
      <c r="J3480">
        <v>7</v>
      </c>
      <c r="K3480">
        <v>1</v>
      </c>
      <c r="L3480">
        <v>380</v>
      </c>
      <c r="M3480">
        <v>51</v>
      </c>
      <c r="N3480">
        <v>8</v>
      </c>
      <c r="O3480">
        <v>0</v>
      </c>
      <c r="P3480">
        <v>470</v>
      </c>
      <c r="Q3480">
        <v>60</v>
      </c>
      <c r="R3480">
        <v>8</v>
      </c>
      <c r="S3480">
        <v>0</v>
      </c>
      <c r="T3480">
        <v>535</v>
      </c>
    </row>
    <row r="3481" spans="1:20" x14ac:dyDescent="0.2">
      <c r="A3481" s="1">
        <v>43372</v>
      </c>
      <c r="B3481" t="s">
        <v>23</v>
      </c>
      <c r="C3481">
        <v>42</v>
      </c>
      <c r="D3481">
        <v>10</v>
      </c>
      <c r="E3481">
        <v>0</v>
      </c>
      <c r="F3481">
        <v>460</v>
      </c>
      <c r="G3481" s="5">
        <v>5.3684210526315699</v>
      </c>
      <c r="H3481" s="5">
        <v>55411.736842105202</v>
      </c>
      <c r="I3481">
        <v>44</v>
      </c>
      <c r="J3481">
        <v>10</v>
      </c>
      <c r="K3481">
        <v>1</v>
      </c>
      <c r="L3481">
        <v>441</v>
      </c>
      <c r="M3481">
        <v>47</v>
      </c>
      <c r="N3481">
        <v>10</v>
      </c>
      <c r="O3481">
        <v>0</v>
      </c>
      <c r="P3481">
        <v>530</v>
      </c>
      <c r="Q3481">
        <v>82</v>
      </c>
      <c r="R3481">
        <v>10</v>
      </c>
      <c r="S3481">
        <v>0</v>
      </c>
      <c r="T3481">
        <v>914</v>
      </c>
    </row>
    <row r="3482" spans="1:20" x14ac:dyDescent="0.2">
      <c r="A3482" s="1">
        <v>43372</v>
      </c>
      <c r="B3482" t="s">
        <v>24</v>
      </c>
      <c r="C3482">
        <v>18</v>
      </c>
      <c r="D3482">
        <v>2</v>
      </c>
      <c r="E3482">
        <v>0</v>
      </c>
      <c r="F3482">
        <v>54</v>
      </c>
      <c r="G3482" s="5">
        <v>3.2222222222222201</v>
      </c>
      <c r="H3482" s="5">
        <v>50188.833333333299</v>
      </c>
      <c r="I3482">
        <v>20</v>
      </c>
      <c r="J3482">
        <v>2</v>
      </c>
      <c r="K3482">
        <v>0</v>
      </c>
      <c r="L3482">
        <v>56</v>
      </c>
      <c r="M3482">
        <v>20</v>
      </c>
      <c r="N3482">
        <v>2</v>
      </c>
      <c r="O3482">
        <v>0</v>
      </c>
      <c r="P3482">
        <v>63</v>
      </c>
      <c r="Q3482">
        <v>21</v>
      </c>
      <c r="R3482">
        <v>2</v>
      </c>
      <c r="S3482">
        <v>0</v>
      </c>
      <c r="T3482">
        <v>52</v>
      </c>
    </row>
    <row r="3483" spans="1:20" x14ac:dyDescent="0.2">
      <c r="A3483" s="1">
        <v>43372</v>
      </c>
      <c r="B3483" t="s">
        <v>26</v>
      </c>
      <c r="C3483">
        <v>35</v>
      </c>
      <c r="D3483">
        <v>2</v>
      </c>
      <c r="E3483">
        <v>0</v>
      </c>
      <c r="F3483">
        <v>69</v>
      </c>
      <c r="G3483" s="5">
        <v>3.1481481481481399</v>
      </c>
      <c r="H3483" s="5">
        <v>44661.555555555497</v>
      </c>
      <c r="I3483">
        <v>48</v>
      </c>
      <c r="J3483">
        <v>2</v>
      </c>
      <c r="K3483">
        <v>0</v>
      </c>
      <c r="L3483">
        <v>93</v>
      </c>
      <c r="M3483">
        <v>33</v>
      </c>
      <c r="N3483">
        <v>2</v>
      </c>
      <c r="O3483">
        <v>0</v>
      </c>
      <c r="P3483">
        <v>65</v>
      </c>
      <c r="Q3483">
        <v>89</v>
      </c>
      <c r="R3483">
        <v>2</v>
      </c>
      <c r="S3483">
        <v>0</v>
      </c>
      <c r="T3483">
        <v>177</v>
      </c>
    </row>
    <row r="3484" spans="1:20" x14ac:dyDescent="0.2">
      <c r="A3484" s="1">
        <v>43372</v>
      </c>
      <c r="B3484" t="s">
        <v>27</v>
      </c>
      <c r="C3484">
        <v>15</v>
      </c>
      <c r="D3484">
        <v>8</v>
      </c>
      <c r="E3484">
        <v>1</v>
      </c>
      <c r="F3484">
        <v>130</v>
      </c>
      <c r="G3484" s="5">
        <v>7.86666666666666</v>
      </c>
      <c r="H3484" s="5">
        <v>66745.266666666605</v>
      </c>
      <c r="I3484">
        <v>16</v>
      </c>
      <c r="J3484">
        <v>8</v>
      </c>
      <c r="K3484">
        <v>3</v>
      </c>
      <c r="L3484">
        <v>114</v>
      </c>
      <c r="M3484">
        <v>9</v>
      </c>
      <c r="N3484">
        <v>8</v>
      </c>
      <c r="O3484">
        <v>1</v>
      </c>
      <c r="P3484">
        <v>80</v>
      </c>
      <c r="Q3484">
        <v>16</v>
      </c>
      <c r="R3484">
        <v>8</v>
      </c>
      <c r="S3484">
        <v>0</v>
      </c>
      <c r="T3484">
        <v>147</v>
      </c>
    </row>
    <row r="3485" spans="1:20" x14ac:dyDescent="0.2">
      <c r="A3485" s="1">
        <v>43372</v>
      </c>
      <c r="B3485" t="s">
        <v>28</v>
      </c>
      <c r="C3485">
        <v>21</v>
      </c>
      <c r="D3485">
        <v>8</v>
      </c>
      <c r="E3485">
        <v>1</v>
      </c>
      <c r="F3485">
        <v>145</v>
      </c>
      <c r="G3485" s="5">
        <v>7.8095238095238004</v>
      </c>
      <c r="H3485" s="5">
        <v>43061.666666666599</v>
      </c>
      <c r="I3485">
        <v>14</v>
      </c>
      <c r="J3485">
        <v>9</v>
      </c>
      <c r="K3485">
        <v>0</v>
      </c>
      <c r="L3485">
        <v>130</v>
      </c>
      <c r="M3485">
        <v>24</v>
      </c>
      <c r="N3485">
        <v>11</v>
      </c>
      <c r="O3485">
        <v>0</v>
      </c>
      <c r="P3485">
        <v>249</v>
      </c>
      <c r="Q3485">
        <v>35</v>
      </c>
      <c r="R3485">
        <v>9</v>
      </c>
      <c r="S3485">
        <v>0</v>
      </c>
      <c r="T3485">
        <v>310</v>
      </c>
    </row>
    <row r="3486" spans="1:20" x14ac:dyDescent="0.2">
      <c r="A3486" s="1">
        <v>43372</v>
      </c>
      <c r="B3486" t="s">
        <v>29</v>
      </c>
      <c r="C3486">
        <v>23</v>
      </c>
      <c r="D3486">
        <v>2</v>
      </c>
      <c r="E3486">
        <v>0</v>
      </c>
      <c r="F3486">
        <v>52</v>
      </c>
      <c r="G3486" s="5">
        <v>4.0909090909090899</v>
      </c>
      <c r="H3486" s="5">
        <v>50177.681818181802</v>
      </c>
      <c r="I3486">
        <v>20</v>
      </c>
      <c r="J3486">
        <v>2</v>
      </c>
      <c r="K3486">
        <v>0</v>
      </c>
      <c r="L3486">
        <v>53</v>
      </c>
      <c r="M3486">
        <v>25</v>
      </c>
      <c r="N3486">
        <v>2</v>
      </c>
      <c r="O3486">
        <v>0</v>
      </c>
      <c r="P3486">
        <v>67</v>
      </c>
      <c r="Q3486">
        <v>25</v>
      </c>
      <c r="R3486">
        <v>2</v>
      </c>
      <c r="S3486">
        <v>0</v>
      </c>
      <c r="T3486">
        <v>70</v>
      </c>
    </row>
    <row r="3487" spans="1:20" x14ac:dyDescent="0.2">
      <c r="A3487" s="1">
        <v>43372</v>
      </c>
      <c r="B3487" t="s">
        <v>30</v>
      </c>
      <c r="C3487">
        <v>16</v>
      </c>
      <c r="D3487">
        <v>2</v>
      </c>
      <c r="E3487">
        <v>0</v>
      </c>
      <c r="F3487">
        <v>52</v>
      </c>
      <c r="G3487" s="5">
        <v>3.25</v>
      </c>
      <c r="H3487" s="5">
        <v>44028.25</v>
      </c>
      <c r="I3487">
        <v>17</v>
      </c>
      <c r="J3487">
        <v>2</v>
      </c>
      <c r="K3487">
        <v>0</v>
      </c>
      <c r="L3487">
        <v>44</v>
      </c>
      <c r="M3487">
        <v>19</v>
      </c>
      <c r="N3487">
        <v>2</v>
      </c>
      <c r="O3487">
        <v>0</v>
      </c>
      <c r="P3487">
        <v>59</v>
      </c>
      <c r="Q3487">
        <v>25</v>
      </c>
      <c r="R3487">
        <v>2</v>
      </c>
      <c r="S3487">
        <v>0</v>
      </c>
      <c r="T3487">
        <v>73</v>
      </c>
    </row>
    <row r="3488" spans="1:20" x14ac:dyDescent="0.2">
      <c r="A3488" s="1">
        <v>43372</v>
      </c>
      <c r="B3488" t="s">
        <v>31</v>
      </c>
      <c r="C3488">
        <v>100</v>
      </c>
      <c r="D3488">
        <v>12</v>
      </c>
      <c r="E3488">
        <v>0</v>
      </c>
      <c r="F3488">
        <v>1199</v>
      </c>
      <c r="G3488" s="5">
        <v>3.0505050505050502</v>
      </c>
      <c r="H3488" s="5">
        <v>48670.8484848484</v>
      </c>
      <c r="I3488">
        <v>113</v>
      </c>
      <c r="J3488">
        <v>13</v>
      </c>
      <c r="K3488">
        <v>1</v>
      </c>
      <c r="L3488">
        <v>1323</v>
      </c>
      <c r="M3488">
        <v>72</v>
      </c>
      <c r="N3488">
        <v>15</v>
      </c>
      <c r="O3488">
        <v>0</v>
      </c>
      <c r="P3488">
        <v>1030</v>
      </c>
      <c r="Q3488">
        <v>141</v>
      </c>
      <c r="R3488">
        <v>14</v>
      </c>
      <c r="S3488">
        <v>0</v>
      </c>
      <c r="T3488">
        <v>1990</v>
      </c>
    </row>
    <row r="3489" spans="1:20" x14ac:dyDescent="0.2">
      <c r="A3489" s="1">
        <v>43372</v>
      </c>
      <c r="B3489" t="s">
        <v>32</v>
      </c>
      <c r="C3489">
        <v>41</v>
      </c>
      <c r="D3489">
        <v>3</v>
      </c>
      <c r="E3489">
        <v>0</v>
      </c>
      <c r="F3489">
        <v>197</v>
      </c>
      <c r="G3489" s="5">
        <v>2.3333333333333299</v>
      </c>
      <c r="H3489" s="5">
        <v>51418.538461538403</v>
      </c>
      <c r="I3489">
        <v>42</v>
      </c>
      <c r="J3489">
        <v>3</v>
      </c>
      <c r="K3489">
        <v>0</v>
      </c>
      <c r="L3489">
        <v>165</v>
      </c>
      <c r="M3489">
        <v>38</v>
      </c>
      <c r="N3489">
        <v>3</v>
      </c>
      <c r="O3489">
        <v>0</v>
      </c>
      <c r="P3489">
        <v>169</v>
      </c>
      <c r="Q3489">
        <v>71</v>
      </c>
      <c r="R3489">
        <v>3</v>
      </c>
      <c r="S3489">
        <v>0</v>
      </c>
      <c r="T3489">
        <v>303</v>
      </c>
    </row>
    <row r="3490" spans="1:20" x14ac:dyDescent="0.2">
      <c r="A3490" s="1">
        <v>43374</v>
      </c>
      <c r="B3490" t="s">
        <v>18</v>
      </c>
      <c r="C3490">
        <v>4</v>
      </c>
      <c r="D3490">
        <v>4</v>
      </c>
      <c r="E3490">
        <v>0</v>
      </c>
      <c r="F3490">
        <v>14</v>
      </c>
      <c r="G3490" s="5">
        <v>2</v>
      </c>
      <c r="H3490" s="5">
        <v>50090.5</v>
      </c>
      <c r="I3490">
        <v>4</v>
      </c>
      <c r="J3490">
        <v>4</v>
      </c>
      <c r="K3490">
        <v>0</v>
      </c>
      <c r="L3490">
        <v>14</v>
      </c>
      <c r="M3490">
        <v>0</v>
      </c>
      <c r="N3490">
        <v>0</v>
      </c>
      <c r="O3490">
        <v>0</v>
      </c>
      <c r="P3490">
        <v>0</v>
      </c>
      <c r="Q3490">
        <v>5</v>
      </c>
      <c r="R3490">
        <v>4</v>
      </c>
      <c r="S3490">
        <v>0</v>
      </c>
      <c r="T3490">
        <v>18</v>
      </c>
    </row>
    <row r="3491" spans="1:20" x14ac:dyDescent="0.2">
      <c r="A3491" s="1">
        <v>43374</v>
      </c>
      <c r="B3491" t="s">
        <v>19</v>
      </c>
      <c r="C3491">
        <v>20</v>
      </c>
      <c r="D3491">
        <v>12</v>
      </c>
      <c r="E3491">
        <v>1</v>
      </c>
      <c r="F3491">
        <v>226</v>
      </c>
      <c r="G3491" s="5">
        <v>3.55</v>
      </c>
      <c r="H3491" s="5">
        <v>40218.25</v>
      </c>
      <c r="I3491">
        <v>30</v>
      </c>
      <c r="J3491">
        <v>12</v>
      </c>
      <c r="K3491">
        <v>1</v>
      </c>
      <c r="L3491">
        <v>331</v>
      </c>
      <c r="M3491">
        <v>11</v>
      </c>
      <c r="N3491">
        <v>15</v>
      </c>
      <c r="O3491">
        <v>0</v>
      </c>
      <c r="P3491">
        <v>156</v>
      </c>
      <c r="Q3491">
        <v>28</v>
      </c>
      <c r="R3491">
        <v>10</v>
      </c>
      <c r="S3491">
        <v>0</v>
      </c>
      <c r="T3491">
        <v>257</v>
      </c>
    </row>
    <row r="3492" spans="1:20" x14ac:dyDescent="0.2">
      <c r="A3492" s="1">
        <v>43374</v>
      </c>
      <c r="B3492" t="s">
        <v>20</v>
      </c>
      <c r="C3492">
        <v>10</v>
      </c>
      <c r="D3492">
        <v>8</v>
      </c>
      <c r="E3492">
        <v>0</v>
      </c>
      <c r="F3492">
        <v>83</v>
      </c>
      <c r="G3492" s="5">
        <v>3.4</v>
      </c>
      <c r="H3492" s="5">
        <v>70086.899999999994</v>
      </c>
      <c r="I3492">
        <v>5</v>
      </c>
      <c r="J3492">
        <v>9</v>
      </c>
      <c r="K3492">
        <v>2</v>
      </c>
      <c r="L3492">
        <v>36</v>
      </c>
      <c r="M3492">
        <v>12</v>
      </c>
      <c r="N3492">
        <v>10</v>
      </c>
      <c r="O3492">
        <v>0</v>
      </c>
      <c r="P3492">
        <v>121</v>
      </c>
      <c r="Q3492">
        <v>12</v>
      </c>
      <c r="R3492">
        <v>9</v>
      </c>
      <c r="S3492">
        <v>1</v>
      </c>
      <c r="T3492">
        <v>98</v>
      </c>
    </row>
    <row r="3493" spans="1:20" x14ac:dyDescent="0.2">
      <c r="A3493" s="1">
        <v>43374</v>
      </c>
      <c r="B3493" t="s">
        <v>21</v>
      </c>
      <c r="C3493">
        <v>10</v>
      </c>
      <c r="D3493">
        <v>10</v>
      </c>
      <c r="E3493">
        <v>0</v>
      </c>
      <c r="F3493">
        <v>103</v>
      </c>
      <c r="G3493" s="5">
        <v>45.857142857142797</v>
      </c>
      <c r="H3493" s="5">
        <v>42860.142857142797</v>
      </c>
      <c r="I3493">
        <v>8</v>
      </c>
      <c r="J3493">
        <v>10</v>
      </c>
      <c r="K3493">
        <v>0</v>
      </c>
      <c r="L3493">
        <v>80</v>
      </c>
      <c r="M3493">
        <v>6</v>
      </c>
      <c r="N3493">
        <v>10</v>
      </c>
      <c r="O3493">
        <v>0</v>
      </c>
      <c r="P3493">
        <v>60</v>
      </c>
      <c r="Q3493">
        <v>7</v>
      </c>
      <c r="R3493">
        <v>10</v>
      </c>
      <c r="S3493">
        <v>0</v>
      </c>
      <c r="T3493">
        <v>71</v>
      </c>
    </row>
    <row r="3494" spans="1:20" x14ac:dyDescent="0.2">
      <c r="A3494" s="1">
        <v>43374</v>
      </c>
      <c r="B3494" t="s">
        <v>22</v>
      </c>
      <c r="C3494">
        <v>8</v>
      </c>
      <c r="D3494">
        <v>8</v>
      </c>
      <c r="E3494">
        <v>0</v>
      </c>
      <c r="F3494">
        <v>74</v>
      </c>
      <c r="G3494" s="5">
        <v>9.875</v>
      </c>
      <c r="H3494" s="5">
        <v>37641.375</v>
      </c>
      <c r="I3494">
        <v>13</v>
      </c>
      <c r="J3494">
        <v>7</v>
      </c>
      <c r="K3494">
        <v>0</v>
      </c>
      <c r="L3494">
        <v>114</v>
      </c>
      <c r="M3494">
        <v>27</v>
      </c>
      <c r="N3494">
        <v>8</v>
      </c>
      <c r="O3494">
        <v>0</v>
      </c>
      <c r="P3494">
        <v>251</v>
      </c>
      <c r="Q3494">
        <v>17</v>
      </c>
      <c r="R3494">
        <v>8</v>
      </c>
      <c r="S3494">
        <v>0</v>
      </c>
      <c r="T3494">
        <v>158</v>
      </c>
    </row>
    <row r="3495" spans="1:20" x14ac:dyDescent="0.2">
      <c r="A3495" s="1">
        <v>43374</v>
      </c>
      <c r="B3495" t="s">
        <v>23</v>
      </c>
      <c r="C3495">
        <v>41</v>
      </c>
      <c r="D3495">
        <v>10</v>
      </c>
      <c r="E3495">
        <v>0</v>
      </c>
      <c r="F3495">
        <v>457</v>
      </c>
      <c r="G3495" s="5">
        <v>4.8</v>
      </c>
      <c r="H3495" s="5">
        <v>40054.571428571398</v>
      </c>
      <c r="I3495">
        <v>31</v>
      </c>
      <c r="J3495">
        <v>10</v>
      </c>
      <c r="K3495">
        <v>0</v>
      </c>
      <c r="L3495">
        <v>338</v>
      </c>
      <c r="M3495">
        <v>28</v>
      </c>
      <c r="N3495">
        <v>10</v>
      </c>
      <c r="O3495">
        <v>0</v>
      </c>
      <c r="P3495">
        <v>310</v>
      </c>
      <c r="Q3495">
        <v>29</v>
      </c>
      <c r="R3495">
        <v>10</v>
      </c>
      <c r="S3495">
        <v>1</v>
      </c>
      <c r="T3495">
        <v>307</v>
      </c>
    </row>
    <row r="3496" spans="1:20" x14ac:dyDescent="0.2">
      <c r="A3496" s="1">
        <v>43374</v>
      </c>
      <c r="B3496" t="s">
        <v>24</v>
      </c>
      <c r="C3496">
        <v>11</v>
      </c>
      <c r="D3496">
        <v>2</v>
      </c>
      <c r="E3496">
        <v>0</v>
      </c>
      <c r="F3496">
        <v>24</v>
      </c>
      <c r="G3496" s="5">
        <v>36.200000000000003</v>
      </c>
      <c r="H3496" s="5">
        <v>30229.200000000001</v>
      </c>
      <c r="I3496">
        <v>5</v>
      </c>
      <c r="J3496">
        <v>2</v>
      </c>
      <c r="K3496">
        <v>0</v>
      </c>
      <c r="L3496">
        <v>13</v>
      </c>
      <c r="M3496">
        <v>6</v>
      </c>
      <c r="N3496">
        <v>2</v>
      </c>
      <c r="O3496">
        <v>0</v>
      </c>
      <c r="P3496">
        <v>16</v>
      </c>
      <c r="Q3496">
        <v>13</v>
      </c>
      <c r="R3496">
        <v>2</v>
      </c>
      <c r="S3496">
        <v>0</v>
      </c>
      <c r="T3496">
        <v>30</v>
      </c>
    </row>
    <row r="3497" spans="1:20" x14ac:dyDescent="0.2">
      <c r="A3497" s="1">
        <v>43374</v>
      </c>
      <c r="B3497" t="s">
        <v>25</v>
      </c>
      <c r="C3497">
        <v>4</v>
      </c>
      <c r="D3497">
        <v>4</v>
      </c>
      <c r="E3497">
        <v>0</v>
      </c>
      <c r="F3497">
        <v>16</v>
      </c>
      <c r="G3497" s="5">
        <v>2</v>
      </c>
      <c r="H3497" s="5">
        <v>50090.5</v>
      </c>
      <c r="I3497">
        <v>11</v>
      </c>
      <c r="J3497">
        <v>4</v>
      </c>
      <c r="K3497">
        <v>0</v>
      </c>
      <c r="L3497">
        <v>38</v>
      </c>
      <c r="M3497">
        <v>0</v>
      </c>
      <c r="N3497">
        <v>0</v>
      </c>
      <c r="O3497">
        <v>0</v>
      </c>
      <c r="P3497">
        <v>0</v>
      </c>
      <c r="Q3497">
        <v>8</v>
      </c>
      <c r="R3497">
        <v>4</v>
      </c>
      <c r="S3497">
        <v>0</v>
      </c>
      <c r="T3497">
        <v>32</v>
      </c>
    </row>
    <row r="3498" spans="1:20" x14ac:dyDescent="0.2">
      <c r="A3498" s="1">
        <v>43374</v>
      </c>
      <c r="B3498" t="s">
        <v>26</v>
      </c>
      <c r="C3498">
        <v>30</v>
      </c>
      <c r="D3498">
        <v>2</v>
      </c>
      <c r="E3498">
        <v>0</v>
      </c>
      <c r="F3498">
        <v>54</v>
      </c>
      <c r="G3498" s="5">
        <v>10.5652173913043</v>
      </c>
      <c r="H3498" s="5">
        <v>43609.956521739099</v>
      </c>
      <c r="I3498">
        <v>18</v>
      </c>
      <c r="J3498">
        <v>2</v>
      </c>
      <c r="K3498">
        <v>0</v>
      </c>
      <c r="L3498">
        <v>36</v>
      </c>
      <c r="M3498">
        <v>20</v>
      </c>
      <c r="N3498">
        <v>2</v>
      </c>
      <c r="O3498">
        <v>0</v>
      </c>
      <c r="P3498">
        <v>40</v>
      </c>
      <c r="Q3498">
        <v>28</v>
      </c>
      <c r="R3498">
        <v>2</v>
      </c>
      <c r="S3498">
        <v>0</v>
      </c>
      <c r="T3498">
        <v>56</v>
      </c>
    </row>
    <row r="3499" spans="1:20" x14ac:dyDescent="0.2">
      <c r="A3499" s="1">
        <v>43374</v>
      </c>
      <c r="B3499" t="s">
        <v>27</v>
      </c>
      <c r="C3499">
        <v>7</v>
      </c>
      <c r="D3499">
        <v>8</v>
      </c>
      <c r="E3499">
        <v>1</v>
      </c>
      <c r="F3499">
        <v>54</v>
      </c>
      <c r="G3499" s="5">
        <v>2.4285714285714199</v>
      </c>
      <c r="H3499" s="5">
        <v>71435.142857142797</v>
      </c>
      <c r="I3499">
        <v>7</v>
      </c>
      <c r="J3499">
        <v>8</v>
      </c>
      <c r="K3499">
        <v>0</v>
      </c>
      <c r="L3499">
        <v>64</v>
      </c>
      <c r="M3499">
        <v>6</v>
      </c>
      <c r="N3499">
        <v>8</v>
      </c>
      <c r="O3499">
        <v>3</v>
      </c>
      <c r="P3499">
        <v>38</v>
      </c>
      <c r="Q3499">
        <v>14</v>
      </c>
      <c r="R3499">
        <v>8</v>
      </c>
      <c r="S3499">
        <v>1</v>
      </c>
      <c r="T3499">
        <v>119</v>
      </c>
    </row>
    <row r="3500" spans="1:20" x14ac:dyDescent="0.2">
      <c r="A3500" s="1">
        <v>43374</v>
      </c>
      <c r="B3500" t="s">
        <v>28</v>
      </c>
      <c r="C3500">
        <v>6</v>
      </c>
      <c r="D3500">
        <v>8</v>
      </c>
      <c r="E3500">
        <v>0</v>
      </c>
      <c r="F3500">
        <v>50</v>
      </c>
      <c r="G3500" s="5">
        <v>15.8333333333333</v>
      </c>
      <c r="H3500" s="5">
        <v>33608.833333333299</v>
      </c>
      <c r="I3500">
        <v>14</v>
      </c>
      <c r="J3500">
        <v>8</v>
      </c>
      <c r="K3500">
        <v>0</v>
      </c>
      <c r="L3500">
        <v>109</v>
      </c>
      <c r="M3500">
        <v>8</v>
      </c>
      <c r="N3500">
        <v>8</v>
      </c>
      <c r="O3500">
        <v>1</v>
      </c>
      <c r="P3500">
        <v>54</v>
      </c>
      <c r="Q3500">
        <v>11</v>
      </c>
      <c r="R3500">
        <v>6</v>
      </c>
      <c r="S3500">
        <v>0</v>
      </c>
      <c r="T3500">
        <v>64</v>
      </c>
    </row>
    <row r="3501" spans="1:20" x14ac:dyDescent="0.2">
      <c r="A3501" s="1">
        <v>43374</v>
      </c>
      <c r="B3501" t="s">
        <v>29</v>
      </c>
      <c r="C3501">
        <v>8</v>
      </c>
      <c r="D3501">
        <v>2</v>
      </c>
      <c r="E3501">
        <v>0</v>
      </c>
      <c r="F3501">
        <v>16</v>
      </c>
      <c r="G3501" s="5">
        <v>1.5</v>
      </c>
      <c r="H3501" s="5">
        <v>62622.125</v>
      </c>
      <c r="I3501">
        <v>9</v>
      </c>
      <c r="J3501">
        <v>2</v>
      </c>
      <c r="K3501">
        <v>0</v>
      </c>
      <c r="L3501">
        <v>20</v>
      </c>
      <c r="M3501">
        <v>8</v>
      </c>
      <c r="N3501">
        <v>2</v>
      </c>
      <c r="O3501">
        <v>0</v>
      </c>
      <c r="P3501">
        <v>24</v>
      </c>
      <c r="Q3501">
        <v>19</v>
      </c>
      <c r="R3501">
        <v>2</v>
      </c>
      <c r="S3501">
        <v>0</v>
      </c>
      <c r="T3501">
        <v>39</v>
      </c>
    </row>
    <row r="3502" spans="1:20" x14ac:dyDescent="0.2">
      <c r="A3502" s="1">
        <v>43374</v>
      </c>
      <c r="B3502" t="s">
        <v>30</v>
      </c>
      <c r="C3502">
        <v>7</v>
      </c>
      <c r="D3502">
        <v>2</v>
      </c>
      <c r="E3502">
        <v>0</v>
      </c>
      <c r="F3502">
        <v>22</v>
      </c>
      <c r="G3502" s="5">
        <v>1.4285714285714199</v>
      </c>
      <c r="H3502" s="5">
        <v>71459.142857142797</v>
      </c>
      <c r="I3502">
        <v>11</v>
      </c>
      <c r="J3502">
        <v>2</v>
      </c>
      <c r="K3502">
        <v>0</v>
      </c>
      <c r="L3502">
        <v>25</v>
      </c>
      <c r="M3502">
        <v>9</v>
      </c>
      <c r="N3502">
        <v>2</v>
      </c>
      <c r="O3502">
        <v>0</v>
      </c>
      <c r="P3502">
        <v>26</v>
      </c>
      <c r="Q3502">
        <v>6</v>
      </c>
      <c r="R3502">
        <v>2</v>
      </c>
      <c r="S3502">
        <v>0</v>
      </c>
      <c r="T3502">
        <v>12</v>
      </c>
    </row>
    <row r="3503" spans="1:20" x14ac:dyDescent="0.2">
      <c r="A3503" s="1">
        <v>43374</v>
      </c>
      <c r="B3503" t="s">
        <v>31</v>
      </c>
      <c r="C3503">
        <v>42</v>
      </c>
      <c r="D3503">
        <v>13</v>
      </c>
      <c r="E3503">
        <v>0</v>
      </c>
      <c r="F3503">
        <v>537</v>
      </c>
      <c r="G3503" s="5">
        <v>8.0487804878048692</v>
      </c>
      <c r="H3503" s="5">
        <v>46477.146341463398</v>
      </c>
      <c r="I3503">
        <v>51</v>
      </c>
      <c r="J3503">
        <v>13</v>
      </c>
      <c r="K3503">
        <v>0</v>
      </c>
      <c r="L3503">
        <v>656</v>
      </c>
      <c r="M3503">
        <v>42</v>
      </c>
      <c r="N3503">
        <v>13</v>
      </c>
      <c r="O3503">
        <v>0</v>
      </c>
      <c r="P3503">
        <v>535</v>
      </c>
      <c r="Q3503">
        <v>74</v>
      </c>
      <c r="R3503">
        <v>12</v>
      </c>
      <c r="S3503">
        <v>1</v>
      </c>
      <c r="T3503">
        <v>848</v>
      </c>
    </row>
    <row r="3504" spans="1:20" x14ac:dyDescent="0.2">
      <c r="A3504" s="1">
        <v>43374</v>
      </c>
      <c r="B3504" t="s">
        <v>32</v>
      </c>
      <c r="C3504">
        <v>15</v>
      </c>
      <c r="D3504">
        <v>3</v>
      </c>
      <c r="E3504">
        <v>0</v>
      </c>
      <c r="F3504">
        <v>62</v>
      </c>
      <c r="G3504" s="5">
        <v>2</v>
      </c>
      <c r="H3504" s="5">
        <v>46875.8</v>
      </c>
      <c r="I3504">
        <v>19</v>
      </c>
      <c r="J3504">
        <v>3</v>
      </c>
      <c r="K3504">
        <v>0</v>
      </c>
      <c r="L3504">
        <v>76</v>
      </c>
      <c r="M3504">
        <v>19</v>
      </c>
      <c r="N3504">
        <v>3</v>
      </c>
      <c r="O3504">
        <v>0</v>
      </c>
      <c r="P3504">
        <v>91</v>
      </c>
      <c r="Q3504">
        <v>18</v>
      </c>
      <c r="R3504">
        <v>3</v>
      </c>
      <c r="S3504">
        <v>0</v>
      </c>
      <c r="T3504">
        <v>73</v>
      </c>
    </row>
    <row r="3505" spans="1:20" x14ac:dyDescent="0.2">
      <c r="A3505" s="1">
        <v>43375</v>
      </c>
      <c r="B3505" t="s">
        <v>18</v>
      </c>
      <c r="C3505">
        <v>12</v>
      </c>
      <c r="D3505">
        <v>4</v>
      </c>
      <c r="E3505">
        <v>0</v>
      </c>
      <c r="F3505">
        <v>42</v>
      </c>
      <c r="G3505" s="5">
        <v>6.3333333333333304</v>
      </c>
      <c r="H3505" s="5">
        <v>55574.666666666599</v>
      </c>
      <c r="I3505">
        <v>14</v>
      </c>
      <c r="J3505">
        <v>4</v>
      </c>
      <c r="K3505">
        <v>0</v>
      </c>
      <c r="L3505">
        <v>49</v>
      </c>
      <c r="M3505">
        <v>11</v>
      </c>
      <c r="N3505">
        <v>4</v>
      </c>
      <c r="O3505">
        <v>0</v>
      </c>
      <c r="P3505">
        <v>38</v>
      </c>
      <c r="Q3505">
        <v>12</v>
      </c>
      <c r="R3505">
        <v>4</v>
      </c>
      <c r="S3505">
        <v>0</v>
      </c>
      <c r="T3505">
        <v>42</v>
      </c>
    </row>
    <row r="3506" spans="1:20" x14ac:dyDescent="0.2">
      <c r="A3506" s="1">
        <v>43375</v>
      </c>
      <c r="B3506" t="s">
        <v>19</v>
      </c>
      <c r="C3506">
        <v>22</v>
      </c>
      <c r="D3506">
        <v>14</v>
      </c>
      <c r="E3506">
        <v>1</v>
      </c>
      <c r="F3506">
        <v>279</v>
      </c>
      <c r="G3506" s="5">
        <v>2.0454545454545401</v>
      </c>
      <c r="H3506" s="5">
        <v>50117.909090909001</v>
      </c>
      <c r="I3506">
        <v>17</v>
      </c>
      <c r="J3506">
        <v>11</v>
      </c>
      <c r="K3506">
        <v>2</v>
      </c>
      <c r="L3506">
        <v>159</v>
      </c>
      <c r="M3506">
        <v>19</v>
      </c>
      <c r="N3506">
        <v>26</v>
      </c>
      <c r="O3506">
        <v>1</v>
      </c>
      <c r="P3506">
        <v>444</v>
      </c>
      <c r="Q3506">
        <v>20</v>
      </c>
      <c r="R3506">
        <v>11</v>
      </c>
      <c r="S3506">
        <v>1</v>
      </c>
      <c r="T3506">
        <v>206</v>
      </c>
    </row>
    <row r="3507" spans="1:20" x14ac:dyDescent="0.2">
      <c r="A3507" s="1">
        <v>43375</v>
      </c>
      <c r="B3507" t="s">
        <v>20</v>
      </c>
      <c r="C3507">
        <v>21</v>
      </c>
      <c r="D3507">
        <v>10</v>
      </c>
      <c r="E3507">
        <v>0</v>
      </c>
      <c r="F3507">
        <v>219</v>
      </c>
      <c r="G3507" s="5">
        <v>2.5238095238095202</v>
      </c>
      <c r="H3507" s="5">
        <v>47657.476190476104</v>
      </c>
      <c r="I3507">
        <v>31</v>
      </c>
      <c r="J3507">
        <v>6</v>
      </c>
      <c r="K3507">
        <v>0</v>
      </c>
      <c r="L3507">
        <v>206</v>
      </c>
      <c r="M3507">
        <v>18</v>
      </c>
      <c r="N3507">
        <v>14</v>
      </c>
      <c r="O3507">
        <v>0</v>
      </c>
      <c r="P3507">
        <v>251</v>
      </c>
      <c r="Q3507">
        <v>64</v>
      </c>
      <c r="R3507">
        <v>7</v>
      </c>
      <c r="S3507">
        <v>1</v>
      </c>
      <c r="T3507">
        <v>494</v>
      </c>
    </row>
    <row r="3508" spans="1:20" x14ac:dyDescent="0.2">
      <c r="A3508" s="1">
        <v>43375</v>
      </c>
      <c r="B3508" t="s">
        <v>21</v>
      </c>
      <c r="C3508">
        <v>4</v>
      </c>
      <c r="D3508">
        <v>10</v>
      </c>
      <c r="E3508">
        <v>0</v>
      </c>
      <c r="F3508">
        <v>41</v>
      </c>
      <c r="G3508" s="5">
        <v>1.5</v>
      </c>
      <c r="H3508" s="5">
        <v>75089.25</v>
      </c>
      <c r="I3508">
        <v>9</v>
      </c>
      <c r="J3508">
        <v>10</v>
      </c>
      <c r="K3508">
        <v>0</v>
      </c>
      <c r="L3508">
        <v>90</v>
      </c>
      <c r="M3508">
        <v>7</v>
      </c>
      <c r="N3508">
        <v>10</v>
      </c>
      <c r="O3508">
        <v>0</v>
      </c>
      <c r="P3508">
        <v>69</v>
      </c>
      <c r="Q3508">
        <v>8</v>
      </c>
      <c r="R3508">
        <v>10</v>
      </c>
      <c r="S3508">
        <v>0</v>
      </c>
      <c r="T3508">
        <v>82</v>
      </c>
    </row>
    <row r="3509" spans="1:20" x14ac:dyDescent="0.2">
      <c r="A3509" s="1">
        <v>43375</v>
      </c>
      <c r="B3509" t="s">
        <v>22</v>
      </c>
      <c r="C3509">
        <v>17</v>
      </c>
      <c r="D3509">
        <v>8</v>
      </c>
      <c r="E3509">
        <v>0</v>
      </c>
      <c r="F3509">
        <v>159</v>
      </c>
      <c r="G3509" s="5">
        <v>1.875</v>
      </c>
      <c r="H3509" s="5">
        <v>62663.9375</v>
      </c>
      <c r="I3509">
        <v>23</v>
      </c>
      <c r="J3509">
        <v>7</v>
      </c>
      <c r="K3509">
        <v>0</v>
      </c>
      <c r="L3509">
        <v>194</v>
      </c>
      <c r="M3509">
        <v>29</v>
      </c>
      <c r="N3509">
        <v>8</v>
      </c>
      <c r="O3509">
        <v>1</v>
      </c>
      <c r="P3509">
        <v>247</v>
      </c>
      <c r="Q3509">
        <v>14</v>
      </c>
      <c r="R3509">
        <v>8</v>
      </c>
      <c r="S3509">
        <v>1</v>
      </c>
      <c r="T3509">
        <v>123</v>
      </c>
    </row>
    <row r="3510" spans="1:20" x14ac:dyDescent="0.2">
      <c r="A3510" s="1">
        <v>43375</v>
      </c>
      <c r="B3510" t="s">
        <v>23</v>
      </c>
      <c r="C3510">
        <v>18</v>
      </c>
      <c r="D3510">
        <v>10</v>
      </c>
      <c r="E3510">
        <v>1</v>
      </c>
      <c r="F3510">
        <v>188</v>
      </c>
      <c r="G3510" s="5">
        <v>5.4705882352941098</v>
      </c>
      <c r="H3510" s="5">
        <v>53074.2352941176</v>
      </c>
      <c r="I3510">
        <v>35</v>
      </c>
      <c r="J3510">
        <v>10</v>
      </c>
      <c r="K3510">
        <v>0</v>
      </c>
      <c r="L3510">
        <v>379</v>
      </c>
      <c r="M3510">
        <v>28</v>
      </c>
      <c r="N3510">
        <v>10</v>
      </c>
      <c r="O3510">
        <v>1</v>
      </c>
      <c r="P3510">
        <v>294</v>
      </c>
      <c r="Q3510">
        <v>29</v>
      </c>
      <c r="R3510">
        <v>10</v>
      </c>
      <c r="S3510">
        <v>0</v>
      </c>
      <c r="T3510">
        <v>327</v>
      </c>
    </row>
    <row r="3511" spans="1:20" x14ac:dyDescent="0.2">
      <c r="A3511" s="1">
        <v>43375</v>
      </c>
      <c r="B3511" t="s">
        <v>24</v>
      </c>
      <c r="C3511">
        <v>12</v>
      </c>
      <c r="D3511">
        <v>2</v>
      </c>
      <c r="E3511">
        <v>0</v>
      </c>
      <c r="F3511">
        <v>49</v>
      </c>
      <c r="G3511" s="5">
        <v>3.72727272727272</v>
      </c>
      <c r="H3511" s="5">
        <v>45537.090909090897</v>
      </c>
      <c r="I3511">
        <v>10</v>
      </c>
      <c r="J3511">
        <v>2</v>
      </c>
      <c r="K3511">
        <v>0</v>
      </c>
      <c r="L3511">
        <v>22</v>
      </c>
      <c r="M3511">
        <v>13</v>
      </c>
      <c r="N3511">
        <v>2</v>
      </c>
      <c r="O3511">
        <v>0</v>
      </c>
      <c r="P3511">
        <v>74</v>
      </c>
      <c r="Q3511">
        <v>9</v>
      </c>
      <c r="R3511">
        <v>2</v>
      </c>
      <c r="S3511">
        <v>0</v>
      </c>
      <c r="T3511">
        <v>24</v>
      </c>
    </row>
    <row r="3512" spans="1:20" x14ac:dyDescent="0.2">
      <c r="A3512" s="1">
        <v>43375</v>
      </c>
      <c r="B3512" t="s">
        <v>25</v>
      </c>
      <c r="C3512">
        <v>10</v>
      </c>
      <c r="D3512">
        <v>4</v>
      </c>
      <c r="E3512">
        <v>0</v>
      </c>
      <c r="F3512">
        <v>40</v>
      </c>
      <c r="G3512" s="5">
        <v>2</v>
      </c>
      <c r="H3512" s="5">
        <v>50058.75</v>
      </c>
      <c r="I3512">
        <v>13</v>
      </c>
      <c r="J3512">
        <v>4</v>
      </c>
      <c r="K3512">
        <v>0</v>
      </c>
      <c r="L3512">
        <v>42</v>
      </c>
      <c r="M3512">
        <v>14</v>
      </c>
      <c r="N3512">
        <v>4</v>
      </c>
      <c r="O3512">
        <v>0</v>
      </c>
      <c r="P3512">
        <v>56</v>
      </c>
      <c r="Q3512">
        <v>8</v>
      </c>
      <c r="R3512">
        <v>4</v>
      </c>
      <c r="S3512">
        <v>1</v>
      </c>
      <c r="T3512">
        <v>28</v>
      </c>
    </row>
    <row r="3513" spans="1:20" x14ac:dyDescent="0.2">
      <c r="A3513" s="1">
        <v>43375</v>
      </c>
      <c r="B3513" t="s">
        <v>26</v>
      </c>
      <c r="C3513">
        <v>41</v>
      </c>
      <c r="D3513">
        <v>2</v>
      </c>
      <c r="E3513">
        <v>0</v>
      </c>
      <c r="F3513">
        <v>81</v>
      </c>
      <c r="G3513" s="5">
        <v>12.875</v>
      </c>
      <c r="H3513" s="5">
        <v>41746</v>
      </c>
      <c r="I3513">
        <v>41</v>
      </c>
      <c r="J3513">
        <v>2</v>
      </c>
      <c r="K3513">
        <v>0</v>
      </c>
      <c r="L3513">
        <v>82</v>
      </c>
      <c r="M3513">
        <v>26</v>
      </c>
      <c r="N3513">
        <v>2</v>
      </c>
      <c r="O3513">
        <v>0</v>
      </c>
      <c r="P3513">
        <v>49</v>
      </c>
      <c r="Q3513">
        <v>19</v>
      </c>
      <c r="R3513">
        <v>2</v>
      </c>
      <c r="S3513">
        <v>0</v>
      </c>
      <c r="T3513">
        <v>38</v>
      </c>
    </row>
    <row r="3514" spans="1:20" x14ac:dyDescent="0.2">
      <c r="A3514" s="1">
        <v>43375</v>
      </c>
      <c r="B3514" t="s">
        <v>27</v>
      </c>
      <c r="C3514">
        <v>4</v>
      </c>
      <c r="D3514">
        <v>8</v>
      </c>
      <c r="E3514">
        <v>0</v>
      </c>
      <c r="F3514">
        <v>38</v>
      </c>
      <c r="G3514" s="5">
        <v>3.25</v>
      </c>
      <c r="H3514" s="5">
        <v>25030.5</v>
      </c>
      <c r="I3514">
        <v>14</v>
      </c>
      <c r="J3514">
        <v>8</v>
      </c>
      <c r="K3514">
        <v>1</v>
      </c>
      <c r="L3514">
        <v>115</v>
      </c>
      <c r="M3514">
        <v>12</v>
      </c>
      <c r="N3514">
        <v>8</v>
      </c>
      <c r="O3514">
        <v>1</v>
      </c>
      <c r="P3514">
        <v>106</v>
      </c>
      <c r="Q3514">
        <v>5</v>
      </c>
      <c r="R3514">
        <v>8</v>
      </c>
      <c r="S3514">
        <v>2</v>
      </c>
      <c r="T3514">
        <v>38</v>
      </c>
    </row>
    <row r="3515" spans="1:20" x14ac:dyDescent="0.2">
      <c r="A3515" s="1">
        <v>43375</v>
      </c>
      <c r="B3515" t="s">
        <v>28</v>
      </c>
      <c r="C3515">
        <v>15</v>
      </c>
      <c r="D3515">
        <v>12</v>
      </c>
      <c r="E3515">
        <v>0</v>
      </c>
      <c r="F3515">
        <v>178</v>
      </c>
      <c r="G3515" s="5">
        <v>16.066666666666599</v>
      </c>
      <c r="H3515" s="5">
        <v>53368.533333333296</v>
      </c>
      <c r="I3515">
        <v>13</v>
      </c>
      <c r="J3515">
        <v>7</v>
      </c>
      <c r="K3515">
        <v>0</v>
      </c>
      <c r="L3515">
        <v>91</v>
      </c>
      <c r="M3515">
        <v>15</v>
      </c>
      <c r="N3515">
        <v>10</v>
      </c>
      <c r="O3515">
        <v>0</v>
      </c>
      <c r="P3515">
        <v>136</v>
      </c>
      <c r="Q3515">
        <v>17</v>
      </c>
      <c r="R3515">
        <v>8</v>
      </c>
      <c r="S3515">
        <v>0</v>
      </c>
      <c r="T3515">
        <v>125</v>
      </c>
    </row>
    <row r="3516" spans="1:20" x14ac:dyDescent="0.2">
      <c r="A3516" s="1">
        <v>43375</v>
      </c>
      <c r="B3516" t="s">
        <v>29</v>
      </c>
      <c r="C3516">
        <v>12</v>
      </c>
      <c r="D3516">
        <v>2</v>
      </c>
      <c r="E3516">
        <v>0</v>
      </c>
      <c r="F3516">
        <v>48</v>
      </c>
      <c r="G3516" s="5">
        <v>2.4166666666666599</v>
      </c>
      <c r="H3516" s="5">
        <v>50049.75</v>
      </c>
      <c r="I3516">
        <v>10</v>
      </c>
      <c r="J3516">
        <v>2</v>
      </c>
      <c r="K3516">
        <v>0</v>
      </c>
      <c r="L3516">
        <v>22</v>
      </c>
      <c r="M3516">
        <v>17</v>
      </c>
      <c r="N3516">
        <v>2</v>
      </c>
      <c r="O3516">
        <v>0</v>
      </c>
      <c r="P3516">
        <v>74</v>
      </c>
      <c r="Q3516">
        <v>4</v>
      </c>
      <c r="R3516">
        <v>2</v>
      </c>
      <c r="S3516">
        <v>0</v>
      </c>
      <c r="T3516">
        <v>20</v>
      </c>
    </row>
    <row r="3517" spans="1:20" x14ac:dyDescent="0.2">
      <c r="A3517" s="1">
        <v>43375</v>
      </c>
      <c r="B3517" t="s">
        <v>30</v>
      </c>
      <c r="C3517">
        <v>12</v>
      </c>
      <c r="D3517">
        <v>2</v>
      </c>
      <c r="E3517">
        <v>0</v>
      </c>
      <c r="F3517">
        <v>42</v>
      </c>
      <c r="G3517" s="5">
        <v>1.8333333333333299</v>
      </c>
      <c r="H3517" s="5">
        <v>58528.25</v>
      </c>
      <c r="I3517">
        <v>9</v>
      </c>
      <c r="J3517">
        <v>2</v>
      </c>
      <c r="K3517">
        <v>0</v>
      </c>
      <c r="L3517">
        <v>20</v>
      </c>
      <c r="M3517">
        <v>11</v>
      </c>
      <c r="N3517">
        <v>2</v>
      </c>
      <c r="O3517">
        <v>0</v>
      </c>
      <c r="P3517">
        <v>58</v>
      </c>
      <c r="Q3517">
        <v>7</v>
      </c>
      <c r="R3517">
        <v>2</v>
      </c>
      <c r="S3517">
        <v>0</v>
      </c>
      <c r="T3517">
        <v>20</v>
      </c>
    </row>
    <row r="3518" spans="1:20" x14ac:dyDescent="0.2">
      <c r="A3518" s="1">
        <v>43375</v>
      </c>
      <c r="B3518" t="s">
        <v>31</v>
      </c>
      <c r="C3518">
        <v>49</v>
      </c>
      <c r="D3518">
        <v>16</v>
      </c>
      <c r="E3518">
        <v>0</v>
      </c>
      <c r="F3518">
        <v>766</v>
      </c>
      <c r="G3518" s="5">
        <v>8.0408163265306101</v>
      </c>
      <c r="H3518" s="5">
        <v>42959.816326530599</v>
      </c>
      <c r="I3518">
        <v>68</v>
      </c>
      <c r="J3518">
        <v>13</v>
      </c>
      <c r="K3518">
        <v>0</v>
      </c>
      <c r="L3518">
        <v>870</v>
      </c>
      <c r="M3518">
        <v>56</v>
      </c>
      <c r="N3518">
        <v>16</v>
      </c>
      <c r="O3518">
        <v>1</v>
      </c>
      <c r="P3518">
        <v>812</v>
      </c>
      <c r="Q3518">
        <v>67</v>
      </c>
      <c r="R3518">
        <v>10</v>
      </c>
      <c r="S3518">
        <v>0</v>
      </c>
      <c r="T3518">
        <v>640</v>
      </c>
    </row>
    <row r="3519" spans="1:20" x14ac:dyDescent="0.2">
      <c r="A3519" s="1">
        <v>43375</v>
      </c>
      <c r="B3519" t="s">
        <v>32</v>
      </c>
      <c r="C3519">
        <v>16</v>
      </c>
      <c r="D3519">
        <v>3</v>
      </c>
      <c r="E3519">
        <v>0</v>
      </c>
      <c r="F3519">
        <v>66</v>
      </c>
      <c r="G3519" s="5">
        <v>2.5</v>
      </c>
      <c r="H3519" s="5">
        <v>56351.1875</v>
      </c>
      <c r="I3519">
        <v>29</v>
      </c>
      <c r="J3519">
        <v>3</v>
      </c>
      <c r="K3519">
        <v>0</v>
      </c>
      <c r="L3519">
        <v>109</v>
      </c>
      <c r="M3519">
        <v>31</v>
      </c>
      <c r="N3519">
        <v>3</v>
      </c>
      <c r="O3519">
        <v>0</v>
      </c>
      <c r="P3519">
        <v>143</v>
      </c>
      <c r="Q3519">
        <v>43</v>
      </c>
      <c r="R3519">
        <v>3</v>
      </c>
      <c r="S3519">
        <v>0</v>
      </c>
      <c r="T3519">
        <v>254</v>
      </c>
    </row>
    <row r="3520" spans="1:20" x14ac:dyDescent="0.2">
      <c r="A3520" s="1">
        <v>43376</v>
      </c>
      <c r="B3520" t="s">
        <v>19</v>
      </c>
      <c r="C3520">
        <v>37</v>
      </c>
      <c r="D3520">
        <v>12</v>
      </c>
      <c r="E3520">
        <v>1</v>
      </c>
      <c r="F3520">
        <v>394</v>
      </c>
      <c r="G3520" s="5">
        <v>4.5945945945945903</v>
      </c>
      <c r="H3520" s="5">
        <v>46058.216216216199</v>
      </c>
      <c r="I3520">
        <v>22</v>
      </c>
      <c r="J3520">
        <v>14</v>
      </c>
      <c r="K3520">
        <v>1</v>
      </c>
      <c r="L3520">
        <v>274</v>
      </c>
      <c r="M3520">
        <v>24</v>
      </c>
      <c r="N3520">
        <v>13</v>
      </c>
      <c r="O3520">
        <v>1</v>
      </c>
      <c r="P3520">
        <v>283</v>
      </c>
      <c r="Q3520">
        <v>17</v>
      </c>
      <c r="R3520">
        <v>12</v>
      </c>
      <c r="S3520">
        <v>1</v>
      </c>
      <c r="T3520">
        <v>181</v>
      </c>
    </row>
    <row r="3521" spans="1:20" x14ac:dyDescent="0.2">
      <c r="A3521" s="1">
        <v>43376</v>
      </c>
      <c r="B3521" t="s">
        <v>20</v>
      </c>
      <c r="C3521">
        <v>19</v>
      </c>
      <c r="D3521">
        <v>14</v>
      </c>
      <c r="E3521">
        <v>0</v>
      </c>
      <c r="F3521">
        <v>267</v>
      </c>
      <c r="G3521" s="5">
        <v>3.73684210526315</v>
      </c>
      <c r="H3521" s="5">
        <v>47479.842105263102</v>
      </c>
      <c r="I3521">
        <v>13</v>
      </c>
      <c r="J3521">
        <v>9</v>
      </c>
      <c r="K3521">
        <v>0</v>
      </c>
      <c r="L3521">
        <v>134</v>
      </c>
      <c r="M3521">
        <v>13</v>
      </c>
      <c r="N3521">
        <v>9</v>
      </c>
      <c r="O3521">
        <v>0</v>
      </c>
      <c r="P3521">
        <v>119</v>
      </c>
      <c r="Q3521">
        <v>12</v>
      </c>
      <c r="R3521">
        <v>8</v>
      </c>
      <c r="S3521">
        <v>0</v>
      </c>
      <c r="T3521">
        <v>92</v>
      </c>
    </row>
    <row r="3522" spans="1:20" x14ac:dyDescent="0.2">
      <c r="A3522" s="1">
        <v>43376</v>
      </c>
      <c r="B3522" t="s">
        <v>21</v>
      </c>
      <c r="C3522">
        <v>17</v>
      </c>
      <c r="D3522">
        <v>10</v>
      </c>
      <c r="E3522">
        <v>0</v>
      </c>
      <c r="F3522">
        <v>171</v>
      </c>
      <c r="G3522" s="5">
        <v>2.2307692307692299</v>
      </c>
      <c r="H3522" s="5">
        <v>61582.615384615303</v>
      </c>
      <c r="I3522">
        <v>8</v>
      </c>
      <c r="J3522">
        <v>10</v>
      </c>
      <c r="K3522">
        <v>0</v>
      </c>
      <c r="L3522">
        <v>81</v>
      </c>
      <c r="M3522">
        <v>9</v>
      </c>
      <c r="N3522">
        <v>10</v>
      </c>
      <c r="O3522">
        <v>0</v>
      </c>
      <c r="P3522">
        <v>91</v>
      </c>
      <c r="Q3522">
        <v>7</v>
      </c>
      <c r="R3522">
        <v>10</v>
      </c>
      <c r="S3522">
        <v>0</v>
      </c>
      <c r="T3522">
        <v>71</v>
      </c>
    </row>
    <row r="3523" spans="1:20" x14ac:dyDescent="0.2">
      <c r="A3523" s="1">
        <v>43376</v>
      </c>
      <c r="B3523" t="s">
        <v>22</v>
      </c>
      <c r="C3523">
        <v>32</v>
      </c>
      <c r="D3523">
        <v>8</v>
      </c>
      <c r="E3523">
        <v>0</v>
      </c>
      <c r="F3523">
        <v>289</v>
      </c>
      <c r="G3523" s="5">
        <v>3.19354838709677</v>
      </c>
      <c r="H3523" s="5">
        <v>58132.193548387098</v>
      </c>
      <c r="I3523">
        <v>33</v>
      </c>
      <c r="J3523">
        <v>7</v>
      </c>
      <c r="K3523">
        <v>0</v>
      </c>
      <c r="L3523">
        <v>285</v>
      </c>
      <c r="M3523">
        <v>19</v>
      </c>
      <c r="N3523">
        <v>8</v>
      </c>
      <c r="O3523">
        <v>0</v>
      </c>
      <c r="P3523">
        <v>163</v>
      </c>
      <c r="Q3523">
        <v>15</v>
      </c>
      <c r="R3523">
        <v>8</v>
      </c>
      <c r="S3523">
        <v>0</v>
      </c>
      <c r="T3523">
        <v>141</v>
      </c>
    </row>
    <row r="3524" spans="1:20" x14ac:dyDescent="0.2">
      <c r="A3524" s="1">
        <v>43376</v>
      </c>
      <c r="B3524" t="s">
        <v>23</v>
      </c>
      <c r="C3524">
        <v>52</v>
      </c>
      <c r="D3524">
        <v>10</v>
      </c>
      <c r="E3524">
        <v>0</v>
      </c>
      <c r="F3524">
        <v>586</v>
      </c>
      <c r="G3524" s="5">
        <v>2.7608695652173898</v>
      </c>
      <c r="H3524" s="5">
        <v>69668.782608695605</v>
      </c>
      <c r="I3524">
        <v>48</v>
      </c>
      <c r="J3524">
        <v>10</v>
      </c>
      <c r="K3524">
        <v>0</v>
      </c>
      <c r="L3524">
        <v>544</v>
      </c>
      <c r="M3524">
        <v>51</v>
      </c>
      <c r="N3524">
        <v>10</v>
      </c>
      <c r="O3524">
        <v>0</v>
      </c>
      <c r="P3524">
        <v>564</v>
      </c>
      <c r="Q3524">
        <v>38</v>
      </c>
      <c r="R3524">
        <v>10</v>
      </c>
      <c r="S3524">
        <v>0</v>
      </c>
      <c r="T3524">
        <v>421</v>
      </c>
    </row>
    <row r="3525" spans="1:20" x14ac:dyDescent="0.2">
      <c r="A3525" s="1">
        <v>43376</v>
      </c>
      <c r="B3525" t="s">
        <v>24</v>
      </c>
      <c r="C3525">
        <v>13</v>
      </c>
      <c r="D3525">
        <v>2</v>
      </c>
      <c r="E3525">
        <v>0</v>
      </c>
      <c r="F3525">
        <v>28</v>
      </c>
      <c r="G3525" s="5">
        <v>1.2307692307692299</v>
      </c>
      <c r="H3525" s="5">
        <v>77094.769230769205</v>
      </c>
      <c r="I3525">
        <v>24</v>
      </c>
      <c r="J3525">
        <v>2</v>
      </c>
      <c r="K3525">
        <v>0</v>
      </c>
      <c r="L3525">
        <v>92</v>
      </c>
      <c r="M3525">
        <v>10</v>
      </c>
      <c r="N3525">
        <v>2</v>
      </c>
      <c r="O3525">
        <v>0</v>
      </c>
      <c r="P3525">
        <v>30</v>
      </c>
      <c r="Q3525">
        <v>13</v>
      </c>
      <c r="R3525">
        <v>2</v>
      </c>
      <c r="S3525">
        <v>0</v>
      </c>
      <c r="T3525">
        <v>33</v>
      </c>
    </row>
    <row r="3526" spans="1:20" x14ac:dyDescent="0.2">
      <c r="A3526" s="1">
        <v>43376</v>
      </c>
      <c r="B3526" t="s">
        <v>26</v>
      </c>
      <c r="C3526">
        <v>32</v>
      </c>
      <c r="D3526">
        <v>2</v>
      </c>
      <c r="E3526">
        <v>0</v>
      </c>
      <c r="F3526">
        <v>64</v>
      </c>
      <c r="G3526" s="5">
        <v>3.7894736842105199</v>
      </c>
      <c r="H3526" s="5">
        <v>42221.578947368398</v>
      </c>
      <c r="I3526">
        <v>22</v>
      </c>
      <c r="J3526">
        <v>2</v>
      </c>
      <c r="K3526">
        <v>0</v>
      </c>
      <c r="L3526">
        <v>40</v>
      </c>
      <c r="M3526">
        <v>35</v>
      </c>
      <c r="N3526">
        <v>2</v>
      </c>
      <c r="O3526">
        <v>0</v>
      </c>
      <c r="P3526">
        <v>70</v>
      </c>
      <c r="Q3526">
        <v>45</v>
      </c>
      <c r="R3526">
        <v>2</v>
      </c>
      <c r="S3526">
        <v>0</v>
      </c>
      <c r="T3526">
        <v>89</v>
      </c>
    </row>
    <row r="3527" spans="1:20" x14ac:dyDescent="0.2">
      <c r="A3527" s="1">
        <v>43376</v>
      </c>
      <c r="B3527" t="s">
        <v>27</v>
      </c>
      <c r="C3527">
        <v>9</v>
      </c>
      <c r="D3527">
        <v>8</v>
      </c>
      <c r="E3527">
        <v>1</v>
      </c>
      <c r="F3527">
        <v>74</v>
      </c>
      <c r="G3527" s="5">
        <v>5.7777777777777697</v>
      </c>
      <c r="H3527" s="5">
        <v>66698.666666666599</v>
      </c>
      <c r="I3527">
        <v>8</v>
      </c>
      <c r="J3527">
        <v>8</v>
      </c>
      <c r="K3527">
        <v>0</v>
      </c>
      <c r="L3527">
        <v>76</v>
      </c>
      <c r="M3527">
        <v>8</v>
      </c>
      <c r="N3527">
        <v>8</v>
      </c>
      <c r="O3527">
        <v>3</v>
      </c>
      <c r="P3527">
        <v>54</v>
      </c>
      <c r="Q3527">
        <v>13</v>
      </c>
      <c r="R3527">
        <v>8</v>
      </c>
      <c r="S3527">
        <v>0</v>
      </c>
      <c r="T3527">
        <v>120</v>
      </c>
    </row>
    <row r="3528" spans="1:20" x14ac:dyDescent="0.2">
      <c r="A3528" s="1">
        <v>43376</v>
      </c>
      <c r="B3528" t="s">
        <v>28</v>
      </c>
      <c r="C3528">
        <v>18</v>
      </c>
      <c r="D3528">
        <v>8</v>
      </c>
      <c r="E3528">
        <v>1</v>
      </c>
      <c r="F3528">
        <v>140</v>
      </c>
      <c r="G3528" s="5">
        <v>3.1666666666666599</v>
      </c>
      <c r="H3528" s="5">
        <v>55645.722222222197</v>
      </c>
      <c r="I3528">
        <v>18</v>
      </c>
      <c r="J3528">
        <v>6</v>
      </c>
      <c r="K3528">
        <v>1</v>
      </c>
      <c r="L3528">
        <v>101</v>
      </c>
      <c r="M3528">
        <v>14</v>
      </c>
      <c r="N3528">
        <v>6</v>
      </c>
      <c r="O3528">
        <v>1</v>
      </c>
      <c r="P3528">
        <v>70</v>
      </c>
      <c r="Q3528">
        <v>16</v>
      </c>
      <c r="R3528">
        <v>9</v>
      </c>
      <c r="S3528">
        <v>0</v>
      </c>
      <c r="T3528">
        <v>139</v>
      </c>
    </row>
    <row r="3529" spans="1:20" x14ac:dyDescent="0.2">
      <c r="A3529" s="1">
        <v>43376</v>
      </c>
      <c r="B3529" t="s">
        <v>29</v>
      </c>
      <c r="C3529">
        <v>13</v>
      </c>
      <c r="D3529">
        <v>2</v>
      </c>
      <c r="E3529">
        <v>0</v>
      </c>
      <c r="F3529">
        <v>26</v>
      </c>
      <c r="G3529" s="5">
        <v>3.7</v>
      </c>
      <c r="H3529" s="5">
        <v>40042.300000000003</v>
      </c>
      <c r="I3529">
        <v>24</v>
      </c>
      <c r="J3529">
        <v>2</v>
      </c>
      <c r="K3529">
        <v>0</v>
      </c>
      <c r="L3529">
        <v>62</v>
      </c>
      <c r="M3529">
        <v>19</v>
      </c>
      <c r="N3529">
        <v>2</v>
      </c>
      <c r="O3529">
        <v>0</v>
      </c>
      <c r="P3529">
        <v>56</v>
      </c>
      <c r="Q3529">
        <v>19</v>
      </c>
      <c r="R3529">
        <v>2</v>
      </c>
      <c r="S3529">
        <v>0</v>
      </c>
      <c r="T3529">
        <v>54</v>
      </c>
    </row>
    <row r="3530" spans="1:20" x14ac:dyDescent="0.2">
      <c r="A3530" s="1">
        <v>43376</v>
      </c>
      <c r="B3530" t="s">
        <v>30</v>
      </c>
      <c r="C3530">
        <v>13</v>
      </c>
      <c r="D3530">
        <v>2</v>
      </c>
      <c r="E3530">
        <v>0</v>
      </c>
      <c r="F3530">
        <v>26</v>
      </c>
      <c r="G3530" s="5">
        <v>2.0909090909090899</v>
      </c>
      <c r="H3530" s="5">
        <v>72754.090909090897</v>
      </c>
      <c r="I3530">
        <v>11</v>
      </c>
      <c r="J3530">
        <v>2</v>
      </c>
      <c r="K3530">
        <v>0</v>
      </c>
      <c r="L3530">
        <v>34</v>
      </c>
      <c r="M3530">
        <v>17</v>
      </c>
      <c r="N3530">
        <v>2</v>
      </c>
      <c r="O3530">
        <v>0</v>
      </c>
      <c r="P3530">
        <v>48</v>
      </c>
      <c r="Q3530">
        <v>19</v>
      </c>
      <c r="R3530">
        <v>2</v>
      </c>
      <c r="S3530">
        <v>0</v>
      </c>
      <c r="T3530">
        <v>48</v>
      </c>
    </row>
    <row r="3531" spans="1:20" x14ac:dyDescent="0.2">
      <c r="A3531" s="1">
        <v>43376</v>
      </c>
      <c r="B3531" t="s">
        <v>31</v>
      </c>
      <c r="C3531">
        <v>92</v>
      </c>
      <c r="D3531">
        <v>11</v>
      </c>
      <c r="E3531">
        <v>0</v>
      </c>
      <c r="F3531">
        <v>961</v>
      </c>
      <c r="G3531" s="5">
        <v>4.2093023255813904</v>
      </c>
      <c r="H3531" s="5">
        <v>44312.7093023255</v>
      </c>
      <c r="I3531">
        <v>102</v>
      </c>
      <c r="J3531">
        <v>14</v>
      </c>
      <c r="K3531">
        <v>1</v>
      </c>
      <c r="L3531">
        <v>1388</v>
      </c>
      <c r="M3531">
        <v>95</v>
      </c>
      <c r="N3531">
        <v>12</v>
      </c>
      <c r="O3531">
        <v>0</v>
      </c>
      <c r="P3531">
        <v>1102</v>
      </c>
      <c r="Q3531">
        <v>89</v>
      </c>
      <c r="R3531">
        <v>12</v>
      </c>
      <c r="S3531">
        <v>0</v>
      </c>
      <c r="T3531">
        <v>1041</v>
      </c>
    </row>
    <row r="3532" spans="1:20" x14ac:dyDescent="0.2">
      <c r="A3532" s="1">
        <v>43376</v>
      </c>
      <c r="B3532" t="s">
        <v>32</v>
      </c>
      <c r="C3532">
        <v>30</v>
      </c>
      <c r="D3532">
        <v>3</v>
      </c>
      <c r="E3532">
        <v>0</v>
      </c>
      <c r="F3532">
        <v>110</v>
      </c>
      <c r="G3532" s="5">
        <v>3.1538461538461502</v>
      </c>
      <c r="H3532" s="5">
        <v>46293.5</v>
      </c>
      <c r="I3532">
        <v>26</v>
      </c>
      <c r="J3532">
        <v>3</v>
      </c>
      <c r="K3532">
        <v>0</v>
      </c>
      <c r="L3532">
        <v>110</v>
      </c>
      <c r="M3532">
        <v>31</v>
      </c>
      <c r="N3532">
        <v>3</v>
      </c>
      <c r="O3532">
        <v>0</v>
      </c>
      <c r="P3532">
        <v>129</v>
      </c>
      <c r="Q3532">
        <v>20</v>
      </c>
      <c r="R3532">
        <v>3</v>
      </c>
      <c r="S3532">
        <v>0</v>
      </c>
      <c r="T3532">
        <v>73</v>
      </c>
    </row>
    <row r="3533" spans="1:20" x14ac:dyDescent="0.2">
      <c r="A3533" s="1">
        <v>43377</v>
      </c>
      <c r="B3533" t="s">
        <v>18</v>
      </c>
      <c r="C3533">
        <v>10</v>
      </c>
      <c r="D3533">
        <v>4</v>
      </c>
      <c r="E3533">
        <v>0</v>
      </c>
      <c r="F3533">
        <v>34</v>
      </c>
      <c r="G3533" s="5">
        <v>2.6</v>
      </c>
      <c r="H3533" s="5">
        <v>70017.2</v>
      </c>
      <c r="I3533">
        <v>11</v>
      </c>
      <c r="J3533">
        <v>4</v>
      </c>
      <c r="K3533">
        <v>0</v>
      </c>
      <c r="L3533">
        <v>35</v>
      </c>
      <c r="M3533">
        <v>5</v>
      </c>
      <c r="N3533">
        <v>4</v>
      </c>
      <c r="O3533">
        <v>0</v>
      </c>
      <c r="P3533">
        <v>18</v>
      </c>
      <c r="Q3533">
        <v>3</v>
      </c>
      <c r="R3533">
        <v>4</v>
      </c>
      <c r="S3533">
        <v>0</v>
      </c>
      <c r="T3533">
        <v>10</v>
      </c>
    </row>
    <row r="3534" spans="1:20" x14ac:dyDescent="0.2">
      <c r="A3534" s="1">
        <v>43377</v>
      </c>
      <c r="B3534" t="s">
        <v>19</v>
      </c>
      <c r="C3534">
        <v>46</v>
      </c>
      <c r="D3534">
        <v>12</v>
      </c>
      <c r="E3534">
        <v>1</v>
      </c>
      <c r="F3534">
        <v>513</v>
      </c>
      <c r="G3534" s="5">
        <v>3.5</v>
      </c>
      <c r="H3534" s="5">
        <v>54523.934782608601</v>
      </c>
      <c r="I3534">
        <v>40</v>
      </c>
      <c r="J3534">
        <v>9</v>
      </c>
      <c r="K3534">
        <v>1</v>
      </c>
      <c r="L3534">
        <v>324</v>
      </c>
      <c r="M3534">
        <v>31</v>
      </c>
      <c r="N3534">
        <v>14</v>
      </c>
      <c r="O3534">
        <v>1</v>
      </c>
      <c r="P3534">
        <v>415</v>
      </c>
      <c r="Q3534">
        <v>36</v>
      </c>
      <c r="R3534">
        <v>13</v>
      </c>
      <c r="S3534">
        <v>3</v>
      </c>
      <c r="T3534">
        <v>377</v>
      </c>
    </row>
    <row r="3535" spans="1:20" x14ac:dyDescent="0.2">
      <c r="A3535" s="1">
        <v>43377</v>
      </c>
      <c r="B3535" t="s">
        <v>20</v>
      </c>
      <c r="C3535">
        <v>10</v>
      </c>
      <c r="D3535">
        <v>9</v>
      </c>
      <c r="E3535">
        <v>0</v>
      </c>
      <c r="F3535">
        <v>93</v>
      </c>
      <c r="G3535" s="5">
        <v>2.5</v>
      </c>
      <c r="H3535" s="5">
        <v>50071.1</v>
      </c>
      <c r="I3535">
        <v>8</v>
      </c>
      <c r="J3535">
        <v>12</v>
      </c>
      <c r="K3535">
        <v>3</v>
      </c>
      <c r="L3535">
        <v>71</v>
      </c>
      <c r="M3535">
        <v>20</v>
      </c>
      <c r="N3535">
        <v>6</v>
      </c>
      <c r="O3535">
        <v>0</v>
      </c>
      <c r="P3535">
        <v>128</v>
      </c>
      <c r="Q3535">
        <v>14</v>
      </c>
      <c r="R3535">
        <v>14</v>
      </c>
      <c r="S3535">
        <v>0</v>
      </c>
      <c r="T3535">
        <v>204</v>
      </c>
    </row>
    <row r="3536" spans="1:20" x14ac:dyDescent="0.2">
      <c r="A3536" s="1">
        <v>43377</v>
      </c>
      <c r="B3536" t="s">
        <v>21</v>
      </c>
      <c r="C3536">
        <v>10</v>
      </c>
      <c r="D3536">
        <v>10</v>
      </c>
      <c r="E3536">
        <v>0</v>
      </c>
      <c r="F3536">
        <v>101</v>
      </c>
      <c r="G3536" s="5">
        <v>2.6666666666666599</v>
      </c>
      <c r="H3536" s="5">
        <v>44624.222222222197</v>
      </c>
      <c r="I3536">
        <v>3</v>
      </c>
      <c r="J3536">
        <v>10</v>
      </c>
      <c r="K3536">
        <v>0</v>
      </c>
      <c r="L3536">
        <v>30</v>
      </c>
      <c r="M3536">
        <v>11</v>
      </c>
      <c r="N3536">
        <v>10</v>
      </c>
      <c r="O3536">
        <v>1</v>
      </c>
      <c r="P3536">
        <v>104</v>
      </c>
      <c r="Q3536">
        <v>12</v>
      </c>
      <c r="R3536">
        <v>10</v>
      </c>
      <c r="S3536">
        <v>2</v>
      </c>
      <c r="T3536">
        <v>98</v>
      </c>
    </row>
    <row r="3537" spans="1:20" x14ac:dyDescent="0.2">
      <c r="A3537" s="1">
        <v>43377</v>
      </c>
      <c r="B3537" t="s">
        <v>22</v>
      </c>
      <c r="C3537">
        <v>18</v>
      </c>
      <c r="D3537">
        <v>8</v>
      </c>
      <c r="E3537">
        <v>1</v>
      </c>
      <c r="F3537">
        <v>157</v>
      </c>
      <c r="G3537" s="5">
        <v>2.93333333333333</v>
      </c>
      <c r="H3537" s="5">
        <v>66722.399999999994</v>
      </c>
      <c r="I3537">
        <v>31</v>
      </c>
      <c r="J3537">
        <v>7</v>
      </c>
      <c r="K3537">
        <v>0</v>
      </c>
      <c r="L3537">
        <v>256</v>
      </c>
      <c r="M3537">
        <v>25</v>
      </c>
      <c r="N3537">
        <v>8</v>
      </c>
      <c r="O3537">
        <v>0</v>
      </c>
      <c r="P3537">
        <v>231</v>
      </c>
      <c r="Q3537">
        <v>23</v>
      </c>
      <c r="R3537">
        <v>8</v>
      </c>
      <c r="S3537">
        <v>1</v>
      </c>
      <c r="T3537">
        <v>191</v>
      </c>
    </row>
    <row r="3538" spans="1:20" x14ac:dyDescent="0.2">
      <c r="A3538" s="1">
        <v>43377</v>
      </c>
      <c r="B3538" t="s">
        <v>23</v>
      </c>
      <c r="C3538">
        <v>35</v>
      </c>
      <c r="D3538">
        <v>10</v>
      </c>
      <c r="E3538">
        <v>0</v>
      </c>
      <c r="F3538">
        <v>384</v>
      </c>
      <c r="G3538" s="5">
        <v>2.5</v>
      </c>
      <c r="H3538" s="5">
        <v>56750.633333333302</v>
      </c>
      <c r="I3538">
        <v>49</v>
      </c>
      <c r="J3538">
        <v>10</v>
      </c>
      <c r="K3538">
        <v>0</v>
      </c>
      <c r="L3538">
        <v>542</v>
      </c>
      <c r="M3538">
        <v>30</v>
      </c>
      <c r="N3538">
        <v>10</v>
      </c>
      <c r="O3538">
        <v>0</v>
      </c>
      <c r="P3538">
        <v>323</v>
      </c>
      <c r="Q3538">
        <v>46</v>
      </c>
      <c r="R3538">
        <v>10</v>
      </c>
      <c r="S3538">
        <v>1</v>
      </c>
      <c r="T3538">
        <v>482</v>
      </c>
    </row>
    <row r="3539" spans="1:20" x14ac:dyDescent="0.2">
      <c r="A3539" s="1">
        <v>43377</v>
      </c>
      <c r="B3539" t="s">
        <v>24</v>
      </c>
      <c r="C3539">
        <v>21</v>
      </c>
      <c r="D3539">
        <v>2</v>
      </c>
      <c r="E3539">
        <v>0</v>
      </c>
      <c r="F3539">
        <v>63</v>
      </c>
      <c r="G3539" s="5">
        <v>1.8095238095238</v>
      </c>
      <c r="H3539" s="5">
        <v>61947.714285714203</v>
      </c>
      <c r="I3539">
        <v>15</v>
      </c>
      <c r="J3539">
        <v>2</v>
      </c>
      <c r="K3539">
        <v>1</v>
      </c>
      <c r="L3539">
        <v>42</v>
      </c>
      <c r="M3539">
        <v>15</v>
      </c>
      <c r="N3539">
        <v>2</v>
      </c>
      <c r="O3539">
        <v>0</v>
      </c>
      <c r="P3539">
        <v>50</v>
      </c>
      <c r="Q3539">
        <v>20</v>
      </c>
      <c r="R3539">
        <v>2</v>
      </c>
      <c r="S3539">
        <v>0</v>
      </c>
      <c r="T3539">
        <v>71</v>
      </c>
    </row>
    <row r="3540" spans="1:20" x14ac:dyDescent="0.2">
      <c r="A3540" s="1">
        <v>43377</v>
      </c>
      <c r="B3540" t="s">
        <v>25</v>
      </c>
      <c r="C3540">
        <v>9</v>
      </c>
      <c r="D3540">
        <v>4</v>
      </c>
      <c r="E3540">
        <v>0</v>
      </c>
      <c r="F3540">
        <v>36</v>
      </c>
      <c r="G3540" s="5">
        <v>7.2857142857142803</v>
      </c>
      <c r="H3540" s="5">
        <v>28650.714285714199</v>
      </c>
      <c r="I3540">
        <v>17</v>
      </c>
      <c r="J3540">
        <v>4</v>
      </c>
      <c r="K3540">
        <v>0</v>
      </c>
      <c r="L3540">
        <v>56</v>
      </c>
      <c r="M3540">
        <v>7</v>
      </c>
      <c r="N3540">
        <v>4</v>
      </c>
      <c r="O3540">
        <v>0</v>
      </c>
      <c r="P3540">
        <v>28</v>
      </c>
      <c r="Q3540">
        <v>13</v>
      </c>
      <c r="R3540">
        <v>4</v>
      </c>
      <c r="S3540">
        <v>0</v>
      </c>
      <c r="T3540">
        <v>48</v>
      </c>
    </row>
    <row r="3541" spans="1:20" x14ac:dyDescent="0.2">
      <c r="A3541" s="1">
        <v>43377</v>
      </c>
      <c r="B3541" t="s">
        <v>26</v>
      </c>
      <c r="C3541">
        <v>40</v>
      </c>
      <c r="D3541">
        <v>2</v>
      </c>
      <c r="E3541">
        <v>0</v>
      </c>
      <c r="F3541">
        <v>74</v>
      </c>
      <c r="G3541" s="5">
        <v>4.4285714285714199</v>
      </c>
      <c r="H3541" s="5">
        <v>50191.642857142797</v>
      </c>
      <c r="I3541">
        <v>28</v>
      </c>
      <c r="J3541">
        <v>2</v>
      </c>
      <c r="K3541">
        <v>0</v>
      </c>
      <c r="L3541">
        <v>47</v>
      </c>
      <c r="M3541">
        <v>31</v>
      </c>
      <c r="N3541">
        <v>2</v>
      </c>
      <c r="O3541">
        <v>0</v>
      </c>
      <c r="P3541">
        <v>62</v>
      </c>
      <c r="Q3541">
        <v>54</v>
      </c>
      <c r="R3541">
        <v>2</v>
      </c>
      <c r="S3541">
        <v>1</v>
      </c>
      <c r="T3541">
        <v>88</v>
      </c>
    </row>
    <row r="3542" spans="1:20" x14ac:dyDescent="0.2">
      <c r="A3542" s="1">
        <v>43377</v>
      </c>
      <c r="B3542" t="s">
        <v>27</v>
      </c>
      <c r="C3542">
        <v>12</v>
      </c>
      <c r="D3542">
        <v>8</v>
      </c>
      <c r="E3542">
        <v>1</v>
      </c>
      <c r="F3542">
        <v>100</v>
      </c>
      <c r="G3542" s="5">
        <v>3.4166666666666599</v>
      </c>
      <c r="H3542" s="5">
        <v>58436.666666666599</v>
      </c>
      <c r="I3542">
        <v>10</v>
      </c>
      <c r="J3542">
        <v>8</v>
      </c>
      <c r="K3542">
        <v>2</v>
      </c>
      <c r="L3542">
        <v>76</v>
      </c>
      <c r="M3542">
        <v>8</v>
      </c>
      <c r="N3542">
        <v>8</v>
      </c>
      <c r="O3542">
        <v>0</v>
      </c>
      <c r="P3542">
        <v>75</v>
      </c>
      <c r="Q3542">
        <v>19</v>
      </c>
      <c r="R3542">
        <v>8</v>
      </c>
      <c r="S3542">
        <v>1</v>
      </c>
      <c r="T3542">
        <v>167</v>
      </c>
    </row>
    <row r="3543" spans="1:20" x14ac:dyDescent="0.2">
      <c r="A3543" s="1">
        <v>43377</v>
      </c>
      <c r="B3543" t="s">
        <v>28</v>
      </c>
      <c r="C3543">
        <v>15</v>
      </c>
      <c r="D3543">
        <v>8</v>
      </c>
      <c r="E3543">
        <v>0</v>
      </c>
      <c r="F3543">
        <v>112</v>
      </c>
      <c r="G3543" s="5">
        <v>6.2666666666666604</v>
      </c>
      <c r="H3543" s="5">
        <v>53465</v>
      </c>
      <c r="I3543">
        <v>20</v>
      </c>
      <c r="J3543">
        <v>9</v>
      </c>
      <c r="K3543">
        <v>1</v>
      </c>
      <c r="L3543">
        <v>154</v>
      </c>
      <c r="M3543">
        <v>13</v>
      </c>
      <c r="N3543">
        <v>11</v>
      </c>
      <c r="O3543">
        <v>0</v>
      </c>
      <c r="P3543">
        <v>141</v>
      </c>
      <c r="Q3543">
        <v>15</v>
      </c>
      <c r="R3543">
        <v>7</v>
      </c>
      <c r="S3543">
        <v>1</v>
      </c>
      <c r="T3543">
        <v>94</v>
      </c>
    </row>
    <row r="3544" spans="1:20" x14ac:dyDescent="0.2">
      <c r="A3544" s="1">
        <v>43377</v>
      </c>
      <c r="B3544" t="s">
        <v>29</v>
      </c>
      <c r="C3544">
        <v>17</v>
      </c>
      <c r="D3544">
        <v>2</v>
      </c>
      <c r="E3544">
        <v>0</v>
      </c>
      <c r="F3544">
        <v>44</v>
      </c>
      <c r="G3544" s="5">
        <v>2.7333333333333298</v>
      </c>
      <c r="H3544" s="5">
        <v>66776.466666666602</v>
      </c>
      <c r="I3544">
        <v>15</v>
      </c>
      <c r="J3544">
        <v>2</v>
      </c>
      <c r="K3544">
        <v>0</v>
      </c>
      <c r="L3544">
        <v>33</v>
      </c>
      <c r="M3544">
        <v>20</v>
      </c>
      <c r="N3544">
        <v>2</v>
      </c>
      <c r="O3544">
        <v>0</v>
      </c>
      <c r="P3544">
        <v>56</v>
      </c>
      <c r="Q3544">
        <v>26</v>
      </c>
      <c r="R3544">
        <v>2</v>
      </c>
      <c r="S3544">
        <v>0</v>
      </c>
      <c r="T3544">
        <v>73</v>
      </c>
    </row>
    <row r="3545" spans="1:20" x14ac:dyDescent="0.2">
      <c r="A3545" s="1">
        <v>43377</v>
      </c>
      <c r="B3545" t="s">
        <v>30</v>
      </c>
      <c r="C3545">
        <v>10</v>
      </c>
      <c r="D3545">
        <v>2</v>
      </c>
      <c r="E3545">
        <v>0</v>
      </c>
      <c r="F3545">
        <v>21</v>
      </c>
      <c r="G3545" s="5">
        <v>2.4</v>
      </c>
      <c r="H3545" s="5">
        <v>50285.3</v>
      </c>
      <c r="I3545">
        <v>13</v>
      </c>
      <c r="J3545">
        <v>2</v>
      </c>
      <c r="K3545">
        <v>0</v>
      </c>
      <c r="L3545">
        <v>36</v>
      </c>
      <c r="M3545">
        <v>17</v>
      </c>
      <c r="N3545">
        <v>2</v>
      </c>
      <c r="O3545">
        <v>0</v>
      </c>
      <c r="P3545">
        <v>56</v>
      </c>
      <c r="Q3545">
        <v>21</v>
      </c>
      <c r="R3545">
        <v>2</v>
      </c>
      <c r="S3545">
        <v>0</v>
      </c>
      <c r="T3545">
        <v>61</v>
      </c>
    </row>
    <row r="3546" spans="1:20" x14ac:dyDescent="0.2">
      <c r="A3546" s="1">
        <v>43377</v>
      </c>
      <c r="B3546" t="s">
        <v>31</v>
      </c>
      <c r="C3546">
        <v>79</v>
      </c>
      <c r="D3546">
        <v>13</v>
      </c>
      <c r="E3546">
        <v>1</v>
      </c>
      <c r="F3546">
        <v>952</v>
      </c>
      <c r="G3546" s="5">
        <v>3.61038961038961</v>
      </c>
      <c r="H3546" s="5">
        <v>50812.142857142797</v>
      </c>
      <c r="I3546">
        <v>96</v>
      </c>
      <c r="J3546">
        <v>11</v>
      </c>
      <c r="K3546">
        <v>1</v>
      </c>
      <c r="L3546">
        <v>991</v>
      </c>
      <c r="M3546">
        <v>76</v>
      </c>
      <c r="N3546">
        <v>14</v>
      </c>
      <c r="O3546">
        <v>0</v>
      </c>
      <c r="P3546">
        <v>1047</v>
      </c>
      <c r="Q3546">
        <v>80</v>
      </c>
      <c r="R3546">
        <v>18</v>
      </c>
      <c r="S3546">
        <v>1</v>
      </c>
      <c r="T3546">
        <v>1365</v>
      </c>
    </row>
    <row r="3547" spans="1:20" x14ac:dyDescent="0.2">
      <c r="A3547" s="1">
        <v>43377</v>
      </c>
      <c r="B3547" t="s">
        <v>32</v>
      </c>
      <c r="C3547">
        <v>27</v>
      </c>
      <c r="D3547">
        <v>3</v>
      </c>
      <c r="E3547">
        <v>0</v>
      </c>
      <c r="F3547">
        <v>106</v>
      </c>
      <c r="G3547" s="5">
        <v>2.4615384615384599</v>
      </c>
      <c r="H3547" s="5">
        <v>57768.307692307601</v>
      </c>
      <c r="I3547">
        <v>28</v>
      </c>
      <c r="J3547">
        <v>3</v>
      </c>
      <c r="K3547">
        <v>0</v>
      </c>
      <c r="L3547">
        <v>113</v>
      </c>
      <c r="M3547">
        <v>27</v>
      </c>
      <c r="N3547">
        <v>3</v>
      </c>
      <c r="O3547">
        <v>0</v>
      </c>
      <c r="P3547">
        <v>139</v>
      </c>
      <c r="Q3547">
        <v>33</v>
      </c>
      <c r="R3547">
        <v>3</v>
      </c>
      <c r="S3547">
        <v>1</v>
      </c>
      <c r="T3547">
        <v>145</v>
      </c>
    </row>
    <row r="3548" spans="1:20" x14ac:dyDescent="0.2">
      <c r="A3548" s="1">
        <v>43378</v>
      </c>
      <c r="B3548" t="s">
        <v>18</v>
      </c>
      <c r="C3548">
        <v>9</v>
      </c>
      <c r="D3548">
        <v>4</v>
      </c>
      <c r="E3548">
        <v>0</v>
      </c>
      <c r="F3548">
        <v>32</v>
      </c>
      <c r="G3548" s="5">
        <v>1.8571428571428501</v>
      </c>
      <c r="H3548" s="5">
        <v>57371.714285714203</v>
      </c>
      <c r="I3548">
        <v>22</v>
      </c>
      <c r="J3548">
        <v>4</v>
      </c>
      <c r="K3548">
        <v>0</v>
      </c>
      <c r="L3548">
        <v>77</v>
      </c>
      <c r="M3548">
        <v>15</v>
      </c>
      <c r="N3548">
        <v>4</v>
      </c>
      <c r="O3548">
        <v>0</v>
      </c>
      <c r="P3548">
        <v>49</v>
      </c>
      <c r="Q3548">
        <v>13</v>
      </c>
      <c r="R3548">
        <v>4</v>
      </c>
      <c r="S3548">
        <v>0</v>
      </c>
      <c r="T3548">
        <v>46</v>
      </c>
    </row>
    <row r="3549" spans="1:20" x14ac:dyDescent="0.2">
      <c r="A3549" s="1">
        <v>43378</v>
      </c>
      <c r="B3549" t="s">
        <v>19</v>
      </c>
      <c r="C3549">
        <v>64</v>
      </c>
      <c r="D3549">
        <v>13</v>
      </c>
      <c r="E3549">
        <v>1</v>
      </c>
      <c r="F3549">
        <v>777</v>
      </c>
      <c r="G3549" s="5">
        <v>2.8125</v>
      </c>
      <c r="H3549" s="5">
        <v>50148.625</v>
      </c>
      <c r="I3549">
        <v>76</v>
      </c>
      <c r="J3549">
        <v>14</v>
      </c>
      <c r="K3549">
        <v>2</v>
      </c>
      <c r="L3549">
        <v>923</v>
      </c>
      <c r="M3549">
        <v>35</v>
      </c>
      <c r="N3549">
        <v>14</v>
      </c>
      <c r="O3549">
        <v>1</v>
      </c>
      <c r="P3549">
        <v>448</v>
      </c>
      <c r="Q3549">
        <v>34</v>
      </c>
      <c r="R3549">
        <v>12</v>
      </c>
      <c r="S3549">
        <v>1</v>
      </c>
      <c r="T3549">
        <v>376</v>
      </c>
    </row>
    <row r="3550" spans="1:20" x14ac:dyDescent="0.2">
      <c r="A3550" s="1">
        <v>43378</v>
      </c>
      <c r="B3550" t="s">
        <v>20</v>
      </c>
      <c r="C3550">
        <v>32</v>
      </c>
      <c r="D3550">
        <v>9</v>
      </c>
      <c r="E3550">
        <v>0</v>
      </c>
      <c r="F3550">
        <v>281</v>
      </c>
      <c r="G3550" s="5">
        <v>2.21875</v>
      </c>
      <c r="H3550" s="5">
        <v>56448.78125</v>
      </c>
      <c r="I3550">
        <v>38</v>
      </c>
      <c r="J3550">
        <v>8</v>
      </c>
      <c r="K3550">
        <v>0</v>
      </c>
      <c r="L3550">
        <v>286</v>
      </c>
      <c r="M3550">
        <v>18</v>
      </c>
      <c r="N3550">
        <v>7</v>
      </c>
      <c r="O3550">
        <v>0</v>
      </c>
      <c r="P3550">
        <v>118</v>
      </c>
      <c r="Q3550">
        <v>14</v>
      </c>
      <c r="R3550">
        <v>9</v>
      </c>
      <c r="S3550">
        <v>0</v>
      </c>
      <c r="T3550">
        <v>125</v>
      </c>
    </row>
    <row r="3551" spans="1:20" x14ac:dyDescent="0.2">
      <c r="A3551" s="1">
        <v>43378</v>
      </c>
      <c r="B3551" t="s">
        <v>21</v>
      </c>
      <c r="C3551">
        <v>21</v>
      </c>
      <c r="D3551">
        <v>10</v>
      </c>
      <c r="E3551">
        <v>0</v>
      </c>
      <c r="F3551">
        <v>214</v>
      </c>
      <c r="G3551" s="5">
        <v>2.35</v>
      </c>
      <c r="H3551" s="5">
        <v>55153.95</v>
      </c>
      <c r="I3551">
        <v>22</v>
      </c>
      <c r="J3551">
        <v>10</v>
      </c>
      <c r="K3551">
        <v>0</v>
      </c>
      <c r="L3551">
        <v>210</v>
      </c>
      <c r="M3551">
        <v>19</v>
      </c>
      <c r="N3551">
        <v>10</v>
      </c>
      <c r="O3551">
        <v>0</v>
      </c>
      <c r="P3551">
        <v>194</v>
      </c>
      <c r="Q3551">
        <v>13</v>
      </c>
      <c r="R3551">
        <v>10</v>
      </c>
      <c r="S3551">
        <v>0</v>
      </c>
      <c r="T3551">
        <v>134</v>
      </c>
    </row>
    <row r="3552" spans="1:20" x14ac:dyDescent="0.2">
      <c r="A3552" s="1">
        <v>43378</v>
      </c>
      <c r="B3552" t="s">
        <v>22</v>
      </c>
      <c r="C3552">
        <v>59</v>
      </c>
      <c r="D3552">
        <v>8</v>
      </c>
      <c r="E3552">
        <v>0</v>
      </c>
      <c r="F3552">
        <v>549</v>
      </c>
      <c r="G3552" s="5">
        <v>2.2000000000000002</v>
      </c>
      <c r="H3552" s="5">
        <v>58283.436363636298</v>
      </c>
      <c r="I3552">
        <v>95</v>
      </c>
      <c r="J3552">
        <v>7</v>
      </c>
      <c r="K3552">
        <v>0</v>
      </c>
      <c r="L3552">
        <v>828</v>
      </c>
      <c r="M3552">
        <v>28</v>
      </c>
      <c r="N3552">
        <v>8</v>
      </c>
      <c r="O3552">
        <v>0</v>
      </c>
      <c r="P3552">
        <v>258</v>
      </c>
      <c r="Q3552">
        <v>38</v>
      </c>
      <c r="R3552">
        <v>8</v>
      </c>
      <c r="S3552">
        <v>0</v>
      </c>
      <c r="T3552">
        <v>356</v>
      </c>
    </row>
    <row r="3553" spans="1:20" x14ac:dyDescent="0.2">
      <c r="A3553" s="1">
        <v>43378</v>
      </c>
      <c r="B3553" t="s">
        <v>23</v>
      </c>
      <c r="C3553">
        <v>99</v>
      </c>
      <c r="D3553">
        <v>10</v>
      </c>
      <c r="E3553">
        <v>0</v>
      </c>
      <c r="F3553">
        <v>1104</v>
      </c>
      <c r="G3553" s="5">
        <v>2.7127659574468002</v>
      </c>
      <c r="H3553" s="5">
        <v>55428.595744680802</v>
      </c>
      <c r="I3553">
        <v>82</v>
      </c>
      <c r="J3553">
        <v>10</v>
      </c>
      <c r="K3553">
        <v>0</v>
      </c>
      <c r="L3553">
        <v>914</v>
      </c>
      <c r="M3553">
        <v>69</v>
      </c>
      <c r="N3553">
        <v>10</v>
      </c>
      <c r="O3553">
        <v>0</v>
      </c>
      <c r="P3553">
        <v>780</v>
      </c>
      <c r="Q3553">
        <v>63</v>
      </c>
      <c r="R3553">
        <v>10</v>
      </c>
      <c r="S3553">
        <v>0</v>
      </c>
      <c r="T3553">
        <v>709</v>
      </c>
    </row>
    <row r="3554" spans="1:20" x14ac:dyDescent="0.2">
      <c r="A3554" s="1">
        <v>43378</v>
      </c>
      <c r="B3554" t="s">
        <v>24</v>
      </c>
      <c r="C3554">
        <v>19</v>
      </c>
      <c r="D3554">
        <v>2</v>
      </c>
      <c r="E3554">
        <v>0</v>
      </c>
      <c r="F3554">
        <v>57</v>
      </c>
      <c r="G3554" s="5">
        <v>3.57894736842105</v>
      </c>
      <c r="H3554" s="5">
        <v>37047.105263157799</v>
      </c>
      <c r="I3554">
        <v>46</v>
      </c>
      <c r="J3554">
        <v>2</v>
      </c>
      <c r="K3554">
        <v>0</v>
      </c>
      <c r="L3554">
        <v>134</v>
      </c>
      <c r="M3554">
        <v>23</v>
      </c>
      <c r="N3554">
        <v>2</v>
      </c>
      <c r="O3554">
        <v>0</v>
      </c>
      <c r="P3554">
        <v>68</v>
      </c>
      <c r="Q3554">
        <v>19</v>
      </c>
      <c r="R3554">
        <v>2</v>
      </c>
      <c r="S3554">
        <v>0</v>
      </c>
      <c r="T3554">
        <v>48</v>
      </c>
    </row>
    <row r="3555" spans="1:20" x14ac:dyDescent="0.2">
      <c r="A3555" s="1">
        <v>43378</v>
      </c>
      <c r="B3555" t="s">
        <v>25</v>
      </c>
      <c r="C3555">
        <v>13</v>
      </c>
      <c r="D3555">
        <v>4</v>
      </c>
      <c r="E3555">
        <v>0</v>
      </c>
      <c r="F3555">
        <v>51</v>
      </c>
      <c r="G3555" s="5">
        <v>4.25</v>
      </c>
      <c r="H3555" s="5">
        <v>41932.916666666599</v>
      </c>
      <c r="I3555">
        <v>16</v>
      </c>
      <c r="J3555">
        <v>4</v>
      </c>
      <c r="K3555">
        <v>0</v>
      </c>
      <c r="L3555">
        <v>56</v>
      </c>
      <c r="M3555">
        <v>15</v>
      </c>
      <c r="N3555">
        <v>4</v>
      </c>
      <c r="O3555">
        <v>0</v>
      </c>
      <c r="P3555">
        <v>60</v>
      </c>
      <c r="Q3555">
        <v>18</v>
      </c>
      <c r="R3555">
        <v>4</v>
      </c>
      <c r="S3555">
        <v>0</v>
      </c>
      <c r="T3555">
        <v>68</v>
      </c>
    </row>
    <row r="3556" spans="1:20" x14ac:dyDescent="0.2">
      <c r="A3556" s="1">
        <v>43378</v>
      </c>
      <c r="B3556" t="s">
        <v>26</v>
      </c>
      <c r="C3556">
        <v>91</v>
      </c>
      <c r="D3556">
        <v>2</v>
      </c>
      <c r="E3556">
        <v>0</v>
      </c>
      <c r="F3556">
        <v>178</v>
      </c>
      <c r="G3556" s="5">
        <v>3</v>
      </c>
      <c r="H3556" s="5">
        <v>52730.824561403497</v>
      </c>
      <c r="I3556">
        <v>102</v>
      </c>
      <c r="J3556">
        <v>2</v>
      </c>
      <c r="K3556">
        <v>0</v>
      </c>
      <c r="L3556">
        <v>189</v>
      </c>
      <c r="M3556">
        <v>37</v>
      </c>
      <c r="N3556">
        <v>2</v>
      </c>
      <c r="O3556">
        <v>0</v>
      </c>
      <c r="P3556">
        <v>74</v>
      </c>
      <c r="Q3556">
        <v>51</v>
      </c>
      <c r="R3556">
        <v>2</v>
      </c>
      <c r="S3556">
        <v>0</v>
      </c>
      <c r="T3556">
        <v>100</v>
      </c>
    </row>
    <row r="3557" spans="1:20" x14ac:dyDescent="0.2">
      <c r="A3557" s="1">
        <v>43378</v>
      </c>
      <c r="B3557" t="s">
        <v>27</v>
      </c>
      <c r="C3557">
        <v>14</v>
      </c>
      <c r="D3557">
        <v>8</v>
      </c>
      <c r="E3557">
        <v>1</v>
      </c>
      <c r="F3557">
        <v>126</v>
      </c>
      <c r="G3557" s="5">
        <v>4.1538461538461497</v>
      </c>
      <c r="H3557" s="5">
        <v>69238.307692307601</v>
      </c>
      <c r="I3557">
        <v>29</v>
      </c>
      <c r="J3557">
        <v>8</v>
      </c>
      <c r="K3557">
        <v>0</v>
      </c>
      <c r="L3557">
        <v>264</v>
      </c>
      <c r="M3557">
        <v>21</v>
      </c>
      <c r="N3557">
        <v>8</v>
      </c>
      <c r="O3557">
        <v>0</v>
      </c>
      <c r="P3557">
        <v>197</v>
      </c>
      <c r="Q3557">
        <v>19</v>
      </c>
      <c r="R3557">
        <v>8</v>
      </c>
      <c r="S3557">
        <v>1</v>
      </c>
      <c r="T3557">
        <v>175</v>
      </c>
    </row>
    <row r="3558" spans="1:20" x14ac:dyDescent="0.2">
      <c r="A3558" s="1">
        <v>43378</v>
      </c>
      <c r="B3558" t="s">
        <v>28</v>
      </c>
      <c r="C3558">
        <v>29</v>
      </c>
      <c r="D3558">
        <v>8</v>
      </c>
      <c r="E3558">
        <v>1</v>
      </c>
      <c r="F3558">
        <v>210</v>
      </c>
      <c r="G3558" s="5">
        <v>3.8275862068965498</v>
      </c>
      <c r="H3558" s="5">
        <v>44915.689655172398</v>
      </c>
      <c r="I3558">
        <v>43</v>
      </c>
      <c r="J3558">
        <v>9</v>
      </c>
      <c r="K3558">
        <v>1</v>
      </c>
      <c r="L3558">
        <v>325</v>
      </c>
      <c r="M3558">
        <v>24</v>
      </c>
      <c r="N3558">
        <v>6</v>
      </c>
      <c r="O3558">
        <v>1</v>
      </c>
      <c r="P3558">
        <v>141</v>
      </c>
      <c r="Q3558">
        <v>25</v>
      </c>
      <c r="R3558">
        <v>8</v>
      </c>
      <c r="S3558">
        <v>1</v>
      </c>
      <c r="T3558">
        <v>182</v>
      </c>
    </row>
    <row r="3559" spans="1:20" x14ac:dyDescent="0.2">
      <c r="A3559" s="1">
        <v>43378</v>
      </c>
      <c r="B3559" t="s">
        <v>29</v>
      </c>
      <c r="C3559">
        <v>31</v>
      </c>
      <c r="D3559">
        <v>2</v>
      </c>
      <c r="E3559">
        <v>0</v>
      </c>
      <c r="F3559">
        <v>75</v>
      </c>
      <c r="G3559" s="5">
        <v>1.9666666666666599</v>
      </c>
      <c r="H3559" s="5">
        <v>56853.133333333302</v>
      </c>
      <c r="I3559">
        <v>41</v>
      </c>
      <c r="J3559">
        <v>2</v>
      </c>
      <c r="K3559">
        <v>0</v>
      </c>
      <c r="L3559">
        <v>111</v>
      </c>
      <c r="M3559">
        <v>30</v>
      </c>
      <c r="N3559">
        <v>2</v>
      </c>
      <c r="O3559">
        <v>0</v>
      </c>
      <c r="P3559">
        <v>88</v>
      </c>
      <c r="Q3559">
        <v>24</v>
      </c>
      <c r="R3559">
        <v>2</v>
      </c>
      <c r="S3559">
        <v>0</v>
      </c>
      <c r="T3559">
        <v>64</v>
      </c>
    </row>
    <row r="3560" spans="1:20" x14ac:dyDescent="0.2">
      <c r="A3560" s="1">
        <v>43378</v>
      </c>
      <c r="B3560" t="s">
        <v>30</v>
      </c>
      <c r="C3560">
        <v>18</v>
      </c>
      <c r="D3560">
        <v>2</v>
      </c>
      <c r="E3560">
        <v>0</v>
      </c>
      <c r="F3560">
        <v>52</v>
      </c>
      <c r="G3560" s="5">
        <v>3.2777777777777701</v>
      </c>
      <c r="H3560" s="5">
        <v>61256.166666666599</v>
      </c>
      <c r="I3560">
        <v>38</v>
      </c>
      <c r="J3560">
        <v>2</v>
      </c>
      <c r="K3560">
        <v>0</v>
      </c>
      <c r="L3560">
        <v>108</v>
      </c>
      <c r="M3560">
        <v>25</v>
      </c>
      <c r="N3560">
        <v>2</v>
      </c>
      <c r="O3560">
        <v>0</v>
      </c>
      <c r="P3560">
        <v>64</v>
      </c>
      <c r="Q3560">
        <v>12</v>
      </c>
      <c r="R3560">
        <v>2</v>
      </c>
      <c r="S3560">
        <v>0</v>
      </c>
      <c r="T3560">
        <v>32</v>
      </c>
    </row>
    <row r="3561" spans="1:20" x14ac:dyDescent="0.2">
      <c r="A3561" s="1">
        <v>43378</v>
      </c>
      <c r="B3561" t="s">
        <v>31</v>
      </c>
      <c r="C3561">
        <v>142</v>
      </c>
      <c r="D3561">
        <v>13</v>
      </c>
      <c r="E3561">
        <v>0</v>
      </c>
      <c r="F3561">
        <v>1849</v>
      </c>
      <c r="G3561" s="5">
        <v>3.0642857142857101</v>
      </c>
      <c r="H3561" s="5">
        <v>45125.378571428497</v>
      </c>
      <c r="I3561">
        <v>185</v>
      </c>
      <c r="J3561">
        <v>13</v>
      </c>
      <c r="K3561">
        <v>0</v>
      </c>
      <c r="L3561">
        <v>2509</v>
      </c>
      <c r="M3561">
        <v>114</v>
      </c>
      <c r="N3561">
        <v>13</v>
      </c>
      <c r="O3561">
        <v>0</v>
      </c>
      <c r="P3561">
        <v>1425</v>
      </c>
      <c r="Q3561">
        <v>128</v>
      </c>
      <c r="R3561">
        <v>12</v>
      </c>
      <c r="S3561">
        <v>0</v>
      </c>
      <c r="T3561">
        <v>1532</v>
      </c>
    </row>
    <row r="3562" spans="1:20" x14ac:dyDescent="0.2">
      <c r="A3562" s="1">
        <v>43378</v>
      </c>
      <c r="B3562" t="s">
        <v>32</v>
      </c>
      <c r="C3562">
        <v>52</v>
      </c>
      <c r="D3562">
        <v>3</v>
      </c>
      <c r="E3562">
        <v>0</v>
      </c>
      <c r="F3562">
        <v>199</v>
      </c>
      <c r="G3562" s="5">
        <v>2.3541666666666599</v>
      </c>
      <c r="H3562" s="5">
        <v>56347.5625</v>
      </c>
      <c r="I3562">
        <v>73</v>
      </c>
      <c r="J3562">
        <v>3</v>
      </c>
      <c r="K3562">
        <v>0</v>
      </c>
      <c r="L3562">
        <v>315</v>
      </c>
      <c r="M3562">
        <v>38</v>
      </c>
      <c r="N3562">
        <v>3</v>
      </c>
      <c r="O3562">
        <v>0</v>
      </c>
      <c r="P3562">
        <v>132</v>
      </c>
      <c r="Q3562">
        <v>34</v>
      </c>
      <c r="R3562">
        <v>3</v>
      </c>
      <c r="S3562">
        <v>0</v>
      </c>
      <c r="T3562">
        <v>153</v>
      </c>
    </row>
    <row r="3563" spans="1:20" x14ac:dyDescent="0.2">
      <c r="A3563" s="1">
        <v>43379</v>
      </c>
      <c r="B3563" t="s">
        <v>18</v>
      </c>
      <c r="C3563">
        <v>11</v>
      </c>
      <c r="D3563">
        <v>4</v>
      </c>
      <c r="E3563">
        <v>0</v>
      </c>
      <c r="F3563">
        <v>38</v>
      </c>
      <c r="G3563" s="5">
        <v>3.5</v>
      </c>
      <c r="H3563" s="5">
        <v>20180.599999999999</v>
      </c>
      <c r="I3563">
        <v>22</v>
      </c>
      <c r="J3563">
        <v>4</v>
      </c>
      <c r="K3563">
        <v>0</v>
      </c>
      <c r="L3563">
        <v>70</v>
      </c>
      <c r="M3563">
        <v>14</v>
      </c>
      <c r="N3563">
        <v>4</v>
      </c>
      <c r="O3563">
        <v>0</v>
      </c>
      <c r="P3563">
        <v>49</v>
      </c>
      <c r="Q3563">
        <v>5</v>
      </c>
      <c r="R3563">
        <v>4</v>
      </c>
      <c r="S3563">
        <v>1</v>
      </c>
      <c r="T3563">
        <v>14</v>
      </c>
    </row>
    <row r="3564" spans="1:20" x14ac:dyDescent="0.2">
      <c r="A3564" s="1">
        <v>43379</v>
      </c>
      <c r="B3564" t="s">
        <v>19</v>
      </c>
      <c r="C3564">
        <v>42</v>
      </c>
      <c r="D3564">
        <v>12</v>
      </c>
      <c r="E3564">
        <v>1</v>
      </c>
      <c r="F3564">
        <v>442</v>
      </c>
      <c r="G3564" s="5">
        <v>2.6428571428571401</v>
      </c>
      <c r="H3564" s="5">
        <v>52516.452380952302</v>
      </c>
      <c r="I3564">
        <v>76</v>
      </c>
      <c r="J3564">
        <v>11</v>
      </c>
      <c r="K3564">
        <v>1</v>
      </c>
      <c r="L3564">
        <v>740</v>
      </c>
      <c r="M3564">
        <v>56</v>
      </c>
      <c r="N3564">
        <v>14</v>
      </c>
      <c r="O3564">
        <v>1</v>
      </c>
      <c r="P3564">
        <v>726</v>
      </c>
      <c r="Q3564">
        <v>38</v>
      </c>
      <c r="R3564">
        <v>11</v>
      </c>
      <c r="S3564">
        <v>1</v>
      </c>
      <c r="T3564">
        <v>379</v>
      </c>
    </row>
    <row r="3565" spans="1:20" x14ac:dyDescent="0.2">
      <c r="A3565" s="1">
        <v>43379</v>
      </c>
      <c r="B3565" t="s">
        <v>20</v>
      </c>
      <c r="C3565">
        <v>20</v>
      </c>
      <c r="D3565">
        <v>12</v>
      </c>
      <c r="E3565">
        <v>0</v>
      </c>
      <c r="F3565">
        <v>242</v>
      </c>
      <c r="G3565" s="5">
        <v>1.9</v>
      </c>
      <c r="H3565" s="5">
        <v>65093.1</v>
      </c>
      <c r="I3565">
        <v>27</v>
      </c>
      <c r="J3565">
        <v>8</v>
      </c>
      <c r="K3565">
        <v>0</v>
      </c>
      <c r="L3565">
        <v>222</v>
      </c>
      <c r="M3565">
        <v>33</v>
      </c>
      <c r="N3565">
        <v>10</v>
      </c>
      <c r="O3565">
        <v>0</v>
      </c>
      <c r="P3565">
        <v>341</v>
      </c>
      <c r="Q3565">
        <v>25</v>
      </c>
      <c r="R3565">
        <v>11</v>
      </c>
      <c r="S3565">
        <v>0</v>
      </c>
      <c r="T3565">
        <v>263</v>
      </c>
    </row>
    <row r="3566" spans="1:20" x14ac:dyDescent="0.2">
      <c r="A3566" s="1">
        <v>43379</v>
      </c>
      <c r="B3566" t="s">
        <v>21</v>
      </c>
      <c r="C3566">
        <v>17</v>
      </c>
      <c r="D3566">
        <v>10</v>
      </c>
      <c r="E3566">
        <v>0</v>
      </c>
      <c r="F3566">
        <v>169</v>
      </c>
      <c r="G3566" s="5">
        <v>2.4285714285714199</v>
      </c>
      <c r="H3566" s="5">
        <v>57172.571428571398</v>
      </c>
      <c r="I3566">
        <v>30</v>
      </c>
      <c r="J3566">
        <v>10</v>
      </c>
      <c r="K3566">
        <v>0</v>
      </c>
      <c r="L3566">
        <v>295</v>
      </c>
      <c r="M3566">
        <v>24</v>
      </c>
      <c r="N3566">
        <v>10</v>
      </c>
      <c r="O3566">
        <v>1</v>
      </c>
      <c r="P3566">
        <v>223</v>
      </c>
      <c r="Q3566">
        <v>13</v>
      </c>
      <c r="R3566">
        <v>10</v>
      </c>
      <c r="S3566">
        <v>0</v>
      </c>
      <c r="T3566">
        <v>134</v>
      </c>
    </row>
    <row r="3567" spans="1:20" x14ac:dyDescent="0.2">
      <c r="A3567" s="1">
        <v>43379</v>
      </c>
      <c r="B3567" t="s">
        <v>22</v>
      </c>
      <c r="C3567">
        <v>36</v>
      </c>
      <c r="D3567">
        <v>8</v>
      </c>
      <c r="E3567">
        <v>0</v>
      </c>
      <c r="F3567">
        <v>332</v>
      </c>
      <c r="G3567" s="5">
        <v>6.0285714285714196</v>
      </c>
      <c r="H3567" s="5">
        <v>60053.4285714285</v>
      </c>
      <c r="I3567">
        <v>84</v>
      </c>
      <c r="J3567">
        <v>7</v>
      </c>
      <c r="K3567">
        <v>0</v>
      </c>
      <c r="L3567">
        <v>716</v>
      </c>
      <c r="M3567">
        <v>71</v>
      </c>
      <c r="N3567">
        <v>8</v>
      </c>
      <c r="O3567">
        <v>0</v>
      </c>
      <c r="P3567">
        <v>659</v>
      </c>
      <c r="Q3567">
        <v>30</v>
      </c>
      <c r="R3567">
        <v>8</v>
      </c>
      <c r="S3567">
        <v>0</v>
      </c>
      <c r="T3567">
        <v>277</v>
      </c>
    </row>
    <row r="3568" spans="1:20" x14ac:dyDescent="0.2">
      <c r="A3568" s="1">
        <v>43379</v>
      </c>
      <c r="B3568" t="s">
        <v>23</v>
      </c>
      <c r="C3568">
        <v>52</v>
      </c>
      <c r="D3568">
        <v>10</v>
      </c>
      <c r="E3568">
        <v>0</v>
      </c>
      <c r="F3568">
        <v>577</v>
      </c>
      <c r="G3568" s="5">
        <v>3.5833333333333299</v>
      </c>
      <c r="H3568" s="5">
        <v>50313.270833333299</v>
      </c>
      <c r="I3568">
        <v>103</v>
      </c>
      <c r="J3568">
        <v>10</v>
      </c>
      <c r="K3568">
        <v>0</v>
      </c>
      <c r="L3568">
        <v>1132</v>
      </c>
      <c r="M3568">
        <v>92</v>
      </c>
      <c r="N3568">
        <v>10</v>
      </c>
      <c r="O3568">
        <v>0</v>
      </c>
      <c r="P3568">
        <v>993</v>
      </c>
      <c r="Q3568">
        <v>42</v>
      </c>
      <c r="R3568">
        <v>10</v>
      </c>
      <c r="S3568">
        <v>0</v>
      </c>
      <c r="T3568">
        <v>460</v>
      </c>
    </row>
    <row r="3569" spans="1:20" x14ac:dyDescent="0.2">
      <c r="A3569" s="1">
        <v>43379</v>
      </c>
      <c r="B3569" t="s">
        <v>24</v>
      </c>
      <c r="C3569">
        <v>16</v>
      </c>
      <c r="D3569">
        <v>2</v>
      </c>
      <c r="E3569">
        <v>0</v>
      </c>
      <c r="F3569">
        <v>40</v>
      </c>
      <c r="G3569" s="5">
        <v>4.5</v>
      </c>
      <c r="H3569" s="5">
        <v>43889.6875</v>
      </c>
      <c r="I3569">
        <v>41</v>
      </c>
      <c r="J3569">
        <v>2</v>
      </c>
      <c r="K3569">
        <v>0</v>
      </c>
      <c r="L3569">
        <v>114</v>
      </c>
      <c r="M3569">
        <v>22</v>
      </c>
      <c r="N3569">
        <v>2</v>
      </c>
      <c r="O3569">
        <v>0</v>
      </c>
      <c r="P3569">
        <v>55</v>
      </c>
      <c r="Q3569">
        <v>18</v>
      </c>
      <c r="R3569">
        <v>2</v>
      </c>
      <c r="S3569">
        <v>0</v>
      </c>
      <c r="T3569">
        <v>54</v>
      </c>
    </row>
    <row r="3570" spans="1:20" x14ac:dyDescent="0.2">
      <c r="A3570" s="1">
        <v>43379</v>
      </c>
      <c r="B3570" t="s">
        <v>25</v>
      </c>
      <c r="C3570">
        <v>9</v>
      </c>
      <c r="D3570">
        <v>4</v>
      </c>
      <c r="E3570">
        <v>0</v>
      </c>
      <c r="F3570">
        <v>36</v>
      </c>
      <c r="G3570" s="5">
        <v>4.1428571428571397</v>
      </c>
      <c r="H3570" s="5">
        <v>42884.4285714285</v>
      </c>
      <c r="I3570">
        <v>21</v>
      </c>
      <c r="J3570">
        <v>4</v>
      </c>
      <c r="K3570">
        <v>0</v>
      </c>
      <c r="L3570">
        <v>74</v>
      </c>
      <c r="M3570">
        <v>20</v>
      </c>
      <c r="N3570">
        <v>4</v>
      </c>
      <c r="O3570">
        <v>0</v>
      </c>
      <c r="P3570">
        <v>75</v>
      </c>
      <c r="Q3570">
        <v>0</v>
      </c>
      <c r="R3570">
        <v>0</v>
      </c>
      <c r="S3570">
        <v>0</v>
      </c>
      <c r="T3570">
        <v>0</v>
      </c>
    </row>
    <row r="3571" spans="1:20" x14ac:dyDescent="0.2">
      <c r="A3571" s="1">
        <v>43379</v>
      </c>
      <c r="B3571" t="s">
        <v>26</v>
      </c>
      <c r="C3571">
        <v>63</v>
      </c>
      <c r="D3571">
        <v>2</v>
      </c>
      <c r="E3571">
        <v>0</v>
      </c>
      <c r="F3571">
        <v>125</v>
      </c>
      <c r="G3571" s="5">
        <v>8.1904761904761898</v>
      </c>
      <c r="H3571" s="5">
        <v>54887.285714285703</v>
      </c>
      <c r="I3571">
        <v>70</v>
      </c>
      <c r="J3571">
        <v>2</v>
      </c>
      <c r="K3571">
        <v>0</v>
      </c>
      <c r="L3571">
        <v>139</v>
      </c>
      <c r="M3571">
        <v>90</v>
      </c>
      <c r="N3571">
        <v>2</v>
      </c>
      <c r="O3571">
        <v>0</v>
      </c>
      <c r="P3571">
        <v>179</v>
      </c>
      <c r="Q3571">
        <v>35</v>
      </c>
      <c r="R3571">
        <v>2</v>
      </c>
      <c r="S3571">
        <v>0</v>
      </c>
      <c r="T3571">
        <v>69</v>
      </c>
    </row>
    <row r="3572" spans="1:20" x14ac:dyDescent="0.2">
      <c r="A3572" s="1">
        <v>43379</v>
      </c>
      <c r="B3572" t="s">
        <v>27</v>
      </c>
      <c r="C3572">
        <v>8</v>
      </c>
      <c r="D3572">
        <v>8</v>
      </c>
      <c r="E3572">
        <v>0</v>
      </c>
      <c r="F3572">
        <v>74</v>
      </c>
      <c r="G3572" s="5">
        <v>5.3333333333333304</v>
      </c>
      <c r="H3572" s="5">
        <v>66672.333333333299</v>
      </c>
      <c r="I3572">
        <v>17</v>
      </c>
      <c r="J3572">
        <v>8</v>
      </c>
      <c r="K3572">
        <v>0</v>
      </c>
      <c r="L3572">
        <v>159</v>
      </c>
      <c r="M3572">
        <v>13</v>
      </c>
      <c r="N3572">
        <v>8</v>
      </c>
      <c r="O3572">
        <v>1</v>
      </c>
      <c r="P3572">
        <v>112</v>
      </c>
      <c r="Q3572">
        <v>15</v>
      </c>
      <c r="R3572">
        <v>8</v>
      </c>
      <c r="S3572">
        <v>1</v>
      </c>
      <c r="T3572">
        <v>130</v>
      </c>
    </row>
    <row r="3573" spans="1:20" x14ac:dyDescent="0.2">
      <c r="A3573" s="1">
        <v>43379</v>
      </c>
      <c r="B3573" t="s">
        <v>28</v>
      </c>
      <c r="C3573">
        <v>26</v>
      </c>
      <c r="D3573">
        <v>8</v>
      </c>
      <c r="E3573">
        <v>0</v>
      </c>
      <c r="F3573">
        <v>197</v>
      </c>
      <c r="G3573" s="5">
        <v>3.9523809523809499</v>
      </c>
      <c r="H3573" s="5">
        <v>47760.047619047597</v>
      </c>
      <c r="I3573">
        <v>30</v>
      </c>
      <c r="J3573">
        <v>14</v>
      </c>
      <c r="K3573">
        <v>0</v>
      </c>
      <c r="L3573">
        <v>397</v>
      </c>
      <c r="M3573">
        <v>34</v>
      </c>
      <c r="N3573">
        <v>8</v>
      </c>
      <c r="O3573">
        <v>0</v>
      </c>
      <c r="P3573">
        <v>273</v>
      </c>
      <c r="Q3573">
        <v>21</v>
      </c>
      <c r="R3573">
        <v>8</v>
      </c>
      <c r="S3573">
        <v>1</v>
      </c>
      <c r="T3573">
        <v>145</v>
      </c>
    </row>
    <row r="3574" spans="1:20" x14ac:dyDescent="0.2">
      <c r="A3574" s="1">
        <v>43379</v>
      </c>
      <c r="B3574" t="s">
        <v>29</v>
      </c>
      <c r="C3574">
        <v>20</v>
      </c>
      <c r="D3574">
        <v>2</v>
      </c>
      <c r="E3574">
        <v>0</v>
      </c>
      <c r="F3574">
        <v>50</v>
      </c>
      <c r="G3574" s="5">
        <v>1.3</v>
      </c>
      <c r="H3574" s="5">
        <v>80098.75</v>
      </c>
      <c r="I3574">
        <v>22</v>
      </c>
      <c r="J3574">
        <v>2</v>
      </c>
      <c r="K3574">
        <v>0</v>
      </c>
      <c r="L3574">
        <v>74</v>
      </c>
      <c r="M3574">
        <v>34</v>
      </c>
      <c r="N3574">
        <v>2</v>
      </c>
      <c r="O3574">
        <v>0</v>
      </c>
      <c r="P3574">
        <v>100</v>
      </c>
      <c r="Q3574">
        <v>23</v>
      </c>
      <c r="R3574">
        <v>2</v>
      </c>
      <c r="S3574">
        <v>0</v>
      </c>
      <c r="T3574">
        <v>52</v>
      </c>
    </row>
    <row r="3575" spans="1:20" x14ac:dyDescent="0.2">
      <c r="A3575" s="1">
        <v>43379</v>
      </c>
      <c r="B3575" t="s">
        <v>30</v>
      </c>
      <c r="C3575">
        <v>19</v>
      </c>
      <c r="D3575">
        <v>2</v>
      </c>
      <c r="E3575">
        <v>0</v>
      </c>
      <c r="F3575">
        <v>52</v>
      </c>
      <c r="G3575" s="5">
        <v>3.1666666666666599</v>
      </c>
      <c r="H3575" s="5">
        <v>55624.777777777701</v>
      </c>
      <c r="I3575">
        <v>20</v>
      </c>
      <c r="J3575">
        <v>2</v>
      </c>
      <c r="K3575">
        <v>0</v>
      </c>
      <c r="L3575">
        <v>48</v>
      </c>
      <c r="M3575">
        <v>21</v>
      </c>
      <c r="N3575">
        <v>2</v>
      </c>
      <c r="O3575">
        <v>0</v>
      </c>
      <c r="P3575">
        <v>57</v>
      </c>
      <c r="Q3575">
        <v>16</v>
      </c>
      <c r="R3575">
        <v>2</v>
      </c>
      <c r="S3575">
        <v>0</v>
      </c>
      <c r="T3575">
        <v>52</v>
      </c>
    </row>
    <row r="3576" spans="1:20" x14ac:dyDescent="0.2">
      <c r="A3576" s="1">
        <v>43379</v>
      </c>
      <c r="B3576" t="s">
        <v>31</v>
      </c>
      <c r="C3576">
        <v>102</v>
      </c>
      <c r="D3576">
        <v>16</v>
      </c>
      <c r="E3576">
        <v>1</v>
      </c>
      <c r="F3576">
        <v>1548</v>
      </c>
      <c r="G3576" s="5">
        <v>8.0510204081632608</v>
      </c>
      <c r="H3576" s="5">
        <v>51182.755102040799</v>
      </c>
      <c r="I3576">
        <v>118</v>
      </c>
      <c r="J3576">
        <v>16</v>
      </c>
      <c r="K3576">
        <v>0</v>
      </c>
      <c r="L3576">
        <v>1892</v>
      </c>
      <c r="M3576">
        <v>162</v>
      </c>
      <c r="N3576">
        <v>13</v>
      </c>
      <c r="O3576">
        <v>1</v>
      </c>
      <c r="P3576">
        <v>2041</v>
      </c>
      <c r="Q3576">
        <v>100</v>
      </c>
      <c r="R3576">
        <v>12</v>
      </c>
      <c r="S3576">
        <v>0</v>
      </c>
      <c r="T3576">
        <v>1199</v>
      </c>
    </row>
    <row r="3577" spans="1:20" x14ac:dyDescent="0.2">
      <c r="A3577" s="1">
        <v>43379</v>
      </c>
      <c r="B3577" t="s">
        <v>32</v>
      </c>
      <c r="C3577">
        <v>50</v>
      </c>
      <c r="D3577">
        <v>3</v>
      </c>
      <c r="E3577">
        <v>0</v>
      </c>
      <c r="F3577">
        <v>216</v>
      </c>
      <c r="G3577" s="5">
        <v>2.4418604651162701</v>
      </c>
      <c r="H3577" s="5">
        <v>53650.2093023255</v>
      </c>
      <c r="I3577">
        <v>65</v>
      </c>
      <c r="J3577">
        <v>3</v>
      </c>
      <c r="K3577">
        <v>0</v>
      </c>
      <c r="L3577">
        <v>295</v>
      </c>
      <c r="M3577">
        <v>58</v>
      </c>
      <c r="N3577">
        <v>3</v>
      </c>
      <c r="O3577">
        <v>0</v>
      </c>
      <c r="P3577">
        <v>227</v>
      </c>
      <c r="Q3577">
        <v>41</v>
      </c>
      <c r="R3577">
        <v>3</v>
      </c>
      <c r="S3577">
        <v>0</v>
      </c>
      <c r="T3577">
        <v>197</v>
      </c>
    </row>
    <row r="3578" spans="1:20" x14ac:dyDescent="0.2">
      <c r="A3578" s="1">
        <v>43381</v>
      </c>
      <c r="B3578" t="s">
        <v>18</v>
      </c>
      <c r="C3578">
        <v>13</v>
      </c>
      <c r="D3578">
        <v>4</v>
      </c>
      <c r="E3578">
        <v>2</v>
      </c>
      <c r="F3578">
        <v>32</v>
      </c>
      <c r="G3578" s="5">
        <v>3.3333333333333299</v>
      </c>
      <c r="H3578" s="5">
        <v>66715.666666666599</v>
      </c>
      <c r="I3578">
        <v>11</v>
      </c>
      <c r="J3578">
        <v>4</v>
      </c>
      <c r="K3578">
        <v>0</v>
      </c>
      <c r="L3578">
        <v>37</v>
      </c>
      <c r="M3578">
        <v>6</v>
      </c>
      <c r="N3578">
        <v>4</v>
      </c>
      <c r="O3578">
        <v>0</v>
      </c>
      <c r="P3578">
        <v>21</v>
      </c>
      <c r="Q3578">
        <v>4</v>
      </c>
      <c r="R3578">
        <v>4</v>
      </c>
      <c r="S3578">
        <v>0</v>
      </c>
      <c r="T3578">
        <v>14</v>
      </c>
    </row>
    <row r="3579" spans="1:20" x14ac:dyDescent="0.2">
      <c r="A3579" s="1">
        <v>43381</v>
      </c>
      <c r="B3579" t="s">
        <v>19</v>
      </c>
      <c r="C3579">
        <v>25</v>
      </c>
      <c r="D3579">
        <v>16</v>
      </c>
      <c r="E3579">
        <v>2</v>
      </c>
      <c r="F3579">
        <v>353</v>
      </c>
      <c r="G3579" s="5">
        <v>11.68</v>
      </c>
      <c r="H3579" s="5">
        <v>36213.519999999997</v>
      </c>
      <c r="I3579">
        <v>28</v>
      </c>
      <c r="J3579">
        <v>15</v>
      </c>
      <c r="K3579">
        <v>0</v>
      </c>
      <c r="L3579">
        <v>402</v>
      </c>
      <c r="M3579">
        <v>14</v>
      </c>
      <c r="N3579">
        <v>12</v>
      </c>
      <c r="O3579">
        <v>0</v>
      </c>
      <c r="P3579">
        <v>165</v>
      </c>
      <c r="Q3579">
        <v>20</v>
      </c>
      <c r="R3579">
        <v>12</v>
      </c>
      <c r="S3579">
        <v>1</v>
      </c>
      <c r="T3579">
        <v>226</v>
      </c>
    </row>
    <row r="3580" spans="1:20" x14ac:dyDescent="0.2">
      <c r="A3580" s="1">
        <v>43381</v>
      </c>
      <c r="B3580" t="s">
        <v>20</v>
      </c>
      <c r="C3580">
        <v>13</v>
      </c>
      <c r="D3580">
        <v>10</v>
      </c>
      <c r="E3580">
        <v>0</v>
      </c>
      <c r="F3580">
        <v>135</v>
      </c>
      <c r="G3580" s="5">
        <v>1.3076923076922999</v>
      </c>
      <c r="H3580" s="5">
        <v>84709.230769230693</v>
      </c>
      <c r="I3580">
        <v>12</v>
      </c>
      <c r="J3580">
        <v>8</v>
      </c>
      <c r="K3580">
        <v>0</v>
      </c>
      <c r="L3580">
        <v>93</v>
      </c>
      <c r="M3580">
        <v>9</v>
      </c>
      <c r="N3580">
        <v>11</v>
      </c>
      <c r="O3580">
        <v>0</v>
      </c>
      <c r="P3580">
        <v>95</v>
      </c>
      <c r="Q3580">
        <v>10</v>
      </c>
      <c r="R3580">
        <v>8</v>
      </c>
      <c r="S3580">
        <v>0</v>
      </c>
      <c r="T3580">
        <v>83</v>
      </c>
    </row>
    <row r="3581" spans="1:20" x14ac:dyDescent="0.2">
      <c r="A3581" s="1">
        <v>43381</v>
      </c>
      <c r="B3581" t="s">
        <v>21</v>
      </c>
      <c r="C3581">
        <v>4</v>
      </c>
      <c r="D3581">
        <v>10</v>
      </c>
      <c r="E3581">
        <v>0</v>
      </c>
      <c r="F3581">
        <v>40</v>
      </c>
      <c r="G3581" s="5">
        <v>4.25</v>
      </c>
      <c r="H3581" s="5">
        <v>75014</v>
      </c>
      <c r="I3581">
        <v>9</v>
      </c>
      <c r="J3581">
        <v>10</v>
      </c>
      <c r="K3581">
        <v>1</v>
      </c>
      <c r="L3581">
        <v>85</v>
      </c>
      <c r="M3581">
        <v>3</v>
      </c>
      <c r="N3581">
        <v>10</v>
      </c>
      <c r="O3581">
        <v>0</v>
      </c>
      <c r="P3581">
        <v>30</v>
      </c>
      <c r="Q3581">
        <v>10</v>
      </c>
      <c r="R3581">
        <v>10</v>
      </c>
      <c r="S3581">
        <v>0</v>
      </c>
      <c r="T3581">
        <v>103</v>
      </c>
    </row>
    <row r="3582" spans="1:20" x14ac:dyDescent="0.2">
      <c r="A3582" s="1">
        <v>43381</v>
      </c>
      <c r="B3582" t="s">
        <v>22</v>
      </c>
      <c r="C3582">
        <v>30</v>
      </c>
      <c r="D3582">
        <v>8</v>
      </c>
      <c r="E3582">
        <v>0</v>
      </c>
      <c r="F3582">
        <v>277</v>
      </c>
      <c r="G3582" s="5">
        <v>3.0714285714285698</v>
      </c>
      <c r="H3582" s="5">
        <v>50132.892857142797</v>
      </c>
      <c r="I3582">
        <v>44</v>
      </c>
      <c r="J3582">
        <v>7</v>
      </c>
      <c r="K3582">
        <v>0</v>
      </c>
      <c r="L3582">
        <v>382</v>
      </c>
      <c r="M3582">
        <v>17</v>
      </c>
      <c r="N3582">
        <v>8</v>
      </c>
      <c r="O3582">
        <v>0</v>
      </c>
      <c r="P3582">
        <v>159</v>
      </c>
      <c r="Q3582">
        <v>8</v>
      </c>
      <c r="R3582">
        <v>8</v>
      </c>
      <c r="S3582">
        <v>0</v>
      </c>
      <c r="T3582">
        <v>74</v>
      </c>
    </row>
    <row r="3583" spans="1:20" x14ac:dyDescent="0.2">
      <c r="A3583" s="1">
        <v>43381</v>
      </c>
      <c r="B3583" t="s">
        <v>23</v>
      </c>
      <c r="C3583">
        <v>25</v>
      </c>
      <c r="D3583">
        <v>10</v>
      </c>
      <c r="E3583">
        <v>0</v>
      </c>
      <c r="F3583">
        <v>277</v>
      </c>
      <c r="G3583" s="5">
        <v>6.3478260869565197</v>
      </c>
      <c r="H3583" s="5">
        <v>52312.739130434697</v>
      </c>
      <c r="I3583">
        <v>53</v>
      </c>
      <c r="J3583">
        <v>10</v>
      </c>
      <c r="K3583">
        <v>0</v>
      </c>
      <c r="L3583">
        <v>585</v>
      </c>
      <c r="M3583">
        <v>28</v>
      </c>
      <c r="N3583">
        <v>10</v>
      </c>
      <c r="O3583">
        <v>0</v>
      </c>
      <c r="P3583">
        <v>305</v>
      </c>
      <c r="Q3583">
        <v>41</v>
      </c>
      <c r="R3583">
        <v>10</v>
      </c>
      <c r="S3583">
        <v>0</v>
      </c>
      <c r="T3583">
        <v>457</v>
      </c>
    </row>
    <row r="3584" spans="1:20" x14ac:dyDescent="0.2">
      <c r="A3584" s="1">
        <v>43381</v>
      </c>
      <c r="B3584" t="s">
        <v>24</v>
      </c>
      <c r="C3584">
        <v>11</v>
      </c>
      <c r="D3584">
        <v>2</v>
      </c>
      <c r="E3584">
        <v>0</v>
      </c>
      <c r="F3584">
        <v>50</v>
      </c>
      <c r="G3584" s="5">
        <v>9.8000000000000007</v>
      </c>
      <c r="H3584" s="5">
        <v>30194.3</v>
      </c>
      <c r="I3584">
        <v>10</v>
      </c>
      <c r="J3584">
        <v>2</v>
      </c>
      <c r="K3584">
        <v>0</v>
      </c>
      <c r="L3584">
        <v>31</v>
      </c>
      <c r="M3584">
        <v>10</v>
      </c>
      <c r="N3584">
        <v>2</v>
      </c>
      <c r="O3584">
        <v>0</v>
      </c>
      <c r="P3584">
        <v>30</v>
      </c>
      <c r="Q3584">
        <v>11</v>
      </c>
      <c r="R3584">
        <v>2</v>
      </c>
      <c r="S3584">
        <v>0</v>
      </c>
      <c r="T3584">
        <v>24</v>
      </c>
    </row>
    <row r="3585" spans="1:20" x14ac:dyDescent="0.2">
      <c r="A3585" s="1">
        <v>43381</v>
      </c>
      <c r="B3585" t="s">
        <v>25</v>
      </c>
      <c r="C3585">
        <v>15</v>
      </c>
      <c r="D3585">
        <v>4</v>
      </c>
      <c r="E3585">
        <v>0</v>
      </c>
      <c r="F3585">
        <v>60</v>
      </c>
      <c r="G3585" s="5">
        <v>4.8</v>
      </c>
      <c r="H3585" s="5">
        <v>20144.900000000001</v>
      </c>
      <c r="I3585">
        <v>5</v>
      </c>
      <c r="J3585">
        <v>4</v>
      </c>
      <c r="K3585">
        <v>0</v>
      </c>
      <c r="L3585">
        <v>18</v>
      </c>
      <c r="M3585">
        <v>5</v>
      </c>
      <c r="N3585">
        <v>4</v>
      </c>
      <c r="O3585">
        <v>1</v>
      </c>
      <c r="P3585">
        <v>16</v>
      </c>
      <c r="Q3585">
        <v>4</v>
      </c>
      <c r="R3585">
        <v>4</v>
      </c>
      <c r="S3585">
        <v>0</v>
      </c>
      <c r="T3585">
        <v>16</v>
      </c>
    </row>
    <row r="3586" spans="1:20" x14ac:dyDescent="0.2">
      <c r="A3586" s="1">
        <v>43381</v>
      </c>
      <c r="B3586" t="s">
        <v>26</v>
      </c>
      <c r="C3586">
        <v>41</v>
      </c>
      <c r="D3586">
        <v>2</v>
      </c>
      <c r="E3586">
        <v>0</v>
      </c>
      <c r="F3586">
        <v>82</v>
      </c>
      <c r="G3586" s="5">
        <v>10.5555555555555</v>
      </c>
      <c r="H3586" s="5">
        <v>37176.407407407401</v>
      </c>
      <c r="I3586">
        <v>30</v>
      </c>
      <c r="J3586">
        <v>2</v>
      </c>
      <c r="K3586">
        <v>0</v>
      </c>
      <c r="L3586">
        <v>59</v>
      </c>
      <c r="M3586">
        <v>29</v>
      </c>
      <c r="N3586">
        <v>2</v>
      </c>
      <c r="O3586">
        <v>0</v>
      </c>
      <c r="P3586">
        <v>58</v>
      </c>
      <c r="Q3586">
        <v>30</v>
      </c>
      <c r="R3586">
        <v>2</v>
      </c>
      <c r="S3586">
        <v>0</v>
      </c>
      <c r="T3586">
        <v>54</v>
      </c>
    </row>
    <row r="3587" spans="1:20" x14ac:dyDescent="0.2">
      <c r="A3587" s="1">
        <v>43381</v>
      </c>
      <c r="B3587" t="s">
        <v>27</v>
      </c>
      <c r="C3587">
        <v>12</v>
      </c>
      <c r="D3587">
        <v>8</v>
      </c>
      <c r="E3587">
        <v>1</v>
      </c>
      <c r="F3587">
        <v>95</v>
      </c>
      <c r="G3587" s="5">
        <v>8.5833333333333304</v>
      </c>
      <c r="H3587" s="5">
        <v>58344.75</v>
      </c>
      <c r="I3587">
        <v>8</v>
      </c>
      <c r="J3587">
        <v>8</v>
      </c>
      <c r="K3587">
        <v>0</v>
      </c>
      <c r="L3587">
        <v>77</v>
      </c>
      <c r="M3587">
        <v>9</v>
      </c>
      <c r="N3587">
        <v>8</v>
      </c>
      <c r="O3587">
        <v>2</v>
      </c>
      <c r="P3587">
        <v>65</v>
      </c>
      <c r="Q3587">
        <v>7</v>
      </c>
      <c r="R3587">
        <v>8</v>
      </c>
      <c r="S3587">
        <v>1</v>
      </c>
      <c r="T3587">
        <v>54</v>
      </c>
    </row>
    <row r="3588" spans="1:20" x14ac:dyDescent="0.2">
      <c r="A3588" s="1">
        <v>43381</v>
      </c>
      <c r="B3588" t="s">
        <v>28</v>
      </c>
      <c r="C3588">
        <v>15</v>
      </c>
      <c r="D3588">
        <v>11</v>
      </c>
      <c r="E3588">
        <v>1</v>
      </c>
      <c r="F3588">
        <v>152</v>
      </c>
      <c r="G3588" s="5">
        <v>3.3333333333333299</v>
      </c>
      <c r="H3588" s="5">
        <v>66804.666666666599</v>
      </c>
      <c r="I3588">
        <v>5</v>
      </c>
      <c r="J3588">
        <v>35</v>
      </c>
      <c r="K3588">
        <v>4</v>
      </c>
      <c r="L3588">
        <v>155</v>
      </c>
      <c r="M3588">
        <v>14</v>
      </c>
      <c r="N3588">
        <v>9</v>
      </c>
      <c r="O3588">
        <v>0</v>
      </c>
      <c r="P3588">
        <v>120</v>
      </c>
      <c r="Q3588">
        <v>6</v>
      </c>
      <c r="R3588">
        <v>8</v>
      </c>
      <c r="S3588">
        <v>0</v>
      </c>
      <c r="T3588">
        <v>50</v>
      </c>
    </row>
    <row r="3589" spans="1:20" x14ac:dyDescent="0.2">
      <c r="A3589" s="1">
        <v>43381</v>
      </c>
      <c r="B3589" t="s">
        <v>29</v>
      </c>
      <c r="C3589">
        <v>16</v>
      </c>
      <c r="D3589">
        <v>2</v>
      </c>
      <c r="E3589">
        <v>0</v>
      </c>
      <c r="F3589">
        <v>44</v>
      </c>
      <c r="G3589" s="5">
        <v>3.4</v>
      </c>
      <c r="H3589" s="5">
        <v>66709.933333333305</v>
      </c>
      <c r="I3589">
        <v>15</v>
      </c>
      <c r="J3589">
        <v>2</v>
      </c>
      <c r="K3589">
        <v>0</v>
      </c>
      <c r="L3589">
        <v>42</v>
      </c>
      <c r="M3589">
        <v>15</v>
      </c>
      <c r="N3589">
        <v>2</v>
      </c>
      <c r="O3589">
        <v>0</v>
      </c>
      <c r="P3589">
        <v>31</v>
      </c>
      <c r="Q3589">
        <v>8</v>
      </c>
      <c r="R3589">
        <v>2</v>
      </c>
      <c r="S3589">
        <v>0</v>
      </c>
      <c r="T3589">
        <v>16</v>
      </c>
    </row>
    <row r="3590" spans="1:20" x14ac:dyDescent="0.2">
      <c r="A3590" s="1">
        <v>43381</v>
      </c>
      <c r="B3590" t="s">
        <v>30</v>
      </c>
      <c r="C3590">
        <v>15</v>
      </c>
      <c r="D3590">
        <v>2</v>
      </c>
      <c r="E3590">
        <v>0</v>
      </c>
      <c r="F3590">
        <v>48</v>
      </c>
      <c r="G3590" s="5">
        <v>4.3333333333333304</v>
      </c>
      <c r="H3590" s="5">
        <v>46833.0666666666</v>
      </c>
      <c r="I3590">
        <v>14</v>
      </c>
      <c r="J3590">
        <v>2</v>
      </c>
      <c r="K3590">
        <v>0</v>
      </c>
      <c r="L3590">
        <v>38</v>
      </c>
      <c r="M3590">
        <v>11</v>
      </c>
      <c r="N3590">
        <v>2</v>
      </c>
      <c r="O3590">
        <v>0</v>
      </c>
      <c r="P3590">
        <v>28</v>
      </c>
      <c r="Q3590">
        <v>7</v>
      </c>
      <c r="R3590">
        <v>2</v>
      </c>
      <c r="S3590">
        <v>0</v>
      </c>
      <c r="T3590">
        <v>22</v>
      </c>
    </row>
    <row r="3591" spans="1:20" x14ac:dyDescent="0.2">
      <c r="A3591" s="1">
        <v>43381</v>
      </c>
      <c r="B3591" t="s">
        <v>31</v>
      </c>
      <c r="C3591">
        <v>72</v>
      </c>
      <c r="D3591">
        <v>14</v>
      </c>
      <c r="E3591">
        <v>1</v>
      </c>
      <c r="F3591">
        <v>981</v>
      </c>
      <c r="G3591" s="5">
        <v>7.9</v>
      </c>
      <c r="H3591" s="5">
        <v>38732.328571428501</v>
      </c>
      <c r="I3591">
        <v>113</v>
      </c>
      <c r="J3591">
        <v>15</v>
      </c>
      <c r="K3591">
        <v>16</v>
      </c>
      <c r="L3591">
        <v>895</v>
      </c>
      <c r="M3591">
        <v>59</v>
      </c>
      <c r="N3591">
        <v>12</v>
      </c>
      <c r="O3591">
        <v>1</v>
      </c>
      <c r="P3591">
        <v>671</v>
      </c>
      <c r="Q3591">
        <v>42</v>
      </c>
      <c r="R3591">
        <v>13</v>
      </c>
      <c r="S3591">
        <v>0</v>
      </c>
      <c r="T3591">
        <v>537</v>
      </c>
    </row>
    <row r="3592" spans="1:20" x14ac:dyDescent="0.2">
      <c r="A3592" s="1">
        <v>43381</v>
      </c>
      <c r="B3592" t="s">
        <v>32</v>
      </c>
      <c r="C3592">
        <v>25</v>
      </c>
      <c r="D3592">
        <v>3</v>
      </c>
      <c r="E3592">
        <v>0</v>
      </c>
      <c r="F3592">
        <v>108</v>
      </c>
      <c r="G3592" s="5">
        <v>4.8695652173913002</v>
      </c>
      <c r="H3592" s="5">
        <v>43651.913043478198</v>
      </c>
      <c r="I3592">
        <v>26</v>
      </c>
      <c r="J3592">
        <v>3</v>
      </c>
      <c r="K3592">
        <v>0</v>
      </c>
      <c r="L3592">
        <v>110</v>
      </c>
      <c r="M3592">
        <v>21</v>
      </c>
      <c r="N3592">
        <v>3</v>
      </c>
      <c r="O3592">
        <v>0</v>
      </c>
      <c r="P3592">
        <v>108</v>
      </c>
      <c r="Q3592">
        <v>15</v>
      </c>
      <c r="R3592">
        <v>3</v>
      </c>
      <c r="S3592">
        <v>0</v>
      </c>
      <c r="T3592">
        <v>62</v>
      </c>
    </row>
    <row r="3593" spans="1:20" x14ac:dyDescent="0.2">
      <c r="A3593" s="1">
        <v>43382</v>
      </c>
      <c r="B3593" t="s">
        <v>18</v>
      </c>
      <c r="C3593">
        <v>9</v>
      </c>
      <c r="D3593">
        <v>4</v>
      </c>
      <c r="E3593">
        <v>0</v>
      </c>
      <c r="F3593">
        <v>28</v>
      </c>
      <c r="G3593" s="5">
        <v>4.2857142857142803</v>
      </c>
      <c r="H3593" s="5">
        <v>71440.571428571406</v>
      </c>
      <c r="I3593">
        <v>7</v>
      </c>
      <c r="J3593">
        <v>4</v>
      </c>
      <c r="K3593">
        <v>1</v>
      </c>
      <c r="L3593">
        <v>21</v>
      </c>
      <c r="M3593">
        <v>8</v>
      </c>
      <c r="N3593">
        <v>4</v>
      </c>
      <c r="O3593">
        <v>0</v>
      </c>
      <c r="P3593">
        <v>26</v>
      </c>
      <c r="Q3593">
        <v>12</v>
      </c>
      <c r="R3593">
        <v>4</v>
      </c>
      <c r="S3593">
        <v>0</v>
      </c>
      <c r="T3593">
        <v>42</v>
      </c>
    </row>
    <row r="3594" spans="1:20" x14ac:dyDescent="0.2">
      <c r="A3594" s="1">
        <v>43382</v>
      </c>
      <c r="B3594" t="s">
        <v>19</v>
      </c>
      <c r="C3594">
        <v>28</v>
      </c>
      <c r="D3594">
        <v>11</v>
      </c>
      <c r="E3594">
        <v>2</v>
      </c>
      <c r="F3594">
        <v>240</v>
      </c>
      <c r="G3594" s="5">
        <v>4.3214285714285703</v>
      </c>
      <c r="H3594" s="5">
        <v>53783.607142857101</v>
      </c>
      <c r="I3594">
        <v>32</v>
      </c>
      <c r="J3594">
        <v>9</v>
      </c>
      <c r="K3594">
        <v>2</v>
      </c>
      <c r="L3594">
        <v>238</v>
      </c>
      <c r="M3594">
        <v>12</v>
      </c>
      <c r="N3594">
        <v>18</v>
      </c>
      <c r="O3594">
        <v>0</v>
      </c>
      <c r="P3594">
        <v>208</v>
      </c>
      <c r="Q3594">
        <v>22</v>
      </c>
      <c r="R3594">
        <v>14</v>
      </c>
      <c r="S3594">
        <v>1</v>
      </c>
      <c r="T3594">
        <v>279</v>
      </c>
    </row>
    <row r="3595" spans="1:20" x14ac:dyDescent="0.2">
      <c r="A3595" s="1">
        <v>43382</v>
      </c>
      <c r="B3595" t="s">
        <v>20</v>
      </c>
      <c r="C3595">
        <v>7</v>
      </c>
      <c r="D3595">
        <v>8</v>
      </c>
      <c r="E3595">
        <v>0</v>
      </c>
      <c r="F3595">
        <v>58</v>
      </c>
      <c r="G3595" s="5">
        <v>7.71428571428571</v>
      </c>
      <c r="H3595" s="5">
        <v>43085.4285714285</v>
      </c>
      <c r="I3595">
        <v>7</v>
      </c>
      <c r="J3595">
        <v>11</v>
      </c>
      <c r="K3595">
        <v>0</v>
      </c>
      <c r="L3595">
        <v>75</v>
      </c>
      <c r="M3595">
        <v>14</v>
      </c>
      <c r="N3595">
        <v>9</v>
      </c>
      <c r="O3595">
        <v>0</v>
      </c>
      <c r="P3595">
        <v>130</v>
      </c>
      <c r="Q3595">
        <v>21</v>
      </c>
      <c r="R3595">
        <v>10</v>
      </c>
      <c r="S3595">
        <v>0</v>
      </c>
      <c r="T3595">
        <v>219</v>
      </c>
    </row>
    <row r="3596" spans="1:20" x14ac:dyDescent="0.2">
      <c r="A3596" s="1">
        <v>43382</v>
      </c>
      <c r="B3596" t="s">
        <v>21</v>
      </c>
      <c r="C3596">
        <v>1</v>
      </c>
      <c r="D3596">
        <v>10</v>
      </c>
      <c r="E3596">
        <v>0</v>
      </c>
      <c r="F3596">
        <v>10</v>
      </c>
      <c r="G3596" s="5">
        <v>2</v>
      </c>
      <c r="H3596" s="5">
        <v>49</v>
      </c>
      <c r="I3596">
        <v>4</v>
      </c>
      <c r="J3596">
        <v>10</v>
      </c>
      <c r="K3596">
        <v>0</v>
      </c>
      <c r="L3596">
        <v>40</v>
      </c>
      <c r="M3596">
        <v>10</v>
      </c>
      <c r="N3596">
        <v>10</v>
      </c>
      <c r="O3596">
        <v>0</v>
      </c>
      <c r="P3596">
        <v>98</v>
      </c>
      <c r="Q3596">
        <v>4</v>
      </c>
      <c r="R3596">
        <v>10</v>
      </c>
      <c r="S3596">
        <v>0</v>
      </c>
      <c r="T3596">
        <v>41</v>
      </c>
    </row>
    <row r="3597" spans="1:20" x14ac:dyDescent="0.2">
      <c r="A3597" s="1">
        <v>43382</v>
      </c>
      <c r="B3597" t="s">
        <v>22</v>
      </c>
      <c r="C3597">
        <v>22</v>
      </c>
      <c r="D3597">
        <v>8</v>
      </c>
      <c r="E3597">
        <v>0</v>
      </c>
      <c r="F3597">
        <v>203</v>
      </c>
      <c r="G3597" s="5">
        <v>3.7</v>
      </c>
      <c r="H3597" s="5">
        <v>50135.6</v>
      </c>
      <c r="I3597">
        <v>17</v>
      </c>
      <c r="J3597">
        <v>7</v>
      </c>
      <c r="K3597">
        <v>0</v>
      </c>
      <c r="L3597">
        <v>146</v>
      </c>
      <c r="M3597">
        <v>24</v>
      </c>
      <c r="N3597">
        <v>8</v>
      </c>
      <c r="O3597">
        <v>0</v>
      </c>
      <c r="P3597">
        <v>225</v>
      </c>
      <c r="Q3597">
        <v>17</v>
      </c>
      <c r="R3597">
        <v>8</v>
      </c>
      <c r="S3597">
        <v>0</v>
      </c>
      <c r="T3597">
        <v>159</v>
      </c>
    </row>
    <row r="3598" spans="1:20" x14ac:dyDescent="0.2">
      <c r="A3598" s="1">
        <v>43382</v>
      </c>
      <c r="B3598" t="s">
        <v>23</v>
      </c>
      <c r="C3598">
        <v>40</v>
      </c>
      <c r="D3598">
        <v>10</v>
      </c>
      <c r="E3598">
        <v>0</v>
      </c>
      <c r="F3598">
        <v>449</v>
      </c>
      <c r="G3598" s="5">
        <v>2.2564102564102502</v>
      </c>
      <c r="H3598" s="5">
        <v>79610.948717948704</v>
      </c>
      <c r="I3598">
        <v>43</v>
      </c>
      <c r="J3598">
        <v>10</v>
      </c>
      <c r="K3598">
        <v>1</v>
      </c>
      <c r="L3598">
        <v>442</v>
      </c>
      <c r="M3598">
        <v>66</v>
      </c>
      <c r="N3598">
        <v>10</v>
      </c>
      <c r="O3598">
        <v>0</v>
      </c>
      <c r="P3598">
        <v>719</v>
      </c>
      <c r="Q3598">
        <v>18</v>
      </c>
      <c r="R3598">
        <v>10</v>
      </c>
      <c r="S3598">
        <v>1</v>
      </c>
      <c r="T3598">
        <v>188</v>
      </c>
    </row>
    <row r="3599" spans="1:20" x14ac:dyDescent="0.2">
      <c r="A3599" s="1">
        <v>43382</v>
      </c>
      <c r="B3599" t="s">
        <v>24</v>
      </c>
      <c r="C3599">
        <v>10</v>
      </c>
      <c r="D3599">
        <v>2</v>
      </c>
      <c r="E3599">
        <v>0</v>
      </c>
      <c r="F3599">
        <v>24</v>
      </c>
      <c r="G3599" s="5">
        <v>2.2999999999999998</v>
      </c>
      <c r="H3599" s="5">
        <v>60062.400000000001</v>
      </c>
      <c r="I3599">
        <v>12</v>
      </c>
      <c r="J3599">
        <v>2</v>
      </c>
      <c r="K3599">
        <v>0</v>
      </c>
      <c r="L3599">
        <v>25</v>
      </c>
      <c r="M3599">
        <v>19</v>
      </c>
      <c r="N3599">
        <v>2</v>
      </c>
      <c r="O3599">
        <v>0</v>
      </c>
      <c r="P3599">
        <v>47</v>
      </c>
      <c r="Q3599">
        <v>12</v>
      </c>
      <c r="R3599">
        <v>2</v>
      </c>
      <c r="S3599">
        <v>0</v>
      </c>
      <c r="T3599">
        <v>49</v>
      </c>
    </row>
    <row r="3600" spans="1:20" x14ac:dyDescent="0.2">
      <c r="A3600" s="1">
        <v>43382</v>
      </c>
      <c r="B3600" t="s">
        <v>25</v>
      </c>
      <c r="C3600">
        <v>12</v>
      </c>
      <c r="D3600">
        <v>4</v>
      </c>
      <c r="E3600">
        <v>1</v>
      </c>
      <c r="F3600">
        <v>40</v>
      </c>
      <c r="G3600" s="5">
        <v>1.125</v>
      </c>
      <c r="H3600" s="5">
        <v>87501.875</v>
      </c>
      <c r="I3600">
        <v>4</v>
      </c>
      <c r="J3600">
        <v>4</v>
      </c>
      <c r="K3600">
        <v>0</v>
      </c>
      <c r="L3600">
        <v>14</v>
      </c>
      <c r="M3600">
        <v>10</v>
      </c>
      <c r="N3600">
        <v>4</v>
      </c>
      <c r="O3600">
        <v>0</v>
      </c>
      <c r="P3600">
        <v>36</v>
      </c>
      <c r="Q3600">
        <v>10</v>
      </c>
      <c r="R3600">
        <v>4</v>
      </c>
      <c r="S3600">
        <v>0</v>
      </c>
      <c r="T3600">
        <v>40</v>
      </c>
    </row>
    <row r="3601" spans="1:20" x14ac:dyDescent="0.2">
      <c r="A3601" s="1">
        <v>43382</v>
      </c>
      <c r="B3601" t="s">
        <v>26</v>
      </c>
      <c r="C3601">
        <v>21</v>
      </c>
      <c r="D3601">
        <v>2</v>
      </c>
      <c r="E3601">
        <v>0</v>
      </c>
      <c r="F3601">
        <v>42</v>
      </c>
      <c r="G3601" s="5">
        <v>8</v>
      </c>
      <c r="H3601" s="5">
        <v>62565.3125</v>
      </c>
      <c r="I3601">
        <v>31</v>
      </c>
      <c r="J3601">
        <v>2</v>
      </c>
      <c r="K3601">
        <v>0</v>
      </c>
      <c r="L3601">
        <v>53</v>
      </c>
      <c r="M3601">
        <v>27</v>
      </c>
      <c r="N3601">
        <v>2</v>
      </c>
      <c r="O3601">
        <v>0</v>
      </c>
      <c r="P3601">
        <v>51</v>
      </c>
      <c r="Q3601">
        <v>41</v>
      </c>
      <c r="R3601">
        <v>2</v>
      </c>
      <c r="S3601">
        <v>0</v>
      </c>
      <c r="T3601">
        <v>81</v>
      </c>
    </row>
    <row r="3602" spans="1:20" x14ac:dyDescent="0.2">
      <c r="A3602" s="1">
        <v>43382</v>
      </c>
      <c r="B3602" t="s">
        <v>27</v>
      </c>
      <c r="C3602">
        <v>14</v>
      </c>
      <c r="D3602">
        <v>8</v>
      </c>
      <c r="E3602">
        <v>1</v>
      </c>
      <c r="F3602">
        <v>112</v>
      </c>
      <c r="G3602" s="5">
        <v>3.21428571428571</v>
      </c>
      <c r="H3602" s="5">
        <v>64307.142857142797</v>
      </c>
      <c r="I3602">
        <v>6</v>
      </c>
      <c r="J3602">
        <v>8</v>
      </c>
      <c r="K3602">
        <v>2</v>
      </c>
      <c r="L3602">
        <v>46</v>
      </c>
      <c r="M3602">
        <v>5</v>
      </c>
      <c r="N3602">
        <v>8</v>
      </c>
      <c r="O3602">
        <v>4</v>
      </c>
      <c r="P3602">
        <v>27</v>
      </c>
      <c r="Q3602">
        <v>4</v>
      </c>
      <c r="R3602">
        <v>8</v>
      </c>
      <c r="S3602">
        <v>0</v>
      </c>
      <c r="T3602">
        <v>38</v>
      </c>
    </row>
    <row r="3603" spans="1:20" x14ac:dyDescent="0.2">
      <c r="A3603" s="1">
        <v>43382</v>
      </c>
      <c r="B3603" t="s">
        <v>28</v>
      </c>
      <c r="C3603">
        <v>7</v>
      </c>
      <c r="D3603">
        <v>5</v>
      </c>
      <c r="E3603">
        <v>2</v>
      </c>
      <c r="F3603">
        <v>20</v>
      </c>
      <c r="G3603" s="5">
        <v>29.857142857142801</v>
      </c>
      <c r="H3603" s="5">
        <v>71448.428571428507</v>
      </c>
      <c r="I3603">
        <v>11</v>
      </c>
      <c r="J3603">
        <v>9</v>
      </c>
      <c r="K3603">
        <v>1</v>
      </c>
      <c r="L3603">
        <v>92</v>
      </c>
      <c r="M3603">
        <v>10</v>
      </c>
      <c r="N3603">
        <v>9</v>
      </c>
      <c r="O3603">
        <v>2</v>
      </c>
      <c r="P3603">
        <v>70</v>
      </c>
      <c r="Q3603">
        <v>15</v>
      </c>
      <c r="R3603">
        <v>12</v>
      </c>
      <c r="S3603">
        <v>0</v>
      </c>
      <c r="T3603">
        <v>178</v>
      </c>
    </row>
    <row r="3604" spans="1:20" x14ac:dyDescent="0.2">
      <c r="A3604" s="1">
        <v>43382</v>
      </c>
      <c r="B3604" t="s">
        <v>29</v>
      </c>
      <c r="C3604">
        <v>17</v>
      </c>
      <c r="D3604">
        <v>2</v>
      </c>
      <c r="E3604">
        <v>0</v>
      </c>
      <c r="F3604">
        <v>46</v>
      </c>
      <c r="G3604" s="5">
        <v>3.6470588235294099</v>
      </c>
      <c r="H3604" s="5">
        <v>53026.764705882299</v>
      </c>
      <c r="I3604">
        <v>15</v>
      </c>
      <c r="J3604">
        <v>2</v>
      </c>
      <c r="K3604">
        <v>0</v>
      </c>
      <c r="L3604">
        <v>32</v>
      </c>
      <c r="M3604">
        <v>16</v>
      </c>
      <c r="N3604">
        <v>2</v>
      </c>
      <c r="O3604">
        <v>0</v>
      </c>
      <c r="P3604">
        <v>39</v>
      </c>
      <c r="Q3604">
        <v>12</v>
      </c>
      <c r="R3604">
        <v>2</v>
      </c>
      <c r="S3604">
        <v>0</v>
      </c>
      <c r="T3604">
        <v>48</v>
      </c>
    </row>
    <row r="3605" spans="1:20" x14ac:dyDescent="0.2">
      <c r="A3605" s="1">
        <v>43382</v>
      </c>
      <c r="B3605" t="s">
        <v>30</v>
      </c>
      <c r="C3605">
        <v>11</v>
      </c>
      <c r="D3605">
        <v>2</v>
      </c>
      <c r="E3605">
        <v>0</v>
      </c>
      <c r="F3605">
        <v>28</v>
      </c>
      <c r="G3605" s="5">
        <v>1.27272727272727</v>
      </c>
      <c r="H3605" s="5">
        <v>72822</v>
      </c>
      <c r="I3605">
        <v>9</v>
      </c>
      <c r="J3605">
        <v>2</v>
      </c>
      <c r="K3605">
        <v>0</v>
      </c>
      <c r="L3605">
        <v>20</v>
      </c>
      <c r="M3605">
        <v>7</v>
      </c>
      <c r="N3605">
        <v>2</v>
      </c>
      <c r="O3605">
        <v>0</v>
      </c>
      <c r="P3605">
        <v>21</v>
      </c>
      <c r="Q3605">
        <v>12</v>
      </c>
      <c r="R3605">
        <v>2</v>
      </c>
      <c r="S3605">
        <v>0</v>
      </c>
      <c r="T3605">
        <v>42</v>
      </c>
    </row>
    <row r="3606" spans="1:20" x14ac:dyDescent="0.2">
      <c r="A3606" s="1">
        <v>43382</v>
      </c>
      <c r="B3606" t="s">
        <v>31</v>
      </c>
      <c r="C3606">
        <v>55</v>
      </c>
      <c r="D3606">
        <v>12</v>
      </c>
      <c r="E3606">
        <v>1</v>
      </c>
      <c r="F3606">
        <v>616</v>
      </c>
      <c r="G3606" s="5">
        <v>10.092592592592499</v>
      </c>
      <c r="H3606" s="5">
        <v>51990.333333333299</v>
      </c>
      <c r="I3606">
        <v>78</v>
      </c>
      <c r="J3606">
        <v>11</v>
      </c>
      <c r="K3606">
        <v>1</v>
      </c>
      <c r="L3606">
        <v>790</v>
      </c>
      <c r="M3606">
        <v>70</v>
      </c>
      <c r="N3606">
        <v>11</v>
      </c>
      <c r="O3606">
        <v>0</v>
      </c>
      <c r="P3606">
        <v>750</v>
      </c>
      <c r="Q3606">
        <v>49</v>
      </c>
      <c r="R3606">
        <v>16</v>
      </c>
      <c r="S3606">
        <v>0</v>
      </c>
      <c r="T3606">
        <v>766</v>
      </c>
    </row>
    <row r="3607" spans="1:20" x14ac:dyDescent="0.2">
      <c r="A3607" s="1">
        <v>43382</v>
      </c>
      <c r="B3607" t="s">
        <v>32</v>
      </c>
      <c r="C3607">
        <v>18</v>
      </c>
      <c r="D3607">
        <v>3</v>
      </c>
      <c r="E3607">
        <v>1</v>
      </c>
      <c r="F3607">
        <v>65</v>
      </c>
      <c r="G3607" s="5">
        <v>6.05555555555555</v>
      </c>
      <c r="H3607" s="5">
        <v>61270.055555555497</v>
      </c>
      <c r="I3607">
        <v>25</v>
      </c>
      <c r="J3607">
        <v>3</v>
      </c>
      <c r="K3607">
        <v>0</v>
      </c>
      <c r="L3607">
        <v>89</v>
      </c>
      <c r="M3607">
        <v>22</v>
      </c>
      <c r="N3607">
        <v>3</v>
      </c>
      <c r="O3607">
        <v>0</v>
      </c>
      <c r="P3607">
        <v>76</v>
      </c>
      <c r="Q3607">
        <v>16</v>
      </c>
      <c r="R3607">
        <v>3</v>
      </c>
      <c r="S3607">
        <v>0</v>
      </c>
      <c r="T3607">
        <v>66</v>
      </c>
    </row>
    <row r="3608" spans="1:20" x14ac:dyDescent="0.2">
      <c r="A3608" s="1">
        <v>43383</v>
      </c>
      <c r="B3608" t="s">
        <v>18</v>
      </c>
      <c r="C3608">
        <v>13</v>
      </c>
      <c r="D3608">
        <v>4</v>
      </c>
      <c r="E3608">
        <v>0</v>
      </c>
      <c r="F3608">
        <v>46</v>
      </c>
      <c r="G3608" s="5">
        <v>7.3</v>
      </c>
      <c r="H3608" s="5">
        <v>50058.400000000001</v>
      </c>
      <c r="I3608">
        <v>11</v>
      </c>
      <c r="J3608">
        <v>4</v>
      </c>
      <c r="K3608">
        <v>0</v>
      </c>
      <c r="L3608">
        <v>38</v>
      </c>
      <c r="M3608">
        <v>7</v>
      </c>
      <c r="N3608">
        <v>4</v>
      </c>
      <c r="O3608">
        <v>0</v>
      </c>
      <c r="P3608">
        <v>24</v>
      </c>
      <c r="Q3608">
        <v>0</v>
      </c>
      <c r="R3608">
        <v>0</v>
      </c>
      <c r="S3608">
        <v>0</v>
      </c>
      <c r="T3608">
        <v>0</v>
      </c>
    </row>
    <row r="3609" spans="1:20" x14ac:dyDescent="0.2">
      <c r="A3609" s="1">
        <v>43383</v>
      </c>
      <c r="B3609" t="s">
        <v>19</v>
      </c>
      <c r="C3609">
        <v>24</v>
      </c>
      <c r="D3609">
        <v>14</v>
      </c>
      <c r="E3609">
        <v>2</v>
      </c>
      <c r="F3609">
        <v>284</v>
      </c>
      <c r="G3609" s="5">
        <v>1.9583333333333299</v>
      </c>
      <c r="H3609" s="5">
        <v>66734.666666666599</v>
      </c>
      <c r="I3609">
        <v>33</v>
      </c>
      <c r="J3609">
        <v>11</v>
      </c>
      <c r="K3609">
        <v>1</v>
      </c>
      <c r="L3609">
        <v>342</v>
      </c>
      <c r="M3609">
        <v>34</v>
      </c>
      <c r="N3609">
        <v>11</v>
      </c>
      <c r="O3609">
        <v>1</v>
      </c>
      <c r="P3609">
        <v>338</v>
      </c>
      <c r="Q3609">
        <v>37</v>
      </c>
      <c r="R3609">
        <v>12</v>
      </c>
      <c r="S3609">
        <v>1</v>
      </c>
      <c r="T3609">
        <v>394</v>
      </c>
    </row>
    <row r="3610" spans="1:20" x14ac:dyDescent="0.2">
      <c r="A3610" s="1">
        <v>43383</v>
      </c>
      <c r="B3610" t="s">
        <v>20</v>
      </c>
      <c r="C3610">
        <v>22</v>
      </c>
      <c r="D3610">
        <v>12</v>
      </c>
      <c r="E3610">
        <v>1</v>
      </c>
      <c r="F3610">
        <v>239</v>
      </c>
      <c r="G3610" s="5">
        <v>4.95</v>
      </c>
      <c r="H3610" s="5">
        <v>55079.85</v>
      </c>
      <c r="I3610">
        <v>23</v>
      </c>
      <c r="J3610">
        <v>10</v>
      </c>
      <c r="K3610">
        <v>0</v>
      </c>
      <c r="L3610">
        <v>240</v>
      </c>
      <c r="M3610">
        <v>21</v>
      </c>
      <c r="N3610">
        <v>12</v>
      </c>
      <c r="O3610">
        <v>1</v>
      </c>
      <c r="P3610">
        <v>235</v>
      </c>
      <c r="Q3610">
        <v>19</v>
      </c>
      <c r="R3610">
        <v>14</v>
      </c>
      <c r="S3610">
        <v>0</v>
      </c>
      <c r="T3610">
        <v>267</v>
      </c>
    </row>
    <row r="3611" spans="1:20" x14ac:dyDescent="0.2">
      <c r="A3611" s="1">
        <v>43383</v>
      </c>
      <c r="B3611" t="s">
        <v>21</v>
      </c>
      <c r="C3611">
        <v>4</v>
      </c>
      <c r="D3611">
        <v>10</v>
      </c>
      <c r="E3611">
        <v>2</v>
      </c>
      <c r="F3611">
        <v>30</v>
      </c>
      <c r="G3611" s="5">
        <v>1.5</v>
      </c>
      <c r="H3611" s="5">
        <v>75041.75</v>
      </c>
      <c r="I3611">
        <v>8</v>
      </c>
      <c r="J3611">
        <v>10</v>
      </c>
      <c r="K3611">
        <v>0</v>
      </c>
      <c r="L3611">
        <v>80</v>
      </c>
      <c r="M3611">
        <v>5</v>
      </c>
      <c r="N3611">
        <v>10</v>
      </c>
      <c r="O3611">
        <v>2</v>
      </c>
      <c r="P3611">
        <v>40</v>
      </c>
      <c r="Q3611">
        <v>17</v>
      </c>
      <c r="R3611">
        <v>10</v>
      </c>
      <c r="S3611">
        <v>0</v>
      </c>
      <c r="T3611">
        <v>171</v>
      </c>
    </row>
    <row r="3612" spans="1:20" x14ac:dyDescent="0.2">
      <c r="A3612" s="1">
        <v>43383</v>
      </c>
      <c r="B3612" t="s">
        <v>22</v>
      </c>
      <c r="C3612">
        <v>17</v>
      </c>
      <c r="D3612">
        <v>8</v>
      </c>
      <c r="E3612">
        <v>0</v>
      </c>
      <c r="F3612">
        <v>162</v>
      </c>
      <c r="G3612" s="5">
        <v>5.3333333333333304</v>
      </c>
      <c r="H3612" s="5">
        <v>60033</v>
      </c>
      <c r="I3612">
        <v>17</v>
      </c>
      <c r="J3612">
        <v>7</v>
      </c>
      <c r="K3612">
        <v>0</v>
      </c>
      <c r="L3612">
        <v>145</v>
      </c>
      <c r="M3612">
        <v>28</v>
      </c>
      <c r="N3612">
        <v>8</v>
      </c>
      <c r="O3612">
        <v>0</v>
      </c>
      <c r="P3612">
        <v>253</v>
      </c>
      <c r="Q3612">
        <v>32</v>
      </c>
      <c r="R3612">
        <v>8</v>
      </c>
      <c r="S3612">
        <v>0</v>
      </c>
      <c r="T3612">
        <v>289</v>
      </c>
    </row>
    <row r="3613" spans="1:20" x14ac:dyDescent="0.2">
      <c r="A3613" s="1">
        <v>43383</v>
      </c>
      <c r="B3613" t="s">
        <v>23</v>
      </c>
      <c r="C3613">
        <v>41</v>
      </c>
      <c r="D3613">
        <v>10</v>
      </c>
      <c r="E3613">
        <v>0</v>
      </c>
      <c r="F3613">
        <v>461</v>
      </c>
      <c r="G3613" s="5">
        <v>7</v>
      </c>
      <c r="H3613" s="5">
        <v>58107.483870967699</v>
      </c>
      <c r="I3613">
        <v>45</v>
      </c>
      <c r="J3613">
        <v>10</v>
      </c>
      <c r="K3613">
        <v>0</v>
      </c>
      <c r="L3613">
        <v>485</v>
      </c>
      <c r="M3613">
        <v>21</v>
      </c>
      <c r="N3613">
        <v>10</v>
      </c>
      <c r="O3613">
        <v>0</v>
      </c>
      <c r="P3613">
        <v>231</v>
      </c>
      <c r="Q3613">
        <v>52</v>
      </c>
      <c r="R3613">
        <v>10</v>
      </c>
      <c r="S3613">
        <v>0</v>
      </c>
      <c r="T3613">
        <v>586</v>
      </c>
    </row>
    <row r="3614" spans="1:20" x14ac:dyDescent="0.2">
      <c r="A3614" s="1">
        <v>43383</v>
      </c>
      <c r="B3614" t="s">
        <v>24</v>
      </c>
      <c r="C3614">
        <v>19</v>
      </c>
      <c r="D3614">
        <v>2</v>
      </c>
      <c r="E3614">
        <v>1</v>
      </c>
      <c r="F3614">
        <v>55</v>
      </c>
      <c r="G3614" s="5">
        <v>2.1176470588235201</v>
      </c>
      <c r="H3614" s="5">
        <v>70629</v>
      </c>
      <c r="I3614">
        <v>18</v>
      </c>
      <c r="J3614">
        <v>2</v>
      </c>
      <c r="K3614">
        <v>0</v>
      </c>
      <c r="L3614">
        <v>47</v>
      </c>
      <c r="M3614">
        <v>17</v>
      </c>
      <c r="N3614">
        <v>2</v>
      </c>
      <c r="O3614">
        <v>0</v>
      </c>
      <c r="P3614">
        <v>40</v>
      </c>
      <c r="Q3614">
        <v>13</v>
      </c>
      <c r="R3614">
        <v>2</v>
      </c>
      <c r="S3614">
        <v>0</v>
      </c>
      <c r="T3614">
        <v>28</v>
      </c>
    </row>
    <row r="3615" spans="1:20" x14ac:dyDescent="0.2">
      <c r="A3615" s="1">
        <v>43383</v>
      </c>
      <c r="B3615" t="s">
        <v>25</v>
      </c>
      <c r="C3615">
        <v>13</v>
      </c>
      <c r="D3615">
        <v>4</v>
      </c>
      <c r="E3615">
        <v>0</v>
      </c>
      <c r="F3615">
        <v>52</v>
      </c>
      <c r="G3615" s="5">
        <v>7.0909090909090899</v>
      </c>
      <c r="H3615" s="5">
        <v>54590.636363636302</v>
      </c>
      <c r="I3615">
        <v>7</v>
      </c>
      <c r="J3615">
        <v>4</v>
      </c>
      <c r="K3615">
        <v>0</v>
      </c>
      <c r="L3615">
        <v>24</v>
      </c>
      <c r="M3615">
        <v>6</v>
      </c>
      <c r="N3615">
        <v>4</v>
      </c>
      <c r="O3615">
        <v>0</v>
      </c>
      <c r="P3615">
        <v>24</v>
      </c>
      <c r="Q3615">
        <v>0</v>
      </c>
      <c r="R3615">
        <v>0</v>
      </c>
      <c r="S3615">
        <v>0</v>
      </c>
      <c r="T3615">
        <v>0</v>
      </c>
    </row>
    <row r="3616" spans="1:20" x14ac:dyDescent="0.2">
      <c r="A3616" s="1">
        <v>43383</v>
      </c>
      <c r="B3616" t="s">
        <v>26</v>
      </c>
      <c r="C3616">
        <v>48</v>
      </c>
      <c r="D3616">
        <v>2</v>
      </c>
      <c r="E3616">
        <v>0</v>
      </c>
      <c r="F3616">
        <v>88</v>
      </c>
      <c r="G3616" s="5">
        <v>6.5862068965517198</v>
      </c>
      <c r="H3616" s="5">
        <v>55295.241379310297</v>
      </c>
      <c r="I3616">
        <v>42</v>
      </c>
      <c r="J3616">
        <v>2</v>
      </c>
      <c r="K3616">
        <v>0</v>
      </c>
      <c r="L3616">
        <v>83</v>
      </c>
      <c r="M3616">
        <v>50</v>
      </c>
      <c r="N3616">
        <v>2</v>
      </c>
      <c r="O3616">
        <v>0</v>
      </c>
      <c r="P3616">
        <v>98</v>
      </c>
      <c r="Q3616">
        <v>32</v>
      </c>
      <c r="R3616">
        <v>2</v>
      </c>
      <c r="S3616">
        <v>0</v>
      </c>
      <c r="T3616">
        <v>64</v>
      </c>
    </row>
    <row r="3617" spans="1:20" x14ac:dyDescent="0.2">
      <c r="A3617" s="1">
        <v>43383</v>
      </c>
      <c r="B3617" t="s">
        <v>27</v>
      </c>
      <c r="C3617">
        <v>7</v>
      </c>
      <c r="D3617">
        <v>8</v>
      </c>
      <c r="E3617">
        <v>3</v>
      </c>
      <c r="F3617">
        <v>48</v>
      </c>
      <c r="G3617" s="5">
        <v>4.71428571428571</v>
      </c>
      <c r="H3617" s="5">
        <v>85714</v>
      </c>
      <c r="I3617">
        <v>9</v>
      </c>
      <c r="J3617">
        <v>8</v>
      </c>
      <c r="K3617">
        <v>0</v>
      </c>
      <c r="L3617">
        <v>83</v>
      </c>
      <c r="M3617">
        <v>7</v>
      </c>
      <c r="N3617">
        <v>8</v>
      </c>
      <c r="O3617">
        <v>1</v>
      </c>
      <c r="P3617">
        <v>58</v>
      </c>
      <c r="Q3617">
        <v>9</v>
      </c>
      <c r="R3617">
        <v>8</v>
      </c>
      <c r="S3617">
        <v>1</v>
      </c>
      <c r="T3617">
        <v>74</v>
      </c>
    </row>
    <row r="3618" spans="1:20" x14ac:dyDescent="0.2">
      <c r="A3618" s="1">
        <v>43383</v>
      </c>
      <c r="B3618" t="s">
        <v>28</v>
      </c>
      <c r="C3618">
        <v>17</v>
      </c>
      <c r="D3618">
        <v>12</v>
      </c>
      <c r="E3618">
        <v>3</v>
      </c>
      <c r="F3618">
        <v>159</v>
      </c>
      <c r="G3618" s="5">
        <v>2.4117647058823501</v>
      </c>
      <c r="H3618" s="5">
        <v>64971.588235294097</v>
      </c>
      <c r="I3618">
        <v>18</v>
      </c>
      <c r="J3618">
        <v>7</v>
      </c>
      <c r="K3618">
        <v>0</v>
      </c>
      <c r="L3618">
        <v>126</v>
      </c>
      <c r="M3618">
        <v>12</v>
      </c>
      <c r="N3618">
        <v>14</v>
      </c>
      <c r="O3618">
        <v>1</v>
      </c>
      <c r="P3618">
        <v>156</v>
      </c>
      <c r="Q3618">
        <v>18</v>
      </c>
      <c r="R3618">
        <v>8</v>
      </c>
      <c r="S3618">
        <v>1</v>
      </c>
      <c r="T3618">
        <v>140</v>
      </c>
    </row>
    <row r="3619" spans="1:20" x14ac:dyDescent="0.2">
      <c r="A3619" s="1">
        <v>43383</v>
      </c>
      <c r="B3619" t="s">
        <v>29</v>
      </c>
      <c r="C3619">
        <v>25</v>
      </c>
      <c r="D3619">
        <v>2</v>
      </c>
      <c r="E3619">
        <v>1</v>
      </c>
      <c r="F3619">
        <v>84</v>
      </c>
      <c r="G3619" s="5">
        <v>2.6956521739130399</v>
      </c>
      <c r="H3619" s="5">
        <v>56630.956521739099</v>
      </c>
      <c r="I3619">
        <v>22</v>
      </c>
      <c r="J3619">
        <v>2</v>
      </c>
      <c r="K3619">
        <v>0</v>
      </c>
      <c r="L3619">
        <v>66</v>
      </c>
      <c r="M3619">
        <v>22</v>
      </c>
      <c r="N3619">
        <v>2</v>
      </c>
      <c r="O3619">
        <v>0</v>
      </c>
      <c r="P3619">
        <v>47</v>
      </c>
      <c r="Q3619">
        <v>13</v>
      </c>
      <c r="R3619">
        <v>2</v>
      </c>
      <c r="S3619">
        <v>0</v>
      </c>
      <c r="T3619">
        <v>26</v>
      </c>
    </row>
    <row r="3620" spans="1:20" x14ac:dyDescent="0.2">
      <c r="A3620" s="1">
        <v>43383</v>
      </c>
      <c r="B3620" t="s">
        <v>30</v>
      </c>
      <c r="C3620">
        <v>21</v>
      </c>
      <c r="D3620">
        <v>2</v>
      </c>
      <c r="E3620">
        <v>0</v>
      </c>
      <c r="F3620">
        <v>61</v>
      </c>
      <c r="G3620" s="5">
        <v>4.4761904761904701</v>
      </c>
      <c r="H3620" s="5">
        <v>57225.619047619002</v>
      </c>
      <c r="I3620">
        <v>16</v>
      </c>
      <c r="J3620">
        <v>2</v>
      </c>
      <c r="K3620">
        <v>0</v>
      </c>
      <c r="L3620">
        <v>46</v>
      </c>
      <c r="M3620">
        <v>9</v>
      </c>
      <c r="N3620">
        <v>2</v>
      </c>
      <c r="O3620">
        <v>0</v>
      </c>
      <c r="P3620">
        <v>24</v>
      </c>
      <c r="Q3620">
        <v>13</v>
      </c>
      <c r="R3620">
        <v>2</v>
      </c>
      <c r="S3620">
        <v>0</v>
      </c>
      <c r="T3620">
        <v>26</v>
      </c>
    </row>
    <row r="3621" spans="1:20" x14ac:dyDescent="0.2">
      <c r="A3621" s="1">
        <v>43383</v>
      </c>
      <c r="B3621" t="s">
        <v>31</v>
      </c>
      <c r="C3621">
        <v>96</v>
      </c>
      <c r="D3621">
        <v>14</v>
      </c>
      <c r="E3621">
        <v>1</v>
      </c>
      <c r="F3621">
        <v>1260</v>
      </c>
      <c r="G3621" s="5">
        <v>3.97727272727272</v>
      </c>
      <c r="H3621" s="5">
        <v>52380.738636363603</v>
      </c>
      <c r="I3621">
        <v>81</v>
      </c>
      <c r="J3621">
        <v>13</v>
      </c>
      <c r="K3621">
        <v>0</v>
      </c>
      <c r="L3621">
        <v>1044</v>
      </c>
      <c r="M3621">
        <v>85</v>
      </c>
      <c r="N3621">
        <v>14</v>
      </c>
      <c r="O3621">
        <v>1</v>
      </c>
      <c r="P3621">
        <v>1154</v>
      </c>
      <c r="Q3621">
        <v>92</v>
      </c>
      <c r="R3621">
        <v>11</v>
      </c>
      <c r="S3621">
        <v>0</v>
      </c>
      <c r="T3621">
        <v>961</v>
      </c>
    </row>
    <row r="3622" spans="1:20" x14ac:dyDescent="0.2">
      <c r="A3622" s="1">
        <v>43383</v>
      </c>
      <c r="B3622" t="s">
        <v>32</v>
      </c>
      <c r="C3622">
        <v>36</v>
      </c>
      <c r="D3622">
        <v>3</v>
      </c>
      <c r="E3622">
        <v>0</v>
      </c>
      <c r="F3622">
        <v>149</v>
      </c>
      <c r="G3622" s="5">
        <v>2.7</v>
      </c>
      <c r="H3622" s="5">
        <v>66740.866666666596</v>
      </c>
      <c r="I3622">
        <v>29</v>
      </c>
      <c r="J3622">
        <v>3</v>
      </c>
      <c r="K3622">
        <v>0</v>
      </c>
      <c r="L3622">
        <v>109</v>
      </c>
      <c r="M3622">
        <v>29</v>
      </c>
      <c r="N3622">
        <v>3</v>
      </c>
      <c r="O3622">
        <v>0</v>
      </c>
      <c r="P3622">
        <v>103</v>
      </c>
      <c r="Q3622">
        <v>30</v>
      </c>
      <c r="R3622">
        <v>3</v>
      </c>
      <c r="S3622">
        <v>0</v>
      </c>
      <c r="T3622">
        <v>110</v>
      </c>
    </row>
    <row r="3623" spans="1:20" x14ac:dyDescent="0.2">
      <c r="A3623" s="1">
        <v>43384</v>
      </c>
      <c r="B3623" t="s">
        <v>18</v>
      </c>
      <c r="C3623">
        <v>12</v>
      </c>
      <c r="D3623">
        <v>4</v>
      </c>
      <c r="E3623">
        <v>0</v>
      </c>
      <c r="F3623">
        <v>42</v>
      </c>
      <c r="G3623" s="5">
        <v>6.125</v>
      </c>
      <c r="H3623" s="5">
        <v>12766.625</v>
      </c>
      <c r="I3623">
        <v>17</v>
      </c>
      <c r="J3623">
        <v>4</v>
      </c>
      <c r="K3623">
        <v>0</v>
      </c>
      <c r="L3623">
        <v>59</v>
      </c>
      <c r="M3623">
        <v>8</v>
      </c>
      <c r="N3623">
        <v>4</v>
      </c>
      <c r="O3623">
        <v>0</v>
      </c>
      <c r="P3623">
        <v>28</v>
      </c>
      <c r="Q3623">
        <v>10</v>
      </c>
      <c r="R3623">
        <v>4</v>
      </c>
      <c r="S3623">
        <v>0</v>
      </c>
      <c r="T3623">
        <v>34</v>
      </c>
    </row>
    <row r="3624" spans="1:20" x14ac:dyDescent="0.2">
      <c r="A3624" s="1">
        <v>43384</v>
      </c>
      <c r="B3624" t="s">
        <v>19</v>
      </c>
      <c r="C3624">
        <v>23</v>
      </c>
      <c r="D3624">
        <v>16</v>
      </c>
      <c r="E3624">
        <v>1</v>
      </c>
      <c r="F3624">
        <v>361</v>
      </c>
      <c r="G3624" s="5">
        <v>1.9130434782608601</v>
      </c>
      <c r="H3624" s="5">
        <v>65281.434782608601</v>
      </c>
      <c r="I3624">
        <v>45</v>
      </c>
      <c r="J3624">
        <v>10</v>
      </c>
      <c r="K3624">
        <v>1</v>
      </c>
      <c r="L3624">
        <v>383</v>
      </c>
      <c r="M3624">
        <v>28</v>
      </c>
      <c r="N3624">
        <v>15</v>
      </c>
      <c r="O3624">
        <v>1</v>
      </c>
      <c r="P3624">
        <v>394</v>
      </c>
      <c r="Q3624">
        <v>46</v>
      </c>
      <c r="R3624">
        <v>12</v>
      </c>
      <c r="S3624">
        <v>1</v>
      </c>
      <c r="T3624">
        <v>513</v>
      </c>
    </row>
    <row r="3625" spans="1:20" x14ac:dyDescent="0.2">
      <c r="A3625" s="1">
        <v>43384</v>
      </c>
      <c r="B3625" t="s">
        <v>20</v>
      </c>
      <c r="C3625">
        <v>16</v>
      </c>
      <c r="D3625">
        <v>7</v>
      </c>
      <c r="E3625">
        <v>0</v>
      </c>
      <c r="F3625">
        <v>115</v>
      </c>
      <c r="G3625" s="5">
        <v>4.125</v>
      </c>
      <c r="H3625" s="5">
        <v>43813.8125</v>
      </c>
      <c r="I3625">
        <v>20</v>
      </c>
      <c r="J3625">
        <v>11</v>
      </c>
      <c r="K3625">
        <v>1</v>
      </c>
      <c r="L3625">
        <v>199</v>
      </c>
      <c r="M3625">
        <v>23</v>
      </c>
      <c r="N3625">
        <v>8</v>
      </c>
      <c r="O3625">
        <v>0</v>
      </c>
      <c r="P3625">
        <v>200</v>
      </c>
      <c r="Q3625">
        <v>10</v>
      </c>
      <c r="R3625">
        <v>9</v>
      </c>
      <c r="S3625">
        <v>0</v>
      </c>
      <c r="T3625">
        <v>93</v>
      </c>
    </row>
    <row r="3626" spans="1:20" x14ac:dyDescent="0.2">
      <c r="A3626" s="1">
        <v>43384</v>
      </c>
      <c r="B3626" t="s">
        <v>21</v>
      </c>
      <c r="C3626">
        <v>11</v>
      </c>
      <c r="D3626">
        <v>10</v>
      </c>
      <c r="E3626">
        <v>0</v>
      </c>
      <c r="F3626">
        <v>111</v>
      </c>
      <c r="G3626" s="5">
        <v>3.0909090909090899</v>
      </c>
      <c r="H3626" s="5">
        <v>54638.272727272699</v>
      </c>
      <c r="I3626">
        <v>21</v>
      </c>
      <c r="J3626">
        <v>10</v>
      </c>
      <c r="K3626">
        <v>0</v>
      </c>
      <c r="L3626">
        <v>207</v>
      </c>
      <c r="M3626">
        <v>20</v>
      </c>
      <c r="N3626">
        <v>10</v>
      </c>
      <c r="O3626">
        <v>0</v>
      </c>
      <c r="P3626">
        <v>205</v>
      </c>
      <c r="Q3626">
        <v>10</v>
      </c>
      <c r="R3626">
        <v>10</v>
      </c>
      <c r="S3626">
        <v>0</v>
      </c>
      <c r="T3626">
        <v>101</v>
      </c>
    </row>
    <row r="3627" spans="1:20" x14ac:dyDescent="0.2">
      <c r="A3627" s="1">
        <v>43384</v>
      </c>
      <c r="B3627" t="s">
        <v>22</v>
      </c>
      <c r="C3627">
        <v>39</v>
      </c>
      <c r="D3627">
        <v>8</v>
      </c>
      <c r="E3627">
        <v>0</v>
      </c>
      <c r="F3627">
        <v>370</v>
      </c>
      <c r="G3627" s="5">
        <v>4.06451612903225</v>
      </c>
      <c r="H3627" s="5">
        <v>67823.967741935397</v>
      </c>
      <c r="I3627">
        <v>42</v>
      </c>
      <c r="J3627">
        <v>7</v>
      </c>
      <c r="K3627">
        <v>0</v>
      </c>
      <c r="L3627">
        <v>363</v>
      </c>
      <c r="M3627">
        <v>26</v>
      </c>
      <c r="N3627">
        <v>8</v>
      </c>
      <c r="O3627">
        <v>1</v>
      </c>
      <c r="P3627">
        <v>227</v>
      </c>
      <c r="Q3627">
        <v>18</v>
      </c>
      <c r="R3627">
        <v>8</v>
      </c>
      <c r="S3627">
        <v>1</v>
      </c>
      <c r="T3627">
        <v>157</v>
      </c>
    </row>
    <row r="3628" spans="1:20" x14ac:dyDescent="0.2">
      <c r="A3628" s="1">
        <v>43384</v>
      </c>
      <c r="B3628" t="s">
        <v>23</v>
      </c>
      <c r="C3628">
        <v>35</v>
      </c>
      <c r="D3628">
        <v>10</v>
      </c>
      <c r="E3628">
        <v>0</v>
      </c>
      <c r="F3628">
        <v>384</v>
      </c>
      <c r="G3628" s="5">
        <v>4.4705882352941098</v>
      </c>
      <c r="H3628" s="5">
        <v>32480.647058823499</v>
      </c>
      <c r="I3628">
        <v>51</v>
      </c>
      <c r="J3628">
        <v>10</v>
      </c>
      <c r="K3628">
        <v>0</v>
      </c>
      <c r="L3628">
        <v>555</v>
      </c>
      <c r="M3628">
        <v>37</v>
      </c>
      <c r="N3628">
        <v>10</v>
      </c>
      <c r="O3628">
        <v>0</v>
      </c>
      <c r="P3628">
        <v>409</v>
      </c>
      <c r="Q3628">
        <v>35</v>
      </c>
      <c r="R3628">
        <v>10</v>
      </c>
      <c r="S3628">
        <v>0</v>
      </c>
      <c r="T3628">
        <v>384</v>
      </c>
    </row>
    <row r="3629" spans="1:20" x14ac:dyDescent="0.2">
      <c r="A3629" s="1">
        <v>43384</v>
      </c>
      <c r="B3629" t="s">
        <v>24</v>
      </c>
      <c r="C3629">
        <v>10</v>
      </c>
      <c r="D3629">
        <v>2</v>
      </c>
      <c r="E3629">
        <v>0</v>
      </c>
      <c r="F3629">
        <v>20</v>
      </c>
      <c r="G3629" s="5">
        <v>1.9</v>
      </c>
      <c r="H3629" s="5">
        <v>89999.4</v>
      </c>
      <c r="I3629">
        <v>21</v>
      </c>
      <c r="J3629">
        <v>2</v>
      </c>
      <c r="K3629">
        <v>0</v>
      </c>
      <c r="L3629">
        <v>54</v>
      </c>
      <c r="M3629">
        <v>24</v>
      </c>
      <c r="N3629">
        <v>2</v>
      </c>
      <c r="O3629">
        <v>0</v>
      </c>
      <c r="P3629">
        <v>84</v>
      </c>
      <c r="Q3629">
        <v>21</v>
      </c>
      <c r="R3629">
        <v>2</v>
      </c>
      <c r="S3629">
        <v>0</v>
      </c>
      <c r="T3629">
        <v>63</v>
      </c>
    </row>
    <row r="3630" spans="1:20" x14ac:dyDescent="0.2">
      <c r="A3630" s="1">
        <v>43384</v>
      </c>
      <c r="B3630" t="s">
        <v>25</v>
      </c>
      <c r="C3630">
        <v>7</v>
      </c>
      <c r="D3630">
        <v>4</v>
      </c>
      <c r="E3630">
        <v>0</v>
      </c>
      <c r="F3630">
        <v>28</v>
      </c>
      <c r="G3630" s="5">
        <v>8.5</v>
      </c>
      <c r="H3630" s="5">
        <v>33367</v>
      </c>
      <c r="I3630">
        <v>20</v>
      </c>
      <c r="J3630">
        <v>4</v>
      </c>
      <c r="K3630">
        <v>0</v>
      </c>
      <c r="L3630">
        <v>69</v>
      </c>
      <c r="M3630">
        <v>9</v>
      </c>
      <c r="N3630">
        <v>4</v>
      </c>
      <c r="O3630">
        <v>0</v>
      </c>
      <c r="P3630">
        <v>32</v>
      </c>
      <c r="Q3630">
        <v>9</v>
      </c>
      <c r="R3630">
        <v>4</v>
      </c>
      <c r="S3630">
        <v>0</v>
      </c>
      <c r="T3630">
        <v>36</v>
      </c>
    </row>
    <row r="3631" spans="1:20" x14ac:dyDescent="0.2">
      <c r="A3631" s="1">
        <v>43384</v>
      </c>
      <c r="B3631" t="s">
        <v>26</v>
      </c>
      <c r="C3631">
        <v>32</v>
      </c>
      <c r="D3631">
        <v>2</v>
      </c>
      <c r="E3631">
        <v>0</v>
      </c>
      <c r="F3631">
        <v>64</v>
      </c>
      <c r="G3631" s="5">
        <v>5.6666666666666599</v>
      </c>
      <c r="H3631" s="5">
        <v>47765.952380952302</v>
      </c>
      <c r="I3631">
        <v>50</v>
      </c>
      <c r="J3631">
        <v>2</v>
      </c>
      <c r="K3631">
        <v>0</v>
      </c>
      <c r="L3631">
        <v>98</v>
      </c>
      <c r="M3631">
        <v>50</v>
      </c>
      <c r="N3631">
        <v>2</v>
      </c>
      <c r="O3631">
        <v>0</v>
      </c>
      <c r="P3631">
        <v>91</v>
      </c>
      <c r="Q3631">
        <v>40</v>
      </c>
      <c r="R3631">
        <v>2</v>
      </c>
      <c r="S3631">
        <v>0</v>
      </c>
      <c r="T3631">
        <v>74</v>
      </c>
    </row>
    <row r="3632" spans="1:20" x14ac:dyDescent="0.2">
      <c r="A3632" s="1">
        <v>43384</v>
      </c>
      <c r="B3632" t="s">
        <v>27</v>
      </c>
      <c r="C3632">
        <v>14</v>
      </c>
      <c r="D3632">
        <v>8</v>
      </c>
      <c r="E3632">
        <v>2</v>
      </c>
      <c r="F3632">
        <v>111</v>
      </c>
      <c r="G3632" s="5">
        <v>4.71428571428571</v>
      </c>
      <c r="H3632" s="5">
        <v>64341.714285714203</v>
      </c>
      <c r="I3632">
        <v>16</v>
      </c>
      <c r="J3632">
        <v>7</v>
      </c>
      <c r="K3632">
        <v>0</v>
      </c>
      <c r="L3632">
        <v>133</v>
      </c>
      <c r="M3632">
        <v>11</v>
      </c>
      <c r="N3632">
        <v>8</v>
      </c>
      <c r="O3632">
        <v>1</v>
      </c>
      <c r="P3632">
        <v>94</v>
      </c>
      <c r="Q3632">
        <v>12</v>
      </c>
      <c r="R3632">
        <v>8</v>
      </c>
      <c r="S3632">
        <v>1</v>
      </c>
      <c r="T3632">
        <v>100</v>
      </c>
    </row>
    <row r="3633" spans="1:20" x14ac:dyDescent="0.2">
      <c r="A3633" s="1">
        <v>43384</v>
      </c>
      <c r="B3633" t="s">
        <v>28</v>
      </c>
      <c r="C3633">
        <v>16</v>
      </c>
      <c r="D3633">
        <v>9</v>
      </c>
      <c r="E3633">
        <v>1</v>
      </c>
      <c r="F3633">
        <v>133</v>
      </c>
      <c r="G3633" s="5">
        <v>4.5625</v>
      </c>
      <c r="H3633" s="5">
        <v>50149.875</v>
      </c>
      <c r="I3633">
        <v>21</v>
      </c>
      <c r="J3633">
        <v>10</v>
      </c>
      <c r="K3633">
        <v>0</v>
      </c>
      <c r="L3633">
        <v>211</v>
      </c>
      <c r="M3633">
        <v>18</v>
      </c>
      <c r="N3633">
        <v>7</v>
      </c>
      <c r="O3633">
        <v>0</v>
      </c>
      <c r="P3633">
        <v>124</v>
      </c>
      <c r="Q3633">
        <v>15</v>
      </c>
      <c r="R3633">
        <v>8</v>
      </c>
      <c r="S3633">
        <v>0</v>
      </c>
      <c r="T3633">
        <v>112</v>
      </c>
    </row>
    <row r="3634" spans="1:20" x14ac:dyDescent="0.2">
      <c r="A3634" s="1">
        <v>43384</v>
      </c>
      <c r="B3634" t="s">
        <v>29</v>
      </c>
      <c r="C3634">
        <v>18</v>
      </c>
      <c r="D3634">
        <v>2</v>
      </c>
      <c r="E3634">
        <v>0</v>
      </c>
      <c r="F3634">
        <v>44</v>
      </c>
      <c r="G3634" s="5">
        <v>2.1764705882352899</v>
      </c>
      <c r="H3634" s="5">
        <v>64862.705882352901</v>
      </c>
      <c r="I3634">
        <v>27</v>
      </c>
      <c r="J3634">
        <v>2</v>
      </c>
      <c r="K3634">
        <v>0</v>
      </c>
      <c r="L3634">
        <v>76</v>
      </c>
      <c r="M3634">
        <v>17</v>
      </c>
      <c r="N3634">
        <v>2</v>
      </c>
      <c r="O3634">
        <v>0</v>
      </c>
      <c r="P3634">
        <v>36</v>
      </c>
      <c r="Q3634">
        <v>17</v>
      </c>
      <c r="R3634">
        <v>2</v>
      </c>
      <c r="S3634">
        <v>0</v>
      </c>
      <c r="T3634">
        <v>44</v>
      </c>
    </row>
    <row r="3635" spans="1:20" x14ac:dyDescent="0.2">
      <c r="A3635" s="1">
        <v>43384</v>
      </c>
      <c r="B3635" t="s">
        <v>30</v>
      </c>
      <c r="C3635">
        <v>11</v>
      </c>
      <c r="D3635">
        <v>2</v>
      </c>
      <c r="E3635">
        <v>0</v>
      </c>
      <c r="F3635">
        <v>26</v>
      </c>
      <c r="G3635" s="5">
        <v>1.27272727272727</v>
      </c>
      <c r="H3635" s="5">
        <v>81830</v>
      </c>
      <c r="I3635">
        <v>21</v>
      </c>
      <c r="J3635">
        <v>2</v>
      </c>
      <c r="K3635">
        <v>0</v>
      </c>
      <c r="L3635">
        <v>55</v>
      </c>
      <c r="M3635">
        <v>19</v>
      </c>
      <c r="N3635">
        <v>2</v>
      </c>
      <c r="O3635">
        <v>0</v>
      </c>
      <c r="P3635">
        <v>58</v>
      </c>
      <c r="Q3635">
        <v>10</v>
      </c>
      <c r="R3635">
        <v>2</v>
      </c>
      <c r="S3635">
        <v>0</v>
      </c>
      <c r="T3635">
        <v>21</v>
      </c>
    </row>
    <row r="3636" spans="1:20" x14ac:dyDescent="0.2">
      <c r="A3636" s="1">
        <v>43384</v>
      </c>
      <c r="B3636" t="s">
        <v>31</v>
      </c>
      <c r="C3636">
        <v>80</v>
      </c>
      <c r="D3636">
        <v>13</v>
      </c>
      <c r="E3636">
        <v>1</v>
      </c>
      <c r="F3636">
        <v>980</v>
      </c>
      <c r="G3636" s="5">
        <v>4.7297297297297298</v>
      </c>
      <c r="H3636" s="5">
        <v>55475.581081081</v>
      </c>
      <c r="I3636">
        <v>101</v>
      </c>
      <c r="J3636">
        <v>14</v>
      </c>
      <c r="K3636">
        <v>0</v>
      </c>
      <c r="L3636">
        <v>1341</v>
      </c>
      <c r="M3636">
        <v>84</v>
      </c>
      <c r="N3636">
        <v>13</v>
      </c>
      <c r="O3636">
        <v>0</v>
      </c>
      <c r="P3636">
        <v>1106</v>
      </c>
      <c r="Q3636">
        <v>79</v>
      </c>
      <c r="R3636">
        <v>13</v>
      </c>
      <c r="S3636">
        <v>1</v>
      </c>
      <c r="T3636">
        <v>952</v>
      </c>
    </row>
    <row r="3637" spans="1:20" x14ac:dyDescent="0.2">
      <c r="A3637" s="1">
        <v>43384</v>
      </c>
      <c r="B3637" t="s">
        <v>32</v>
      </c>
      <c r="C3637">
        <v>34</v>
      </c>
      <c r="D3637">
        <v>3</v>
      </c>
      <c r="E3637">
        <v>0</v>
      </c>
      <c r="F3637">
        <v>135</v>
      </c>
      <c r="G3637" s="5">
        <v>4.59375</v>
      </c>
      <c r="H3637" s="5">
        <v>56354.9375</v>
      </c>
      <c r="I3637">
        <v>34</v>
      </c>
      <c r="J3637">
        <v>3</v>
      </c>
      <c r="K3637">
        <v>0</v>
      </c>
      <c r="L3637">
        <v>128</v>
      </c>
      <c r="M3637">
        <v>23</v>
      </c>
      <c r="N3637">
        <v>3</v>
      </c>
      <c r="O3637">
        <v>0</v>
      </c>
      <c r="P3637">
        <v>103</v>
      </c>
      <c r="Q3637">
        <v>27</v>
      </c>
      <c r="R3637">
        <v>3</v>
      </c>
      <c r="S3637">
        <v>0</v>
      </c>
      <c r="T3637">
        <v>106</v>
      </c>
    </row>
    <row r="3638" spans="1:20" x14ac:dyDescent="0.2">
      <c r="A3638" s="1">
        <v>43385</v>
      </c>
      <c r="B3638" t="s">
        <v>19</v>
      </c>
      <c r="C3638">
        <v>49</v>
      </c>
      <c r="D3638">
        <v>13</v>
      </c>
      <c r="E3638">
        <v>1</v>
      </c>
      <c r="F3638">
        <v>577</v>
      </c>
      <c r="G3638" s="5">
        <v>7.4285714285714199</v>
      </c>
      <c r="H3638" s="5">
        <v>49152.061224489698</v>
      </c>
      <c r="I3638">
        <v>61</v>
      </c>
      <c r="J3638">
        <v>9</v>
      </c>
      <c r="K3638">
        <v>1</v>
      </c>
      <c r="L3638">
        <v>505</v>
      </c>
      <c r="M3638">
        <v>50</v>
      </c>
      <c r="N3638">
        <v>10</v>
      </c>
      <c r="O3638">
        <v>1</v>
      </c>
      <c r="P3638">
        <v>449</v>
      </c>
      <c r="Q3638">
        <v>64</v>
      </c>
      <c r="R3638">
        <v>13</v>
      </c>
      <c r="S3638">
        <v>1</v>
      </c>
      <c r="T3638">
        <v>777</v>
      </c>
    </row>
    <row r="3639" spans="1:20" x14ac:dyDescent="0.2">
      <c r="A3639" s="1">
        <v>43385</v>
      </c>
      <c r="B3639" t="s">
        <v>20</v>
      </c>
      <c r="C3639">
        <v>27</v>
      </c>
      <c r="D3639">
        <v>8</v>
      </c>
      <c r="E3639">
        <v>3</v>
      </c>
      <c r="F3639">
        <v>145</v>
      </c>
      <c r="G3639" s="5">
        <v>2.4285714285714199</v>
      </c>
      <c r="H3639" s="5">
        <v>62087.190476190401</v>
      </c>
      <c r="I3639">
        <v>26</v>
      </c>
      <c r="J3639">
        <v>11</v>
      </c>
      <c r="K3639">
        <v>0</v>
      </c>
      <c r="L3639">
        <v>293</v>
      </c>
      <c r="M3639">
        <v>21</v>
      </c>
      <c r="N3639">
        <v>8</v>
      </c>
      <c r="O3639">
        <v>0</v>
      </c>
      <c r="P3639">
        <v>161</v>
      </c>
      <c r="Q3639">
        <v>32</v>
      </c>
      <c r="R3639">
        <v>9</v>
      </c>
      <c r="S3639">
        <v>0</v>
      </c>
      <c r="T3639">
        <v>281</v>
      </c>
    </row>
    <row r="3640" spans="1:20" x14ac:dyDescent="0.2">
      <c r="A3640" s="1">
        <v>43385</v>
      </c>
      <c r="B3640" t="s">
        <v>21</v>
      </c>
      <c r="C3640">
        <v>18</v>
      </c>
      <c r="D3640">
        <v>10</v>
      </c>
      <c r="E3640">
        <v>2</v>
      </c>
      <c r="F3640">
        <v>153</v>
      </c>
      <c r="G3640" s="5">
        <v>1.3571428571428501</v>
      </c>
      <c r="H3640" s="5">
        <v>71456.5</v>
      </c>
      <c r="I3640">
        <v>21</v>
      </c>
      <c r="J3640">
        <v>10</v>
      </c>
      <c r="K3640">
        <v>0</v>
      </c>
      <c r="L3640">
        <v>211</v>
      </c>
      <c r="M3640">
        <v>24</v>
      </c>
      <c r="N3640">
        <v>10</v>
      </c>
      <c r="O3640">
        <v>0</v>
      </c>
      <c r="P3640">
        <v>243</v>
      </c>
      <c r="Q3640">
        <v>21</v>
      </c>
      <c r="R3640">
        <v>10</v>
      </c>
      <c r="S3640">
        <v>0</v>
      </c>
      <c r="T3640">
        <v>214</v>
      </c>
    </row>
    <row r="3641" spans="1:20" x14ac:dyDescent="0.2">
      <c r="A3641" s="1">
        <v>43385</v>
      </c>
      <c r="B3641" t="s">
        <v>22</v>
      </c>
      <c r="C3641">
        <v>45</v>
      </c>
      <c r="D3641">
        <v>8</v>
      </c>
      <c r="E3641">
        <v>0</v>
      </c>
      <c r="F3641">
        <v>416</v>
      </c>
      <c r="G3641" s="5">
        <v>2.2093023255813899</v>
      </c>
      <c r="H3641" s="5">
        <v>67618.837209302306</v>
      </c>
      <c r="I3641">
        <v>46</v>
      </c>
      <c r="J3641">
        <v>7</v>
      </c>
      <c r="K3641">
        <v>0</v>
      </c>
      <c r="L3641">
        <v>395</v>
      </c>
      <c r="M3641">
        <v>42</v>
      </c>
      <c r="N3641">
        <v>8</v>
      </c>
      <c r="O3641">
        <v>0</v>
      </c>
      <c r="P3641">
        <v>386</v>
      </c>
      <c r="Q3641">
        <v>59</v>
      </c>
      <c r="R3641">
        <v>8</v>
      </c>
      <c r="S3641">
        <v>0</v>
      </c>
      <c r="T3641">
        <v>549</v>
      </c>
    </row>
    <row r="3642" spans="1:20" x14ac:dyDescent="0.2">
      <c r="A3642" s="1">
        <v>43385</v>
      </c>
      <c r="B3642" t="s">
        <v>23</v>
      </c>
      <c r="C3642">
        <v>56</v>
      </c>
      <c r="D3642">
        <v>10</v>
      </c>
      <c r="E3642">
        <v>0</v>
      </c>
      <c r="F3642">
        <v>613</v>
      </c>
      <c r="G3642" s="5">
        <v>1.6603773584905599</v>
      </c>
      <c r="H3642" s="5">
        <v>81174.679245282998</v>
      </c>
      <c r="I3642">
        <v>72</v>
      </c>
      <c r="J3642">
        <v>10</v>
      </c>
      <c r="K3642">
        <v>0</v>
      </c>
      <c r="L3642">
        <v>806</v>
      </c>
      <c r="M3642">
        <v>65</v>
      </c>
      <c r="N3642">
        <v>10</v>
      </c>
      <c r="O3642">
        <v>0</v>
      </c>
      <c r="P3642">
        <v>731</v>
      </c>
      <c r="Q3642">
        <v>99</v>
      </c>
      <c r="R3642">
        <v>10</v>
      </c>
      <c r="S3642">
        <v>0</v>
      </c>
      <c r="T3642">
        <v>1104</v>
      </c>
    </row>
    <row r="3643" spans="1:20" x14ac:dyDescent="0.2">
      <c r="A3643" s="1">
        <v>43385</v>
      </c>
      <c r="B3643" t="s">
        <v>24</v>
      </c>
      <c r="C3643">
        <v>21</v>
      </c>
      <c r="D3643">
        <v>2</v>
      </c>
      <c r="E3643">
        <v>0</v>
      </c>
      <c r="F3643">
        <v>54</v>
      </c>
      <c r="G3643" s="5">
        <v>3</v>
      </c>
      <c r="H3643" s="5">
        <v>70176.399999999994</v>
      </c>
      <c r="I3643">
        <v>23</v>
      </c>
      <c r="J3643">
        <v>2</v>
      </c>
      <c r="K3643">
        <v>0</v>
      </c>
      <c r="L3643">
        <v>52</v>
      </c>
      <c r="M3643">
        <v>24</v>
      </c>
      <c r="N3643">
        <v>2</v>
      </c>
      <c r="O3643">
        <v>0</v>
      </c>
      <c r="P3643">
        <v>67</v>
      </c>
      <c r="Q3643">
        <v>19</v>
      </c>
      <c r="R3643">
        <v>2</v>
      </c>
      <c r="S3643">
        <v>0</v>
      </c>
      <c r="T3643">
        <v>57</v>
      </c>
    </row>
    <row r="3644" spans="1:20" x14ac:dyDescent="0.2">
      <c r="A3644" s="1">
        <v>43385</v>
      </c>
      <c r="B3644" t="s">
        <v>25</v>
      </c>
      <c r="C3644">
        <v>9</v>
      </c>
      <c r="D3644">
        <v>4</v>
      </c>
      <c r="E3644">
        <v>0</v>
      </c>
      <c r="F3644">
        <v>36</v>
      </c>
      <c r="G3644" s="5">
        <v>8.3333333333333304</v>
      </c>
      <c r="H3644" s="5">
        <v>17044.5</v>
      </c>
      <c r="I3644">
        <v>14</v>
      </c>
      <c r="J3644">
        <v>4</v>
      </c>
      <c r="K3644">
        <v>0</v>
      </c>
      <c r="L3644">
        <v>49</v>
      </c>
      <c r="M3644">
        <v>21</v>
      </c>
      <c r="N3644">
        <v>4</v>
      </c>
      <c r="O3644">
        <v>1</v>
      </c>
      <c r="P3644">
        <v>76</v>
      </c>
      <c r="Q3644">
        <v>13</v>
      </c>
      <c r="R3644">
        <v>4</v>
      </c>
      <c r="S3644">
        <v>0</v>
      </c>
      <c r="T3644">
        <v>51</v>
      </c>
    </row>
    <row r="3645" spans="1:20" x14ac:dyDescent="0.2">
      <c r="A3645" s="1">
        <v>43385</v>
      </c>
      <c r="B3645" t="s">
        <v>26</v>
      </c>
      <c r="C3645">
        <v>42</v>
      </c>
      <c r="D3645">
        <v>2</v>
      </c>
      <c r="E3645">
        <v>0</v>
      </c>
      <c r="F3645">
        <v>84</v>
      </c>
      <c r="G3645" s="5">
        <v>4.9310344827586201</v>
      </c>
      <c r="H3645" s="5">
        <v>55348.241379310297</v>
      </c>
      <c r="I3645">
        <v>66</v>
      </c>
      <c r="J3645">
        <v>2</v>
      </c>
      <c r="K3645">
        <v>0</v>
      </c>
      <c r="L3645">
        <v>129</v>
      </c>
      <c r="M3645">
        <v>52</v>
      </c>
      <c r="N3645">
        <v>2</v>
      </c>
      <c r="O3645">
        <v>0</v>
      </c>
      <c r="P3645">
        <v>103</v>
      </c>
      <c r="Q3645">
        <v>91</v>
      </c>
      <c r="R3645">
        <v>2</v>
      </c>
      <c r="S3645">
        <v>0</v>
      </c>
      <c r="T3645">
        <v>178</v>
      </c>
    </row>
    <row r="3646" spans="1:20" x14ac:dyDescent="0.2">
      <c r="A3646" s="1">
        <v>43385</v>
      </c>
      <c r="B3646" t="s">
        <v>27</v>
      </c>
      <c r="C3646">
        <v>11</v>
      </c>
      <c r="D3646">
        <v>8</v>
      </c>
      <c r="E3646">
        <v>3</v>
      </c>
      <c r="F3646">
        <v>72</v>
      </c>
      <c r="G3646" s="5">
        <v>8.9090909090908994</v>
      </c>
      <c r="H3646" s="5">
        <v>54596.090909090897</v>
      </c>
      <c r="I3646">
        <v>19</v>
      </c>
      <c r="J3646">
        <v>8</v>
      </c>
      <c r="K3646">
        <v>0</v>
      </c>
      <c r="L3646">
        <v>180</v>
      </c>
      <c r="M3646">
        <v>23</v>
      </c>
      <c r="N3646">
        <v>8</v>
      </c>
      <c r="O3646">
        <v>1</v>
      </c>
      <c r="P3646">
        <v>199</v>
      </c>
      <c r="Q3646">
        <v>14</v>
      </c>
      <c r="R3646">
        <v>8</v>
      </c>
      <c r="S3646">
        <v>1</v>
      </c>
      <c r="T3646">
        <v>126</v>
      </c>
    </row>
    <row r="3647" spans="1:20" x14ac:dyDescent="0.2">
      <c r="A3647" s="1">
        <v>43385</v>
      </c>
      <c r="B3647" t="s">
        <v>28</v>
      </c>
      <c r="C3647">
        <v>33</v>
      </c>
      <c r="D3647">
        <v>8</v>
      </c>
      <c r="E3647">
        <v>0</v>
      </c>
      <c r="F3647">
        <v>251</v>
      </c>
      <c r="G3647" s="5">
        <v>2.7037037037037002</v>
      </c>
      <c r="H3647" s="5">
        <v>66798.481481481402</v>
      </c>
      <c r="I3647">
        <v>25</v>
      </c>
      <c r="J3647">
        <v>9</v>
      </c>
      <c r="K3647">
        <v>0</v>
      </c>
      <c r="L3647">
        <v>232</v>
      </c>
      <c r="M3647">
        <v>14</v>
      </c>
      <c r="N3647">
        <v>9</v>
      </c>
      <c r="O3647">
        <v>0</v>
      </c>
      <c r="P3647">
        <v>127</v>
      </c>
      <c r="Q3647">
        <v>29</v>
      </c>
      <c r="R3647">
        <v>8</v>
      </c>
      <c r="S3647">
        <v>1</v>
      </c>
      <c r="T3647">
        <v>210</v>
      </c>
    </row>
    <row r="3648" spans="1:20" x14ac:dyDescent="0.2">
      <c r="A3648" s="1">
        <v>43385</v>
      </c>
      <c r="B3648" t="s">
        <v>29</v>
      </c>
      <c r="C3648">
        <v>18</v>
      </c>
      <c r="D3648">
        <v>2</v>
      </c>
      <c r="E3648">
        <v>0</v>
      </c>
      <c r="F3648">
        <v>44</v>
      </c>
      <c r="G3648" s="5">
        <v>2.6666666666666599</v>
      </c>
      <c r="H3648" s="5">
        <v>66775.833333333299</v>
      </c>
      <c r="I3648">
        <v>30</v>
      </c>
      <c r="J3648">
        <v>2</v>
      </c>
      <c r="K3648">
        <v>0</v>
      </c>
      <c r="L3648">
        <v>64</v>
      </c>
      <c r="M3648">
        <v>23</v>
      </c>
      <c r="N3648">
        <v>2</v>
      </c>
      <c r="O3648">
        <v>0</v>
      </c>
      <c r="P3648">
        <v>46</v>
      </c>
      <c r="Q3648">
        <v>31</v>
      </c>
      <c r="R3648">
        <v>2</v>
      </c>
      <c r="S3648">
        <v>0</v>
      </c>
      <c r="T3648">
        <v>75</v>
      </c>
    </row>
    <row r="3649" spans="1:20" x14ac:dyDescent="0.2">
      <c r="A3649" s="1">
        <v>43385</v>
      </c>
      <c r="B3649" t="s">
        <v>30</v>
      </c>
      <c r="C3649">
        <v>17</v>
      </c>
      <c r="D3649">
        <v>2</v>
      </c>
      <c r="E3649">
        <v>0</v>
      </c>
      <c r="F3649">
        <v>40</v>
      </c>
      <c r="G3649" s="5">
        <v>2.1176470588235201</v>
      </c>
      <c r="H3649" s="5">
        <v>59046.764705882299</v>
      </c>
      <c r="I3649">
        <v>20</v>
      </c>
      <c r="J3649">
        <v>2</v>
      </c>
      <c r="K3649">
        <v>0</v>
      </c>
      <c r="L3649">
        <v>54</v>
      </c>
      <c r="M3649">
        <v>29</v>
      </c>
      <c r="N3649">
        <v>2</v>
      </c>
      <c r="O3649">
        <v>0</v>
      </c>
      <c r="P3649">
        <v>66</v>
      </c>
      <c r="Q3649">
        <v>18</v>
      </c>
      <c r="R3649">
        <v>2</v>
      </c>
      <c r="S3649">
        <v>0</v>
      </c>
      <c r="T3649">
        <v>52</v>
      </c>
    </row>
    <row r="3650" spans="1:20" x14ac:dyDescent="0.2">
      <c r="A3650" s="1">
        <v>43385</v>
      </c>
      <c r="B3650" t="s">
        <v>31</v>
      </c>
      <c r="C3650">
        <v>96</v>
      </c>
      <c r="D3650">
        <v>12</v>
      </c>
      <c r="E3650">
        <v>1</v>
      </c>
      <c r="F3650">
        <v>1102</v>
      </c>
      <c r="G3650" s="5">
        <v>3.63043478260869</v>
      </c>
      <c r="H3650" s="5">
        <v>56678.9239130434</v>
      </c>
      <c r="I3650">
        <v>134</v>
      </c>
      <c r="J3650">
        <v>13</v>
      </c>
      <c r="K3650">
        <v>0</v>
      </c>
      <c r="L3650">
        <v>1671</v>
      </c>
      <c r="M3650">
        <v>111</v>
      </c>
      <c r="N3650">
        <v>12</v>
      </c>
      <c r="O3650">
        <v>0</v>
      </c>
      <c r="P3650">
        <v>1248</v>
      </c>
      <c r="Q3650">
        <v>142</v>
      </c>
      <c r="R3650">
        <v>13</v>
      </c>
      <c r="S3650">
        <v>0</v>
      </c>
      <c r="T3650">
        <v>1849</v>
      </c>
    </row>
    <row r="3651" spans="1:20" x14ac:dyDescent="0.2">
      <c r="A3651" s="1">
        <v>43385</v>
      </c>
      <c r="B3651" t="s">
        <v>32</v>
      </c>
      <c r="C3651">
        <v>36</v>
      </c>
      <c r="D3651">
        <v>3</v>
      </c>
      <c r="E3651">
        <v>0</v>
      </c>
      <c r="F3651">
        <v>136</v>
      </c>
      <c r="G3651" s="5">
        <v>2.52941176470588</v>
      </c>
      <c r="H3651" s="5">
        <v>61885.764705882299</v>
      </c>
      <c r="I3651">
        <v>56</v>
      </c>
      <c r="J3651">
        <v>3</v>
      </c>
      <c r="K3651">
        <v>0</v>
      </c>
      <c r="L3651">
        <v>227</v>
      </c>
      <c r="M3651">
        <v>42</v>
      </c>
      <c r="N3651">
        <v>3</v>
      </c>
      <c r="O3651">
        <v>0</v>
      </c>
      <c r="P3651">
        <v>151</v>
      </c>
      <c r="Q3651">
        <v>52</v>
      </c>
      <c r="R3651">
        <v>3</v>
      </c>
      <c r="S3651">
        <v>0</v>
      </c>
      <c r="T3651">
        <v>199</v>
      </c>
    </row>
    <row r="3652" spans="1:20" x14ac:dyDescent="0.2">
      <c r="A3652" s="1">
        <v>43386</v>
      </c>
      <c r="B3652" t="s">
        <v>18</v>
      </c>
      <c r="C3652">
        <v>10</v>
      </c>
      <c r="D3652">
        <v>4</v>
      </c>
      <c r="E3652">
        <v>0</v>
      </c>
      <c r="F3652">
        <v>32</v>
      </c>
      <c r="G3652" s="5">
        <v>4.5714285714285703</v>
      </c>
      <c r="H3652" s="5">
        <v>43042.571428571398</v>
      </c>
      <c r="I3652">
        <v>12</v>
      </c>
      <c r="J3652">
        <v>4</v>
      </c>
      <c r="K3652">
        <v>0</v>
      </c>
      <c r="L3652">
        <v>42</v>
      </c>
      <c r="M3652">
        <v>20</v>
      </c>
      <c r="N3652">
        <v>4</v>
      </c>
      <c r="O3652">
        <v>0</v>
      </c>
      <c r="P3652">
        <v>69</v>
      </c>
      <c r="Q3652">
        <v>11</v>
      </c>
      <c r="R3652">
        <v>4</v>
      </c>
      <c r="S3652">
        <v>0</v>
      </c>
      <c r="T3652">
        <v>38</v>
      </c>
    </row>
    <row r="3653" spans="1:20" x14ac:dyDescent="0.2">
      <c r="A3653" s="1">
        <v>43386</v>
      </c>
      <c r="B3653" t="s">
        <v>19</v>
      </c>
      <c r="C3653">
        <v>66</v>
      </c>
      <c r="D3653">
        <v>12</v>
      </c>
      <c r="E3653">
        <v>1</v>
      </c>
      <c r="F3653">
        <v>700</v>
      </c>
      <c r="G3653" s="5">
        <v>2.15151515151515</v>
      </c>
      <c r="H3653" s="5">
        <v>56239.136363636302</v>
      </c>
      <c r="I3653">
        <v>38</v>
      </c>
      <c r="J3653">
        <v>12</v>
      </c>
      <c r="K3653">
        <v>1</v>
      </c>
      <c r="L3653">
        <v>437</v>
      </c>
      <c r="M3653">
        <v>33</v>
      </c>
      <c r="N3653">
        <v>16</v>
      </c>
      <c r="O3653">
        <v>2</v>
      </c>
      <c r="P3653">
        <v>455</v>
      </c>
      <c r="Q3653">
        <v>42</v>
      </c>
      <c r="R3653">
        <v>12</v>
      </c>
      <c r="S3653">
        <v>1</v>
      </c>
      <c r="T3653">
        <v>442</v>
      </c>
    </row>
    <row r="3654" spans="1:20" x14ac:dyDescent="0.2">
      <c r="A3654" s="1">
        <v>43386</v>
      </c>
      <c r="B3654" t="s">
        <v>20</v>
      </c>
      <c r="C3654">
        <v>40</v>
      </c>
      <c r="D3654">
        <v>9</v>
      </c>
      <c r="E3654">
        <v>0</v>
      </c>
      <c r="F3654">
        <v>443</v>
      </c>
      <c r="G3654" s="5">
        <v>2.2068965517241299</v>
      </c>
      <c r="H3654" s="5">
        <v>51934.965517241297</v>
      </c>
      <c r="I3654">
        <v>21</v>
      </c>
      <c r="J3654">
        <v>11</v>
      </c>
      <c r="K3654">
        <v>0</v>
      </c>
      <c r="L3654">
        <v>230</v>
      </c>
      <c r="M3654">
        <v>51</v>
      </c>
      <c r="N3654">
        <v>10</v>
      </c>
      <c r="O3654">
        <v>0</v>
      </c>
      <c r="P3654">
        <v>521</v>
      </c>
      <c r="Q3654">
        <v>20</v>
      </c>
      <c r="R3654">
        <v>12</v>
      </c>
      <c r="S3654">
        <v>0</v>
      </c>
      <c r="T3654">
        <v>242</v>
      </c>
    </row>
    <row r="3655" spans="1:20" x14ac:dyDescent="0.2">
      <c r="A3655" s="1">
        <v>43386</v>
      </c>
      <c r="B3655" t="s">
        <v>21</v>
      </c>
      <c r="C3655">
        <v>35</v>
      </c>
      <c r="D3655">
        <v>10</v>
      </c>
      <c r="E3655">
        <v>0</v>
      </c>
      <c r="F3655">
        <v>355</v>
      </c>
      <c r="G3655" s="5">
        <v>3</v>
      </c>
      <c r="H3655" s="5">
        <v>55008.387096774197</v>
      </c>
      <c r="I3655">
        <v>25</v>
      </c>
      <c r="J3655">
        <v>10</v>
      </c>
      <c r="K3655">
        <v>0</v>
      </c>
      <c r="L3655">
        <v>241</v>
      </c>
      <c r="M3655">
        <v>9</v>
      </c>
      <c r="N3655">
        <v>10</v>
      </c>
      <c r="O3655">
        <v>0</v>
      </c>
      <c r="P3655">
        <v>92</v>
      </c>
      <c r="Q3655">
        <v>17</v>
      </c>
      <c r="R3655">
        <v>10</v>
      </c>
      <c r="S3655">
        <v>0</v>
      </c>
      <c r="T3655">
        <v>169</v>
      </c>
    </row>
    <row r="3656" spans="1:20" x14ac:dyDescent="0.2">
      <c r="A3656" s="1">
        <v>43386</v>
      </c>
      <c r="B3656" t="s">
        <v>22</v>
      </c>
      <c r="C3656">
        <v>60</v>
      </c>
      <c r="D3656">
        <v>8</v>
      </c>
      <c r="E3656">
        <v>0</v>
      </c>
      <c r="F3656">
        <v>541</v>
      </c>
      <c r="G3656" s="5">
        <v>1.7413793103448201</v>
      </c>
      <c r="H3656" s="5">
        <v>74237.672413793101</v>
      </c>
      <c r="I3656">
        <v>47</v>
      </c>
      <c r="J3656">
        <v>7</v>
      </c>
      <c r="K3656">
        <v>0</v>
      </c>
      <c r="L3656">
        <v>405</v>
      </c>
      <c r="M3656">
        <v>37</v>
      </c>
      <c r="N3656">
        <v>8</v>
      </c>
      <c r="O3656">
        <v>0</v>
      </c>
      <c r="P3656">
        <v>345</v>
      </c>
      <c r="Q3656">
        <v>36</v>
      </c>
      <c r="R3656">
        <v>8</v>
      </c>
      <c r="S3656">
        <v>0</v>
      </c>
      <c r="T3656">
        <v>332</v>
      </c>
    </row>
    <row r="3657" spans="1:20" x14ac:dyDescent="0.2">
      <c r="A3657" s="1">
        <v>43386</v>
      </c>
      <c r="B3657" t="s">
        <v>23</v>
      </c>
      <c r="C3657">
        <v>76</v>
      </c>
      <c r="D3657">
        <v>10</v>
      </c>
      <c r="E3657">
        <v>0</v>
      </c>
      <c r="F3657">
        <v>835</v>
      </c>
      <c r="G3657" s="5">
        <v>3.23943661971831</v>
      </c>
      <c r="H3657" s="5">
        <v>55109.535211267597</v>
      </c>
      <c r="I3657">
        <v>80</v>
      </c>
      <c r="J3657">
        <v>10</v>
      </c>
      <c r="K3657">
        <v>0</v>
      </c>
      <c r="L3657">
        <v>887</v>
      </c>
      <c r="M3657">
        <v>58</v>
      </c>
      <c r="N3657">
        <v>10</v>
      </c>
      <c r="O3657">
        <v>0</v>
      </c>
      <c r="P3657">
        <v>640</v>
      </c>
      <c r="Q3657">
        <v>52</v>
      </c>
      <c r="R3657">
        <v>10</v>
      </c>
      <c r="S3657">
        <v>0</v>
      </c>
      <c r="T3657">
        <v>577</v>
      </c>
    </row>
    <row r="3658" spans="1:20" x14ac:dyDescent="0.2">
      <c r="A3658" s="1">
        <v>43386</v>
      </c>
      <c r="B3658" t="s">
        <v>24</v>
      </c>
      <c r="C3658">
        <v>34</v>
      </c>
      <c r="D3658">
        <v>2</v>
      </c>
      <c r="E3658">
        <v>0</v>
      </c>
      <c r="F3658">
        <v>89</v>
      </c>
      <c r="G3658" s="5">
        <v>2.125</v>
      </c>
      <c r="H3658" s="5">
        <v>59461.4375</v>
      </c>
      <c r="I3658">
        <v>13</v>
      </c>
      <c r="J3658">
        <v>2</v>
      </c>
      <c r="K3658">
        <v>0</v>
      </c>
      <c r="L3658">
        <v>38</v>
      </c>
      <c r="M3658">
        <v>20</v>
      </c>
      <c r="N3658">
        <v>2</v>
      </c>
      <c r="O3658">
        <v>0</v>
      </c>
      <c r="P3658">
        <v>79</v>
      </c>
      <c r="Q3658">
        <v>16</v>
      </c>
      <c r="R3658">
        <v>2</v>
      </c>
      <c r="S3658">
        <v>0</v>
      </c>
      <c r="T3658">
        <v>40</v>
      </c>
    </row>
    <row r="3659" spans="1:20" x14ac:dyDescent="0.2">
      <c r="A3659" s="1">
        <v>43386</v>
      </c>
      <c r="B3659" t="s">
        <v>25</v>
      </c>
      <c r="C3659">
        <v>13</v>
      </c>
      <c r="D3659">
        <v>4</v>
      </c>
      <c r="E3659">
        <v>0</v>
      </c>
      <c r="F3659">
        <v>50</v>
      </c>
      <c r="G3659" s="5">
        <v>4.5</v>
      </c>
      <c r="H3659" s="5">
        <v>58409.416666666599</v>
      </c>
      <c r="I3659">
        <v>4</v>
      </c>
      <c r="J3659">
        <v>4</v>
      </c>
      <c r="K3659">
        <v>0</v>
      </c>
      <c r="L3659">
        <v>14</v>
      </c>
      <c r="M3659">
        <v>12</v>
      </c>
      <c r="N3659">
        <v>4</v>
      </c>
      <c r="O3659">
        <v>1</v>
      </c>
      <c r="P3659">
        <v>42</v>
      </c>
      <c r="Q3659">
        <v>9</v>
      </c>
      <c r="R3659">
        <v>4</v>
      </c>
      <c r="S3659">
        <v>0</v>
      </c>
      <c r="T3659">
        <v>36</v>
      </c>
    </row>
    <row r="3660" spans="1:20" x14ac:dyDescent="0.2">
      <c r="A3660" s="1">
        <v>43386</v>
      </c>
      <c r="B3660" t="s">
        <v>26</v>
      </c>
      <c r="C3660">
        <v>83</v>
      </c>
      <c r="D3660">
        <v>2</v>
      </c>
      <c r="E3660">
        <v>0</v>
      </c>
      <c r="F3660">
        <v>162</v>
      </c>
      <c r="G3660" s="5">
        <v>3.0535714285714199</v>
      </c>
      <c r="H3660" s="5">
        <v>51926.660714285703</v>
      </c>
      <c r="I3660">
        <v>38</v>
      </c>
      <c r="J3660">
        <v>2</v>
      </c>
      <c r="K3660">
        <v>0</v>
      </c>
      <c r="L3660">
        <v>75</v>
      </c>
      <c r="M3660">
        <v>43</v>
      </c>
      <c r="N3660">
        <v>2</v>
      </c>
      <c r="O3660">
        <v>0</v>
      </c>
      <c r="P3660">
        <v>85</v>
      </c>
      <c r="Q3660">
        <v>63</v>
      </c>
      <c r="R3660">
        <v>2</v>
      </c>
      <c r="S3660">
        <v>0</v>
      </c>
      <c r="T3660">
        <v>125</v>
      </c>
    </row>
    <row r="3661" spans="1:20" x14ac:dyDescent="0.2">
      <c r="A3661" s="1">
        <v>43386</v>
      </c>
      <c r="B3661" t="s">
        <v>27</v>
      </c>
      <c r="C3661">
        <v>22</v>
      </c>
      <c r="D3661">
        <v>8</v>
      </c>
      <c r="E3661">
        <v>1</v>
      </c>
      <c r="F3661">
        <v>195</v>
      </c>
      <c r="G3661" s="5">
        <v>4</v>
      </c>
      <c r="H3661" s="5">
        <v>68243.909090909001</v>
      </c>
      <c r="I3661">
        <v>8</v>
      </c>
      <c r="J3661">
        <v>8</v>
      </c>
      <c r="K3661">
        <v>0</v>
      </c>
      <c r="L3661">
        <v>74</v>
      </c>
      <c r="M3661">
        <v>11</v>
      </c>
      <c r="N3661">
        <v>8</v>
      </c>
      <c r="O3661">
        <v>0</v>
      </c>
      <c r="P3661">
        <v>103</v>
      </c>
      <c r="Q3661">
        <v>8</v>
      </c>
      <c r="R3661">
        <v>8</v>
      </c>
      <c r="S3661">
        <v>0</v>
      </c>
      <c r="T3661">
        <v>74</v>
      </c>
    </row>
    <row r="3662" spans="1:20" x14ac:dyDescent="0.2">
      <c r="A3662" s="1">
        <v>43386</v>
      </c>
      <c r="B3662" t="s">
        <v>28</v>
      </c>
      <c r="C3662">
        <v>27</v>
      </c>
      <c r="D3662">
        <v>10</v>
      </c>
      <c r="E3662">
        <v>1</v>
      </c>
      <c r="F3662">
        <v>226</v>
      </c>
      <c r="G3662" s="5">
        <v>3.4814814814814801</v>
      </c>
      <c r="H3662" s="5">
        <v>55762.777777777701</v>
      </c>
      <c r="I3662">
        <v>26</v>
      </c>
      <c r="J3662">
        <v>10</v>
      </c>
      <c r="K3662">
        <v>0</v>
      </c>
      <c r="L3662">
        <v>243</v>
      </c>
      <c r="M3662">
        <v>38</v>
      </c>
      <c r="N3662">
        <v>15</v>
      </c>
      <c r="O3662">
        <v>0</v>
      </c>
      <c r="P3662">
        <v>444</v>
      </c>
      <c r="Q3662">
        <v>26</v>
      </c>
      <c r="R3662">
        <v>8</v>
      </c>
      <c r="S3662">
        <v>0</v>
      </c>
      <c r="T3662">
        <v>197</v>
      </c>
    </row>
    <row r="3663" spans="1:20" x14ac:dyDescent="0.2">
      <c r="A3663" s="1">
        <v>43386</v>
      </c>
      <c r="B3663" t="s">
        <v>29</v>
      </c>
      <c r="C3663">
        <v>36</v>
      </c>
      <c r="D3663">
        <v>2</v>
      </c>
      <c r="E3663">
        <v>0</v>
      </c>
      <c r="F3663">
        <v>92</v>
      </c>
      <c r="G3663" s="5">
        <v>3.0882352941176401</v>
      </c>
      <c r="H3663" s="5">
        <v>44355.205882352901</v>
      </c>
      <c r="I3663">
        <v>24</v>
      </c>
      <c r="J3663">
        <v>2</v>
      </c>
      <c r="K3663">
        <v>0</v>
      </c>
      <c r="L3663">
        <v>58</v>
      </c>
      <c r="M3663">
        <v>25</v>
      </c>
      <c r="N3663">
        <v>2</v>
      </c>
      <c r="O3663">
        <v>0</v>
      </c>
      <c r="P3663">
        <v>86</v>
      </c>
      <c r="Q3663">
        <v>20</v>
      </c>
      <c r="R3663">
        <v>2</v>
      </c>
      <c r="S3663">
        <v>0</v>
      </c>
      <c r="T3663">
        <v>50</v>
      </c>
    </row>
    <row r="3664" spans="1:20" x14ac:dyDescent="0.2">
      <c r="A3664" s="1">
        <v>43386</v>
      </c>
      <c r="B3664" t="s">
        <v>30</v>
      </c>
      <c r="C3664">
        <v>24</v>
      </c>
      <c r="D3664">
        <v>2</v>
      </c>
      <c r="E3664">
        <v>0</v>
      </c>
      <c r="F3664">
        <v>64</v>
      </c>
      <c r="G3664" s="5">
        <v>1.52173913043478</v>
      </c>
      <c r="H3664" s="5">
        <v>69678.565217391297</v>
      </c>
      <c r="I3664">
        <v>23</v>
      </c>
      <c r="J3664">
        <v>2</v>
      </c>
      <c r="K3664">
        <v>0</v>
      </c>
      <c r="L3664">
        <v>58</v>
      </c>
      <c r="M3664">
        <v>20</v>
      </c>
      <c r="N3664">
        <v>2</v>
      </c>
      <c r="O3664">
        <v>0</v>
      </c>
      <c r="P3664">
        <v>86</v>
      </c>
      <c r="Q3664">
        <v>19</v>
      </c>
      <c r="R3664">
        <v>2</v>
      </c>
      <c r="S3664">
        <v>0</v>
      </c>
      <c r="T3664">
        <v>52</v>
      </c>
    </row>
    <row r="3665" spans="1:20" x14ac:dyDescent="0.2">
      <c r="A3665" s="1">
        <v>43386</v>
      </c>
      <c r="B3665" t="s">
        <v>31</v>
      </c>
      <c r="C3665">
        <v>181</v>
      </c>
      <c r="D3665">
        <v>15</v>
      </c>
      <c r="E3665">
        <v>0</v>
      </c>
      <c r="F3665">
        <v>2612</v>
      </c>
      <c r="G3665" s="5">
        <v>2.8983050847457599</v>
      </c>
      <c r="H3665" s="5">
        <v>55512.446327683603</v>
      </c>
      <c r="I3665">
        <v>123</v>
      </c>
      <c r="J3665">
        <v>13</v>
      </c>
      <c r="K3665">
        <v>0</v>
      </c>
      <c r="L3665">
        <v>1457</v>
      </c>
      <c r="M3665">
        <v>112</v>
      </c>
      <c r="N3665">
        <v>16</v>
      </c>
      <c r="O3665">
        <v>0</v>
      </c>
      <c r="P3665">
        <v>1847</v>
      </c>
      <c r="Q3665">
        <v>102</v>
      </c>
      <c r="R3665">
        <v>16</v>
      </c>
      <c r="S3665">
        <v>1</v>
      </c>
      <c r="T3665">
        <v>1548</v>
      </c>
    </row>
    <row r="3666" spans="1:20" x14ac:dyDescent="0.2">
      <c r="A3666" s="1">
        <v>43386</v>
      </c>
      <c r="B3666" t="s">
        <v>32</v>
      </c>
      <c r="C3666">
        <v>78</v>
      </c>
      <c r="D3666">
        <v>3</v>
      </c>
      <c r="E3666">
        <v>0</v>
      </c>
      <c r="F3666">
        <v>339</v>
      </c>
      <c r="G3666" s="5">
        <v>2.52112676056338</v>
      </c>
      <c r="H3666" s="5">
        <v>57889.295774647799</v>
      </c>
      <c r="I3666">
        <v>43</v>
      </c>
      <c r="J3666">
        <v>3</v>
      </c>
      <c r="K3666">
        <v>0</v>
      </c>
      <c r="L3666">
        <v>182</v>
      </c>
      <c r="M3666">
        <v>41</v>
      </c>
      <c r="N3666">
        <v>3</v>
      </c>
      <c r="O3666">
        <v>0</v>
      </c>
      <c r="P3666">
        <v>184</v>
      </c>
      <c r="Q3666">
        <v>50</v>
      </c>
      <c r="R3666">
        <v>3</v>
      </c>
      <c r="S3666">
        <v>0</v>
      </c>
      <c r="T3666">
        <v>216</v>
      </c>
    </row>
    <row r="3667" spans="1:20" x14ac:dyDescent="0.2">
      <c r="A3667" s="1">
        <v>43388</v>
      </c>
      <c r="B3667" t="s">
        <v>18</v>
      </c>
      <c r="C3667">
        <v>6</v>
      </c>
      <c r="D3667">
        <v>4</v>
      </c>
      <c r="E3667">
        <v>0</v>
      </c>
      <c r="F3667">
        <v>21</v>
      </c>
      <c r="G3667" s="5">
        <v>3.6</v>
      </c>
      <c r="H3667" s="5">
        <v>40165.199999999997</v>
      </c>
      <c r="I3667">
        <v>14</v>
      </c>
      <c r="J3667">
        <v>4</v>
      </c>
      <c r="K3667">
        <v>0</v>
      </c>
      <c r="L3667">
        <v>48</v>
      </c>
      <c r="M3667">
        <v>7</v>
      </c>
      <c r="N3667">
        <v>4</v>
      </c>
      <c r="O3667">
        <v>0</v>
      </c>
      <c r="P3667">
        <v>24</v>
      </c>
      <c r="Q3667">
        <v>13</v>
      </c>
      <c r="R3667">
        <v>4</v>
      </c>
      <c r="S3667">
        <v>2</v>
      </c>
      <c r="T3667">
        <v>32</v>
      </c>
    </row>
    <row r="3668" spans="1:20" x14ac:dyDescent="0.2">
      <c r="A3668" s="1">
        <v>43388</v>
      </c>
      <c r="B3668" t="s">
        <v>19</v>
      </c>
      <c r="C3668">
        <v>34</v>
      </c>
      <c r="D3668">
        <v>12</v>
      </c>
      <c r="E3668">
        <v>2</v>
      </c>
      <c r="F3668">
        <v>324</v>
      </c>
      <c r="G3668" s="5">
        <v>5</v>
      </c>
      <c r="H3668" s="5">
        <v>64773.823529411697</v>
      </c>
      <c r="I3668">
        <v>36</v>
      </c>
      <c r="J3668">
        <v>10</v>
      </c>
      <c r="K3668">
        <v>3</v>
      </c>
      <c r="L3668">
        <v>247</v>
      </c>
      <c r="M3668">
        <v>31</v>
      </c>
      <c r="N3668">
        <v>14</v>
      </c>
      <c r="O3668">
        <v>1</v>
      </c>
      <c r="P3668">
        <v>380</v>
      </c>
      <c r="Q3668">
        <v>25</v>
      </c>
      <c r="R3668">
        <v>16</v>
      </c>
      <c r="S3668">
        <v>2</v>
      </c>
      <c r="T3668">
        <v>353</v>
      </c>
    </row>
    <row r="3669" spans="1:20" x14ac:dyDescent="0.2">
      <c r="A3669" s="1">
        <v>43388</v>
      </c>
      <c r="B3669" t="s">
        <v>20</v>
      </c>
      <c r="C3669">
        <v>17</v>
      </c>
      <c r="D3669">
        <v>7</v>
      </c>
      <c r="E3669">
        <v>0</v>
      </c>
      <c r="F3669">
        <v>125</v>
      </c>
      <c r="G3669" s="5">
        <v>7.8823529411764701</v>
      </c>
      <c r="H3669" s="5">
        <v>70632.823529411704</v>
      </c>
      <c r="I3669">
        <v>22</v>
      </c>
      <c r="J3669">
        <v>8</v>
      </c>
      <c r="K3669">
        <v>0</v>
      </c>
      <c r="L3669">
        <v>164</v>
      </c>
      <c r="M3669">
        <v>22</v>
      </c>
      <c r="N3669">
        <v>13</v>
      </c>
      <c r="O3669">
        <v>6</v>
      </c>
      <c r="P3669">
        <v>228</v>
      </c>
      <c r="Q3669">
        <v>13</v>
      </c>
      <c r="R3669">
        <v>10</v>
      </c>
      <c r="S3669">
        <v>0</v>
      </c>
      <c r="T3669">
        <v>135</v>
      </c>
    </row>
    <row r="3670" spans="1:20" x14ac:dyDescent="0.2">
      <c r="A3670" s="1">
        <v>43388</v>
      </c>
      <c r="B3670" t="s">
        <v>21</v>
      </c>
      <c r="C3670">
        <v>12</v>
      </c>
      <c r="D3670">
        <v>10</v>
      </c>
      <c r="E3670">
        <v>0</v>
      </c>
      <c r="F3670">
        <v>124</v>
      </c>
      <c r="G3670" s="5">
        <v>2</v>
      </c>
      <c r="H3670" s="5">
        <v>66742.916666666599</v>
      </c>
      <c r="I3670">
        <v>8</v>
      </c>
      <c r="J3670">
        <v>10</v>
      </c>
      <c r="K3670">
        <v>0</v>
      </c>
      <c r="L3670">
        <v>80</v>
      </c>
      <c r="M3670">
        <v>7</v>
      </c>
      <c r="N3670">
        <v>10</v>
      </c>
      <c r="O3670">
        <v>0</v>
      </c>
      <c r="P3670">
        <v>71</v>
      </c>
      <c r="Q3670">
        <v>4</v>
      </c>
      <c r="R3670">
        <v>10</v>
      </c>
      <c r="S3670">
        <v>0</v>
      </c>
      <c r="T3670">
        <v>40</v>
      </c>
    </row>
    <row r="3671" spans="1:20" x14ac:dyDescent="0.2">
      <c r="A3671" s="1">
        <v>43388</v>
      </c>
      <c r="B3671" t="s">
        <v>22</v>
      </c>
      <c r="C3671">
        <v>27</v>
      </c>
      <c r="D3671">
        <v>8</v>
      </c>
      <c r="E3671">
        <v>0</v>
      </c>
      <c r="F3671">
        <v>250</v>
      </c>
      <c r="G3671" s="5">
        <v>5.6153846153846096</v>
      </c>
      <c r="H3671" s="5">
        <v>46212.846153846098</v>
      </c>
      <c r="I3671">
        <v>30</v>
      </c>
      <c r="J3671">
        <v>7</v>
      </c>
      <c r="K3671">
        <v>0</v>
      </c>
      <c r="L3671">
        <v>252</v>
      </c>
      <c r="M3671">
        <v>25</v>
      </c>
      <c r="N3671">
        <v>8</v>
      </c>
      <c r="O3671">
        <v>0</v>
      </c>
      <c r="P3671">
        <v>232</v>
      </c>
      <c r="Q3671">
        <v>30</v>
      </c>
      <c r="R3671">
        <v>8</v>
      </c>
      <c r="S3671">
        <v>0</v>
      </c>
      <c r="T3671">
        <v>277</v>
      </c>
    </row>
    <row r="3672" spans="1:20" x14ac:dyDescent="0.2">
      <c r="A3672" s="1">
        <v>43388</v>
      </c>
      <c r="B3672" t="s">
        <v>23</v>
      </c>
      <c r="C3672">
        <v>47</v>
      </c>
      <c r="D3672">
        <v>10</v>
      </c>
      <c r="E3672">
        <v>0</v>
      </c>
      <c r="F3672">
        <v>511</v>
      </c>
      <c r="G3672" s="5">
        <v>3.21428571428571</v>
      </c>
      <c r="H3672" s="5">
        <v>52585.047619047597</v>
      </c>
      <c r="I3672">
        <v>43</v>
      </c>
      <c r="J3672">
        <v>10</v>
      </c>
      <c r="K3672">
        <v>1</v>
      </c>
      <c r="L3672">
        <v>463</v>
      </c>
      <c r="M3672">
        <v>36</v>
      </c>
      <c r="N3672">
        <v>10</v>
      </c>
      <c r="O3672">
        <v>1</v>
      </c>
      <c r="P3672">
        <v>376</v>
      </c>
      <c r="Q3672">
        <v>25</v>
      </c>
      <c r="R3672">
        <v>10</v>
      </c>
      <c r="S3672">
        <v>0</v>
      </c>
      <c r="T3672">
        <v>277</v>
      </c>
    </row>
    <row r="3673" spans="1:20" x14ac:dyDescent="0.2">
      <c r="A3673" s="1">
        <v>43388</v>
      </c>
      <c r="B3673" t="s">
        <v>24</v>
      </c>
      <c r="C3673">
        <v>13</v>
      </c>
      <c r="D3673">
        <v>2</v>
      </c>
      <c r="E3673">
        <v>0</v>
      </c>
      <c r="F3673">
        <v>34</v>
      </c>
      <c r="G3673" s="5">
        <v>2.2307692307692299</v>
      </c>
      <c r="H3673" s="5">
        <v>84629.538461538395</v>
      </c>
      <c r="I3673">
        <v>16</v>
      </c>
      <c r="J3673">
        <v>2</v>
      </c>
      <c r="K3673">
        <v>0</v>
      </c>
      <c r="L3673">
        <v>34</v>
      </c>
      <c r="M3673">
        <v>20</v>
      </c>
      <c r="N3673">
        <v>2</v>
      </c>
      <c r="O3673">
        <v>3</v>
      </c>
      <c r="P3673">
        <v>72</v>
      </c>
      <c r="Q3673">
        <v>11</v>
      </c>
      <c r="R3673">
        <v>2</v>
      </c>
      <c r="S3673">
        <v>0</v>
      </c>
      <c r="T3673">
        <v>50</v>
      </c>
    </row>
    <row r="3674" spans="1:20" x14ac:dyDescent="0.2">
      <c r="A3674" s="1">
        <v>43388</v>
      </c>
      <c r="B3674" t="s">
        <v>25</v>
      </c>
      <c r="C3674">
        <v>4</v>
      </c>
      <c r="D3674">
        <v>4</v>
      </c>
      <c r="E3674">
        <v>0</v>
      </c>
      <c r="F3674">
        <v>16</v>
      </c>
      <c r="G3674" s="5">
        <v>3</v>
      </c>
      <c r="H3674" s="5">
        <v>25410</v>
      </c>
      <c r="I3674">
        <v>15</v>
      </c>
      <c r="J3674">
        <v>4</v>
      </c>
      <c r="K3674">
        <v>0</v>
      </c>
      <c r="L3674">
        <v>46</v>
      </c>
      <c r="M3674">
        <v>10</v>
      </c>
      <c r="N3674">
        <v>4</v>
      </c>
      <c r="O3674">
        <v>1</v>
      </c>
      <c r="P3674">
        <v>32</v>
      </c>
      <c r="Q3674">
        <v>15</v>
      </c>
      <c r="R3674">
        <v>4</v>
      </c>
      <c r="S3674">
        <v>0</v>
      </c>
      <c r="T3674">
        <v>60</v>
      </c>
    </row>
    <row r="3675" spans="1:20" x14ac:dyDescent="0.2">
      <c r="A3675" s="1">
        <v>43388</v>
      </c>
      <c r="B3675" t="s">
        <v>26</v>
      </c>
      <c r="C3675">
        <v>31</v>
      </c>
      <c r="D3675">
        <v>2</v>
      </c>
      <c r="E3675">
        <v>0</v>
      </c>
      <c r="F3675">
        <v>55</v>
      </c>
      <c r="G3675" s="5">
        <v>4.6521739130434696</v>
      </c>
      <c r="H3675" s="5">
        <v>56645.434782608601</v>
      </c>
      <c r="I3675">
        <v>50</v>
      </c>
      <c r="J3675">
        <v>2</v>
      </c>
      <c r="K3675">
        <v>1</v>
      </c>
      <c r="L3675">
        <v>81</v>
      </c>
      <c r="M3675">
        <v>31</v>
      </c>
      <c r="N3675">
        <v>2</v>
      </c>
      <c r="O3675">
        <v>0</v>
      </c>
      <c r="P3675">
        <v>58</v>
      </c>
      <c r="Q3675">
        <v>41</v>
      </c>
      <c r="R3675">
        <v>2</v>
      </c>
      <c r="S3675">
        <v>0</v>
      </c>
      <c r="T3675">
        <v>82</v>
      </c>
    </row>
    <row r="3676" spans="1:20" x14ac:dyDescent="0.2">
      <c r="A3676" s="1">
        <v>43388</v>
      </c>
      <c r="B3676" t="s">
        <v>27</v>
      </c>
      <c r="C3676">
        <v>8</v>
      </c>
      <c r="D3676">
        <v>8</v>
      </c>
      <c r="E3676">
        <v>0</v>
      </c>
      <c r="F3676">
        <v>74</v>
      </c>
      <c r="G3676" s="5">
        <v>8.5</v>
      </c>
      <c r="H3676" s="5">
        <v>50046.625</v>
      </c>
      <c r="I3676">
        <v>7</v>
      </c>
      <c r="J3676">
        <v>8</v>
      </c>
      <c r="K3676">
        <v>0</v>
      </c>
      <c r="L3676">
        <v>67</v>
      </c>
      <c r="M3676">
        <v>12</v>
      </c>
      <c r="N3676">
        <v>8</v>
      </c>
      <c r="O3676">
        <v>1</v>
      </c>
      <c r="P3676">
        <v>99</v>
      </c>
      <c r="Q3676">
        <v>12</v>
      </c>
      <c r="R3676">
        <v>8</v>
      </c>
      <c r="S3676">
        <v>1</v>
      </c>
      <c r="T3676">
        <v>95</v>
      </c>
    </row>
    <row r="3677" spans="1:20" x14ac:dyDescent="0.2">
      <c r="A3677" s="1">
        <v>43388</v>
      </c>
      <c r="B3677" t="s">
        <v>28</v>
      </c>
      <c r="C3677">
        <v>15</v>
      </c>
      <c r="D3677">
        <v>11</v>
      </c>
      <c r="E3677">
        <v>0</v>
      </c>
      <c r="F3677">
        <v>161</v>
      </c>
      <c r="G3677" s="5">
        <v>7.2666666666666604</v>
      </c>
      <c r="H3677" s="5">
        <v>46772.2</v>
      </c>
      <c r="I3677">
        <v>22</v>
      </c>
      <c r="J3677">
        <v>8</v>
      </c>
      <c r="K3677">
        <v>0</v>
      </c>
      <c r="L3677">
        <v>166</v>
      </c>
      <c r="M3677">
        <v>11</v>
      </c>
      <c r="N3677">
        <v>12</v>
      </c>
      <c r="O3677">
        <v>8</v>
      </c>
      <c r="P3677">
        <v>81</v>
      </c>
      <c r="Q3677">
        <v>15</v>
      </c>
      <c r="R3677">
        <v>11</v>
      </c>
      <c r="S3677">
        <v>1</v>
      </c>
      <c r="T3677">
        <v>152</v>
      </c>
    </row>
    <row r="3678" spans="1:20" x14ac:dyDescent="0.2">
      <c r="A3678" s="1">
        <v>43388</v>
      </c>
      <c r="B3678" t="s">
        <v>29</v>
      </c>
      <c r="C3678">
        <v>18</v>
      </c>
      <c r="D3678">
        <v>2</v>
      </c>
      <c r="E3678">
        <v>0</v>
      </c>
      <c r="F3678">
        <v>48</v>
      </c>
      <c r="G3678" s="5">
        <v>2.1111111111111098</v>
      </c>
      <c r="H3678" s="5">
        <v>72270.944444444394</v>
      </c>
      <c r="I3678">
        <v>12</v>
      </c>
      <c r="J3678">
        <v>2</v>
      </c>
      <c r="K3678">
        <v>1</v>
      </c>
      <c r="L3678">
        <v>25</v>
      </c>
      <c r="M3678">
        <v>21</v>
      </c>
      <c r="N3678">
        <v>2</v>
      </c>
      <c r="O3678">
        <v>0</v>
      </c>
      <c r="P3678">
        <v>80</v>
      </c>
      <c r="Q3678">
        <v>16</v>
      </c>
      <c r="R3678">
        <v>2</v>
      </c>
      <c r="S3678">
        <v>0</v>
      </c>
      <c r="T3678">
        <v>44</v>
      </c>
    </row>
    <row r="3679" spans="1:20" x14ac:dyDescent="0.2">
      <c r="A3679" s="1">
        <v>43388</v>
      </c>
      <c r="B3679" t="s">
        <v>30</v>
      </c>
      <c r="C3679">
        <v>16</v>
      </c>
      <c r="D3679">
        <v>2</v>
      </c>
      <c r="E3679">
        <v>0</v>
      </c>
      <c r="F3679">
        <v>44</v>
      </c>
      <c r="G3679" s="5">
        <v>2.5625</v>
      </c>
      <c r="H3679" s="5">
        <v>75037.5625</v>
      </c>
      <c r="I3679">
        <v>12</v>
      </c>
      <c r="J3679">
        <v>2</v>
      </c>
      <c r="K3679">
        <v>1</v>
      </c>
      <c r="L3679">
        <v>24</v>
      </c>
      <c r="M3679">
        <v>10</v>
      </c>
      <c r="N3679">
        <v>2</v>
      </c>
      <c r="O3679">
        <v>0</v>
      </c>
      <c r="P3679">
        <v>26</v>
      </c>
      <c r="Q3679">
        <v>15</v>
      </c>
      <c r="R3679">
        <v>2</v>
      </c>
      <c r="S3679">
        <v>0</v>
      </c>
      <c r="T3679">
        <v>48</v>
      </c>
    </row>
    <row r="3680" spans="1:20" x14ac:dyDescent="0.2">
      <c r="A3680" s="1">
        <v>43388</v>
      </c>
      <c r="B3680" t="s">
        <v>31</v>
      </c>
      <c r="C3680">
        <v>75</v>
      </c>
      <c r="D3680">
        <v>13</v>
      </c>
      <c r="E3680">
        <v>0</v>
      </c>
      <c r="F3680">
        <v>941</v>
      </c>
      <c r="G3680" s="5">
        <v>5.1917808219178001</v>
      </c>
      <c r="H3680" s="5">
        <v>53558.630136986299</v>
      </c>
      <c r="I3680">
        <v>95</v>
      </c>
      <c r="J3680">
        <v>11</v>
      </c>
      <c r="K3680">
        <v>1</v>
      </c>
      <c r="L3680">
        <v>986</v>
      </c>
      <c r="M3680">
        <v>72</v>
      </c>
      <c r="N3680">
        <v>15</v>
      </c>
      <c r="O3680">
        <v>3</v>
      </c>
      <c r="P3680">
        <v>904</v>
      </c>
      <c r="Q3680">
        <v>72</v>
      </c>
      <c r="R3680">
        <v>14</v>
      </c>
      <c r="S3680">
        <v>1</v>
      </c>
      <c r="T3680">
        <v>981</v>
      </c>
    </row>
    <row r="3681" spans="1:20" x14ac:dyDescent="0.2">
      <c r="A3681" s="1">
        <v>43388</v>
      </c>
      <c r="B3681" t="s">
        <v>32</v>
      </c>
      <c r="C3681">
        <v>29</v>
      </c>
      <c r="D3681">
        <v>3</v>
      </c>
      <c r="E3681">
        <v>0</v>
      </c>
      <c r="F3681">
        <v>132</v>
      </c>
      <c r="G3681" s="5">
        <v>1.78571428571428</v>
      </c>
      <c r="H3681" s="5">
        <v>64348.1785714285</v>
      </c>
      <c r="I3681">
        <v>41</v>
      </c>
      <c r="J3681">
        <v>3</v>
      </c>
      <c r="K3681">
        <v>0</v>
      </c>
      <c r="L3681">
        <v>125</v>
      </c>
      <c r="M3681">
        <v>24</v>
      </c>
      <c r="N3681">
        <v>3</v>
      </c>
      <c r="O3681">
        <v>2</v>
      </c>
      <c r="P3681">
        <v>100</v>
      </c>
      <c r="Q3681">
        <v>25</v>
      </c>
      <c r="R3681">
        <v>3</v>
      </c>
      <c r="S3681">
        <v>0</v>
      </c>
      <c r="T3681">
        <v>108</v>
      </c>
    </row>
    <row r="3682" spans="1:20" x14ac:dyDescent="0.2">
      <c r="A3682" s="1">
        <v>43389</v>
      </c>
      <c r="B3682" t="s">
        <v>18</v>
      </c>
      <c r="C3682">
        <v>1</v>
      </c>
      <c r="D3682">
        <v>4</v>
      </c>
      <c r="E3682">
        <v>4</v>
      </c>
      <c r="F3682">
        <v>0</v>
      </c>
      <c r="G3682" s="5">
        <v>1</v>
      </c>
      <c r="H3682" s="5">
        <v>99999</v>
      </c>
      <c r="I3682">
        <v>12</v>
      </c>
      <c r="J3682">
        <v>4</v>
      </c>
      <c r="K3682">
        <v>0</v>
      </c>
      <c r="L3682">
        <v>42</v>
      </c>
      <c r="M3682">
        <v>8</v>
      </c>
      <c r="N3682">
        <v>4</v>
      </c>
      <c r="O3682">
        <v>1</v>
      </c>
      <c r="P3682">
        <v>21</v>
      </c>
      <c r="Q3682">
        <v>9</v>
      </c>
      <c r="R3682">
        <v>4</v>
      </c>
      <c r="S3682">
        <v>0</v>
      </c>
      <c r="T3682">
        <v>28</v>
      </c>
    </row>
    <row r="3683" spans="1:20" x14ac:dyDescent="0.2">
      <c r="A3683" s="1">
        <v>43389</v>
      </c>
      <c r="B3683" t="s">
        <v>19</v>
      </c>
      <c r="C3683">
        <v>16</v>
      </c>
      <c r="D3683">
        <v>25</v>
      </c>
      <c r="E3683">
        <v>0</v>
      </c>
      <c r="F3683">
        <v>394</v>
      </c>
      <c r="G3683" s="5">
        <v>1</v>
      </c>
      <c r="H3683" s="5">
        <v>99999</v>
      </c>
      <c r="I3683">
        <v>22</v>
      </c>
      <c r="J3683">
        <v>11</v>
      </c>
      <c r="K3683">
        <v>0</v>
      </c>
      <c r="L3683">
        <v>236</v>
      </c>
      <c r="M3683">
        <v>21</v>
      </c>
      <c r="N3683">
        <v>9</v>
      </c>
      <c r="O3683">
        <v>1</v>
      </c>
      <c r="P3683">
        <v>170</v>
      </c>
      <c r="Q3683">
        <v>28</v>
      </c>
      <c r="R3683">
        <v>11</v>
      </c>
      <c r="S3683">
        <v>2</v>
      </c>
      <c r="T3683">
        <v>240</v>
      </c>
    </row>
    <row r="3684" spans="1:20" x14ac:dyDescent="0.2">
      <c r="A3684" s="1">
        <v>43389</v>
      </c>
      <c r="B3684" t="s">
        <v>20</v>
      </c>
      <c r="C3684">
        <v>8</v>
      </c>
      <c r="D3684">
        <v>18</v>
      </c>
      <c r="E3684">
        <v>1</v>
      </c>
      <c r="F3684">
        <v>137</v>
      </c>
      <c r="G3684" s="5">
        <v>1.25</v>
      </c>
      <c r="H3684" s="5">
        <v>75073.25</v>
      </c>
      <c r="I3684">
        <v>24</v>
      </c>
      <c r="J3684">
        <v>16</v>
      </c>
      <c r="K3684">
        <v>0</v>
      </c>
      <c r="L3684">
        <v>374</v>
      </c>
      <c r="M3684">
        <v>16</v>
      </c>
      <c r="N3684">
        <v>12</v>
      </c>
      <c r="O3684">
        <v>0</v>
      </c>
      <c r="P3684">
        <v>192</v>
      </c>
      <c r="Q3684">
        <v>7</v>
      </c>
      <c r="R3684">
        <v>8</v>
      </c>
      <c r="S3684">
        <v>0</v>
      </c>
      <c r="T3684">
        <v>58</v>
      </c>
    </row>
    <row r="3685" spans="1:20" x14ac:dyDescent="0.2">
      <c r="A3685" s="1">
        <v>43389</v>
      </c>
      <c r="B3685" t="s">
        <v>21</v>
      </c>
      <c r="C3685">
        <v>6</v>
      </c>
      <c r="D3685">
        <v>10</v>
      </c>
      <c r="E3685">
        <v>0</v>
      </c>
      <c r="F3685">
        <v>61</v>
      </c>
      <c r="G3685" s="5">
        <v>4.6666666666666599</v>
      </c>
      <c r="H3685" s="5">
        <v>50030.666666666599</v>
      </c>
      <c r="I3685">
        <v>9</v>
      </c>
      <c r="J3685">
        <v>10</v>
      </c>
      <c r="K3685">
        <v>2</v>
      </c>
      <c r="L3685">
        <v>70</v>
      </c>
      <c r="M3685">
        <v>5</v>
      </c>
      <c r="N3685">
        <v>10</v>
      </c>
      <c r="O3685">
        <v>0</v>
      </c>
      <c r="P3685">
        <v>52</v>
      </c>
      <c r="Q3685">
        <v>1</v>
      </c>
      <c r="R3685">
        <v>10</v>
      </c>
      <c r="S3685">
        <v>0</v>
      </c>
      <c r="T3685">
        <v>10</v>
      </c>
    </row>
    <row r="3686" spans="1:20" x14ac:dyDescent="0.2">
      <c r="A3686" s="1">
        <v>43389</v>
      </c>
      <c r="B3686" t="s">
        <v>22</v>
      </c>
      <c r="C3686">
        <v>22</v>
      </c>
      <c r="D3686">
        <v>8</v>
      </c>
      <c r="E3686">
        <v>1</v>
      </c>
      <c r="F3686">
        <v>197</v>
      </c>
      <c r="G3686" s="5">
        <v>1.8095238095238</v>
      </c>
      <c r="H3686" s="5">
        <v>66722</v>
      </c>
      <c r="I3686">
        <v>43</v>
      </c>
      <c r="J3686">
        <v>7</v>
      </c>
      <c r="K3686">
        <v>0</v>
      </c>
      <c r="L3686">
        <v>381</v>
      </c>
      <c r="M3686">
        <v>14</v>
      </c>
      <c r="N3686">
        <v>8</v>
      </c>
      <c r="O3686">
        <v>0</v>
      </c>
      <c r="P3686">
        <v>131</v>
      </c>
      <c r="Q3686">
        <v>22</v>
      </c>
      <c r="R3686">
        <v>8</v>
      </c>
      <c r="S3686">
        <v>0</v>
      </c>
      <c r="T3686">
        <v>203</v>
      </c>
    </row>
    <row r="3687" spans="1:20" x14ac:dyDescent="0.2">
      <c r="A3687" s="1">
        <v>43389</v>
      </c>
      <c r="B3687" t="s">
        <v>23</v>
      </c>
      <c r="C3687">
        <v>40</v>
      </c>
      <c r="D3687">
        <v>10</v>
      </c>
      <c r="E3687">
        <v>1</v>
      </c>
      <c r="F3687">
        <v>428</v>
      </c>
      <c r="G3687" s="5">
        <v>2.8684210526315699</v>
      </c>
      <c r="H3687" s="5">
        <v>52745.3947368421</v>
      </c>
      <c r="I3687">
        <v>58</v>
      </c>
      <c r="J3687">
        <v>10</v>
      </c>
      <c r="K3687">
        <v>0</v>
      </c>
      <c r="L3687">
        <v>638</v>
      </c>
      <c r="M3687">
        <v>24</v>
      </c>
      <c r="N3687">
        <v>10</v>
      </c>
      <c r="O3687">
        <v>1</v>
      </c>
      <c r="P3687">
        <v>258</v>
      </c>
      <c r="Q3687">
        <v>40</v>
      </c>
      <c r="R3687">
        <v>10</v>
      </c>
      <c r="S3687">
        <v>0</v>
      </c>
      <c r="T3687">
        <v>449</v>
      </c>
    </row>
    <row r="3688" spans="1:20" x14ac:dyDescent="0.2">
      <c r="A3688" s="1">
        <v>43389</v>
      </c>
      <c r="B3688" t="s">
        <v>24</v>
      </c>
      <c r="C3688">
        <v>16</v>
      </c>
      <c r="D3688">
        <v>2</v>
      </c>
      <c r="E3688">
        <v>0</v>
      </c>
      <c r="F3688">
        <v>56</v>
      </c>
      <c r="G3688" s="5">
        <v>1.5714285714285701</v>
      </c>
      <c r="H3688" s="5">
        <v>78619.642857142797</v>
      </c>
      <c r="I3688">
        <v>13</v>
      </c>
      <c r="J3688">
        <v>2</v>
      </c>
      <c r="K3688">
        <v>0</v>
      </c>
      <c r="L3688">
        <v>34</v>
      </c>
      <c r="M3688">
        <v>18</v>
      </c>
      <c r="N3688">
        <v>2</v>
      </c>
      <c r="O3688">
        <v>0</v>
      </c>
      <c r="P3688">
        <v>61</v>
      </c>
      <c r="Q3688">
        <v>10</v>
      </c>
      <c r="R3688">
        <v>2</v>
      </c>
      <c r="S3688">
        <v>0</v>
      </c>
      <c r="T3688">
        <v>24</v>
      </c>
    </row>
    <row r="3689" spans="1:20" x14ac:dyDescent="0.2">
      <c r="A3689" s="1">
        <v>43389</v>
      </c>
      <c r="B3689" t="s">
        <v>25</v>
      </c>
      <c r="C3689">
        <v>1</v>
      </c>
      <c r="D3689">
        <v>4</v>
      </c>
      <c r="E3689">
        <v>1</v>
      </c>
      <c r="F3689">
        <v>3</v>
      </c>
      <c r="G3689" s="5">
        <v>4</v>
      </c>
      <c r="H3689" s="5">
        <v>234</v>
      </c>
      <c r="I3689">
        <v>11</v>
      </c>
      <c r="J3689">
        <v>4</v>
      </c>
      <c r="K3689">
        <v>0</v>
      </c>
      <c r="L3689">
        <v>38</v>
      </c>
      <c r="M3689">
        <v>17</v>
      </c>
      <c r="N3689">
        <v>4</v>
      </c>
      <c r="O3689">
        <v>0</v>
      </c>
      <c r="P3689">
        <v>64</v>
      </c>
      <c r="Q3689">
        <v>12</v>
      </c>
      <c r="R3689">
        <v>4</v>
      </c>
      <c r="S3689">
        <v>1</v>
      </c>
      <c r="T3689">
        <v>40</v>
      </c>
    </row>
    <row r="3690" spans="1:20" x14ac:dyDescent="0.2">
      <c r="A3690" s="1">
        <v>43389</v>
      </c>
      <c r="B3690" t="s">
        <v>26</v>
      </c>
      <c r="C3690">
        <v>32</v>
      </c>
      <c r="D3690">
        <v>2</v>
      </c>
      <c r="E3690">
        <v>0</v>
      </c>
      <c r="F3690">
        <v>63</v>
      </c>
      <c r="G3690" s="5">
        <v>1.55</v>
      </c>
      <c r="H3690" s="5">
        <v>70118</v>
      </c>
      <c r="I3690">
        <v>52</v>
      </c>
      <c r="J3690">
        <v>2</v>
      </c>
      <c r="K3690">
        <v>0</v>
      </c>
      <c r="L3690">
        <v>103</v>
      </c>
      <c r="M3690">
        <v>40</v>
      </c>
      <c r="N3690">
        <v>2</v>
      </c>
      <c r="O3690">
        <v>0</v>
      </c>
      <c r="P3690">
        <v>79</v>
      </c>
      <c r="Q3690">
        <v>21</v>
      </c>
      <c r="R3690">
        <v>2</v>
      </c>
      <c r="S3690">
        <v>0</v>
      </c>
      <c r="T3690">
        <v>42</v>
      </c>
    </row>
    <row r="3691" spans="1:20" x14ac:dyDescent="0.2">
      <c r="A3691" s="1">
        <v>43389</v>
      </c>
      <c r="B3691" t="s">
        <v>27</v>
      </c>
      <c r="C3691">
        <v>10</v>
      </c>
      <c r="D3691">
        <v>8</v>
      </c>
      <c r="E3691">
        <v>1</v>
      </c>
      <c r="F3691">
        <v>87</v>
      </c>
      <c r="G3691" s="5">
        <v>5.7777777777777697</v>
      </c>
      <c r="H3691" s="5">
        <v>33423.555555555497</v>
      </c>
      <c r="I3691">
        <v>10</v>
      </c>
      <c r="J3691">
        <v>8</v>
      </c>
      <c r="K3691">
        <v>0</v>
      </c>
      <c r="L3691">
        <v>92</v>
      </c>
      <c r="M3691">
        <v>10</v>
      </c>
      <c r="N3691">
        <v>8</v>
      </c>
      <c r="O3691">
        <v>0</v>
      </c>
      <c r="P3691">
        <v>95</v>
      </c>
      <c r="Q3691">
        <v>14</v>
      </c>
      <c r="R3691">
        <v>8</v>
      </c>
      <c r="S3691">
        <v>1</v>
      </c>
      <c r="T3691">
        <v>112</v>
      </c>
    </row>
    <row r="3692" spans="1:20" x14ac:dyDescent="0.2">
      <c r="A3692" s="1">
        <v>43389</v>
      </c>
      <c r="B3692" t="s">
        <v>28</v>
      </c>
      <c r="C3692">
        <v>15</v>
      </c>
      <c r="D3692">
        <v>7</v>
      </c>
      <c r="E3692">
        <v>1</v>
      </c>
      <c r="F3692">
        <v>92</v>
      </c>
      <c r="G3692" s="5">
        <v>2.2666666666666599</v>
      </c>
      <c r="H3692" s="5">
        <v>60221.8</v>
      </c>
      <c r="I3692">
        <v>14</v>
      </c>
      <c r="J3692">
        <v>13</v>
      </c>
      <c r="K3692">
        <v>0</v>
      </c>
      <c r="L3692">
        <v>192</v>
      </c>
      <c r="M3692">
        <v>14</v>
      </c>
      <c r="N3692">
        <v>13</v>
      </c>
      <c r="O3692">
        <v>1</v>
      </c>
      <c r="P3692">
        <v>173</v>
      </c>
      <c r="Q3692">
        <v>7</v>
      </c>
      <c r="R3692">
        <v>5</v>
      </c>
      <c r="S3692">
        <v>2</v>
      </c>
      <c r="T3692">
        <v>20</v>
      </c>
    </row>
    <row r="3693" spans="1:20" x14ac:dyDescent="0.2">
      <c r="A3693" s="1">
        <v>43389</v>
      </c>
      <c r="B3693" t="s">
        <v>29</v>
      </c>
      <c r="C3693">
        <v>11</v>
      </c>
      <c r="D3693">
        <v>2</v>
      </c>
      <c r="E3693">
        <v>0</v>
      </c>
      <c r="F3693">
        <v>27</v>
      </c>
      <c r="G3693" s="5">
        <v>1.4</v>
      </c>
      <c r="H3693" s="5">
        <v>80059.5</v>
      </c>
      <c r="I3693">
        <v>19</v>
      </c>
      <c r="J3693">
        <v>2</v>
      </c>
      <c r="K3693">
        <v>0</v>
      </c>
      <c r="L3693">
        <v>53</v>
      </c>
      <c r="M3693">
        <v>17</v>
      </c>
      <c r="N3693">
        <v>2</v>
      </c>
      <c r="O3693">
        <v>0</v>
      </c>
      <c r="P3693">
        <v>38</v>
      </c>
      <c r="Q3693">
        <v>17</v>
      </c>
      <c r="R3693">
        <v>2</v>
      </c>
      <c r="S3693">
        <v>0</v>
      </c>
      <c r="T3693">
        <v>46</v>
      </c>
    </row>
    <row r="3694" spans="1:20" x14ac:dyDescent="0.2">
      <c r="A3694" s="1">
        <v>43389</v>
      </c>
      <c r="B3694" t="s">
        <v>30</v>
      </c>
      <c r="C3694">
        <v>15</v>
      </c>
      <c r="D3694">
        <v>2</v>
      </c>
      <c r="E3694">
        <v>0</v>
      </c>
      <c r="F3694">
        <v>41</v>
      </c>
      <c r="G3694" s="5">
        <v>3.21428571428571</v>
      </c>
      <c r="H3694" s="5">
        <v>71541.785714285696</v>
      </c>
      <c r="I3694">
        <v>13</v>
      </c>
      <c r="J3694">
        <v>2</v>
      </c>
      <c r="K3694">
        <v>0</v>
      </c>
      <c r="L3694">
        <v>33</v>
      </c>
      <c r="M3694">
        <v>23</v>
      </c>
      <c r="N3694">
        <v>2</v>
      </c>
      <c r="O3694">
        <v>0</v>
      </c>
      <c r="P3694">
        <v>100</v>
      </c>
      <c r="Q3694">
        <v>11</v>
      </c>
      <c r="R3694">
        <v>2</v>
      </c>
      <c r="S3694">
        <v>0</v>
      </c>
      <c r="T3694">
        <v>28</v>
      </c>
    </row>
    <row r="3695" spans="1:20" x14ac:dyDescent="0.2">
      <c r="A3695" s="1">
        <v>43389</v>
      </c>
      <c r="B3695" t="s">
        <v>31</v>
      </c>
      <c r="C3695">
        <v>49</v>
      </c>
      <c r="D3695">
        <v>15</v>
      </c>
      <c r="E3695">
        <v>0</v>
      </c>
      <c r="F3695">
        <v>695</v>
      </c>
      <c r="G3695" s="5">
        <v>3.65306122448979</v>
      </c>
      <c r="H3695" s="5">
        <v>51185.081632652997</v>
      </c>
      <c r="I3695">
        <v>92</v>
      </c>
      <c r="J3695">
        <v>15</v>
      </c>
      <c r="K3695">
        <v>0</v>
      </c>
      <c r="L3695">
        <v>1398</v>
      </c>
      <c r="M3695">
        <v>70</v>
      </c>
      <c r="N3695">
        <v>12</v>
      </c>
      <c r="O3695">
        <v>1</v>
      </c>
      <c r="P3695">
        <v>790</v>
      </c>
      <c r="Q3695">
        <v>55</v>
      </c>
      <c r="R3695">
        <v>12</v>
      </c>
      <c r="S3695">
        <v>1</v>
      </c>
      <c r="T3695">
        <v>616</v>
      </c>
    </row>
    <row r="3696" spans="1:20" x14ac:dyDescent="0.2">
      <c r="A3696" s="1">
        <v>43389</v>
      </c>
      <c r="B3696" t="s">
        <v>32</v>
      </c>
      <c r="C3696">
        <v>19</v>
      </c>
      <c r="D3696">
        <v>3</v>
      </c>
      <c r="E3696">
        <v>0</v>
      </c>
      <c r="F3696">
        <v>92</v>
      </c>
      <c r="G3696" s="5">
        <v>1.84210526315789</v>
      </c>
      <c r="H3696" s="5">
        <v>63341.157894736803</v>
      </c>
      <c r="I3696">
        <v>19</v>
      </c>
      <c r="J3696">
        <v>3</v>
      </c>
      <c r="K3696">
        <v>0</v>
      </c>
      <c r="L3696">
        <v>73</v>
      </c>
      <c r="M3696">
        <v>23</v>
      </c>
      <c r="N3696">
        <v>3</v>
      </c>
      <c r="O3696">
        <v>0</v>
      </c>
      <c r="P3696">
        <v>101</v>
      </c>
      <c r="Q3696">
        <v>18</v>
      </c>
      <c r="R3696">
        <v>3</v>
      </c>
      <c r="S3696">
        <v>1</v>
      </c>
      <c r="T3696">
        <v>65</v>
      </c>
    </row>
    <row r="3697" spans="1:20" x14ac:dyDescent="0.2">
      <c r="A3697" s="1">
        <v>43390</v>
      </c>
      <c r="B3697" t="s">
        <v>18</v>
      </c>
      <c r="C3697">
        <v>8</v>
      </c>
      <c r="D3697">
        <v>4</v>
      </c>
      <c r="E3697">
        <v>0</v>
      </c>
      <c r="F3697">
        <v>28</v>
      </c>
      <c r="G3697" s="5">
        <v>1.4</v>
      </c>
      <c r="H3697" s="5">
        <v>80073.8</v>
      </c>
      <c r="I3697">
        <v>8</v>
      </c>
      <c r="J3697">
        <v>4</v>
      </c>
      <c r="K3697">
        <v>0</v>
      </c>
      <c r="L3697">
        <v>28</v>
      </c>
      <c r="M3697">
        <v>10</v>
      </c>
      <c r="N3697">
        <v>4</v>
      </c>
      <c r="O3697">
        <v>0</v>
      </c>
      <c r="P3697">
        <v>32</v>
      </c>
      <c r="Q3697">
        <v>13</v>
      </c>
      <c r="R3697">
        <v>4</v>
      </c>
      <c r="S3697">
        <v>0</v>
      </c>
      <c r="T3697">
        <v>46</v>
      </c>
    </row>
    <row r="3698" spans="1:20" x14ac:dyDescent="0.2">
      <c r="A3698" s="1">
        <v>43390</v>
      </c>
      <c r="B3698" t="s">
        <v>19</v>
      </c>
      <c r="C3698">
        <v>24</v>
      </c>
      <c r="D3698">
        <v>13</v>
      </c>
      <c r="E3698">
        <v>2</v>
      </c>
      <c r="F3698">
        <v>261</v>
      </c>
      <c r="G3698" s="5">
        <v>10.434782608695601</v>
      </c>
      <c r="H3698" s="5">
        <v>69627.260869565202</v>
      </c>
      <c r="I3698">
        <v>26</v>
      </c>
      <c r="J3698">
        <v>15</v>
      </c>
      <c r="K3698">
        <v>0</v>
      </c>
      <c r="L3698">
        <v>392</v>
      </c>
      <c r="M3698">
        <v>37</v>
      </c>
      <c r="N3698">
        <v>10</v>
      </c>
      <c r="O3698">
        <v>0</v>
      </c>
      <c r="P3698">
        <v>350</v>
      </c>
      <c r="Q3698">
        <v>24</v>
      </c>
      <c r="R3698">
        <v>14</v>
      </c>
      <c r="S3698">
        <v>2</v>
      </c>
      <c r="T3698">
        <v>284</v>
      </c>
    </row>
    <row r="3699" spans="1:20" x14ac:dyDescent="0.2">
      <c r="A3699" s="1">
        <v>43390</v>
      </c>
      <c r="B3699" t="s">
        <v>20</v>
      </c>
      <c r="C3699">
        <v>17</v>
      </c>
      <c r="D3699">
        <v>8</v>
      </c>
      <c r="E3699">
        <v>0</v>
      </c>
      <c r="F3699">
        <v>139</v>
      </c>
      <c r="G3699" s="5">
        <v>1.75</v>
      </c>
      <c r="H3699" s="5">
        <v>81322.125</v>
      </c>
      <c r="I3699">
        <v>19</v>
      </c>
      <c r="J3699">
        <v>13</v>
      </c>
      <c r="K3699">
        <v>0</v>
      </c>
      <c r="L3699">
        <v>260</v>
      </c>
      <c r="M3699">
        <v>41</v>
      </c>
      <c r="N3699">
        <v>8</v>
      </c>
      <c r="O3699">
        <v>0</v>
      </c>
      <c r="P3699">
        <v>381</v>
      </c>
      <c r="Q3699">
        <v>22</v>
      </c>
      <c r="R3699">
        <v>12</v>
      </c>
      <c r="S3699">
        <v>1</v>
      </c>
      <c r="T3699">
        <v>239</v>
      </c>
    </row>
    <row r="3700" spans="1:20" x14ac:dyDescent="0.2">
      <c r="A3700" s="1">
        <v>43390</v>
      </c>
      <c r="B3700" t="s">
        <v>21</v>
      </c>
      <c r="C3700">
        <v>12</v>
      </c>
      <c r="D3700">
        <v>10</v>
      </c>
      <c r="E3700">
        <v>0</v>
      </c>
      <c r="F3700">
        <v>121</v>
      </c>
      <c r="G3700" s="5">
        <v>1</v>
      </c>
      <c r="H3700" s="5">
        <v>99999</v>
      </c>
      <c r="I3700">
        <v>5</v>
      </c>
      <c r="J3700">
        <v>10</v>
      </c>
      <c r="K3700">
        <v>0</v>
      </c>
      <c r="L3700">
        <v>50</v>
      </c>
      <c r="M3700">
        <v>18</v>
      </c>
      <c r="N3700">
        <v>10</v>
      </c>
      <c r="O3700">
        <v>1</v>
      </c>
      <c r="P3700">
        <v>174</v>
      </c>
      <c r="Q3700">
        <v>4</v>
      </c>
      <c r="R3700">
        <v>10</v>
      </c>
      <c r="S3700">
        <v>2</v>
      </c>
      <c r="T3700">
        <v>30</v>
      </c>
    </row>
    <row r="3701" spans="1:20" x14ac:dyDescent="0.2">
      <c r="A3701" s="1">
        <v>43390</v>
      </c>
      <c r="B3701" t="s">
        <v>22</v>
      </c>
      <c r="C3701">
        <v>21</v>
      </c>
      <c r="D3701">
        <v>8</v>
      </c>
      <c r="E3701">
        <v>0</v>
      </c>
      <c r="F3701">
        <v>195</v>
      </c>
      <c r="G3701" s="5">
        <v>1.1052631578947301</v>
      </c>
      <c r="H3701" s="5">
        <v>89479.473684210505</v>
      </c>
      <c r="I3701">
        <v>29</v>
      </c>
      <c r="J3701">
        <v>7</v>
      </c>
      <c r="K3701">
        <v>0</v>
      </c>
      <c r="L3701">
        <v>250</v>
      </c>
      <c r="M3701">
        <v>21</v>
      </c>
      <c r="N3701">
        <v>8</v>
      </c>
      <c r="O3701">
        <v>0</v>
      </c>
      <c r="P3701">
        <v>192</v>
      </c>
      <c r="Q3701">
        <v>17</v>
      </c>
      <c r="R3701">
        <v>8</v>
      </c>
      <c r="S3701">
        <v>0</v>
      </c>
      <c r="T3701">
        <v>162</v>
      </c>
    </row>
    <row r="3702" spans="1:20" x14ac:dyDescent="0.2">
      <c r="A3702" s="1">
        <v>43390</v>
      </c>
      <c r="B3702" t="s">
        <v>23</v>
      </c>
      <c r="C3702">
        <v>31</v>
      </c>
      <c r="D3702">
        <v>10</v>
      </c>
      <c r="E3702">
        <v>0</v>
      </c>
      <c r="F3702">
        <v>335</v>
      </c>
      <c r="G3702" s="5">
        <v>2.19354838709677</v>
      </c>
      <c r="H3702" s="5">
        <v>83889.935483870897</v>
      </c>
      <c r="I3702">
        <v>36</v>
      </c>
      <c r="J3702">
        <v>10</v>
      </c>
      <c r="K3702">
        <v>0</v>
      </c>
      <c r="L3702">
        <v>402</v>
      </c>
      <c r="M3702">
        <v>46</v>
      </c>
      <c r="N3702">
        <v>10</v>
      </c>
      <c r="O3702">
        <v>0</v>
      </c>
      <c r="P3702">
        <v>500</v>
      </c>
      <c r="Q3702">
        <v>41</v>
      </c>
      <c r="R3702">
        <v>10</v>
      </c>
      <c r="S3702">
        <v>0</v>
      </c>
      <c r="T3702">
        <v>461</v>
      </c>
    </row>
    <row r="3703" spans="1:20" x14ac:dyDescent="0.2">
      <c r="A3703" s="1">
        <v>43390</v>
      </c>
      <c r="B3703" t="s">
        <v>24</v>
      </c>
      <c r="C3703">
        <v>10</v>
      </c>
      <c r="D3703">
        <v>2</v>
      </c>
      <c r="E3703">
        <v>0</v>
      </c>
      <c r="F3703">
        <v>25</v>
      </c>
      <c r="G3703" s="5">
        <v>2.8</v>
      </c>
      <c r="H3703" s="5">
        <v>80108.100000000006</v>
      </c>
      <c r="I3703">
        <v>17</v>
      </c>
      <c r="J3703">
        <v>2</v>
      </c>
      <c r="K3703">
        <v>0</v>
      </c>
      <c r="L3703">
        <v>58</v>
      </c>
      <c r="M3703">
        <v>19</v>
      </c>
      <c r="N3703">
        <v>2</v>
      </c>
      <c r="O3703">
        <v>0</v>
      </c>
      <c r="P3703">
        <v>78</v>
      </c>
      <c r="Q3703">
        <v>19</v>
      </c>
      <c r="R3703">
        <v>2</v>
      </c>
      <c r="S3703">
        <v>1</v>
      </c>
      <c r="T3703">
        <v>55</v>
      </c>
    </row>
    <row r="3704" spans="1:20" x14ac:dyDescent="0.2">
      <c r="A3704" s="1">
        <v>43390</v>
      </c>
      <c r="B3704" t="s">
        <v>25</v>
      </c>
      <c r="C3704">
        <v>8</v>
      </c>
      <c r="D3704">
        <v>4</v>
      </c>
      <c r="E3704">
        <v>0</v>
      </c>
      <c r="F3704">
        <v>31</v>
      </c>
      <c r="G3704" s="5">
        <v>6</v>
      </c>
      <c r="H3704" s="5">
        <v>42928.714285714203</v>
      </c>
      <c r="I3704">
        <v>5</v>
      </c>
      <c r="J3704">
        <v>4</v>
      </c>
      <c r="K3704">
        <v>0</v>
      </c>
      <c r="L3704">
        <v>18</v>
      </c>
      <c r="M3704">
        <v>15</v>
      </c>
      <c r="N3704">
        <v>4</v>
      </c>
      <c r="O3704">
        <v>0</v>
      </c>
      <c r="P3704">
        <v>56</v>
      </c>
      <c r="Q3704">
        <v>13</v>
      </c>
      <c r="R3704">
        <v>4</v>
      </c>
      <c r="S3704">
        <v>0</v>
      </c>
      <c r="T3704">
        <v>52</v>
      </c>
    </row>
    <row r="3705" spans="1:20" x14ac:dyDescent="0.2">
      <c r="A3705" s="1">
        <v>43390</v>
      </c>
      <c r="B3705" t="s">
        <v>26</v>
      </c>
      <c r="C3705">
        <v>44</v>
      </c>
      <c r="D3705">
        <v>2</v>
      </c>
      <c r="E3705">
        <v>0</v>
      </c>
      <c r="F3705">
        <v>87</v>
      </c>
      <c r="G3705" s="5">
        <v>2.88888888888888</v>
      </c>
      <c r="H3705" s="5">
        <v>74153.148148148102</v>
      </c>
      <c r="I3705">
        <v>46</v>
      </c>
      <c r="J3705">
        <v>2</v>
      </c>
      <c r="K3705">
        <v>0</v>
      </c>
      <c r="L3705">
        <v>92</v>
      </c>
      <c r="M3705">
        <v>61</v>
      </c>
      <c r="N3705">
        <v>2</v>
      </c>
      <c r="O3705">
        <v>0</v>
      </c>
      <c r="P3705">
        <v>112</v>
      </c>
      <c r="Q3705">
        <v>48</v>
      </c>
      <c r="R3705">
        <v>2</v>
      </c>
      <c r="S3705">
        <v>0</v>
      </c>
      <c r="T3705">
        <v>88</v>
      </c>
    </row>
    <row r="3706" spans="1:20" x14ac:dyDescent="0.2">
      <c r="A3706" s="1">
        <v>43390</v>
      </c>
      <c r="B3706" t="s">
        <v>27</v>
      </c>
      <c r="C3706">
        <v>13</v>
      </c>
      <c r="D3706">
        <v>8</v>
      </c>
      <c r="E3706">
        <v>1</v>
      </c>
      <c r="F3706">
        <v>109</v>
      </c>
      <c r="G3706" s="5">
        <v>5.5833333333333304</v>
      </c>
      <c r="H3706" s="5">
        <v>75010.333333333299</v>
      </c>
      <c r="I3706">
        <v>11</v>
      </c>
      <c r="J3706">
        <v>8</v>
      </c>
      <c r="K3706">
        <v>0</v>
      </c>
      <c r="L3706">
        <v>98</v>
      </c>
      <c r="M3706">
        <v>17</v>
      </c>
      <c r="N3706">
        <v>8</v>
      </c>
      <c r="O3706">
        <v>1</v>
      </c>
      <c r="P3706">
        <v>151</v>
      </c>
      <c r="Q3706">
        <v>7</v>
      </c>
      <c r="R3706">
        <v>8</v>
      </c>
      <c r="S3706">
        <v>3</v>
      </c>
      <c r="T3706">
        <v>48</v>
      </c>
    </row>
    <row r="3707" spans="1:20" x14ac:dyDescent="0.2">
      <c r="A3707" s="1">
        <v>43390</v>
      </c>
      <c r="B3707" t="s">
        <v>28</v>
      </c>
      <c r="C3707">
        <v>23</v>
      </c>
      <c r="D3707">
        <v>7</v>
      </c>
      <c r="E3707">
        <v>1</v>
      </c>
      <c r="F3707">
        <v>156</v>
      </c>
      <c r="G3707" s="5">
        <v>7.0454545454545396</v>
      </c>
      <c r="H3707" s="5">
        <v>63726.863636363603</v>
      </c>
      <c r="I3707">
        <v>16</v>
      </c>
      <c r="J3707">
        <v>10</v>
      </c>
      <c r="K3707">
        <v>1</v>
      </c>
      <c r="L3707">
        <v>143</v>
      </c>
      <c r="M3707">
        <v>30</v>
      </c>
      <c r="N3707">
        <v>8</v>
      </c>
      <c r="O3707">
        <v>0</v>
      </c>
      <c r="P3707">
        <v>258</v>
      </c>
      <c r="Q3707">
        <v>17</v>
      </c>
      <c r="R3707">
        <v>12</v>
      </c>
      <c r="S3707">
        <v>3</v>
      </c>
      <c r="T3707">
        <v>159</v>
      </c>
    </row>
    <row r="3708" spans="1:20" x14ac:dyDescent="0.2">
      <c r="A3708" s="1">
        <v>43390</v>
      </c>
      <c r="B3708" t="s">
        <v>29</v>
      </c>
      <c r="C3708">
        <v>11</v>
      </c>
      <c r="D3708">
        <v>2</v>
      </c>
      <c r="E3708">
        <v>0</v>
      </c>
      <c r="F3708">
        <v>30</v>
      </c>
      <c r="G3708" s="5">
        <v>2.9090909090908998</v>
      </c>
      <c r="H3708" s="5">
        <v>72806.090909090897</v>
      </c>
      <c r="I3708">
        <v>17</v>
      </c>
      <c r="J3708">
        <v>2</v>
      </c>
      <c r="K3708">
        <v>0</v>
      </c>
      <c r="L3708">
        <v>62</v>
      </c>
      <c r="M3708">
        <v>25</v>
      </c>
      <c r="N3708">
        <v>2</v>
      </c>
      <c r="O3708">
        <v>0</v>
      </c>
      <c r="P3708">
        <v>59</v>
      </c>
      <c r="Q3708">
        <v>25</v>
      </c>
      <c r="R3708">
        <v>2</v>
      </c>
      <c r="S3708">
        <v>1</v>
      </c>
      <c r="T3708">
        <v>84</v>
      </c>
    </row>
    <row r="3709" spans="1:20" x14ac:dyDescent="0.2">
      <c r="A3709" s="1">
        <v>43390</v>
      </c>
      <c r="B3709" t="s">
        <v>30</v>
      </c>
      <c r="C3709">
        <v>13</v>
      </c>
      <c r="D3709">
        <v>2</v>
      </c>
      <c r="E3709">
        <v>0</v>
      </c>
      <c r="F3709">
        <v>41</v>
      </c>
      <c r="G3709" s="5">
        <v>1.4615384615384599</v>
      </c>
      <c r="H3709" s="5">
        <v>76973.846153846098</v>
      </c>
      <c r="I3709">
        <v>16</v>
      </c>
      <c r="J3709">
        <v>2</v>
      </c>
      <c r="K3709">
        <v>0</v>
      </c>
      <c r="L3709">
        <v>64</v>
      </c>
      <c r="M3709">
        <v>33</v>
      </c>
      <c r="N3709">
        <v>2</v>
      </c>
      <c r="O3709">
        <v>0</v>
      </c>
      <c r="P3709">
        <v>128</v>
      </c>
      <c r="Q3709">
        <v>21</v>
      </c>
      <c r="R3709">
        <v>2</v>
      </c>
      <c r="S3709">
        <v>0</v>
      </c>
      <c r="T3709">
        <v>61</v>
      </c>
    </row>
    <row r="3710" spans="1:20" x14ac:dyDescent="0.2">
      <c r="A3710" s="1">
        <v>43390</v>
      </c>
      <c r="B3710" t="s">
        <v>31</v>
      </c>
      <c r="C3710">
        <v>73</v>
      </c>
      <c r="D3710">
        <v>12</v>
      </c>
      <c r="E3710">
        <v>0</v>
      </c>
      <c r="F3710">
        <v>901</v>
      </c>
      <c r="G3710" s="5">
        <v>5.5588235294117601</v>
      </c>
      <c r="H3710" s="5">
        <v>67742.602941176403</v>
      </c>
      <c r="I3710">
        <v>72</v>
      </c>
      <c r="J3710">
        <v>14</v>
      </c>
      <c r="K3710">
        <v>1</v>
      </c>
      <c r="L3710">
        <v>1013</v>
      </c>
      <c r="M3710">
        <v>108</v>
      </c>
      <c r="N3710">
        <v>12</v>
      </c>
      <c r="O3710">
        <v>0</v>
      </c>
      <c r="P3710">
        <v>1323</v>
      </c>
      <c r="Q3710">
        <v>96</v>
      </c>
      <c r="R3710">
        <v>14</v>
      </c>
      <c r="S3710">
        <v>1</v>
      </c>
      <c r="T3710">
        <v>1260</v>
      </c>
    </row>
    <row r="3711" spans="1:20" x14ac:dyDescent="0.2">
      <c r="A3711" s="1">
        <v>43390</v>
      </c>
      <c r="B3711" t="s">
        <v>32</v>
      </c>
      <c r="C3711">
        <v>25</v>
      </c>
      <c r="D3711">
        <v>3</v>
      </c>
      <c r="E3711">
        <v>0</v>
      </c>
      <c r="F3711">
        <v>108</v>
      </c>
      <c r="G3711" s="5">
        <v>1.36363636363636</v>
      </c>
      <c r="H3711" s="5">
        <v>81915.545454545398</v>
      </c>
      <c r="I3711">
        <v>28</v>
      </c>
      <c r="J3711">
        <v>3</v>
      </c>
      <c r="K3711">
        <v>0</v>
      </c>
      <c r="L3711">
        <v>133</v>
      </c>
      <c r="M3711">
        <v>42</v>
      </c>
      <c r="N3711">
        <v>3</v>
      </c>
      <c r="O3711">
        <v>0</v>
      </c>
      <c r="P3711">
        <v>188</v>
      </c>
      <c r="Q3711">
        <v>36</v>
      </c>
      <c r="R3711">
        <v>3</v>
      </c>
      <c r="S3711">
        <v>0</v>
      </c>
      <c r="T3711">
        <v>149</v>
      </c>
    </row>
    <row r="3712" spans="1:20" x14ac:dyDescent="0.2">
      <c r="A3712" s="1">
        <v>43391</v>
      </c>
      <c r="B3712" t="s">
        <v>18</v>
      </c>
      <c r="C3712">
        <v>6</v>
      </c>
      <c r="D3712">
        <v>4</v>
      </c>
      <c r="E3712">
        <v>0</v>
      </c>
      <c r="F3712">
        <v>21</v>
      </c>
      <c r="G3712" s="5">
        <v>3.3333333333333299</v>
      </c>
      <c r="H3712" s="5">
        <v>83336.166666666599</v>
      </c>
      <c r="I3712">
        <v>10</v>
      </c>
      <c r="J3712">
        <v>4</v>
      </c>
      <c r="K3712">
        <v>0</v>
      </c>
      <c r="L3712">
        <v>35</v>
      </c>
      <c r="M3712">
        <v>12</v>
      </c>
      <c r="N3712">
        <v>4</v>
      </c>
      <c r="O3712">
        <v>0</v>
      </c>
      <c r="P3712">
        <v>38</v>
      </c>
      <c r="Q3712">
        <v>12</v>
      </c>
      <c r="R3712">
        <v>4</v>
      </c>
      <c r="S3712">
        <v>0</v>
      </c>
      <c r="T3712">
        <v>42</v>
      </c>
    </row>
    <row r="3713" spans="1:20" x14ac:dyDescent="0.2">
      <c r="A3713" s="1">
        <v>43391</v>
      </c>
      <c r="B3713" t="s">
        <v>19</v>
      </c>
      <c r="C3713">
        <v>26</v>
      </c>
      <c r="D3713">
        <v>12</v>
      </c>
      <c r="E3713">
        <v>1</v>
      </c>
      <c r="F3713">
        <v>282</v>
      </c>
      <c r="G3713" s="5">
        <v>1.42307692307692</v>
      </c>
      <c r="H3713" s="5">
        <v>84622.961538461503</v>
      </c>
      <c r="I3713">
        <v>36</v>
      </c>
      <c r="J3713">
        <v>14</v>
      </c>
      <c r="K3713">
        <v>1</v>
      </c>
      <c r="L3713">
        <v>477</v>
      </c>
      <c r="M3713">
        <v>29</v>
      </c>
      <c r="N3713">
        <v>14</v>
      </c>
      <c r="O3713">
        <v>2</v>
      </c>
      <c r="P3713">
        <v>367</v>
      </c>
      <c r="Q3713">
        <v>23</v>
      </c>
      <c r="R3713">
        <v>16</v>
      </c>
      <c r="S3713">
        <v>1</v>
      </c>
      <c r="T3713">
        <v>361</v>
      </c>
    </row>
    <row r="3714" spans="1:20" x14ac:dyDescent="0.2">
      <c r="A3714" s="1">
        <v>43391</v>
      </c>
      <c r="B3714" t="s">
        <v>20</v>
      </c>
      <c r="C3714">
        <v>11</v>
      </c>
      <c r="D3714">
        <v>9</v>
      </c>
      <c r="E3714">
        <v>1</v>
      </c>
      <c r="F3714">
        <v>89</v>
      </c>
      <c r="G3714" s="5">
        <v>1.9090909090909001</v>
      </c>
      <c r="H3714" s="5">
        <v>63722</v>
      </c>
      <c r="I3714">
        <v>20</v>
      </c>
      <c r="J3714">
        <v>10</v>
      </c>
      <c r="K3714">
        <v>0</v>
      </c>
      <c r="L3714">
        <v>206</v>
      </c>
      <c r="M3714">
        <v>18</v>
      </c>
      <c r="N3714">
        <v>8</v>
      </c>
      <c r="O3714">
        <v>0</v>
      </c>
      <c r="P3714">
        <v>145</v>
      </c>
      <c r="Q3714">
        <v>16</v>
      </c>
      <c r="R3714">
        <v>7</v>
      </c>
      <c r="S3714">
        <v>0</v>
      </c>
      <c r="T3714">
        <v>115</v>
      </c>
    </row>
    <row r="3715" spans="1:20" x14ac:dyDescent="0.2">
      <c r="A3715" s="1">
        <v>43391</v>
      </c>
      <c r="B3715" t="s">
        <v>21</v>
      </c>
      <c r="C3715">
        <v>10</v>
      </c>
      <c r="D3715">
        <v>10</v>
      </c>
      <c r="E3715">
        <v>0</v>
      </c>
      <c r="F3715">
        <v>101</v>
      </c>
      <c r="G3715" s="5">
        <v>9.1</v>
      </c>
      <c r="H3715" s="5">
        <v>40091.1</v>
      </c>
      <c r="I3715">
        <v>13</v>
      </c>
      <c r="J3715">
        <v>10</v>
      </c>
      <c r="K3715">
        <v>0</v>
      </c>
      <c r="L3715">
        <v>130</v>
      </c>
      <c r="M3715">
        <v>8</v>
      </c>
      <c r="N3715">
        <v>10</v>
      </c>
      <c r="O3715">
        <v>1</v>
      </c>
      <c r="P3715">
        <v>71</v>
      </c>
      <c r="Q3715">
        <v>11</v>
      </c>
      <c r="R3715">
        <v>10</v>
      </c>
      <c r="S3715">
        <v>0</v>
      </c>
      <c r="T3715">
        <v>111</v>
      </c>
    </row>
    <row r="3716" spans="1:20" x14ac:dyDescent="0.2">
      <c r="A3716" s="1">
        <v>43391</v>
      </c>
      <c r="B3716" t="s">
        <v>22</v>
      </c>
      <c r="C3716">
        <v>39</v>
      </c>
      <c r="D3716">
        <v>8</v>
      </c>
      <c r="E3716">
        <v>0</v>
      </c>
      <c r="F3716">
        <v>360</v>
      </c>
      <c r="G3716" s="5">
        <v>3.8333333333333299</v>
      </c>
      <c r="H3716" s="5">
        <v>55595.722222222197</v>
      </c>
      <c r="I3716">
        <v>30</v>
      </c>
      <c r="J3716">
        <v>7</v>
      </c>
      <c r="K3716">
        <v>0</v>
      </c>
      <c r="L3716">
        <v>261</v>
      </c>
      <c r="M3716">
        <v>29</v>
      </c>
      <c r="N3716">
        <v>8</v>
      </c>
      <c r="O3716">
        <v>0</v>
      </c>
      <c r="P3716">
        <v>270</v>
      </c>
      <c r="Q3716">
        <v>39</v>
      </c>
      <c r="R3716">
        <v>8</v>
      </c>
      <c r="S3716">
        <v>0</v>
      </c>
      <c r="T3716">
        <v>370</v>
      </c>
    </row>
    <row r="3717" spans="1:20" x14ac:dyDescent="0.2">
      <c r="A3717" s="1">
        <v>43391</v>
      </c>
      <c r="B3717" t="s">
        <v>23</v>
      </c>
      <c r="C3717">
        <v>41</v>
      </c>
      <c r="D3717">
        <v>10</v>
      </c>
      <c r="E3717">
        <v>0</v>
      </c>
      <c r="F3717">
        <v>449</v>
      </c>
      <c r="G3717" s="5">
        <v>4.3333333333333304</v>
      </c>
      <c r="H3717" s="5">
        <v>48854.307692307601</v>
      </c>
      <c r="I3717">
        <v>38</v>
      </c>
      <c r="J3717">
        <v>10</v>
      </c>
      <c r="K3717">
        <v>0</v>
      </c>
      <c r="L3717">
        <v>424</v>
      </c>
      <c r="M3717">
        <v>48</v>
      </c>
      <c r="N3717">
        <v>10</v>
      </c>
      <c r="O3717">
        <v>0</v>
      </c>
      <c r="P3717">
        <v>534</v>
      </c>
      <c r="Q3717">
        <v>35</v>
      </c>
      <c r="R3717">
        <v>10</v>
      </c>
      <c r="S3717">
        <v>0</v>
      </c>
      <c r="T3717">
        <v>384</v>
      </c>
    </row>
    <row r="3718" spans="1:20" x14ac:dyDescent="0.2">
      <c r="A3718" s="1">
        <v>43391</v>
      </c>
      <c r="B3718" t="s">
        <v>24</v>
      </c>
      <c r="C3718">
        <v>14</v>
      </c>
      <c r="D3718">
        <v>2</v>
      </c>
      <c r="E3718">
        <v>0</v>
      </c>
      <c r="F3718">
        <v>38</v>
      </c>
      <c r="G3718" s="5">
        <v>3.1428571428571401</v>
      </c>
      <c r="H3718" s="5">
        <v>71473.857142857101</v>
      </c>
      <c r="I3718">
        <v>14</v>
      </c>
      <c r="J3718">
        <v>2</v>
      </c>
      <c r="K3718">
        <v>0</v>
      </c>
      <c r="L3718">
        <v>40</v>
      </c>
      <c r="M3718">
        <v>12</v>
      </c>
      <c r="N3718">
        <v>2</v>
      </c>
      <c r="O3718">
        <v>0</v>
      </c>
      <c r="P3718">
        <v>50</v>
      </c>
      <c r="Q3718">
        <v>10</v>
      </c>
      <c r="R3718">
        <v>2</v>
      </c>
      <c r="S3718">
        <v>0</v>
      </c>
      <c r="T3718">
        <v>20</v>
      </c>
    </row>
    <row r="3719" spans="1:20" x14ac:dyDescent="0.2">
      <c r="A3719" s="1">
        <v>43391</v>
      </c>
      <c r="B3719" t="s">
        <v>25</v>
      </c>
      <c r="C3719">
        <v>11</v>
      </c>
      <c r="D3719">
        <v>4</v>
      </c>
      <c r="E3719">
        <v>1</v>
      </c>
      <c r="F3719">
        <v>36</v>
      </c>
      <c r="G3719" s="5">
        <v>7.4444444444444402</v>
      </c>
      <c r="H3719" s="5">
        <v>66678</v>
      </c>
      <c r="I3719">
        <v>17</v>
      </c>
      <c r="J3719">
        <v>4</v>
      </c>
      <c r="K3719">
        <v>0</v>
      </c>
      <c r="L3719">
        <v>55</v>
      </c>
      <c r="M3719">
        <v>5</v>
      </c>
      <c r="N3719">
        <v>4</v>
      </c>
      <c r="O3719">
        <v>0</v>
      </c>
      <c r="P3719">
        <v>20</v>
      </c>
      <c r="Q3719">
        <v>7</v>
      </c>
      <c r="R3719">
        <v>4</v>
      </c>
      <c r="S3719">
        <v>0</v>
      </c>
      <c r="T3719">
        <v>28</v>
      </c>
    </row>
    <row r="3720" spans="1:20" x14ac:dyDescent="0.2">
      <c r="A3720" s="1">
        <v>43391</v>
      </c>
      <c r="B3720" t="s">
        <v>26</v>
      </c>
      <c r="C3720">
        <v>40</v>
      </c>
      <c r="D3720">
        <v>2</v>
      </c>
      <c r="E3720">
        <v>0</v>
      </c>
      <c r="F3720">
        <v>76</v>
      </c>
      <c r="G3720" s="5">
        <v>3.1923076923076898</v>
      </c>
      <c r="H3720" s="5">
        <v>69256.576923076893</v>
      </c>
      <c r="I3720">
        <v>51</v>
      </c>
      <c r="J3720">
        <v>2</v>
      </c>
      <c r="K3720">
        <v>0</v>
      </c>
      <c r="L3720">
        <v>98</v>
      </c>
      <c r="M3720">
        <v>35</v>
      </c>
      <c r="N3720">
        <v>2</v>
      </c>
      <c r="O3720">
        <v>0</v>
      </c>
      <c r="P3720">
        <v>69</v>
      </c>
      <c r="Q3720">
        <v>32</v>
      </c>
      <c r="R3720">
        <v>2</v>
      </c>
      <c r="S3720">
        <v>0</v>
      </c>
      <c r="T3720">
        <v>64</v>
      </c>
    </row>
    <row r="3721" spans="1:20" x14ac:dyDescent="0.2">
      <c r="A3721" s="1">
        <v>43391</v>
      </c>
      <c r="B3721" t="s">
        <v>27</v>
      </c>
      <c r="C3721">
        <v>9</v>
      </c>
      <c r="D3721">
        <v>8</v>
      </c>
      <c r="E3721">
        <v>0</v>
      </c>
      <c r="F3721">
        <v>85</v>
      </c>
      <c r="G3721" s="5">
        <v>3.4444444444444402</v>
      </c>
      <c r="H3721" s="5">
        <v>55630.888888888803</v>
      </c>
      <c r="I3721">
        <v>8</v>
      </c>
      <c r="J3721">
        <v>8</v>
      </c>
      <c r="K3721">
        <v>1</v>
      </c>
      <c r="L3721">
        <v>64</v>
      </c>
      <c r="M3721">
        <v>6</v>
      </c>
      <c r="N3721">
        <v>8</v>
      </c>
      <c r="O3721">
        <v>0</v>
      </c>
      <c r="P3721">
        <v>54</v>
      </c>
      <c r="Q3721">
        <v>14</v>
      </c>
      <c r="R3721">
        <v>8</v>
      </c>
      <c r="S3721">
        <v>2</v>
      </c>
      <c r="T3721">
        <v>111</v>
      </c>
    </row>
    <row r="3722" spans="1:20" x14ac:dyDescent="0.2">
      <c r="A3722" s="1">
        <v>43391</v>
      </c>
      <c r="B3722" t="s">
        <v>28</v>
      </c>
      <c r="C3722">
        <v>12</v>
      </c>
      <c r="D3722">
        <v>6</v>
      </c>
      <c r="E3722">
        <v>1</v>
      </c>
      <c r="F3722">
        <v>58</v>
      </c>
      <c r="G3722" s="5">
        <v>1.9166666666666601</v>
      </c>
      <c r="H3722" s="5">
        <v>75025.416666666599</v>
      </c>
      <c r="I3722">
        <v>15</v>
      </c>
      <c r="J3722">
        <v>9</v>
      </c>
      <c r="K3722">
        <v>1</v>
      </c>
      <c r="L3722">
        <v>129</v>
      </c>
      <c r="M3722">
        <v>14</v>
      </c>
      <c r="N3722">
        <v>8</v>
      </c>
      <c r="O3722">
        <v>0</v>
      </c>
      <c r="P3722">
        <v>108</v>
      </c>
      <c r="Q3722">
        <v>16</v>
      </c>
      <c r="R3722">
        <v>9</v>
      </c>
      <c r="S3722">
        <v>1</v>
      </c>
      <c r="T3722">
        <v>133</v>
      </c>
    </row>
    <row r="3723" spans="1:20" x14ac:dyDescent="0.2">
      <c r="A3723" s="1">
        <v>43391</v>
      </c>
      <c r="B3723" t="s">
        <v>29</v>
      </c>
      <c r="C3723">
        <v>12</v>
      </c>
      <c r="D3723">
        <v>2</v>
      </c>
      <c r="E3723">
        <v>0</v>
      </c>
      <c r="F3723">
        <v>22</v>
      </c>
      <c r="G3723" s="5">
        <v>4.0909090909090899</v>
      </c>
      <c r="H3723" s="5">
        <v>63650</v>
      </c>
      <c r="I3723">
        <v>20</v>
      </c>
      <c r="J3723">
        <v>2</v>
      </c>
      <c r="K3723">
        <v>0</v>
      </c>
      <c r="L3723">
        <v>57</v>
      </c>
      <c r="M3723">
        <v>17</v>
      </c>
      <c r="N3723">
        <v>2</v>
      </c>
      <c r="O3723">
        <v>0</v>
      </c>
      <c r="P3723">
        <v>50</v>
      </c>
      <c r="Q3723">
        <v>18</v>
      </c>
      <c r="R3723">
        <v>2</v>
      </c>
      <c r="S3723">
        <v>0</v>
      </c>
      <c r="T3723">
        <v>44</v>
      </c>
    </row>
    <row r="3724" spans="1:20" x14ac:dyDescent="0.2">
      <c r="A3724" s="1">
        <v>43391</v>
      </c>
      <c r="B3724" t="s">
        <v>30</v>
      </c>
      <c r="C3724">
        <v>15</v>
      </c>
      <c r="D3724">
        <v>2</v>
      </c>
      <c r="E3724">
        <v>0</v>
      </c>
      <c r="F3724">
        <v>40</v>
      </c>
      <c r="G3724" s="5">
        <v>3.6</v>
      </c>
      <c r="H3724" s="5">
        <v>80039.333333333299</v>
      </c>
      <c r="I3724">
        <v>20</v>
      </c>
      <c r="J3724">
        <v>2</v>
      </c>
      <c r="K3724">
        <v>0</v>
      </c>
      <c r="L3724">
        <v>45</v>
      </c>
      <c r="M3724">
        <v>15</v>
      </c>
      <c r="N3724">
        <v>2</v>
      </c>
      <c r="O3724">
        <v>0</v>
      </c>
      <c r="P3724">
        <v>52</v>
      </c>
      <c r="Q3724">
        <v>11</v>
      </c>
      <c r="R3724">
        <v>2</v>
      </c>
      <c r="S3724">
        <v>0</v>
      </c>
      <c r="T3724">
        <v>26</v>
      </c>
    </row>
    <row r="3725" spans="1:20" x14ac:dyDescent="0.2">
      <c r="A3725" s="1">
        <v>43391</v>
      </c>
      <c r="B3725" t="s">
        <v>31</v>
      </c>
      <c r="C3725">
        <v>59</v>
      </c>
      <c r="D3725">
        <v>12</v>
      </c>
      <c r="E3725">
        <v>0</v>
      </c>
      <c r="F3725">
        <v>697</v>
      </c>
      <c r="G3725" s="5">
        <v>3.6666666666666599</v>
      </c>
      <c r="H3725" s="5">
        <v>59704.649122807001</v>
      </c>
      <c r="I3725">
        <v>100</v>
      </c>
      <c r="J3725">
        <v>12</v>
      </c>
      <c r="K3725">
        <v>1</v>
      </c>
      <c r="L3725">
        <v>1158</v>
      </c>
      <c r="M3725">
        <v>76</v>
      </c>
      <c r="N3725">
        <v>18</v>
      </c>
      <c r="O3725">
        <v>1</v>
      </c>
      <c r="P3725">
        <v>1304</v>
      </c>
      <c r="Q3725">
        <v>80</v>
      </c>
      <c r="R3725">
        <v>13</v>
      </c>
      <c r="S3725">
        <v>1</v>
      </c>
      <c r="T3725">
        <v>980</v>
      </c>
    </row>
    <row r="3726" spans="1:20" x14ac:dyDescent="0.2">
      <c r="A3726" s="1">
        <v>43391</v>
      </c>
      <c r="B3726" t="s">
        <v>32</v>
      </c>
      <c r="C3726">
        <v>12</v>
      </c>
      <c r="D3726">
        <v>3</v>
      </c>
      <c r="E3726">
        <v>0</v>
      </c>
      <c r="F3726">
        <v>39</v>
      </c>
      <c r="G3726" s="5">
        <v>2.3333333333333299</v>
      </c>
      <c r="H3726" s="5">
        <v>75044.583333333299</v>
      </c>
      <c r="I3726">
        <v>50</v>
      </c>
      <c r="J3726">
        <v>3</v>
      </c>
      <c r="K3726">
        <v>0</v>
      </c>
      <c r="L3726">
        <v>188</v>
      </c>
      <c r="M3726">
        <v>36</v>
      </c>
      <c r="N3726">
        <v>3</v>
      </c>
      <c r="O3726">
        <v>0</v>
      </c>
      <c r="P3726">
        <v>140</v>
      </c>
      <c r="Q3726">
        <v>34</v>
      </c>
      <c r="R3726">
        <v>3</v>
      </c>
      <c r="S3726">
        <v>0</v>
      </c>
      <c r="T3726">
        <v>135</v>
      </c>
    </row>
    <row r="3727" spans="1:20" x14ac:dyDescent="0.2">
      <c r="A3727" s="1">
        <v>43392</v>
      </c>
      <c r="B3727" t="s">
        <v>18</v>
      </c>
      <c r="C3727">
        <v>14</v>
      </c>
      <c r="D3727">
        <v>4</v>
      </c>
      <c r="E3727">
        <v>0</v>
      </c>
      <c r="F3727">
        <v>47</v>
      </c>
      <c r="G3727" s="5">
        <v>3.1</v>
      </c>
      <c r="H3727" s="5">
        <v>40238.400000000001</v>
      </c>
      <c r="I3727">
        <v>7</v>
      </c>
      <c r="J3727">
        <v>4</v>
      </c>
      <c r="K3727">
        <v>0</v>
      </c>
      <c r="L3727">
        <v>24</v>
      </c>
      <c r="M3727">
        <v>2</v>
      </c>
      <c r="N3727">
        <v>4</v>
      </c>
      <c r="O3727">
        <v>0</v>
      </c>
      <c r="P3727">
        <v>7</v>
      </c>
      <c r="Q3727">
        <v>0</v>
      </c>
      <c r="R3727">
        <v>0</v>
      </c>
      <c r="S3727">
        <v>0</v>
      </c>
      <c r="T3727">
        <v>0</v>
      </c>
    </row>
    <row r="3728" spans="1:20" x14ac:dyDescent="0.2">
      <c r="A3728" s="1">
        <v>43392</v>
      </c>
      <c r="B3728" t="s">
        <v>19</v>
      </c>
      <c r="C3728">
        <v>38</v>
      </c>
      <c r="D3728">
        <v>10</v>
      </c>
      <c r="E3728">
        <v>0</v>
      </c>
      <c r="F3728">
        <v>377</v>
      </c>
      <c r="G3728" s="5">
        <v>4.1315789473684204</v>
      </c>
      <c r="H3728" s="5">
        <v>55447.078947368398</v>
      </c>
      <c r="I3728">
        <v>45</v>
      </c>
      <c r="J3728">
        <v>11</v>
      </c>
      <c r="K3728">
        <v>1</v>
      </c>
      <c r="L3728">
        <v>454</v>
      </c>
      <c r="M3728">
        <v>40</v>
      </c>
      <c r="N3728">
        <v>11</v>
      </c>
      <c r="O3728">
        <v>1</v>
      </c>
      <c r="P3728">
        <v>390</v>
      </c>
      <c r="Q3728">
        <v>49</v>
      </c>
      <c r="R3728">
        <v>13</v>
      </c>
      <c r="S3728">
        <v>1</v>
      </c>
      <c r="T3728">
        <v>577</v>
      </c>
    </row>
    <row r="3729" spans="1:20" x14ac:dyDescent="0.2">
      <c r="A3729" s="1">
        <v>43392</v>
      </c>
      <c r="B3729" t="s">
        <v>20</v>
      </c>
      <c r="C3729">
        <v>39</v>
      </c>
      <c r="D3729">
        <v>9</v>
      </c>
      <c r="E3729">
        <v>0</v>
      </c>
      <c r="F3729">
        <v>330</v>
      </c>
      <c r="G3729" s="5">
        <v>2.1333333333333302</v>
      </c>
      <c r="H3729" s="5">
        <v>63367.1</v>
      </c>
      <c r="I3729">
        <v>21</v>
      </c>
      <c r="J3729">
        <v>9</v>
      </c>
      <c r="K3729">
        <v>0</v>
      </c>
      <c r="L3729">
        <v>181</v>
      </c>
      <c r="M3729">
        <v>17</v>
      </c>
      <c r="N3729">
        <v>9</v>
      </c>
      <c r="O3729">
        <v>0</v>
      </c>
      <c r="P3729">
        <v>151</v>
      </c>
      <c r="Q3729">
        <v>27</v>
      </c>
      <c r="R3729">
        <v>8</v>
      </c>
      <c r="S3729">
        <v>3</v>
      </c>
      <c r="T3729">
        <v>145</v>
      </c>
    </row>
    <row r="3730" spans="1:20" x14ac:dyDescent="0.2">
      <c r="A3730" s="1">
        <v>43392</v>
      </c>
      <c r="B3730" t="s">
        <v>21</v>
      </c>
      <c r="C3730">
        <v>16</v>
      </c>
      <c r="D3730">
        <v>10</v>
      </c>
      <c r="E3730">
        <v>0</v>
      </c>
      <c r="F3730">
        <v>165</v>
      </c>
      <c r="G3730" s="5">
        <v>4.4375</v>
      </c>
      <c r="H3730" s="5">
        <v>31430.5</v>
      </c>
      <c r="I3730">
        <v>27</v>
      </c>
      <c r="J3730">
        <v>10</v>
      </c>
      <c r="K3730">
        <v>0</v>
      </c>
      <c r="L3730">
        <v>260</v>
      </c>
      <c r="M3730">
        <v>10</v>
      </c>
      <c r="N3730">
        <v>10</v>
      </c>
      <c r="O3730">
        <v>0</v>
      </c>
      <c r="P3730">
        <v>96</v>
      </c>
      <c r="Q3730">
        <v>18</v>
      </c>
      <c r="R3730">
        <v>10</v>
      </c>
      <c r="S3730">
        <v>2</v>
      </c>
      <c r="T3730">
        <v>153</v>
      </c>
    </row>
    <row r="3731" spans="1:20" x14ac:dyDescent="0.2">
      <c r="A3731" s="1">
        <v>43392</v>
      </c>
      <c r="B3731" t="s">
        <v>22</v>
      </c>
      <c r="C3731">
        <v>50</v>
      </c>
      <c r="D3731">
        <v>8</v>
      </c>
      <c r="E3731">
        <v>0</v>
      </c>
      <c r="F3731">
        <v>467</v>
      </c>
      <c r="G3731" s="5">
        <v>2.63636363636363</v>
      </c>
      <c r="H3731" s="5">
        <v>47805.477272727199</v>
      </c>
      <c r="I3731">
        <v>52</v>
      </c>
      <c r="J3731">
        <v>7</v>
      </c>
      <c r="K3731">
        <v>0</v>
      </c>
      <c r="L3731">
        <v>448</v>
      </c>
      <c r="M3731">
        <v>42</v>
      </c>
      <c r="N3731">
        <v>8</v>
      </c>
      <c r="O3731">
        <v>0</v>
      </c>
      <c r="P3731">
        <v>392</v>
      </c>
      <c r="Q3731">
        <v>45</v>
      </c>
      <c r="R3731">
        <v>8</v>
      </c>
      <c r="S3731">
        <v>0</v>
      </c>
      <c r="T3731">
        <v>416</v>
      </c>
    </row>
    <row r="3732" spans="1:20" x14ac:dyDescent="0.2">
      <c r="A3732" s="1">
        <v>43392</v>
      </c>
      <c r="B3732" t="s">
        <v>23</v>
      </c>
      <c r="C3732">
        <v>62</v>
      </c>
      <c r="D3732">
        <v>10</v>
      </c>
      <c r="E3732">
        <v>0</v>
      </c>
      <c r="F3732">
        <v>669</v>
      </c>
      <c r="G3732" s="5">
        <v>3.5090909090908999</v>
      </c>
      <c r="H3732" s="5">
        <v>52849.109090908998</v>
      </c>
      <c r="I3732">
        <v>78</v>
      </c>
      <c r="J3732">
        <v>10</v>
      </c>
      <c r="K3732">
        <v>0</v>
      </c>
      <c r="L3732">
        <v>870</v>
      </c>
      <c r="M3732">
        <v>43</v>
      </c>
      <c r="N3732">
        <v>10</v>
      </c>
      <c r="O3732">
        <v>0</v>
      </c>
      <c r="P3732">
        <v>481</v>
      </c>
      <c r="Q3732">
        <v>56</v>
      </c>
      <c r="R3732">
        <v>10</v>
      </c>
      <c r="S3732">
        <v>0</v>
      </c>
      <c r="T3732">
        <v>613</v>
      </c>
    </row>
    <row r="3733" spans="1:20" x14ac:dyDescent="0.2">
      <c r="A3733" s="1">
        <v>43392</v>
      </c>
      <c r="B3733" t="s">
        <v>24</v>
      </c>
      <c r="C3733">
        <v>26</v>
      </c>
      <c r="D3733">
        <v>2</v>
      </c>
      <c r="E3733">
        <v>0</v>
      </c>
      <c r="F3733">
        <v>119</v>
      </c>
      <c r="G3733" s="5">
        <v>5.1666666666666599</v>
      </c>
      <c r="H3733" s="5">
        <v>46018.833333333299</v>
      </c>
      <c r="I3733">
        <v>18</v>
      </c>
      <c r="J3733">
        <v>2</v>
      </c>
      <c r="K3733">
        <v>0</v>
      </c>
      <c r="L3733">
        <v>42</v>
      </c>
      <c r="M3733">
        <v>21</v>
      </c>
      <c r="N3733">
        <v>2</v>
      </c>
      <c r="O3733">
        <v>0</v>
      </c>
      <c r="P3733">
        <v>52</v>
      </c>
      <c r="Q3733">
        <v>21</v>
      </c>
      <c r="R3733">
        <v>2</v>
      </c>
      <c r="S3733">
        <v>0</v>
      </c>
      <c r="T3733">
        <v>54</v>
      </c>
    </row>
    <row r="3734" spans="1:20" x14ac:dyDescent="0.2">
      <c r="A3734" s="1">
        <v>43392</v>
      </c>
      <c r="B3734" t="s">
        <v>25</v>
      </c>
      <c r="C3734">
        <v>8</v>
      </c>
      <c r="D3734">
        <v>4</v>
      </c>
      <c r="E3734">
        <v>1</v>
      </c>
      <c r="F3734">
        <v>28</v>
      </c>
      <c r="G3734" s="5">
        <v>1.3333333333333299</v>
      </c>
      <c r="H3734" s="5">
        <v>66735.5</v>
      </c>
      <c r="I3734">
        <v>11</v>
      </c>
      <c r="J3734">
        <v>4</v>
      </c>
      <c r="K3734">
        <v>0</v>
      </c>
      <c r="L3734">
        <v>34</v>
      </c>
      <c r="M3734">
        <v>12</v>
      </c>
      <c r="N3734">
        <v>4</v>
      </c>
      <c r="O3734">
        <v>0</v>
      </c>
      <c r="P3734">
        <v>48</v>
      </c>
      <c r="Q3734">
        <v>9</v>
      </c>
      <c r="R3734">
        <v>4</v>
      </c>
      <c r="S3734">
        <v>0</v>
      </c>
      <c r="T3734">
        <v>36</v>
      </c>
    </row>
    <row r="3735" spans="1:20" x14ac:dyDescent="0.2">
      <c r="A3735" s="1">
        <v>43392</v>
      </c>
      <c r="B3735" t="s">
        <v>26</v>
      </c>
      <c r="C3735">
        <v>37</v>
      </c>
      <c r="D3735">
        <v>2</v>
      </c>
      <c r="E3735">
        <v>0</v>
      </c>
      <c r="F3735">
        <v>73</v>
      </c>
      <c r="G3735" s="5">
        <v>4.4545454545454497</v>
      </c>
      <c r="H3735" s="5">
        <v>59173.363636363603</v>
      </c>
      <c r="I3735">
        <v>50</v>
      </c>
      <c r="J3735">
        <v>2</v>
      </c>
      <c r="K3735">
        <v>0</v>
      </c>
      <c r="L3735">
        <v>100</v>
      </c>
      <c r="M3735">
        <v>42</v>
      </c>
      <c r="N3735">
        <v>2</v>
      </c>
      <c r="O3735">
        <v>0</v>
      </c>
      <c r="P3735">
        <v>83</v>
      </c>
      <c r="Q3735">
        <v>42</v>
      </c>
      <c r="R3735">
        <v>2</v>
      </c>
      <c r="S3735">
        <v>0</v>
      </c>
      <c r="T3735">
        <v>84</v>
      </c>
    </row>
    <row r="3736" spans="1:20" x14ac:dyDescent="0.2">
      <c r="A3736" s="1">
        <v>43392</v>
      </c>
      <c r="B3736" t="s">
        <v>27</v>
      </c>
      <c r="C3736">
        <v>8</v>
      </c>
      <c r="D3736">
        <v>8</v>
      </c>
      <c r="E3736">
        <v>0</v>
      </c>
      <c r="F3736">
        <v>77</v>
      </c>
      <c r="G3736" s="5">
        <v>4.75</v>
      </c>
      <c r="H3736" s="5">
        <v>37717</v>
      </c>
      <c r="I3736">
        <v>7</v>
      </c>
      <c r="J3736">
        <v>8</v>
      </c>
      <c r="K3736">
        <v>1</v>
      </c>
      <c r="L3736">
        <v>58</v>
      </c>
      <c r="M3736">
        <v>18</v>
      </c>
      <c r="N3736">
        <v>8</v>
      </c>
      <c r="O3736">
        <v>0</v>
      </c>
      <c r="P3736">
        <v>165</v>
      </c>
      <c r="Q3736">
        <v>11</v>
      </c>
      <c r="R3736">
        <v>8</v>
      </c>
      <c r="S3736">
        <v>3</v>
      </c>
      <c r="T3736">
        <v>72</v>
      </c>
    </row>
    <row r="3737" spans="1:20" x14ac:dyDescent="0.2">
      <c r="A3737" s="1">
        <v>43392</v>
      </c>
      <c r="B3737" t="s">
        <v>28</v>
      </c>
      <c r="C3737">
        <v>16</v>
      </c>
      <c r="D3737">
        <v>6</v>
      </c>
      <c r="E3737">
        <v>0</v>
      </c>
      <c r="F3737">
        <v>98</v>
      </c>
      <c r="G3737" s="5">
        <v>4.1875</v>
      </c>
      <c r="H3737" s="5">
        <v>37686.8125</v>
      </c>
      <c r="I3737">
        <v>15</v>
      </c>
      <c r="J3737">
        <v>9</v>
      </c>
      <c r="K3737">
        <v>1</v>
      </c>
      <c r="L3737">
        <v>122</v>
      </c>
      <c r="M3737">
        <v>13</v>
      </c>
      <c r="N3737">
        <v>8</v>
      </c>
      <c r="O3737">
        <v>0</v>
      </c>
      <c r="P3737">
        <v>98</v>
      </c>
      <c r="Q3737">
        <v>33</v>
      </c>
      <c r="R3737">
        <v>8</v>
      </c>
      <c r="S3737">
        <v>0</v>
      </c>
      <c r="T3737">
        <v>251</v>
      </c>
    </row>
    <row r="3738" spans="1:20" x14ac:dyDescent="0.2">
      <c r="A3738" s="1">
        <v>43392</v>
      </c>
      <c r="B3738" t="s">
        <v>29</v>
      </c>
      <c r="C3738">
        <v>24</v>
      </c>
      <c r="D3738">
        <v>2</v>
      </c>
      <c r="E3738">
        <v>0</v>
      </c>
      <c r="F3738">
        <v>78</v>
      </c>
      <c r="G3738" s="5">
        <v>2.6521739130434701</v>
      </c>
      <c r="H3738" s="5">
        <v>56652.260869565202</v>
      </c>
      <c r="I3738">
        <v>15</v>
      </c>
      <c r="J3738">
        <v>2</v>
      </c>
      <c r="K3738">
        <v>0</v>
      </c>
      <c r="L3738">
        <v>30</v>
      </c>
      <c r="M3738">
        <v>19</v>
      </c>
      <c r="N3738">
        <v>2</v>
      </c>
      <c r="O3738">
        <v>0</v>
      </c>
      <c r="P3738">
        <v>39</v>
      </c>
      <c r="Q3738">
        <v>18</v>
      </c>
      <c r="R3738">
        <v>2</v>
      </c>
      <c r="S3738">
        <v>0</v>
      </c>
      <c r="T3738">
        <v>44</v>
      </c>
    </row>
    <row r="3739" spans="1:20" x14ac:dyDescent="0.2">
      <c r="A3739" s="1">
        <v>43392</v>
      </c>
      <c r="B3739" t="s">
        <v>30</v>
      </c>
      <c r="C3739">
        <v>27</v>
      </c>
      <c r="D3739">
        <v>2</v>
      </c>
      <c r="E3739">
        <v>0</v>
      </c>
      <c r="F3739">
        <v>84</v>
      </c>
      <c r="G3739" s="5">
        <v>2.68</v>
      </c>
      <c r="H3739" s="5">
        <v>68113.8</v>
      </c>
      <c r="I3739">
        <v>18</v>
      </c>
      <c r="J3739">
        <v>2</v>
      </c>
      <c r="K3739">
        <v>0</v>
      </c>
      <c r="L3739">
        <v>44</v>
      </c>
      <c r="M3739">
        <v>21</v>
      </c>
      <c r="N3739">
        <v>2</v>
      </c>
      <c r="O3739">
        <v>0</v>
      </c>
      <c r="P3739">
        <v>51</v>
      </c>
      <c r="Q3739">
        <v>17</v>
      </c>
      <c r="R3739">
        <v>2</v>
      </c>
      <c r="S3739">
        <v>0</v>
      </c>
      <c r="T3739">
        <v>40</v>
      </c>
    </row>
    <row r="3740" spans="1:20" x14ac:dyDescent="0.2">
      <c r="A3740" s="1">
        <v>43392</v>
      </c>
      <c r="B3740" t="s">
        <v>31</v>
      </c>
      <c r="C3740">
        <v>108</v>
      </c>
      <c r="D3740">
        <v>14</v>
      </c>
      <c r="E3740">
        <v>0</v>
      </c>
      <c r="F3740">
        <v>1550</v>
      </c>
      <c r="G3740" s="5">
        <v>4.3557692307692299</v>
      </c>
      <c r="H3740" s="5">
        <v>56813.913461538403</v>
      </c>
      <c r="I3740">
        <v>92</v>
      </c>
      <c r="J3740">
        <v>15</v>
      </c>
      <c r="K3740">
        <v>0</v>
      </c>
      <c r="L3740">
        <v>1353</v>
      </c>
      <c r="M3740">
        <v>81</v>
      </c>
      <c r="N3740">
        <v>16</v>
      </c>
      <c r="O3740">
        <v>0</v>
      </c>
      <c r="P3740">
        <v>1294</v>
      </c>
      <c r="Q3740">
        <v>96</v>
      </c>
      <c r="R3740">
        <v>12</v>
      </c>
      <c r="S3740">
        <v>1</v>
      </c>
      <c r="T3740">
        <v>1102</v>
      </c>
    </row>
    <row r="3741" spans="1:20" x14ac:dyDescent="0.2">
      <c r="A3741" s="1">
        <v>43392</v>
      </c>
      <c r="B3741" t="s">
        <v>32</v>
      </c>
      <c r="C3741">
        <v>45</v>
      </c>
      <c r="D3741">
        <v>3</v>
      </c>
      <c r="E3741">
        <v>0</v>
      </c>
      <c r="F3741">
        <v>194</v>
      </c>
      <c r="G3741" s="5">
        <v>4.5813953488371997</v>
      </c>
      <c r="H3741" s="5">
        <v>48950.023255813903</v>
      </c>
      <c r="I3741">
        <v>39</v>
      </c>
      <c r="J3741">
        <v>3</v>
      </c>
      <c r="K3741">
        <v>0</v>
      </c>
      <c r="L3741">
        <v>166</v>
      </c>
      <c r="M3741">
        <v>39</v>
      </c>
      <c r="N3741">
        <v>3</v>
      </c>
      <c r="O3741">
        <v>0</v>
      </c>
      <c r="P3741">
        <v>151</v>
      </c>
      <c r="Q3741">
        <v>36</v>
      </c>
      <c r="R3741">
        <v>3</v>
      </c>
      <c r="S3741">
        <v>0</v>
      </c>
      <c r="T3741">
        <v>136</v>
      </c>
    </row>
    <row r="3742" spans="1:20" x14ac:dyDescent="0.2">
      <c r="A3742" s="1">
        <v>43393</v>
      </c>
      <c r="B3742" t="s">
        <v>18</v>
      </c>
      <c r="C3742">
        <v>16</v>
      </c>
      <c r="D3742">
        <v>4</v>
      </c>
      <c r="E3742">
        <v>0</v>
      </c>
      <c r="F3742">
        <v>56</v>
      </c>
      <c r="G3742" s="5">
        <v>7.3</v>
      </c>
      <c r="H3742" s="5">
        <v>30229.4</v>
      </c>
      <c r="I3742">
        <v>14</v>
      </c>
      <c r="J3742">
        <v>4</v>
      </c>
      <c r="K3742">
        <v>0</v>
      </c>
      <c r="L3742">
        <v>49</v>
      </c>
      <c r="M3742">
        <v>21</v>
      </c>
      <c r="N3742">
        <v>4</v>
      </c>
      <c r="O3742">
        <v>0</v>
      </c>
      <c r="P3742">
        <v>73</v>
      </c>
      <c r="Q3742">
        <v>10</v>
      </c>
      <c r="R3742">
        <v>4</v>
      </c>
      <c r="S3742">
        <v>0</v>
      </c>
      <c r="T3742">
        <v>32</v>
      </c>
    </row>
    <row r="3743" spans="1:20" x14ac:dyDescent="0.2">
      <c r="A3743" s="1">
        <v>43393</v>
      </c>
      <c r="B3743" t="s">
        <v>19</v>
      </c>
      <c r="C3743">
        <v>32</v>
      </c>
      <c r="D3743">
        <v>14</v>
      </c>
      <c r="E3743">
        <v>1</v>
      </c>
      <c r="F3743">
        <v>396</v>
      </c>
      <c r="G3743" s="5">
        <v>2.59375</v>
      </c>
      <c r="H3743" s="5">
        <v>75038.3125</v>
      </c>
      <c r="I3743">
        <v>46</v>
      </c>
      <c r="J3743">
        <v>13</v>
      </c>
      <c r="K3743">
        <v>1</v>
      </c>
      <c r="L3743">
        <v>547</v>
      </c>
      <c r="M3743">
        <v>49</v>
      </c>
      <c r="N3743">
        <v>12</v>
      </c>
      <c r="O3743">
        <v>1</v>
      </c>
      <c r="P3743">
        <v>547</v>
      </c>
      <c r="Q3743">
        <v>66</v>
      </c>
      <c r="R3743">
        <v>12</v>
      </c>
      <c r="S3743">
        <v>1</v>
      </c>
      <c r="T3743">
        <v>700</v>
      </c>
    </row>
    <row r="3744" spans="1:20" x14ac:dyDescent="0.2">
      <c r="A3744" s="1">
        <v>43393</v>
      </c>
      <c r="B3744" t="s">
        <v>20</v>
      </c>
      <c r="C3744">
        <v>21</v>
      </c>
      <c r="D3744">
        <v>10</v>
      </c>
      <c r="E3744">
        <v>2</v>
      </c>
      <c r="F3744">
        <v>181</v>
      </c>
      <c r="G3744" s="5">
        <v>2</v>
      </c>
      <c r="H3744" s="5">
        <v>77832.166666666599</v>
      </c>
      <c r="I3744">
        <v>21</v>
      </c>
      <c r="J3744">
        <v>11</v>
      </c>
      <c r="K3744">
        <v>0</v>
      </c>
      <c r="L3744">
        <v>216</v>
      </c>
      <c r="M3744">
        <v>33</v>
      </c>
      <c r="N3744">
        <v>12</v>
      </c>
      <c r="O3744">
        <v>0</v>
      </c>
      <c r="P3744">
        <v>400</v>
      </c>
      <c r="Q3744">
        <v>40</v>
      </c>
      <c r="R3744">
        <v>9</v>
      </c>
      <c r="S3744">
        <v>0</v>
      </c>
      <c r="T3744">
        <v>443</v>
      </c>
    </row>
    <row r="3745" spans="1:20" x14ac:dyDescent="0.2">
      <c r="A3745" s="1">
        <v>43393</v>
      </c>
      <c r="B3745" t="s">
        <v>21</v>
      </c>
      <c r="C3745">
        <v>17</v>
      </c>
      <c r="D3745">
        <v>10</v>
      </c>
      <c r="E3745">
        <v>1</v>
      </c>
      <c r="F3745">
        <v>162</v>
      </c>
      <c r="G3745" s="5">
        <v>1.875</v>
      </c>
      <c r="H3745" s="5">
        <v>75021.6875</v>
      </c>
      <c r="I3745">
        <v>17</v>
      </c>
      <c r="J3745">
        <v>10</v>
      </c>
      <c r="K3745">
        <v>1</v>
      </c>
      <c r="L3745">
        <v>160</v>
      </c>
      <c r="M3745">
        <v>33</v>
      </c>
      <c r="N3745">
        <v>10</v>
      </c>
      <c r="O3745">
        <v>0</v>
      </c>
      <c r="P3745">
        <v>334</v>
      </c>
      <c r="Q3745">
        <v>35</v>
      </c>
      <c r="R3745">
        <v>10</v>
      </c>
      <c r="S3745">
        <v>0</v>
      </c>
      <c r="T3745">
        <v>355</v>
      </c>
    </row>
    <row r="3746" spans="1:20" x14ac:dyDescent="0.2">
      <c r="A3746" s="1">
        <v>43393</v>
      </c>
      <c r="B3746" t="s">
        <v>22</v>
      </c>
      <c r="C3746">
        <v>33</v>
      </c>
      <c r="D3746">
        <v>8</v>
      </c>
      <c r="E3746">
        <v>0</v>
      </c>
      <c r="F3746">
        <v>309</v>
      </c>
      <c r="G3746" s="5">
        <v>2.3548387096774102</v>
      </c>
      <c r="H3746" s="5">
        <v>61323.2903225806</v>
      </c>
      <c r="I3746">
        <v>36</v>
      </c>
      <c r="J3746">
        <v>7</v>
      </c>
      <c r="K3746">
        <v>0</v>
      </c>
      <c r="L3746">
        <v>309</v>
      </c>
      <c r="M3746">
        <v>60</v>
      </c>
      <c r="N3746">
        <v>8</v>
      </c>
      <c r="O3746">
        <v>0</v>
      </c>
      <c r="P3746">
        <v>535</v>
      </c>
      <c r="Q3746">
        <v>60</v>
      </c>
      <c r="R3746">
        <v>8</v>
      </c>
      <c r="S3746">
        <v>0</v>
      </c>
      <c r="T3746">
        <v>541</v>
      </c>
    </row>
    <row r="3747" spans="1:20" x14ac:dyDescent="0.2">
      <c r="A3747" s="1">
        <v>43393</v>
      </c>
      <c r="B3747" t="s">
        <v>23</v>
      </c>
      <c r="C3747">
        <v>55</v>
      </c>
      <c r="D3747">
        <v>10</v>
      </c>
      <c r="E3747">
        <v>0</v>
      </c>
      <c r="F3747">
        <v>606</v>
      </c>
      <c r="G3747" s="5">
        <v>3.02</v>
      </c>
      <c r="H3747" s="5">
        <v>48120.94</v>
      </c>
      <c r="I3747">
        <v>53</v>
      </c>
      <c r="J3747">
        <v>10</v>
      </c>
      <c r="K3747">
        <v>0</v>
      </c>
      <c r="L3747">
        <v>587</v>
      </c>
      <c r="M3747">
        <v>82</v>
      </c>
      <c r="N3747">
        <v>10</v>
      </c>
      <c r="O3747">
        <v>0</v>
      </c>
      <c r="P3747">
        <v>914</v>
      </c>
      <c r="Q3747">
        <v>76</v>
      </c>
      <c r="R3747">
        <v>10</v>
      </c>
      <c r="S3747">
        <v>0</v>
      </c>
      <c r="T3747">
        <v>835</v>
      </c>
    </row>
    <row r="3748" spans="1:20" x14ac:dyDescent="0.2">
      <c r="A3748" s="1">
        <v>43393</v>
      </c>
      <c r="B3748" t="s">
        <v>24</v>
      </c>
      <c r="C3748">
        <v>22</v>
      </c>
      <c r="D3748">
        <v>2</v>
      </c>
      <c r="E3748">
        <v>0</v>
      </c>
      <c r="F3748">
        <v>62</v>
      </c>
      <c r="G3748" s="5">
        <v>2.72727272727272</v>
      </c>
      <c r="H3748" s="5">
        <v>63715.681818181802</v>
      </c>
      <c r="I3748">
        <v>18</v>
      </c>
      <c r="J3748">
        <v>2</v>
      </c>
      <c r="K3748">
        <v>0</v>
      </c>
      <c r="L3748">
        <v>60</v>
      </c>
      <c r="M3748">
        <v>21</v>
      </c>
      <c r="N3748">
        <v>2</v>
      </c>
      <c r="O3748">
        <v>0</v>
      </c>
      <c r="P3748">
        <v>52</v>
      </c>
      <c r="Q3748">
        <v>34</v>
      </c>
      <c r="R3748">
        <v>2</v>
      </c>
      <c r="S3748">
        <v>0</v>
      </c>
      <c r="T3748">
        <v>89</v>
      </c>
    </row>
    <row r="3749" spans="1:20" x14ac:dyDescent="0.2">
      <c r="A3749" s="1">
        <v>43393</v>
      </c>
      <c r="B3749" t="s">
        <v>25</v>
      </c>
      <c r="C3749">
        <v>16</v>
      </c>
      <c r="D3749">
        <v>4</v>
      </c>
      <c r="E3749">
        <v>0</v>
      </c>
      <c r="F3749">
        <v>64</v>
      </c>
      <c r="G3749" s="5">
        <v>4.6666666666666599</v>
      </c>
      <c r="H3749" s="5">
        <v>55644</v>
      </c>
      <c r="I3749">
        <v>8</v>
      </c>
      <c r="J3749">
        <v>4</v>
      </c>
      <c r="K3749">
        <v>0</v>
      </c>
      <c r="L3749">
        <v>24</v>
      </c>
      <c r="M3749">
        <v>16</v>
      </c>
      <c r="N3749">
        <v>4</v>
      </c>
      <c r="O3749">
        <v>0</v>
      </c>
      <c r="P3749">
        <v>64</v>
      </c>
      <c r="Q3749">
        <v>13</v>
      </c>
      <c r="R3749">
        <v>4</v>
      </c>
      <c r="S3749">
        <v>0</v>
      </c>
      <c r="T3749">
        <v>50</v>
      </c>
    </row>
    <row r="3750" spans="1:20" x14ac:dyDescent="0.2">
      <c r="A3750" s="1">
        <v>43393</v>
      </c>
      <c r="B3750" t="s">
        <v>26</v>
      </c>
      <c r="C3750">
        <v>45</v>
      </c>
      <c r="D3750">
        <v>2</v>
      </c>
      <c r="E3750">
        <v>0</v>
      </c>
      <c r="F3750">
        <v>90</v>
      </c>
      <c r="G3750" s="5">
        <v>5.375</v>
      </c>
      <c r="H3750" s="5">
        <v>45952.25</v>
      </c>
      <c r="I3750">
        <v>38</v>
      </c>
      <c r="J3750">
        <v>2</v>
      </c>
      <c r="K3750">
        <v>0</v>
      </c>
      <c r="L3750">
        <v>71</v>
      </c>
      <c r="M3750">
        <v>89</v>
      </c>
      <c r="N3750">
        <v>2</v>
      </c>
      <c r="O3750">
        <v>0</v>
      </c>
      <c r="P3750">
        <v>177</v>
      </c>
      <c r="Q3750">
        <v>83</v>
      </c>
      <c r="R3750">
        <v>2</v>
      </c>
      <c r="S3750">
        <v>0</v>
      </c>
      <c r="T3750">
        <v>162</v>
      </c>
    </row>
    <row r="3751" spans="1:20" x14ac:dyDescent="0.2">
      <c r="A3751" s="1">
        <v>43393</v>
      </c>
      <c r="B3751" t="s">
        <v>27</v>
      </c>
      <c r="C3751">
        <v>14</v>
      </c>
      <c r="D3751">
        <v>8</v>
      </c>
      <c r="E3751">
        <v>1</v>
      </c>
      <c r="F3751">
        <v>115</v>
      </c>
      <c r="G3751" s="5">
        <v>2.6153846153846101</v>
      </c>
      <c r="H3751" s="5">
        <v>69256.076923076893</v>
      </c>
      <c r="I3751">
        <v>13</v>
      </c>
      <c r="J3751">
        <v>8</v>
      </c>
      <c r="K3751">
        <v>0</v>
      </c>
      <c r="L3751">
        <v>122</v>
      </c>
      <c r="M3751">
        <v>16</v>
      </c>
      <c r="N3751">
        <v>8</v>
      </c>
      <c r="O3751">
        <v>0</v>
      </c>
      <c r="P3751">
        <v>147</v>
      </c>
      <c r="Q3751">
        <v>22</v>
      </c>
      <c r="R3751">
        <v>8</v>
      </c>
      <c r="S3751">
        <v>1</v>
      </c>
      <c r="T3751">
        <v>195</v>
      </c>
    </row>
    <row r="3752" spans="1:20" x14ac:dyDescent="0.2">
      <c r="A3752" s="1">
        <v>43393</v>
      </c>
      <c r="B3752" t="s">
        <v>28</v>
      </c>
      <c r="C3752">
        <v>9</v>
      </c>
      <c r="D3752">
        <v>9</v>
      </c>
      <c r="E3752">
        <v>0</v>
      </c>
      <c r="F3752">
        <v>83</v>
      </c>
      <c r="G3752" s="5">
        <v>5.55555555555555</v>
      </c>
      <c r="H3752" s="5">
        <v>44479.777777777701</v>
      </c>
      <c r="I3752">
        <v>22</v>
      </c>
      <c r="J3752">
        <v>11</v>
      </c>
      <c r="K3752">
        <v>1</v>
      </c>
      <c r="L3752">
        <v>229</v>
      </c>
      <c r="M3752">
        <v>35</v>
      </c>
      <c r="N3752">
        <v>9</v>
      </c>
      <c r="O3752">
        <v>0</v>
      </c>
      <c r="P3752">
        <v>310</v>
      </c>
      <c r="Q3752">
        <v>27</v>
      </c>
      <c r="R3752">
        <v>10</v>
      </c>
      <c r="S3752">
        <v>1</v>
      </c>
      <c r="T3752">
        <v>226</v>
      </c>
    </row>
    <row r="3753" spans="1:20" x14ac:dyDescent="0.2">
      <c r="A3753" s="1">
        <v>43393</v>
      </c>
      <c r="B3753" t="s">
        <v>29</v>
      </c>
      <c r="C3753">
        <v>18</v>
      </c>
      <c r="D3753">
        <v>2</v>
      </c>
      <c r="E3753">
        <v>0</v>
      </c>
      <c r="F3753">
        <v>58</v>
      </c>
      <c r="G3753" s="5">
        <v>2.9444444444444402</v>
      </c>
      <c r="H3753" s="5">
        <v>66754.388888888803</v>
      </c>
      <c r="I3753">
        <v>24</v>
      </c>
      <c r="J3753">
        <v>2</v>
      </c>
      <c r="K3753">
        <v>0</v>
      </c>
      <c r="L3753">
        <v>61</v>
      </c>
      <c r="M3753">
        <v>25</v>
      </c>
      <c r="N3753">
        <v>2</v>
      </c>
      <c r="O3753">
        <v>0</v>
      </c>
      <c r="P3753">
        <v>70</v>
      </c>
      <c r="Q3753">
        <v>36</v>
      </c>
      <c r="R3753">
        <v>2</v>
      </c>
      <c r="S3753">
        <v>0</v>
      </c>
      <c r="T3753">
        <v>92</v>
      </c>
    </row>
    <row r="3754" spans="1:20" x14ac:dyDescent="0.2">
      <c r="A3754" s="1">
        <v>43393</v>
      </c>
      <c r="B3754" t="s">
        <v>30</v>
      </c>
      <c r="C3754">
        <v>18</v>
      </c>
      <c r="D3754">
        <v>2</v>
      </c>
      <c r="E3754">
        <v>0</v>
      </c>
      <c r="F3754">
        <v>52</v>
      </c>
      <c r="G3754" s="5">
        <v>1.94444444444444</v>
      </c>
      <c r="H3754" s="5">
        <v>72413</v>
      </c>
      <c r="I3754">
        <v>21</v>
      </c>
      <c r="J3754">
        <v>2</v>
      </c>
      <c r="K3754">
        <v>1</v>
      </c>
      <c r="L3754">
        <v>61</v>
      </c>
      <c r="M3754">
        <v>25</v>
      </c>
      <c r="N3754">
        <v>2</v>
      </c>
      <c r="O3754">
        <v>0</v>
      </c>
      <c r="P3754">
        <v>73</v>
      </c>
      <c r="Q3754">
        <v>24</v>
      </c>
      <c r="R3754">
        <v>2</v>
      </c>
      <c r="S3754">
        <v>0</v>
      </c>
      <c r="T3754">
        <v>64</v>
      </c>
    </row>
    <row r="3755" spans="1:20" x14ac:dyDescent="0.2">
      <c r="A3755" s="1">
        <v>43393</v>
      </c>
      <c r="B3755" t="s">
        <v>31</v>
      </c>
      <c r="C3755">
        <v>82</v>
      </c>
      <c r="D3755">
        <v>13</v>
      </c>
      <c r="E3755">
        <v>1</v>
      </c>
      <c r="F3755">
        <v>978</v>
      </c>
      <c r="G3755" s="5">
        <v>3.1898734177215098</v>
      </c>
      <c r="H3755" s="5">
        <v>60861.6582278481</v>
      </c>
      <c r="I3755">
        <v>109</v>
      </c>
      <c r="J3755">
        <v>13</v>
      </c>
      <c r="K3755">
        <v>1</v>
      </c>
      <c r="L3755">
        <v>1300</v>
      </c>
      <c r="M3755">
        <v>141</v>
      </c>
      <c r="N3755">
        <v>14</v>
      </c>
      <c r="O3755">
        <v>0</v>
      </c>
      <c r="P3755">
        <v>1990</v>
      </c>
      <c r="Q3755">
        <v>181</v>
      </c>
      <c r="R3755">
        <v>15</v>
      </c>
      <c r="S3755">
        <v>0</v>
      </c>
      <c r="T3755">
        <v>2612</v>
      </c>
    </row>
    <row r="3756" spans="1:20" x14ac:dyDescent="0.2">
      <c r="A3756" s="1">
        <v>43393</v>
      </c>
      <c r="B3756" t="s">
        <v>32</v>
      </c>
      <c r="C3756">
        <v>33</v>
      </c>
      <c r="D3756">
        <v>3</v>
      </c>
      <c r="E3756">
        <v>0</v>
      </c>
      <c r="F3756">
        <v>154</v>
      </c>
      <c r="G3756" s="5">
        <v>2.8387096774193501</v>
      </c>
      <c r="H3756" s="5">
        <v>51704.129032258003</v>
      </c>
      <c r="I3756">
        <v>46</v>
      </c>
      <c r="J3756">
        <v>3</v>
      </c>
      <c r="K3756">
        <v>1</v>
      </c>
      <c r="L3756">
        <v>165</v>
      </c>
      <c r="M3756">
        <v>71</v>
      </c>
      <c r="N3756">
        <v>3</v>
      </c>
      <c r="O3756">
        <v>0</v>
      </c>
      <c r="P3756">
        <v>303</v>
      </c>
      <c r="Q3756">
        <v>78</v>
      </c>
      <c r="R3756">
        <v>3</v>
      </c>
      <c r="S3756">
        <v>0</v>
      </c>
      <c r="T3756">
        <v>339</v>
      </c>
    </row>
    <row r="3757" spans="1:20" x14ac:dyDescent="0.2">
      <c r="A3757" s="1">
        <v>43395</v>
      </c>
      <c r="B3757" t="s">
        <v>18</v>
      </c>
      <c r="C3757">
        <v>2</v>
      </c>
      <c r="D3757">
        <v>4</v>
      </c>
      <c r="E3757">
        <v>0</v>
      </c>
      <c r="F3757">
        <v>7</v>
      </c>
      <c r="G3757" s="5">
        <v>3</v>
      </c>
      <c r="H3757" s="5">
        <v>103</v>
      </c>
      <c r="I3757">
        <v>3</v>
      </c>
      <c r="J3757">
        <v>4</v>
      </c>
      <c r="K3757">
        <v>2</v>
      </c>
      <c r="L3757">
        <v>4</v>
      </c>
      <c r="M3757">
        <v>5</v>
      </c>
      <c r="N3757">
        <v>4</v>
      </c>
      <c r="O3757">
        <v>0</v>
      </c>
      <c r="P3757">
        <v>18</v>
      </c>
      <c r="Q3757">
        <v>6</v>
      </c>
      <c r="R3757">
        <v>4</v>
      </c>
      <c r="S3757">
        <v>0</v>
      </c>
      <c r="T3757">
        <v>21</v>
      </c>
    </row>
    <row r="3758" spans="1:20" x14ac:dyDescent="0.2">
      <c r="A3758" s="1">
        <v>43395</v>
      </c>
      <c r="B3758" t="s">
        <v>19</v>
      </c>
      <c r="C3758">
        <v>23</v>
      </c>
      <c r="D3758">
        <v>12</v>
      </c>
      <c r="E3758">
        <v>0</v>
      </c>
      <c r="F3758">
        <v>265</v>
      </c>
      <c r="G3758" s="5">
        <v>4.5652173913043397</v>
      </c>
      <c r="H3758" s="5">
        <v>39244.0869565217</v>
      </c>
      <c r="I3758">
        <v>26</v>
      </c>
      <c r="J3758">
        <v>11</v>
      </c>
      <c r="K3758">
        <v>2</v>
      </c>
      <c r="L3758">
        <v>249</v>
      </c>
      <c r="M3758">
        <v>28</v>
      </c>
      <c r="N3758">
        <v>10</v>
      </c>
      <c r="O3758">
        <v>0</v>
      </c>
      <c r="P3758">
        <v>257</v>
      </c>
      <c r="Q3758">
        <v>34</v>
      </c>
      <c r="R3758">
        <v>12</v>
      </c>
      <c r="S3758">
        <v>2</v>
      </c>
      <c r="T3758">
        <v>324</v>
      </c>
    </row>
    <row r="3759" spans="1:20" x14ac:dyDescent="0.2">
      <c r="A3759" s="1">
        <v>43395</v>
      </c>
      <c r="B3759" t="s">
        <v>20</v>
      </c>
      <c r="C3759">
        <v>12</v>
      </c>
      <c r="D3759">
        <v>14</v>
      </c>
      <c r="E3759">
        <v>0</v>
      </c>
      <c r="F3759">
        <v>167</v>
      </c>
      <c r="G3759" s="5">
        <v>4.1666666666666599</v>
      </c>
      <c r="H3759" s="5">
        <v>50066.833333333299</v>
      </c>
      <c r="I3759">
        <v>9</v>
      </c>
      <c r="J3759">
        <v>8</v>
      </c>
      <c r="K3759">
        <v>3</v>
      </c>
      <c r="L3759">
        <v>46</v>
      </c>
      <c r="M3759">
        <v>12</v>
      </c>
      <c r="N3759">
        <v>9</v>
      </c>
      <c r="O3759">
        <v>1</v>
      </c>
      <c r="P3759">
        <v>98</v>
      </c>
      <c r="Q3759">
        <v>17</v>
      </c>
      <c r="R3759">
        <v>7</v>
      </c>
      <c r="S3759">
        <v>0</v>
      </c>
      <c r="T3759">
        <v>125</v>
      </c>
    </row>
    <row r="3760" spans="1:20" x14ac:dyDescent="0.2">
      <c r="A3760" s="1">
        <v>43395</v>
      </c>
      <c r="B3760" t="s">
        <v>21</v>
      </c>
      <c r="C3760">
        <v>11</v>
      </c>
      <c r="D3760">
        <v>10</v>
      </c>
      <c r="E3760">
        <v>0</v>
      </c>
      <c r="F3760">
        <v>112</v>
      </c>
      <c r="G3760" s="5">
        <v>4.6363636363636296</v>
      </c>
      <c r="H3760" s="5">
        <v>63637.636363636302</v>
      </c>
      <c r="I3760">
        <v>9</v>
      </c>
      <c r="J3760">
        <v>10</v>
      </c>
      <c r="K3760">
        <v>1</v>
      </c>
      <c r="L3760">
        <v>80</v>
      </c>
      <c r="M3760">
        <v>7</v>
      </c>
      <c r="N3760">
        <v>10</v>
      </c>
      <c r="O3760">
        <v>0</v>
      </c>
      <c r="P3760">
        <v>71</v>
      </c>
      <c r="Q3760">
        <v>12</v>
      </c>
      <c r="R3760">
        <v>10</v>
      </c>
      <c r="S3760">
        <v>0</v>
      </c>
      <c r="T3760">
        <v>124</v>
      </c>
    </row>
    <row r="3761" spans="1:20" x14ac:dyDescent="0.2">
      <c r="A3761" s="1">
        <v>43395</v>
      </c>
      <c r="B3761" t="s">
        <v>22</v>
      </c>
      <c r="C3761">
        <v>19</v>
      </c>
      <c r="D3761">
        <v>8</v>
      </c>
      <c r="E3761">
        <v>0</v>
      </c>
      <c r="F3761">
        <v>176</v>
      </c>
      <c r="G3761" s="5">
        <v>5.23529411764705</v>
      </c>
      <c r="H3761" s="5">
        <v>53006.882352941102</v>
      </c>
      <c r="I3761">
        <v>22</v>
      </c>
      <c r="J3761">
        <v>7</v>
      </c>
      <c r="K3761">
        <v>0</v>
      </c>
      <c r="L3761">
        <v>187</v>
      </c>
      <c r="M3761">
        <v>17</v>
      </c>
      <c r="N3761">
        <v>8</v>
      </c>
      <c r="O3761">
        <v>0</v>
      </c>
      <c r="P3761">
        <v>158</v>
      </c>
      <c r="Q3761">
        <v>27</v>
      </c>
      <c r="R3761">
        <v>8</v>
      </c>
      <c r="S3761">
        <v>0</v>
      </c>
      <c r="T3761">
        <v>250</v>
      </c>
    </row>
    <row r="3762" spans="1:20" x14ac:dyDescent="0.2">
      <c r="A3762" s="1">
        <v>43395</v>
      </c>
      <c r="B3762" t="s">
        <v>23</v>
      </c>
      <c r="C3762">
        <v>25</v>
      </c>
      <c r="D3762">
        <v>10</v>
      </c>
      <c r="E3762">
        <v>2</v>
      </c>
      <c r="F3762">
        <v>239</v>
      </c>
      <c r="G3762" s="5">
        <v>6.2727272727272698</v>
      </c>
      <c r="H3762" s="5">
        <v>50056.227272727199</v>
      </c>
      <c r="I3762">
        <v>43</v>
      </c>
      <c r="J3762">
        <v>10</v>
      </c>
      <c r="K3762">
        <v>0</v>
      </c>
      <c r="L3762">
        <v>477</v>
      </c>
      <c r="M3762">
        <v>29</v>
      </c>
      <c r="N3762">
        <v>10</v>
      </c>
      <c r="O3762">
        <v>1</v>
      </c>
      <c r="P3762">
        <v>307</v>
      </c>
      <c r="Q3762">
        <v>47</v>
      </c>
      <c r="R3762">
        <v>10</v>
      </c>
      <c r="S3762">
        <v>0</v>
      </c>
      <c r="T3762">
        <v>511</v>
      </c>
    </row>
    <row r="3763" spans="1:20" x14ac:dyDescent="0.2">
      <c r="A3763" s="1">
        <v>43395</v>
      </c>
      <c r="B3763" t="s">
        <v>24</v>
      </c>
      <c r="C3763">
        <v>12</v>
      </c>
      <c r="D3763">
        <v>2</v>
      </c>
      <c r="E3763">
        <v>0</v>
      </c>
      <c r="F3763">
        <v>36</v>
      </c>
      <c r="G3763" s="5">
        <v>4.9166666666666599</v>
      </c>
      <c r="H3763" s="5">
        <v>25149.833333333299</v>
      </c>
      <c r="I3763">
        <v>6</v>
      </c>
      <c r="J3763">
        <v>2</v>
      </c>
      <c r="K3763">
        <v>0</v>
      </c>
      <c r="L3763">
        <v>12</v>
      </c>
      <c r="M3763">
        <v>13</v>
      </c>
      <c r="N3763">
        <v>2</v>
      </c>
      <c r="O3763">
        <v>0</v>
      </c>
      <c r="P3763">
        <v>30</v>
      </c>
      <c r="Q3763">
        <v>13</v>
      </c>
      <c r="R3763">
        <v>2</v>
      </c>
      <c r="S3763">
        <v>0</v>
      </c>
      <c r="T3763">
        <v>34</v>
      </c>
    </row>
    <row r="3764" spans="1:20" x14ac:dyDescent="0.2">
      <c r="A3764" s="1">
        <v>43395</v>
      </c>
      <c r="B3764" t="s">
        <v>25</v>
      </c>
      <c r="C3764">
        <v>4</v>
      </c>
      <c r="D3764">
        <v>4</v>
      </c>
      <c r="E3764">
        <v>0</v>
      </c>
      <c r="F3764">
        <v>16</v>
      </c>
      <c r="G3764" s="5">
        <v>2.75</v>
      </c>
      <c r="H3764" s="5">
        <v>50123.5</v>
      </c>
      <c r="I3764">
        <v>11</v>
      </c>
      <c r="J3764">
        <v>4</v>
      </c>
      <c r="K3764">
        <v>0</v>
      </c>
      <c r="L3764">
        <v>35</v>
      </c>
      <c r="M3764">
        <v>8</v>
      </c>
      <c r="N3764">
        <v>4</v>
      </c>
      <c r="O3764">
        <v>0</v>
      </c>
      <c r="P3764">
        <v>32</v>
      </c>
      <c r="Q3764">
        <v>4</v>
      </c>
      <c r="R3764">
        <v>4</v>
      </c>
      <c r="S3764">
        <v>0</v>
      </c>
      <c r="T3764">
        <v>16</v>
      </c>
    </row>
    <row r="3765" spans="1:20" x14ac:dyDescent="0.2">
      <c r="A3765" s="1">
        <v>43395</v>
      </c>
      <c r="B3765" t="s">
        <v>26</v>
      </c>
      <c r="C3765">
        <v>21</v>
      </c>
      <c r="D3765">
        <v>2</v>
      </c>
      <c r="E3765">
        <v>0</v>
      </c>
      <c r="F3765">
        <v>40</v>
      </c>
      <c r="G3765" s="5">
        <v>3.84615384615384</v>
      </c>
      <c r="H3765" s="5">
        <v>46265.2307692307</v>
      </c>
      <c r="I3765">
        <v>20</v>
      </c>
      <c r="J3765">
        <v>2</v>
      </c>
      <c r="K3765">
        <v>0</v>
      </c>
      <c r="L3765">
        <v>40</v>
      </c>
      <c r="M3765">
        <v>28</v>
      </c>
      <c r="N3765">
        <v>2</v>
      </c>
      <c r="O3765">
        <v>0</v>
      </c>
      <c r="P3765">
        <v>56</v>
      </c>
      <c r="Q3765">
        <v>31</v>
      </c>
      <c r="R3765">
        <v>2</v>
      </c>
      <c r="S3765">
        <v>0</v>
      </c>
      <c r="T3765">
        <v>55</v>
      </c>
    </row>
    <row r="3766" spans="1:20" x14ac:dyDescent="0.2">
      <c r="A3766" s="1">
        <v>43395</v>
      </c>
      <c r="B3766" t="s">
        <v>27</v>
      </c>
      <c r="C3766">
        <v>8</v>
      </c>
      <c r="D3766">
        <v>8</v>
      </c>
      <c r="E3766">
        <v>1</v>
      </c>
      <c r="F3766">
        <v>67</v>
      </c>
      <c r="G3766" s="5">
        <v>5.875</v>
      </c>
      <c r="H3766" s="5">
        <v>50095.25</v>
      </c>
      <c r="I3766">
        <v>11</v>
      </c>
      <c r="J3766">
        <v>8</v>
      </c>
      <c r="K3766">
        <v>1</v>
      </c>
      <c r="L3766">
        <v>92</v>
      </c>
      <c r="M3766">
        <v>14</v>
      </c>
      <c r="N3766">
        <v>8</v>
      </c>
      <c r="O3766">
        <v>1</v>
      </c>
      <c r="P3766">
        <v>119</v>
      </c>
      <c r="Q3766">
        <v>8</v>
      </c>
      <c r="R3766">
        <v>8</v>
      </c>
      <c r="S3766">
        <v>0</v>
      </c>
      <c r="T3766">
        <v>74</v>
      </c>
    </row>
    <row r="3767" spans="1:20" x14ac:dyDescent="0.2">
      <c r="A3767" s="1">
        <v>43395</v>
      </c>
      <c r="B3767" t="s">
        <v>28</v>
      </c>
      <c r="C3767">
        <v>10</v>
      </c>
      <c r="D3767">
        <v>7</v>
      </c>
      <c r="E3767">
        <v>1</v>
      </c>
      <c r="F3767">
        <v>59</v>
      </c>
      <c r="G3767" s="5">
        <v>2.6</v>
      </c>
      <c r="H3767" s="5">
        <v>50187.3</v>
      </c>
      <c r="I3767">
        <v>8</v>
      </c>
      <c r="J3767">
        <v>8</v>
      </c>
      <c r="K3767">
        <v>2</v>
      </c>
      <c r="L3767">
        <v>49</v>
      </c>
      <c r="M3767">
        <v>11</v>
      </c>
      <c r="N3767">
        <v>6</v>
      </c>
      <c r="O3767">
        <v>0</v>
      </c>
      <c r="P3767">
        <v>64</v>
      </c>
      <c r="Q3767">
        <v>15</v>
      </c>
      <c r="R3767">
        <v>11</v>
      </c>
      <c r="S3767">
        <v>0</v>
      </c>
      <c r="T3767">
        <v>161</v>
      </c>
    </row>
    <row r="3768" spans="1:20" x14ac:dyDescent="0.2">
      <c r="A3768" s="1">
        <v>43395</v>
      </c>
      <c r="B3768" t="s">
        <v>29</v>
      </c>
      <c r="C3768">
        <v>11</v>
      </c>
      <c r="D3768">
        <v>2</v>
      </c>
      <c r="E3768">
        <v>0</v>
      </c>
      <c r="F3768">
        <v>34</v>
      </c>
      <c r="G3768" s="5">
        <v>4.6363636363636296</v>
      </c>
      <c r="H3768" s="5">
        <v>54624.272727272699</v>
      </c>
      <c r="I3768">
        <v>11</v>
      </c>
      <c r="J3768">
        <v>2</v>
      </c>
      <c r="K3768">
        <v>0</v>
      </c>
      <c r="L3768">
        <v>36</v>
      </c>
      <c r="M3768">
        <v>19</v>
      </c>
      <c r="N3768">
        <v>2</v>
      </c>
      <c r="O3768">
        <v>0</v>
      </c>
      <c r="P3768">
        <v>39</v>
      </c>
      <c r="Q3768">
        <v>18</v>
      </c>
      <c r="R3768">
        <v>2</v>
      </c>
      <c r="S3768">
        <v>0</v>
      </c>
      <c r="T3768">
        <v>48</v>
      </c>
    </row>
    <row r="3769" spans="1:20" x14ac:dyDescent="0.2">
      <c r="A3769" s="1">
        <v>43395</v>
      </c>
      <c r="B3769" t="s">
        <v>30</v>
      </c>
      <c r="C3769">
        <v>9</v>
      </c>
      <c r="D3769">
        <v>2</v>
      </c>
      <c r="E3769">
        <v>0</v>
      </c>
      <c r="F3769">
        <v>34</v>
      </c>
      <c r="G3769" s="5">
        <v>2.75</v>
      </c>
      <c r="H3769" s="5">
        <v>37649.75</v>
      </c>
      <c r="I3769">
        <v>5</v>
      </c>
      <c r="J3769">
        <v>2</v>
      </c>
      <c r="K3769">
        <v>0</v>
      </c>
      <c r="L3769">
        <v>10</v>
      </c>
      <c r="M3769">
        <v>6</v>
      </c>
      <c r="N3769">
        <v>2</v>
      </c>
      <c r="O3769">
        <v>0</v>
      </c>
      <c r="P3769">
        <v>12</v>
      </c>
      <c r="Q3769">
        <v>16</v>
      </c>
      <c r="R3769">
        <v>2</v>
      </c>
      <c r="S3769">
        <v>0</v>
      </c>
      <c r="T3769">
        <v>44</v>
      </c>
    </row>
    <row r="3770" spans="1:20" x14ac:dyDescent="0.2">
      <c r="A3770" s="1">
        <v>43395</v>
      </c>
      <c r="B3770" t="s">
        <v>31</v>
      </c>
      <c r="C3770">
        <v>67</v>
      </c>
      <c r="D3770">
        <v>13</v>
      </c>
      <c r="E3770">
        <v>1</v>
      </c>
      <c r="F3770">
        <v>861</v>
      </c>
      <c r="G3770" s="5">
        <v>4.0307692307692298</v>
      </c>
      <c r="H3770" s="5">
        <v>35503.646153846101</v>
      </c>
      <c r="I3770">
        <v>61</v>
      </c>
      <c r="J3770">
        <v>13</v>
      </c>
      <c r="K3770">
        <v>1</v>
      </c>
      <c r="L3770">
        <v>717</v>
      </c>
      <c r="M3770">
        <v>74</v>
      </c>
      <c r="N3770">
        <v>12</v>
      </c>
      <c r="O3770">
        <v>1</v>
      </c>
      <c r="P3770">
        <v>848</v>
      </c>
      <c r="Q3770">
        <v>75</v>
      </c>
      <c r="R3770">
        <v>13</v>
      </c>
      <c r="S3770">
        <v>0</v>
      </c>
      <c r="T3770">
        <v>941</v>
      </c>
    </row>
    <row r="3771" spans="1:20" x14ac:dyDescent="0.2">
      <c r="A3771" s="1">
        <v>43395</v>
      </c>
      <c r="B3771" t="s">
        <v>32</v>
      </c>
      <c r="C3771">
        <v>24</v>
      </c>
      <c r="D3771">
        <v>3</v>
      </c>
      <c r="E3771">
        <v>0</v>
      </c>
      <c r="F3771">
        <v>105</v>
      </c>
      <c r="G3771" s="5">
        <v>2.8095238095238</v>
      </c>
      <c r="H3771" s="5">
        <v>57237.666666666599</v>
      </c>
      <c r="I3771">
        <v>24</v>
      </c>
      <c r="J3771">
        <v>3</v>
      </c>
      <c r="K3771">
        <v>0</v>
      </c>
      <c r="L3771">
        <v>103</v>
      </c>
      <c r="M3771">
        <v>18</v>
      </c>
      <c r="N3771">
        <v>3</v>
      </c>
      <c r="O3771">
        <v>0</v>
      </c>
      <c r="P3771">
        <v>73</v>
      </c>
      <c r="Q3771">
        <v>29</v>
      </c>
      <c r="R3771">
        <v>3</v>
      </c>
      <c r="S3771">
        <v>0</v>
      </c>
      <c r="T3771">
        <v>132</v>
      </c>
    </row>
    <row r="3772" spans="1:20" x14ac:dyDescent="0.2">
      <c r="A3772" s="1">
        <v>43396</v>
      </c>
      <c r="B3772" t="s">
        <v>18</v>
      </c>
      <c r="C3772">
        <v>8</v>
      </c>
      <c r="D3772">
        <v>4</v>
      </c>
      <c r="E3772">
        <v>0</v>
      </c>
      <c r="F3772">
        <v>28</v>
      </c>
      <c r="G3772" s="5">
        <v>3</v>
      </c>
      <c r="H3772" s="5">
        <v>75061</v>
      </c>
      <c r="I3772">
        <v>3</v>
      </c>
      <c r="J3772">
        <v>4</v>
      </c>
      <c r="K3772">
        <v>0</v>
      </c>
      <c r="L3772">
        <v>10</v>
      </c>
      <c r="M3772">
        <v>12</v>
      </c>
      <c r="N3772">
        <v>4</v>
      </c>
      <c r="O3772">
        <v>0</v>
      </c>
      <c r="P3772">
        <v>42</v>
      </c>
      <c r="Q3772">
        <v>1</v>
      </c>
      <c r="R3772">
        <v>4</v>
      </c>
      <c r="S3772">
        <v>4</v>
      </c>
      <c r="T3772">
        <v>0</v>
      </c>
    </row>
    <row r="3773" spans="1:20" x14ac:dyDescent="0.2">
      <c r="A3773" s="1">
        <v>43396</v>
      </c>
      <c r="B3773" t="s">
        <v>19</v>
      </c>
      <c r="C3773">
        <v>20</v>
      </c>
      <c r="D3773">
        <v>13</v>
      </c>
      <c r="E3773">
        <v>2</v>
      </c>
      <c r="F3773">
        <v>205</v>
      </c>
      <c r="G3773" s="5">
        <v>2.2999999999999998</v>
      </c>
      <c r="H3773" s="5">
        <v>65100.4</v>
      </c>
      <c r="I3773">
        <v>32</v>
      </c>
      <c r="J3773">
        <v>12</v>
      </c>
      <c r="K3773">
        <v>1</v>
      </c>
      <c r="L3773">
        <v>366</v>
      </c>
      <c r="M3773">
        <v>20</v>
      </c>
      <c r="N3773">
        <v>11</v>
      </c>
      <c r="O3773">
        <v>1</v>
      </c>
      <c r="P3773">
        <v>206</v>
      </c>
      <c r="Q3773">
        <v>16</v>
      </c>
      <c r="R3773">
        <v>25</v>
      </c>
      <c r="S3773">
        <v>0</v>
      </c>
      <c r="T3773">
        <v>394</v>
      </c>
    </row>
    <row r="3774" spans="1:20" x14ac:dyDescent="0.2">
      <c r="A3774" s="1">
        <v>43396</v>
      </c>
      <c r="B3774" t="s">
        <v>20</v>
      </c>
      <c r="C3774">
        <v>14</v>
      </c>
      <c r="D3774">
        <v>9</v>
      </c>
      <c r="E3774">
        <v>0</v>
      </c>
      <c r="F3774">
        <v>120</v>
      </c>
      <c r="G3774" s="5">
        <v>6.71428571428571</v>
      </c>
      <c r="H3774" s="5">
        <v>35825.642857142797</v>
      </c>
      <c r="I3774">
        <v>10</v>
      </c>
      <c r="J3774">
        <v>7</v>
      </c>
      <c r="K3774">
        <v>0</v>
      </c>
      <c r="L3774">
        <v>68</v>
      </c>
      <c r="M3774">
        <v>64</v>
      </c>
      <c r="N3774">
        <v>7</v>
      </c>
      <c r="O3774">
        <v>1</v>
      </c>
      <c r="P3774">
        <v>494</v>
      </c>
      <c r="Q3774">
        <v>8</v>
      </c>
      <c r="R3774">
        <v>18</v>
      </c>
      <c r="S3774">
        <v>1</v>
      </c>
      <c r="T3774">
        <v>137</v>
      </c>
    </row>
    <row r="3775" spans="1:20" x14ac:dyDescent="0.2">
      <c r="A3775" s="1">
        <v>43396</v>
      </c>
      <c r="B3775" t="s">
        <v>21</v>
      </c>
      <c r="C3775">
        <v>6</v>
      </c>
      <c r="D3775">
        <v>10</v>
      </c>
      <c r="E3775">
        <v>0</v>
      </c>
      <c r="F3775">
        <v>61</v>
      </c>
      <c r="G3775" s="5">
        <v>2.6666666666666599</v>
      </c>
      <c r="H3775" s="5">
        <v>33414.166666666599</v>
      </c>
      <c r="I3775">
        <v>7</v>
      </c>
      <c r="J3775">
        <v>10</v>
      </c>
      <c r="K3775">
        <v>0</v>
      </c>
      <c r="L3775">
        <v>70</v>
      </c>
      <c r="M3775">
        <v>8</v>
      </c>
      <c r="N3775">
        <v>10</v>
      </c>
      <c r="O3775">
        <v>0</v>
      </c>
      <c r="P3775">
        <v>82</v>
      </c>
      <c r="Q3775">
        <v>6</v>
      </c>
      <c r="R3775">
        <v>10</v>
      </c>
      <c r="S3775">
        <v>0</v>
      </c>
      <c r="T3775">
        <v>61</v>
      </c>
    </row>
    <row r="3776" spans="1:20" x14ac:dyDescent="0.2">
      <c r="A3776" s="1">
        <v>43396</v>
      </c>
      <c r="B3776" t="s">
        <v>22</v>
      </c>
      <c r="C3776">
        <v>25</v>
      </c>
      <c r="D3776">
        <v>8</v>
      </c>
      <c r="E3776">
        <v>0</v>
      </c>
      <c r="F3776">
        <v>232</v>
      </c>
      <c r="G3776" s="5">
        <v>3.7083333333333299</v>
      </c>
      <c r="H3776" s="5">
        <v>46077.208333333299</v>
      </c>
      <c r="I3776">
        <v>28</v>
      </c>
      <c r="J3776">
        <v>7</v>
      </c>
      <c r="K3776">
        <v>0</v>
      </c>
      <c r="L3776">
        <v>240</v>
      </c>
      <c r="M3776">
        <v>14</v>
      </c>
      <c r="N3776">
        <v>8</v>
      </c>
      <c r="O3776">
        <v>1</v>
      </c>
      <c r="P3776">
        <v>123</v>
      </c>
      <c r="Q3776">
        <v>22</v>
      </c>
      <c r="R3776">
        <v>8</v>
      </c>
      <c r="S3776">
        <v>1</v>
      </c>
      <c r="T3776">
        <v>197</v>
      </c>
    </row>
    <row r="3777" spans="1:20" x14ac:dyDescent="0.2">
      <c r="A3777" s="1">
        <v>43396</v>
      </c>
      <c r="B3777" t="s">
        <v>23</v>
      </c>
      <c r="C3777">
        <v>29</v>
      </c>
      <c r="D3777">
        <v>10</v>
      </c>
      <c r="E3777">
        <v>0</v>
      </c>
      <c r="F3777">
        <v>323</v>
      </c>
      <c r="G3777" s="5">
        <v>5.8518518518518503</v>
      </c>
      <c r="H3777" s="5">
        <v>40846.296296296299</v>
      </c>
      <c r="I3777">
        <v>43</v>
      </c>
      <c r="J3777">
        <v>10</v>
      </c>
      <c r="K3777">
        <v>0</v>
      </c>
      <c r="L3777">
        <v>491</v>
      </c>
      <c r="M3777">
        <v>29</v>
      </c>
      <c r="N3777">
        <v>10</v>
      </c>
      <c r="O3777">
        <v>0</v>
      </c>
      <c r="P3777">
        <v>327</v>
      </c>
      <c r="Q3777">
        <v>40</v>
      </c>
      <c r="R3777">
        <v>10</v>
      </c>
      <c r="S3777">
        <v>1</v>
      </c>
      <c r="T3777">
        <v>428</v>
      </c>
    </row>
    <row r="3778" spans="1:20" x14ac:dyDescent="0.2">
      <c r="A3778" s="1">
        <v>43396</v>
      </c>
      <c r="B3778" t="s">
        <v>24</v>
      </c>
      <c r="C3778">
        <v>11</v>
      </c>
      <c r="D3778">
        <v>2</v>
      </c>
      <c r="E3778">
        <v>0</v>
      </c>
      <c r="F3778">
        <v>30</v>
      </c>
      <c r="G3778" s="5">
        <v>2.3636363636363602</v>
      </c>
      <c r="H3778" s="5">
        <v>72896.636363636295</v>
      </c>
      <c r="I3778">
        <v>21</v>
      </c>
      <c r="J3778">
        <v>2</v>
      </c>
      <c r="K3778">
        <v>0</v>
      </c>
      <c r="L3778">
        <v>66</v>
      </c>
      <c r="M3778">
        <v>9</v>
      </c>
      <c r="N3778">
        <v>2</v>
      </c>
      <c r="O3778">
        <v>0</v>
      </c>
      <c r="P3778">
        <v>24</v>
      </c>
      <c r="Q3778">
        <v>16</v>
      </c>
      <c r="R3778">
        <v>2</v>
      </c>
      <c r="S3778">
        <v>0</v>
      </c>
      <c r="T3778">
        <v>56</v>
      </c>
    </row>
    <row r="3779" spans="1:20" x14ac:dyDescent="0.2">
      <c r="A3779" s="1">
        <v>43396</v>
      </c>
      <c r="B3779" t="s">
        <v>25</v>
      </c>
      <c r="C3779">
        <v>12</v>
      </c>
      <c r="D3779">
        <v>4</v>
      </c>
      <c r="E3779">
        <v>0</v>
      </c>
      <c r="F3779">
        <v>48</v>
      </c>
      <c r="G3779" s="5">
        <v>7.125</v>
      </c>
      <c r="H3779" s="5">
        <v>62542.625</v>
      </c>
      <c r="I3779">
        <v>9</v>
      </c>
      <c r="J3779">
        <v>4</v>
      </c>
      <c r="K3779">
        <v>0</v>
      </c>
      <c r="L3779">
        <v>32</v>
      </c>
      <c r="M3779">
        <v>8</v>
      </c>
      <c r="N3779">
        <v>4</v>
      </c>
      <c r="O3779">
        <v>1</v>
      </c>
      <c r="P3779">
        <v>28</v>
      </c>
      <c r="Q3779">
        <v>1</v>
      </c>
      <c r="R3779">
        <v>4</v>
      </c>
      <c r="S3779">
        <v>1</v>
      </c>
      <c r="T3779">
        <v>3</v>
      </c>
    </row>
    <row r="3780" spans="1:20" x14ac:dyDescent="0.2">
      <c r="A3780" s="1">
        <v>43396</v>
      </c>
      <c r="B3780" t="s">
        <v>26</v>
      </c>
      <c r="C3780">
        <v>36</v>
      </c>
      <c r="D3780">
        <v>2</v>
      </c>
      <c r="E3780">
        <v>0</v>
      </c>
      <c r="F3780">
        <v>68</v>
      </c>
      <c r="G3780" s="5">
        <v>9.1999999999999993</v>
      </c>
      <c r="H3780" s="5">
        <v>52067.519999999997</v>
      </c>
      <c r="I3780">
        <v>43</v>
      </c>
      <c r="J3780">
        <v>2</v>
      </c>
      <c r="K3780">
        <v>0</v>
      </c>
      <c r="L3780">
        <v>80</v>
      </c>
      <c r="M3780">
        <v>19</v>
      </c>
      <c r="N3780">
        <v>2</v>
      </c>
      <c r="O3780">
        <v>0</v>
      </c>
      <c r="P3780">
        <v>38</v>
      </c>
      <c r="Q3780">
        <v>32</v>
      </c>
      <c r="R3780">
        <v>2</v>
      </c>
      <c r="S3780">
        <v>0</v>
      </c>
      <c r="T3780">
        <v>63</v>
      </c>
    </row>
    <row r="3781" spans="1:20" x14ac:dyDescent="0.2">
      <c r="A3781" s="1">
        <v>43396</v>
      </c>
      <c r="B3781" t="s">
        <v>27</v>
      </c>
      <c r="C3781">
        <v>13</v>
      </c>
      <c r="D3781">
        <v>8</v>
      </c>
      <c r="E3781">
        <v>0</v>
      </c>
      <c r="F3781">
        <v>125</v>
      </c>
      <c r="G3781" s="5">
        <v>6.8461538461538396</v>
      </c>
      <c r="H3781" s="5">
        <v>38511.0769230769</v>
      </c>
      <c r="I3781">
        <v>8</v>
      </c>
      <c r="J3781">
        <v>8</v>
      </c>
      <c r="K3781">
        <v>0</v>
      </c>
      <c r="L3781">
        <v>75</v>
      </c>
      <c r="M3781">
        <v>5</v>
      </c>
      <c r="N3781">
        <v>8</v>
      </c>
      <c r="O3781">
        <v>2</v>
      </c>
      <c r="P3781">
        <v>38</v>
      </c>
      <c r="Q3781">
        <v>10</v>
      </c>
      <c r="R3781">
        <v>8</v>
      </c>
      <c r="S3781">
        <v>1</v>
      </c>
      <c r="T3781">
        <v>87</v>
      </c>
    </row>
    <row r="3782" spans="1:20" x14ac:dyDescent="0.2">
      <c r="A3782" s="1">
        <v>43396</v>
      </c>
      <c r="B3782" t="s">
        <v>28</v>
      </c>
      <c r="C3782">
        <v>5</v>
      </c>
      <c r="D3782">
        <v>10</v>
      </c>
      <c r="E3782">
        <v>0</v>
      </c>
      <c r="F3782">
        <v>52</v>
      </c>
      <c r="G3782" s="5">
        <v>10.4</v>
      </c>
      <c r="H3782" s="5">
        <v>40046.400000000001</v>
      </c>
      <c r="I3782">
        <v>12</v>
      </c>
      <c r="J3782">
        <v>8</v>
      </c>
      <c r="K3782">
        <v>1</v>
      </c>
      <c r="L3782">
        <v>79</v>
      </c>
      <c r="M3782">
        <v>17</v>
      </c>
      <c r="N3782">
        <v>8</v>
      </c>
      <c r="O3782">
        <v>0</v>
      </c>
      <c r="P3782">
        <v>125</v>
      </c>
      <c r="Q3782">
        <v>15</v>
      </c>
      <c r="R3782">
        <v>7</v>
      </c>
      <c r="S3782">
        <v>1</v>
      </c>
      <c r="T3782">
        <v>92</v>
      </c>
    </row>
    <row r="3783" spans="1:20" x14ac:dyDescent="0.2">
      <c r="A3783" s="1">
        <v>43396</v>
      </c>
      <c r="B3783" t="s">
        <v>29</v>
      </c>
      <c r="C3783">
        <v>18</v>
      </c>
      <c r="D3783">
        <v>2</v>
      </c>
      <c r="E3783">
        <v>0</v>
      </c>
      <c r="F3783">
        <v>44</v>
      </c>
      <c r="G3783" s="5">
        <v>4.125</v>
      </c>
      <c r="H3783" s="5">
        <v>62595.1875</v>
      </c>
      <c r="I3783">
        <v>13</v>
      </c>
      <c r="J3783">
        <v>2</v>
      </c>
      <c r="K3783">
        <v>0</v>
      </c>
      <c r="L3783">
        <v>24</v>
      </c>
      <c r="M3783">
        <v>4</v>
      </c>
      <c r="N3783">
        <v>2</v>
      </c>
      <c r="O3783">
        <v>0</v>
      </c>
      <c r="P3783">
        <v>20</v>
      </c>
      <c r="Q3783">
        <v>11</v>
      </c>
      <c r="R3783">
        <v>2</v>
      </c>
      <c r="S3783">
        <v>0</v>
      </c>
      <c r="T3783">
        <v>27</v>
      </c>
    </row>
    <row r="3784" spans="1:20" x14ac:dyDescent="0.2">
      <c r="A3784" s="1">
        <v>43396</v>
      </c>
      <c r="B3784" t="s">
        <v>30</v>
      </c>
      <c r="C3784">
        <v>13</v>
      </c>
      <c r="D3784">
        <v>2</v>
      </c>
      <c r="E3784">
        <v>0</v>
      </c>
      <c r="F3784">
        <v>30</v>
      </c>
      <c r="G3784" s="5">
        <v>4.3333333333333304</v>
      </c>
      <c r="H3784" s="5">
        <v>66713.666666666599</v>
      </c>
      <c r="I3784">
        <v>13</v>
      </c>
      <c r="J3784">
        <v>2</v>
      </c>
      <c r="K3784">
        <v>0</v>
      </c>
      <c r="L3784">
        <v>22</v>
      </c>
      <c r="M3784">
        <v>7</v>
      </c>
      <c r="N3784">
        <v>2</v>
      </c>
      <c r="O3784">
        <v>0</v>
      </c>
      <c r="P3784">
        <v>20</v>
      </c>
      <c r="Q3784">
        <v>15</v>
      </c>
      <c r="R3784">
        <v>2</v>
      </c>
      <c r="S3784">
        <v>0</v>
      </c>
      <c r="T3784">
        <v>41</v>
      </c>
    </row>
    <row r="3785" spans="1:20" x14ac:dyDescent="0.2">
      <c r="A3785" s="1">
        <v>43396</v>
      </c>
      <c r="B3785" t="s">
        <v>31</v>
      </c>
      <c r="C3785">
        <v>65</v>
      </c>
      <c r="D3785">
        <v>12</v>
      </c>
      <c r="E3785">
        <v>0</v>
      </c>
      <c r="F3785">
        <v>756</v>
      </c>
      <c r="G3785" s="5">
        <v>6.328125</v>
      </c>
      <c r="H3785" s="5">
        <v>54797.203125</v>
      </c>
      <c r="I3785">
        <v>70</v>
      </c>
      <c r="J3785">
        <v>12</v>
      </c>
      <c r="K3785">
        <v>0</v>
      </c>
      <c r="L3785">
        <v>812</v>
      </c>
      <c r="M3785">
        <v>67</v>
      </c>
      <c r="N3785">
        <v>10</v>
      </c>
      <c r="O3785">
        <v>0</v>
      </c>
      <c r="P3785">
        <v>640</v>
      </c>
      <c r="Q3785">
        <v>49</v>
      </c>
      <c r="R3785">
        <v>15</v>
      </c>
      <c r="S3785">
        <v>0</v>
      </c>
      <c r="T3785">
        <v>695</v>
      </c>
    </row>
    <row r="3786" spans="1:20" x14ac:dyDescent="0.2">
      <c r="A3786" s="1">
        <v>43396</v>
      </c>
      <c r="B3786" t="s">
        <v>32</v>
      </c>
      <c r="C3786">
        <v>33</v>
      </c>
      <c r="D3786">
        <v>3</v>
      </c>
      <c r="E3786">
        <v>0</v>
      </c>
      <c r="F3786">
        <v>129</v>
      </c>
      <c r="G3786" s="5">
        <v>5.3125</v>
      </c>
      <c r="H3786" s="5">
        <v>62574.125</v>
      </c>
      <c r="I3786">
        <v>26</v>
      </c>
      <c r="J3786">
        <v>3</v>
      </c>
      <c r="K3786">
        <v>0</v>
      </c>
      <c r="L3786">
        <v>88</v>
      </c>
      <c r="M3786">
        <v>43</v>
      </c>
      <c r="N3786">
        <v>3</v>
      </c>
      <c r="O3786">
        <v>0</v>
      </c>
      <c r="P3786">
        <v>254</v>
      </c>
      <c r="Q3786">
        <v>19</v>
      </c>
      <c r="R3786">
        <v>3</v>
      </c>
      <c r="S3786">
        <v>0</v>
      </c>
      <c r="T3786">
        <v>92</v>
      </c>
    </row>
    <row r="3787" spans="1:20" x14ac:dyDescent="0.2">
      <c r="A3787" s="1">
        <v>43397</v>
      </c>
      <c r="B3787" t="s">
        <v>18</v>
      </c>
      <c r="C3787">
        <v>5</v>
      </c>
      <c r="D3787">
        <v>4</v>
      </c>
      <c r="E3787">
        <v>0</v>
      </c>
      <c r="F3787">
        <v>18</v>
      </c>
      <c r="G3787" s="5">
        <v>1.5</v>
      </c>
      <c r="H3787" s="5">
        <v>50579.5</v>
      </c>
      <c r="I3787">
        <v>2</v>
      </c>
      <c r="J3787">
        <v>4</v>
      </c>
      <c r="K3787">
        <v>2</v>
      </c>
      <c r="L3787">
        <v>4</v>
      </c>
      <c r="M3787">
        <v>11</v>
      </c>
      <c r="N3787">
        <v>4</v>
      </c>
      <c r="O3787">
        <v>0</v>
      </c>
      <c r="P3787">
        <v>38</v>
      </c>
      <c r="Q3787">
        <v>8</v>
      </c>
      <c r="R3787">
        <v>4</v>
      </c>
      <c r="S3787">
        <v>0</v>
      </c>
      <c r="T3787">
        <v>28</v>
      </c>
    </row>
    <row r="3788" spans="1:20" x14ac:dyDescent="0.2">
      <c r="A3788" s="1">
        <v>43397</v>
      </c>
      <c r="B3788" t="s">
        <v>19</v>
      </c>
      <c r="C3788">
        <v>27</v>
      </c>
      <c r="D3788">
        <v>13</v>
      </c>
      <c r="E3788">
        <v>0</v>
      </c>
      <c r="F3788">
        <v>331</v>
      </c>
      <c r="G3788" s="5">
        <v>24.740740740740701</v>
      </c>
      <c r="H3788" s="5">
        <v>66769.333333333299</v>
      </c>
      <c r="I3788">
        <v>33</v>
      </c>
      <c r="J3788">
        <v>8</v>
      </c>
      <c r="K3788">
        <v>1</v>
      </c>
      <c r="L3788">
        <v>250</v>
      </c>
      <c r="M3788">
        <v>17</v>
      </c>
      <c r="N3788">
        <v>12</v>
      </c>
      <c r="O3788">
        <v>1</v>
      </c>
      <c r="P3788">
        <v>181</v>
      </c>
      <c r="Q3788">
        <v>24</v>
      </c>
      <c r="R3788">
        <v>13</v>
      </c>
      <c r="S3788">
        <v>2</v>
      </c>
      <c r="T3788">
        <v>261</v>
      </c>
    </row>
    <row r="3789" spans="1:20" x14ac:dyDescent="0.2">
      <c r="A3789" s="1">
        <v>43397</v>
      </c>
      <c r="B3789" t="s">
        <v>20</v>
      </c>
      <c r="C3789">
        <v>16</v>
      </c>
      <c r="D3789">
        <v>12</v>
      </c>
      <c r="E3789">
        <v>0</v>
      </c>
      <c r="F3789">
        <v>181</v>
      </c>
      <c r="G3789" s="5">
        <v>42</v>
      </c>
      <c r="H3789" s="5">
        <v>40217.733333333301</v>
      </c>
      <c r="I3789">
        <v>10</v>
      </c>
      <c r="J3789">
        <v>6</v>
      </c>
      <c r="K3789">
        <v>0</v>
      </c>
      <c r="L3789">
        <v>60</v>
      </c>
      <c r="M3789">
        <v>12</v>
      </c>
      <c r="N3789">
        <v>8</v>
      </c>
      <c r="O3789">
        <v>0</v>
      </c>
      <c r="P3789">
        <v>92</v>
      </c>
      <c r="Q3789">
        <v>17</v>
      </c>
      <c r="R3789">
        <v>8</v>
      </c>
      <c r="S3789">
        <v>0</v>
      </c>
      <c r="T3789">
        <v>139</v>
      </c>
    </row>
    <row r="3790" spans="1:20" x14ac:dyDescent="0.2">
      <c r="A3790" s="1">
        <v>43397</v>
      </c>
      <c r="B3790" t="s">
        <v>21</v>
      </c>
      <c r="C3790">
        <v>2</v>
      </c>
      <c r="D3790">
        <v>10</v>
      </c>
      <c r="E3790">
        <v>0</v>
      </c>
      <c r="F3790">
        <v>20</v>
      </c>
      <c r="G3790" s="5">
        <v>1.5</v>
      </c>
      <c r="H3790" s="5">
        <v>50180</v>
      </c>
      <c r="I3790">
        <v>23</v>
      </c>
      <c r="J3790">
        <v>10</v>
      </c>
      <c r="K3790">
        <v>1</v>
      </c>
      <c r="L3790">
        <v>215</v>
      </c>
      <c r="M3790">
        <v>7</v>
      </c>
      <c r="N3790">
        <v>10</v>
      </c>
      <c r="O3790">
        <v>0</v>
      </c>
      <c r="P3790">
        <v>71</v>
      </c>
      <c r="Q3790">
        <v>12</v>
      </c>
      <c r="R3790">
        <v>10</v>
      </c>
      <c r="S3790">
        <v>0</v>
      </c>
      <c r="T3790">
        <v>121</v>
      </c>
    </row>
    <row r="3791" spans="1:20" x14ac:dyDescent="0.2">
      <c r="A3791" s="1">
        <v>43397</v>
      </c>
      <c r="B3791" t="s">
        <v>22</v>
      </c>
      <c r="C3791">
        <v>45</v>
      </c>
      <c r="D3791">
        <v>8</v>
      </c>
      <c r="E3791">
        <v>0</v>
      </c>
      <c r="F3791">
        <v>434</v>
      </c>
      <c r="G3791" s="5">
        <v>4.1739130434782599</v>
      </c>
      <c r="H3791" s="5">
        <v>69661.217391304293</v>
      </c>
      <c r="I3791">
        <v>56</v>
      </c>
      <c r="J3791">
        <v>7</v>
      </c>
      <c r="K3791">
        <v>0</v>
      </c>
      <c r="L3791">
        <v>494</v>
      </c>
      <c r="M3791">
        <v>15</v>
      </c>
      <c r="N3791">
        <v>8</v>
      </c>
      <c r="O3791">
        <v>0</v>
      </c>
      <c r="P3791">
        <v>141</v>
      </c>
      <c r="Q3791">
        <v>21</v>
      </c>
      <c r="R3791">
        <v>8</v>
      </c>
      <c r="S3791">
        <v>0</v>
      </c>
      <c r="T3791">
        <v>195</v>
      </c>
    </row>
    <row r="3792" spans="1:20" x14ac:dyDescent="0.2">
      <c r="A3792" s="1">
        <v>43397</v>
      </c>
      <c r="B3792" t="s">
        <v>23</v>
      </c>
      <c r="C3792">
        <v>42</v>
      </c>
      <c r="D3792">
        <v>10</v>
      </c>
      <c r="E3792">
        <v>0</v>
      </c>
      <c r="F3792">
        <v>472</v>
      </c>
      <c r="G3792" s="5">
        <v>2.2432432432432399</v>
      </c>
      <c r="H3792" s="5">
        <v>70370.297297297293</v>
      </c>
      <c r="I3792">
        <v>46</v>
      </c>
      <c r="J3792">
        <v>10</v>
      </c>
      <c r="K3792">
        <v>0</v>
      </c>
      <c r="L3792">
        <v>520</v>
      </c>
      <c r="M3792">
        <v>38</v>
      </c>
      <c r="N3792">
        <v>10</v>
      </c>
      <c r="O3792">
        <v>0</v>
      </c>
      <c r="P3792">
        <v>421</v>
      </c>
      <c r="Q3792">
        <v>31</v>
      </c>
      <c r="R3792">
        <v>10</v>
      </c>
      <c r="S3792">
        <v>0</v>
      </c>
      <c r="T3792">
        <v>335</v>
      </c>
    </row>
    <row r="3793" spans="1:20" x14ac:dyDescent="0.2">
      <c r="A3793" s="1">
        <v>43397</v>
      </c>
      <c r="B3793" t="s">
        <v>24</v>
      </c>
      <c r="C3793">
        <v>19</v>
      </c>
      <c r="D3793">
        <v>2</v>
      </c>
      <c r="E3793">
        <v>0</v>
      </c>
      <c r="F3793">
        <v>75</v>
      </c>
      <c r="G3793" s="5">
        <v>34.8888888888888</v>
      </c>
      <c r="H3793" s="5">
        <v>55668.944444444402</v>
      </c>
      <c r="I3793">
        <v>13</v>
      </c>
      <c r="J3793">
        <v>2</v>
      </c>
      <c r="K3793">
        <v>0</v>
      </c>
      <c r="L3793">
        <v>24</v>
      </c>
      <c r="M3793">
        <v>13</v>
      </c>
      <c r="N3793">
        <v>2</v>
      </c>
      <c r="O3793">
        <v>0</v>
      </c>
      <c r="P3793">
        <v>33</v>
      </c>
      <c r="Q3793">
        <v>10</v>
      </c>
      <c r="R3793">
        <v>2</v>
      </c>
      <c r="S3793">
        <v>0</v>
      </c>
      <c r="T3793">
        <v>25</v>
      </c>
    </row>
    <row r="3794" spans="1:20" x14ac:dyDescent="0.2">
      <c r="A3794" s="1">
        <v>43397</v>
      </c>
      <c r="B3794" t="s">
        <v>25</v>
      </c>
      <c r="C3794">
        <v>3</v>
      </c>
      <c r="D3794">
        <v>4</v>
      </c>
      <c r="E3794">
        <v>0</v>
      </c>
      <c r="F3794">
        <v>12</v>
      </c>
      <c r="G3794" s="5">
        <v>3</v>
      </c>
      <c r="H3794" s="5">
        <v>66692</v>
      </c>
      <c r="I3794">
        <v>10</v>
      </c>
      <c r="J3794">
        <v>4</v>
      </c>
      <c r="K3794">
        <v>0</v>
      </c>
      <c r="L3794">
        <v>35</v>
      </c>
      <c r="M3794">
        <v>15</v>
      </c>
      <c r="N3794">
        <v>4</v>
      </c>
      <c r="O3794">
        <v>0</v>
      </c>
      <c r="P3794">
        <v>56</v>
      </c>
      <c r="Q3794">
        <v>8</v>
      </c>
      <c r="R3794">
        <v>4</v>
      </c>
      <c r="S3794">
        <v>0</v>
      </c>
      <c r="T3794">
        <v>31</v>
      </c>
    </row>
    <row r="3795" spans="1:20" x14ac:dyDescent="0.2">
      <c r="A3795" s="1">
        <v>43397</v>
      </c>
      <c r="B3795" t="s">
        <v>26</v>
      </c>
      <c r="C3795">
        <v>41</v>
      </c>
      <c r="D3795">
        <v>2</v>
      </c>
      <c r="E3795">
        <v>0</v>
      </c>
      <c r="F3795">
        <v>80</v>
      </c>
      <c r="G3795" s="5">
        <v>29.2083333333333</v>
      </c>
      <c r="H3795" s="5">
        <v>58462.666666666599</v>
      </c>
      <c r="I3795">
        <v>21</v>
      </c>
      <c r="J3795">
        <v>2</v>
      </c>
      <c r="K3795">
        <v>0</v>
      </c>
      <c r="L3795">
        <v>42</v>
      </c>
      <c r="M3795">
        <v>45</v>
      </c>
      <c r="N3795">
        <v>2</v>
      </c>
      <c r="O3795">
        <v>0</v>
      </c>
      <c r="P3795">
        <v>89</v>
      </c>
      <c r="Q3795">
        <v>44</v>
      </c>
      <c r="R3795">
        <v>2</v>
      </c>
      <c r="S3795">
        <v>0</v>
      </c>
      <c r="T3795">
        <v>87</v>
      </c>
    </row>
    <row r="3796" spans="1:20" x14ac:dyDescent="0.2">
      <c r="A3796" s="1">
        <v>43397</v>
      </c>
      <c r="B3796" t="s">
        <v>27</v>
      </c>
      <c r="C3796">
        <v>5</v>
      </c>
      <c r="D3796">
        <v>8</v>
      </c>
      <c r="E3796">
        <v>0</v>
      </c>
      <c r="F3796">
        <v>45</v>
      </c>
      <c r="G3796" s="5">
        <v>1.4</v>
      </c>
      <c r="H3796" s="5">
        <v>60463.4</v>
      </c>
      <c r="I3796">
        <v>14</v>
      </c>
      <c r="J3796">
        <v>8</v>
      </c>
      <c r="K3796">
        <v>1</v>
      </c>
      <c r="L3796">
        <v>121</v>
      </c>
      <c r="M3796">
        <v>13</v>
      </c>
      <c r="N3796">
        <v>8</v>
      </c>
      <c r="O3796">
        <v>0</v>
      </c>
      <c r="P3796">
        <v>120</v>
      </c>
      <c r="Q3796">
        <v>13</v>
      </c>
      <c r="R3796">
        <v>8</v>
      </c>
      <c r="S3796">
        <v>1</v>
      </c>
      <c r="T3796">
        <v>109</v>
      </c>
    </row>
    <row r="3797" spans="1:20" x14ac:dyDescent="0.2">
      <c r="A3797" s="1">
        <v>43397</v>
      </c>
      <c r="B3797" t="s">
        <v>28</v>
      </c>
      <c r="C3797">
        <v>16</v>
      </c>
      <c r="D3797">
        <v>7</v>
      </c>
      <c r="E3797">
        <v>1</v>
      </c>
      <c r="F3797">
        <v>97</v>
      </c>
      <c r="G3797" s="5">
        <v>2.5625</v>
      </c>
      <c r="H3797" s="5">
        <v>62846.875</v>
      </c>
      <c r="I3797">
        <v>16</v>
      </c>
      <c r="J3797">
        <v>7</v>
      </c>
      <c r="K3797">
        <v>1</v>
      </c>
      <c r="L3797">
        <v>98</v>
      </c>
      <c r="M3797">
        <v>16</v>
      </c>
      <c r="N3797">
        <v>9</v>
      </c>
      <c r="O3797">
        <v>0</v>
      </c>
      <c r="P3797">
        <v>139</v>
      </c>
      <c r="Q3797">
        <v>23</v>
      </c>
      <c r="R3797">
        <v>7</v>
      </c>
      <c r="S3797">
        <v>1</v>
      </c>
      <c r="T3797">
        <v>156</v>
      </c>
    </row>
    <row r="3798" spans="1:20" x14ac:dyDescent="0.2">
      <c r="A3798" s="1">
        <v>43397</v>
      </c>
      <c r="B3798" t="s">
        <v>29</v>
      </c>
      <c r="C3798">
        <v>23</v>
      </c>
      <c r="D3798">
        <v>2</v>
      </c>
      <c r="E3798">
        <v>0</v>
      </c>
      <c r="F3798">
        <v>49</v>
      </c>
      <c r="G3798" s="5">
        <v>3.5714285714285698</v>
      </c>
      <c r="H3798" s="5">
        <v>57395.380952380903</v>
      </c>
      <c r="I3798">
        <v>8</v>
      </c>
      <c r="J3798">
        <v>2</v>
      </c>
      <c r="K3798">
        <v>0</v>
      </c>
      <c r="L3798">
        <v>16</v>
      </c>
      <c r="M3798">
        <v>19</v>
      </c>
      <c r="N3798">
        <v>2</v>
      </c>
      <c r="O3798">
        <v>0</v>
      </c>
      <c r="P3798">
        <v>54</v>
      </c>
      <c r="Q3798">
        <v>11</v>
      </c>
      <c r="R3798">
        <v>2</v>
      </c>
      <c r="S3798">
        <v>0</v>
      </c>
      <c r="T3798">
        <v>30</v>
      </c>
    </row>
    <row r="3799" spans="1:20" x14ac:dyDescent="0.2">
      <c r="A3799" s="1">
        <v>43397</v>
      </c>
      <c r="B3799" t="s">
        <v>30</v>
      </c>
      <c r="C3799">
        <v>23</v>
      </c>
      <c r="D3799">
        <v>2</v>
      </c>
      <c r="E3799">
        <v>0</v>
      </c>
      <c r="F3799">
        <v>48</v>
      </c>
      <c r="G3799" s="5">
        <v>1.5333333333333301</v>
      </c>
      <c r="H3799" s="5">
        <v>73527.533333333296</v>
      </c>
      <c r="I3799">
        <v>8</v>
      </c>
      <c r="J3799">
        <v>2</v>
      </c>
      <c r="K3799">
        <v>0</v>
      </c>
      <c r="L3799">
        <v>18</v>
      </c>
      <c r="M3799">
        <v>19</v>
      </c>
      <c r="N3799">
        <v>2</v>
      </c>
      <c r="O3799">
        <v>0</v>
      </c>
      <c r="P3799">
        <v>48</v>
      </c>
      <c r="Q3799">
        <v>13</v>
      </c>
      <c r="R3799">
        <v>2</v>
      </c>
      <c r="S3799">
        <v>0</v>
      </c>
      <c r="T3799">
        <v>41</v>
      </c>
    </row>
    <row r="3800" spans="1:20" x14ac:dyDescent="0.2">
      <c r="A3800" s="1">
        <v>43397</v>
      </c>
      <c r="B3800" t="s">
        <v>31</v>
      </c>
      <c r="C3800">
        <v>87</v>
      </c>
      <c r="D3800">
        <v>13</v>
      </c>
      <c r="E3800">
        <v>0</v>
      </c>
      <c r="F3800">
        <v>1074</v>
      </c>
      <c r="G3800" s="5">
        <v>9.4418604651162799</v>
      </c>
      <c r="H3800" s="5">
        <v>64134.523255813903</v>
      </c>
      <c r="I3800">
        <v>74</v>
      </c>
      <c r="J3800">
        <v>10</v>
      </c>
      <c r="K3800">
        <v>1</v>
      </c>
      <c r="L3800">
        <v>716</v>
      </c>
      <c r="M3800">
        <v>89</v>
      </c>
      <c r="N3800">
        <v>12</v>
      </c>
      <c r="O3800">
        <v>0</v>
      </c>
      <c r="P3800">
        <v>1041</v>
      </c>
      <c r="Q3800">
        <v>73</v>
      </c>
      <c r="R3800">
        <v>12</v>
      </c>
      <c r="S3800">
        <v>0</v>
      </c>
      <c r="T3800">
        <v>901</v>
      </c>
    </row>
    <row r="3801" spans="1:20" x14ac:dyDescent="0.2">
      <c r="A3801" s="1">
        <v>43397</v>
      </c>
      <c r="B3801" t="s">
        <v>32</v>
      </c>
      <c r="C3801">
        <v>34</v>
      </c>
      <c r="D3801">
        <v>3</v>
      </c>
      <c r="E3801">
        <v>0</v>
      </c>
      <c r="F3801">
        <v>107</v>
      </c>
      <c r="G3801" s="5">
        <v>22.178571428571399</v>
      </c>
      <c r="H3801" s="5">
        <v>78591.178571428507</v>
      </c>
      <c r="I3801">
        <v>31</v>
      </c>
      <c r="J3801">
        <v>3</v>
      </c>
      <c r="K3801">
        <v>0</v>
      </c>
      <c r="L3801">
        <v>112</v>
      </c>
      <c r="M3801">
        <v>20</v>
      </c>
      <c r="N3801">
        <v>3</v>
      </c>
      <c r="O3801">
        <v>0</v>
      </c>
      <c r="P3801">
        <v>73</v>
      </c>
      <c r="Q3801">
        <v>25</v>
      </c>
      <c r="R3801">
        <v>3</v>
      </c>
      <c r="S3801">
        <v>0</v>
      </c>
      <c r="T3801">
        <v>108</v>
      </c>
    </row>
    <row r="3802" spans="1:20" x14ac:dyDescent="0.2">
      <c r="A3802" s="1">
        <v>43398</v>
      </c>
      <c r="B3802" t="s">
        <v>18</v>
      </c>
      <c r="C3802">
        <v>9</v>
      </c>
      <c r="D3802">
        <v>4</v>
      </c>
      <c r="E3802">
        <v>0</v>
      </c>
      <c r="F3802">
        <v>32</v>
      </c>
      <c r="G3802" s="5">
        <v>1.8571428571428501</v>
      </c>
      <c r="H3802" s="5">
        <v>43031.4285714285</v>
      </c>
      <c r="I3802">
        <v>2</v>
      </c>
      <c r="J3802">
        <v>4</v>
      </c>
      <c r="K3802">
        <v>0</v>
      </c>
      <c r="L3802">
        <v>7</v>
      </c>
      <c r="M3802">
        <v>3</v>
      </c>
      <c r="N3802">
        <v>4</v>
      </c>
      <c r="O3802">
        <v>0</v>
      </c>
      <c r="P3802">
        <v>10</v>
      </c>
      <c r="Q3802">
        <v>6</v>
      </c>
      <c r="R3802">
        <v>4</v>
      </c>
      <c r="S3802">
        <v>0</v>
      </c>
      <c r="T3802">
        <v>21</v>
      </c>
    </row>
    <row r="3803" spans="1:20" x14ac:dyDescent="0.2">
      <c r="A3803" s="1">
        <v>43398</v>
      </c>
      <c r="B3803" t="s">
        <v>19</v>
      </c>
      <c r="C3803">
        <v>29</v>
      </c>
      <c r="D3803">
        <v>13</v>
      </c>
      <c r="E3803">
        <v>2</v>
      </c>
      <c r="F3803">
        <v>323</v>
      </c>
      <c r="G3803" s="5">
        <v>3.4827586206896499</v>
      </c>
      <c r="H3803" s="5">
        <v>44875.034482758601</v>
      </c>
      <c r="I3803">
        <v>22</v>
      </c>
      <c r="J3803">
        <v>10</v>
      </c>
      <c r="K3803">
        <v>1</v>
      </c>
      <c r="L3803">
        <v>188</v>
      </c>
      <c r="M3803">
        <v>36</v>
      </c>
      <c r="N3803">
        <v>13</v>
      </c>
      <c r="O3803">
        <v>3</v>
      </c>
      <c r="P3803">
        <v>377</v>
      </c>
      <c r="Q3803">
        <v>26</v>
      </c>
      <c r="R3803">
        <v>12</v>
      </c>
      <c r="S3803">
        <v>1</v>
      </c>
      <c r="T3803">
        <v>282</v>
      </c>
    </row>
    <row r="3804" spans="1:20" x14ac:dyDescent="0.2">
      <c r="A3804" s="1">
        <v>43398</v>
      </c>
      <c r="B3804" t="s">
        <v>20</v>
      </c>
      <c r="C3804">
        <v>15</v>
      </c>
      <c r="D3804">
        <v>10</v>
      </c>
      <c r="E3804">
        <v>0</v>
      </c>
      <c r="F3804">
        <v>145</v>
      </c>
      <c r="G3804" s="5">
        <v>5.3333333333333304</v>
      </c>
      <c r="H3804" s="5">
        <v>46701.599999999999</v>
      </c>
      <c r="I3804">
        <v>16</v>
      </c>
      <c r="J3804">
        <v>14</v>
      </c>
      <c r="K3804">
        <v>0</v>
      </c>
      <c r="L3804">
        <v>225</v>
      </c>
      <c r="M3804">
        <v>14</v>
      </c>
      <c r="N3804">
        <v>14</v>
      </c>
      <c r="O3804">
        <v>0</v>
      </c>
      <c r="P3804">
        <v>204</v>
      </c>
      <c r="Q3804">
        <v>11</v>
      </c>
      <c r="R3804">
        <v>9</v>
      </c>
      <c r="S3804">
        <v>1</v>
      </c>
      <c r="T3804">
        <v>89</v>
      </c>
    </row>
    <row r="3805" spans="1:20" x14ac:dyDescent="0.2">
      <c r="A3805" s="1">
        <v>43398</v>
      </c>
      <c r="B3805" t="s">
        <v>21</v>
      </c>
      <c r="C3805">
        <v>10</v>
      </c>
      <c r="D3805">
        <v>10</v>
      </c>
      <c r="E3805">
        <v>0</v>
      </c>
      <c r="F3805">
        <v>101</v>
      </c>
      <c r="G3805" s="5">
        <v>1.625</v>
      </c>
      <c r="H3805" s="5">
        <v>75075</v>
      </c>
      <c r="I3805">
        <v>15</v>
      </c>
      <c r="J3805">
        <v>10</v>
      </c>
      <c r="K3805">
        <v>1</v>
      </c>
      <c r="L3805">
        <v>138</v>
      </c>
      <c r="M3805">
        <v>12</v>
      </c>
      <c r="N3805">
        <v>10</v>
      </c>
      <c r="O3805">
        <v>2</v>
      </c>
      <c r="P3805">
        <v>98</v>
      </c>
      <c r="Q3805">
        <v>10</v>
      </c>
      <c r="R3805">
        <v>10</v>
      </c>
      <c r="S3805">
        <v>0</v>
      </c>
      <c r="T3805">
        <v>101</v>
      </c>
    </row>
    <row r="3806" spans="1:20" x14ac:dyDescent="0.2">
      <c r="A3806" s="1">
        <v>43398</v>
      </c>
      <c r="B3806" t="s">
        <v>22</v>
      </c>
      <c r="C3806">
        <v>27</v>
      </c>
      <c r="D3806">
        <v>8</v>
      </c>
      <c r="E3806">
        <v>0</v>
      </c>
      <c r="F3806">
        <v>248</v>
      </c>
      <c r="G3806" s="5">
        <v>1.6956521739130399</v>
      </c>
      <c r="H3806" s="5">
        <v>56598.869565217297</v>
      </c>
      <c r="I3806">
        <v>38</v>
      </c>
      <c r="J3806">
        <v>7</v>
      </c>
      <c r="K3806">
        <v>0</v>
      </c>
      <c r="L3806">
        <v>322</v>
      </c>
      <c r="M3806">
        <v>23</v>
      </c>
      <c r="N3806">
        <v>8</v>
      </c>
      <c r="O3806">
        <v>1</v>
      </c>
      <c r="P3806">
        <v>191</v>
      </c>
      <c r="Q3806">
        <v>39</v>
      </c>
      <c r="R3806">
        <v>8</v>
      </c>
      <c r="S3806">
        <v>0</v>
      </c>
      <c r="T3806">
        <v>360</v>
      </c>
    </row>
    <row r="3807" spans="1:20" x14ac:dyDescent="0.2">
      <c r="A3807" s="1">
        <v>43398</v>
      </c>
      <c r="B3807" t="s">
        <v>23</v>
      </c>
      <c r="C3807">
        <v>36</v>
      </c>
      <c r="D3807">
        <v>10</v>
      </c>
      <c r="E3807">
        <v>1</v>
      </c>
      <c r="F3807">
        <v>379</v>
      </c>
      <c r="G3807" s="5">
        <v>11.205882352941099</v>
      </c>
      <c r="H3807" s="5">
        <v>44223.5</v>
      </c>
      <c r="I3807">
        <v>36</v>
      </c>
      <c r="J3807">
        <v>10</v>
      </c>
      <c r="K3807">
        <v>0</v>
      </c>
      <c r="L3807">
        <v>400</v>
      </c>
      <c r="M3807">
        <v>46</v>
      </c>
      <c r="N3807">
        <v>10</v>
      </c>
      <c r="O3807">
        <v>1</v>
      </c>
      <c r="P3807">
        <v>482</v>
      </c>
      <c r="Q3807">
        <v>41</v>
      </c>
      <c r="R3807">
        <v>10</v>
      </c>
      <c r="S3807">
        <v>0</v>
      </c>
      <c r="T3807">
        <v>449</v>
      </c>
    </row>
    <row r="3808" spans="1:20" x14ac:dyDescent="0.2">
      <c r="A3808" s="1">
        <v>43398</v>
      </c>
      <c r="B3808" t="s">
        <v>24</v>
      </c>
      <c r="C3808">
        <v>9</v>
      </c>
      <c r="D3808">
        <v>2</v>
      </c>
      <c r="E3808">
        <v>0</v>
      </c>
      <c r="F3808">
        <v>32</v>
      </c>
      <c r="G3808" s="5">
        <v>4</v>
      </c>
      <c r="H3808" s="5">
        <v>42884.571428571398</v>
      </c>
      <c r="I3808">
        <v>7</v>
      </c>
      <c r="J3808">
        <v>2</v>
      </c>
      <c r="K3808">
        <v>0</v>
      </c>
      <c r="L3808">
        <v>14</v>
      </c>
      <c r="M3808">
        <v>20</v>
      </c>
      <c r="N3808">
        <v>2</v>
      </c>
      <c r="O3808">
        <v>0</v>
      </c>
      <c r="P3808">
        <v>71</v>
      </c>
      <c r="Q3808">
        <v>14</v>
      </c>
      <c r="R3808">
        <v>2</v>
      </c>
      <c r="S3808">
        <v>0</v>
      </c>
      <c r="T3808">
        <v>38</v>
      </c>
    </row>
    <row r="3809" spans="1:20" x14ac:dyDescent="0.2">
      <c r="A3809" s="1">
        <v>43398</v>
      </c>
      <c r="B3809" t="s">
        <v>25</v>
      </c>
      <c r="C3809">
        <v>12</v>
      </c>
      <c r="D3809">
        <v>4</v>
      </c>
      <c r="E3809">
        <v>1</v>
      </c>
      <c r="F3809">
        <v>36</v>
      </c>
      <c r="G3809" s="5">
        <v>2.0909090909090899</v>
      </c>
      <c r="H3809" s="5">
        <v>45530.090909090897</v>
      </c>
      <c r="I3809">
        <v>7</v>
      </c>
      <c r="J3809">
        <v>4</v>
      </c>
      <c r="K3809">
        <v>0</v>
      </c>
      <c r="L3809">
        <v>21</v>
      </c>
      <c r="M3809">
        <v>13</v>
      </c>
      <c r="N3809">
        <v>4</v>
      </c>
      <c r="O3809">
        <v>0</v>
      </c>
      <c r="P3809">
        <v>48</v>
      </c>
      <c r="Q3809">
        <v>11</v>
      </c>
      <c r="R3809">
        <v>4</v>
      </c>
      <c r="S3809">
        <v>1</v>
      </c>
      <c r="T3809">
        <v>36</v>
      </c>
    </row>
    <row r="3810" spans="1:20" x14ac:dyDescent="0.2">
      <c r="A3810" s="1">
        <v>43398</v>
      </c>
      <c r="B3810" t="s">
        <v>26</v>
      </c>
      <c r="C3810">
        <v>41</v>
      </c>
      <c r="D3810">
        <v>2</v>
      </c>
      <c r="E3810">
        <v>0</v>
      </c>
      <c r="F3810">
        <v>74</v>
      </c>
      <c r="G3810" s="5">
        <v>7.8518518518518503</v>
      </c>
      <c r="H3810" s="5">
        <v>37115.333333333299</v>
      </c>
      <c r="I3810">
        <v>26</v>
      </c>
      <c r="J3810">
        <v>2</v>
      </c>
      <c r="K3810">
        <v>0</v>
      </c>
      <c r="L3810">
        <v>45</v>
      </c>
      <c r="M3810">
        <v>54</v>
      </c>
      <c r="N3810">
        <v>2</v>
      </c>
      <c r="O3810">
        <v>1</v>
      </c>
      <c r="P3810">
        <v>88</v>
      </c>
      <c r="Q3810">
        <v>40</v>
      </c>
      <c r="R3810">
        <v>2</v>
      </c>
      <c r="S3810">
        <v>0</v>
      </c>
      <c r="T3810">
        <v>76</v>
      </c>
    </row>
    <row r="3811" spans="1:20" x14ac:dyDescent="0.2">
      <c r="A3811" s="1">
        <v>43398</v>
      </c>
      <c r="B3811" t="s">
        <v>27</v>
      </c>
      <c r="C3811">
        <v>6</v>
      </c>
      <c r="D3811">
        <v>8</v>
      </c>
      <c r="E3811">
        <v>2</v>
      </c>
      <c r="F3811">
        <v>47</v>
      </c>
      <c r="G3811" s="5">
        <v>1</v>
      </c>
      <c r="H3811" s="5">
        <v>99999</v>
      </c>
      <c r="I3811">
        <v>10</v>
      </c>
      <c r="J3811">
        <v>8</v>
      </c>
      <c r="K3811">
        <v>2</v>
      </c>
      <c r="L3811">
        <v>77</v>
      </c>
      <c r="M3811">
        <v>19</v>
      </c>
      <c r="N3811">
        <v>8</v>
      </c>
      <c r="O3811">
        <v>1</v>
      </c>
      <c r="P3811">
        <v>167</v>
      </c>
      <c r="Q3811">
        <v>9</v>
      </c>
      <c r="R3811">
        <v>8</v>
      </c>
      <c r="S3811">
        <v>0</v>
      </c>
      <c r="T3811">
        <v>85</v>
      </c>
    </row>
    <row r="3812" spans="1:20" x14ac:dyDescent="0.2">
      <c r="A3812" s="1">
        <v>43398</v>
      </c>
      <c r="B3812" t="s">
        <v>28</v>
      </c>
      <c r="C3812">
        <v>9</v>
      </c>
      <c r="D3812">
        <v>15</v>
      </c>
      <c r="E3812">
        <v>0</v>
      </c>
      <c r="F3812">
        <v>133</v>
      </c>
      <c r="G3812" s="5">
        <v>4</v>
      </c>
      <c r="H3812" s="5">
        <v>44492.111111111102</v>
      </c>
      <c r="I3812">
        <v>8</v>
      </c>
      <c r="J3812">
        <v>8</v>
      </c>
      <c r="K3812">
        <v>1</v>
      </c>
      <c r="L3812">
        <v>63</v>
      </c>
      <c r="M3812">
        <v>15</v>
      </c>
      <c r="N3812">
        <v>7</v>
      </c>
      <c r="O3812">
        <v>1</v>
      </c>
      <c r="P3812">
        <v>94</v>
      </c>
      <c r="Q3812">
        <v>12</v>
      </c>
      <c r="R3812">
        <v>6</v>
      </c>
      <c r="S3812">
        <v>1</v>
      </c>
      <c r="T3812">
        <v>58</v>
      </c>
    </row>
    <row r="3813" spans="1:20" x14ac:dyDescent="0.2">
      <c r="A3813" s="1">
        <v>43398</v>
      </c>
      <c r="B3813" t="s">
        <v>29</v>
      </c>
      <c r="C3813">
        <v>17</v>
      </c>
      <c r="D3813">
        <v>2</v>
      </c>
      <c r="E3813">
        <v>0</v>
      </c>
      <c r="F3813">
        <v>36</v>
      </c>
      <c r="G3813" s="5">
        <v>3.375</v>
      </c>
      <c r="H3813" s="5">
        <v>50085.375</v>
      </c>
      <c r="I3813">
        <v>16</v>
      </c>
      <c r="J3813">
        <v>2</v>
      </c>
      <c r="K3813">
        <v>0</v>
      </c>
      <c r="L3813">
        <v>42</v>
      </c>
      <c r="M3813">
        <v>26</v>
      </c>
      <c r="N3813">
        <v>2</v>
      </c>
      <c r="O3813">
        <v>0</v>
      </c>
      <c r="P3813">
        <v>73</v>
      </c>
      <c r="Q3813">
        <v>12</v>
      </c>
      <c r="R3813">
        <v>2</v>
      </c>
      <c r="S3813">
        <v>0</v>
      </c>
      <c r="T3813">
        <v>22</v>
      </c>
    </row>
    <row r="3814" spans="1:20" x14ac:dyDescent="0.2">
      <c r="A3814" s="1">
        <v>43398</v>
      </c>
      <c r="B3814" t="s">
        <v>30</v>
      </c>
      <c r="C3814">
        <v>10</v>
      </c>
      <c r="D3814">
        <v>2</v>
      </c>
      <c r="E3814">
        <v>1</v>
      </c>
      <c r="F3814">
        <v>30</v>
      </c>
      <c r="G3814" s="5">
        <v>2.55555555555555</v>
      </c>
      <c r="H3814" s="5">
        <v>33405.333333333299</v>
      </c>
      <c r="I3814">
        <v>11</v>
      </c>
      <c r="J3814">
        <v>2</v>
      </c>
      <c r="K3814">
        <v>0</v>
      </c>
      <c r="L3814">
        <v>32</v>
      </c>
      <c r="M3814">
        <v>21</v>
      </c>
      <c r="N3814">
        <v>2</v>
      </c>
      <c r="O3814">
        <v>0</v>
      </c>
      <c r="P3814">
        <v>61</v>
      </c>
      <c r="Q3814">
        <v>15</v>
      </c>
      <c r="R3814">
        <v>2</v>
      </c>
      <c r="S3814">
        <v>0</v>
      </c>
      <c r="T3814">
        <v>40</v>
      </c>
    </row>
    <row r="3815" spans="1:20" x14ac:dyDescent="0.2">
      <c r="A3815" s="1">
        <v>43398</v>
      </c>
      <c r="B3815" t="s">
        <v>31</v>
      </c>
      <c r="C3815">
        <v>79</v>
      </c>
      <c r="D3815">
        <v>12</v>
      </c>
      <c r="E3815">
        <v>0</v>
      </c>
      <c r="F3815">
        <v>930</v>
      </c>
      <c r="G3815" s="5">
        <v>5.2307692307692299</v>
      </c>
      <c r="H3815" s="5">
        <v>46204.794871794802</v>
      </c>
      <c r="I3815">
        <v>81</v>
      </c>
      <c r="J3815">
        <v>11</v>
      </c>
      <c r="K3815">
        <v>0</v>
      </c>
      <c r="L3815">
        <v>888</v>
      </c>
      <c r="M3815">
        <v>80</v>
      </c>
      <c r="N3815">
        <v>18</v>
      </c>
      <c r="O3815">
        <v>1</v>
      </c>
      <c r="P3815">
        <v>1365</v>
      </c>
      <c r="Q3815">
        <v>59</v>
      </c>
      <c r="R3815">
        <v>12</v>
      </c>
      <c r="S3815">
        <v>0</v>
      </c>
      <c r="T3815">
        <v>697</v>
      </c>
    </row>
    <row r="3816" spans="1:20" x14ac:dyDescent="0.2">
      <c r="A3816" s="1">
        <v>43398</v>
      </c>
      <c r="B3816" t="s">
        <v>32</v>
      </c>
      <c r="C3816">
        <v>27</v>
      </c>
      <c r="D3816">
        <v>3</v>
      </c>
      <c r="E3816">
        <v>1</v>
      </c>
      <c r="F3816">
        <v>95</v>
      </c>
      <c r="G3816" s="5">
        <v>3.3076923076922999</v>
      </c>
      <c r="H3816" s="5">
        <v>46245.846153846098</v>
      </c>
      <c r="I3816">
        <v>17</v>
      </c>
      <c r="J3816">
        <v>3</v>
      </c>
      <c r="K3816">
        <v>0</v>
      </c>
      <c r="L3816">
        <v>62</v>
      </c>
      <c r="M3816">
        <v>33</v>
      </c>
      <c r="N3816">
        <v>3</v>
      </c>
      <c r="O3816">
        <v>1</v>
      </c>
      <c r="P3816">
        <v>145</v>
      </c>
      <c r="Q3816">
        <v>12</v>
      </c>
      <c r="R3816">
        <v>3</v>
      </c>
      <c r="S3816">
        <v>0</v>
      </c>
      <c r="T3816">
        <v>39</v>
      </c>
    </row>
    <row r="3817" spans="1:20" x14ac:dyDescent="0.2">
      <c r="A3817" s="1">
        <v>43399</v>
      </c>
      <c r="B3817" t="s">
        <v>18</v>
      </c>
      <c r="C3817">
        <v>18</v>
      </c>
      <c r="D3817">
        <v>4</v>
      </c>
      <c r="E3817">
        <v>1</v>
      </c>
      <c r="F3817">
        <v>55</v>
      </c>
      <c r="G3817" s="5">
        <v>3.9285714285714199</v>
      </c>
      <c r="H3817" s="5">
        <v>57183.142857142797</v>
      </c>
      <c r="I3817">
        <v>16</v>
      </c>
      <c r="J3817">
        <v>4</v>
      </c>
      <c r="K3817">
        <v>0</v>
      </c>
      <c r="L3817">
        <v>56</v>
      </c>
      <c r="M3817">
        <v>13</v>
      </c>
      <c r="N3817">
        <v>4</v>
      </c>
      <c r="O3817">
        <v>0</v>
      </c>
      <c r="P3817">
        <v>46</v>
      </c>
      <c r="Q3817">
        <v>14</v>
      </c>
      <c r="R3817">
        <v>4</v>
      </c>
      <c r="S3817">
        <v>0</v>
      </c>
      <c r="T3817">
        <v>47</v>
      </c>
    </row>
    <row r="3818" spans="1:20" x14ac:dyDescent="0.2">
      <c r="A3818" s="1">
        <v>43399</v>
      </c>
      <c r="B3818" t="s">
        <v>19</v>
      </c>
      <c r="C3818">
        <v>29</v>
      </c>
      <c r="D3818">
        <v>15</v>
      </c>
      <c r="E3818">
        <v>1</v>
      </c>
      <c r="F3818">
        <v>414</v>
      </c>
      <c r="G3818" s="5">
        <v>11.0344827586206</v>
      </c>
      <c r="H3818" s="5">
        <v>55316.241379310297</v>
      </c>
      <c r="I3818">
        <v>51</v>
      </c>
      <c r="J3818">
        <v>13</v>
      </c>
      <c r="K3818">
        <v>1</v>
      </c>
      <c r="L3818">
        <v>619</v>
      </c>
      <c r="M3818">
        <v>34</v>
      </c>
      <c r="N3818">
        <v>12</v>
      </c>
      <c r="O3818">
        <v>1</v>
      </c>
      <c r="P3818">
        <v>376</v>
      </c>
      <c r="Q3818">
        <v>38</v>
      </c>
      <c r="R3818">
        <v>10</v>
      </c>
      <c r="S3818">
        <v>0</v>
      </c>
      <c r="T3818">
        <v>377</v>
      </c>
    </row>
    <row r="3819" spans="1:20" x14ac:dyDescent="0.2">
      <c r="A3819" s="1">
        <v>43399</v>
      </c>
      <c r="B3819" t="s">
        <v>20</v>
      </c>
      <c r="C3819">
        <v>28</v>
      </c>
      <c r="D3819">
        <v>8</v>
      </c>
      <c r="E3819">
        <v>0</v>
      </c>
      <c r="F3819">
        <v>227</v>
      </c>
      <c r="G3819" s="5">
        <v>2.1428571428571401</v>
      </c>
      <c r="H3819" s="5">
        <v>57404.5</v>
      </c>
      <c r="I3819">
        <v>28</v>
      </c>
      <c r="J3819">
        <v>14</v>
      </c>
      <c r="K3819">
        <v>0</v>
      </c>
      <c r="L3819">
        <v>397</v>
      </c>
      <c r="M3819">
        <v>14</v>
      </c>
      <c r="N3819">
        <v>9</v>
      </c>
      <c r="O3819">
        <v>0</v>
      </c>
      <c r="P3819">
        <v>125</v>
      </c>
      <c r="Q3819">
        <v>39</v>
      </c>
      <c r="R3819">
        <v>9</v>
      </c>
      <c r="S3819">
        <v>0</v>
      </c>
      <c r="T3819">
        <v>330</v>
      </c>
    </row>
    <row r="3820" spans="1:20" x14ac:dyDescent="0.2">
      <c r="A3820" s="1">
        <v>43399</v>
      </c>
      <c r="B3820" t="s">
        <v>21</v>
      </c>
      <c r="C3820">
        <v>11</v>
      </c>
      <c r="D3820">
        <v>10</v>
      </c>
      <c r="E3820">
        <v>0</v>
      </c>
      <c r="F3820">
        <v>111</v>
      </c>
      <c r="G3820" s="5">
        <v>1.72727272727272</v>
      </c>
      <c r="H3820" s="5">
        <v>72773</v>
      </c>
      <c r="I3820">
        <v>27</v>
      </c>
      <c r="J3820">
        <v>10</v>
      </c>
      <c r="K3820">
        <v>0</v>
      </c>
      <c r="L3820">
        <v>270</v>
      </c>
      <c r="M3820">
        <v>13</v>
      </c>
      <c r="N3820">
        <v>10</v>
      </c>
      <c r="O3820">
        <v>0</v>
      </c>
      <c r="P3820">
        <v>134</v>
      </c>
      <c r="Q3820">
        <v>16</v>
      </c>
      <c r="R3820">
        <v>10</v>
      </c>
      <c r="S3820">
        <v>0</v>
      </c>
      <c r="T3820">
        <v>165</v>
      </c>
    </row>
    <row r="3821" spans="1:20" x14ac:dyDescent="0.2">
      <c r="A3821" s="1">
        <v>43399</v>
      </c>
      <c r="B3821" t="s">
        <v>22</v>
      </c>
      <c r="C3821">
        <v>58</v>
      </c>
      <c r="D3821">
        <v>8</v>
      </c>
      <c r="E3821">
        <v>2</v>
      </c>
      <c r="F3821">
        <v>433</v>
      </c>
      <c r="G3821" s="5">
        <v>5.0454545454545396</v>
      </c>
      <c r="H3821" s="5">
        <v>59181.25</v>
      </c>
      <c r="I3821">
        <v>58</v>
      </c>
      <c r="J3821">
        <v>7</v>
      </c>
      <c r="K3821">
        <v>0</v>
      </c>
      <c r="L3821">
        <v>510</v>
      </c>
      <c r="M3821">
        <v>38</v>
      </c>
      <c r="N3821">
        <v>8</v>
      </c>
      <c r="O3821">
        <v>0</v>
      </c>
      <c r="P3821">
        <v>356</v>
      </c>
      <c r="Q3821">
        <v>50</v>
      </c>
      <c r="R3821">
        <v>8</v>
      </c>
      <c r="S3821">
        <v>0</v>
      </c>
      <c r="T3821">
        <v>467</v>
      </c>
    </row>
    <row r="3822" spans="1:20" x14ac:dyDescent="0.2">
      <c r="A3822" s="1">
        <v>43399</v>
      </c>
      <c r="B3822" t="s">
        <v>23</v>
      </c>
      <c r="C3822">
        <v>75</v>
      </c>
      <c r="D3822">
        <v>10</v>
      </c>
      <c r="E3822">
        <v>4</v>
      </c>
      <c r="F3822">
        <v>580</v>
      </c>
      <c r="G3822" s="5">
        <v>1.87878787878787</v>
      </c>
      <c r="H3822" s="5">
        <v>81862.606060606005</v>
      </c>
      <c r="I3822">
        <v>65</v>
      </c>
      <c r="J3822">
        <v>10</v>
      </c>
      <c r="K3822">
        <v>0</v>
      </c>
      <c r="L3822">
        <v>726</v>
      </c>
      <c r="M3822">
        <v>63</v>
      </c>
      <c r="N3822">
        <v>10</v>
      </c>
      <c r="O3822">
        <v>0</v>
      </c>
      <c r="P3822">
        <v>709</v>
      </c>
      <c r="Q3822">
        <v>62</v>
      </c>
      <c r="R3822">
        <v>10</v>
      </c>
      <c r="S3822">
        <v>0</v>
      </c>
      <c r="T3822">
        <v>669</v>
      </c>
    </row>
    <row r="3823" spans="1:20" x14ac:dyDescent="0.2">
      <c r="A3823" s="1">
        <v>43399</v>
      </c>
      <c r="B3823" t="s">
        <v>24</v>
      </c>
      <c r="C3823">
        <v>13</v>
      </c>
      <c r="D3823">
        <v>2</v>
      </c>
      <c r="E3823">
        <v>0</v>
      </c>
      <c r="F3823">
        <v>50</v>
      </c>
      <c r="G3823" s="5">
        <v>2.5</v>
      </c>
      <c r="H3823" s="5">
        <v>50199.199999999997</v>
      </c>
      <c r="I3823">
        <v>26</v>
      </c>
      <c r="J3823">
        <v>2</v>
      </c>
      <c r="K3823">
        <v>0</v>
      </c>
      <c r="L3823">
        <v>100</v>
      </c>
      <c r="M3823">
        <v>19</v>
      </c>
      <c r="N3823">
        <v>2</v>
      </c>
      <c r="O3823">
        <v>0</v>
      </c>
      <c r="P3823">
        <v>48</v>
      </c>
      <c r="Q3823">
        <v>26</v>
      </c>
      <c r="R3823">
        <v>2</v>
      </c>
      <c r="S3823">
        <v>0</v>
      </c>
      <c r="T3823">
        <v>119</v>
      </c>
    </row>
    <row r="3824" spans="1:20" x14ac:dyDescent="0.2">
      <c r="A3824" s="1">
        <v>43399</v>
      </c>
      <c r="B3824" t="s">
        <v>25</v>
      </c>
      <c r="C3824">
        <v>17</v>
      </c>
      <c r="D3824">
        <v>4</v>
      </c>
      <c r="E3824">
        <v>1</v>
      </c>
      <c r="F3824">
        <v>60</v>
      </c>
      <c r="G3824" s="5">
        <v>3.75</v>
      </c>
      <c r="H3824" s="5">
        <v>58406.083333333299</v>
      </c>
      <c r="I3824">
        <v>17</v>
      </c>
      <c r="J3824">
        <v>4</v>
      </c>
      <c r="K3824">
        <v>0</v>
      </c>
      <c r="L3824">
        <v>60</v>
      </c>
      <c r="M3824">
        <v>18</v>
      </c>
      <c r="N3824">
        <v>4</v>
      </c>
      <c r="O3824">
        <v>0</v>
      </c>
      <c r="P3824">
        <v>68</v>
      </c>
      <c r="Q3824">
        <v>8</v>
      </c>
      <c r="R3824">
        <v>4</v>
      </c>
      <c r="S3824">
        <v>1</v>
      </c>
      <c r="T3824">
        <v>28</v>
      </c>
    </row>
    <row r="3825" spans="1:20" x14ac:dyDescent="0.2">
      <c r="A3825" s="1">
        <v>43399</v>
      </c>
      <c r="B3825" t="s">
        <v>26</v>
      </c>
      <c r="C3825">
        <v>59</v>
      </c>
      <c r="D3825">
        <v>2</v>
      </c>
      <c r="E3825">
        <v>0</v>
      </c>
      <c r="F3825">
        <v>112</v>
      </c>
      <c r="G3825" s="5">
        <v>8</v>
      </c>
      <c r="H3825" s="5">
        <v>63737.386363636302</v>
      </c>
      <c r="I3825">
        <v>66</v>
      </c>
      <c r="J3825">
        <v>2</v>
      </c>
      <c r="K3825">
        <v>0</v>
      </c>
      <c r="L3825">
        <v>129</v>
      </c>
      <c r="M3825">
        <v>51</v>
      </c>
      <c r="N3825">
        <v>2</v>
      </c>
      <c r="O3825">
        <v>0</v>
      </c>
      <c r="P3825">
        <v>100</v>
      </c>
      <c r="Q3825">
        <v>37</v>
      </c>
      <c r="R3825">
        <v>2</v>
      </c>
      <c r="S3825">
        <v>0</v>
      </c>
      <c r="T3825">
        <v>73</v>
      </c>
    </row>
    <row r="3826" spans="1:20" x14ac:dyDescent="0.2">
      <c r="A3826" s="1">
        <v>43399</v>
      </c>
      <c r="B3826" t="s">
        <v>27</v>
      </c>
      <c r="C3826">
        <v>20</v>
      </c>
      <c r="D3826">
        <v>8</v>
      </c>
      <c r="E3826">
        <v>2</v>
      </c>
      <c r="F3826">
        <v>154</v>
      </c>
      <c r="G3826" s="5">
        <v>3.05</v>
      </c>
      <c r="H3826" s="5">
        <v>65039.45</v>
      </c>
      <c r="I3826">
        <v>11</v>
      </c>
      <c r="J3826">
        <v>8</v>
      </c>
      <c r="K3826">
        <v>0</v>
      </c>
      <c r="L3826">
        <v>104</v>
      </c>
      <c r="M3826">
        <v>19</v>
      </c>
      <c r="N3826">
        <v>8</v>
      </c>
      <c r="O3826">
        <v>1</v>
      </c>
      <c r="P3826">
        <v>175</v>
      </c>
      <c r="Q3826">
        <v>8</v>
      </c>
      <c r="R3826">
        <v>8</v>
      </c>
      <c r="S3826">
        <v>0</v>
      </c>
      <c r="T3826">
        <v>77</v>
      </c>
    </row>
    <row r="3827" spans="1:20" x14ac:dyDescent="0.2">
      <c r="A3827" s="1">
        <v>43399</v>
      </c>
      <c r="B3827" t="s">
        <v>28</v>
      </c>
      <c r="C3827">
        <v>18</v>
      </c>
      <c r="D3827">
        <v>9</v>
      </c>
      <c r="E3827">
        <v>1</v>
      </c>
      <c r="F3827">
        <v>153</v>
      </c>
      <c r="G3827" s="5">
        <v>3.1111111111111098</v>
      </c>
      <c r="H3827" s="5">
        <v>33570.833333333299</v>
      </c>
      <c r="I3827">
        <v>31</v>
      </c>
      <c r="J3827">
        <v>13</v>
      </c>
      <c r="K3827">
        <v>0</v>
      </c>
      <c r="L3827">
        <v>396</v>
      </c>
      <c r="M3827">
        <v>25</v>
      </c>
      <c r="N3827">
        <v>8</v>
      </c>
      <c r="O3827">
        <v>1</v>
      </c>
      <c r="P3827">
        <v>182</v>
      </c>
      <c r="Q3827">
        <v>16</v>
      </c>
      <c r="R3827">
        <v>6</v>
      </c>
      <c r="S3827">
        <v>0</v>
      </c>
      <c r="T3827">
        <v>98</v>
      </c>
    </row>
    <row r="3828" spans="1:20" x14ac:dyDescent="0.2">
      <c r="A3828" s="1">
        <v>43399</v>
      </c>
      <c r="B3828" t="s">
        <v>29</v>
      </c>
      <c r="C3828">
        <v>26</v>
      </c>
      <c r="D3828">
        <v>2</v>
      </c>
      <c r="E3828">
        <v>0</v>
      </c>
      <c r="F3828">
        <v>57</v>
      </c>
      <c r="G3828" s="5">
        <v>2.9583333333333299</v>
      </c>
      <c r="H3828" s="5">
        <v>50148.625</v>
      </c>
      <c r="I3828">
        <v>32</v>
      </c>
      <c r="J3828">
        <v>2</v>
      </c>
      <c r="K3828">
        <v>0</v>
      </c>
      <c r="L3828">
        <v>98</v>
      </c>
      <c r="M3828">
        <v>24</v>
      </c>
      <c r="N3828">
        <v>2</v>
      </c>
      <c r="O3828">
        <v>0</v>
      </c>
      <c r="P3828">
        <v>64</v>
      </c>
      <c r="Q3828">
        <v>24</v>
      </c>
      <c r="R3828">
        <v>2</v>
      </c>
      <c r="S3828">
        <v>0</v>
      </c>
      <c r="T3828">
        <v>78</v>
      </c>
    </row>
    <row r="3829" spans="1:20" x14ac:dyDescent="0.2">
      <c r="A3829" s="1">
        <v>43399</v>
      </c>
      <c r="B3829" t="s">
        <v>30</v>
      </c>
      <c r="C3829">
        <v>16</v>
      </c>
      <c r="D3829">
        <v>2</v>
      </c>
      <c r="E3829">
        <v>0</v>
      </c>
      <c r="F3829">
        <v>46</v>
      </c>
      <c r="G3829" s="5">
        <v>2.0625</v>
      </c>
      <c r="H3829" s="5">
        <v>68882.8125</v>
      </c>
      <c r="I3829">
        <v>35</v>
      </c>
      <c r="J3829">
        <v>2</v>
      </c>
      <c r="K3829">
        <v>0</v>
      </c>
      <c r="L3829">
        <v>130</v>
      </c>
      <c r="M3829">
        <v>12</v>
      </c>
      <c r="N3829">
        <v>2</v>
      </c>
      <c r="O3829">
        <v>0</v>
      </c>
      <c r="P3829">
        <v>32</v>
      </c>
      <c r="Q3829">
        <v>27</v>
      </c>
      <c r="R3829">
        <v>2</v>
      </c>
      <c r="S3829">
        <v>0</v>
      </c>
      <c r="T3829">
        <v>84</v>
      </c>
    </row>
    <row r="3830" spans="1:20" x14ac:dyDescent="0.2">
      <c r="A3830" s="1">
        <v>43399</v>
      </c>
      <c r="B3830" t="s">
        <v>31</v>
      </c>
      <c r="C3830">
        <v>123</v>
      </c>
      <c r="D3830">
        <v>13</v>
      </c>
      <c r="E3830">
        <v>0</v>
      </c>
      <c r="F3830">
        <v>1485</v>
      </c>
      <c r="G3830" s="5">
        <v>5.2242990654205599</v>
      </c>
      <c r="H3830" s="5">
        <v>59902.2336448598</v>
      </c>
      <c r="I3830">
        <v>124</v>
      </c>
      <c r="J3830">
        <v>14</v>
      </c>
      <c r="K3830">
        <v>0</v>
      </c>
      <c r="L3830">
        <v>1652</v>
      </c>
      <c r="M3830">
        <v>128</v>
      </c>
      <c r="N3830">
        <v>12</v>
      </c>
      <c r="O3830">
        <v>0</v>
      </c>
      <c r="P3830">
        <v>1532</v>
      </c>
      <c r="Q3830">
        <v>108</v>
      </c>
      <c r="R3830">
        <v>14</v>
      </c>
      <c r="S3830">
        <v>0</v>
      </c>
      <c r="T3830">
        <v>1550</v>
      </c>
    </row>
    <row r="3831" spans="1:20" x14ac:dyDescent="0.2">
      <c r="A3831" s="1">
        <v>43399</v>
      </c>
      <c r="B3831" t="s">
        <v>32</v>
      </c>
      <c r="C3831">
        <v>43</v>
      </c>
      <c r="D3831">
        <v>3</v>
      </c>
      <c r="E3831">
        <v>0</v>
      </c>
      <c r="F3831">
        <v>209</v>
      </c>
      <c r="G3831" s="5">
        <v>3.8157894736842102</v>
      </c>
      <c r="H3831" s="5">
        <v>55376.789473684199</v>
      </c>
      <c r="I3831">
        <v>60</v>
      </c>
      <c r="J3831">
        <v>3</v>
      </c>
      <c r="K3831">
        <v>0</v>
      </c>
      <c r="L3831">
        <v>287</v>
      </c>
      <c r="M3831">
        <v>34</v>
      </c>
      <c r="N3831">
        <v>3</v>
      </c>
      <c r="O3831">
        <v>0</v>
      </c>
      <c r="P3831">
        <v>153</v>
      </c>
      <c r="Q3831">
        <v>45</v>
      </c>
      <c r="R3831">
        <v>3</v>
      </c>
      <c r="S3831">
        <v>0</v>
      </c>
      <c r="T3831">
        <v>194</v>
      </c>
    </row>
    <row r="3832" spans="1:20" x14ac:dyDescent="0.2">
      <c r="A3832" s="1">
        <v>43400</v>
      </c>
      <c r="B3832" t="s">
        <v>18</v>
      </c>
      <c r="C3832">
        <v>11</v>
      </c>
      <c r="D3832">
        <v>4</v>
      </c>
      <c r="E3832">
        <v>0</v>
      </c>
      <c r="F3832">
        <v>38</v>
      </c>
      <c r="G3832" s="5">
        <v>1.2222222222222201</v>
      </c>
      <c r="H3832" s="5">
        <v>77822.111111111095</v>
      </c>
      <c r="I3832">
        <v>13</v>
      </c>
      <c r="J3832">
        <v>4</v>
      </c>
      <c r="K3832">
        <v>0</v>
      </c>
      <c r="L3832">
        <v>46</v>
      </c>
      <c r="M3832">
        <v>5</v>
      </c>
      <c r="N3832">
        <v>4</v>
      </c>
      <c r="O3832">
        <v>1</v>
      </c>
      <c r="P3832">
        <v>14</v>
      </c>
      <c r="Q3832">
        <v>16</v>
      </c>
      <c r="R3832">
        <v>4</v>
      </c>
      <c r="S3832">
        <v>0</v>
      </c>
      <c r="T3832">
        <v>56</v>
      </c>
    </row>
    <row r="3833" spans="1:20" x14ac:dyDescent="0.2">
      <c r="A3833" s="1">
        <v>43400</v>
      </c>
      <c r="B3833" t="s">
        <v>19</v>
      </c>
      <c r="C3833">
        <v>52</v>
      </c>
      <c r="D3833">
        <v>13</v>
      </c>
      <c r="E3833">
        <v>1</v>
      </c>
      <c r="F3833">
        <v>614</v>
      </c>
      <c r="G3833" s="5">
        <v>3.82692307692307</v>
      </c>
      <c r="H3833" s="5">
        <v>54029.538461538403</v>
      </c>
      <c r="I3833">
        <v>57</v>
      </c>
      <c r="J3833">
        <v>10</v>
      </c>
      <c r="K3833">
        <v>1</v>
      </c>
      <c r="L3833">
        <v>530</v>
      </c>
      <c r="M3833">
        <v>38</v>
      </c>
      <c r="N3833">
        <v>11</v>
      </c>
      <c r="O3833">
        <v>1</v>
      </c>
      <c r="P3833">
        <v>379</v>
      </c>
      <c r="Q3833">
        <v>32</v>
      </c>
      <c r="R3833">
        <v>14</v>
      </c>
      <c r="S3833">
        <v>1</v>
      </c>
      <c r="T3833">
        <v>396</v>
      </c>
    </row>
    <row r="3834" spans="1:20" x14ac:dyDescent="0.2">
      <c r="A3834" s="1">
        <v>43400</v>
      </c>
      <c r="B3834" t="s">
        <v>20</v>
      </c>
      <c r="C3834">
        <v>26</v>
      </c>
      <c r="D3834">
        <v>10</v>
      </c>
      <c r="E3834">
        <v>0</v>
      </c>
      <c r="F3834">
        <v>248</v>
      </c>
      <c r="G3834" s="5">
        <v>1.8846153846153799</v>
      </c>
      <c r="H3834" s="5">
        <v>69336.192307692298</v>
      </c>
      <c r="I3834">
        <v>21</v>
      </c>
      <c r="J3834">
        <v>8</v>
      </c>
      <c r="K3834">
        <v>0</v>
      </c>
      <c r="L3834">
        <v>168</v>
      </c>
      <c r="M3834">
        <v>25</v>
      </c>
      <c r="N3834">
        <v>11</v>
      </c>
      <c r="O3834">
        <v>0</v>
      </c>
      <c r="P3834">
        <v>263</v>
      </c>
      <c r="Q3834">
        <v>21</v>
      </c>
      <c r="R3834">
        <v>10</v>
      </c>
      <c r="S3834">
        <v>2</v>
      </c>
      <c r="T3834">
        <v>181</v>
      </c>
    </row>
    <row r="3835" spans="1:20" x14ac:dyDescent="0.2">
      <c r="A3835" s="1">
        <v>43400</v>
      </c>
      <c r="B3835" t="s">
        <v>21</v>
      </c>
      <c r="C3835">
        <v>16</v>
      </c>
      <c r="D3835">
        <v>10</v>
      </c>
      <c r="E3835">
        <v>0</v>
      </c>
      <c r="F3835">
        <v>162</v>
      </c>
      <c r="G3835" s="5">
        <v>2.625</v>
      </c>
      <c r="H3835" s="5">
        <v>62626.0625</v>
      </c>
      <c r="I3835">
        <v>37</v>
      </c>
      <c r="J3835">
        <v>10</v>
      </c>
      <c r="K3835">
        <v>0</v>
      </c>
      <c r="L3835">
        <v>361</v>
      </c>
      <c r="M3835">
        <v>13</v>
      </c>
      <c r="N3835">
        <v>10</v>
      </c>
      <c r="O3835">
        <v>0</v>
      </c>
      <c r="P3835">
        <v>134</v>
      </c>
      <c r="Q3835">
        <v>17</v>
      </c>
      <c r="R3835">
        <v>10</v>
      </c>
      <c r="S3835">
        <v>1</v>
      </c>
      <c r="T3835">
        <v>162</v>
      </c>
    </row>
    <row r="3836" spans="1:20" x14ac:dyDescent="0.2">
      <c r="A3836" s="1">
        <v>43400</v>
      </c>
      <c r="B3836" t="s">
        <v>22</v>
      </c>
      <c r="C3836">
        <v>41</v>
      </c>
      <c r="D3836">
        <v>8</v>
      </c>
      <c r="E3836">
        <v>0</v>
      </c>
      <c r="F3836">
        <v>380</v>
      </c>
      <c r="G3836" s="5">
        <v>1.4545454545454499</v>
      </c>
      <c r="H3836" s="5">
        <v>72807.151515151505</v>
      </c>
      <c r="I3836">
        <v>77</v>
      </c>
      <c r="J3836">
        <v>7</v>
      </c>
      <c r="K3836">
        <v>0</v>
      </c>
      <c r="L3836">
        <v>655</v>
      </c>
      <c r="M3836">
        <v>30</v>
      </c>
      <c r="N3836">
        <v>8</v>
      </c>
      <c r="O3836">
        <v>0</v>
      </c>
      <c r="P3836">
        <v>277</v>
      </c>
      <c r="Q3836">
        <v>33</v>
      </c>
      <c r="R3836">
        <v>8</v>
      </c>
      <c r="S3836">
        <v>0</v>
      </c>
      <c r="T3836">
        <v>309</v>
      </c>
    </row>
    <row r="3837" spans="1:20" x14ac:dyDescent="0.2">
      <c r="A3837" s="1">
        <v>43400</v>
      </c>
      <c r="B3837" t="s">
        <v>23</v>
      </c>
      <c r="C3837">
        <v>52</v>
      </c>
      <c r="D3837">
        <v>10</v>
      </c>
      <c r="E3837">
        <v>0</v>
      </c>
      <c r="F3837">
        <v>570</v>
      </c>
      <c r="G3837" s="5">
        <v>3.0638297872340399</v>
      </c>
      <c r="H3837" s="5">
        <v>51201.042553191401</v>
      </c>
      <c r="I3837">
        <v>91</v>
      </c>
      <c r="J3837">
        <v>10</v>
      </c>
      <c r="K3837">
        <v>0</v>
      </c>
      <c r="L3837">
        <v>1020</v>
      </c>
      <c r="M3837">
        <v>42</v>
      </c>
      <c r="N3837">
        <v>10</v>
      </c>
      <c r="O3837">
        <v>0</v>
      </c>
      <c r="P3837">
        <v>460</v>
      </c>
      <c r="Q3837">
        <v>55</v>
      </c>
      <c r="R3837">
        <v>10</v>
      </c>
      <c r="S3837">
        <v>0</v>
      </c>
      <c r="T3837">
        <v>606</v>
      </c>
    </row>
    <row r="3838" spans="1:20" x14ac:dyDescent="0.2">
      <c r="A3838" s="1">
        <v>43400</v>
      </c>
      <c r="B3838" t="s">
        <v>24</v>
      </c>
      <c r="C3838">
        <v>27</v>
      </c>
      <c r="D3838">
        <v>2</v>
      </c>
      <c r="E3838">
        <v>0</v>
      </c>
      <c r="F3838">
        <v>72</v>
      </c>
      <c r="G3838" s="5">
        <v>2.12</v>
      </c>
      <c r="H3838" s="5">
        <v>56178.12</v>
      </c>
      <c r="I3838">
        <v>27</v>
      </c>
      <c r="J3838">
        <v>2</v>
      </c>
      <c r="K3838">
        <v>0</v>
      </c>
      <c r="L3838">
        <v>60</v>
      </c>
      <c r="M3838">
        <v>18</v>
      </c>
      <c r="N3838">
        <v>2</v>
      </c>
      <c r="O3838">
        <v>0</v>
      </c>
      <c r="P3838">
        <v>54</v>
      </c>
      <c r="Q3838">
        <v>22</v>
      </c>
      <c r="R3838">
        <v>2</v>
      </c>
      <c r="S3838">
        <v>0</v>
      </c>
      <c r="T3838">
        <v>62</v>
      </c>
    </row>
    <row r="3839" spans="1:20" x14ac:dyDescent="0.2">
      <c r="A3839" s="1">
        <v>43400</v>
      </c>
      <c r="B3839" t="s">
        <v>25</v>
      </c>
      <c r="C3839">
        <v>14</v>
      </c>
      <c r="D3839">
        <v>4</v>
      </c>
      <c r="E3839">
        <v>0</v>
      </c>
      <c r="F3839">
        <v>56</v>
      </c>
      <c r="G3839" s="5">
        <v>2.2222222222222201</v>
      </c>
      <c r="H3839" s="5">
        <v>55786.555555555497</v>
      </c>
      <c r="I3839">
        <v>15</v>
      </c>
      <c r="J3839">
        <v>4</v>
      </c>
      <c r="K3839">
        <v>1</v>
      </c>
      <c r="L3839">
        <v>35</v>
      </c>
      <c r="M3839">
        <v>0</v>
      </c>
      <c r="N3839">
        <v>0</v>
      </c>
      <c r="O3839">
        <v>0</v>
      </c>
      <c r="P3839">
        <v>0</v>
      </c>
      <c r="Q3839">
        <v>16</v>
      </c>
      <c r="R3839">
        <v>4</v>
      </c>
      <c r="S3839">
        <v>0</v>
      </c>
      <c r="T3839">
        <v>64</v>
      </c>
    </row>
    <row r="3840" spans="1:20" x14ac:dyDescent="0.2">
      <c r="A3840" s="1">
        <v>43400</v>
      </c>
      <c r="B3840" t="s">
        <v>26</v>
      </c>
      <c r="C3840">
        <v>73</v>
      </c>
      <c r="D3840">
        <v>2</v>
      </c>
      <c r="E3840">
        <v>0</v>
      </c>
      <c r="F3840">
        <v>141</v>
      </c>
      <c r="G3840" s="5">
        <v>3.72727272727272</v>
      </c>
      <c r="H3840" s="5">
        <v>59253.727272727199</v>
      </c>
      <c r="I3840">
        <v>46</v>
      </c>
      <c r="J3840">
        <v>2</v>
      </c>
      <c r="K3840">
        <v>0</v>
      </c>
      <c r="L3840">
        <v>92</v>
      </c>
      <c r="M3840">
        <v>35</v>
      </c>
      <c r="N3840">
        <v>2</v>
      </c>
      <c r="O3840">
        <v>0</v>
      </c>
      <c r="P3840">
        <v>69</v>
      </c>
      <c r="Q3840">
        <v>45</v>
      </c>
      <c r="R3840">
        <v>2</v>
      </c>
      <c r="S3840">
        <v>0</v>
      </c>
      <c r="T3840">
        <v>90</v>
      </c>
    </row>
    <row r="3841" spans="1:20" x14ac:dyDescent="0.2">
      <c r="A3841" s="1">
        <v>43400</v>
      </c>
      <c r="B3841" t="s">
        <v>27</v>
      </c>
      <c r="C3841">
        <v>17</v>
      </c>
      <c r="D3841">
        <v>8</v>
      </c>
      <c r="E3841">
        <v>0</v>
      </c>
      <c r="F3841">
        <v>158</v>
      </c>
      <c r="G3841" s="5">
        <v>2.9411764705882302</v>
      </c>
      <c r="H3841" s="5">
        <v>53080.529411764699</v>
      </c>
      <c r="I3841">
        <v>27</v>
      </c>
      <c r="J3841">
        <v>7</v>
      </c>
      <c r="K3841">
        <v>0</v>
      </c>
      <c r="L3841">
        <v>210</v>
      </c>
      <c r="M3841">
        <v>15</v>
      </c>
      <c r="N3841">
        <v>8</v>
      </c>
      <c r="O3841">
        <v>1</v>
      </c>
      <c r="P3841">
        <v>130</v>
      </c>
      <c r="Q3841">
        <v>14</v>
      </c>
      <c r="R3841">
        <v>8</v>
      </c>
      <c r="S3841">
        <v>1</v>
      </c>
      <c r="T3841">
        <v>115</v>
      </c>
    </row>
    <row r="3842" spans="1:20" x14ac:dyDescent="0.2">
      <c r="A3842" s="1">
        <v>43400</v>
      </c>
      <c r="B3842" t="s">
        <v>28</v>
      </c>
      <c r="C3842">
        <v>23</v>
      </c>
      <c r="D3842">
        <v>8</v>
      </c>
      <c r="E3842">
        <v>0</v>
      </c>
      <c r="F3842">
        <v>177</v>
      </c>
      <c r="G3842" s="5">
        <v>2.3043478260869499</v>
      </c>
      <c r="H3842" s="5">
        <v>69735.695652173905</v>
      </c>
      <c r="I3842">
        <v>21</v>
      </c>
      <c r="J3842">
        <v>9</v>
      </c>
      <c r="K3842">
        <v>0</v>
      </c>
      <c r="L3842">
        <v>176</v>
      </c>
      <c r="M3842">
        <v>21</v>
      </c>
      <c r="N3842">
        <v>8</v>
      </c>
      <c r="O3842">
        <v>1</v>
      </c>
      <c r="P3842">
        <v>145</v>
      </c>
      <c r="Q3842">
        <v>9</v>
      </c>
      <c r="R3842">
        <v>9</v>
      </c>
      <c r="S3842">
        <v>0</v>
      </c>
      <c r="T3842">
        <v>83</v>
      </c>
    </row>
    <row r="3843" spans="1:20" x14ac:dyDescent="0.2">
      <c r="A3843" s="1">
        <v>43400</v>
      </c>
      <c r="B3843" t="s">
        <v>29</v>
      </c>
      <c r="C3843">
        <v>26</v>
      </c>
      <c r="D3843">
        <v>2</v>
      </c>
      <c r="E3843">
        <v>0</v>
      </c>
      <c r="F3843">
        <v>62</v>
      </c>
      <c r="G3843" s="5">
        <v>1.8</v>
      </c>
      <c r="H3843" s="5">
        <v>68124.28</v>
      </c>
      <c r="I3843">
        <v>30</v>
      </c>
      <c r="J3843">
        <v>2</v>
      </c>
      <c r="K3843">
        <v>0</v>
      </c>
      <c r="L3843">
        <v>69</v>
      </c>
      <c r="M3843">
        <v>23</v>
      </c>
      <c r="N3843">
        <v>2</v>
      </c>
      <c r="O3843">
        <v>0</v>
      </c>
      <c r="P3843">
        <v>52</v>
      </c>
      <c r="Q3843">
        <v>18</v>
      </c>
      <c r="R3843">
        <v>2</v>
      </c>
      <c r="S3843">
        <v>0</v>
      </c>
      <c r="T3843">
        <v>58</v>
      </c>
    </row>
    <row r="3844" spans="1:20" x14ac:dyDescent="0.2">
      <c r="A3844" s="1">
        <v>43400</v>
      </c>
      <c r="B3844" t="s">
        <v>30</v>
      </c>
      <c r="C3844">
        <v>25</v>
      </c>
      <c r="D3844">
        <v>2</v>
      </c>
      <c r="E3844">
        <v>0</v>
      </c>
      <c r="F3844">
        <v>62</v>
      </c>
      <c r="G3844" s="5">
        <v>1.68</v>
      </c>
      <c r="H3844" s="5">
        <v>76058</v>
      </c>
      <c r="I3844">
        <v>16</v>
      </c>
      <c r="J3844">
        <v>2</v>
      </c>
      <c r="K3844">
        <v>0</v>
      </c>
      <c r="L3844">
        <v>42</v>
      </c>
      <c r="M3844">
        <v>16</v>
      </c>
      <c r="N3844">
        <v>2</v>
      </c>
      <c r="O3844">
        <v>0</v>
      </c>
      <c r="P3844">
        <v>52</v>
      </c>
      <c r="Q3844">
        <v>18</v>
      </c>
      <c r="R3844">
        <v>2</v>
      </c>
      <c r="S3844">
        <v>0</v>
      </c>
      <c r="T3844">
        <v>52</v>
      </c>
    </row>
    <row r="3845" spans="1:20" x14ac:dyDescent="0.2">
      <c r="A3845" s="1">
        <v>43400</v>
      </c>
      <c r="B3845" t="s">
        <v>31</v>
      </c>
      <c r="C3845">
        <v>124</v>
      </c>
      <c r="D3845">
        <v>13</v>
      </c>
      <c r="E3845">
        <v>0</v>
      </c>
      <c r="F3845">
        <v>1571</v>
      </c>
      <c r="G3845" s="5">
        <v>2.9406779661016902</v>
      </c>
      <c r="H3845" s="5">
        <v>59437.923728813497</v>
      </c>
      <c r="I3845">
        <v>124</v>
      </c>
      <c r="J3845">
        <v>14</v>
      </c>
      <c r="K3845">
        <v>1</v>
      </c>
      <c r="L3845">
        <v>1641</v>
      </c>
      <c r="M3845">
        <v>100</v>
      </c>
      <c r="N3845">
        <v>12</v>
      </c>
      <c r="O3845">
        <v>0</v>
      </c>
      <c r="P3845">
        <v>1199</v>
      </c>
      <c r="Q3845">
        <v>82</v>
      </c>
      <c r="R3845">
        <v>13</v>
      </c>
      <c r="S3845">
        <v>1</v>
      </c>
      <c r="T3845">
        <v>978</v>
      </c>
    </row>
    <row r="3846" spans="1:20" x14ac:dyDescent="0.2">
      <c r="A3846" s="1">
        <v>43400</v>
      </c>
      <c r="B3846" t="s">
        <v>32</v>
      </c>
      <c r="C3846">
        <v>60</v>
      </c>
      <c r="D3846">
        <v>3</v>
      </c>
      <c r="E3846">
        <v>0</v>
      </c>
      <c r="F3846">
        <v>240</v>
      </c>
      <c r="G3846" s="5">
        <v>2.35593220338983</v>
      </c>
      <c r="H3846" s="5">
        <v>56053.864406779598</v>
      </c>
      <c r="I3846">
        <v>35</v>
      </c>
      <c r="J3846">
        <v>3</v>
      </c>
      <c r="K3846">
        <v>0</v>
      </c>
      <c r="L3846">
        <v>147</v>
      </c>
      <c r="M3846">
        <v>41</v>
      </c>
      <c r="N3846">
        <v>3</v>
      </c>
      <c r="O3846">
        <v>0</v>
      </c>
      <c r="P3846">
        <v>197</v>
      </c>
      <c r="Q3846">
        <v>33</v>
      </c>
      <c r="R3846">
        <v>3</v>
      </c>
      <c r="S3846">
        <v>0</v>
      </c>
      <c r="T3846">
        <v>154</v>
      </c>
    </row>
    <row r="3847" spans="1:20" x14ac:dyDescent="0.2">
      <c r="A3847" s="1">
        <v>43402</v>
      </c>
      <c r="B3847" t="s">
        <v>18</v>
      </c>
      <c r="C3847">
        <v>13</v>
      </c>
      <c r="D3847">
        <v>4</v>
      </c>
      <c r="E3847">
        <v>0</v>
      </c>
      <c r="F3847">
        <v>46</v>
      </c>
      <c r="G3847" s="5">
        <v>4.8888888888888804</v>
      </c>
      <c r="H3847" s="5">
        <v>33617</v>
      </c>
      <c r="I3847">
        <v>10</v>
      </c>
      <c r="J3847">
        <v>4</v>
      </c>
      <c r="K3847">
        <v>0</v>
      </c>
      <c r="L3847">
        <v>35</v>
      </c>
      <c r="M3847">
        <v>4</v>
      </c>
      <c r="N3847">
        <v>4</v>
      </c>
      <c r="O3847">
        <v>0</v>
      </c>
      <c r="P3847">
        <v>14</v>
      </c>
      <c r="Q3847">
        <v>2</v>
      </c>
      <c r="R3847">
        <v>4</v>
      </c>
      <c r="S3847">
        <v>0</v>
      </c>
      <c r="T3847">
        <v>7</v>
      </c>
    </row>
    <row r="3848" spans="1:20" x14ac:dyDescent="0.2">
      <c r="A3848" s="1">
        <v>43402</v>
      </c>
      <c r="B3848" t="s">
        <v>19</v>
      </c>
      <c r="C3848">
        <v>19</v>
      </c>
      <c r="D3848">
        <v>21</v>
      </c>
      <c r="E3848">
        <v>5</v>
      </c>
      <c r="F3848">
        <v>305</v>
      </c>
      <c r="G3848" s="5">
        <v>2.9473684210526301</v>
      </c>
      <c r="H3848" s="5">
        <v>47532.8947368421</v>
      </c>
      <c r="I3848">
        <v>28</v>
      </c>
      <c r="J3848">
        <v>9</v>
      </c>
      <c r="K3848">
        <v>1</v>
      </c>
      <c r="L3848">
        <v>224</v>
      </c>
      <c r="M3848">
        <v>20</v>
      </c>
      <c r="N3848">
        <v>12</v>
      </c>
      <c r="O3848">
        <v>1</v>
      </c>
      <c r="P3848">
        <v>226</v>
      </c>
      <c r="Q3848">
        <v>23</v>
      </c>
      <c r="R3848">
        <v>12</v>
      </c>
      <c r="S3848">
        <v>0</v>
      </c>
      <c r="T3848">
        <v>265</v>
      </c>
    </row>
    <row r="3849" spans="1:20" x14ac:dyDescent="0.2">
      <c r="A3849" s="1">
        <v>43402</v>
      </c>
      <c r="B3849" t="s">
        <v>20</v>
      </c>
      <c r="C3849">
        <v>18</v>
      </c>
      <c r="D3849">
        <v>9</v>
      </c>
      <c r="E3849">
        <v>1</v>
      </c>
      <c r="F3849">
        <v>142</v>
      </c>
      <c r="G3849" s="5">
        <v>7.2222222222222197</v>
      </c>
      <c r="H3849" s="5">
        <v>39038.944444444402</v>
      </c>
      <c r="I3849">
        <v>21</v>
      </c>
      <c r="J3849">
        <v>9</v>
      </c>
      <c r="K3849">
        <v>0</v>
      </c>
      <c r="L3849">
        <v>218</v>
      </c>
      <c r="M3849">
        <v>10</v>
      </c>
      <c r="N3849">
        <v>8</v>
      </c>
      <c r="O3849">
        <v>0</v>
      </c>
      <c r="P3849">
        <v>83</v>
      </c>
      <c r="Q3849">
        <v>12</v>
      </c>
      <c r="R3849">
        <v>14</v>
      </c>
      <c r="S3849">
        <v>0</v>
      </c>
      <c r="T3849">
        <v>167</v>
      </c>
    </row>
    <row r="3850" spans="1:20" x14ac:dyDescent="0.2">
      <c r="A3850" s="1">
        <v>43402</v>
      </c>
      <c r="B3850" t="s">
        <v>21</v>
      </c>
      <c r="C3850">
        <v>8</v>
      </c>
      <c r="D3850">
        <v>10</v>
      </c>
      <c r="E3850">
        <v>1</v>
      </c>
      <c r="F3850">
        <v>70</v>
      </c>
      <c r="G3850" s="5">
        <v>2.75</v>
      </c>
      <c r="H3850" s="5">
        <v>62557.875</v>
      </c>
      <c r="I3850">
        <v>7</v>
      </c>
      <c r="J3850">
        <v>10</v>
      </c>
      <c r="K3850">
        <v>0</v>
      </c>
      <c r="L3850">
        <v>70</v>
      </c>
      <c r="M3850">
        <v>10</v>
      </c>
      <c r="N3850">
        <v>10</v>
      </c>
      <c r="O3850">
        <v>0</v>
      </c>
      <c r="P3850">
        <v>103</v>
      </c>
      <c r="Q3850">
        <v>11</v>
      </c>
      <c r="R3850">
        <v>10</v>
      </c>
      <c r="S3850">
        <v>0</v>
      </c>
      <c r="T3850">
        <v>112</v>
      </c>
    </row>
    <row r="3851" spans="1:20" x14ac:dyDescent="0.2">
      <c r="A3851" s="1">
        <v>43402</v>
      </c>
      <c r="B3851" t="s">
        <v>22</v>
      </c>
      <c r="C3851">
        <v>26</v>
      </c>
      <c r="D3851">
        <v>8</v>
      </c>
      <c r="E3851">
        <v>0</v>
      </c>
      <c r="F3851">
        <v>241</v>
      </c>
      <c r="G3851" s="5">
        <v>2.84615384615384</v>
      </c>
      <c r="H3851" s="5">
        <v>61599.038461538403</v>
      </c>
      <c r="I3851">
        <v>30</v>
      </c>
      <c r="J3851">
        <v>7</v>
      </c>
      <c r="K3851">
        <v>0</v>
      </c>
      <c r="L3851">
        <v>262</v>
      </c>
      <c r="M3851">
        <v>8</v>
      </c>
      <c r="N3851">
        <v>8</v>
      </c>
      <c r="O3851">
        <v>0</v>
      </c>
      <c r="P3851">
        <v>74</v>
      </c>
      <c r="Q3851">
        <v>19</v>
      </c>
      <c r="R3851">
        <v>8</v>
      </c>
      <c r="S3851">
        <v>0</v>
      </c>
      <c r="T3851">
        <v>176</v>
      </c>
    </row>
    <row r="3852" spans="1:20" x14ac:dyDescent="0.2">
      <c r="A3852" s="1">
        <v>43402</v>
      </c>
      <c r="B3852" t="s">
        <v>23</v>
      </c>
      <c r="C3852">
        <v>43</v>
      </c>
      <c r="D3852">
        <v>10</v>
      </c>
      <c r="E3852">
        <v>0</v>
      </c>
      <c r="F3852">
        <v>468</v>
      </c>
      <c r="G3852" s="5">
        <v>4.7368421052631504</v>
      </c>
      <c r="H3852" s="5">
        <v>57961.447368421002</v>
      </c>
      <c r="I3852">
        <v>33</v>
      </c>
      <c r="J3852">
        <v>10</v>
      </c>
      <c r="K3852">
        <v>0</v>
      </c>
      <c r="L3852">
        <v>369</v>
      </c>
      <c r="M3852">
        <v>41</v>
      </c>
      <c r="N3852">
        <v>10</v>
      </c>
      <c r="O3852">
        <v>0</v>
      </c>
      <c r="P3852">
        <v>457</v>
      </c>
      <c r="Q3852">
        <v>25</v>
      </c>
      <c r="R3852">
        <v>10</v>
      </c>
      <c r="S3852">
        <v>2</v>
      </c>
      <c r="T3852">
        <v>239</v>
      </c>
    </row>
    <row r="3853" spans="1:20" x14ac:dyDescent="0.2">
      <c r="A3853" s="1">
        <v>43402</v>
      </c>
      <c r="B3853" t="s">
        <v>24</v>
      </c>
      <c r="C3853">
        <v>13</v>
      </c>
      <c r="D3853">
        <v>2</v>
      </c>
      <c r="E3853">
        <v>1</v>
      </c>
      <c r="F3853">
        <v>26</v>
      </c>
      <c r="G3853" s="5">
        <v>6.5</v>
      </c>
      <c r="H3853" s="5">
        <v>58452.25</v>
      </c>
      <c r="I3853">
        <v>12</v>
      </c>
      <c r="J3853">
        <v>2</v>
      </c>
      <c r="K3853">
        <v>0</v>
      </c>
      <c r="L3853">
        <v>24</v>
      </c>
      <c r="M3853">
        <v>11</v>
      </c>
      <c r="N3853">
        <v>2</v>
      </c>
      <c r="O3853">
        <v>0</v>
      </c>
      <c r="P3853">
        <v>24</v>
      </c>
      <c r="Q3853">
        <v>12</v>
      </c>
      <c r="R3853">
        <v>2</v>
      </c>
      <c r="S3853">
        <v>0</v>
      </c>
      <c r="T3853">
        <v>36</v>
      </c>
    </row>
    <row r="3854" spans="1:20" x14ac:dyDescent="0.2">
      <c r="A3854" s="1">
        <v>43402</v>
      </c>
      <c r="B3854" t="s">
        <v>25</v>
      </c>
      <c r="C3854">
        <v>15</v>
      </c>
      <c r="D3854">
        <v>4</v>
      </c>
      <c r="E3854">
        <v>3</v>
      </c>
      <c r="F3854">
        <v>32</v>
      </c>
      <c r="G3854" s="5">
        <v>8.875</v>
      </c>
      <c r="H3854" s="5">
        <v>37735.875</v>
      </c>
      <c r="I3854">
        <v>10</v>
      </c>
      <c r="J3854">
        <v>4</v>
      </c>
      <c r="K3854">
        <v>0</v>
      </c>
      <c r="L3854">
        <v>35</v>
      </c>
      <c r="M3854">
        <v>4</v>
      </c>
      <c r="N3854">
        <v>4</v>
      </c>
      <c r="O3854">
        <v>0</v>
      </c>
      <c r="P3854">
        <v>16</v>
      </c>
      <c r="Q3854">
        <v>4</v>
      </c>
      <c r="R3854">
        <v>4</v>
      </c>
      <c r="S3854">
        <v>0</v>
      </c>
      <c r="T3854">
        <v>16</v>
      </c>
    </row>
    <row r="3855" spans="1:20" x14ac:dyDescent="0.2">
      <c r="A3855" s="1">
        <v>43402</v>
      </c>
      <c r="B3855" t="s">
        <v>26</v>
      </c>
      <c r="C3855">
        <v>38</v>
      </c>
      <c r="D3855">
        <v>2</v>
      </c>
      <c r="E3855">
        <v>0</v>
      </c>
      <c r="F3855">
        <v>67</v>
      </c>
      <c r="G3855" s="5">
        <v>5.625</v>
      </c>
      <c r="H3855" s="5">
        <v>46011.958333333299</v>
      </c>
      <c r="I3855">
        <v>24</v>
      </c>
      <c r="J3855">
        <v>2</v>
      </c>
      <c r="K3855">
        <v>0</v>
      </c>
      <c r="L3855">
        <v>48</v>
      </c>
      <c r="M3855">
        <v>30</v>
      </c>
      <c r="N3855">
        <v>2</v>
      </c>
      <c r="O3855">
        <v>0</v>
      </c>
      <c r="P3855">
        <v>54</v>
      </c>
      <c r="Q3855">
        <v>21</v>
      </c>
      <c r="R3855">
        <v>2</v>
      </c>
      <c r="S3855">
        <v>0</v>
      </c>
      <c r="T3855">
        <v>40</v>
      </c>
    </row>
    <row r="3856" spans="1:20" x14ac:dyDescent="0.2">
      <c r="A3856" s="1">
        <v>43402</v>
      </c>
      <c r="B3856" t="s">
        <v>27</v>
      </c>
      <c r="C3856">
        <v>10</v>
      </c>
      <c r="D3856">
        <v>8</v>
      </c>
      <c r="E3856">
        <v>0</v>
      </c>
      <c r="F3856">
        <v>93</v>
      </c>
      <c r="G3856" s="5">
        <v>6.7</v>
      </c>
      <c r="H3856" s="5">
        <v>50078.5</v>
      </c>
      <c r="I3856">
        <v>6</v>
      </c>
      <c r="J3856">
        <v>8</v>
      </c>
      <c r="K3856">
        <v>0</v>
      </c>
      <c r="L3856">
        <v>57</v>
      </c>
      <c r="M3856">
        <v>7</v>
      </c>
      <c r="N3856">
        <v>8</v>
      </c>
      <c r="O3856">
        <v>1</v>
      </c>
      <c r="P3856">
        <v>54</v>
      </c>
      <c r="Q3856">
        <v>8</v>
      </c>
      <c r="R3856">
        <v>8</v>
      </c>
      <c r="S3856">
        <v>1</v>
      </c>
      <c r="T3856">
        <v>67</v>
      </c>
    </row>
    <row r="3857" spans="1:20" x14ac:dyDescent="0.2">
      <c r="A3857" s="1">
        <v>43402</v>
      </c>
      <c r="B3857" t="s">
        <v>28</v>
      </c>
      <c r="C3857">
        <v>18</v>
      </c>
      <c r="D3857">
        <v>10</v>
      </c>
      <c r="E3857">
        <v>1</v>
      </c>
      <c r="F3857">
        <v>176</v>
      </c>
      <c r="G3857" s="5">
        <v>4.8333333333333304</v>
      </c>
      <c r="H3857" s="5">
        <v>61159.777777777701</v>
      </c>
      <c r="I3857">
        <v>12</v>
      </c>
      <c r="J3857">
        <v>14</v>
      </c>
      <c r="K3857">
        <v>0</v>
      </c>
      <c r="L3857">
        <v>181</v>
      </c>
      <c r="M3857">
        <v>6</v>
      </c>
      <c r="N3857">
        <v>8</v>
      </c>
      <c r="O3857">
        <v>0</v>
      </c>
      <c r="P3857">
        <v>50</v>
      </c>
      <c r="Q3857">
        <v>10</v>
      </c>
      <c r="R3857">
        <v>7</v>
      </c>
      <c r="S3857">
        <v>1</v>
      </c>
      <c r="T3857">
        <v>59</v>
      </c>
    </row>
    <row r="3858" spans="1:20" x14ac:dyDescent="0.2">
      <c r="A3858" s="1">
        <v>43402</v>
      </c>
      <c r="B3858" t="s">
        <v>29</v>
      </c>
      <c r="C3858">
        <v>13</v>
      </c>
      <c r="D3858">
        <v>2</v>
      </c>
      <c r="E3858">
        <v>1</v>
      </c>
      <c r="F3858">
        <v>45</v>
      </c>
      <c r="G3858" s="5">
        <v>6.5454545454545396</v>
      </c>
      <c r="H3858" s="5">
        <v>45610.272727272699</v>
      </c>
      <c r="I3858">
        <v>18</v>
      </c>
      <c r="J3858">
        <v>2</v>
      </c>
      <c r="K3858">
        <v>0</v>
      </c>
      <c r="L3858">
        <v>48</v>
      </c>
      <c r="M3858">
        <v>8</v>
      </c>
      <c r="N3858">
        <v>2</v>
      </c>
      <c r="O3858">
        <v>0</v>
      </c>
      <c r="P3858">
        <v>16</v>
      </c>
      <c r="Q3858">
        <v>11</v>
      </c>
      <c r="R3858">
        <v>2</v>
      </c>
      <c r="S3858">
        <v>0</v>
      </c>
      <c r="T3858">
        <v>34</v>
      </c>
    </row>
    <row r="3859" spans="1:20" x14ac:dyDescent="0.2">
      <c r="A3859" s="1">
        <v>43402</v>
      </c>
      <c r="B3859" t="s">
        <v>30</v>
      </c>
      <c r="C3859">
        <v>12</v>
      </c>
      <c r="D3859">
        <v>2</v>
      </c>
      <c r="E3859">
        <v>0</v>
      </c>
      <c r="F3859">
        <v>42</v>
      </c>
      <c r="G3859" s="5">
        <v>2.1111111111111098</v>
      </c>
      <c r="H3859" s="5">
        <v>55652.777777777701</v>
      </c>
      <c r="I3859">
        <v>17</v>
      </c>
      <c r="J3859">
        <v>2</v>
      </c>
      <c r="K3859">
        <v>0</v>
      </c>
      <c r="L3859">
        <v>38</v>
      </c>
      <c r="M3859">
        <v>7</v>
      </c>
      <c r="N3859">
        <v>2</v>
      </c>
      <c r="O3859">
        <v>0</v>
      </c>
      <c r="P3859">
        <v>22</v>
      </c>
      <c r="Q3859">
        <v>9</v>
      </c>
      <c r="R3859">
        <v>2</v>
      </c>
      <c r="S3859">
        <v>0</v>
      </c>
      <c r="T3859">
        <v>34</v>
      </c>
    </row>
    <row r="3860" spans="1:20" x14ac:dyDescent="0.2">
      <c r="A3860" s="1">
        <v>43402</v>
      </c>
      <c r="B3860" t="s">
        <v>31</v>
      </c>
      <c r="C3860">
        <v>60</v>
      </c>
      <c r="D3860">
        <v>17</v>
      </c>
      <c r="E3860">
        <v>2</v>
      </c>
      <c r="F3860">
        <v>899</v>
      </c>
      <c r="G3860" s="5">
        <v>5.93333333333333</v>
      </c>
      <c r="H3860" s="5">
        <v>40176.116666666603</v>
      </c>
      <c r="I3860">
        <v>79</v>
      </c>
      <c r="J3860">
        <v>14</v>
      </c>
      <c r="K3860">
        <v>0</v>
      </c>
      <c r="L3860">
        <v>1123</v>
      </c>
      <c r="M3860">
        <v>42</v>
      </c>
      <c r="N3860">
        <v>13</v>
      </c>
      <c r="O3860">
        <v>0</v>
      </c>
      <c r="P3860">
        <v>537</v>
      </c>
      <c r="Q3860">
        <v>67</v>
      </c>
      <c r="R3860">
        <v>13</v>
      </c>
      <c r="S3860">
        <v>1</v>
      </c>
      <c r="T3860">
        <v>861</v>
      </c>
    </row>
    <row r="3861" spans="1:20" x14ac:dyDescent="0.2">
      <c r="A3861" s="1">
        <v>43402</v>
      </c>
      <c r="B3861" t="s">
        <v>32</v>
      </c>
      <c r="C3861">
        <v>37</v>
      </c>
      <c r="D3861">
        <v>3</v>
      </c>
      <c r="E3861">
        <v>0</v>
      </c>
      <c r="F3861">
        <v>161</v>
      </c>
      <c r="G3861" s="5">
        <v>4.4193548387096699</v>
      </c>
      <c r="H3861" s="5">
        <v>48516.838709677402</v>
      </c>
      <c r="I3861">
        <v>20</v>
      </c>
      <c r="J3861">
        <v>3</v>
      </c>
      <c r="K3861">
        <v>0</v>
      </c>
      <c r="L3861">
        <v>76</v>
      </c>
      <c r="M3861">
        <v>15</v>
      </c>
      <c r="N3861">
        <v>3</v>
      </c>
      <c r="O3861">
        <v>0</v>
      </c>
      <c r="P3861">
        <v>62</v>
      </c>
      <c r="Q3861">
        <v>24</v>
      </c>
      <c r="R3861">
        <v>3</v>
      </c>
      <c r="S3861">
        <v>0</v>
      </c>
      <c r="T3861">
        <v>105</v>
      </c>
    </row>
    <row r="3862" spans="1:20" x14ac:dyDescent="0.2">
      <c r="A3862" s="1">
        <v>43403</v>
      </c>
      <c r="B3862" t="s">
        <v>18</v>
      </c>
      <c r="C3862">
        <v>7</v>
      </c>
      <c r="D3862">
        <v>4</v>
      </c>
      <c r="E3862">
        <v>1</v>
      </c>
      <c r="F3862">
        <v>21</v>
      </c>
      <c r="G3862" s="5">
        <v>10.4</v>
      </c>
      <c r="H3862" s="5">
        <v>20086.400000000001</v>
      </c>
      <c r="I3862">
        <v>4</v>
      </c>
      <c r="J3862">
        <v>4</v>
      </c>
      <c r="K3862">
        <v>0</v>
      </c>
      <c r="L3862">
        <v>14</v>
      </c>
      <c r="M3862">
        <v>12</v>
      </c>
      <c r="N3862">
        <v>4</v>
      </c>
      <c r="O3862">
        <v>0</v>
      </c>
      <c r="P3862">
        <v>42</v>
      </c>
      <c r="Q3862">
        <v>8</v>
      </c>
      <c r="R3862">
        <v>4</v>
      </c>
      <c r="S3862">
        <v>0</v>
      </c>
      <c r="T3862">
        <v>28</v>
      </c>
    </row>
    <row r="3863" spans="1:20" x14ac:dyDescent="0.2">
      <c r="A3863" s="1">
        <v>43403</v>
      </c>
      <c r="B3863" t="s">
        <v>19</v>
      </c>
      <c r="C3863">
        <v>34</v>
      </c>
      <c r="D3863">
        <v>9</v>
      </c>
      <c r="E3863">
        <v>1</v>
      </c>
      <c r="F3863">
        <v>280</v>
      </c>
      <c r="G3863" s="5">
        <v>6.1764705882352899</v>
      </c>
      <c r="H3863" s="5">
        <v>32463.264705882299</v>
      </c>
      <c r="I3863">
        <v>23</v>
      </c>
      <c r="J3863">
        <v>10</v>
      </c>
      <c r="K3863">
        <v>1</v>
      </c>
      <c r="L3863">
        <v>217</v>
      </c>
      <c r="M3863">
        <v>22</v>
      </c>
      <c r="N3863">
        <v>14</v>
      </c>
      <c r="O3863">
        <v>1</v>
      </c>
      <c r="P3863">
        <v>279</v>
      </c>
      <c r="Q3863">
        <v>20</v>
      </c>
      <c r="R3863">
        <v>13</v>
      </c>
      <c r="S3863">
        <v>2</v>
      </c>
      <c r="T3863">
        <v>205</v>
      </c>
    </row>
    <row r="3864" spans="1:20" x14ac:dyDescent="0.2">
      <c r="A3864" s="1">
        <v>43403</v>
      </c>
      <c r="B3864" t="s">
        <v>20</v>
      </c>
      <c r="C3864">
        <v>14</v>
      </c>
      <c r="D3864">
        <v>12</v>
      </c>
      <c r="E3864">
        <v>0</v>
      </c>
      <c r="F3864">
        <v>161</v>
      </c>
      <c r="G3864" s="5">
        <v>3.71428571428571</v>
      </c>
      <c r="H3864" s="5">
        <v>50035.642857142797</v>
      </c>
      <c r="I3864">
        <v>5</v>
      </c>
      <c r="J3864">
        <v>9</v>
      </c>
      <c r="K3864">
        <v>1</v>
      </c>
      <c r="L3864">
        <v>39</v>
      </c>
      <c r="M3864">
        <v>21</v>
      </c>
      <c r="N3864">
        <v>10</v>
      </c>
      <c r="O3864">
        <v>0</v>
      </c>
      <c r="P3864">
        <v>219</v>
      </c>
      <c r="Q3864">
        <v>14</v>
      </c>
      <c r="R3864">
        <v>9</v>
      </c>
      <c r="S3864">
        <v>0</v>
      </c>
      <c r="T3864">
        <v>120</v>
      </c>
    </row>
    <row r="3865" spans="1:20" x14ac:dyDescent="0.2">
      <c r="A3865" s="1">
        <v>43403</v>
      </c>
      <c r="B3865" t="s">
        <v>21</v>
      </c>
      <c r="C3865">
        <v>8</v>
      </c>
      <c r="D3865">
        <v>10</v>
      </c>
      <c r="E3865">
        <v>0</v>
      </c>
      <c r="F3865">
        <v>81</v>
      </c>
      <c r="G3865" s="5">
        <v>3.71428571428571</v>
      </c>
      <c r="H3865" s="5">
        <v>57158.142857142797</v>
      </c>
      <c r="I3865">
        <v>9</v>
      </c>
      <c r="J3865">
        <v>10</v>
      </c>
      <c r="K3865">
        <v>0</v>
      </c>
      <c r="L3865">
        <v>91</v>
      </c>
      <c r="M3865">
        <v>4</v>
      </c>
      <c r="N3865">
        <v>10</v>
      </c>
      <c r="O3865">
        <v>0</v>
      </c>
      <c r="P3865">
        <v>41</v>
      </c>
      <c r="Q3865">
        <v>6</v>
      </c>
      <c r="R3865">
        <v>10</v>
      </c>
      <c r="S3865">
        <v>0</v>
      </c>
      <c r="T3865">
        <v>61</v>
      </c>
    </row>
    <row r="3866" spans="1:20" x14ac:dyDescent="0.2">
      <c r="A3866" s="1">
        <v>43403</v>
      </c>
      <c r="B3866" t="s">
        <v>22</v>
      </c>
      <c r="C3866">
        <v>41</v>
      </c>
      <c r="D3866">
        <v>8</v>
      </c>
      <c r="E3866">
        <v>1</v>
      </c>
      <c r="F3866">
        <v>356</v>
      </c>
      <c r="G3866" s="5">
        <v>2.8333333333333299</v>
      </c>
      <c r="H3866" s="5">
        <v>55695.138888888803</v>
      </c>
      <c r="I3866">
        <v>16</v>
      </c>
      <c r="J3866">
        <v>7</v>
      </c>
      <c r="K3866">
        <v>1</v>
      </c>
      <c r="L3866">
        <v>129</v>
      </c>
      <c r="M3866">
        <v>17</v>
      </c>
      <c r="N3866">
        <v>8</v>
      </c>
      <c r="O3866">
        <v>0</v>
      </c>
      <c r="P3866">
        <v>159</v>
      </c>
      <c r="Q3866">
        <v>25</v>
      </c>
      <c r="R3866">
        <v>8</v>
      </c>
      <c r="S3866">
        <v>0</v>
      </c>
      <c r="T3866">
        <v>232</v>
      </c>
    </row>
    <row r="3867" spans="1:20" x14ac:dyDescent="0.2">
      <c r="A3867" s="1">
        <v>43403</v>
      </c>
      <c r="B3867" t="s">
        <v>23</v>
      </c>
      <c r="C3867">
        <v>38</v>
      </c>
      <c r="D3867">
        <v>10</v>
      </c>
      <c r="E3867">
        <v>0</v>
      </c>
      <c r="F3867">
        <v>415</v>
      </c>
      <c r="G3867" s="5">
        <v>4.1944444444444402</v>
      </c>
      <c r="H3867" s="5">
        <v>58392.416666666599</v>
      </c>
      <c r="I3867">
        <v>28</v>
      </c>
      <c r="J3867">
        <v>10</v>
      </c>
      <c r="K3867">
        <v>0</v>
      </c>
      <c r="L3867">
        <v>316</v>
      </c>
      <c r="M3867">
        <v>18</v>
      </c>
      <c r="N3867">
        <v>10</v>
      </c>
      <c r="O3867">
        <v>1</v>
      </c>
      <c r="P3867">
        <v>188</v>
      </c>
      <c r="Q3867">
        <v>29</v>
      </c>
      <c r="R3867">
        <v>10</v>
      </c>
      <c r="S3867">
        <v>0</v>
      </c>
      <c r="T3867">
        <v>323</v>
      </c>
    </row>
    <row r="3868" spans="1:20" x14ac:dyDescent="0.2">
      <c r="A3868" s="1">
        <v>43403</v>
      </c>
      <c r="B3868" t="s">
        <v>24</v>
      </c>
      <c r="C3868">
        <v>11</v>
      </c>
      <c r="D3868">
        <v>2</v>
      </c>
      <c r="E3868">
        <v>0</v>
      </c>
      <c r="F3868">
        <v>34</v>
      </c>
      <c r="G3868" s="5">
        <v>1.4545454545454499</v>
      </c>
      <c r="H3868" s="5">
        <v>72747.727272727207</v>
      </c>
      <c r="I3868">
        <v>8</v>
      </c>
      <c r="J3868">
        <v>2</v>
      </c>
      <c r="K3868">
        <v>0</v>
      </c>
      <c r="L3868">
        <v>21</v>
      </c>
      <c r="M3868">
        <v>12</v>
      </c>
      <c r="N3868">
        <v>2</v>
      </c>
      <c r="O3868">
        <v>0</v>
      </c>
      <c r="P3868">
        <v>49</v>
      </c>
      <c r="Q3868">
        <v>11</v>
      </c>
      <c r="R3868">
        <v>2</v>
      </c>
      <c r="S3868">
        <v>0</v>
      </c>
      <c r="T3868">
        <v>30</v>
      </c>
    </row>
    <row r="3869" spans="1:20" x14ac:dyDescent="0.2">
      <c r="A3869" s="1">
        <v>43403</v>
      </c>
      <c r="B3869" t="s">
        <v>25</v>
      </c>
      <c r="C3869">
        <v>9</v>
      </c>
      <c r="D3869">
        <v>4</v>
      </c>
      <c r="E3869">
        <v>0</v>
      </c>
      <c r="F3869">
        <v>34</v>
      </c>
      <c r="G3869" s="5">
        <v>9.1111111111111107</v>
      </c>
      <c r="H3869" s="5">
        <v>33359</v>
      </c>
      <c r="I3869">
        <v>5</v>
      </c>
      <c r="J3869">
        <v>4</v>
      </c>
      <c r="K3869">
        <v>0</v>
      </c>
      <c r="L3869">
        <v>17</v>
      </c>
      <c r="M3869">
        <v>10</v>
      </c>
      <c r="N3869">
        <v>4</v>
      </c>
      <c r="O3869">
        <v>0</v>
      </c>
      <c r="P3869">
        <v>40</v>
      </c>
      <c r="Q3869">
        <v>12</v>
      </c>
      <c r="R3869">
        <v>4</v>
      </c>
      <c r="S3869">
        <v>0</v>
      </c>
      <c r="T3869">
        <v>48</v>
      </c>
    </row>
    <row r="3870" spans="1:20" x14ac:dyDescent="0.2">
      <c r="A3870" s="1">
        <v>43403</v>
      </c>
      <c r="B3870" t="s">
        <v>26</v>
      </c>
      <c r="C3870">
        <v>37</v>
      </c>
      <c r="D3870">
        <v>2</v>
      </c>
      <c r="E3870">
        <v>0</v>
      </c>
      <c r="F3870">
        <v>72</v>
      </c>
      <c r="G3870" s="5">
        <v>5.8333333333333304</v>
      </c>
      <c r="H3870" s="5">
        <v>36746.766666666597</v>
      </c>
      <c r="I3870">
        <v>26</v>
      </c>
      <c r="J3870">
        <v>2</v>
      </c>
      <c r="K3870">
        <v>0</v>
      </c>
      <c r="L3870">
        <v>47</v>
      </c>
      <c r="M3870">
        <v>41</v>
      </c>
      <c r="N3870">
        <v>2</v>
      </c>
      <c r="O3870">
        <v>0</v>
      </c>
      <c r="P3870">
        <v>81</v>
      </c>
      <c r="Q3870">
        <v>36</v>
      </c>
      <c r="R3870">
        <v>2</v>
      </c>
      <c r="S3870">
        <v>0</v>
      </c>
      <c r="T3870">
        <v>68</v>
      </c>
    </row>
    <row r="3871" spans="1:20" x14ac:dyDescent="0.2">
      <c r="A3871" s="1">
        <v>43403</v>
      </c>
      <c r="B3871" t="s">
        <v>27</v>
      </c>
      <c r="C3871">
        <v>9</v>
      </c>
      <c r="D3871">
        <v>8</v>
      </c>
      <c r="E3871">
        <v>0</v>
      </c>
      <c r="F3871">
        <v>90</v>
      </c>
      <c r="G3871" s="5">
        <v>10.5</v>
      </c>
      <c r="H3871" s="5">
        <v>25025.75</v>
      </c>
      <c r="I3871">
        <v>14</v>
      </c>
      <c r="J3871">
        <v>8</v>
      </c>
      <c r="K3871">
        <v>1</v>
      </c>
      <c r="L3871">
        <v>123</v>
      </c>
      <c r="M3871">
        <v>4</v>
      </c>
      <c r="N3871">
        <v>8</v>
      </c>
      <c r="O3871">
        <v>0</v>
      </c>
      <c r="P3871">
        <v>38</v>
      </c>
      <c r="Q3871">
        <v>13</v>
      </c>
      <c r="R3871">
        <v>8</v>
      </c>
      <c r="S3871">
        <v>0</v>
      </c>
      <c r="T3871">
        <v>125</v>
      </c>
    </row>
    <row r="3872" spans="1:20" x14ac:dyDescent="0.2">
      <c r="A3872" s="1">
        <v>43403</v>
      </c>
      <c r="B3872" t="s">
        <v>28</v>
      </c>
      <c r="C3872">
        <v>19</v>
      </c>
      <c r="D3872">
        <v>10</v>
      </c>
      <c r="E3872">
        <v>2</v>
      </c>
      <c r="F3872">
        <v>159</v>
      </c>
      <c r="G3872" s="5">
        <v>6.86666666666666</v>
      </c>
      <c r="H3872" s="5">
        <v>60048.333333333299</v>
      </c>
      <c r="I3872">
        <v>11</v>
      </c>
      <c r="J3872">
        <v>11</v>
      </c>
      <c r="K3872">
        <v>0</v>
      </c>
      <c r="L3872">
        <v>118</v>
      </c>
      <c r="M3872">
        <v>15</v>
      </c>
      <c r="N3872">
        <v>12</v>
      </c>
      <c r="O3872">
        <v>0</v>
      </c>
      <c r="P3872">
        <v>178</v>
      </c>
      <c r="Q3872">
        <v>5</v>
      </c>
      <c r="R3872">
        <v>10</v>
      </c>
      <c r="S3872">
        <v>0</v>
      </c>
      <c r="T3872">
        <v>52</v>
      </c>
    </row>
    <row r="3873" spans="1:20" x14ac:dyDescent="0.2">
      <c r="A3873" s="1">
        <v>43403</v>
      </c>
      <c r="B3873" t="s">
        <v>29</v>
      </c>
      <c r="C3873">
        <v>13</v>
      </c>
      <c r="D3873">
        <v>2</v>
      </c>
      <c r="E3873">
        <v>0</v>
      </c>
      <c r="F3873">
        <v>30</v>
      </c>
      <c r="G3873" s="5">
        <v>4.3333333333333304</v>
      </c>
      <c r="H3873" s="5">
        <v>41756.75</v>
      </c>
      <c r="I3873">
        <v>9</v>
      </c>
      <c r="J3873">
        <v>2</v>
      </c>
      <c r="K3873">
        <v>0</v>
      </c>
      <c r="L3873">
        <v>28</v>
      </c>
      <c r="M3873">
        <v>12</v>
      </c>
      <c r="N3873">
        <v>2</v>
      </c>
      <c r="O3873">
        <v>0</v>
      </c>
      <c r="P3873">
        <v>48</v>
      </c>
      <c r="Q3873">
        <v>18</v>
      </c>
      <c r="R3873">
        <v>2</v>
      </c>
      <c r="S3873">
        <v>0</v>
      </c>
      <c r="T3873">
        <v>44</v>
      </c>
    </row>
    <row r="3874" spans="1:20" x14ac:dyDescent="0.2">
      <c r="A3874" s="1">
        <v>43403</v>
      </c>
      <c r="B3874" t="s">
        <v>30</v>
      </c>
      <c r="C3874">
        <v>14</v>
      </c>
      <c r="D3874">
        <v>2</v>
      </c>
      <c r="E3874">
        <v>0</v>
      </c>
      <c r="F3874">
        <v>40</v>
      </c>
      <c r="G3874" s="5">
        <v>3.3571428571428501</v>
      </c>
      <c r="H3874" s="5">
        <v>35817.142857142797</v>
      </c>
      <c r="I3874">
        <v>9</v>
      </c>
      <c r="J3874">
        <v>2</v>
      </c>
      <c r="K3874">
        <v>0</v>
      </c>
      <c r="L3874">
        <v>22</v>
      </c>
      <c r="M3874">
        <v>12</v>
      </c>
      <c r="N3874">
        <v>2</v>
      </c>
      <c r="O3874">
        <v>0</v>
      </c>
      <c r="P3874">
        <v>42</v>
      </c>
      <c r="Q3874">
        <v>13</v>
      </c>
      <c r="R3874">
        <v>2</v>
      </c>
      <c r="S3874">
        <v>0</v>
      </c>
      <c r="T3874">
        <v>30</v>
      </c>
    </row>
    <row r="3875" spans="1:20" x14ac:dyDescent="0.2">
      <c r="A3875" s="1">
        <v>43403</v>
      </c>
      <c r="B3875" t="s">
        <v>31</v>
      </c>
      <c r="C3875">
        <v>90</v>
      </c>
      <c r="D3875">
        <v>13</v>
      </c>
      <c r="E3875">
        <v>1</v>
      </c>
      <c r="F3875">
        <v>1087</v>
      </c>
      <c r="G3875" s="5">
        <v>5.3658536585365804</v>
      </c>
      <c r="H3875" s="5">
        <v>43986.390243902402</v>
      </c>
      <c r="I3875">
        <v>47</v>
      </c>
      <c r="J3875">
        <v>14</v>
      </c>
      <c r="K3875">
        <v>1</v>
      </c>
      <c r="L3875">
        <v>600</v>
      </c>
      <c r="M3875">
        <v>49</v>
      </c>
      <c r="N3875">
        <v>16</v>
      </c>
      <c r="O3875">
        <v>0</v>
      </c>
      <c r="P3875">
        <v>766</v>
      </c>
      <c r="Q3875">
        <v>65</v>
      </c>
      <c r="R3875">
        <v>12</v>
      </c>
      <c r="S3875">
        <v>0</v>
      </c>
      <c r="T3875">
        <v>756</v>
      </c>
    </row>
    <row r="3876" spans="1:20" x14ac:dyDescent="0.2">
      <c r="A3876" s="1">
        <v>43403</v>
      </c>
      <c r="B3876" t="s">
        <v>32</v>
      </c>
      <c r="C3876">
        <v>31</v>
      </c>
      <c r="D3876">
        <v>3</v>
      </c>
      <c r="E3876">
        <v>0</v>
      </c>
      <c r="F3876">
        <v>106</v>
      </c>
      <c r="G3876" s="5">
        <v>2</v>
      </c>
      <c r="H3876" s="5">
        <v>64571.322580645101</v>
      </c>
      <c r="I3876">
        <v>19</v>
      </c>
      <c r="J3876">
        <v>3</v>
      </c>
      <c r="K3876">
        <v>0</v>
      </c>
      <c r="L3876">
        <v>73</v>
      </c>
      <c r="M3876">
        <v>16</v>
      </c>
      <c r="N3876">
        <v>3</v>
      </c>
      <c r="O3876">
        <v>0</v>
      </c>
      <c r="P3876">
        <v>66</v>
      </c>
      <c r="Q3876">
        <v>33</v>
      </c>
      <c r="R3876">
        <v>3</v>
      </c>
      <c r="S3876">
        <v>0</v>
      </c>
      <c r="T3876">
        <v>129</v>
      </c>
    </row>
    <row r="3877" spans="1:20" x14ac:dyDescent="0.2">
      <c r="A3877" s="1">
        <v>43404</v>
      </c>
      <c r="B3877" t="s">
        <v>18</v>
      </c>
      <c r="C3877">
        <v>1</v>
      </c>
      <c r="D3877">
        <v>4</v>
      </c>
      <c r="E3877">
        <v>0</v>
      </c>
      <c r="F3877">
        <v>4</v>
      </c>
      <c r="G3877" s="5">
        <v>7</v>
      </c>
      <c r="H3877" s="5">
        <v>32</v>
      </c>
      <c r="I3877">
        <v>4</v>
      </c>
      <c r="J3877">
        <v>4</v>
      </c>
      <c r="K3877">
        <v>0</v>
      </c>
      <c r="L3877">
        <v>14</v>
      </c>
      <c r="M3877">
        <v>0</v>
      </c>
      <c r="N3877">
        <v>0</v>
      </c>
      <c r="O3877">
        <v>0</v>
      </c>
      <c r="P3877">
        <v>0</v>
      </c>
      <c r="Q3877">
        <v>5</v>
      </c>
      <c r="R3877">
        <v>4</v>
      </c>
      <c r="S3877">
        <v>0</v>
      </c>
      <c r="T3877">
        <v>18</v>
      </c>
    </row>
    <row r="3878" spans="1:20" x14ac:dyDescent="0.2">
      <c r="A3878" s="1">
        <v>43404</v>
      </c>
      <c r="B3878" t="s">
        <v>19</v>
      </c>
      <c r="C3878">
        <v>24</v>
      </c>
      <c r="D3878">
        <v>13</v>
      </c>
      <c r="E3878">
        <v>3</v>
      </c>
      <c r="F3878">
        <v>241</v>
      </c>
      <c r="G3878" s="5">
        <v>2.9583333333333299</v>
      </c>
      <c r="H3878" s="5">
        <v>58476.083333333299</v>
      </c>
      <c r="I3878">
        <v>28</v>
      </c>
      <c r="J3878">
        <v>8</v>
      </c>
      <c r="K3878">
        <v>1</v>
      </c>
      <c r="L3878">
        <v>207</v>
      </c>
      <c r="M3878">
        <v>37</v>
      </c>
      <c r="N3878">
        <v>12</v>
      </c>
      <c r="O3878">
        <v>1</v>
      </c>
      <c r="P3878">
        <v>394</v>
      </c>
      <c r="Q3878">
        <v>27</v>
      </c>
      <c r="R3878">
        <v>13</v>
      </c>
      <c r="S3878">
        <v>0</v>
      </c>
      <c r="T3878">
        <v>331</v>
      </c>
    </row>
    <row r="3879" spans="1:20" x14ac:dyDescent="0.2">
      <c r="A3879" s="1">
        <v>43404</v>
      </c>
      <c r="B3879" t="s">
        <v>20</v>
      </c>
      <c r="C3879">
        <v>3</v>
      </c>
      <c r="D3879">
        <v>9</v>
      </c>
      <c r="E3879">
        <v>0</v>
      </c>
      <c r="F3879">
        <v>27</v>
      </c>
      <c r="G3879" s="5">
        <v>4</v>
      </c>
      <c r="H3879" s="5">
        <v>83.6666666666666</v>
      </c>
      <c r="I3879">
        <v>13</v>
      </c>
      <c r="J3879">
        <v>6</v>
      </c>
      <c r="K3879">
        <v>0</v>
      </c>
      <c r="L3879">
        <v>84</v>
      </c>
      <c r="M3879">
        <v>19</v>
      </c>
      <c r="N3879">
        <v>14</v>
      </c>
      <c r="O3879">
        <v>0</v>
      </c>
      <c r="P3879">
        <v>267</v>
      </c>
      <c r="Q3879">
        <v>16</v>
      </c>
      <c r="R3879">
        <v>12</v>
      </c>
      <c r="S3879">
        <v>0</v>
      </c>
      <c r="T3879">
        <v>181</v>
      </c>
    </row>
    <row r="3880" spans="1:20" x14ac:dyDescent="0.2">
      <c r="A3880" s="1">
        <v>43404</v>
      </c>
      <c r="B3880" t="s">
        <v>21</v>
      </c>
      <c r="C3880">
        <v>5</v>
      </c>
      <c r="D3880">
        <v>10</v>
      </c>
      <c r="E3880">
        <v>1</v>
      </c>
      <c r="F3880">
        <v>48</v>
      </c>
      <c r="G3880" s="5">
        <v>4.5999999999999996</v>
      </c>
      <c r="H3880" s="5">
        <v>185.8</v>
      </c>
      <c r="I3880">
        <v>23</v>
      </c>
      <c r="J3880">
        <v>10</v>
      </c>
      <c r="K3880">
        <v>0</v>
      </c>
      <c r="L3880">
        <v>231</v>
      </c>
      <c r="M3880">
        <v>17</v>
      </c>
      <c r="N3880">
        <v>10</v>
      </c>
      <c r="O3880">
        <v>0</v>
      </c>
      <c r="P3880">
        <v>171</v>
      </c>
      <c r="Q3880">
        <v>2</v>
      </c>
      <c r="R3880">
        <v>10</v>
      </c>
      <c r="S3880">
        <v>0</v>
      </c>
      <c r="T3880">
        <v>20</v>
      </c>
    </row>
    <row r="3881" spans="1:20" x14ac:dyDescent="0.2">
      <c r="A3881" s="1">
        <v>43404</v>
      </c>
      <c r="B3881" t="s">
        <v>22</v>
      </c>
      <c r="C3881">
        <v>14</v>
      </c>
      <c r="D3881">
        <v>8</v>
      </c>
      <c r="E3881">
        <v>0</v>
      </c>
      <c r="F3881">
        <v>126</v>
      </c>
      <c r="G3881" s="5">
        <v>2.7692307692307598</v>
      </c>
      <c r="H3881" s="5">
        <v>84632.461538461503</v>
      </c>
      <c r="I3881">
        <v>30</v>
      </c>
      <c r="J3881">
        <v>7</v>
      </c>
      <c r="K3881">
        <v>0</v>
      </c>
      <c r="L3881">
        <v>251</v>
      </c>
      <c r="M3881">
        <v>32</v>
      </c>
      <c r="N3881">
        <v>8</v>
      </c>
      <c r="O3881">
        <v>0</v>
      </c>
      <c r="P3881">
        <v>289</v>
      </c>
      <c r="Q3881">
        <v>45</v>
      </c>
      <c r="R3881">
        <v>8</v>
      </c>
      <c r="S3881">
        <v>0</v>
      </c>
      <c r="T3881">
        <v>434</v>
      </c>
    </row>
    <row r="3882" spans="1:20" x14ac:dyDescent="0.2">
      <c r="A3882" s="1">
        <v>43404</v>
      </c>
      <c r="B3882" t="s">
        <v>23</v>
      </c>
      <c r="C3882">
        <v>13</v>
      </c>
      <c r="D3882">
        <v>10</v>
      </c>
      <c r="E3882">
        <v>0</v>
      </c>
      <c r="F3882">
        <v>143</v>
      </c>
      <c r="G3882" s="5">
        <v>7.1666666666666599</v>
      </c>
      <c r="H3882" s="5">
        <v>25153.083333333299</v>
      </c>
      <c r="I3882">
        <v>51</v>
      </c>
      <c r="J3882">
        <v>10</v>
      </c>
      <c r="K3882">
        <v>0</v>
      </c>
      <c r="L3882">
        <v>564</v>
      </c>
      <c r="M3882">
        <v>52</v>
      </c>
      <c r="N3882">
        <v>10</v>
      </c>
      <c r="O3882">
        <v>0</v>
      </c>
      <c r="P3882">
        <v>586</v>
      </c>
      <c r="Q3882">
        <v>42</v>
      </c>
      <c r="R3882">
        <v>10</v>
      </c>
      <c r="S3882">
        <v>0</v>
      </c>
      <c r="T3882">
        <v>472</v>
      </c>
    </row>
    <row r="3883" spans="1:20" x14ac:dyDescent="0.2">
      <c r="A3883" s="1">
        <v>43404</v>
      </c>
      <c r="B3883" t="s">
        <v>24</v>
      </c>
      <c r="C3883">
        <v>10</v>
      </c>
      <c r="D3883">
        <v>2</v>
      </c>
      <c r="E3883">
        <v>0</v>
      </c>
      <c r="F3883">
        <v>54</v>
      </c>
      <c r="G3883" s="5">
        <v>8.625</v>
      </c>
      <c r="H3883" s="5">
        <v>12588.125</v>
      </c>
      <c r="I3883">
        <v>14</v>
      </c>
      <c r="J3883">
        <v>2</v>
      </c>
      <c r="K3883">
        <v>0</v>
      </c>
      <c r="L3883">
        <v>36</v>
      </c>
      <c r="M3883">
        <v>13</v>
      </c>
      <c r="N3883">
        <v>2</v>
      </c>
      <c r="O3883">
        <v>0</v>
      </c>
      <c r="P3883">
        <v>28</v>
      </c>
      <c r="Q3883">
        <v>19</v>
      </c>
      <c r="R3883">
        <v>2</v>
      </c>
      <c r="S3883">
        <v>0</v>
      </c>
      <c r="T3883">
        <v>75</v>
      </c>
    </row>
    <row r="3884" spans="1:20" x14ac:dyDescent="0.2">
      <c r="A3884" s="1">
        <v>43404</v>
      </c>
      <c r="B3884" t="s">
        <v>25</v>
      </c>
      <c r="C3884">
        <v>8</v>
      </c>
      <c r="D3884">
        <v>4</v>
      </c>
      <c r="E3884">
        <v>0</v>
      </c>
      <c r="F3884">
        <v>32</v>
      </c>
      <c r="G3884" s="5">
        <v>2.2857142857142798</v>
      </c>
      <c r="H3884" s="5">
        <v>57412.285714285703</v>
      </c>
      <c r="I3884">
        <v>10</v>
      </c>
      <c r="J3884">
        <v>4</v>
      </c>
      <c r="K3884">
        <v>0</v>
      </c>
      <c r="L3884">
        <v>32</v>
      </c>
      <c r="M3884">
        <v>0</v>
      </c>
      <c r="N3884">
        <v>0</v>
      </c>
      <c r="O3884">
        <v>0</v>
      </c>
      <c r="P3884">
        <v>0</v>
      </c>
      <c r="Q3884">
        <v>3</v>
      </c>
      <c r="R3884">
        <v>4</v>
      </c>
      <c r="S3884">
        <v>0</v>
      </c>
      <c r="T3884">
        <v>12</v>
      </c>
    </row>
    <row r="3885" spans="1:20" x14ac:dyDescent="0.2">
      <c r="A3885" s="1">
        <v>43404</v>
      </c>
      <c r="B3885" t="s">
        <v>26</v>
      </c>
      <c r="C3885">
        <v>20</v>
      </c>
      <c r="D3885">
        <v>2</v>
      </c>
      <c r="E3885">
        <v>0</v>
      </c>
      <c r="F3885">
        <v>34</v>
      </c>
      <c r="G3885" s="5">
        <v>6.5384615384615303</v>
      </c>
      <c r="H3885" s="5">
        <v>46294.846153846098</v>
      </c>
      <c r="I3885">
        <v>38</v>
      </c>
      <c r="J3885">
        <v>2</v>
      </c>
      <c r="K3885">
        <v>0</v>
      </c>
      <c r="L3885">
        <v>74</v>
      </c>
      <c r="M3885">
        <v>32</v>
      </c>
      <c r="N3885">
        <v>2</v>
      </c>
      <c r="O3885">
        <v>0</v>
      </c>
      <c r="P3885">
        <v>64</v>
      </c>
      <c r="Q3885">
        <v>41</v>
      </c>
      <c r="R3885">
        <v>2</v>
      </c>
      <c r="S3885">
        <v>0</v>
      </c>
      <c r="T3885">
        <v>80</v>
      </c>
    </row>
    <row r="3886" spans="1:20" x14ac:dyDescent="0.2">
      <c r="A3886" s="1">
        <v>43404</v>
      </c>
      <c r="B3886" t="s">
        <v>27</v>
      </c>
      <c r="C3886">
        <v>7</v>
      </c>
      <c r="D3886">
        <v>8</v>
      </c>
      <c r="E3886">
        <v>0</v>
      </c>
      <c r="F3886">
        <v>65</v>
      </c>
      <c r="G3886" s="5">
        <v>3.3333333333333299</v>
      </c>
      <c r="H3886" s="5">
        <v>33378.5</v>
      </c>
      <c r="I3886">
        <v>7</v>
      </c>
      <c r="J3886">
        <v>8</v>
      </c>
      <c r="K3886">
        <v>2</v>
      </c>
      <c r="L3886">
        <v>51</v>
      </c>
      <c r="M3886">
        <v>9</v>
      </c>
      <c r="N3886">
        <v>8</v>
      </c>
      <c r="O3886">
        <v>1</v>
      </c>
      <c r="P3886">
        <v>74</v>
      </c>
      <c r="Q3886">
        <v>5</v>
      </c>
      <c r="R3886">
        <v>8</v>
      </c>
      <c r="S3886">
        <v>0</v>
      </c>
      <c r="T3886">
        <v>45</v>
      </c>
    </row>
    <row r="3887" spans="1:20" x14ac:dyDescent="0.2">
      <c r="A3887" s="1">
        <v>43404</v>
      </c>
      <c r="B3887" t="s">
        <v>28</v>
      </c>
      <c r="C3887">
        <v>15</v>
      </c>
      <c r="D3887">
        <v>8</v>
      </c>
      <c r="E3887">
        <v>1</v>
      </c>
      <c r="F3887">
        <v>107</v>
      </c>
      <c r="G3887" s="5">
        <v>6.4</v>
      </c>
      <c r="H3887" s="5">
        <v>33349.466666666602</v>
      </c>
      <c r="I3887">
        <v>14</v>
      </c>
      <c r="J3887">
        <v>7</v>
      </c>
      <c r="K3887">
        <v>1</v>
      </c>
      <c r="L3887">
        <v>75</v>
      </c>
      <c r="M3887">
        <v>18</v>
      </c>
      <c r="N3887">
        <v>8</v>
      </c>
      <c r="O3887">
        <v>1</v>
      </c>
      <c r="P3887">
        <v>140</v>
      </c>
      <c r="Q3887">
        <v>16</v>
      </c>
      <c r="R3887">
        <v>7</v>
      </c>
      <c r="S3887">
        <v>1</v>
      </c>
      <c r="T3887">
        <v>97</v>
      </c>
    </row>
    <row r="3888" spans="1:20" x14ac:dyDescent="0.2">
      <c r="A3888" s="1">
        <v>43404</v>
      </c>
      <c r="B3888" t="s">
        <v>29</v>
      </c>
      <c r="C3888">
        <v>13</v>
      </c>
      <c r="D3888">
        <v>2</v>
      </c>
      <c r="E3888">
        <v>0</v>
      </c>
      <c r="F3888">
        <v>36</v>
      </c>
      <c r="G3888" s="5">
        <v>4.1538461538461497</v>
      </c>
      <c r="H3888" s="5">
        <v>53939.2307692307</v>
      </c>
      <c r="I3888">
        <v>20</v>
      </c>
      <c r="J3888">
        <v>2</v>
      </c>
      <c r="K3888">
        <v>0</v>
      </c>
      <c r="L3888">
        <v>40</v>
      </c>
      <c r="M3888">
        <v>13</v>
      </c>
      <c r="N3888">
        <v>2</v>
      </c>
      <c r="O3888">
        <v>0</v>
      </c>
      <c r="P3888">
        <v>26</v>
      </c>
      <c r="Q3888">
        <v>23</v>
      </c>
      <c r="R3888">
        <v>2</v>
      </c>
      <c r="S3888">
        <v>0</v>
      </c>
      <c r="T3888">
        <v>49</v>
      </c>
    </row>
    <row r="3889" spans="1:20" x14ac:dyDescent="0.2">
      <c r="A3889" s="1">
        <v>43404</v>
      </c>
      <c r="B3889" t="s">
        <v>30</v>
      </c>
      <c r="C3889">
        <v>14</v>
      </c>
      <c r="D3889">
        <v>2</v>
      </c>
      <c r="E3889">
        <v>1</v>
      </c>
      <c r="F3889">
        <v>38</v>
      </c>
      <c r="G3889" s="5">
        <v>2.3846153846153801</v>
      </c>
      <c r="H3889" s="5">
        <v>54040.384615384603</v>
      </c>
      <c r="I3889">
        <v>10</v>
      </c>
      <c r="J3889">
        <v>2</v>
      </c>
      <c r="K3889">
        <v>0</v>
      </c>
      <c r="L3889">
        <v>18</v>
      </c>
      <c r="M3889">
        <v>13</v>
      </c>
      <c r="N3889">
        <v>2</v>
      </c>
      <c r="O3889">
        <v>0</v>
      </c>
      <c r="P3889">
        <v>26</v>
      </c>
      <c r="Q3889">
        <v>23</v>
      </c>
      <c r="R3889">
        <v>2</v>
      </c>
      <c r="S3889">
        <v>0</v>
      </c>
      <c r="T3889">
        <v>48</v>
      </c>
    </row>
    <row r="3890" spans="1:20" x14ac:dyDescent="0.2">
      <c r="A3890" s="1">
        <v>43404</v>
      </c>
      <c r="B3890" t="s">
        <v>31</v>
      </c>
      <c r="C3890">
        <v>42</v>
      </c>
      <c r="D3890">
        <v>13</v>
      </c>
      <c r="E3890">
        <v>2</v>
      </c>
      <c r="F3890">
        <v>500</v>
      </c>
      <c r="G3890" s="5">
        <v>3.4750000000000001</v>
      </c>
      <c r="H3890" s="5">
        <v>40150.6</v>
      </c>
      <c r="I3890">
        <v>80</v>
      </c>
      <c r="J3890">
        <v>10</v>
      </c>
      <c r="K3890">
        <v>1</v>
      </c>
      <c r="L3890">
        <v>761</v>
      </c>
      <c r="M3890">
        <v>92</v>
      </c>
      <c r="N3890">
        <v>11</v>
      </c>
      <c r="O3890">
        <v>0</v>
      </c>
      <c r="P3890">
        <v>961</v>
      </c>
      <c r="Q3890">
        <v>87</v>
      </c>
      <c r="R3890">
        <v>13</v>
      </c>
      <c r="S3890">
        <v>0</v>
      </c>
      <c r="T3890">
        <v>1074</v>
      </c>
    </row>
    <row r="3891" spans="1:20" x14ac:dyDescent="0.2">
      <c r="A3891" s="1">
        <v>43404</v>
      </c>
      <c r="B3891" t="s">
        <v>32</v>
      </c>
      <c r="C3891">
        <v>18</v>
      </c>
      <c r="D3891">
        <v>3</v>
      </c>
      <c r="E3891">
        <v>1</v>
      </c>
      <c r="F3891">
        <v>84</v>
      </c>
      <c r="G3891" s="5">
        <v>5.23529411764705</v>
      </c>
      <c r="H3891" s="5">
        <v>35459.176470588201</v>
      </c>
      <c r="I3891">
        <v>25</v>
      </c>
      <c r="J3891">
        <v>3</v>
      </c>
      <c r="K3891">
        <v>0</v>
      </c>
      <c r="L3891">
        <v>90</v>
      </c>
      <c r="M3891">
        <v>30</v>
      </c>
      <c r="N3891">
        <v>3</v>
      </c>
      <c r="O3891">
        <v>0</v>
      </c>
      <c r="P3891">
        <v>110</v>
      </c>
      <c r="Q3891">
        <v>34</v>
      </c>
      <c r="R3891">
        <v>3</v>
      </c>
      <c r="S3891">
        <v>0</v>
      </c>
      <c r="T3891">
        <v>107</v>
      </c>
    </row>
    <row r="3892" spans="1:20" x14ac:dyDescent="0.2">
      <c r="A3892" s="1">
        <v>43405</v>
      </c>
      <c r="B3892" t="s">
        <v>18</v>
      </c>
      <c r="C3892">
        <v>7</v>
      </c>
      <c r="D3892">
        <v>4</v>
      </c>
      <c r="E3892">
        <v>0</v>
      </c>
      <c r="F3892">
        <v>24</v>
      </c>
      <c r="G3892" s="5">
        <v>5</v>
      </c>
      <c r="H3892" s="5">
        <v>33419.166666666599</v>
      </c>
      <c r="I3892">
        <v>4</v>
      </c>
      <c r="J3892">
        <v>4</v>
      </c>
      <c r="K3892">
        <v>0</v>
      </c>
      <c r="L3892">
        <v>14</v>
      </c>
      <c r="M3892">
        <v>10</v>
      </c>
      <c r="N3892">
        <v>4</v>
      </c>
      <c r="O3892">
        <v>0</v>
      </c>
      <c r="P3892">
        <v>34</v>
      </c>
      <c r="Q3892">
        <v>9</v>
      </c>
      <c r="R3892">
        <v>4</v>
      </c>
      <c r="S3892">
        <v>0</v>
      </c>
      <c r="T3892">
        <v>32</v>
      </c>
    </row>
    <row r="3893" spans="1:20" x14ac:dyDescent="0.2">
      <c r="A3893" s="1">
        <v>43405</v>
      </c>
      <c r="B3893" t="s">
        <v>19</v>
      </c>
      <c r="C3893">
        <v>20</v>
      </c>
      <c r="D3893">
        <v>12</v>
      </c>
      <c r="E3893">
        <v>1</v>
      </c>
      <c r="F3893">
        <v>218</v>
      </c>
      <c r="G3893" s="5">
        <v>10.199999999999999</v>
      </c>
      <c r="H3893" s="5">
        <v>50092.35</v>
      </c>
      <c r="I3893">
        <v>41</v>
      </c>
      <c r="J3893">
        <v>9</v>
      </c>
      <c r="K3893">
        <v>1</v>
      </c>
      <c r="L3893">
        <v>304</v>
      </c>
      <c r="M3893">
        <v>46</v>
      </c>
      <c r="N3893">
        <v>12</v>
      </c>
      <c r="O3893">
        <v>1</v>
      </c>
      <c r="P3893">
        <v>513</v>
      </c>
      <c r="Q3893">
        <v>29</v>
      </c>
      <c r="R3893">
        <v>13</v>
      </c>
      <c r="S3893">
        <v>2</v>
      </c>
      <c r="T3893">
        <v>323</v>
      </c>
    </row>
    <row r="3894" spans="1:20" x14ac:dyDescent="0.2">
      <c r="A3894" s="1">
        <v>43405</v>
      </c>
      <c r="B3894" t="s">
        <v>20</v>
      </c>
      <c r="C3894">
        <v>11</v>
      </c>
      <c r="D3894">
        <v>8</v>
      </c>
      <c r="E3894">
        <v>0</v>
      </c>
      <c r="F3894">
        <v>79</v>
      </c>
      <c r="G3894" s="5">
        <v>4.1818181818181799</v>
      </c>
      <c r="H3894" s="5">
        <v>72731.909090909001</v>
      </c>
      <c r="I3894">
        <v>22</v>
      </c>
      <c r="J3894">
        <v>11</v>
      </c>
      <c r="K3894">
        <v>0</v>
      </c>
      <c r="L3894">
        <v>246</v>
      </c>
      <c r="M3894">
        <v>10</v>
      </c>
      <c r="N3894">
        <v>9</v>
      </c>
      <c r="O3894">
        <v>0</v>
      </c>
      <c r="P3894">
        <v>93</v>
      </c>
      <c r="Q3894">
        <v>15</v>
      </c>
      <c r="R3894">
        <v>10</v>
      </c>
      <c r="S3894">
        <v>0</v>
      </c>
      <c r="T3894">
        <v>145</v>
      </c>
    </row>
    <row r="3895" spans="1:20" x14ac:dyDescent="0.2">
      <c r="A3895" s="1">
        <v>43405</v>
      </c>
      <c r="B3895" t="s">
        <v>21</v>
      </c>
      <c r="C3895">
        <v>8</v>
      </c>
      <c r="D3895">
        <v>10</v>
      </c>
      <c r="E3895">
        <v>0</v>
      </c>
      <c r="F3895">
        <v>81</v>
      </c>
      <c r="G3895" s="5">
        <v>6.125</v>
      </c>
      <c r="H3895" s="5">
        <v>37659.5</v>
      </c>
      <c r="I3895">
        <v>16</v>
      </c>
      <c r="J3895">
        <v>10</v>
      </c>
      <c r="K3895">
        <v>0</v>
      </c>
      <c r="L3895">
        <v>160</v>
      </c>
      <c r="M3895">
        <v>10</v>
      </c>
      <c r="N3895">
        <v>10</v>
      </c>
      <c r="O3895">
        <v>0</v>
      </c>
      <c r="P3895">
        <v>101</v>
      </c>
      <c r="Q3895">
        <v>10</v>
      </c>
      <c r="R3895">
        <v>10</v>
      </c>
      <c r="S3895">
        <v>0</v>
      </c>
      <c r="T3895">
        <v>101</v>
      </c>
    </row>
    <row r="3896" spans="1:20" x14ac:dyDescent="0.2">
      <c r="A3896" s="1">
        <v>43405</v>
      </c>
      <c r="B3896" t="s">
        <v>22</v>
      </c>
      <c r="C3896">
        <v>28</v>
      </c>
      <c r="D3896">
        <v>8</v>
      </c>
      <c r="E3896">
        <v>0</v>
      </c>
      <c r="F3896">
        <v>259</v>
      </c>
      <c r="G3896" s="5">
        <v>2.4615384615384599</v>
      </c>
      <c r="H3896" s="5">
        <v>73145.730769230693</v>
      </c>
      <c r="I3896">
        <v>37</v>
      </c>
      <c r="J3896">
        <v>7</v>
      </c>
      <c r="K3896">
        <v>0</v>
      </c>
      <c r="L3896">
        <v>321</v>
      </c>
      <c r="M3896">
        <v>18</v>
      </c>
      <c r="N3896">
        <v>8</v>
      </c>
      <c r="O3896">
        <v>1</v>
      </c>
      <c r="P3896">
        <v>157</v>
      </c>
      <c r="Q3896">
        <v>27</v>
      </c>
      <c r="R3896">
        <v>8</v>
      </c>
      <c r="S3896">
        <v>0</v>
      </c>
      <c r="T3896">
        <v>248</v>
      </c>
    </row>
    <row r="3897" spans="1:20" x14ac:dyDescent="0.2">
      <c r="A3897" s="1">
        <v>43405</v>
      </c>
      <c r="B3897" t="s">
        <v>23</v>
      </c>
      <c r="C3897">
        <v>38</v>
      </c>
      <c r="D3897">
        <v>10</v>
      </c>
      <c r="E3897">
        <v>0</v>
      </c>
      <c r="F3897">
        <v>422</v>
      </c>
      <c r="G3897" s="5">
        <v>4.6756756756756701</v>
      </c>
      <c r="H3897" s="5">
        <v>56802</v>
      </c>
      <c r="I3897">
        <v>55</v>
      </c>
      <c r="J3897">
        <v>10</v>
      </c>
      <c r="K3897">
        <v>0</v>
      </c>
      <c r="L3897">
        <v>617</v>
      </c>
      <c r="M3897">
        <v>35</v>
      </c>
      <c r="N3897">
        <v>10</v>
      </c>
      <c r="O3897">
        <v>0</v>
      </c>
      <c r="P3897">
        <v>384</v>
      </c>
      <c r="Q3897">
        <v>36</v>
      </c>
      <c r="R3897">
        <v>10</v>
      </c>
      <c r="S3897">
        <v>1</v>
      </c>
      <c r="T3897">
        <v>379</v>
      </c>
    </row>
    <row r="3898" spans="1:20" x14ac:dyDescent="0.2">
      <c r="A3898" s="1">
        <v>43405</v>
      </c>
      <c r="B3898" t="s">
        <v>24</v>
      </c>
      <c r="C3898">
        <v>10</v>
      </c>
      <c r="D3898">
        <v>2</v>
      </c>
      <c r="E3898">
        <v>1</v>
      </c>
      <c r="F3898">
        <v>15</v>
      </c>
      <c r="G3898" s="5">
        <v>2.1</v>
      </c>
      <c r="H3898" s="5">
        <v>80032.899999999994</v>
      </c>
      <c r="I3898">
        <v>10</v>
      </c>
      <c r="J3898">
        <v>2</v>
      </c>
      <c r="K3898">
        <v>0</v>
      </c>
      <c r="L3898">
        <v>28</v>
      </c>
      <c r="M3898">
        <v>21</v>
      </c>
      <c r="N3898">
        <v>2</v>
      </c>
      <c r="O3898">
        <v>0</v>
      </c>
      <c r="P3898">
        <v>63</v>
      </c>
      <c r="Q3898">
        <v>9</v>
      </c>
      <c r="R3898">
        <v>2</v>
      </c>
      <c r="S3898">
        <v>0</v>
      </c>
      <c r="T3898">
        <v>32</v>
      </c>
    </row>
    <row r="3899" spans="1:20" x14ac:dyDescent="0.2">
      <c r="A3899" s="1">
        <v>43405</v>
      </c>
      <c r="B3899" t="s">
        <v>25</v>
      </c>
      <c r="C3899">
        <v>10</v>
      </c>
      <c r="D3899">
        <v>4</v>
      </c>
      <c r="E3899">
        <v>0</v>
      </c>
      <c r="F3899">
        <v>39</v>
      </c>
      <c r="G3899" s="5">
        <v>6.5</v>
      </c>
      <c r="H3899" s="5">
        <v>60031.7</v>
      </c>
      <c r="I3899">
        <v>8</v>
      </c>
      <c r="J3899">
        <v>4</v>
      </c>
      <c r="K3899">
        <v>0</v>
      </c>
      <c r="L3899">
        <v>27</v>
      </c>
      <c r="M3899">
        <v>9</v>
      </c>
      <c r="N3899">
        <v>4</v>
      </c>
      <c r="O3899">
        <v>0</v>
      </c>
      <c r="P3899">
        <v>36</v>
      </c>
      <c r="Q3899">
        <v>12</v>
      </c>
      <c r="R3899">
        <v>4</v>
      </c>
      <c r="S3899">
        <v>1</v>
      </c>
      <c r="T3899">
        <v>36</v>
      </c>
    </row>
    <row r="3900" spans="1:20" x14ac:dyDescent="0.2">
      <c r="A3900" s="1">
        <v>43405</v>
      </c>
      <c r="B3900" t="s">
        <v>26</v>
      </c>
      <c r="C3900">
        <v>36</v>
      </c>
      <c r="D3900">
        <v>2</v>
      </c>
      <c r="E3900">
        <v>0</v>
      </c>
      <c r="F3900">
        <v>65</v>
      </c>
      <c r="G3900" s="5">
        <v>13.136363636363599</v>
      </c>
      <c r="H3900" s="5">
        <v>54576.636363636302</v>
      </c>
      <c r="I3900">
        <v>32</v>
      </c>
      <c r="J3900">
        <v>2</v>
      </c>
      <c r="K3900">
        <v>0</v>
      </c>
      <c r="L3900">
        <v>63</v>
      </c>
      <c r="M3900">
        <v>40</v>
      </c>
      <c r="N3900">
        <v>2</v>
      </c>
      <c r="O3900">
        <v>0</v>
      </c>
      <c r="P3900">
        <v>74</v>
      </c>
      <c r="Q3900">
        <v>41</v>
      </c>
      <c r="R3900">
        <v>2</v>
      </c>
      <c r="S3900">
        <v>0</v>
      </c>
      <c r="T3900">
        <v>74</v>
      </c>
    </row>
    <row r="3901" spans="1:20" x14ac:dyDescent="0.2">
      <c r="A3901" s="1">
        <v>43405</v>
      </c>
      <c r="B3901" t="s">
        <v>27</v>
      </c>
      <c r="C3901">
        <v>13</v>
      </c>
      <c r="D3901">
        <v>8</v>
      </c>
      <c r="E3901">
        <v>0</v>
      </c>
      <c r="F3901">
        <v>119</v>
      </c>
      <c r="G3901" s="5">
        <v>12.692307692307599</v>
      </c>
      <c r="H3901" s="5">
        <v>30882.615384615299</v>
      </c>
      <c r="I3901">
        <v>10</v>
      </c>
      <c r="J3901">
        <v>8</v>
      </c>
      <c r="K3901">
        <v>0</v>
      </c>
      <c r="L3901">
        <v>95</v>
      </c>
      <c r="M3901">
        <v>12</v>
      </c>
      <c r="N3901">
        <v>8</v>
      </c>
      <c r="O3901">
        <v>1</v>
      </c>
      <c r="P3901">
        <v>100</v>
      </c>
      <c r="Q3901">
        <v>6</v>
      </c>
      <c r="R3901">
        <v>8</v>
      </c>
      <c r="S3901">
        <v>2</v>
      </c>
      <c r="T3901">
        <v>47</v>
      </c>
    </row>
    <row r="3902" spans="1:20" x14ac:dyDescent="0.2">
      <c r="A3902" s="1">
        <v>43405</v>
      </c>
      <c r="B3902" t="s">
        <v>28</v>
      </c>
      <c r="C3902">
        <v>12</v>
      </c>
      <c r="D3902">
        <v>6</v>
      </c>
      <c r="E3902">
        <v>0</v>
      </c>
      <c r="F3902">
        <v>77</v>
      </c>
      <c r="G3902" s="5">
        <v>8.4166666666666607</v>
      </c>
      <c r="H3902" s="5">
        <v>58368.083333333299</v>
      </c>
      <c r="I3902">
        <v>13</v>
      </c>
      <c r="J3902">
        <v>8</v>
      </c>
      <c r="K3902">
        <v>0</v>
      </c>
      <c r="L3902">
        <v>98</v>
      </c>
      <c r="M3902">
        <v>15</v>
      </c>
      <c r="N3902">
        <v>8</v>
      </c>
      <c r="O3902">
        <v>0</v>
      </c>
      <c r="P3902">
        <v>112</v>
      </c>
      <c r="Q3902">
        <v>9</v>
      </c>
      <c r="R3902">
        <v>15</v>
      </c>
      <c r="S3902">
        <v>0</v>
      </c>
      <c r="T3902">
        <v>133</v>
      </c>
    </row>
    <row r="3903" spans="1:20" x14ac:dyDescent="0.2">
      <c r="A3903" s="1">
        <v>43405</v>
      </c>
      <c r="B3903" t="s">
        <v>29</v>
      </c>
      <c r="C3903">
        <v>10</v>
      </c>
      <c r="D3903">
        <v>2</v>
      </c>
      <c r="E3903">
        <v>0</v>
      </c>
      <c r="F3903">
        <v>27</v>
      </c>
      <c r="G3903" s="5">
        <v>7.4</v>
      </c>
      <c r="H3903" s="5">
        <v>70037.7</v>
      </c>
      <c r="I3903">
        <v>17</v>
      </c>
      <c r="J3903">
        <v>2</v>
      </c>
      <c r="K3903">
        <v>0</v>
      </c>
      <c r="L3903">
        <v>46</v>
      </c>
      <c r="M3903">
        <v>17</v>
      </c>
      <c r="N3903">
        <v>2</v>
      </c>
      <c r="O3903">
        <v>0</v>
      </c>
      <c r="P3903">
        <v>44</v>
      </c>
      <c r="Q3903">
        <v>17</v>
      </c>
      <c r="R3903">
        <v>2</v>
      </c>
      <c r="S3903">
        <v>0</v>
      </c>
      <c r="T3903">
        <v>36</v>
      </c>
    </row>
    <row r="3904" spans="1:20" x14ac:dyDescent="0.2">
      <c r="A3904" s="1">
        <v>43405</v>
      </c>
      <c r="B3904" t="s">
        <v>30</v>
      </c>
      <c r="C3904">
        <v>5</v>
      </c>
      <c r="D3904">
        <v>2</v>
      </c>
      <c r="E3904">
        <v>0</v>
      </c>
      <c r="F3904">
        <v>16</v>
      </c>
      <c r="G3904" s="5">
        <v>1.2</v>
      </c>
      <c r="H3904" s="5">
        <v>80013.2</v>
      </c>
      <c r="I3904">
        <v>16</v>
      </c>
      <c r="J3904">
        <v>2</v>
      </c>
      <c r="K3904">
        <v>0</v>
      </c>
      <c r="L3904">
        <v>39</v>
      </c>
      <c r="M3904">
        <v>10</v>
      </c>
      <c r="N3904">
        <v>2</v>
      </c>
      <c r="O3904">
        <v>0</v>
      </c>
      <c r="P3904">
        <v>21</v>
      </c>
      <c r="Q3904">
        <v>10</v>
      </c>
      <c r="R3904">
        <v>2</v>
      </c>
      <c r="S3904">
        <v>1</v>
      </c>
      <c r="T3904">
        <v>30</v>
      </c>
    </row>
    <row r="3905" spans="1:20" x14ac:dyDescent="0.2">
      <c r="A3905" s="1">
        <v>43405</v>
      </c>
      <c r="B3905" t="s">
        <v>31</v>
      </c>
      <c r="C3905">
        <v>68</v>
      </c>
      <c r="D3905">
        <v>12</v>
      </c>
      <c r="E3905">
        <v>0</v>
      </c>
      <c r="F3905">
        <v>788</v>
      </c>
      <c r="G3905" s="5">
        <v>6.9850746268656696</v>
      </c>
      <c r="H3905" s="5">
        <v>58240.029850746199</v>
      </c>
      <c r="I3905">
        <v>85</v>
      </c>
      <c r="J3905">
        <v>10</v>
      </c>
      <c r="K3905">
        <v>1</v>
      </c>
      <c r="L3905">
        <v>816</v>
      </c>
      <c r="M3905">
        <v>79</v>
      </c>
      <c r="N3905">
        <v>13</v>
      </c>
      <c r="O3905">
        <v>1</v>
      </c>
      <c r="P3905">
        <v>952</v>
      </c>
      <c r="Q3905">
        <v>79</v>
      </c>
      <c r="R3905">
        <v>12</v>
      </c>
      <c r="S3905">
        <v>0</v>
      </c>
      <c r="T3905">
        <v>930</v>
      </c>
    </row>
    <row r="3906" spans="1:20" x14ac:dyDescent="0.2">
      <c r="A3906" s="1">
        <v>43405</v>
      </c>
      <c r="B3906" t="s">
        <v>32</v>
      </c>
      <c r="C3906">
        <v>30</v>
      </c>
      <c r="D3906">
        <v>3</v>
      </c>
      <c r="E3906">
        <v>0</v>
      </c>
      <c r="F3906">
        <v>117</v>
      </c>
      <c r="G3906" s="5">
        <v>3</v>
      </c>
      <c r="H3906" s="5">
        <v>60058.6</v>
      </c>
      <c r="I3906">
        <v>24</v>
      </c>
      <c r="J3906">
        <v>3</v>
      </c>
      <c r="K3906">
        <v>0</v>
      </c>
      <c r="L3906">
        <v>77</v>
      </c>
      <c r="M3906">
        <v>27</v>
      </c>
      <c r="N3906">
        <v>3</v>
      </c>
      <c r="O3906">
        <v>0</v>
      </c>
      <c r="P3906">
        <v>106</v>
      </c>
      <c r="Q3906">
        <v>27</v>
      </c>
      <c r="R3906">
        <v>3</v>
      </c>
      <c r="S3906">
        <v>1</v>
      </c>
      <c r="T3906">
        <v>95</v>
      </c>
    </row>
    <row r="3907" spans="1:20" x14ac:dyDescent="0.2">
      <c r="A3907" s="1">
        <v>43406</v>
      </c>
      <c r="B3907" t="s">
        <v>18</v>
      </c>
      <c r="C3907">
        <v>15</v>
      </c>
      <c r="D3907">
        <v>4</v>
      </c>
      <c r="E3907">
        <v>0</v>
      </c>
      <c r="F3907">
        <v>52</v>
      </c>
      <c r="G3907" s="5">
        <v>4.75</v>
      </c>
      <c r="H3907" s="5">
        <v>50243.666666666599</v>
      </c>
      <c r="I3907">
        <v>16</v>
      </c>
      <c r="J3907">
        <v>4</v>
      </c>
      <c r="K3907">
        <v>0</v>
      </c>
      <c r="L3907">
        <v>52</v>
      </c>
      <c r="M3907">
        <v>9</v>
      </c>
      <c r="N3907">
        <v>4</v>
      </c>
      <c r="O3907">
        <v>0</v>
      </c>
      <c r="P3907">
        <v>32</v>
      </c>
      <c r="Q3907">
        <v>18</v>
      </c>
      <c r="R3907">
        <v>4</v>
      </c>
      <c r="S3907">
        <v>1</v>
      </c>
      <c r="T3907">
        <v>55</v>
      </c>
    </row>
    <row r="3908" spans="1:20" x14ac:dyDescent="0.2">
      <c r="A3908" s="1">
        <v>43406</v>
      </c>
      <c r="B3908" t="s">
        <v>19</v>
      </c>
      <c r="C3908">
        <v>32</v>
      </c>
      <c r="D3908">
        <v>12</v>
      </c>
      <c r="E3908">
        <v>1</v>
      </c>
      <c r="F3908">
        <v>341</v>
      </c>
      <c r="G3908" s="5">
        <v>2.375</v>
      </c>
      <c r="H3908" s="5">
        <v>65862.4375</v>
      </c>
      <c r="I3908">
        <v>38</v>
      </c>
      <c r="J3908">
        <v>10</v>
      </c>
      <c r="K3908">
        <v>1</v>
      </c>
      <c r="L3908">
        <v>368</v>
      </c>
      <c r="M3908">
        <v>64</v>
      </c>
      <c r="N3908">
        <v>13</v>
      </c>
      <c r="O3908">
        <v>1</v>
      </c>
      <c r="P3908">
        <v>777</v>
      </c>
      <c r="Q3908">
        <v>29</v>
      </c>
      <c r="R3908">
        <v>15</v>
      </c>
      <c r="S3908">
        <v>1</v>
      </c>
      <c r="T3908">
        <v>414</v>
      </c>
    </row>
    <row r="3909" spans="1:20" x14ac:dyDescent="0.2">
      <c r="A3909" s="1">
        <v>43406</v>
      </c>
      <c r="B3909" t="s">
        <v>20</v>
      </c>
      <c r="C3909">
        <v>16</v>
      </c>
      <c r="D3909">
        <v>6</v>
      </c>
      <c r="E3909">
        <v>0</v>
      </c>
      <c r="F3909">
        <v>103</v>
      </c>
      <c r="G3909" s="5">
        <v>2.9375</v>
      </c>
      <c r="H3909" s="5">
        <v>56305.5625</v>
      </c>
      <c r="I3909">
        <v>26</v>
      </c>
      <c r="J3909">
        <v>8</v>
      </c>
      <c r="K3909">
        <v>0</v>
      </c>
      <c r="L3909">
        <v>202</v>
      </c>
      <c r="M3909">
        <v>32</v>
      </c>
      <c r="N3909">
        <v>9</v>
      </c>
      <c r="O3909">
        <v>0</v>
      </c>
      <c r="P3909">
        <v>281</v>
      </c>
      <c r="Q3909">
        <v>28</v>
      </c>
      <c r="R3909">
        <v>8</v>
      </c>
      <c r="S3909">
        <v>0</v>
      </c>
      <c r="T3909">
        <v>227</v>
      </c>
    </row>
    <row r="3910" spans="1:20" x14ac:dyDescent="0.2">
      <c r="A3910" s="1">
        <v>43406</v>
      </c>
      <c r="B3910" t="s">
        <v>21</v>
      </c>
      <c r="C3910">
        <v>14</v>
      </c>
      <c r="D3910">
        <v>10</v>
      </c>
      <c r="E3910">
        <v>0</v>
      </c>
      <c r="F3910">
        <v>143</v>
      </c>
      <c r="G3910" s="5">
        <v>2.71428571428571</v>
      </c>
      <c r="H3910" s="5">
        <v>42927.714285714203</v>
      </c>
      <c r="I3910">
        <v>22</v>
      </c>
      <c r="J3910">
        <v>10</v>
      </c>
      <c r="K3910">
        <v>0</v>
      </c>
      <c r="L3910">
        <v>220</v>
      </c>
      <c r="M3910">
        <v>21</v>
      </c>
      <c r="N3910">
        <v>10</v>
      </c>
      <c r="O3910">
        <v>0</v>
      </c>
      <c r="P3910">
        <v>214</v>
      </c>
      <c r="Q3910">
        <v>11</v>
      </c>
      <c r="R3910">
        <v>10</v>
      </c>
      <c r="S3910">
        <v>0</v>
      </c>
      <c r="T3910">
        <v>111</v>
      </c>
    </row>
    <row r="3911" spans="1:20" x14ac:dyDescent="0.2">
      <c r="A3911" s="1">
        <v>43406</v>
      </c>
      <c r="B3911" t="s">
        <v>22</v>
      </c>
      <c r="C3911">
        <v>48</v>
      </c>
      <c r="D3911">
        <v>8</v>
      </c>
      <c r="E3911">
        <v>0</v>
      </c>
      <c r="F3911">
        <v>451</v>
      </c>
      <c r="G3911" s="5">
        <v>3.0227272727272698</v>
      </c>
      <c r="H3911" s="5">
        <v>52460.4545454545</v>
      </c>
      <c r="I3911">
        <v>40</v>
      </c>
      <c r="J3911">
        <v>7</v>
      </c>
      <c r="K3911">
        <v>0</v>
      </c>
      <c r="L3911">
        <v>349</v>
      </c>
      <c r="M3911">
        <v>59</v>
      </c>
      <c r="N3911">
        <v>8</v>
      </c>
      <c r="O3911">
        <v>0</v>
      </c>
      <c r="P3911">
        <v>549</v>
      </c>
      <c r="Q3911">
        <v>58</v>
      </c>
      <c r="R3911">
        <v>8</v>
      </c>
      <c r="S3911">
        <v>2</v>
      </c>
      <c r="T3911">
        <v>433</v>
      </c>
    </row>
    <row r="3912" spans="1:20" x14ac:dyDescent="0.2">
      <c r="A3912" s="1">
        <v>43406</v>
      </c>
      <c r="B3912" t="s">
        <v>23</v>
      </c>
      <c r="C3912">
        <v>73</v>
      </c>
      <c r="D3912">
        <v>10</v>
      </c>
      <c r="E3912">
        <v>0</v>
      </c>
      <c r="F3912">
        <v>806</v>
      </c>
      <c r="G3912" s="5">
        <v>11.723076923076899</v>
      </c>
      <c r="H3912" s="5">
        <v>52430.400000000001</v>
      </c>
      <c r="I3912">
        <v>45</v>
      </c>
      <c r="J3912">
        <v>10</v>
      </c>
      <c r="K3912">
        <v>0</v>
      </c>
      <c r="L3912">
        <v>490</v>
      </c>
      <c r="M3912">
        <v>99</v>
      </c>
      <c r="N3912">
        <v>10</v>
      </c>
      <c r="O3912">
        <v>0</v>
      </c>
      <c r="P3912">
        <v>1104</v>
      </c>
      <c r="Q3912">
        <v>75</v>
      </c>
      <c r="R3912">
        <v>10</v>
      </c>
      <c r="S3912">
        <v>4</v>
      </c>
      <c r="T3912">
        <v>580</v>
      </c>
    </row>
    <row r="3913" spans="1:20" x14ac:dyDescent="0.2">
      <c r="A3913" s="1">
        <v>43406</v>
      </c>
      <c r="B3913" t="s">
        <v>24</v>
      </c>
      <c r="C3913">
        <v>16</v>
      </c>
      <c r="D3913">
        <v>2</v>
      </c>
      <c r="E3913">
        <v>0</v>
      </c>
      <c r="F3913">
        <v>38</v>
      </c>
      <c r="G3913" s="5">
        <v>2.4375</v>
      </c>
      <c r="H3913" s="5">
        <v>50345.625</v>
      </c>
      <c r="I3913">
        <v>22</v>
      </c>
      <c r="J3913">
        <v>2</v>
      </c>
      <c r="K3913">
        <v>0</v>
      </c>
      <c r="L3913">
        <v>57</v>
      </c>
      <c r="M3913">
        <v>19</v>
      </c>
      <c r="N3913">
        <v>2</v>
      </c>
      <c r="O3913">
        <v>0</v>
      </c>
      <c r="P3913">
        <v>57</v>
      </c>
      <c r="Q3913">
        <v>13</v>
      </c>
      <c r="R3913">
        <v>2</v>
      </c>
      <c r="S3913">
        <v>0</v>
      </c>
      <c r="T3913">
        <v>50</v>
      </c>
    </row>
    <row r="3914" spans="1:20" x14ac:dyDescent="0.2">
      <c r="A3914" s="1">
        <v>43406</v>
      </c>
      <c r="B3914" t="s">
        <v>25</v>
      </c>
      <c r="C3914">
        <v>5</v>
      </c>
      <c r="D3914">
        <v>4</v>
      </c>
      <c r="E3914">
        <v>0</v>
      </c>
      <c r="F3914">
        <v>20</v>
      </c>
      <c r="G3914" s="5">
        <v>2.5</v>
      </c>
      <c r="H3914" s="5">
        <v>50139</v>
      </c>
      <c r="I3914">
        <v>5</v>
      </c>
      <c r="J3914">
        <v>4</v>
      </c>
      <c r="K3914">
        <v>0</v>
      </c>
      <c r="L3914">
        <v>18</v>
      </c>
      <c r="M3914">
        <v>13</v>
      </c>
      <c r="N3914">
        <v>4</v>
      </c>
      <c r="O3914">
        <v>0</v>
      </c>
      <c r="P3914">
        <v>51</v>
      </c>
      <c r="Q3914">
        <v>17</v>
      </c>
      <c r="R3914">
        <v>4</v>
      </c>
      <c r="S3914">
        <v>1</v>
      </c>
      <c r="T3914">
        <v>60</v>
      </c>
    </row>
    <row r="3915" spans="1:20" x14ac:dyDescent="0.2">
      <c r="A3915" s="1">
        <v>43406</v>
      </c>
      <c r="B3915" t="s">
        <v>26</v>
      </c>
      <c r="C3915">
        <v>54</v>
      </c>
      <c r="D3915">
        <v>2</v>
      </c>
      <c r="E3915">
        <v>0</v>
      </c>
      <c r="F3915">
        <v>107</v>
      </c>
      <c r="G3915" s="5">
        <v>2.8484848484848402</v>
      </c>
      <c r="H3915" s="5">
        <v>57727.484848484797</v>
      </c>
      <c r="I3915">
        <v>60</v>
      </c>
      <c r="J3915">
        <v>2</v>
      </c>
      <c r="K3915">
        <v>0</v>
      </c>
      <c r="L3915">
        <v>116</v>
      </c>
      <c r="M3915">
        <v>91</v>
      </c>
      <c r="N3915">
        <v>2</v>
      </c>
      <c r="O3915">
        <v>0</v>
      </c>
      <c r="P3915">
        <v>178</v>
      </c>
      <c r="Q3915">
        <v>59</v>
      </c>
      <c r="R3915">
        <v>2</v>
      </c>
      <c r="S3915">
        <v>0</v>
      </c>
      <c r="T3915">
        <v>112</v>
      </c>
    </row>
    <row r="3916" spans="1:20" x14ac:dyDescent="0.2">
      <c r="A3916" s="1">
        <v>43406</v>
      </c>
      <c r="B3916" t="s">
        <v>27</v>
      </c>
      <c r="C3916">
        <v>21</v>
      </c>
      <c r="D3916">
        <v>8</v>
      </c>
      <c r="E3916">
        <v>2</v>
      </c>
      <c r="F3916">
        <v>158</v>
      </c>
      <c r="G3916" s="5">
        <v>2.4285714285714199</v>
      </c>
      <c r="H3916" s="5">
        <v>61993</v>
      </c>
      <c r="I3916">
        <v>15</v>
      </c>
      <c r="J3916">
        <v>8</v>
      </c>
      <c r="K3916">
        <v>0</v>
      </c>
      <c r="L3916">
        <v>137</v>
      </c>
      <c r="M3916">
        <v>14</v>
      </c>
      <c r="N3916">
        <v>8</v>
      </c>
      <c r="O3916">
        <v>1</v>
      </c>
      <c r="P3916">
        <v>126</v>
      </c>
      <c r="Q3916">
        <v>20</v>
      </c>
      <c r="R3916">
        <v>8</v>
      </c>
      <c r="S3916">
        <v>2</v>
      </c>
      <c r="T3916">
        <v>154</v>
      </c>
    </row>
    <row r="3917" spans="1:20" x14ac:dyDescent="0.2">
      <c r="A3917" s="1">
        <v>43406</v>
      </c>
      <c r="B3917" t="s">
        <v>28</v>
      </c>
      <c r="C3917">
        <v>15</v>
      </c>
      <c r="D3917">
        <v>8</v>
      </c>
      <c r="E3917">
        <v>0</v>
      </c>
      <c r="F3917">
        <v>110</v>
      </c>
      <c r="G3917" s="5">
        <v>2.86666666666666</v>
      </c>
      <c r="H3917" s="5">
        <v>60068.4</v>
      </c>
      <c r="I3917">
        <v>16</v>
      </c>
      <c r="J3917">
        <v>8</v>
      </c>
      <c r="K3917">
        <v>1</v>
      </c>
      <c r="L3917">
        <v>125</v>
      </c>
      <c r="M3917">
        <v>29</v>
      </c>
      <c r="N3917">
        <v>8</v>
      </c>
      <c r="O3917">
        <v>1</v>
      </c>
      <c r="P3917">
        <v>210</v>
      </c>
      <c r="Q3917">
        <v>18</v>
      </c>
      <c r="R3917">
        <v>9</v>
      </c>
      <c r="S3917">
        <v>1</v>
      </c>
      <c r="T3917">
        <v>153</v>
      </c>
    </row>
    <row r="3918" spans="1:20" x14ac:dyDescent="0.2">
      <c r="A3918" s="1">
        <v>43406</v>
      </c>
      <c r="B3918" t="s">
        <v>29</v>
      </c>
      <c r="C3918">
        <v>27</v>
      </c>
      <c r="D3918">
        <v>2</v>
      </c>
      <c r="E3918">
        <v>0</v>
      </c>
      <c r="F3918">
        <v>63</v>
      </c>
      <c r="G3918" s="5">
        <v>3.32</v>
      </c>
      <c r="H3918" s="5">
        <v>52176.04</v>
      </c>
      <c r="I3918">
        <v>21</v>
      </c>
      <c r="J3918">
        <v>2</v>
      </c>
      <c r="K3918">
        <v>0</v>
      </c>
      <c r="L3918">
        <v>59</v>
      </c>
      <c r="M3918">
        <v>31</v>
      </c>
      <c r="N3918">
        <v>2</v>
      </c>
      <c r="O3918">
        <v>0</v>
      </c>
      <c r="P3918">
        <v>75</v>
      </c>
      <c r="Q3918">
        <v>26</v>
      </c>
      <c r="R3918">
        <v>2</v>
      </c>
      <c r="S3918">
        <v>0</v>
      </c>
      <c r="T3918">
        <v>57</v>
      </c>
    </row>
    <row r="3919" spans="1:20" x14ac:dyDescent="0.2">
      <c r="A3919" s="1">
        <v>43406</v>
      </c>
      <c r="B3919" t="s">
        <v>30</v>
      </c>
      <c r="C3919">
        <v>18</v>
      </c>
      <c r="D3919">
        <v>2</v>
      </c>
      <c r="E3919">
        <v>0</v>
      </c>
      <c r="F3919">
        <v>52</v>
      </c>
      <c r="G3919" s="5">
        <v>2.7777777777777701</v>
      </c>
      <c r="H3919" s="5">
        <v>55649.777777777701</v>
      </c>
      <c r="I3919">
        <v>12</v>
      </c>
      <c r="J3919">
        <v>2</v>
      </c>
      <c r="K3919">
        <v>0</v>
      </c>
      <c r="L3919">
        <v>32</v>
      </c>
      <c r="M3919">
        <v>18</v>
      </c>
      <c r="N3919">
        <v>2</v>
      </c>
      <c r="O3919">
        <v>0</v>
      </c>
      <c r="P3919">
        <v>52</v>
      </c>
      <c r="Q3919">
        <v>16</v>
      </c>
      <c r="R3919">
        <v>2</v>
      </c>
      <c r="S3919">
        <v>0</v>
      </c>
      <c r="T3919">
        <v>46</v>
      </c>
    </row>
    <row r="3920" spans="1:20" x14ac:dyDescent="0.2">
      <c r="A3920" s="1">
        <v>43406</v>
      </c>
      <c r="B3920" t="s">
        <v>31</v>
      </c>
      <c r="C3920">
        <v>118</v>
      </c>
      <c r="D3920">
        <v>13</v>
      </c>
      <c r="E3920">
        <v>0</v>
      </c>
      <c r="F3920">
        <v>1465</v>
      </c>
      <c r="G3920" s="5">
        <v>3.2881355932203302</v>
      </c>
      <c r="H3920" s="5">
        <v>50159.398305084702</v>
      </c>
      <c r="I3920">
        <v>122</v>
      </c>
      <c r="J3920">
        <v>12</v>
      </c>
      <c r="K3920">
        <v>0</v>
      </c>
      <c r="L3920">
        <v>1356</v>
      </c>
      <c r="M3920">
        <v>142</v>
      </c>
      <c r="N3920">
        <v>13</v>
      </c>
      <c r="O3920">
        <v>0</v>
      </c>
      <c r="P3920">
        <v>1849</v>
      </c>
      <c r="Q3920">
        <v>123</v>
      </c>
      <c r="R3920">
        <v>13</v>
      </c>
      <c r="S3920">
        <v>0</v>
      </c>
      <c r="T3920">
        <v>1485</v>
      </c>
    </row>
    <row r="3921" spans="1:20" x14ac:dyDescent="0.2">
      <c r="A3921" s="1">
        <v>43406</v>
      </c>
      <c r="B3921" t="s">
        <v>32</v>
      </c>
      <c r="C3921">
        <v>44</v>
      </c>
      <c r="D3921">
        <v>3</v>
      </c>
      <c r="E3921">
        <v>0</v>
      </c>
      <c r="F3921">
        <v>171</v>
      </c>
      <c r="G3921" s="5">
        <v>2.7209302325581302</v>
      </c>
      <c r="H3921" s="5">
        <v>62919.023255813903</v>
      </c>
      <c r="I3921">
        <v>41</v>
      </c>
      <c r="J3921">
        <v>3</v>
      </c>
      <c r="K3921">
        <v>0</v>
      </c>
      <c r="L3921">
        <v>151</v>
      </c>
      <c r="M3921">
        <v>52</v>
      </c>
      <c r="N3921">
        <v>3</v>
      </c>
      <c r="O3921">
        <v>0</v>
      </c>
      <c r="P3921">
        <v>199</v>
      </c>
      <c r="Q3921">
        <v>43</v>
      </c>
      <c r="R3921">
        <v>3</v>
      </c>
      <c r="S3921">
        <v>0</v>
      </c>
      <c r="T3921">
        <v>209</v>
      </c>
    </row>
    <row r="3922" spans="1:20" x14ac:dyDescent="0.2">
      <c r="A3922" s="1">
        <v>43407</v>
      </c>
      <c r="B3922" t="s">
        <v>18</v>
      </c>
      <c r="C3922">
        <v>12</v>
      </c>
      <c r="D3922">
        <v>4</v>
      </c>
      <c r="E3922">
        <v>0</v>
      </c>
      <c r="F3922">
        <v>41</v>
      </c>
      <c r="G3922" s="5">
        <v>1.1111111111111101</v>
      </c>
      <c r="H3922" s="5">
        <v>88987.222222222204</v>
      </c>
      <c r="I3922">
        <v>20</v>
      </c>
      <c r="J3922">
        <v>4</v>
      </c>
      <c r="K3922">
        <v>0</v>
      </c>
      <c r="L3922">
        <v>70</v>
      </c>
      <c r="M3922">
        <v>11</v>
      </c>
      <c r="N3922">
        <v>4</v>
      </c>
      <c r="O3922">
        <v>0</v>
      </c>
      <c r="P3922">
        <v>38</v>
      </c>
      <c r="Q3922">
        <v>11</v>
      </c>
      <c r="R3922">
        <v>4</v>
      </c>
      <c r="S3922">
        <v>0</v>
      </c>
      <c r="T3922">
        <v>38</v>
      </c>
    </row>
    <row r="3923" spans="1:20" x14ac:dyDescent="0.2">
      <c r="A3923" s="1">
        <v>43407</v>
      </c>
      <c r="B3923" t="s">
        <v>19</v>
      </c>
      <c r="C3923">
        <v>39</v>
      </c>
      <c r="D3923">
        <v>11</v>
      </c>
      <c r="E3923">
        <v>1</v>
      </c>
      <c r="F3923">
        <v>380</v>
      </c>
      <c r="G3923" s="5">
        <v>1.2307692307692299</v>
      </c>
      <c r="H3923" s="5">
        <v>84650.897435897394</v>
      </c>
      <c r="I3923">
        <v>36</v>
      </c>
      <c r="J3923">
        <v>11</v>
      </c>
      <c r="K3923">
        <v>1</v>
      </c>
      <c r="L3923">
        <v>364</v>
      </c>
      <c r="M3923">
        <v>42</v>
      </c>
      <c r="N3923">
        <v>12</v>
      </c>
      <c r="O3923">
        <v>1</v>
      </c>
      <c r="P3923">
        <v>442</v>
      </c>
      <c r="Q3923">
        <v>52</v>
      </c>
      <c r="R3923">
        <v>13</v>
      </c>
      <c r="S3923">
        <v>1</v>
      </c>
      <c r="T3923">
        <v>614</v>
      </c>
    </row>
    <row r="3924" spans="1:20" x14ac:dyDescent="0.2">
      <c r="A3924" s="1">
        <v>43407</v>
      </c>
      <c r="B3924" t="s">
        <v>20</v>
      </c>
      <c r="C3924">
        <v>16</v>
      </c>
      <c r="D3924">
        <v>7</v>
      </c>
      <c r="E3924">
        <v>0</v>
      </c>
      <c r="F3924">
        <v>114</v>
      </c>
      <c r="G3924" s="5">
        <v>2.9375</v>
      </c>
      <c r="H3924" s="5">
        <v>62564.3125</v>
      </c>
      <c r="I3924">
        <v>34</v>
      </c>
      <c r="J3924">
        <v>7</v>
      </c>
      <c r="K3924">
        <v>0</v>
      </c>
      <c r="L3924">
        <v>238</v>
      </c>
      <c r="M3924">
        <v>20</v>
      </c>
      <c r="N3924">
        <v>12</v>
      </c>
      <c r="O3924">
        <v>0</v>
      </c>
      <c r="P3924">
        <v>242</v>
      </c>
      <c r="Q3924">
        <v>26</v>
      </c>
      <c r="R3924">
        <v>10</v>
      </c>
      <c r="S3924">
        <v>0</v>
      </c>
      <c r="T3924">
        <v>248</v>
      </c>
    </row>
    <row r="3925" spans="1:20" x14ac:dyDescent="0.2">
      <c r="A3925" s="1">
        <v>43407</v>
      </c>
      <c r="B3925" t="s">
        <v>21</v>
      </c>
      <c r="C3925">
        <v>12</v>
      </c>
      <c r="D3925">
        <v>10</v>
      </c>
      <c r="E3925">
        <v>0</v>
      </c>
      <c r="F3925">
        <v>123</v>
      </c>
      <c r="G3925" s="5">
        <v>2.5833333333333299</v>
      </c>
      <c r="H3925" s="5">
        <v>58493</v>
      </c>
      <c r="I3925">
        <v>21</v>
      </c>
      <c r="J3925">
        <v>10</v>
      </c>
      <c r="K3925">
        <v>0</v>
      </c>
      <c r="L3925">
        <v>210</v>
      </c>
      <c r="M3925">
        <v>17</v>
      </c>
      <c r="N3925">
        <v>10</v>
      </c>
      <c r="O3925">
        <v>0</v>
      </c>
      <c r="P3925">
        <v>169</v>
      </c>
      <c r="Q3925">
        <v>16</v>
      </c>
      <c r="R3925">
        <v>10</v>
      </c>
      <c r="S3925">
        <v>0</v>
      </c>
      <c r="T3925">
        <v>162</v>
      </c>
    </row>
    <row r="3926" spans="1:20" x14ac:dyDescent="0.2">
      <c r="A3926" s="1">
        <v>43407</v>
      </c>
      <c r="B3926" t="s">
        <v>22</v>
      </c>
      <c r="C3926">
        <v>42</v>
      </c>
      <c r="D3926">
        <v>8</v>
      </c>
      <c r="E3926">
        <v>0</v>
      </c>
      <c r="F3926">
        <v>395</v>
      </c>
      <c r="G3926" s="5">
        <v>9.8918918918918894</v>
      </c>
      <c r="H3926" s="5">
        <v>64969.891891891799</v>
      </c>
      <c r="I3926">
        <v>57</v>
      </c>
      <c r="J3926">
        <v>7</v>
      </c>
      <c r="K3926">
        <v>0</v>
      </c>
      <c r="L3926">
        <v>501</v>
      </c>
      <c r="M3926">
        <v>36</v>
      </c>
      <c r="N3926">
        <v>8</v>
      </c>
      <c r="O3926">
        <v>0</v>
      </c>
      <c r="P3926">
        <v>332</v>
      </c>
      <c r="Q3926">
        <v>41</v>
      </c>
      <c r="R3926">
        <v>8</v>
      </c>
      <c r="S3926">
        <v>0</v>
      </c>
      <c r="T3926">
        <v>380</v>
      </c>
    </row>
    <row r="3927" spans="1:20" x14ac:dyDescent="0.2">
      <c r="A3927" s="1">
        <v>43407</v>
      </c>
      <c r="B3927" t="s">
        <v>23</v>
      </c>
      <c r="C3927">
        <v>67</v>
      </c>
      <c r="D3927">
        <v>10</v>
      </c>
      <c r="E3927">
        <v>1</v>
      </c>
      <c r="F3927">
        <v>719</v>
      </c>
      <c r="G3927" s="5">
        <v>8.2063492063492003</v>
      </c>
      <c r="H3927" s="5">
        <v>63568.650793650697</v>
      </c>
      <c r="I3927">
        <v>77</v>
      </c>
      <c r="J3927">
        <v>10</v>
      </c>
      <c r="K3927">
        <v>0</v>
      </c>
      <c r="L3927">
        <v>865</v>
      </c>
      <c r="M3927">
        <v>52</v>
      </c>
      <c r="N3927">
        <v>10</v>
      </c>
      <c r="O3927">
        <v>0</v>
      </c>
      <c r="P3927">
        <v>577</v>
      </c>
      <c r="Q3927">
        <v>52</v>
      </c>
      <c r="R3927">
        <v>10</v>
      </c>
      <c r="S3927">
        <v>0</v>
      </c>
      <c r="T3927">
        <v>570</v>
      </c>
    </row>
    <row r="3928" spans="1:20" x14ac:dyDescent="0.2">
      <c r="A3928" s="1">
        <v>43407</v>
      </c>
      <c r="B3928" t="s">
        <v>24</v>
      </c>
      <c r="C3928">
        <v>19</v>
      </c>
      <c r="D3928">
        <v>2</v>
      </c>
      <c r="E3928">
        <v>0</v>
      </c>
      <c r="F3928">
        <v>46</v>
      </c>
      <c r="G3928" s="5">
        <v>2.0526315789473601</v>
      </c>
      <c r="H3928" s="5">
        <v>68482.052631578903</v>
      </c>
      <c r="I3928">
        <v>23</v>
      </c>
      <c r="J3928">
        <v>2</v>
      </c>
      <c r="K3928">
        <v>0</v>
      </c>
      <c r="L3928">
        <v>50</v>
      </c>
      <c r="M3928">
        <v>16</v>
      </c>
      <c r="N3928">
        <v>2</v>
      </c>
      <c r="O3928">
        <v>0</v>
      </c>
      <c r="P3928">
        <v>40</v>
      </c>
      <c r="Q3928">
        <v>27</v>
      </c>
      <c r="R3928">
        <v>2</v>
      </c>
      <c r="S3928">
        <v>0</v>
      </c>
      <c r="T3928">
        <v>72</v>
      </c>
    </row>
    <row r="3929" spans="1:20" x14ac:dyDescent="0.2">
      <c r="A3929" s="1">
        <v>43407</v>
      </c>
      <c r="B3929" t="s">
        <v>25</v>
      </c>
      <c r="C3929">
        <v>9</v>
      </c>
      <c r="D3929">
        <v>4</v>
      </c>
      <c r="E3929">
        <v>0</v>
      </c>
      <c r="F3929">
        <v>36</v>
      </c>
      <c r="G3929" s="5">
        <v>2</v>
      </c>
      <c r="H3929" s="5">
        <v>57212</v>
      </c>
      <c r="I3929">
        <v>10</v>
      </c>
      <c r="J3929">
        <v>4</v>
      </c>
      <c r="K3929">
        <v>0</v>
      </c>
      <c r="L3929">
        <v>35</v>
      </c>
      <c r="M3929">
        <v>9</v>
      </c>
      <c r="N3929">
        <v>4</v>
      </c>
      <c r="O3929">
        <v>0</v>
      </c>
      <c r="P3929">
        <v>36</v>
      </c>
      <c r="Q3929">
        <v>14</v>
      </c>
      <c r="R3929">
        <v>4</v>
      </c>
      <c r="S3929">
        <v>0</v>
      </c>
      <c r="T3929">
        <v>56</v>
      </c>
    </row>
    <row r="3930" spans="1:20" x14ac:dyDescent="0.2">
      <c r="A3930" s="1">
        <v>43407</v>
      </c>
      <c r="B3930" t="s">
        <v>26</v>
      </c>
      <c r="C3930">
        <v>37</v>
      </c>
      <c r="D3930">
        <v>2</v>
      </c>
      <c r="E3930">
        <v>0</v>
      </c>
      <c r="F3930">
        <v>74</v>
      </c>
      <c r="G3930" s="5">
        <v>2.54838709677419</v>
      </c>
      <c r="H3930" s="5">
        <v>64572.451612903198</v>
      </c>
      <c r="I3930">
        <v>58</v>
      </c>
      <c r="J3930">
        <v>2</v>
      </c>
      <c r="K3930">
        <v>0</v>
      </c>
      <c r="L3930">
        <v>113</v>
      </c>
      <c r="M3930">
        <v>63</v>
      </c>
      <c r="N3930">
        <v>2</v>
      </c>
      <c r="O3930">
        <v>0</v>
      </c>
      <c r="P3930">
        <v>125</v>
      </c>
      <c r="Q3930">
        <v>73</v>
      </c>
      <c r="R3930">
        <v>2</v>
      </c>
      <c r="S3930">
        <v>0</v>
      </c>
      <c r="T3930">
        <v>141</v>
      </c>
    </row>
    <row r="3931" spans="1:20" x14ac:dyDescent="0.2">
      <c r="A3931" s="1">
        <v>43407</v>
      </c>
      <c r="B3931" t="s">
        <v>27</v>
      </c>
      <c r="C3931">
        <v>15</v>
      </c>
      <c r="D3931">
        <v>8</v>
      </c>
      <c r="E3931">
        <v>0</v>
      </c>
      <c r="F3931">
        <v>135</v>
      </c>
      <c r="G3931" s="5">
        <v>3.75</v>
      </c>
      <c r="H3931" s="5">
        <v>58408.083333333299</v>
      </c>
      <c r="I3931">
        <v>13</v>
      </c>
      <c r="J3931">
        <v>8</v>
      </c>
      <c r="K3931">
        <v>0</v>
      </c>
      <c r="L3931">
        <v>125</v>
      </c>
      <c r="M3931">
        <v>8</v>
      </c>
      <c r="N3931">
        <v>8</v>
      </c>
      <c r="O3931">
        <v>0</v>
      </c>
      <c r="P3931">
        <v>74</v>
      </c>
      <c r="Q3931">
        <v>17</v>
      </c>
      <c r="R3931">
        <v>8</v>
      </c>
      <c r="S3931">
        <v>0</v>
      </c>
      <c r="T3931">
        <v>158</v>
      </c>
    </row>
    <row r="3932" spans="1:20" x14ac:dyDescent="0.2">
      <c r="A3932" s="1">
        <v>43407</v>
      </c>
      <c r="B3932" t="s">
        <v>28</v>
      </c>
      <c r="C3932">
        <v>20</v>
      </c>
      <c r="D3932">
        <v>7</v>
      </c>
      <c r="E3932">
        <v>0</v>
      </c>
      <c r="F3932">
        <v>140</v>
      </c>
      <c r="G3932" s="5">
        <v>1.85</v>
      </c>
      <c r="H3932" s="5">
        <v>55159.199999999997</v>
      </c>
      <c r="I3932">
        <v>23</v>
      </c>
      <c r="J3932">
        <v>9</v>
      </c>
      <c r="K3932">
        <v>0</v>
      </c>
      <c r="L3932">
        <v>207</v>
      </c>
      <c r="M3932">
        <v>26</v>
      </c>
      <c r="N3932">
        <v>8</v>
      </c>
      <c r="O3932">
        <v>0</v>
      </c>
      <c r="P3932">
        <v>197</v>
      </c>
      <c r="Q3932">
        <v>23</v>
      </c>
      <c r="R3932">
        <v>8</v>
      </c>
      <c r="S3932">
        <v>0</v>
      </c>
      <c r="T3932">
        <v>177</v>
      </c>
    </row>
    <row r="3933" spans="1:20" x14ac:dyDescent="0.2">
      <c r="A3933" s="1">
        <v>43407</v>
      </c>
      <c r="B3933" t="s">
        <v>29</v>
      </c>
      <c r="C3933">
        <v>13</v>
      </c>
      <c r="D3933">
        <v>2</v>
      </c>
      <c r="E3933">
        <v>0</v>
      </c>
      <c r="F3933">
        <v>26</v>
      </c>
      <c r="G3933" s="5">
        <v>2</v>
      </c>
      <c r="H3933" s="5">
        <v>77014.615384615303</v>
      </c>
      <c r="I3933">
        <v>30</v>
      </c>
      <c r="J3933">
        <v>2</v>
      </c>
      <c r="K3933">
        <v>0</v>
      </c>
      <c r="L3933">
        <v>86</v>
      </c>
      <c r="M3933">
        <v>20</v>
      </c>
      <c r="N3933">
        <v>2</v>
      </c>
      <c r="O3933">
        <v>0</v>
      </c>
      <c r="P3933">
        <v>50</v>
      </c>
      <c r="Q3933">
        <v>26</v>
      </c>
      <c r="R3933">
        <v>2</v>
      </c>
      <c r="S3933">
        <v>0</v>
      </c>
      <c r="T3933">
        <v>62</v>
      </c>
    </row>
    <row r="3934" spans="1:20" x14ac:dyDescent="0.2">
      <c r="A3934" s="1">
        <v>43407</v>
      </c>
      <c r="B3934" t="s">
        <v>30</v>
      </c>
      <c r="C3934">
        <v>23</v>
      </c>
      <c r="D3934">
        <v>2</v>
      </c>
      <c r="E3934">
        <v>0</v>
      </c>
      <c r="F3934">
        <v>50</v>
      </c>
      <c r="G3934" s="5">
        <v>1.52173913043478</v>
      </c>
      <c r="H3934" s="5">
        <v>82637.913043478198</v>
      </c>
      <c r="I3934">
        <v>26</v>
      </c>
      <c r="J3934">
        <v>2</v>
      </c>
      <c r="K3934">
        <v>0</v>
      </c>
      <c r="L3934">
        <v>58</v>
      </c>
      <c r="M3934">
        <v>19</v>
      </c>
      <c r="N3934">
        <v>2</v>
      </c>
      <c r="O3934">
        <v>0</v>
      </c>
      <c r="P3934">
        <v>52</v>
      </c>
      <c r="Q3934">
        <v>25</v>
      </c>
      <c r="R3934">
        <v>2</v>
      </c>
      <c r="S3934">
        <v>0</v>
      </c>
      <c r="T3934">
        <v>62</v>
      </c>
    </row>
    <row r="3935" spans="1:20" x14ac:dyDescent="0.2">
      <c r="A3935" s="1">
        <v>43407</v>
      </c>
      <c r="B3935" t="s">
        <v>31</v>
      </c>
      <c r="C3935">
        <v>86</v>
      </c>
      <c r="D3935">
        <v>12</v>
      </c>
      <c r="E3935">
        <v>0</v>
      </c>
      <c r="F3935">
        <v>996</v>
      </c>
      <c r="G3935" s="5">
        <v>3.5662650602409598</v>
      </c>
      <c r="H3935" s="5">
        <v>56709.879518072201</v>
      </c>
      <c r="I3935">
        <v>138</v>
      </c>
      <c r="J3935">
        <v>13</v>
      </c>
      <c r="K3935">
        <v>0</v>
      </c>
      <c r="L3935">
        <v>1736</v>
      </c>
      <c r="M3935">
        <v>102</v>
      </c>
      <c r="N3935">
        <v>16</v>
      </c>
      <c r="O3935">
        <v>1</v>
      </c>
      <c r="P3935">
        <v>1548</v>
      </c>
      <c r="Q3935">
        <v>124</v>
      </c>
      <c r="R3935">
        <v>13</v>
      </c>
      <c r="S3935">
        <v>0</v>
      </c>
      <c r="T3935">
        <v>1571</v>
      </c>
    </row>
    <row r="3936" spans="1:20" x14ac:dyDescent="0.2">
      <c r="A3936" s="1">
        <v>43407</v>
      </c>
      <c r="B3936" t="s">
        <v>32</v>
      </c>
      <c r="C3936">
        <v>42</v>
      </c>
      <c r="D3936">
        <v>3</v>
      </c>
      <c r="E3936">
        <v>0</v>
      </c>
      <c r="F3936">
        <v>181</v>
      </c>
      <c r="G3936" s="5">
        <v>3.0487804878048701</v>
      </c>
      <c r="H3936" s="5">
        <v>63499.414634146298</v>
      </c>
      <c r="I3936">
        <v>59</v>
      </c>
      <c r="J3936">
        <v>3</v>
      </c>
      <c r="K3936">
        <v>0</v>
      </c>
      <c r="L3936">
        <v>223</v>
      </c>
      <c r="M3936">
        <v>50</v>
      </c>
      <c r="N3936">
        <v>3</v>
      </c>
      <c r="O3936">
        <v>0</v>
      </c>
      <c r="P3936">
        <v>216</v>
      </c>
      <c r="Q3936">
        <v>60</v>
      </c>
      <c r="R3936">
        <v>3</v>
      </c>
      <c r="S3936">
        <v>0</v>
      </c>
      <c r="T3936">
        <v>240</v>
      </c>
    </row>
    <row r="3937" spans="1:20" x14ac:dyDescent="0.2">
      <c r="A3937" s="1">
        <v>43409</v>
      </c>
      <c r="B3937" t="s">
        <v>19</v>
      </c>
      <c r="C3937">
        <v>22</v>
      </c>
      <c r="D3937">
        <v>13</v>
      </c>
      <c r="E3937">
        <v>0</v>
      </c>
      <c r="F3937">
        <v>278</v>
      </c>
      <c r="G3937" s="5">
        <v>11.090909090908999</v>
      </c>
      <c r="H3937" s="5">
        <v>50043.4545454545</v>
      </c>
      <c r="I3937">
        <v>31</v>
      </c>
      <c r="J3937">
        <v>13</v>
      </c>
      <c r="K3937">
        <v>1</v>
      </c>
      <c r="L3937">
        <v>385</v>
      </c>
      <c r="M3937">
        <v>25</v>
      </c>
      <c r="N3937">
        <v>16</v>
      </c>
      <c r="O3937">
        <v>2</v>
      </c>
      <c r="P3937">
        <v>353</v>
      </c>
      <c r="Q3937">
        <v>19</v>
      </c>
      <c r="R3937">
        <v>21</v>
      </c>
      <c r="S3937">
        <v>5</v>
      </c>
      <c r="T3937">
        <v>305</v>
      </c>
    </row>
    <row r="3938" spans="1:20" x14ac:dyDescent="0.2">
      <c r="A3938" s="1">
        <v>43409</v>
      </c>
      <c r="B3938" t="s">
        <v>20</v>
      </c>
      <c r="C3938">
        <v>10</v>
      </c>
      <c r="D3938">
        <v>16</v>
      </c>
      <c r="E3938">
        <v>0</v>
      </c>
      <c r="F3938">
        <v>160</v>
      </c>
      <c r="G3938" s="5">
        <v>2.7</v>
      </c>
      <c r="H3938" s="5">
        <v>60148.7</v>
      </c>
      <c r="I3938">
        <v>17</v>
      </c>
      <c r="J3938">
        <v>7</v>
      </c>
      <c r="K3938">
        <v>0</v>
      </c>
      <c r="L3938">
        <v>127</v>
      </c>
      <c r="M3938">
        <v>13</v>
      </c>
      <c r="N3938">
        <v>10</v>
      </c>
      <c r="O3938">
        <v>0</v>
      </c>
      <c r="P3938">
        <v>135</v>
      </c>
      <c r="Q3938">
        <v>18</v>
      </c>
      <c r="R3938">
        <v>9</v>
      </c>
      <c r="S3938">
        <v>1</v>
      </c>
      <c r="T3938">
        <v>142</v>
      </c>
    </row>
    <row r="3939" spans="1:20" x14ac:dyDescent="0.2">
      <c r="A3939" s="1">
        <v>43409</v>
      </c>
      <c r="B3939" t="s">
        <v>21</v>
      </c>
      <c r="C3939">
        <v>7</v>
      </c>
      <c r="D3939">
        <v>10</v>
      </c>
      <c r="E3939">
        <v>0</v>
      </c>
      <c r="F3939">
        <v>72</v>
      </c>
      <c r="G3939" s="5">
        <v>4</v>
      </c>
      <c r="H3939" s="5">
        <v>33412.166666666599</v>
      </c>
      <c r="I3939">
        <v>21</v>
      </c>
      <c r="J3939">
        <v>10</v>
      </c>
      <c r="K3939">
        <v>0</v>
      </c>
      <c r="L3939">
        <v>210</v>
      </c>
      <c r="M3939">
        <v>4</v>
      </c>
      <c r="N3939">
        <v>10</v>
      </c>
      <c r="O3939">
        <v>0</v>
      </c>
      <c r="P3939">
        <v>40</v>
      </c>
      <c r="Q3939">
        <v>8</v>
      </c>
      <c r="R3939">
        <v>10</v>
      </c>
      <c r="S3939">
        <v>1</v>
      </c>
      <c r="T3939">
        <v>70</v>
      </c>
    </row>
    <row r="3940" spans="1:20" x14ac:dyDescent="0.2">
      <c r="A3940" s="1">
        <v>43409</v>
      </c>
      <c r="B3940" t="s">
        <v>22</v>
      </c>
      <c r="C3940">
        <v>20</v>
      </c>
      <c r="D3940">
        <v>8</v>
      </c>
      <c r="E3940">
        <v>0</v>
      </c>
      <c r="F3940">
        <v>193</v>
      </c>
      <c r="G3940" s="5">
        <v>3.55555555555555</v>
      </c>
      <c r="H3940" s="5">
        <v>72238.666666666599</v>
      </c>
      <c r="I3940">
        <v>18</v>
      </c>
      <c r="J3940">
        <v>7</v>
      </c>
      <c r="K3940">
        <v>0</v>
      </c>
      <c r="L3940">
        <v>154</v>
      </c>
      <c r="M3940">
        <v>30</v>
      </c>
      <c r="N3940">
        <v>8</v>
      </c>
      <c r="O3940">
        <v>0</v>
      </c>
      <c r="P3940">
        <v>277</v>
      </c>
      <c r="Q3940">
        <v>26</v>
      </c>
      <c r="R3940">
        <v>8</v>
      </c>
      <c r="S3940">
        <v>0</v>
      </c>
      <c r="T3940">
        <v>241</v>
      </c>
    </row>
    <row r="3941" spans="1:20" x14ac:dyDescent="0.2">
      <c r="A3941" s="1">
        <v>43409</v>
      </c>
      <c r="B3941" t="s">
        <v>23</v>
      </c>
      <c r="C3941">
        <v>25</v>
      </c>
      <c r="D3941">
        <v>10</v>
      </c>
      <c r="E3941">
        <v>0</v>
      </c>
      <c r="F3941">
        <v>279</v>
      </c>
      <c r="G3941" s="5">
        <v>12.3333333333333</v>
      </c>
      <c r="H3941" s="5">
        <v>50096.916666666599</v>
      </c>
      <c r="I3941">
        <v>44</v>
      </c>
      <c r="J3941">
        <v>10</v>
      </c>
      <c r="K3941">
        <v>0</v>
      </c>
      <c r="L3941">
        <v>496</v>
      </c>
      <c r="M3941">
        <v>25</v>
      </c>
      <c r="N3941">
        <v>10</v>
      </c>
      <c r="O3941">
        <v>0</v>
      </c>
      <c r="P3941">
        <v>277</v>
      </c>
      <c r="Q3941">
        <v>43</v>
      </c>
      <c r="R3941">
        <v>10</v>
      </c>
      <c r="S3941">
        <v>0</v>
      </c>
      <c r="T3941">
        <v>468</v>
      </c>
    </row>
    <row r="3942" spans="1:20" x14ac:dyDescent="0.2">
      <c r="A3942" s="1">
        <v>43409</v>
      </c>
      <c r="B3942" t="s">
        <v>24</v>
      </c>
      <c r="C3942">
        <v>14</v>
      </c>
      <c r="D3942">
        <v>2</v>
      </c>
      <c r="E3942">
        <v>0</v>
      </c>
      <c r="F3942">
        <v>42</v>
      </c>
      <c r="G3942" s="5">
        <v>5.7857142857142803</v>
      </c>
      <c r="H3942" s="5">
        <v>64289.071428571398</v>
      </c>
      <c r="I3942">
        <v>11</v>
      </c>
      <c r="J3942">
        <v>2</v>
      </c>
      <c r="K3942">
        <v>0</v>
      </c>
      <c r="L3942">
        <v>26</v>
      </c>
      <c r="M3942">
        <v>11</v>
      </c>
      <c r="N3942">
        <v>2</v>
      </c>
      <c r="O3942">
        <v>0</v>
      </c>
      <c r="P3942">
        <v>50</v>
      </c>
      <c r="Q3942">
        <v>13</v>
      </c>
      <c r="R3942">
        <v>2</v>
      </c>
      <c r="S3942">
        <v>1</v>
      </c>
      <c r="T3942">
        <v>26</v>
      </c>
    </row>
    <row r="3943" spans="1:20" x14ac:dyDescent="0.2">
      <c r="A3943" s="1">
        <v>43409</v>
      </c>
      <c r="B3943" t="s">
        <v>26</v>
      </c>
      <c r="C3943">
        <v>28</v>
      </c>
      <c r="D3943">
        <v>2</v>
      </c>
      <c r="E3943">
        <v>0</v>
      </c>
      <c r="F3943">
        <v>56</v>
      </c>
      <c r="G3943" s="5">
        <v>11.2608695652173</v>
      </c>
      <c r="H3943" s="5">
        <v>30622.217391304301</v>
      </c>
      <c r="I3943">
        <v>19</v>
      </c>
      <c r="J3943">
        <v>2</v>
      </c>
      <c r="K3943">
        <v>0</v>
      </c>
      <c r="L3943">
        <v>38</v>
      </c>
      <c r="M3943">
        <v>41</v>
      </c>
      <c r="N3943">
        <v>2</v>
      </c>
      <c r="O3943">
        <v>0</v>
      </c>
      <c r="P3943">
        <v>82</v>
      </c>
      <c r="Q3943">
        <v>38</v>
      </c>
      <c r="R3943">
        <v>2</v>
      </c>
      <c r="S3943">
        <v>0</v>
      </c>
      <c r="T3943">
        <v>67</v>
      </c>
    </row>
    <row r="3944" spans="1:20" x14ac:dyDescent="0.2">
      <c r="A3944" s="1">
        <v>43409</v>
      </c>
      <c r="B3944" t="s">
        <v>27</v>
      </c>
      <c r="C3944">
        <v>10</v>
      </c>
      <c r="D3944">
        <v>8</v>
      </c>
      <c r="E3944">
        <v>1</v>
      </c>
      <c r="F3944">
        <v>84</v>
      </c>
      <c r="G3944" s="5">
        <v>18.8</v>
      </c>
      <c r="H3944" s="5">
        <v>60033</v>
      </c>
      <c r="I3944">
        <v>11</v>
      </c>
      <c r="J3944">
        <v>8</v>
      </c>
      <c r="K3944">
        <v>0</v>
      </c>
      <c r="L3944">
        <v>104</v>
      </c>
      <c r="M3944">
        <v>12</v>
      </c>
      <c r="N3944">
        <v>8</v>
      </c>
      <c r="O3944">
        <v>1</v>
      </c>
      <c r="P3944">
        <v>95</v>
      </c>
      <c r="Q3944">
        <v>10</v>
      </c>
      <c r="R3944">
        <v>8</v>
      </c>
      <c r="S3944">
        <v>0</v>
      </c>
      <c r="T3944">
        <v>93</v>
      </c>
    </row>
    <row r="3945" spans="1:20" x14ac:dyDescent="0.2">
      <c r="A3945" s="1">
        <v>43409</v>
      </c>
      <c r="B3945" t="s">
        <v>28</v>
      </c>
      <c r="C3945">
        <v>15</v>
      </c>
      <c r="D3945">
        <v>12</v>
      </c>
      <c r="E3945">
        <v>1</v>
      </c>
      <c r="F3945">
        <v>172</v>
      </c>
      <c r="G3945" s="5">
        <v>8.1333333333333293</v>
      </c>
      <c r="H3945" s="5">
        <v>46869.133333333302</v>
      </c>
      <c r="I3945">
        <v>16</v>
      </c>
      <c r="J3945">
        <v>10</v>
      </c>
      <c r="K3945">
        <v>0</v>
      </c>
      <c r="L3945">
        <v>162</v>
      </c>
      <c r="M3945">
        <v>15</v>
      </c>
      <c r="N3945">
        <v>11</v>
      </c>
      <c r="O3945">
        <v>1</v>
      </c>
      <c r="P3945">
        <v>152</v>
      </c>
      <c r="Q3945">
        <v>18</v>
      </c>
      <c r="R3945">
        <v>10</v>
      </c>
      <c r="S3945">
        <v>1</v>
      </c>
      <c r="T3945">
        <v>176</v>
      </c>
    </row>
    <row r="3946" spans="1:20" x14ac:dyDescent="0.2">
      <c r="A3946" s="1">
        <v>43409</v>
      </c>
      <c r="B3946" t="s">
        <v>29</v>
      </c>
      <c r="C3946">
        <v>10</v>
      </c>
      <c r="D3946">
        <v>2</v>
      </c>
      <c r="E3946">
        <v>0</v>
      </c>
      <c r="F3946">
        <v>34</v>
      </c>
      <c r="G3946" s="5">
        <v>2.88888888888888</v>
      </c>
      <c r="H3946" s="5">
        <v>77857.111111111095</v>
      </c>
      <c r="I3946">
        <v>15</v>
      </c>
      <c r="J3946">
        <v>2</v>
      </c>
      <c r="K3946">
        <v>0</v>
      </c>
      <c r="L3946">
        <v>38</v>
      </c>
      <c r="M3946">
        <v>16</v>
      </c>
      <c r="N3946">
        <v>2</v>
      </c>
      <c r="O3946">
        <v>0</v>
      </c>
      <c r="P3946">
        <v>44</v>
      </c>
      <c r="Q3946">
        <v>13</v>
      </c>
      <c r="R3946">
        <v>2</v>
      </c>
      <c r="S3946">
        <v>1</v>
      </c>
      <c r="T3946">
        <v>45</v>
      </c>
    </row>
    <row r="3947" spans="1:20" x14ac:dyDescent="0.2">
      <c r="A3947" s="1">
        <v>43409</v>
      </c>
      <c r="B3947" t="s">
        <v>30</v>
      </c>
      <c r="C3947">
        <v>8</v>
      </c>
      <c r="D3947">
        <v>2</v>
      </c>
      <c r="E3947">
        <v>0</v>
      </c>
      <c r="F3947">
        <v>22</v>
      </c>
      <c r="G3947" s="5">
        <v>9.125</v>
      </c>
      <c r="H3947" s="5">
        <v>50123.625</v>
      </c>
      <c r="I3947">
        <v>16</v>
      </c>
      <c r="J3947">
        <v>2</v>
      </c>
      <c r="K3947">
        <v>0</v>
      </c>
      <c r="L3947">
        <v>40</v>
      </c>
      <c r="M3947">
        <v>15</v>
      </c>
      <c r="N3947">
        <v>2</v>
      </c>
      <c r="O3947">
        <v>0</v>
      </c>
      <c r="P3947">
        <v>48</v>
      </c>
      <c r="Q3947">
        <v>12</v>
      </c>
      <c r="R3947">
        <v>2</v>
      </c>
      <c r="S3947">
        <v>0</v>
      </c>
      <c r="T3947">
        <v>42</v>
      </c>
    </row>
    <row r="3948" spans="1:20" x14ac:dyDescent="0.2">
      <c r="A3948" s="1">
        <v>43409</v>
      </c>
      <c r="B3948" t="s">
        <v>31</v>
      </c>
      <c r="C3948">
        <v>58</v>
      </c>
      <c r="D3948">
        <v>15</v>
      </c>
      <c r="E3948">
        <v>0</v>
      </c>
      <c r="F3948">
        <v>864</v>
      </c>
      <c r="G3948" s="5">
        <v>10.456140350877099</v>
      </c>
      <c r="H3948" s="5">
        <v>52760.052631578903</v>
      </c>
      <c r="I3948">
        <v>74</v>
      </c>
      <c r="J3948">
        <v>12</v>
      </c>
      <c r="K3948">
        <v>0</v>
      </c>
      <c r="L3948">
        <v>914</v>
      </c>
      <c r="M3948">
        <v>72</v>
      </c>
      <c r="N3948">
        <v>14</v>
      </c>
      <c r="O3948">
        <v>1</v>
      </c>
      <c r="P3948">
        <v>981</v>
      </c>
      <c r="Q3948">
        <v>60</v>
      </c>
      <c r="R3948">
        <v>17</v>
      </c>
      <c r="S3948">
        <v>2</v>
      </c>
      <c r="T3948">
        <v>899</v>
      </c>
    </row>
    <row r="3949" spans="1:20" x14ac:dyDescent="0.2">
      <c r="A3949" s="1">
        <v>43409</v>
      </c>
      <c r="B3949" t="s">
        <v>32</v>
      </c>
      <c r="C3949">
        <v>33</v>
      </c>
      <c r="D3949">
        <v>3</v>
      </c>
      <c r="E3949">
        <v>0</v>
      </c>
      <c r="F3949">
        <v>170</v>
      </c>
      <c r="G3949" s="5">
        <v>5.7741935483870899</v>
      </c>
      <c r="H3949" s="5">
        <v>42107.193548387098</v>
      </c>
      <c r="I3949">
        <v>22</v>
      </c>
      <c r="J3949">
        <v>3</v>
      </c>
      <c r="K3949">
        <v>0</v>
      </c>
      <c r="L3949">
        <v>98</v>
      </c>
      <c r="M3949">
        <v>25</v>
      </c>
      <c r="N3949">
        <v>3</v>
      </c>
      <c r="O3949">
        <v>0</v>
      </c>
      <c r="P3949">
        <v>108</v>
      </c>
      <c r="Q3949">
        <v>37</v>
      </c>
      <c r="R3949">
        <v>3</v>
      </c>
      <c r="S3949">
        <v>0</v>
      </c>
      <c r="T3949">
        <v>161</v>
      </c>
    </row>
    <row r="3950" spans="1:20" x14ac:dyDescent="0.2">
      <c r="A3950" s="1">
        <v>43410</v>
      </c>
      <c r="B3950" t="s">
        <v>18</v>
      </c>
      <c r="C3950">
        <v>9</v>
      </c>
      <c r="D3950">
        <v>4</v>
      </c>
      <c r="E3950">
        <v>0</v>
      </c>
      <c r="F3950">
        <v>32</v>
      </c>
      <c r="G3950" s="5">
        <v>6.25</v>
      </c>
      <c r="H3950" s="5">
        <v>37668.125</v>
      </c>
      <c r="I3950">
        <v>10</v>
      </c>
      <c r="J3950">
        <v>4</v>
      </c>
      <c r="K3950">
        <v>0</v>
      </c>
      <c r="L3950">
        <v>32</v>
      </c>
      <c r="M3950">
        <v>9</v>
      </c>
      <c r="N3950">
        <v>4</v>
      </c>
      <c r="O3950">
        <v>0</v>
      </c>
      <c r="P3950">
        <v>28</v>
      </c>
      <c r="Q3950">
        <v>7</v>
      </c>
      <c r="R3950">
        <v>4</v>
      </c>
      <c r="S3950">
        <v>1</v>
      </c>
      <c r="T3950">
        <v>21</v>
      </c>
    </row>
    <row r="3951" spans="1:20" x14ac:dyDescent="0.2">
      <c r="A3951" s="1">
        <v>43410</v>
      </c>
      <c r="B3951" t="s">
        <v>19</v>
      </c>
      <c r="C3951">
        <v>18</v>
      </c>
      <c r="D3951">
        <v>11</v>
      </c>
      <c r="E3951">
        <v>2</v>
      </c>
      <c r="F3951">
        <v>163</v>
      </c>
      <c r="G3951" s="5">
        <v>2.9444444444444402</v>
      </c>
      <c r="H3951" s="5">
        <v>55643.388888888803</v>
      </c>
      <c r="I3951">
        <v>24</v>
      </c>
      <c r="J3951">
        <v>14</v>
      </c>
      <c r="K3951">
        <v>1</v>
      </c>
      <c r="L3951">
        <v>310</v>
      </c>
      <c r="M3951">
        <v>28</v>
      </c>
      <c r="N3951">
        <v>11</v>
      </c>
      <c r="O3951">
        <v>2</v>
      </c>
      <c r="P3951">
        <v>240</v>
      </c>
      <c r="Q3951">
        <v>34</v>
      </c>
      <c r="R3951">
        <v>9</v>
      </c>
      <c r="S3951">
        <v>1</v>
      </c>
      <c r="T3951">
        <v>280</v>
      </c>
    </row>
    <row r="3952" spans="1:20" x14ac:dyDescent="0.2">
      <c r="A3952" s="1">
        <v>43410</v>
      </c>
      <c r="B3952" t="s">
        <v>20</v>
      </c>
      <c r="C3952">
        <v>13</v>
      </c>
      <c r="D3952">
        <v>7</v>
      </c>
      <c r="E3952">
        <v>0</v>
      </c>
      <c r="F3952">
        <v>87</v>
      </c>
      <c r="G3952" s="5">
        <v>7.5384615384615303</v>
      </c>
      <c r="H3952" s="5">
        <v>38698.461538461503</v>
      </c>
      <c r="I3952">
        <v>23</v>
      </c>
      <c r="J3952">
        <v>13</v>
      </c>
      <c r="K3952">
        <v>18</v>
      </c>
      <c r="L3952">
        <v>124</v>
      </c>
      <c r="M3952">
        <v>7</v>
      </c>
      <c r="N3952">
        <v>8</v>
      </c>
      <c r="O3952">
        <v>0</v>
      </c>
      <c r="P3952">
        <v>58</v>
      </c>
      <c r="Q3952">
        <v>14</v>
      </c>
      <c r="R3952">
        <v>12</v>
      </c>
      <c r="S3952">
        <v>0</v>
      </c>
      <c r="T3952">
        <v>161</v>
      </c>
    </row>
    <row r="3953" spans="1:20" x14ac:dyDescent="0.2">
      <c r="A3953" s="1">
        <v>43410</v>
      </c>
      <c r="B3953" t="s">
        <v>21</v>
      </c>
      <c r="C3953">
        <v>14</v>
      </c>
      <c r="D3953">
        <v>10</v>
      </c>
      <c r="E3953">
        <v>0</v>
      </c>
      <c r="F3953">
        <v>143</v>
      </c>
      <c r="G3953" s="5">
        <v>1.78571428571428</v>
      </c>
      <c r="H3953" s="5">
        <v>50129.5</v>
      </c>
      <c r="I3953">
        <v>13</v>
      </c>
      <c r="J3953">
        <v>10</v>
      </c>
      <c r="K3953">
        <v>0</v>
      </c>
      <c r="L3953">
        <v>130</v>
      </c>
      <c r="M3953">
        <v>1</v>
      </c>
      <c r="N3953">
        <v>10</v>
      </c>
      <c r="O3953">
        <v>0</v>
      </c>
      <c r="P3953">
        <v>10</v>
      </c>
      <c r="Q3953">
        <v>8</v>
      </c>
      <c r="R3953">
        <v>10</v>
      </c>
      <c r="S3953">
        <v>0</v>
      </c>
      <c r="T3953">
        <v>81</v>
      </c>
    </row>
    <row r="3954" spans="1:20" x14ac:dyDescent="0.2">
      <c r="A3954" s="1">
        <v>43410</v>
      </c>
      <c r="B3954" t="s">
        <v>22</v>
      </c>
      <c r="C3954">
        <v>14</v>
      </c>
      <c r="D3954">
        <v>8</v>
      </c>
      <c r="E3954">
        <v>0</v>
      </c>
      <c r="F3954">
        <v>128</v>
      </c>
      <c r="G3954" s="5">
        <v>2.71428571428571</v>
      </c>
      <c r="H3954" s="5">
        <v>57270.142857142797</v>
      </c>
      <c r="I3954">
        <v>16</v>
      </c>
      <c r="J3954">
        <v>7</v>
      </c>
      <c r="K3954">
        <v>0</v>
      </c>
      <c r="L3954">
        <v>139</v>
      </c>
      <c r="M3954">
        <v>22</v>
      </c>
      <c r="N3954">
        <v>8</v>
      </c>
      <c r="O3954">
        <v>0</v>
      </c>
      <c r="P3954">
        <v>203</v>
      </c>
      <c r="Q3954">
        <v>41</v>
      </c>
      <c r="R3954">
        <v>8</v>
      </c>
      <c r="S3954">
        <v>1</v>
      </c>
      <c r="T3954">
        <v>356</v>
      </c>
    </row>
    <row r="3955" spans="1:20" x14ac:dyDescent="0.2">
      <c r="A3955" s="1">
        <v>43410</v>
      </c>
      <c r="B3955" t="s">
        <v>23</v>
      </c>
      <c r="C3955">
        <v>34</v>
      </c>
      <c r="D3955">
        <v>10</v>
      </c>
      <c r="E3955">
        <v>1</v>
      </c>
      <c r="F3955">
        <v>335</v>
      </c>
      <c r="G3955" s="5">
        <v>3.39393939393939</v>
      </c>
      <c r="H3955" s="5">
        <v>54657.151515151498</v>
      </c>
      <c r="I3955">
        <v>43</v>
      </c>
      <c r="J3955">
        <v>10</v>
      </c>
      <c r="K3955">
        <v>0</v>
      </c>
      <c r="L3955">
        <v>478</v>
      </c>
      <c r="M3955">
        <v>40</v>
      </c>
      <c r="N3955">
        <v>10</v>
      </c>
      <c r="O3955">
        <v>0</v>
      </c>
      <c r="P3955">
        <v>449</v>
      </c>
      <c r="Q3955">
        <v>38</v>
      </c>
      <c r="R3955">
        <v>10</v>
      </c>
      <c r="S3955">
        <v>0</v>
      </c>
      <c r="T3955">
        <v>415</v>
      </c>
    </row>
    <row r="3956" spans="1:20" x14ac:dyDescent="0.2">
      <c r="A3956" s="1">
        <v>43410</v>
      </c>
      <c r="B3956" t="s">
        <v>24</v>
      </c>
      <c r="C3956">
        <v>9</v>
      </c>
      <c r="D3956">
        <v>2</v>
      </c>
      <c r="E3956">
        <v>0</v>
      </c>
      <c r="F3956">
        <v>24</v>
      </c>
      <c r="G3956" s="5">
        <v>3.1111111111111098</v>
      </c>
      <c r="H3956" s="5">
        <v>77811.222222222204</v>
      </c>
      <c r="I3956">
        <v>19</v>
      </c>
      <c r="J3956">
        <v>2</v>
      </c>
      <c r="K3956">
        <v>1</v>
      </c>
      <c r="L3956">
        <v>44</v>
      </c>
      <c r="M3956">
        <v>10</v>
      </c>
      <c r="N3956">
        <v>2</v>
      </c>
      <c r="O3956">
        <v>0</v>
      </c>
      <c r="P3956">
        <v>24</v>
      </c>
      <c r="Q3956">
        <v>11</v>
      </c>
      <c r="R3956">
        <v>2</v>
      </c>
      <c r="S3956">
        <v>0</v>
      </c>
      <c r="T3956">
        <v>34</v>
      </c>
    </row>
    <row r="3957" spans="1:20" x14ac:dyDescent="0.2">
      <c r="A3957" s="1">
        <v>43410</v>
      </c>
      <c r="B3957" t="s">
        <v>25</v>
      </c>
      <c r="C3957">
        <v>8</v>
      </c>
      <c r="D3957">
        <v>4</v>
      </c>
      <c r="E3957">
        <v>0</v>
      </c>
      <c r="F3957">
        <v>32</v>
      </c>
      <c r="G3957" s="5">
        <v>2.4285714285714199</v>
      </c>
      <c r="H3957" s="5">
        <v>42987.857142857101</v>
      </c>
      <c r="I3957">
        <v>7</v>
      </c>
      <c r="J3957">
        <v>4</v>
      </c>
      <c r="K3957">
        <v>0</v>
      </c>
      <c r="L3957">
        <v>24</v>
      </c>
      <c r="M3957">
        <v>12</v>
      </c>
      <c r="N3957">
        <v>4</v>
      </c>
      <c r="O3957">
        <v>1</v>
      </c>
      <c r="P3957">
        <v>40</v>
      </c>
      <c r="Q3957">
        <v>9</v>
      </c>
      <c r="R3957">
        <v>4</v>
      </c>
      <c r="S3957">
        <v>0</v>
      </c>
      <c r="T3957">
        <v>34</v>
      </c>
    </row>
    <row r="3958" spans="1:20" x14ac:dyDescent="0.2">
      <c r="A3958" s="1">
        <v>43410</v>
      </c>
      <c r="B3958" t="s">
        <v>26</v>
      </c>
      <c r="C3958">
        <v>26</v>
      </c>
      <c r="D3958">
        <v>2</v>
      </c>
      <c r="E3958">
        <v>0</v>
      </c>
      <c r="F3958">
        <v>50</v>
      </c>
      <c r="G3958" s="5">
        <v>9</v>
      </c>
      <c r="H3958" s="5">
        <v>52725.578947368398</v>
      </c>
      <c r="I3958">
        <v>33</v>
      </c>
      <c r="J3958">
        <v>2</v>
      </c>
      <c r="K3958">
        <v>0</v>
      </c>
      <c r="L3958">
        <v>59</v>
      </c>
      <c r="M3958">
        <v>21</v>
      </c>
      <c r="N3958">
        <v>2</v>
      </c>
      <c r="O3958">
        <v>0</v>
      </c>
      <c r="P3958">
        <v>42</v>
      </c>
      <c r="Q3958">
        <v>37</v>
      </c>
      <c r="R3958">
        <v>2</v>
      </c>
      <c r="S3958">
        <v>0</v>
      </c>
      <c r="T3958">
        <v>72</v>
      </c>
    </row>
    <row r="3959" spans="1:20" x14ac:dyDescent="0.2">
      <c r="A3959" s="1">
        <v>43410</v>
      </c>
      <c r="B3959" t="s">
        <v>27</v>
      </c>
      <c r="C3959">
        <v>9</v>
      </c>
      <c r="D3959">
        <v>8</v>
      </c>
      <c r="E3959">
        <v>1</v>
      </c>
      <c r="F3959">
        <v>76</v>
      </c>
      <c r="G3959" s="5">
        <v>13.2222222222222</v>
      </c>
      <c r="H3959" s="5">
        <v>22237.5555555555</v>
      </c>
      <c r="I3959">
        <v>11</v>
      </c>
      <c r="J3959">
        <v>8</v>
      </c>
      <c r="K3959">
        <v>1</v>
      </c>
      <c r="L3959">
        <v>91</v>
      </c>
      <c r="M3959">
        <v>14</v>
      </c>
      <c r="N3959">
        <v>8</v>
      </c>
      <c r="O3959">
        <v>1</v>
      </c>
      <c r="P3959">
        <v>112</v>
      </c>
      <c r="Q3959">
        <v>9</v>
      </c>
      <c r="R3959">
        <v>8</v>
      </c>
      <c r="S3959">
        <v>0</v>
      </c>
      <c r="T3959">
        <v>90</v>
      </c>
    </row>
    <row r="3960" spans="1:20" x14ac:dyDescent="0.2">
      <c r="A3960" s="1">
        <v>43410</v>
      </c>
      <c r="B3960" t="s">
        <v>28</v>
      </c>
      <c r="C3960">
        <v>12</v>
      </c>
      <c r="D3960">
        <v>6</v>
      </c>
      <c r="E3960">
        <v>1</v>
      </c>
      <c r="F3960">
        <v>68</v>
      </c>
      <c r="G3960" s="5">
        <v>4.0833333333333304</v>
      </c>
      <c r="H3960" s="5">
        <v>50074.5</v>
      </c>
      <c r="I3960">
        <v>15</v>
      </c>
      <c r="J3960">
        <v>9</v>
      </c>
      <c r="K3960">
        <v>1</v>
      </c>
      <c r="L3960">
        <v>132</v>
      </c>
      <c r="M3960">
        <v>7</v>
      </c>
      <c r="N3960">
        <v>5</v>
      </c>
      <c r="O3960">
        <v>2</v>
      </c>
      <c r="P3960">
        <v>20</v>
      </c>
      <c r="Q3960">
        <v>19</v>
      </c>
      <c r="R3960">
        <v>10</v>
      </c>
      <c r="S3960">
        <v>2</v>
      </c>
      <c r="T3960">
        <v>159</v>
      </c>
    </row>
    <row r="3961" spans="1:20" x14ac:dyDescent="0.2">
      <c r="A3961" s="1">
        <v>43410</v>
      </c>
      <c r="B3961" t="s">
        <v>29</v>
      </c>
      <c r="C3961">
        <v>12</v>
      </c>
      <c r="D3961">
        <v>2</v>
      </c>
      <c r="E3961">
        <v>0</v>
      </c>
      <c r="F3961">
        <v>24</v>
      </c>
      <c r="G3961" s="5">
        <v>2.9166666666666599</v>
      </c>
      <c r="H3961" s="5">
        <v>66790.25</v>
      </c>
      <c r="I3961">
        <v>20</v>
      </c>
      <c r="J3961">
        <v>2</v>
      </c>
      <c r="K3961">
        <v>1</v>
      </c>
      <c r="L3961">
        <v>51</v>
      </c>
      <c r="M3961">
        <v>17</v>
      </c>
      <c r="N3961">
        <v>2</v>
      </c>
      <c r="O3961">
        <v>0</v>
      </c>
      <c r="P3961">
        <v>46</v>
      </c>
      <c r="Q3961">
        <v>13</v>
      </c>
      <c r="R3961">
        <v>2</v>
      </c>
      <c r="S3961">
        <v>0</v>
      </c>
      <c r="T3961">
        <v>30</v>
      </c>
    </row>
    <row r="3962" spans="1:20" x14ac:dyDescent="0.2">
      <c r="A3962" s="1">
        <v>43410</v>
      </c>
      <c r="B3962" t="s">
        <v>30</v>
      </c>
      <c r="C3962">
        <v>5</v>
      </c>
      <c r="D3962">
        <v>2</v>
      </c>
      <c r="E3962">
        <v>0</v>
      </c>
      <c r="F3962">
        <v>8</v>
      </c>
      <c r="G3962" s="5">
        <v>1.4</v>
      </c>
      <c r="H3962" s="5">
        <v>60185.599999999999</v>
      </c>
      <c r="I3962">
        <v>10</v>
      </c>
      <c r="J3962">
        <v>2</v>
      </c>
      <c r="K3962">
        <v>0</v>
      </c>
      <c r="L3962">
        <v>34</v>
      </c>
      <c r="M3962">
        <v>11</v>
      </c>
      <c r="N3962">
        <v>2</v>
      </c>
      <c r="O3962">
        <v>0</v>
      </c>
      <c r="P3962">
        <v>28</v>
      </c>
      <c r="Q3962">
        <v>14</v>
      </c>
      <c r="R3962">
        <v>2</v>
      </c>
      <c r="S3962">
        <v>0</v>
      </c>
      <c r="T3962">
        <v>40</v>
      </c>
    </row>
    <row r="3963" spans="1:20" x14ac:dyDescent="0.2">
      <c r="A3963" s="1">
        <v>43410</v>
      </c>
      <c r="B3963" t="s">
        <v>31</v>
      </c>
      <c r="C3963">
        <v>65</v>
      </c>
      <c r="D3963">
        <v>12</v>
      </c>
      <c r="E3963">
        <v>0</v>
      </c>
      <c r="F3963">
        <v>753</v>
      </c>
      <c r="G3963" s="5">
        <v>5.55555555555555</v>
      </c>
      <c r="H3963" s="5">
        <v>55689.888888888803</v>
      </c>
      <c r="I3963">
        <v>84</v>
      </c>
      <c r="J3963">
        <v>16</v>
      </c>
      <c r="K3963">
        <v>3</v>
      </c>
      <c r="L3963">
        <v>1123</v>
      </c>
      <c r="M3963">
        <v>55</v>
      </c>
      <c r="N3963">
        <v>12</v>
      </c>
      <c r="O3963">
        <v>1</v>
      </c>
      <c r="P3963">
        <v>616</v>
      </c>
      <c r="Q3963">
        <v>90</v>
      </c>
      <c r="R3963">
        <v>13</v>
      </c>
      <c r="S3963">
        <v>1</v>
      </c>
      <c r="T3963">
        <v>1087</v>
      </c>
    </row>
    <row r="3964" spans="1:20" x14ac:dyDescent="0.2">
      <c r="A3964" s="1">
        <v>43410</v>
      </c>
      <c r="B3964" t="s">
        <v>32</v>
      </c>
      <c r="C3964">
        <v>16</v>
      </c>
      <c r="D3964">
        <v>3</v>
      </c>
      <c r="E3964">
        <v>0</v>
      </c>
      <c r="F3964">
        <v>60</v>
      </c>
      <c r="G3964" s="5">
        <v>4.125</v>
      </c>
      <c r="H3964" s="5">
        <v>25295.1875</v>
      </c>
      <c r="I3964">
        <v>18</v>
      </c>
      <c r="J3964">
        <v>3</v>
      </c>
      <c r="K3964">
        <v>0</v>
      </c>
      <c r="L3964">
        <v>68</v>
      </c>
      <c r="M3964">
        <v>18</v>
      </c>
      <c r="N3964">
        <v>3</v>
      </c>
      <c r="O3964">
        <v>1</v>
      </c>
      <c r="P3964">
        <v>65</v>
      </c>
      <c r="Q3964">
        <v>31</v>
      </c>
      <c r="R3964">
        <v>3</v>
      </c>
      <c r="S3964">
        <v>0</v>
      </c>
      <c r="T3964">
        <v>106</v>
      </c>
    </row>
    <row r="3965" spans="1:20" x14ac:dyDescent="0.2">
      <c r="A3965" s="1">
        <v>43411</v>
      </c>
      <c r="B3965" t="s">
        <v>18</v>
      </c>
      <c r="C3965">
        <v>2</v>
      </c>
      <c r="D3965">
        <v>4</v>
      </c>
      <c r="E3965">
        <v>0</v>
      </c>
      <c r="F3965">
        <v>7</v>
      </c>
      <c r="G3965" s="5">
        <v>1</v>
      </c>
      <c r="H3965" s="5">
        <v>99999</v>
      </c>
      <c r="I3965">
        <v>6</v>
      </c>
      <c r="J3965">
        <v>4</v>
      </c>
      <c r="K3965">
        <v>0</v>
      </c>
      <c r="L3965">
        <v>21</v>
      </c>
      <c r="M3965">
        <v>13</v>
      </c>
      <c r="N3965">
        <v>4</v>
      </c>
      <c r="O3965">
        <v>0</v>
      </c>
      <c r="P3965">
        <v>46</v>
      </c>
      <c r="Q3965">
        <v>1</v>
      </c>
      <c r="R3965">
        <v>4</v>
      </c>
      <c r="S3965">
        <v>0</v>
      </c>
      <c r="T3965">
        <v>4</v>
      </c>
    </row>
    <row r="3966" spans="1:20" x14ac:dyDescent="0.2">
      <c r="A3966" s="1">
        <v>43411</v>
      </c>
      <c r="B3966" t="s">
        <v>19</v>
      </c>
      <c r="C3966">
        <v>25</v>
      </c>
      <c r="D3966">
        <v>10</v>
      </c>
      <c r="E3966">
        <v>1</v>
      </c>
      <c r="F3966">
        <v>224</v>
      </c>
      <c r="G3966" s="5">
        <v>6.88</v>
      </c>
      <c r="H3966" s="5">
        <v>48075.72</v>
      </c>
      <c r="I3966">
        <v>35</v>
      </c>
      <c r="J3966">
        <v>10</v>
      </c>
      <c r="K3966">
        <v>3</v>
      </c>
      <c r="L3966">
        <v>270</v>
      </c>
      <c r="M3966">
        <v>24</v>
      </c>
      <c r="N3966">
        <v>14</v>
      </c>
      <c r="O3966">
        <v>2</v>
      </c>
      <c r="P3966">
        <v>284</v>
      </c>
      <c r="Q3966">
        <v>24</v>
      </c>
      <c r="R3966">
        <v>13</v>
      </c>
      <c r="S3966">
        <v>3</v>
      </c>
      <c r="T3966">
        <v>241</v>
      </c>
    </row>
    <row r="3967" spans="1:20" x14ac:dyDescent="0.2">
      <c r="A3967" s="1">
        <v>43411</v>
      </c>
      <c r="B3967" t="s">
        <v>20</v>
      </c>
      <c r="C3967">
        <v>14</v>
      </c>
      <c r="D3967">
        <v>15</v>
      </c>
      <c r="E3967">
        <v>1</v>
      </c>
      <c r="F3967">
        <v>181</v>
      </c>
      <c r="G3967" s="5">
        <v>5.9230769230769198</v>
      </c>
      <c r="H3967" s="5">
        <v>76950.307692307601</v>
      </c>
      <c r="I3967">
        <v>14</v>
      </c>
      <c r="J3967">
        <v>6</v>
      </c>
      <c r="K3967">
        <v>1</v>
      </c>
      <c r="L3967">
        <v>81</v>
      </c>
      <c r="M3967">
        <v>22</v>
      </c>
      <c r="N3967">
        <v>12</v>
      </c>
      <c r="O3967">
        <v>1</v>
      </c>
      <c r="P3967">
        <v>239</v>
      </c>
      <c r="Q3967">
        <v>3</v>
      </c>
      <c r="R3967">
        <v>9</v>
      </c>
      <c r="S3967">
        <v>0</v>
      </c>
      <c r="T3967">
        <v>27</v>
      </c>
    </row>
    <row r="3968" spans="1:20" x14ac:dyDescent="0.2">
      <c r="A3968" s="1">
        <v>43411</v>
      </c>
      <c r="B3968" t="s">
        <v>21</v>
      </c>
      <c r="C3968">
        <v>10</v>
      </c>
      <c r="D3968">
        <v>10</v>
      </c>
      <c r="E3968">
        <v>0</v>
      </c>
      <c r="F3968">
        <v>101</v>
      </c>
      <c r="G3968" s="5">
        <v>2.7</v>
      </c>
      <c r="H3968" s="5">
        <v>40105.9</v>
      </c>
      <c r="I3968">
        <v>14</v>
      </c>
      <c r="J3968">
        <v>10</v>
      </c>
      <c r="K3968">
        <v>2</v>
      </c>
      <c r="L3968">
        <v>120</v>
      </c>
      <c r="M3968">
        <v>4</v>
      </c>
      <c r="N3968">
        <v>10</v>
      </c>
      <c r="O3968">
        <v>2</v>
      </c>
      <c r="P3968">
        <v>30</v>
      </c>
      <c r="Q3968">
        <v>5</v>
      </c>
      <c r="R3968">
        <v>10</v>
      </c>
      <c r="S3968">
        <v>1</v>
      </c>
      <c r="T3968">
        <v>48</v>
      </c>
    </row>
    <row r="3969" spans="1:20" x14ac:dyDescent="0.2">
      <c r="A3969" s="1">
        <v>43411</v>
      </c>
      <c r="B3969" t="s">
        <v>22</v>
      </c>
      <c r="C3969">
        <v>37</v>
      </c>
      <c r="D3969">
        <v>8</v>
      </c>
      <c r="E3969">
        <v>0</v>
      </c>
      <c r="F3969">
        <v>343</v>
      </c>
      <c r="G3969" s="5">
        <v>2.2857142857142798</v>
      </c>
      <c r="H3969" s="5">
        <v>60123.857142857101</v>
      </c>
      <c r="I3969">
        <v>26</v>
      </c>
      <c r="J3969">
        <v>7</v>
      </c>
      <c r="K3969">
        <v>0</v>
      </c>
      <c r="L3969">
        <v>218</v>
      </c>
      <c r="M3969">
        <v>17</v>
      </c>
      <c r="N3969">
        <v>8</v>
      </c>
      <c r="O3969">
        <v>0</v>
      </c>
      <c r="P3969">
        <v>162</v>
      </c>
      <c r="Q3969">
        <v>14</v>
      </c>
      <c r="R3969">
        <v>8</v>
      </c>
      <c r="S3969">
        <v>0</v>
      </c>
      <c r="T3969">
        <v>126</v>
      </c>
    </row>
    <row r="3970" spans="1:20" x14ac:dyDescent="0.2">
      <c r="A3970" s="1">
        <v>43411</v>
      </c>
      <c r="B3970" t="s">
        <v>23</v>
      </c>
      <c r="C3970">
        <v>34</v>
      </c>
      <c r="D3970">
        <v>10</v>
      </c>
      <c r="E3970">
        <v>0</v>
      </c>
      <c r="F3970">
        <v>378</v>
      </c>
      <c r="G3970" s="5">
        <v>1.8571428571428501</v>
      </c>
      <c r="H3970" s="5">
        <v>67944.321428571406</v>
      </c>
      <c r="I3970">
        <v>37</v>
      </c>
      <c r="J3970">
        <v>10</v>
      </c>
      <c r="K3970">
        <v>0</v>
      </c>
      <c r="L3970">
        <v>412</v>
      </c>
      <c r="M3970">
        <v>41</v>
      </c>
      <c r="N3970">
        <v>10</v>
      </c>
      <c r="O3970">
        <v>0</v>
      </c>
      <c r="P3970">
        <v>461</v>
      </c>
      <c r="Q3970">
        <v>13</v>
      </c>
      <c r="R3970">
        <v>10</v>
      </c>
      <c r="S3970">
        <v>0</v>
      </c>
      <c r="T3970">
        <v>143</v>
      </c>
    </row>
    <row r="3971" spans="1:20" x14ac:dyDescent="0.2">
      <c r="A3971" s="1">
        <v>43411</v>
      </c>
      <c r="B3971" t="s">
        <v>24</v>
      </c>
      <c r="C3971">
        <v>11</v>
      </c>
      <c r="D3971">
        <v>2</v>
      </c>
      <c r="E3971">
        <v>0</v>
      </c>
      <c r="F3971">
        <v>25</v>
      </c>
      <c r="G3971" s="5">
        <v>6.8181818181818103</v>
      </c>
      <c r="H3971" s="5">
        <v>54581</v>
      </c>
      <c r="I3971">
        <v>10</v>
      </c>
      <c r="J3971">
        <v>2</v>
      </c>
      <c r="K3971">
        <v>0</v>
      </c>
      <c r="L3971">
        <v>24</v>
      </c>
      <c r="M3971">
        <v>19</v>
      </c>
      <c r="N3971">
        <v>2</v>
      </c>
      <c r="O3971">
        <v>1</v>
      </c>
      <c r="P3971">
        <v>55</v>
      </c>
      <c r="Q3971">
        <v>10</v>
      </c>
      <c r="R3971">
        <v>2</v>
      </c>
      <c r="S3971">
        <v>0</v>
      </c>
      <c r="T3971">
        <v>54</v>
      </c>
    </row>
    <row r="3972" spans="1:20" x14ac:dyDescent="0.2">
      <c r="A3972" s="1">
        <v>43411</v>
      </c>
      <c r="B3972" t="s">
        <v>25</v>
      </c>
      <c r="C3972">
        <v>11</v>
      </c>
      <c r="D3972">
        <v>4</v>
      </c>
      <c r="E3972">
        <v>1</v>
      </c>
      <c r="F3972">
        <v>34</v>
      </c>
      <c r="G3972" s="5">
        <v>5.8888888888888804</v>
      </c>
      <c r="H3972" s="5">
        <v>33392.333333333299</v>
      </c>
      <c r="I3972">
        <v>11</v>
      </c>
      <c r="J3972">
        <v>4</v>
      </c>
      <c r="K3972">
        <v>0</v>
      </c>
      <c r="L3972">
        <v>35</v>
      </c>
      <c r="M3972">
        <v>13</v>
      </c>
      <c r="N3972">
        <v>4</v>
      </c>
      <c r="O3972">
        <v>0</v>
      </c>
      <c r="P3972">
        <v>52</v>
      </c>
      <c r="Q3972">
        <v>8</v>
      </c>
      <c r="R3972">
        <v>4</v>
      </c>
      <c r="S3972">
        <v>0</v>
      </c>
      <c r="T3972">
        <v>32</v>
      </c>
    </row>
    <row r="3973" spans="1:20" x14ac:dyDescent="0.2">
      <c r="A3973" s="1">
        <v>43411</v>
      </c>
      <c r="B3973" t="s">
        <v>26</v>
      </c>
      <c r="C3973">
        <v>24</v>
      </c>
      <c r="D3973">
        <v>2</v>
      </c>
      <c r="E3973">
        <v>0</v>
      </c>
      <c r="F3973">
        <v>47</v>
      </c>
      <c r="G3973" s="5">
        <v>14.75</v>
      </c>
      <c r="H3973" s="5">
        <v>60049.3</v>
      </c>
      <c r="I3973">
        <v>32</v>
      </c>
      <c r="J3973">
        <v>2</v>
      </c>
      <c r="K3973">
        <v>0</v>
      </c>
      <c r="L3973">
        <v>52</v>
      </c>
      <c r="M3973">
        <v>48</v>
      </c>
      <c r="N3973">
        <v>2</v>
      </c>
      <c r="O3973">
        <v>0</v>
      </c>
      <c r="P3973">
        <v>88</v>
      </c>
      <c r="Q3973">
        <v>20</v>
      </c>
      <c r="R3973">
        <v>2</v>
      </c>
      <c r="S3973">
        <v>0</v>
      </c>
      <c r="T3973">
        <v>34</v>
      </c>
    </row>
    <row r="3974" spans="1:20" x14ac:dyDescent="0.2">
      <c r="A3974" s="1">
        <v>43411</v>
      </c>
      <c r="B3974" t="s">
        <v>27</v>
      </c>
      <c r="C3974">
        <v>1</v>
      </c>
      <c r="D3974">
        <v>8</v>
      </c>
      <c r="E3974">
        <v>0</v>
      </c>
      <c r="F3974">
        <v>9</v>
      </c>
      <c r="G3974" s="5">
        <v>1</v>
      </c>
      <c r="H3974" s="5">
        <v>99999</v>
      </c>
      <c r="I3974">
        <v>11</v>
      </c>
      <c r="J3974">
        <v>8</v>
      </c>
      <c r="K3974">
        <v>1</v>
      </c>
      <c r="L3974">
        <v>97</v>
      </c>
      <c r="M3974">
        <v>7</v>
      </c>
      <c r="N3974">
        <v>8</v>
      </c>
      <c r="O3974">
        <v>3</v>
      </c>
      <c r="P3974">
        <v>48</v>
      </c>
      <c r="Q3974">
        <v>7</v>
      </c>
      <c r="R3974">
        <v>8</v>
      </c>
      <c r="S3974">
        <v>0</v>
      </c>
      <c r="T3974">
        <v>65</v>
      </c>
    </row>
    <row r="3975" spans="1:20" x14ac:dyDescent="0.2">
      <c r="A3975" s="1">
        <v>43411</v>
      </c>
      <c r="B3975" t="s">
        <v>28</v>
      </c>
      <c r="C3975">
        <v>17</v>
      </c>
      <c r="D3975">
        <v>10</v>
      </c>
      <c r="E3975">
        <v>0</v>
      </c>
      <c r="F3975">
        <v>164</v>
      </c>
      <c r="G3975" s="5">
        <v>5.1764705882352899</v>
      </c>
      <c r="H3975" s="5">
        <v>29505.058823529402</v>
      </c>
      <c r="I3975">
        <v>11</v>
      </c>
      <c r="J3975">
        <v>10</v>
      </c>
      <c r="K3975">
        <v>1</v>
      </c>
      <c r="L3975">
        <v>99</v>
      </c>
      <c r="M3975">
        <v>17</v>
      </c>
      <c r="N3975">
        <v>12</v>
      </c>
      <c r="O3975">
        <v>3</v>
      </c>
      <c r="P3975">
        <v>159</v>
      </c>
      <c r="Q3975">
        <v>15</v>
      </c>
      <c r="R3975">
        <v>8</v>
      </c>
      <c r="S3975">
        <v>1</v>
      </c>
      <c r="T3975">
        <v>107</v>
      </c>
    </row>
    <row r="3976" spans="1:20" x14ac:dyDescent="0.2">
      <c r="A3976" s="1">
        <v>43411</v>
      </c>
      <c r="B3976" t="s">
        <v>29</v>
      </c>
      <c r="C3976">
        <v>12</v>
      </c>
      <c r="D3976">
        <v>2</v>
      </c>
      <c r="E3976">
        <v>0</v>
      </c>
      <c r="F3976">
        <v>37</v>
      </c>
      <c r="G3976" s="5">
        <v>3</v>
      </c>
      <c r="H3976" s="5">
        <v>54587.181818181802</v>
      </c>
      <c r="I3976">
        <v>17</v>
      </c>
      <c r="J3976">
        <v>2</v>
      </c>
      <c r="K3976">
        <v>0</v>
      </c>
      <c r="L3976">
        <v>36</v>
      </c>
      <c r="M3976">
        <v>25</v>
      </c>
      <c r="N3976">
        <v>2</v>
      </c>
      <c r="O3976">
        <v>1</v>
      </c>
      <c r="P3976">
        <v>84</v>
      </c>
      <c r="Q3976">
        <v>13</v>
      </c>
      <c r="R3976">
        <v>2</v>
      </c>
      <c r="S3976">
        <v>0</v>
      </c>
      <c r="T3976">
        <v>36</v>
      </c>
    </row>
    <row r="3977" spans="1:20" x14ac:dyDescent="0.2">
      <c r="A3977" s="1">
        <v>43411</v>
      </c>
      <c r="B3977" t="s">
        <v>30</v>
      </c>
      <c r="C3977">
        <v>13</v>
      </c>
      <c r="D3977">
        <v>2</v>
      </c>
      <c r="E3977">
        <v>0</v>
      </c>
      <c r="F3977">
        <v>27</v>
      </c>
      <c r="G3977" s="5">
        <v>2</v>
      </c>
      <c r="H3977" s="5">
        <v>69287.846153846098</v>
      </c>
      <c r="I3977">
        <v>12</v>
      </c>
      <c r="J3977">
        <v>2</v>
      </c>
      <c r="K3977">
        <v>0</v>
      </c>
      <c r="L3977">
        <v>24</v>
      </c>
      <c r="M3977">
        <v>21</v>
      </c>
      <c r="N3977">
        <v>2</v>
      </c>
      <c r="O3977">
        <v>0</v>
      </c>
      <c r="P3977">
        <v>61</v>
      </c>
      <c r="Q3977">
        <v>14</v>
      </c>
      <c r="R3977">
        <v>2</v>
      </c>
      <c r="S3977">
        <v>1</v>
      </c>
      <c r="T3977">
        <v>38</v>
      </c>
    </row>
    <row r="3978" spans="1:20" x14ac:dyDescent="0.2">
      <c r="A3978" s="1">
        <v>43411</v>
      </c>
      <c r="B3978" t="s">
        <v>31</v>
      </c>
      <c r="C3978">
        <v>61</v>
      </c>
      <c r="D3978">
        <v>13</v>
      </c>
      <c r="E3978">
        <v>1</v>
      </c>
      <c r="F3978">
        <v>772</v>
      </c>
      <c r="G3978" s="5">
        <v>8.8196721311475397</v>
      </c>
      <c r="H3978" s="5">
        <v>55800.459016393397</v>
      </c>
      <c r="I3978">
        <v>49</v>
      </c>
      <c r="J3978">
        <v>11</v>
      </c>
      <c r="K3978">
        <v>1</v>
      </c>
      <c r="L3978">
        <v>475</v>
      </c>
      <c r="M3978">
        <v>96</v>
      </c>
      <c r="N3978">
        <v>14</v>
      </c>
      <c r="O3978">
        <v>1</v>
      </c>
      <c r="P3978">
        <v>1260</v>
      </c>
      <c r="Q3978">
        <v>42</v>
      </c>
      <c r="R3978">
        <v>13</v>
      </c>
      <c r="S3978">
        <v>2</v>
      </c>
      <c r="T3978">
        <v>500</v>
      </c>
    </row>
    <row r="3979" spans="1:20" x14ac:dyDescent="0.2">
      <c r="A3979" s="1">
        <v>43411</v>
      </c>
      <c r="B3979" t="s">
        <v>32</v>
      </c>
      <c r="C3979">
        <v>23</v>
      </c>
      <c r="D3979">
        <v>3</v>
      </c>
      <c r="E3979">
        <v>0</v>
      </c>
      <c r="F3979">
        <v>97</v>
      </c>
      <c r="G3979" s="5">
        <v>14.736842105263101</v>
      </c>
      <c r="H3979" s="5">
        <v>57946.684210526299</v>
      </c>
      <c r="I3979">
        <v>22</v>
      </c>
      <c r="J3979">
        <v>3</v>
      </c>
      <c r="K3979">
        <v>1</v>
      </c>
      <c r="L3979">
        <v>72</v>
      </c>
      <c r="M3979">
        <v>36</v>
      </c>
      <c r="N3979">
        <v>3</v>
      </c>
      <c r="O3979">
        <v>0</v>
      </c>
      <c r="P3979">
        <v>149</v>
      </c>
      <c r="Q3979">
        <v>18</v>
      </c>
      <c r="R3979">
        <v>3</v>
      </c>
      <c r="S3979">
        <v>1</v>
      </c>
      <c r="T3979">
        <v>84</v>
      </c>
    </row>
    <row r="3980" spans="1:20" x14ac:dyDescent="0.2">
      <c r="A3980" s="1">
        <v>43412</v>
      </c>
      <c r="B3980" t="s">
        <v>18</v>
      </c>
      <c r="C3980">
        <v>11</v>
      </c>
      <c r="D3980">
        <v>4</v>
      </c>
      <c r="E3980">
        <v>0</v>
      </c>
      <c r="F3980">
        <v>38</v>
      </c>
      <c r="G3980" s="5">
        <v>2.25</v>
      </c>
      <c r="H3980" s="5">
        <v>37619.75</v>
      </c>
      <c r="I3980">
        <v>2</v>
      </c>
      <c r="J3980">
        <v>4</v>
      </c>
      <c r="K3980">
        <v>0</v>
      </c>
      <c r="L3980">
        <v>7</v>
      </c>
      <c r="M3980">
        <v>12</v>
      </c>
      <c r="N3980">
        <v>4</v>
      </c>
      <c r="O3980">
        <v>0</v>
      </c>
      <c r="P3980">
        <v>42</v>
      </c>
      <c r="Q3980">
        <v>7</v>
      </c>
      <c r="R3980">
        <v>4</v>
      </c>
      <c r="S3980">
        <v>0</v>
      </c>
      <c r="T3980">
        <v>24</v>
      </c>
    </row>
    <row r="3981" spans="1:20" x14ac:dyDescent="0.2">
      <c r="A3981" s="1">
        <v>43412</v>
      </c>
      <c r="B3981" t="s">
        <v>19</v>
      </c>
      <c r="C3981">
        <v>29</v>
      </c>
      <c r="D3981">
        <v>11</v>
      </c>
      <c r="E3981">
        <v>2</v>
      </c>
      <c r="F3981">
        <v>240</v>
      </c>
      <c r="G3981" s="5">
        <v>5.7241379310344804</v>
      </c>
      <c r="H3981" s="5">
        <v>65613.724137931</v>
      </c>
      <c r="I3981">
        <v>25</v>
      </c>
      <c r="J3981">
        <v>10</v>
      </c>
      <c r="K3981">
        <v>0</v>
      </c>
      <c r="L3981">
        <v>231</v>
      </c>
      <c r="M3981">
        <v>23</v>
      </c>
      <c r="N3981">
        <v>16</v>
      </c>
      <c r="O3981">
        <v>1</v>
      </c>
      <c r="P3981">
        <v>361</v>
      </c>
      <c r="Q3981">
        <v>20</v>
      </c>
      <c r="R3981">
        <v>12</v>
      </c>
      <c r="S3981">
        <v>1</v>
      </c>
      <c r="T3981">
        <v>218</v>
      </c>
    </row>
    <row r="3982" spans="1:20" x14ac:dyDescent="0.2">
      <c r="A3982" s="1">
        <v>43412</v>
      </c>
      <c r="B3982" t="s">
        <v>20</v>
      </c>
      <c r="C3982">
        <v>16</v>
      </c>
      <c r="D3982">
        <v>9</v>
      </c>
      <c r="E3982">
        <v>0</v>
      </c>
      <c r="F3982">
        <v>138</v>
      </c>
      <c r="G3982" s="5">
        <v>2.21428571428571</v>
      </c>
      <c r="H3982" s="5">
        <v>57228.714285714203</v>
      </c>
      <c r="I3982">
        <v>14</v>
      </c>
      <c r="J3982">
        <v>7</v>
      </c>
      <c r="K3982">
        <v>0</v>
      </c>
      <c r="L3982">
        <v>93</v>
      </c>
      <c r="M3982">
        <v>16</v>
      </c>
      <c r="N3982">
        <v>7</v>
      </c>
      <c r="O3982">
        <v>0</v>
      </c>
      <c r="P3982">
        <v>115</v>
      </c>
      <c r="Q3982">
        <v>11</v>
      </c>
      <c r="R3982">
        <v>8</v>
      </c>
      <c r="S3982">
        <v>0</v>
      </c>
      <c r="T3982">
        <v>79</v>
      </c>
    </row>
    <row r="3983" spans="1:20" x14ac:dyDescent="0.2">
      <c r="A3983" s="1">
        <v>43412</v>
      </c>
      <c r="B3983" t="s">
        <v>21</v>
      </c>
      <c r="C3983">
        <v>9</v>
      </c>
      <c r="D3983">
        <v>10</v>
      </c>
      <c r="E3983">
        <v>1</v>
      </c>
      <c r="F3983">
        <v>81</v>
      </c>
      <c r="G3983" s="5">
        <v>2.2222222222222201</v>
      </c>
      <c r="H3983" s="5">
        <v>11286.5555555555</v>
      </c>
      <c r="I3983">
        <v>7</v>
      </c>
      <c r="J3983">
        <v>10</v>
      </c>
      <c r="K3983">
        <v>0</v>
      </c>
      <c r="L3983">
        <v>67</v>
      </c>
      <c r="M3983">
        <v>11</v>
      </c>
      <c r="N3983">
        <v>10</v>
      </c>
      <c r="O3983">
        <v>0</v>
      </c>
      <c r="P3983">
        <v>111</v>
      </c>
      <c r="Q3983">
        <v>8</v>
      </c>
      <c r="R3983">
        <v>10</v>
      </c>
      <c r="S3983">
        <v>0</v>
      </c>
      <c r="T3983">
        <v>81</v>
      </c>
    </row>
    <row r="3984" spans="1:20" x14ac:dyDescent="0.2">
      <c r="A3984" s="1">
        <v>43412</v>
      </c>
      <c r="B3984" t="s">
        <v>22</v>
      </c>
      <c r="C3984">
        <v>35</v>
      </c>
      <c r="D3984">
        <v>8</v>
      </c>
      <c r="E3984">
        <v>0</v>
      </c>
      <c r="F3984">
        <v>334</v>
      </c>
      <c r="G3984" s="5">
        <v>12.258064516129</v>
      </c>
      <c r="H3984" s="5">
        <v>54926.419354838697</v>
      </c>
      <c r="I3984">
        <v>30</v>
      </c>
      <c r="J3984">
        <v>7</v>
      </c>
      <c r="K3984">
        <v>0</v>
      </c>
      <c r="L3984">
        <v>265</v>
      </c>
      <c r="M3984">
        <v>39</v>
      </c>
      <c r="N3984">
        <v>8</v>
      </c>
      <c r="O3984">
        <v>0</v>
      </c>
      <c r="P3984">
        <v>370</v>
      </c>
      <c r="Q3984">
        <v>28</v>
      </c>
      <c r="R3984">
        <v>8</v>
      </c>
      <c r="S3984">
        <v>0</v>
      </c>
      <c r="T3984">
        <v>259</v>
      </c>
    </row>
    <row r="3985" spans="1:20" x14ac:dyDescent="0.2">
      <c r="A3985" s="1">
        <v>43412</v>
      </c>
      <c r="B3985" t="s">
        <v>23</v>
      </c>
      <c r="C3985">
        <v>43</v>
      </c>
      <c r="D3985">
        <v>10</v>
      </c>
      <c r="E3985">
        <v>1</v>
      </c>
      <c r="F3985">
        <v>454</v>
      </c>
      <c r="G3985" s="5">
        <v>3.0243902439024302</v>
      </c>
      <c r="H3985" s="5">
        <v>39216.878048780403</v>
      </c>
      <c r="I3985">
        <v>69</v>
      </c>
      <c r="J3985">
        <v>10</v>
      </c>
      <c r="K3985">
        <v>1</v>
      </c>
      <c r="L3985">
        <v>744</v>
      </c>
      <c r="M3985">
        <v>35</v>
      </c>
      <c r="N3985">
        <v>10</v>
      </c>
      <c r="O3985">
        <v>0</v>
      </c>
      <c r="P3985">
        <v>384</v>
      </c>
      <c r="Q3985">
        <v>38</v>
      </c>
      <c r="R3985">
        <v>10</v>
      </c>
      <c r="S3985">
        <v>0</v>
      </c>
      <c r="T3985">
        <v>422</v>
      </c>
    </row>
    <row r="3986" spans="1:20" x14ac:dyDescent="0.2">
      <c r="A3986" s="1">
        <v>43412</v>
      </c>
      <c r="B3986" t="s">
        <v>24</v>
      </c>
      <c r="C3986">
        <v>22</v>
      </c>
      <c r="D3986">
        <v>2</v>
      </c>
      <c r="E3986">
        <v>0</v>
      </c>
      <c r="F3986">
        <v>61</v>
      </c>
      <c r="G3986" s="5">
        <v>4.8421052631578902</v>
      </c>
      <c r="H3986" s="5">
        <v>36950.578947368398</v>
      </c>
      <c r="I3986">
        <v>12</v>
      </c>
      <c r="J3986">
        <v>2</v>
      </c>
      <c r="K3986">
        <v>0</v>
      </c>
      <c r="L3986">
        <v>37</v>
      </c>
      <c r="M3986">
        <v>10</v>
      </c>
      <c r="N3986">
        <v>2</v>
      </c>
      <c r="O3986">
        <v>0</v>
      </c>
      <c r="P3986">
        <v>20</v>
      </c>
      <c r="Q3986">
        <v>10</v>
      </c>
      <c r="R3986">
        <v>2</v>
      </c>
      <c r="S3986">
        <v>1</v>
      </c>
      <c r="T3986">
        <v>15</v>
      </c>
    </row>
    <row r="3987" spans="1:20" x14ac:dyDescent="0.2">
      <c r="A3987" s="1">
        <v>43412</v>
      </c>
      <c r="B3987" t="s">
        <v>25</v>
      </c>
      <c r="C3987">
        <v>12</v>
      </c>
      <c r="D3987">
        <v>4</v>
      </c>
      <c r="E3987">
        <v>0</v>
      </c>
      <c r="F3987">
        <v>48</v>
      </c>
      <c r="G3987" s="5">
        <v>2.71428571428571</v>
      </c>
      <c r="H3987" s="5">
        <v>14367.4285714285</v>
      </c>
      <c r="I3987">
        <v>14</v>
      </c>
      <c r="J3987">
        <v>4</v>
      </c>
      <c r="K3987">
        <v>0</v>
      </c>
      <c r="L3987">
        <v>49</v>
      </c>
      <c r="M3987">
        <v>7</v>
      </c>
      <c r="N3987">
        <v>4</v>
      </c>
      <c r="O3987">
        <v>0</v>
      </c>
      <c r="P3987">
        <v>28</v>
      </c>
      <c r="Q3987">
        <v>10</v>
      </c>
      <c r="R3987">
        <v>4</v>
      </c>
      <c r="S3987">
        <v>0</v>
      </c>
      <c r="T3987">
        <v>39</v>
      </c>
    </row>
    <row r="3988" spans="1:20" x14ac:dyDescent="0.2">
      <c r="A3988" s="1">
        <v>43412</v>
      </c>
      <c r="B3988" t="s">
        <v>26</v>
      </c>
      <c r="C3988">
        <v>38</v>
      </c>
      <c r="D3988">
        <v>2</v>
      </c>
      <c r="E3988">
        <v>0</v>
      </c>
      <c r="F3988">
        <v>68</v>
      </c>
      <c r="G3988" s="5">
        <v>5.5294117647058796</v>
      </c>
      <c r="H3988" s="5">
        <v>58884.882352941102</v>
      </c>
      <c r="I3988">
        <v>38</v>
      </c>
      <c r="J3988">
        <v>2</v>
      </c>
      <c r="K3988">
        <v>0</v>
      </c>
      <c r="L3988">
        <v>76</v>
      </c>
      <c r="M3988">
        <v>32</v>
      </c>
      <c r="N3988">
        <v>2</v>
      </c>
      <c r="O3988">
        <v>0</v>
      </c>
      <c r="P3988">
        <v>64</v>
      </c>
      <c r="Q3988">
        <v>36</v>
      </c>
      <c r="R3988">
        <v>2</v>
      </c>
      <c r="S3988">
        <v>0</v>
      </c>
      <c r="T3988">
        <v>65</v>
      </c>
    </row>
    <row r="3989" spans="1:20" x14ac:dyDescent="0.2">
      <c r="A3989" s="1">
        <v>43412</v>
      </c>
      <c r="B3989" t="s">
        <v>27</v>
      </c>
      <c r="C3989">
        <v>10</v>
      </c>
      <c r="D3989">
        <v>8</v>
      </c>
      <c r="E3989">
        <v>1</v>
      </c>
      <c r="F3989">
        <v>88</v>
      </c>
      <c r="G3989" s="5">
        <v>9.6</v>
      </c>
      <c r="H3989" s="5">
        <v>50047.8</v>
      </c>
      <c r="I3989">
        <v>15</v>
      </c>
      <c r="J3989">
        <v>8</v>
      </c>
      <c r="K3989">
        <v>1</v>
      </c>
      <c r="L3989">
        <v>115</v>
      </c>
      <c r="M3989">
        <v>14</v>
      </c>
      <c r="N3989">
        <v>8</v>
      </c>
      <c r="O3989">
        <v>2</v>
      </c>
      <c r="P3989">
        <v>111</v>
      </c>
      <c r="Q3989">
        <v>13</v>
      </c>
      <c r="R3989">
        <v>8</v>
      </c>
      <c r="S3989">
        <v>0</v>
      </c>
      <c r="T3989">
        <v>119</v>
      </c>
    </row>
    <row r="3990" spans="1:20" x14ac:dyDescent="0.2">
      <c r="A3990" s="1">
        <v>43412</v>
      </c>
      <c r="B3990" t="s">
        <v>28</v>
      </c>
      <c r="C3990">
        <v>13</v>
      </c>
      <c r="D3990">
        <v>10</v>
      </c>
      <c r="E3990">
        <v>0</v>
      </c>
      <c r="F3990">
        <v>121</v>
      </c>
      <c r="G3990" s="5">
        <v>1.6153846153846101</v>
      </c>
      <c r="H3990" s="5">
        <v>76948.923076923005</v>
      </c>
      <c r="I3990">
        <v>14</v>
      </c>
      <c r="J3990">
        <v>8</v>
      </c>
      <c r="K3990">
        <v>0</v>
      </c>
      <c r="L3990">
        <v>117</v>
      </c>
      <c r="M3990">
        <v>16</v>
      </c>
      <c r="N3990">
        <v>9</v>
      </c>
      <c r="O3990">
        <v>1</v>
      </c>
      <c r="P3990">
        <v>133</v>
      </c>
      <c r="Q3990">
        <v>12</v>
      </c>
      <c r="R3990">
        <v>6</v>
      </c>
      <c r="S3990">
        <v>0</v>
      </c>
      <c r="T3990">
        <v>77</v>
      </c>
    </row>
    <row r="3991" spans="1:20" x14ac:dyDescent="0.2">
      <c r="A3991" s="1">
        <v>43412</v>
      </c>
      <c r="B3991" t="s">
        <v>29</v>
      </c>
      <c r="C3991">
        <v>15</v>
      </c>
      <c r="D3991">
        <v>2</v>
      </c>
      <c r="E3991">
        <v>0</v>
      </c>
      <c r="F3991">
        <v>42</v>
      </c>
      <c r="G3991" s="5">
        <v>5.7857142857142803</v>
      </c>
      <c r="H3991" s="5">
        <v>50107.4285714285</v>
      </c>
      <c r="I3991">
        <v>16</v>
      </c>
      <c r="J3991">
        <v>2</v>
      </c>
      <c r="K3991">
        <v>0</v>
      </c>
      <c r="L3991">
        <v>32</v>
      </c>
      <c r="M3991">
        <v>18</v>
      </c>
      <c r="N3991">
        <v>2</v>
      </c>
      <c r="O3991">
        <v>0</v>
      </c>
      <c r="P3991">
        <v>44</v>
      </c>
      <c r="Q3991">
        <v>10</v>
      </c>
      <c r="R3991">
        <v>2</v>
      </c>
      <c r="S3991">
        <v>0</v>
      </c>
      <c r="T3991">
        <v>27</v>
      </c>
    </row>
    <row r="3992" spans="1:20" x14ac:dyDescent="0.2">
      <c r="A3992" s="1">
        <v>43412</v>
      </c>
      <c r="B3992" t="s">
        <v>30</v>
      </c>
      <c r="C3992">
        <v>12</v>
      </c>
      <c r="D3992">
        <v>2</v>
      </c>
      <c r="E3992">
        <v>0</v>
      </c>
      <c r="F3992">
        <v>26</v>
      </c>
      <c r="G3992" s="5">
        <v>2.7</v>
      </c>
      <c r="H3992" s="5">
        <v>50075.7</v>
      </c>
      <c r="I3992">
        <v>9</v>
      </c>
      <c r="J3992">
        <v>2</v>
      </c>
      <c r="K3992">
        <v>0</v>
      </c>
      <c r="L3992">
        <v>22</v>
      </c>
      <c r="M3992">
        <v>11</v>
      </c>
      <c r="N3992">
        <v>2</v>
      </c>
      <c r="O3992">
        <v>0</v>
      </c>
      <c r="P3992">
        <v>26</v>
      </c>
      <c r="Q3992">
        <v>5</v>
      </c>
      <c r="R3992">
        <v>2</v>
      </c>
      <c r="S3992">
        <v>0</v>
      </c>
      <c r="T3992">
        <v>16</v>
      </c>
    </row>
    <row r="3993" spans="1:20" x14ac:dyDescent="0.2">
      <c r="A3993" s="1">
        <v>43412</v>
      </c>
      <c r="B3993" t="s">
        <v>31</v>
      </c>
      <c r="C3993">
        <v>93</v>
      </c>
      <c r="D3993">
        <v>12</v>
      </c>
      <c r="E3993">
        <v>1</v>
      </c>
      <c r="F3993">
        <v>1025</v>
      </c>
      <c r="G3993" s="5">
        <v>4.6913580246913504</v>
      </c>
      <c r="H3993" s="5">
        <v>44552.888888888803</v>
      </c>
      <c r="I3993">
        <v>92</v>
      </c>
      <c r="J3993">
        <v>12</v>
      </c>
      <c r="K3993">
        <v>0</v>
      </c>
      <c r="L3993">
        <v>1060</v>
      </c>
      <c r="M3993">
        <v>80</v>
      </c>
      <c r="N3993">
        <v>13</v>
      </c>
      <c r="O3993">
        <v>1</v>
      </c>
      <c r="P3993">
        <v>980</v>
      </c>
      <c r="Q3993">
        <v>68</v>
      </c>
      <c r="R3993">
        <v>12</v>
      </c>
      <c r="S3993">
        <v>0</v>
      </c>
      <c r="T3993">
        <v>788</v>
      </c>
    </row>
    <row r="3994" spans="1:20" x14ac:dyDescent="0.2">
      <c r="A3994" s="1">
        <v>43412</v>
      </c>
      <c r="B3994" t="s">
        <v>32</v>
      </c>
      <c r="C3994">
        <v>32</v>
      </c>
      <c r="D3994">
        <v>3</v>
      </c>
      <c r="E3994">
        <v>0</v>
      </c>
      <c r="F3994">
        <v>130</v>
      </c>
      <c r="G3994" s="5">
        <v>2.68</v>
      </c>
      <c r="H3994" s="5">
        <v>52081.52</v>
      </c>
      <c r="I3994">
        <v>33</v>
      </c>
      <c r="J3994">
        <v>3</v>
      </c>
      <c r="K3994">
        <v>0</v>
      </c>
      <c r="L3994">
        <v>128</v>
      </c>
      <c r="M3994">
        <v>34</v>
      </c>
      <c r="N3994">
        <v>3</v>
      </c>
      <c r="O3994">
        <v>0</v>
      </c>
      <c r="P3994">
        <v>135</v>
      </c>
      <c r="Q3994">
        <v>30</v>
      </c>
      <c r="R3994">
        <v>3</v>
      </c>
      <c r="S3994">
        <v>0</v>
      </c>
      <c r="T3994">
        <v>117</v>
      </c>
    </row>
    <row r="3995" spans="1:20" x14ac:dyDescent="0.2">
      <c r="A3995" s="1">
        <v>43413</v>
      </c>
      <c r="B3995" t="s">
        <v>18</v>
      </c>
      <c r="C3995">
        <v>8</v>
      </c>
      <c r="D3995">
        <v>4</v>
      </c>
      <c r="E3995">
        <v>0</v>
      </c>
      <c r="F3995">
        <v>28</v>
      </c>
      <c r="G3995" s="5">
        <v>1.4285714285714199</v>
      </c>
      <c r="H3995" s="5">
        <v>71616.142857142797</v>
      </c>
      <c r="I3995">
        <v>10</v>
      </c>
      <c r="J3995">
        <v>4</v>
      </c>
      <c r="K3995">
        <v>0</v>
      </c>
      <c r="L3995">
        <v>32</v>
      </c>
      <c r="M3995">
        <v>0</v>
      </c>
      <c r="N3995">
        <v>0</v>
      </c>
      <c r="O3995">
        <v>0</v>
      </c>
      <c r="P3995">
        <v>0</v>
      </c>
      <c r="Q3995">
        <v>15</v>
      </c>
      <c r="R3995">
        <v>4</v>
      </c>
      <c r="S3995">
        <v>0</v>
      </c>
      <c r="T3995">
        <v>52</v>
      </c>
    </row>
    <row r="3996" spans="1:20" x14ac:dyDescent="0.2">
      <c r="A3996" s="1">
        <v>43413</v>
      </c>
      <c r="B3996" t="s">
        <v>19</v>
      </c>
      <c r="C3996">
        <v>35</v>
      </c>
      <c r="D3996">
        <v>12</v>
      </c>
      <c r="E3996">
        <v>1</v>
      </c>
      <c r="F3996">
        <v>398</v>
      </c>
      <c r="G3996" s="5">
        <v>3.3714285714285701</v>
      </c>
      <c r="H3996" s="5">
        <v>40168.171428571397</v>
      </c>
      <c r="I3996">
        <v>39</v>
      </c>
      <c r="J3996">
        <v>11</v>
      </c>
      <c r="K3996">
        <v>1</v>
      </c>
      <c r="L3996">
        <v>421</v>
      </c>
      <c r="M3996">
        <v>49</v>
      </c>
      <c r="N3996">
        <v>13</v>
      </c>
      <c r="O3996">
        <v>1</v>
      </c>
      <c r="P3996">
        <v>577</v>
      </c>
      <c r="Q3996">
        <v>32</v>
      </c>
      <c r="R3996">
        <v>12</v>
      </c>
      <c r="S3996">
        <v>1</v>
      </c>
      <c r="T3996">
        <v>341</v>
      </c>
    </row>
    <row r="3997" spans="1:20" x14ac:dyDescent="0.2">
      <c r="A3997" s="1">
        <v>43413</v>
      </c>
      <c r="B3997" t="s">
        <v>20</v>
      </c>
      <c r="C3997">
        <v>17</v>
      </c>
      <c r="D3997">
        <v>7</v>
      </c>
      <c r="E3997">
        <v>0</v>
      </c>
      <c r="F3997">
        <v>117</v>
      </c>
      <c r="G3997" s="5">
        <v>4.1176470588235201</v>
      </c>
      <c r="H3997" s="5">
        <v>41273.764705882299</v>
      </c>
      <c r="I3997">
        <v>39</v>
      </c>
      <c r="J3997">
        <v>8</v>
      </c>
      <c r="K3997">
        <v>0</v>
      </c>
      <c r="L3997">
        <v>310</v>
      </c>
      <c r="M3997">
        <v>27</v>
      </c>
      <c r="N3997">
        <v>8</v>
      </c>
      <c r="O3997">
        <v>3</v>
      </c>
      <c r="P3997">
        <v>145</v>
      </c>
      <c r="Q3997">
        <v>16</v>
      </c>
      <c r="R3997">
        <v>6</v>
      </c>
      <c r="S3997">
        <v>0</v>
      </c>
      <c r="T3997">
        <v>103</v>
      </c>
    </row>
    <row r="3998" spans="1:20" x14ac:dyDescent="0.2">
      <c r="A3998" s="1">
        <v>43413</v>
      </c>
      <c r="B3998" t="s">
        <v>21</v>
      </c>
      <c r="C3998">
        <v>22</v>
      </c>
      <c r="D3998">
        <v>10</v>
      </c>
      <c r="E3998">
        <v>0</v>
      </c>
      <c r="F3998">
        <v>227</v>
      </c>
      <c r="G3998" s="5">
        <v>1.7619047619047601</v>
      </c>
      <c r="H3998" s="5">
        <v>71483</v>
      </c>
      <c r="I3998">
        <v>23</v>
      </c>
      <c r="J3998">
        <v>10</v>
      </c>
      <c r="K3998">
        <v>0</v>
      </c>
      <c r="L3998">
        <v>230</v>
      </c>
      <c r="M3998">
        <v>18</v>
      </c>
      <c r="N3998">
        <v>10</v>
      </c>
      <c r="O3998">
        <v>2</v>
      </c>
      <c r="P3998">
        <v>153</v>
      </c>
      <c r="Q3998">
        <v>14</v>
      </c>
      <c r="R3998">
        <v>10</v>
      </c>
      <c r="S3998">
        <v>0</v>
      </c>
      <c r="T3998">
        <v>143</v>
      </c>
    </row>
    <row r="3999" spans="1:20" x14ac:dyDescent="0.2">
      <c r="A3999" s="1">
        <v>43413</v>
      </c>
      <c r="B3999" t="s">
        <v>22</v>
      </c>
      <c r="C3999">
        <v>36</v>
      </c>
      <c r="D3999">
        <v>8</v>
      </c>
      <c r="E3999">
        <v>0</v>
      </c>
      <c r="F3999">
        <v>345</v>
      </c>
      <c r="G3999" s="5">
        <v>4.3888888888888804</v>
      </c>
      <c r="H3999" s="5">
        <v>52864.194444444402</v>
      </c>
      <c r="I3999">
        <v>40</v>
      </c>
      <c r="J3999">
        <v>7</v>
      </c>
      <c r="K3999">
        <v>1</v>
      </c>
      <c r="L3999">
        <v>318</v>
      </c>
      <c r="M3999">
        <v>45</v>
      </c>
      <c r="N3999">
        <v>8</v>
      </c>
      <c r="O3999">
        <v>0</v>
      </c>
      <c r="P3999">
        <v>416</v>
      </c>
      <c r="Q3999">
        <v>48</v>
      </c>
      <c r="R3999">
        <v>8</v>
      </c>
      <c r="S3999">
        <v>0</v>
      </c>
      <c r="T3999">
        <v>451</v>
      </c>
    </row>
    <row r="4000" spans="1:20" x14ac:dyDescent="0.2">
      <c r="A4000" s="1">
        <v>43413</v>
      </c>
      <c r="B4000" t="s">
        <v>23</v>
      </c>
      <c r="C4000">
        <v>49</v>
      </c>
      <c r="D4000">
        <v>10</v>
      </c>
      <c r="E4000">
        <v>0</v>
      </c>
      <c r="F4000">
        <v>533</v>
      </c>
      <c r="G4000" s="5">
        <v>2.5</v>
      </c>
      <c r="H4000" s="5">
        <v>54452.956521739099</v>
      </c>
      <c r="I4000">
        <v>58</v>
      </c>
      <c r="J4000">
        <v>10</v>
      </c>
      <c r="K4000">
        <v>0</v>
      </c>
      <c r="L4000">
        <v>651</v>
      </c>
      <c r="M4000">
        <v>56</v>
      </c>
      <c r="N4000">
        <v>10</v>
      </c>
      <c r="O4000">
        <v>0</v>
      </c>
      <c r="P4000">
        <v>613</v>
      </c>
      <c r="Q4000">
        <v>73</v>
      </c>
      <c r="R4000">
        <v>10</v>
      </c>
      <c r="S4000">
        <v>0</v>
      </c>
      <c r="T4000">
        <v>806</v>
      </c>
    </row>
    <row r="4001" spans="1:20" x14ac:dyDescent="0.2">
      <c r="A4001" s="1">
        <v>43413</v>
      </c>
      <c r="B4001" t="s">
        <v>24</v>
      </c>
      <c r="C4001">
        <v>17</v>
      </c>
      <c r="D4001">
        <v>2</v>
      </c>
      <c r="E4001">
        <v>0</v>
      </c>
      <c r="F4001">
        <v>44</v>
      </c>
      <c r="G4001" s="5">
        <v>2.8235294117646998</v>
      </c>
      <c r="H4001" s="5">
        <v>70648.176470588194</v>
      </c>
      <c r="I4001">
        <v>14</v>
      </c>
      <c r="J4001">
        <v>2</v>
      </c>
      <c r="K4001">
        <v>0</v>
      </c>
      <c r="L4001">
        <v>41</v>
      </c>
      <c r="M4001">
        <v>21</v>
      </c>
      <c r="N4001">
        <v>2</v>
      </c>
      <c r="O4001">
        <v>0</v>
      </c>
      <c r="P4001">
        <v>54</v>
      </c>
      <c r="Q4001">
        <v>16</v>
      </c>
      <c r="R4001">
        <v>2</v>
      </c>
      <c r="S4001">
        <v>0</v>
      </c>
      <c r="T4001">
        <v>38</v>
      </c>
    </row>
    <row r="4002" spans="1:20" x14ac:dyDescent="0.2">
      <c r="A4002" s="1">
        <v>43413</v>
      </c>
      <c r="B4002" t="s">
        <v>25</v>
      </c>
      <c r="C4002">
        <v>13</v>
      </c>
      <c r="D4002">
        <v>4</v>
      </c>
      <c r="E4002">
        <v>0</v>
      </c>
      <c r="F4002">
        <v>48</v>
      </c>
      <c r="G4002" s="5">
        <v>3.8333333333333299</v>
      </c>
      <c r="H4002" s="5">
        <v>66729.416666666599</v>
      </c>
      <c r="I4002">
        <v>11</v>
      </c>
      <c r="J4002">
        <v>4</v>
      </c>
      <c r="K4002">
        <v>0</v>
      </c>
      <c r="L4002">
        <v>35</v>
      </c>
      <c r="M4002">
        <v>9</v>
      </c>
      <c r="N4002">
        <v>4</v>
      </c>
      <c r="O4002">
        <v>0</v>
      </c>
      <c r="P4002">
        <v>36</v>
      </c>
      <c r="Q4002">
        <v>5</v>
      </c>
      <c r="R4002">
        <v>4</v>
      </c>
      <c r="S4002">
        <v>0</v>
      </c>
      <c r="T4002">
        <v>20</v>
      </c>
    </row>
    <row r="4003" spans="1:20" x14ac:dyDescent="0.2">
      <c r="A4003" s="1">
        <v>43413</v>
      </c>
      <c r="B4003" t="s">
        <v>26</v>
      </c>
      <c r="C4003">
        <v>50</v>
      </c>
      <c r="D4003">
        <v>2</v>
      </c>
      <c r="E4003">
        <v>0</v>
      </c>
      <c r="F4003">
        <v>99</v>
      </c>
      <c r="G4003" s="5">
        <v>3.6285714285714201</v>
      </c>
      <c r="H4003" s="5">
        <v>37352.9714285714</v>
      </c>
      <c r="I4003">
        <v>44</v>
      </c>
      <c r="J4003">
        <v>2</v>
      </c>
      <c r="K4003">
        <v>0</v>
      </c>
      <c r="L4003">
        <v>85</v>
      </c>
      <c r="M4003">
        <v>42</v>
      </c>
      <c r="N4003">
        <v>2</v>
      </c>
      <c r="O4003">
        <v>0</v>
      </c>
      <c r="P4003">
        <v>84</v>
      </c>
      <c r="Q4003">
        <v>54</v>
      </c>
      <c r="R4003">
        <v>2</v>
      </c>
      <c r="S4003">
        <v>0</v>
      </c>
      <c r="T4003">
        <v>107</v>
      </c>
    </row>
    <row r="4004" spans="1:20" x14ac:dyDescent="0.2">
      <c r="A4004" s="1">
        <v>43413</v>
      </c>
      <c r="B4004" t="s">
        <v>27</v>
      </c>
      <c r="C4004">
        <v>6</v>
      </c>
      <c r="D4004">
        <v>8</v>
      </c>
      <c r="E4004">
        <v>1</v>
      </c>
      <c r="F4004">
        <v>48</v>
      </c>
      <c r="G4004" s="5">
        <v>2.8333333333333299</v>
      </c>
      <c r="H4004" s="5">
        <v>66752.833333333299</v>
      </c>
      <c r="I4004">
        <v>13</v>
      </c>
      <c r="J4004">
        <v>8</v>
      </c>
      <c r="K4004">
        <v>0</v>
      </c>
      <c r="L4004">
        <v>122</v>
      </c>
      <c r="M4004">
        <v>11</v>
      </c>
      <c r="N4004">
        <v>8</v>
      </c>
      <c r="O4004">
        <v>3</v>
      </c>
      <c r="P4004">
        <v>72</v>
      </c>
      <c r="Q4004">
        <v>21</v>
      </c>
      <c r="R4004">
        <v>8</v>
      </c>
      <c r="S4004">
        <v>2</v>
      </c>
      <c r="T4004">
        <v>158</v>
      </c>
    </row>
    <row r="4005" spans="1:20" x14ac:dyDescent="0.2">
      <c r="A4005" s="1">
        <v>43413</v>
      </c>
      <c r="B4005" t="s">
        <v>28</v>
      </c>
      <c r="C4005">
        <v>15</v>
      </c>
      <c r="D4005">
        <v>8</v>
      </c>
      <c r="E4005">
        <v>0</v>
      </c>
      <c r="F4005">
        <v>114</v>
      </c>
      <c r="G4005" s="5">
        <v>2.0666666666666602</v>
      </c>
      <c r="H4005" s="5">
        <v>40280.866666666603</v>
      </c>
      <c r="I4005">
        <v>15</v>
      </c>
      <c r="J4005">
        <v>8</v>
      </c>
      <c r="K4005">
        <v>0</v>
      </c>
      <c r="L4005">
        <v>123</v>
      </c>
      <c r="M4005">
        <v>33</v>
      </c>
      <c r="N4005">
        <v>8</v>
      </c>
      <c r="O4005">
        <v>0</v>
      </c>
      <c r="P4005">
        <v>251</v>
      </c>
      <c r="Q4005">
        <v>15</v>
      </c>
      <c r="R4005">
        <v>8</v>
      </c>
      <c r="S4005">
        <v>0</v>
      </c>
      <c r="T4005">
        <v>110</v>
      </c>
    </row>
    <row r="4006" spans="1:20" x14ac:dyDescent="0.2">
      <c r="A4006" s="1">
        <v>43413</v>
      </c>
      <c r="B4006" t="s">
        <v>29</v>
      </c>
      <c r="C4006">
        <v>29</v>
      </c>
      <c r="D4006">
        <v>2</v>
      </c>
      <c r="E4006">
        <v>0</v>
      </c>
      <c r="F4006">
        <v>63</v>
      </c>
      <c r="G4006" s="5">
        <v>2.2758620689655098</v>
      </c>
      <c r="H4006" s="5">
        <v>58831.172413793101</v>
      </c>
      <c r="I4006">
        <v>23</v>
      </c>
      <c r="J4006">
        <v>2</v>
      </c>
      <c r="K4006">
        <v>0</v>
      </c>
      <c r="L4006">
        <v>58</v>
      </c>
      <c r="M4006">
        <v>18</v>
      </c>
      <c r="N4006">
        <v>2</v>
      </c>
      <c r="O4006">
        <v>0</v>
      </c>
      <c r="P4006">
        <v>44</v>
      </c>
      <c r="Q4006">
        <v>27</v>
      </c>
      <c r="R4006">
        <v>2</v>
      </c>
      <c r="S4006">
        <v>0</v>
      </c>
      <c r="T4006">
        <v>63</v>
      </c>
    </row>
    <row r="4007" spans="1:20" x14ac:dyDescent="0.2">
      <c r="A4007" s="1">
        <v>43413</v>
      </c>
      <c r="B4007" t="s">
        <v>30</v>
      </c>
      <c r="C4007">
        <v>19</v>
      </c>
      <c r="D4007">
        <v>2</v>
      </c>
      <c r="E4007">
        <v>0</v>
      </c>
      <c r="F4007">
        <v>40</v>
      </c>
      <c r="G4007" s="5">
        <v>2</v>
      </c>
      <c r="H4007" s="5">
        <v>50205.111111111102</v>
      </c>
      <c r="I4007">
        <v>19</v>
      </c>
      <c r="J4007">
        <v>2</v>
      </c>
      <c r="K4007">
        <v>0</v>
      </c>
      <c r="L4007">
        <v>48</v>
      </c>
      <c r="M4007">
        <v>17</v>
      </c>
      <c r="N4007">
        <v>2</v>
      </c>
      <c r="O4007">
        <v>0</v>
      </c>
      <c r="P4007">
        <v>40</v>
      </c>
      <c r="Q4007">
        <v>18</v>
      </c>
      <c r="R4007">
        <v>2</v>
      </c>
      <c r="S4007">
        <v>0</v>
      </c>
      <c r="T4007">
        <v>52</v>
      </c>
    </row>
    <row r="4008" spans="1:20" x14ac:dyDescent="0.2">
      <c r="A4008" s="1">
        <v>43413</v>
      </c>
      <c r="B4008" t="s">
        <v>31</v>
      </c>
      <c r="C4008">
        <v>118</v>
      </c>
      <c r="D4008">
        <v>12</v>
      </c>
      <c r="E4008">
        <v>0</v>
      </c>
      <c r="F4008">
        <v>1415</v>
      </c>
      <c r="G4008" s="5">
        <v>2.9478260869565198</v>
      </c>
      <c r="H4008" s="5">
        <v>50603.765217391301</v>
      </c>
      <c r="I4008">
        <v>133</v>
      </c>
      <c r="J4008">
        <v>13</v>
      </c>
      <c r="K4008">
        <v>1</v>
      </c>
      <c r="L4008">
        <v>1627</v>
      </c>
      <c r="M4008">
        <v>96</v>
      </c>
      <c r="N4008">
        <v>12</v>
      </c>
      <c r="O4008">
        <v>1</v>
      </c>
      <c r="P4008">
        <v>1102</v>
      </c>
      <c r="Q4008">
        <v>118</v>
      </c>
      <c r="R4008">
        <v>13</v>
      </c>
      <c r="S4008">
        <v>0</v>
      </c>
      <c r="T4008">
        <v>1465</v>
      </c>
    </row>
    <row r="4009" spans="1:20" x14ac:dyDescent="0.2">
      <c r="A4009" s="1">
        <v>43413</v>
      </c>
      <c r="B4009" t="s">
        <v>32</v>
      </c>
      <c r="C4009">
        <v>43</v>
      </c>
      <c r="D4009">
        <v>3</v>
      </c>
      <c r="E4009">
        <v>0</v>
      </c>
      <c r="F4009">
        <v>173</v>
      </c>
      <c r="G4009" s="5">
        <v>3.1707317073170702</v>
      </c>
      <c r="H4009" s="5">
        <v>31911.8780487804</v>
      </c>
      <c r="I4009">
        <v>53</v>
      </c>
      <c r="J4009">
        <v>3</v>
      </c>
      <c r="K4009">
        <v>0</v>
      </c>
      <c r="L4009">
        <v>193</v>
      </c>
      <c r="M4009">
        <v>36</v>
      </c>
      <c r="N4009">
        <v>3</v>
      </c>
      <c r="O4009">
        <v>0</v>
      </c>
      <c r="P4009">
        <v>136</v>
      </c>
      <c r="Q4009">
        <v>44</v>
      </c>
      <c r="R4009">
        <v>3</v>
      </c>
      <c r="S4009">
        <v>0</v>
      </c>
      <c r="T4009">
        <v>171</v>
      </c>
    </row>
    <row r="4010" spans="1:20" x14ac:dyDescent="0.2">
      <c r="A4010" s="1">
        <v>43414</v>
      </c>
      <c r="B4010" t="s">
        <v>18</v>
      </c>
      <c r="C4010">
        <v>12</v>
      </c>
      <c r="D4010">
        <v>4</v>
      </c>
      <c r="E4010">
        <v>0</v>
      </c>
      <c r="F4010">
        <v>42</v>
      </c>
      <c r="G4010" s="5">
        <v>2.75</v>
      </c>
      <c r="H4010" s="5">
        <v>75065</v>
      </c>
      <c r="I4010">
        <v>11</v>
      </c>
      <c r="J4010">
        <v>4</v>
      </c>
      <c r="K4010">
        <v>0</v>
      </c>
      <c r="L4010">
        <v>38</v>
      </c>
      <c r="M4010">
        <v>10</v>
      </c>
      <c r="N4010">
        <v>4</v>
      </c>
      <c r="O4010">
        <v>0</v>
      </c>
      <c r="P4010">
        <v>32</v>
      </c>
      <c r="Q4010">
        <v>12</v>
      </c>
      <c r="R4010">
        <v>4</v>
      </c>
      <c r="S4010">
        <v>0</v>
      </c>
      <c r="T4010">
        <v>41</v>
      </c>
    </row>
    <row r="4011" spans="1:20" x14ac:dyDescent="0.2">
      <c r="A4011" s="1">
        <v>43414</v>
      </c>
      <c r="B4011" t="s">
        <v>19</v>
      </c>
      <c r="C4011">
        <v>30</v>
      </c>
      <c r="D4011">
        <v>11</v>
      </c>
      <c r="E4011">
        <v>1</v>
      </c>
      <c r="F4011">
        <v>299</v>
      </c>
      <c r="G4011" s="5">
        <v>1.2666666666666599</v>
      </c>
      <c r="H4011" s="5">
        <v>80037.5</v>
      </c>
      <c r="I4011">
        <v>32</v>
      </c>
      <c r="J4011">
        <v>15</v>
      </c>
      <c r="K4011">
        <v>1</v>
      </c>
      <c r="L4011">
        <v>438</v>
      </c>
      <c r="M4011">
        <v>66</v>
      </c>
      <c r="N4011">
        <v>12</v>
      </c>
      <c r="O4011">
        <v>1</v>
      </c>
      <c r="P4011">
        <v>700</v>
      </c>
      <c r="Q4011">
        <v>39</v>
      </c>
      <c r="R4011">
        <v>11</v>
      </c>
      <c r="S4011">
        <v>1</v>
      </c>
      <c r="T4011">
        <v>380</v>
      </c>
    </row>
    <row r="4012" spans="1:20" x14ac:dyDescent="0.2">
      <c r="A4012" s="1">
        <v>43414</v>
      </c>
      <c r="B4012" t="s">
        <v>20</v>
      </c>
      <c r="C4012">
        <v>28</v>
      </c>
      <c r="D4012">
        <v>8</v>
      </c>
      <c r="E4012">
        <v>0</v>
      </c>
      <c r="F4012">
        <v>208</v>
      </c>
      <c r="G4012" s="5">
        <v>4.6785714285714199</v>
      </c>
      <c r="H4012" s="5">
        <v>50123.571428571398</v>
      </c>
      <c r="I4012">
        <v>32</v>
      </c>
      <c r="J4012">
        <v>8</v>
      </c>
      <c r="K4012">
        <v>0</v>
      </c>
      <c r="L4012">
        <v>271</v>
      </c>
      <c r="M4012">
        <v>40</v>
      </c>
      <c r="N4012">
        <v>9</v>
      </c>
      <c r="O4012">
        <v>0</v>
      </c>
      <c r="P4012">
        <v>443</v>
      </c>
      <c r="Q4012">
        <v>16</v>
      </c>
      <c r="R4012">
        <v>7</v>
      </c>
      <c r="S4012">
        <v>0</v>
      </c>
      <c r="T4012">
        <v>114</v>
      </c>
    </row>
    <row r="4013" spans="1:20" x14ac:dyDescent="0.2">
      <c r="A4013" s="1">
        <v>43414</v>
      </c>
      <c r="B4013" t="s">
        <v>21</v>
      </c>
      <c r="C4013">
        <v>18</v>
      </c>
      <c r="D4013">
        <v>10</v>
      </c>
      <c r="E4013">
        <v>0</v>
      </c>
      <c r="F4013">
        <v>182</v>
      </c>
      <c r="G4013" s="5">
        <v>3.1666666666666599</v>
      </c>
      <c r="H4013" s="5">
        <v>61266.666666666599</v>
      </c>
      <c r="I4013">
        <v>13</v>
      </c>
      <c r="J4013">
        <v>10</v>
      </c>
      <c r="K4013">
        <v>0</v>
      </c>
      <c r="L4013">
        <v>130</v>
      </c>
      <c r="M4013">
        <v>35</v>
      </c>
      <c r="N4013">
        <v>10</v>
      </c>
      <c r="O4013">
        <v>0</v>
      </c>
      <c r="P4013">
        <v>355</v>
      </c>
      <c r="Q4013">
        <v>12</v>
      </c>
      <c r="R4013">
        <v>10</v>
      </c>
      <c r="S4013">
        <v>0</v>
      </c>
      <c r="T4013">
        <v>123</v>
      </c>
    </row>
    <row r="4014" spans="1:20" x14ac:dyDescent="0.2">
      <c r="A4014" s="1">
        <v>43414</v>
      </c>
      <c r="B4014" t="s">
        <v>22</v>
      </c>
      <c r="C4014">
        <v>52</v>
      </c>
      <c r="D4014">
        <v>8</v>
      </c>
      <c r="E4014">
        <v>1</v>
      </c>
      <c r="F4014">
        <v>448</v>
      </c>
      <c r="G4014" s="5">
        <v>1.2291666666666601</v>
      </c>
      <c r="H4014" s="5">
        <v>87523.5</v>
      </c>
      <c r="I4014">
        <v>44</v>
      </c>
      <c r="J4014">
        <v>7</v>
      </c>
      <c r="K4014">
        <v>0</v>
      </c>
      <c r="L4014">
        <v>367</v>
      </c>
      <c r="M4014">
        <v>60</v>
      </c>
      <c r="N4014">
        <v>8</v>
      </c>
      <c r="O4014">
        <v>0</v>
      </c>
      <c r="P4014">
        <v>541</v>
      </c>
      <c r="Q4014">
        <v>42</v>
      </c>
      <c r="R4014">
        <v>8</v>
      </c>
      <c r="S4014">
        <v>0</v>
      </c>
      <c r="T4014">
        <v>395</v>
      </c>
    </row>
    <row r="4015" spans="1:20" x14ac:dyDescent="0.2">
      <c r="A4015" s="1">
        <v>43414</v>
      </c>
      <c r="B4015" t="s">
        <v>23</v>
      </c>
      <c r="C4015">
        <v>65</v>
      </c>
      <c r="D4015">
        <v>10</v>
      </c>
      <c r="E4015">
        <v>0</v>
      </c>
      <c r="F4015">
        <v>720</v>
      </c>
      <c r="G4015" s="5">
        <v>3</v>
      </c>
      <c r="H4015" s="5">
        <v>70758.189655172406</v>
      </c>
      <c r="I4015">
        <v>40</v>
      </c>
      <c r="J4015">
        <v>10</v>
      </c>
      <c r="K4015">
        <v>0</v>
      </c>
      <c r="L4015">
        <v>444</v>
      </c>
      <c r="M4015">
        <v>76</v>
      </c>
      <c r="N4015">
        <v>10</v>
      </c>
      <c r="O4015">
        <v>0</v>
      </c>
      <c r="P4015">
        <v>835</v>
      </c>
      <c r="Q4015">
        <v>67</v>
      </c>
      <c r="R4015">
        <v>10</v>
      </c>
      <c r="S4015">
        <v>1</v>
      </c>
      <c r="T4015">
        <v>719</v>
      </c>
    </row>
    <row r="4016" spans="1:20" x14ac:dyDescent="0.2">
      <c r="A4016" s="1">
        <v>43414</v>
      </c>
      <c r="B4016" t="s">
        <v>24</v>
      </c>
      <c r="C4016">
        <v>21</v>
      </c>
      <c r="D4016">
        <v>2</v>
      </c>
      <c r="E4016">
        <v>0</v>
      </c>
      <c r="F4016">
        <v>47</v>
      </c>
      <c r="G4016" s="5">
        <v>2.8571428571428501</v>
      </c>
      <c r="H4016" s="5">
        <v>57340</v>
      </c>
      <c r="I4016">
        <v>23</v>
      </c>
      <c r="J4016">
        <v>2</v>
      </c>
      <c r="K4016">
        <v>0</v>
      </c>
      <c r="L4016">
        <v>56</v>
      </c>
      <c r="M4016">
        <v>34</v>
      </c>
      <c r="N4016">
        <v>2</v>
      </c>
      <c r="O4016">
        <v>0</v>
      </c>
      <c r="P4016">
        <v>89</v>
      </c>
      <c r="Q4016">
        <v>19</v>
      </c>
      <c r="R4016">
        <v>2</v>
      </c>
      <c r="S4016">
        <v>0</v>
      </c>
      <c r="T4016">
        <v>46</v>
      </c>
    </row>
    <row r="4017" spans="1:20" x14ac:dyDescent="0.2">
      <c r="A4017" s="1">
        <v>43414</v>
      </c>
      <c r="B4017" t="s">
        <v>25</v>
      </c>
      <c r="C4017">
        <v>7</v>
      </c>
      <c r="D4017">
        <v>4</v>
      </c>
      <c r="E4017">
        <v>0</v>
      </c>
      <c r="F4017">
        <v>27</v>
      </c>
      <c r="G4017" s="5">
        <v>1.1428571428571399</v>
      </c>
      <c r="H4017" s="5">
        <v>85827.142857142797</v>
      </c>
      <c r="I4017">
        <v>18</v>
      </c>
      <c r="J4017">
        <v>4</v>
      </c>
      <c r="K4017">
        <v>0</v>
      </c>
      <c r="L4017">
        <v>63</v>
      </c>
      <c r="M4017">
        <v>13</v>
      </c>
      <c r="N4017">
        <v>4</v>
      </c>
      <c r="O4017">
        <v>0</v>
      </c>
      <c r="P4017">
        <v>50</v>
      </c>
      <c r="Q4017">
        <v>9</v>
      </c>
      <c r="R4017">
        <v>4</v>
      </c>
      <c r="S4017">
        <v>0</v>
      </c>
      <c r="T4017">
        <v>36</v>
      </c>
    </row>
    <row r="4018" spans="1:20" x14ac:dyDescent="0.2">
      <c r="A4018" s="1">
        <v>43414</v>
      </c>
      <c r="B4018" t="s">
        <v>26</v>
      </c>
      <c r="C4018">
        <v>34</v>
      </c>
      <c r="D4018">
        <v>2</v>
      </c>
      <c r="E4018">
        <v>0</v>
      </c>
      <c r="F4018">
        <v>67</v>
      </c>
      <c r="G4018" s="5">
        <v>3</v>
      </c>
      <c r="H4018" s="5">
        <v>65267.217391304301</v>
      </c>
      <c r="I4018">
        <v>65</v>
      </c>
      <c r="J4018">
        <v>2</v>
      </c>
      <c r="K4018">
        <v>0</v>
      </c>
      <c r="L4018">
        <v>129</v>
      </c>
      <c r="M4018">
        <v>83</v>
      </c>
      <c r="N4018">
        <v>2</v>
      </c>
      <c r="O4018">
        <v>0</v>
      </c>
      <c r="P4018">
        <v>162</v>
      </c>
      <c r="Q4018">
        <v>37</v>
      </c>
      <c r="R4018">
        <v>2</v>
      </c>
      <c r="S4018">
        <v>0</v>
      </c>
      <c r="T4018">
        <v>74</v>
      </c>
    </row>
    <row r="4019" spans="1:20" x14ac:dyDescent="0.2">
      <c r="A4019" s="1">
        <v>43414</v>
      </c>
      <c r="B4019" t="s">
        <v>27</v>
      </c>
      <c r="C4019">
        <v>17</v>
      </c>
      <c r="D4019">
        <v>8</v>
      </c>
      <c r="E4019">
        <v>0</v>
      </c>
      <c r="F4019">
        <v>164</v>
      </c>
      <c r="G4019" s="5">
        <v>4</v>
      </c>
      <c r="H4019" s="5">
        <v>58951.9411764705</v>
      </c>
      <c r="I4019">
        <v>5</v>
      </c>
      <c r="J4019">
        <v>8</v>
      </c>
      <c r="K4019">
        <v>0</v>
      </c>
      <c r="L4019">
        <v>48</v>
      </c>
      <c r="M4019">
        <v>22</v>
      </c>
      <c r="N4019">
        <v>8</v>
      </c>
      <c r="O4019">
        <v>1</v>
      </c>
      <c r="P4019">
        <v>195</v>
      </c>
      <c r="Q4019">
        <v>15</v>
      </c>
      <c r="R4019">
        <v>8</v>
      </c>
      <c r="S4019">
        <v>0</v>
      </c>
      <c r="T4019">
        <v>135</v>
      </c>
    </row>
    <row r="4020" spans="1:20" x14ac:dyDescent="0.2">
      <c r="A4020" s="1">
        <v>43414</v>
      </c>
      <c r="B4020" t="s">
        <v>28</v>
      </c>
      <c r="C4020">
        <v>15</v>
      </c>
      <c r="D4020">
        <v>9</v>
      </c>
      <c r="E4020">
        <v>0</v>
      </c>
      <c r="F4020">
        <v>129</v>
      </c>
      <c r="G4020" s="5">
        <v>9.1333333333333293</v>
      </c>
      <c r="H4020" s="5">
        <v>26906</v>
      </c>
      <c r="I4020">
        <v>24</v>
      </c>
      <c r="J4020">
        <v>10</v>
      </c>
      <c r="K4020">
        <v>0</v>
      </c>
      <c r="L4020">
        <v>226</v>
      </c>
      <c r="M4020">
        <v>27</v>
      </c>
      <c r="N4020">
        <v>10</v>
      </c>
      <c r="O4020">
        <v>1</v>
      </c>
      <c r="P4020">
        <v>226</v>
      </c>
      <c r="Q4020">
        <v>20</v>
      </c>
      <c r="R4020">
        <v>7</v>
      </c>
      <c r="S4020">
        <v>0</v>
      </c>
      <c r="T4020">
        <v>140</v>
      </c>
    </row>
    <row r="4021" spans="1:20" x14ac:dyDescent="0.2">
      <c r="A4021" s="1">
        <v>43414</v>
      </c>
      <c r="B4021" t="s">
        <v>29</v>
      </c>
      <c r="C4021">
        <v>27</v>
      </c>
      <c r="D4021">
        <v>2</v>
      </c>
      <c r="E4021">
        <v>0</v>
      </c>
      <c r="F4021">
        <v>62</v>
      </c>
      <c r="G4021" s="5">
        <v>4.1481481481481399</v>
      </c>
      <c r="H4021" s="5">
        <v>63060.037037037</v>
      </c>
      <c r="I4021">
        <v>24</v>
      </c>
      <c r="J4021">
        <v>2</v>
      </c>
      <c r="K4021">
        <v>0</v>
      </c>
      <c r="L4021">
        <v>62</v>
      </c>
      <c r="M4021">
        <v>36</v>
      </c>
      <c r="N4021">
        <v>2</v>
      </c>
      <c r="O4021">
        <v>0</v>
      </c>
      <c r="P4021">
        <v>92</v>
      </c>
      <c r="Q4021">
        <v>13</v>
      </c>
      <c r="R4021">
        <v>2</v>
      </c>
      <c r="S4021">
        <v>0</v>
      </c>
      <c r="T4021">
        <v>26</v>
      </c>
    </row>
    <row r="4022" spans="1:20" x14ac:dyDescent="0.2">
      <c r="A4022" s="1">
        <v>43414</v>
      </c>
      <c r="B4022" t="s">
        <v>30</v>
      </c>
      <c r="C4022">
        <v>20</v>
      </c>
      <c r="D4022">
        <v>2</v>
      </c>
      <c r="E4022">
        <v>0</v>
      </c>
      <c r="F4022">
        <v>44</v>
      </c>
      <c r="G4022" s="5">
        <v>4.75</v>
      </c>
      <c r="H4022" s="5">
        <v>55155.85</v>
      </c>
      <c r="I4022">
        <v>21</v>
      </c>
      <c r="J4022">
        <v>2</v>
      </c>
      <c r="K4022">
        <v>0</v>
      </c>
      <c r="L4022">
        <v>54</v>
      </c>
      <c r="M4022">
        <v>24</v>
      </c>
      <c r="N4022">
        <v>2</v>
      </c>
      <c r="O4022">
        <v>0</v>
      </c>
      <c r="P4022">
        <v>64</v>
      </c>
      <c r="Q4022">
        <v>23</v>
      </c>
      <c r="R4022">
        <v>2</v>
      </c>
      <c r="S4022">
        <v>0</v>
      </c>
      <c r="T4022">
        <v>50</v>
      </c>
    </row>
    <row r="4023" spans="1:20" x14ac:dyDescent="0.2">
      <c r="A4023" s="1">
        <v>43414</v>
      </c>
      <c r="B4023" t="s">
        <v>31</v>
      </c>
      <c r="C4023">
        <v>86</v>
      </c>
      <c r="D4023">
        <v>12</v>
      </c>
      <c r="E4023">
        <v>0</v>
      </c>
      <c r="F4023">
        <v>1015</v>
      </c>
      <c r="G4023" s="5">
        <v>4.1428571428571397</v>
      </c>
      <c r="H4023" s="5">
        <v>53685.964285714203</v>
      </c>
      <c r="I4023">
        <v>112</v>
      </c>
      <c r="J4023">
        <v>13</v>
      </c>
      <c r="K4023">
        <v>0</v>
      </c>
      <c r="L4023">
        <v>1440</v>
      </c>
      <c r="M4023">
        <v>181</v>
      </c>
      <c r="N4023">
        <v>15</v>
      </c>
      <c r="O4023">
        <v>0</v>
      </c>
      <c r="P4023">
        <v>2612</v>
      </c>
      <c r="Q4023">
        <v>86</v>
      </c>
      <c r="R4023">
        <v>12</v>
      </c>
      <c r="S4023">
        <v>0</v>
      </c>
      <c r="T4023">
        <v>996</v>
      </c>
    </row>
    <row r="4024" spans="1:20" x14ac:dyDescent="0.2">
      <c r="A4024" s="1">
        <v>43414</v>
      </c>
      <c r="B4024" t="s">
        <v>32</v>
      </c>
      <c r="C4024">
        <v>50</v>
      </c>
      <c r="D4024">
        <v>3</v>
      </c>
      <c r="E4024">
        <v>0</v>
      </c>
      <c r="F4024">
        <v>206</v>
      </c>
      <c r="G4024" s="5">
        <v>2.9148936170212698</v>
      </c>
      <c r="H4024" s="5">
        <v>59700.531914893603</v>
      </c>
      <c r="I4024">
        <v>55</v>
      </c>
      <c r="J4024">
        <v>3</v>
      </c>
      <c r="K4024">
        <v>0</v>
      </c>
      <c r="L4024">
        <v>205</v>
      </c>
      <c r="M4024">
        <v>78</v>
      </c>
      <c r="N4024">
        <v>3</v>
      </c>
      <c r="O4024">
        <v>0</v>
      </c>
      <c r="P4024">
        <v>339</v>
      </c>
      <c r="Q4024">
        <v>42</v>
      </c>
      <c r="R4024">
        <v>3</v>
      </c>
      <c r="S4024">
        <v>0</v>
      </c>
      <c r="T4024">
        <v>181</v>
      </c>
    </row>
    <row r="4025" spans="1:20" x14ac:dyDescent="0.2">
      <c r="A4025" s="1">
        <v>43416</v>
      </c>
      <c r="B4025" t="s">
        <v>19</v>
      </c>
      <c r="C4025">
        <v>21</v>
      </c>
      <c r="D4025">
        <v>13</v>
      </c>
      <c r="E4025">
        <v>0</v>
      </c>
      <c r="F4025">
        <v>271</v>
      </c>
      <c r="G4025" s="5">
        <v>26.571428571428498</v>
      </c>
      <c r="H4025" s="5">
        <v>24015.619047618999</v>
      </c>
      <c r="I4025">
        <v>23</v>
      </c>
      <c r="J4025">
        <v>10</v>
      </c>
      <c r="K4025">
        <v>1</v>
      </c>
      <c r="L4025">
        <v>204</v>
      </c>
      <c r="M4025">
        <v>34</v>
      </c>
      <c r="N4025">
        <v>12</v>
      </c>
      <c r="O4025">
        <v>2</v>
      </c>
      <c r="P4025">
        <v>324</v>
      </c>
      <c r="Q4025">
        <v>22</v>
      </c>
      <c r="R4025">
        <v>13</v>
      </c>
      <c r="S4025">
        <v>0</v>
      </c>
      <c r="T4025">
        <v>278</v>
      </c>
    </row>
    <row r="4026" spans="1:20" x14ac:dyDescent="0.2">
      <c r="A4026" s="1">
        <v>43416</v>
      </c>
      <c r="B4026" t="s">
        <v>20</v>
      </c>
      <c r="C4026">
        <v>10</v>
      </c>
      <c r="D4026">
        <v>10</v>
      </c>
      <c r="E4026">
        <v>0</v>
      </c>
      <c r="F4026">
        <v>96</v>
      </c>
      <c r="G4026" s="5">
        <v>32.9</v>
      </c>
      <c r="H4026" s="5">
        <v>30107.200000000001</v>
      </c>
      <c r="I4026">
        <v>7</v>
      </c>
      <c r="J4026">
        <v>9</v>
      </c>
      <c r="K4026">
        <v>1</v>
      </c>
      <c r="L4026">
        <v>59</v>
      </c>
      <c r="M4026">
        <v>17</v>
      </c>
      <c r="N4026">
        <v>7</v>
      </c>
      <c r="O4026">
        <v>0</v>
      </c>
      <c r="P4026">
        <v>125</v>
      </c>
      <c r="Q4026">
        <v>10</v>
      </c>
      <c r="R4026">
        <v>16</v>
      </c>
      <c r="S4026">
        <v>0</v>
      </c>
      <c r="T4026">
        <v>160</v>
      </c>
    </row>
    <row r="4027" spans="1:20" x14ac:dyDescent="0.2">
      <c r="A4027" s="1">
        <v>43416</v>
      </c>
      <c r="B4027" t="s">
        <v>21</v>
      </c>
      <c r="C4027">
        <v>11</v>
      </c>
      <c r="D4027">
        <v>10</v>
      </c>
      <c r="E4027">
        <v>0</v>
      </c>
      <c r="F4027">
        <v>109</v>
      </c>
      <c r="G4027" s="5">
        <v>3.63636363636363</v>
      </c>
      <c r="H4027" s="5">
        <v>36438.818181818096</v>
      </c>
      <c r="I4027">
        <v>5</v>
      </c>
      <c r="J4027">
        <v>10</v>
      </c>
      <c r="K4027">
        <v>0</v>
      </c>
      <c r="L4027">
        <v>50</v>
      </c>
      <c r="M4027">
        <v>12</v>
      </c>
      <c r="N4027">
        <v>10</v>
      </c>
      <c r="O4027">
        <v>0</v>
      </c>
      <c r="P4027">
        <v>124</v>
      </c>
      <c r="Q4027">
        <v>7</v>
      </c>
      <c r="R4027">
        <v>10</v>
      </c>
      <c r="S4027">
        <v>0</v>
      </c>
      <c r="T4027">
        <v>72</v>
      </c>
    </row>
    <row r="4028" spans="1:20" x14ac:dyDescent="0.2">
      <c r="A4028" s="1">
        <v>43416</v>
      </c>
      <c r="B4028" t="s">
        <v>22</v>
      </c>
      <c r="C4028">
        <v>18</v>
      </c>
      <c r="D4028">
        <v>8</v>
      </c>
      <c r="E4028">
        <v>0</v>
      </c>
      <c r="F4028">
        <v>156</v>
      </c>
      <c r="G4028" s="5">
        <v>20.588235294117599</v>
      </c>
      <c r="H4028" s="5">
        <v>41248.823529411697</v>
      </c>
      <c r="I4028">
        <v>28</v>
      </c>
      <c r="J4028">
        <v>7</v>
      </c>
      <c r="K4028">
        <v>1</v>
      </c>
      <c r="L4028">
        <v>229</v>
      </c>
      <c r="M4028">
        <v>27</v>
      </c>
      <c r="N4028">
        <v>8</v>
      </c>
      <c r="O4028">
        <v>0</v>
      </c>
      <c r="P4028">
        <v>250</v>
      </c>
      <c r="Q4028">
        <v>20</v>
      </c>
      <c r="R4028">
        <v>8</v>
      </c>
      <c r="S4028">
        <v>0</v>
      </c>
      <c r="T4028">
        <v>193</v>
      </c>
    </row>
    <row r="4029" spans="1:20" x14ac:dyDescent="0.2">
      <c r="A4029" s="1">
        <v>43416</v>
      </c>
      <c r="B4029" t="s">
        <v>23</v>
      </c>
      <c r="C4029">
        <v>25</v>
      </c>
      <c r="D4029">
        <v>10</v>
      </c>
      <c r="E4029">
        <v>0</v>
      </c>
      <c r="F4029">
        <v>283</v>
      </c>
      <c r="G4029" s="5">
        <v>8.5454545454545396</v>
      </c>
      <c r="H4029" s="5">
        <v>41192.272727272699</v>
      </c>
      <c r="I4029">
        <v>25</v>
      </c>
      <c r="J4029">
        <v>10</v>
      </c>
      <c r="K4029">
        <v>1</v>
      </c>
      <c r="L4029">
        <v>249</v>
      </c>
      <c r="M4029">
        <v>47</v>
      </c>
      <c r="N4029">
        <v>10</v>
      </c>
      <c r="O4029">
        <v>0</v>
      </c>
      <c r="P4029">
        <v>511</v>
      </c>
      <c r="Q4029">
        <v>25</v>
      </c>
      <c r="R4029">
        <v>10</v>
      </c>
      <c r="S4029">
        <v>0</v>
      </c>
      <c r="T4029">
        <v>279</v>
      </c>
    </row>
    <row r="4030" spans="1:20" x14ac:dyDescent="0.2">
      <c r="A4030" s="1">
        <v>43416</v>
      </c>
      <c r="B4030" t="s">
        <v>24</v>
      </c>
      <c r="C4030">
        <v>9</v>
      </c>
      <c r="D4030">
        <v>2</v>
      </c>
      <c r="E4030">
        <v>0</v>
      </c>
      <c r="F4030">
        <v>18</v>
      </c>
      <c r="G4030" s="5">
        <v>5.3333333333333304</v>
      </c>
      <c r="H4030" s="5">
        <v>22514</v>
      </c>
      <c r="I4030">
        <v>6</v>
      </c>
      <c r="J4030">
        <v>2</v>
      </c>
      <c r="K4030">
        <v>0</v>
      </c>
      <c r="L4030">
        <v>20</v>
      </c>
      <c r="M4030">
        <v>13</v>
      </c>
      <c r="N4030">
        <v>2</v>
      </c>
      <c r="O4030">
        <v>0</v>
      </c>
      <c r="P4030">
        <v>34</v>
      </c>
      <c r="Q4030">
        <v>14</v>
      </c>
      <c r="R4030">
        <v>2</v>
      </c>
      <c r="S4030">
        <v>0</v>
      </c>
      <c r="T4030">
        <v>42</v>
      </c>
    </row>
    <row r="4031" spans="1:20" x14ac:dyDescent="0.2">
      <c r="A4031" s="1">
        <v>43416</v>
      </c>
      <c r="B4031" t="s">
        <v>25</v>
      </c>
      <c r="C4031">
        <v>6</v>
      </c>
      <c r="D4031">
        <v>4</v>
      </c>
      <c r="E4031">
        <v>0</v>
      </c>
      <c r="F4031">
        <v>24</v>
      </c>
      <c r="G4031" s="5">
        <v>15.8</v>
      </c>
      <c r="H4031" s="5">
        <v>20048</v>
      </c>
      <c r="I4031">
        <v>11</v>
      </c>
      <c r="J4031">
        <v>4</v>
      </c>
      <c r="K4031">
        <v>0</v>
      </c>
      <c r="L4031">
        <v>37</v>
      </c>
      <c r="M4031">
        <v>4</v>
      </c>
      <c r="N4031">
        <v>4</v>
      </c>
      <c r="O4031">
        <v>0</v>
      </c>
      <c r="P4031">
        <v>16</v>
      </c>
      <c r="Q4031">
        <v>0</v>
      </c>
      <c r="R4031">
        <v>0</v>
      </c>
      <c r="S4031">
        <v>0</v>
      </c>
      <c r="T4031">
        <v>0</v>
      </c>
    </row>
    <row r="4032" spans="1:20" x14ac:dyDescent="0.2">
      <c r="A4032" s="1">
        <v>43416</v>
      </c>
      <c r="B4032" t="s">
        <v>26</v>
      </c>
      <c r="C4032">
        <v>27</v>
      </c>
      <c r="D4032">
        <v>2</v>
      </c>
      <c r="E4032">
        <v>0</v>
      </c>
      <c r="F4032">
        <v>53</v>
      </c>
      <c r="G4032" s="5">
        <v>5.9411764705882302</v>
      </c>
      <c r="H4032" s="5">
        <v>35519.058823529398</v>
      </c>
      <c r="I4032">
        <v>19</v>
      </c>
      <c r="J4032">
        <v>2</v>
      </c>
      <c r="K4032">
        <v>0</v>
      </c>
      <c r="L4032">
        <v>37</v>
      </c>
      <c r="M4032">
        <v>31</v>
      </c>
      <c r="N4032">
        <v>2</v>
      </c>
      <c r="O4032">
        <v>0</v>
      </c>
      <c r="P4032">
        <v>55</v>
      </c>
      <c r="Q4032">
        <v>28</v>
      </c>
      <c r="R4032">
        <v>2</v>
      </c>
      <c r="S4032">
        <v>0</v>
      </c>
      <c r="T4032">
        <v>56</v>
      </c>
    </row>
    <row r="4033" spans="1:20" x14ac:dyDescent="0.2">
      <c r="A4033" s="1">
        <v>43416</v>
      </c>
      <c r="B4033" t="s">
        <v>27</v>
      </c>
      <c r="C4033">
        <v>14</v>
      </c>
      <c r="D4033">
        <v>8</v>
      </c>
      <c r="E4033">
        <v>2</v>
      </c>
      <c r="F4033">
        <v>108</v>
      </c>
      <c r="G4033" s="5">
        <v>2.84615384615384</v>
      </c>
      <c r="H4033" s="5">
        <v>61608.0769230769</v>
      </c>
      <c r="I4033">
        <v>7</v>
      </c>
      <c r="J4033">
        <v>8</v>
      </c>
      <c r="K4033">
        <v>0</v>
      </c>
      <c r="L4033">
        <v>64</v>
      </c>
      <c r="M4033">
        <v>8</v>
      </c>
      <c r="N4033">
        <v>8</v>
      </c>
      <c r="O4033">
        <v>0</v>
      </c>
      <c r="P4033">
        <v>74</v>
      </c>
      <c r="Q4033">
        <v>10</v>
      </c>
      <c r="R4033">
        <v>8</v>
      </c>
      <c r="S4033">
        <v>1</v>
      </c>
      <c r="T4033">
        <v>84</v>
      </c>
    </row>
    <row r="4034" spans="1:20" x14ac:dyDescent="0.2">
      <c r="A4034" s="1">
        <v>43416</v>
      </c>
      <c r="B4034" t="s">
        <v>28</v>
      </c>
      <c r="C4034">
        <v>16</v>
      </c>
      <c r="D4034">
        <v>8</v>
      </c>
      <c r="E4034">
        <v>0</v>
      </c>
      <c r="F4034">
        <v>130</v>
      </c>
      <c r="G4034" s="5">
        <v>4.375</v>
      </c>
      <c r="H4034" s="5">
        <v>50201.3125</v>
      </c>
      <c r="I4034">
        <v>14</v>
      </c>
      <c r="J4034">
        <v>8</v>
      </c>
      <c r="K4034">
        <v>0</v>
      </c>
      <c r="L4034">
        <v>112</v>
      </c>
      <c r="M4034">
        <v>15</v>
      </c>
      <c r="N4034">
        <v>11</v>
      </c>
      <c r="O4034">
        <v>0</v>
      </c>
      <c r="P4034">
        <v>161</v>
      </c>
      <c r="Q4034">
        <v>15</v>
      </c>
      <c r="R4034">
        <v>12</v>
      </c>
      <c r="S4034">
        <v>1</v>
      </c>
      <c r="T4034">
        <v>172</v>
      </c>
    </row>
    <row r="4035" spans="1:20" x14ac:dyDescent="0.2">
      <c r="A4035" s="1">
        <v>43416</v>
      </c>
      <c r="B4035" t="s">
        <v>29</v>
      </c>
      <c r="C4035">
        <v>9</v>
      </c>
      <c r="D4035">
        <v>2</v>
      </c>
      <c r="E4035">
        <v>0</v>
      </c>
      <c r="F4035">
        <v>18</v>
      </c>
      <c r="G4035" s="5">
        <v>3.125</v>
      </c>
      <c r="H4035" s="5">
        <v>37692.5</v>
      </c>
      <c r="I4035">
        <v>12</v>
      </c>
      <c r="J4035">
        <v>2</v>
      </c>
      <c r="K4035">
        <v>0</v>
      </c>
      <c r="L4035">
        <v>27</v>
      </c>
      <c r="M4035">
        <v>18</v>
      </c>
      <c r="N4035">
        <v>2</v>
      </c>
      <c r="O4035">
        <v>0</v>
      </c>
      <c r="P4035">
        <v>48</v>
      </c>
      <c r="Q4035">
        <v>10</v>
      </c>
      <c r="R4035">
        <v>2</v>
      </c>
      <c r="S4035">
        <v>0</v>
      </c>
      <c r="T4035">
        <v>34</v>
      </c>
    </row>
    <row r="4036" spans="1:20" x14ac:dyDescent="0.2">
      <c r="A4036" s="1">
        <v>43416</v>
      </c>
      <c r="B4036" t="s">
        <v>30</v>
      </c>
      <c r="C4036">
        <v>16</v>
      </c>
      <c r="D4036">
        <v>2</v>
      </c>
      <c r="E4036">
        <v>0</v>
      </c>
      <c r="F4036">
        <v>38</v>
      </c>
      <c r="G4036" s="5">
        <v>4</v>
      </c>
      <c r="H4036" s="5">
        <v>33485.800000000003</v>
      </c>
      <c r="I4036">
        <v>10</v>
      </c>
      <c r="J4036">
        <v>2</v>
      </c>
      <c r="K4036">
        <v>0</v>
      </c>
      <c r="L4036">
        <v>29</v>
      </c>
      <c r="M4036">
        <v>16</v>
      </c>
      <c r="N4036">
        <v>2</v>
      </c>
      <c r="O4036">
        <v>0</v>
      </c>
      <c r="P4036">
        <v>44</v>
      </c>
      <c r="Q4036">
        <v>8</v>
      </c>
      <c r="R4036">
        <v>2</v>
      </c>
      <c r="S4036">
        <v>0</v>
      </c>
      <c r="T4036">
        <v>22</v>
      </c>
    </row>
    <row r="4037" spans="1:20" x14ac:dyDescent="0.2">
      <c r="A4037" s="1">
        <v>43416</v>
      </c>
      <c r="B4037" t="s">
        <v>31</v>
      </c>
      <c r="C4037">
        <v>76</v>
      </c>
      <c r="D4037">
        <v>12</v>
      </c>
      <c r="E4037">
        <v>1</v>
      </c>
      <c r="F4037">
        <v>902</v>
      </c>
      <c r="G4037" s="5">
        <v>7.7837837837837798</v>
      </c>
      <c r="H4037" s="5">
        <v>37938.054054054002</v>
      </c>
      <c r="I4037">
        <v>53</v>
      </c>
      <c r="J4037">
        <v>14</v>
      </c>
      <c r="K4037">
        <v>1</v>
      </c>
      <c r="L4037">
        <v>696</v>
      </c>
      <c r="M4037">
        <v>75</v>
      </c>
      <c r="N4037">
        <v>13</v>
      </c>
      <c r="O4037">
        <v>0</v>
      </c>
      <c r="P4037">
        <v>941</v>
      </c>
      <c r="Q4037">
        <v>58</v>
      </c>
      <c r="R4037">
        <v>15</v>
      </c>
      <c r="S4037">
        <v>0</v>
      </c>
      <c r="T4037">
        <v>864</v>
      </c>
    </row>
    <row r="4038" spans="1:20" x14ac:dyDescent="0.2">
      <c r="A4038" s="1">
        <v>43416</v>
      </c>
      <c r="B4038" t="s">
        <v>32</v>
      </c>
      <c r="C4038">
        <v>20</v>
      </c>
      <c r="D4038">
        <v>3</v>
      </c>
      <c r="E4038">
        <v>0</v>
      </c>
      <c r="F4038">
        <v>73</v>
      </c>
      <c r="G4038" s="5">
        <v>3.73684210526315</v>
      </c>
      <c r="H4038" s="5">
        <v>52759.368421052597</v>
      </c>
      <c r="I4038">
        <v>16</v>
      </c>
      <c r="J4038">
        <v>3</v>
      </c>
      <c r="K4038">
        <v>0</v>
      </c>
      <c r="L4038">
        <v>63</v>
      </c>
      <c r="M4038">
        <v>29</v>
      </c>
      <c r="N4038">
        <v>3</v>
      </c>
      <c r="O4038">
        <v>0</v>
      </c>
      <c r="P4038">
        <v>132</v>
      </c>
      <c r="Q4038">
        <v>33</v>
      </c>
      <c r="R4038">
        <v>3</v>
      </c>
      <c r="S4038">
        <v>0</v>
      </c>
      <c r="T4038">
        <v>170</v>
      </c>
    </row>
    <row r="4039" spans="1:20" x14ac:dyDescent="0.2">
      <c r="A4039" s="1">
        <v>43417</v>
      </c>
      <c r="B4039" t="s">
        <v>18</v>
      </c>
      <c r="C4039">
        <v>5</v>
      </c>
      <c r="D4039">
        <v>4</v>
      </c>
      <c r="E4039">
        <v>0</v>
      </c>
      <c r="F4039">
        <v>18</v>
      </c>
      <c r="G4039" s="5">
        <v>2.5</v>
      </c>
      <c r="H4039" s="5">
        <v>50431</v>
      </c>
      <c r="I4039">
        <v>15</v>
      </c>
      <c r="J4039">
        <v>4</v>
      </c>
      <c r="K4039">
        <v>0</v>
      </c>
      <c r="L4039">
        <v>52</v>
      </c>
      <c r="M4039">
        <v>1</v>
      </c>
      <c r="N4039">
        <v>4</v>
      </c>
      <c r="O4039">
        <v>4</v>
      </c>
      <c r="P4039">
        <v>0</v>
      </c>
      <c r="Q4039">
        <v>9</v>
      </c>
      <c r="R4039">
        <v>4</v>
      </c>
      <c r="S4039">
        <v>0</v>
      </c>
      <c r="T4039">
        <v>32</v>
      </c>
    </row>
    <row r="4040" spans="1:20" x14ac:dyDescent="0.2">
      <c r="A4040" s="1">
        <v>43417</v>
      </c>
      <c r="B4040" t="s">
        <v>19</v>
      </c>
      <c r="C4040">
        <v>19</v>
      </c>
      <c r="D4040">
        <v>13</v>
      </c>
      <c r="E4040">
        <v>1</v>
      </c>
      <c r="F4040">
        <v>223</v>
      </c>
      <c r="G4040" s="5">
        <v>4.5789473684210504</v>
      </c>
      <c r="H4040" s="5">
        <v>52666.3157894736</v>
      </c>
      <c r="I4040">
        <v>22</v>
      </c>
      <c r="J4040">
        <v>10</v>
      </c>
      <c r="K4040">
        <v>1</v>
      </c>
      <c r="L4040">
        <v>196</v>
      </c>
      <c r="M4040">
        <v>16</v>
      </c>
      <c r="N4040">
        <v>25</v>
      </c>
      <c r="O4040">
        <v>0</v>
      </c>
      <c r="P4040">
        <v>394</v>
      </c>
      <c r="Q4040">
        <v>18</v>
      </c>
      <c r="R4040">
        <v>11</v>
      </c>
      <c r="S4040">
        <v>2</v>
      </c>
      <c r="T4040">
        <v>163</v>
      </c>
    </row>
    <row r="4041" spans="1:20" x14ac:dyDescent="0.2">
      <c r="A4041" s="1">
        <v>43417</v>
      </c>
      <c r="B4041" t="s">
        <v>20</v>
      </c>
      <c r="C4041">
        <v>10</v>
      </c>
      <c r="D4041">
        <v>6</v>
      </c>
      <c r="E4041">
        <v>1</v>
      </c>
      <c r="F4041">
        <v>52</v>
      </c>
      <c r="G4041" s="5">
        <v>2.4</v>
      </c>
      <c r="H4041" s="5">
        <v>60050.5</v>
      </c>
      <c r="I4041">
        <v>20</v>
      </c>
      <c r="J4041">
        <v>7</v>
      </c>
      <c r="K4041">
        <v>0</v>
      </c>
      <c r="L4041">
        <v>145</v>
      </c>
      <c r="M4041">
        <v>8</v>
      </c>
      <c r="N4041">
        <v>18</v>
      </c>
      <c r="O4041">
        <v>1</v>
      </c>
      <c r="P4041">
        <v>137</v>
      </c>
      <c r="Q4041">
        <v>13</v>
      </c>
      <c r="R4041">
        <v>7</v>
      </c>
      <c r="S4041">
        <v>0</v>
      </c>
      <c r="T4041">
        <v>87</v>
      </c>
    </row>
    <row r="4042" spans="1:20" x14ac:dyDescent="0.2">
      <c r="A4042" s="1">
        <v>43417</v>
      </c>
      <c r="B4042" t="s">
        <v>21</v>
      </c>
      <c r="C4042">
        <v>7</v>
      </c>
      <c r="D4042">
        <v>10</v>
      </c>
      <c r="E4042">
        <v>2</v>
      </c>
      <c r="F4042">
        <v>59</v>
      </c>
      <c r="G4042" s="5">
        <v>2.4285714285714199</v>
      </c>
      <c r="H4042" s="5">
        <v>57191.4285714285</v>
      </c>
      <c r="I4042">
        <v>5</v>
      </c>
      <c r="J4042">
        <v>10</v>
      </c>
      <c r="K4042">
        <v>0</v>
      </c>
      <c r="L4042">
        <v>50</v>
      </c>
      <c r="M4042">
        <v>6</v>
      </c>
      <c r="N4042">
        <v>10</v>
      </c>
      <c r="O4042">
        <v>0</v>
      </c>
      <c r="P4042">
        <v>61</v>
      </c>
      <c r="Q4042">
        <v>14</v>
      </c>
      <c r="R4042">
        <v>10</v>
      </c>
      <c r="S4042">
        <v>0</v>
      </c>
      <c r="T4042">
        <v>143</v>
      </c>
    </row>
    <row r="4043" spans="1:20" x14ac:dyDescent="0.2">
      <c r="A4043" s="1">
        <v>43417</v>
      </c>
      <c r="B4043" t="s">
        <v>22</v>
      </c>
      <c r="C4043">
        <v>18</v>
      </c>
      <c r="D4043">
        <v>8</v>
      </c>
      <c r="E4043">
        <v>0</v>
      </c>
      <c r="F4043">
        <v>162</v>
      </c>
      <c r="G4043" s="5">
        <v>3.38888888888888</v>
      </c>
      <c r="H4043" s="5">
        <v>61217.777777777701</v>
      </c>
      <c r="I4043">
        <v>26</v>
      </c>
      <c r="J4043">
        <v>7</v>
      </c>
      <c r="K4043">
        <v>0</v>
      </c>
      <c r="L4043">
        <v>219</v>
      </c>
      <c r="M4043">
        <v>22</v>
      </c>
      <c r="N4043">
        <v>8</v>
      </c>
      <c r="O4043">
        <v>1</v>
      </c>
      <c r="P4043">
        <v>197</v>
      </c>
      <c r="Q4043">
        <v>14</v>
      </c>
      <c r="R4043">
        <v>8</v>
      </c>
      <c r="S4043">
        <v>0</v>
      </c>
      <c r="T4043">
        <v>128</v>
      </c>
    </row>
    <row r="4044" spans="1:20" x14ac:dyDescent="0.2">
      <c r="A4044" s="1">
        <v>43417</v>
      </c>
      <c r="B4044" t="s">
        <v>23</v>
      </c>
      <c r="C4044">
        <v>16</v>
      </c>
      <c r="D4044">
        <v>10</v>
      </c>
      <c r="E4044">
        <v>1</v>
      </c>
      <c r="F4044">
        <v>164</v>
      </c>
      <c r="G4044" s="5">
        <v>3.625</v>
      </c>
      <c r="H4044" s="5">
        <v>50028.25</v>
      </c>
      <c r="I4044">
        <v>64</v>
      </c>
      <c r="J4044">
        <v>10</v>
      </c>
      <c r="K4044">
        <v>0</v>
      </c>
      <c r="L4044">
        <v>714</v>
      </c>
      <c r="M4044">
        <v>40</v>
      </c>
      <c r="N4044">
        <v>10</v>
      </c>
      <c r="O4044">
        <v>1</v>
      </c>
      <c r="P4044">
        <v>428</v>
      </c>
      <c r="Q4044">
        <v>34</v>
      </c>
      <c r="R4044">
        <v>10</v>
      </c>
      <c r="S4044">
        <v>1</v>
      </c>
      <c r="T4044">
        <v>335</v>
      </c>
    </row>
    <row r="4045" spans="1:20" x14ac:dyDescent="0.2">
      <c r="A4045" s="1">
        <v>43417</v>
      </c>
      <c r="B4045" t="s">
        <v>24</v>
      </c>
      <c r="C4045">
        <v>13</v>
      </c>
      <c r="D4045">
        <v>2</v>
      </c>
      <c r="E4045">
        <v>0</v>
      </c>
      <c r="F4045">
        <v>25</v>
      </c>
      <c r="G4045" s="5">
        <v>2.6153846153846101</v>
      </c>
      <c r="H4045" s="5">
        <v>69259</v>
      </c>
      <c r="I4045">
        <v>18</v>
      </c>
      <c r="J4045">
        <v>2</v>
      </c>
      <c r="K4045">
        <v>0</v>
      </c>
      <c r="L4045">
        <v>44</v>
      </c>
      <c r="M4045">
        <v>16</v>
      </c>
      <c r="N4045">
        <v>2</v>
      </c>
      <c r="O4045">
        <v>0</v>
      </c>
      <c r="P4045">
        <v>56</v>
      </c>
      <c r="Q4045">
        <v>9</v>
      </c>
      <c r="R4045">
        <v>2</v>
      </c>
      <c r="S4045">
        <v>0</v>
      </c>
      <c r="T4045">
        <v>24</v>
      </c>
    </row>
    <row r="4046" spans="1:20" x14ac:dyDescent="0.2">
      <c r="A4046" s="1">
        <v>43417</v>
      </c>
      <c r="B4046" t="s">
        <v>25</v>
      </c>
      <c r="C4046">
        <v>8</v>
      </c>
      <c r="D4046">
        <v>4</v>
      </c>
      <c r="E4046">
        <v>1</v>
      </c>
      <c r="F4046">
        <v>28</v>
      </c>
      <c r="G4046" s="5">
        <v>8</v>
      </c>
      <c r="H4046" s="5">
        <v>50039.5</v>
      </c>
      <c r="I4046">
        <v>10</v>
      </c>
      <c r="J4046">
        <v>4</v>
      </c>
      <c r="K4046">
        <v>0</v>
      </c>
      <c r="L4046">
        <v>35</v>
      </c>
      <c r="M4046">
        <v>1</v>
      </c>
      <c r="N4046">
        <v>4</v>
      </c>
      <c r="O4046">
        <v>1</v>
      </c>
      <c r="P4046">
        <v>3</v>
      </c>
      <c r="Q4046">
        <v>8</v>
      </c>
      <c r="R4046">
        <v>4</v>
      </c>
      <c r="S4046">
        <v>0</v>
      </c>
      <c r="T4046">
        <v>32</v>
      </c>
    </row>
    <row r="4047" spans="1:20" x14ac:dyDescent="0.2">
      <c r="A4047" s="1">
        <v>43417</v>
      </c>
      <c r="B4047" t="s">
        <v>26</v>
      </c>
      <c r="C4047">
        <v>21</v>
      </c>
      <c r="D4047">
        <v>2</v>
      </c>
      <c r="E4047">
        <v>0</v>
      </c>
      <c r="F4047">
        <v>41</v>
      </c>
      <c r="G4047" s="5">
        <v>2.875</v>
      </c>
      <c r="H4047" s="5">
        <v>62529.3125</v>
      </c>
      <c r="I4047">
        <v>33</v>
      </c>
      <c r="J4047">
        <v>2</v>
      </c>
      <c r="K4047">
        <v>0</v>
      </c>
      <c r="L4047">
        <v>66</v>
      </c>
      <c r="M4047">
        <v>32</v>
      </c>
      <c r="N4047">
        <v>2</v>
      </c>
      <c r="O4047">
        <v>0</v>
      </c>
      <c r="P4047">
        <v>63</v>
      </c>
      <c r="Q4047">
        <v>26</v>
      </c>
      <c r="R4047">
        <v>2</v>
      </c>
      <c r="S4047">
        <v>0</v>
      </c>
      <c r="T4047">
        <v>50</v>
      </c>
    </row>
    <row r="4048" spans="1:20" x14ac:dyDescent="0.2">
      <c r="A4048" s="1">
        <v>43417</v>
      </c>
      <c r="B4048" t="s">
        <v>27</v>
      </c>
      <c r="C4048">
        <v>10</v>
      </c>
      <c r="D4048">
        <v>8</v>
      </c>
      <c r="E4048">
        <v>0</v>
      </c>
      <c r="F4048">
        <v>96</v>
      </c>
      <c r="G4048" s="5">
        <v>2.55555555555555</v>
      </c>
      <c r="H4048" s="5">
        <v>66819.777777777694</v>
      </c>
      <c r="I4048">
        <v>16</v>
      </c>
      <c r="J4048">
        <v>8</v>
      </c>
      <c r="K4048">
        <v>0</v>
      </c>
      <c r="L4048">
        <v>148</v>
      </c>
      <c r="M4048">
        <v>10</v>
      </c>
      <c r="N4048">
        <v>8</v>
      </c>
      <c r="O4048">
        <v>1</v>
      </c>
      <c r="P4048">
        <v>87</v>
      </c>
      <c r="Q4048">
        <v>9</v>
      </c>
      <c r="R4048">
        <v>8</v>
      </c>
      <c r="S4048">
        <v>1</v>
      </c>
      <c r="T4048">
        <v>76</v>
      </c>
    </row>
    <row r="4049" spans="1:20" x14ac:dyDescent="0.2">
      <c r="A4049" s="1">
        <v>43417</v>
      </c>
      <c r="B4049" t="s">
        <v>28</v>
      </c>
      <c r="C4049">
        <v>9</v>
      </c>
      <c r="D4049">
        <v>6</v>
      </c>
      <c r="E4049">
        <v>1</v>
      </c>
      <c r="F4049">
        <v>45</v>
      </c>
      <c r="G4049" s="5">
        <v>1.2222222222222201</v>
      </c>
      <c r="H4049" s="5">
        <v>77808.222222222204</v>
      </c>
      <c r="I4049">
        <v>12</v>
      </c>
      <c r="J4049">
        <v>10</v>
      </c>
      <c r="K4049">
        <v>0</v>
      </c>
      <c r="L4049">
        <v>115</v>
      </c>
      <c r="M4049">
        <v>15</v>
      </c>
      <c r="N4049">
        <v>7</v>
      </c>
      <c r="O4049">
        <v>1</v>
      </c>
      <c r="P4049">
        <v>92</v>
      </c>
      <c r="Q4049">
        <v>12</v>
      </c>
      <c r="R4049">
        <v>6</v>
      </c>
      <c r="S4049">
        <v>1</v>
      </c>
      <c r="T4049">
        <v>68</v>
      </c>
    </row>
    <row r="4050" spans="1:20" x14ac:dyDescent="0.2">
      <c r="A4050" s="1">
        <v>43417</v>
      </c>
      <c r="B4050" t="s">
        <v>29</v>
      </c>
      <c r="C4050">
        <v>10</v>
      </c>
      <c r="D4050">
        <v>2</v>
      </c>
      <c r="E4050">
        <v>0</v>
      </c>
      <c r="F4050">
        <v>24</v>
      </c>
      <c r="G4050" s="5">
        <v>7.8888888888888804</v>
      </c>
      <c r="H4050" s="5">
        <v>22347.5555555555</v>
      </c>
      <c r="I4050">
        <v>19</v>
      </c>
      <c r="J4050">
        <v>2</v>
      </c>
      <c r="K4050">
        <v>0</v>
      </c>
      <c r="L4050">
        <v>48</v>
      </c>
      <c r="M4050">
        <v>11</v>
      </c>
      <c r="N4050">
        <v>2</v>
      </c>
      <c r="O4050">
        <v>0</v>
      </c>
      <c r="P4050">
        <v>27</v>
      </c>
      <c r="Q4050">
        <v>12</v>
      </c>
      <c r="R4050">
        <v>2</v>
      </c>
      <c r="S4050">
        <v>0</v>
      </c>
      <c r="T4050">
        <v>24</v>
      </c>
    </row>
    <row r="4051" spans="1:20" x14ac:dyDescent="0.2">
      <c r="A4051" s="1">
        <v>43417</v>
      </c>
      <c r="B4051" t="s">
        <v>30</v>
      </c>
      <c r="C4051">
        <v>10</v>
      </c>
      <c r="D4051">
        <v>2</v>
      </c>
      <c r="E4051">
        <v>0</v>
      </c>
      <c r="F4051">
        <v>20</v>
      </c>
      <c r="G4051" s="5">
        <v>3.3333333333333299</v>
      </c>
      <c r="H4051" s="5">
        <v>55615.666666666599</v>
      </c>
      <c r="I4051">
        <v>8</v>
      </c>
      <c r="J4051">
        <v>2</v>
      </c>
      <c r="K4051">
        <v>0</v>
      </c>
      <c r="L4051">
        <v>18</v>
      </c>
      <c r="M4051">
        <v>15</v>
      </c>
      <c r="N4051">
        <v>2</v>
      </c>
      <c r="O4051">
        <v>0</v>
      </c>
      <c r="P4051">
        <v>41</v>
      </c>
      <c r="Q4051">
        <v>5</v>
      </c>
      <c r="R4051">
        <v>2</v>
      </c>
      <c r="S4051">
        <v>0</v>
      </c>
      <c r="T4051">
        <v>8</v>
      </c>
    </row>
    <row r="4052" spans="1:20" x14ac:dyDescent="0.2">
      <c r="A4052" s="1">
        <v>43417</v>
      </c>
      <c r="B4052" t="s">
        <v>31</v>
      </c>
      <c r="C4052">
        <v>54</v>
      </c>
      <c r="D4052">
        <v>12</v>
      </c>
      <c r="E4052">
        <v>1</v>
      </c>
      <c r="F4052">
        <v>603</v>
      </c>
      <c r="G4052" s="5">
        <v>4.5660377358490498</v>
      </c>
      <c r="H4052" s="5">
        <v>54756.471698113201</v>
      </c>
      <c r="I4052">
        <v>80</v>
      </c>
      <c r="J4052">
        <v>12</v>
      </c>
      <c r="K4052">
        <v>0</v>
      </c>
      <c r="L4052">
        <v>943</v>
      </c>
      <c r="M4052">
        <v>49</v>
      </c>
      <c r="N4052">
        <v>15</v>
      </c>
      <c r="O4052">
        <v>0</v>
      </c>
      <c r="P4052">
        <v>695</v>
      </c>
      <c r="Q4052">
        <v>65</v>
      </c>
      <c r="R4052">
        <v>12</v>
      </c>
      <c r="S4052">
        <v>0</v>
      </c>
      <c r="T4052">
        <v>753</v>
      </c>
    </row>
    <row r="4053" spans="1:20" x14ac:dyDescent="0.2">
      <c r="A4053" s="1">
        <v>43417</v>
      </c>
      <c r="B4053" t="s">
        <v>32</v>
      </c>
      <c r="C4053">
        <v>21</v>
      </c>
      <c r="D4053">
        <v>3</v>
      </c>
      <c r="E4053">
        <v>0</v>
      </c>
      <c r="F4053">
        <v>74</v>
      </c>
      <c r="G4053" s="5">
        <v>2.2000000000000002</v>
      </c>
      <c r="H4053" s="5">
        <v>70043.3</v>
      </c>
      <c r="I4053">
        <v>28</v>
      </c>
      <c r="J4053">
        <v>3</v>
      </c>
      <c r="K4053">
        <v>0</v>
      </c>
      <c r="L4053">
        <v>110</v>
      </c>
      <c r="M4053">
        <v>19</v>
      </c>
      <c r="N4053">
        <v>3</v>
      </c>
      <c r="O4053">
        <v>0</v>
      </c>
      <c r="P4053">
        <v>92</v>
      </c>
      <c r="Q4053">
        <v>16</v>
      </c>
      <c r="R4053">
        <v>3</v>
      </c>
      <c r="S4053">
        <v>0</v>
      </c>
      <c r="T4053">
        <v>60</v>
      </c>
    </row>
    <row r="4054" spans="1:20" x14ac:dyDescent="0.2">
      <c r="A4054" s="1">
        <v>43418</v>
      </c>
      <c r="B4054" t="s">
        <v>18</v>
      </c>
      <c r="C4054">
        <v>9</v>
      </c>
      <c r="D4054">
        <v>4</v>
      </c>
      <c r="E4054">
        <v>0</v>
      </c>
      <c r="F4054">
        <v>28</v>
      </c>
      <c r="G4054" s="5">
        <v>5.75</v>
      </c>
      <c r="H4054" s="5">
        <v>37673.125</v>
      </c>
      <c r="I4054">
        <v>10</v>
      </c>
      <c r="J4054">
        <v>4</v>
      </c>
      <c r="K4054">
        <v>0</v>
      </c>
      <c r="L4054">
        <v>32</v>
      </c>
      <c r="M4054">
        <v>8</v>
      </c>
      <c r="N4054">
        <v>4</v>
      </c>
      <c r="O4054">
        <v>0</v>
      </c>
      <c r="P4054">
        <v>28</v>
      </c>
      <c r="Q4054">
        <v>2</v>
      </c>
      <c r="R4054">
        <v>4</v>
      </c>
      <c r="S4054">
        <v>0</v>
      </c>
      <c r="T4054">
        <v>7</v>
      </c>
    </row>
    <row r="4055" spans="1:20" x14ac:dyDescent="0.2">
      <c r="A4055" s="1">
        <v>43418</v>
      </c>
      <c r="B4055" t="s">
        <v>19</v>
      </c>
      <c r="C4055">
        <v>30</v>
      </c>
      <c r="D4055">
        <v>11</v>
      </c>
      <c r="E4055">
        <v>1</v>
      </c>
      <c r="F4055">
        <v>308</v>
      </c>
      <c r="G4055" s="5">
        <v>8.5333333333333297</v>
      </c>
      <c r="H4055" s="5">
        <v>56716.466666666602</v>
      </c>
      <c r="I4055">
        <v>29</v>
      </c>
      <c r="J4055">
        <v>11</v>
      </c>
      <c r="K4055">
        <v>3</v>
      </c>
      <c r="L4055">
        <v>210</v>
      </c>
      <c r="M4055">
        <v>24</v>
      </c>
      <c r="N4055">
        <v>13</v>
      </c>
      <c r="O4055">
        <v>2</v>
      </c>
      <c r="P4055">
        <v>261</v>
      </c>
      <c r="Q4055">
        <v>25</v>
      </c>
      <c r="R4055">
        <v>10</v>
      </c>
      <c r="S4055">
        <v>1</v>
      </c>
      <c r="T4055">
        <v>224</v>
      </c>
    </row>
    <row r="4056" spans="1:20" x14ac:dyDescent="0.2">
      <c r="A4056" s="1">
        <v>43418</v>
      </c>
      <c r="B4056" t="s">
        <v>20</v>
      </c>
      <c r="C4056">
        <v>19</v>
      </c>
      <c r="D4056">
        <v>10</v>
      </c>
      <c r="E4056">
        <v>1</v>
      </c>
      <c r="F4056">
        <v>189</v>
      </c>
      <c r="G4056" s="5">
        <v>1.9375</v>
      </c>
      <c r="H4056" s="5">
        <v>56346.625</v>
      </c>
      <c r="I4056">
        <v>8</v>
      </c>
      <c r="J4056">
        <v>8</v>
      </c>
      <c r="K4056">
        <v>0</v>
      </c>
      <c r="L4056">
        <v>61</v>
      </c>
      <c r="M4056">
        <v>17</v>
      </c>
      <c r="N4056">
        <v>8</v>
      </c>
      <c r="O4056">
        <v>0</v>
      </c>
      <c r="P4056">
        <v>139</v>
      </c>
      <c r="Q4056">
        <v>14</v>
      </c>
      <c r="R4056">
        <v>15</v>
      </c>
      <c r="S4056">
        <v>1</v>
      </c>
      <c r="T4056">
        <v>181</v>
      </c>
    </row>
    <row r="4057" spans="1:20" x14ac:dyDescent="0.2">
      <c r="A4057" s="1">
        <v>43418</v>
      </c>
      <c r="B4057" t="s">
        <v>21</v>
      </c>
      <c r="C4057">
        <v>13</v>
      </c>
      <c r="D4057">
        <v>10</v>
      </c>
      <c r="E4057">
        <v>1</v>
      </c>
      <c r="F4057">
        <v>123</v>
      </c>
      <c r="G4057" s="5">
        <v>2.7</v>
      </c>
      <c r="H4057" s="5">
        <v>60125.9</v>
      </c>
      <c r="I4057">
        <v>11</v>
      </c>
      <c r="J4057">
        <v>10</v>
      </c>
      <c r="K4057">
        <v>2</v>
      </c>
      <c r="L4057">
        <v>91</v>
      </c>
      <c r="M4057">
        <v>12</v>
      </c>
      <c r="N4057">
        <v>10</v>
      </c>
      <c r="O4057">
        <v>0</v>
      </c>
      <c r="P4057">
        <v>121</v>
      </c>
      <c r="Q4057">
        <v>10</v>
      </c>
      <c r="R4057">
        <v>10</v>
      </c>
      <c r="S4057">
        <v>0</v>
      </c>
      <c r="T4057">
        <v>101</v>
      </c>
    </row>
    <row r="4058" spans="1:20" x14ac:dyDescent="0.2">
      <c r="A4058" s="1">
        <v>43418</v>
      </c>
      <c r="B4058" t="s">
        <v>22</v>
      </c>
      <c r="C4058">
        <v>29</v>
      </c>
      <c r="D4058">
        <v>8</v>
      </c>
      <c r="E4058">
        <v>0</v>
      </c>
      <c r="F4058">
        <v>261</v>
      </c>
      <c r="G4058" s="5">
        <v>3</v>
      </c>
      <c r="H4058" s="5">
        <v>71448.178571428507</v>
      </c>
      <c r="I4058">
        <v>25</v>
      </c>
      <c r="J4058">
        <v>7</v>
      </c>
      <c r="K4058">
        <v>1</v>
      </c>
      <c r="L4058">
        <v>186</v>
      </c>
      <c r="M4058">
        <v>21</v>
      </c>
      <c r="N4058">
        <v>8</v>
      </c>
      <c r="O4058">
        <v>0</v>
      </c>
      <c r="P4058">
        <v>195</v>
      </c>
      <c r="Q4058">
        <v>37</v>
      </c>
      <c r="R4058">
        <v>8</v>
      </c>
      <c r="S4058">
        <v>0</v>
      </c>
      <c r="T4058">
        <v>343</v>
      </c>
    </row>
    <row r="4059" spans="1:20" x14ac:dyDescent="0.2">
      <c r="A4059" s="1">
        <v>43418</v>
      </c>
      <c r="B4059" t="s">
        <v>23</v>
      </c>
      <c r="C4059">
        <v>54</v>
      </c>
      <c r="D4059">
        <v>10</v>
      </c>
      <c r="E4059">
        <v>1</v>
      </c>
      <c r="F4059">
        <v>579</v>
      </c>
      <c r="G4059" s="5">
        <v>5.32</v>
      </c>
      <c r="H4059" s="5">
        <v>62030.34</v>
      </c>
      <c r="I4059">
        <v>45</v>
      </c>
      <c r="J4059">
        <v>10</v>
      </c>
      <c r="K4059">
        <v>0</v>
      </c>
      <c r="L4059">
        <v>506</v>
      </c>
      <c r="M4059">
        <v>31</v>
      </c>
      <c r="N4059">
        <v>10</v>
      </c>
      <c r="O4059">
        <v>0</v>
      </c>
      <c r="P4059">
        <v>335</v>
      </c>
      <c r="Q4059">
        <v>34</v>
      </c>
      <c r="R4059">
        <v>10</v>
      </c>
      <c r="S4059">
        <v>0</v>
      </c>
      <c r="T4059">
        <v>378</v>
      </c>
    </row>
    <row r="4060" spans="1:20" x14ac:dyDescent="0.2">
      <c r="A4060" s="1">
        <v>43418</v>
      </c>
      <c r="B4060" t="s">
        <v>24</v>
      </c>
      <c r="C4060">
        <v>18</v>
      </c>
      <c r="D4060">
        <v>2</v>
      </c>
      <c r="E4060">
        <v>1</v>
      </c>
      <c r="F4060">
        <v>42</v>
      </c>
      <c r="G4060" s="5">
        <v>3.4285714285714199</v>
      </c>
      <c r="H4060" s="5">
        <v>57250.142857142797</v>
      </c>
      <c r="I4060">
        <v>14</v>
      </c>
      <c r="J4060">
        <v>2</v>
      </c>
      <c r="K4060">
        <v>0</v>
      </c>
      <c r="L4060">
        <v>30</v>
      </c>
      <c r="M4060">
        <v>10</v>
      </c>
      <c r="N4060">
        <v>2</v>
      </c>
      <c r="O4060">
        <v>0</v>
      </c>
      <c r="P4060">
        <v>25</v>
      </c>
      <c r="Q4060">
        <v>11</v>
      </c>
      <c r="R4060">
        <v>2</v>
      </c>
      <c r="S4060">
        <v>0</v>
      </c>
      <c r="T4060">
        <v>25</v>
      </c>
    </row>
    <row r="4061" spans="1:20" x14ac:dyDescent="0.2">
      <c r="A4061" s="1">
        <v>43418</v>
      </c>
      <c r="B4061" t="s">
        <v>25</v>
      </c>
      <c r="C4061">
        <v>16</v>
      </c>
      <c r="D4061">
        <v>4</v>
      </c>
      <c r="E4061">
        <v>0</v>
      </c>
      <c r="F4061">
        <v>64</v>
      </c>
      <c r="G4061" s="5">
        <v>1.0833333333333299</v>
      </c>
      <c r="H4061" s="5">
        <v>91697.666666666599</v>
      </c>
      <c r="I4061">
        <v>16</v>
      </c>
      <c r="J4061">
        <v>4</v>
      </c>
      <c r="K4061">
        <v>0</v>
      </c>
      <c r="L4061">
        <v>52</v>
      </c>
      <c r="M4061">
        <v>8</v>
      </c>
      <c r="N4061">
        <v>4</v>
      </c>
      <c r="O4061">
        <v>0</v>
      </c>
      <c r="P4061">
        <v>31</v>
      </c>
      <c r="Q4061">
        <v>11</v>
      </c>
      <c r="R4061">
        <v>4</v>
      </c>
      <c r="S4061">
        <v>1</v>
      </c>
      <c r="T4061">
        <v>34</v>
      </c>
    </row>
    <row r="4062" spans="1:20" x14ac:dyDescent="0.2">
      <c r="A4062" s="1">
        <v>43418</v>
      </c>
      <c r="B4062" t="s">
        <v>26</v>
      </c>
      <c r="C4062">
        <v>55</v>
      </c>
      <c r="D4062">
        <v>2</v>
      </c>
      <c r="E4062">
        <v>0</v>
      </c>
      <c r="F4062">
        <v>96</v>
      </c>
      <c r="G4062" s="5">
        <v>2.6333333333333302</v>
      </c>
      <c r="H4062" s="5">
        <v>60092.166666666599</v>
      </c>
      <c r="I4062">
        <v>35</v>
      </c>
      <c r="J4062">
        <v>2</v>
      </c>
      <c r="K4062">
        <v>0</v>
      </c>
      <c r="L4062">
        <v>68</v>
      </c>
      <c r="M4062">
        <v>44</v>
      </c>
      <c r="N4062">
        <v>2</v>
      </c>
      <c r="O4062">
        <v>0</v>
      </c>
      <c r="P4062">
        <v>87</v>
      </c>
      <c r="Q4062">
        <v>24</v>
      </c>
      <c r="R4062">
        <v>2</v>
      </c>
      <c r="S4062">
        <v>0</v>
      </c>
      <c r="T4062">
        <v>47</v>
      </c>
    </row>
    <row r="4063" spans="1:20" x14ac:dyDescent="0.2">
      <c r="A4063" s="1">
        <v>43418</v>
      </c>
      <c r="B4063" t="s">
        <v>27</v>
      </c>
      <c r="C4063">
        <v>11</v>
      </c>
      <c r="D4063">
        <v>8</v>
      </c>
      <c r="E4063">
        <v>0</v>
      </c>
      <c r="F4063">
        <v>100</v>
      </c>
      <c r="G4063" s="5">
        <v>5.8181818181818103</v>
      </c>
      <c r="H4063" s="5">
        <v>54658.545454545398</v>
      </c>
      <c r="I4063">
        <v>11</v>
      </c>
      <c r="J4063">
        <v>8</v>
      </c>
      <c r="K4063">
        <v>0</v>
      </c>
      <c r="L4063">
        <v>104</v>
      </c>
      <c r="M4063">
        <v>13</v>
      </c>
      <c r="N4063">
        <v>8</v>
      </c>
      <c r="O4063">
        <v>1</v>
      </c>
      <c r="P4063">
        <v>109</v>
      </c>
      <c r="Q4063">
        <v>1</v>
      </c>
      <c r="R4063">
        <v>8</v>
      </c>
      <c r="S4063">
        <v>0</v>
      </c>
      <c r="T4063">
        <v>9</v>
      </c>
    </row>
    <row r="4064" spans="1:20" x14ac:dyDescent="0.2">
      <c r="A4064" s="1">
        <v>43418</v>
      </c>
      <c r="B4064" t="s">
        <v>28</v>
      </c>
      <c r="C4064">
        <v>18</v>
      </c>
      <c r="D4064">
        <v>9</v>
      </c>
      <c r="E4064">
        <v>1</v>
      </c>
      <c r="F4064">
        <v>143</v>
      </c>
      <c r="G4064" s="5">
        <v>20.6666666666666</v>
      </c>
      <c r="H4064" s="5">
        <v>55582.555555555497</v>
      </c>
      <c r="I4064">
        <v>19</v>
      </c>
      <c r="J4064">
        <v>8</v>
      </c>
      <c r="K4064">
        <v>0</v>
      </c>
      <c r="L4064">
        <v>157</v>
      </c>
      <c r="M4064">
        <v>23</v>
      </c>
      <c r="N4064">
        <v>7</v>
      </c>
      <c r="O4064">
        <v>1</v>
      </c>
      <c r="P4064">
        <v>156</v>
      </c>
      <c r="Q4064">
        <v>17</v>
      </c>
      <c r="R4064">
        <v>10</v>
      </c>
      <c r="S4064">
        <v>0</v>
      </c>
      <c r="T4064">
        <v>164</v>
      </c>
    </row>
    <row r="4065" spans="1:20" x14ac:dyDescent="0.2">
      <c r="A4065" s="1">
        <v>43418</v>
      </c>
      <c r="B4065" t="s">
        <v>29</v>
      </c>
      <c r="C4065">
        <v>15</v>
      </c>
      <c r="D4065">
        <v>2</v>
      </c>
      <c r="E4065">
        <v>0</v>
      </c>
      <c r="F4065">
        <v>34</v>
      </c>
      <c r="G4065" s="5">
        <v>1.3571428571428501</v>
      </c>
      <c r="H4065" s="5">
        <v>71481.285714285696</v>
      </c>
      <c r="I4065">
        <v>13</v>
      </c>
      <c r="J4065">
        <v>2</v>
      </c>
      <c r="K4065">
        <v>0</v>
      </c>
      <c r="L4065">
        <v>28</v>
      </c>
      <c r="M4065">
        <v>11</v>
      </c>
      <c r="N4065">
        <v>2</v>
      </c>
      <c r="O4065">
        <v>0</v>
      </c>
      <c r="P4065">
        <v>30</v>
      </c>
      <c r="Q4065">
        <v>12</v>
      </c>
      <c r="R4065">
        <v>2</v>
      </c>
      <c r="S4065">
        <v>0</v>
      </c>
      <c r="T4065">
        <v>37</v>
      </c>
    </row>
    <row r="4066" spans="1:20" x14ac:dyDescent="0.2">
      <c r="A4066" s="1">
        <v>43418</v>
      </c>
      <c r="B4066" t="s">
        <v>30</v>
      </c>
      <c r="C4066">
        <v>15</v>
      </c>
      <c r="D4066">
        <v>2</v>
      </c>
      <c r="E4066">
        <v>0</v>
      </c>
      <c r="F4066">
        <v>48</v>
      </c>
      <c r="G4066" s="5">
        <v>3.2666666666666599</v>
      </c>
      <c r="H4066" s="5">
        <v>66713.399999999994</v>
      </c>
      <c r="I4066">
        <v>14</v>
      </c>
      <c r="J4066">
        <v>2</v>
      </c>
      <c r="K4066">
        <v>0</v>
      </c>
      <c r="L4066">
        <v>28</v>
      </c>
      <c r="M4066">
        <v>13</v>
      </c>
      <c r="N4066">
        <v>2</v>
      </c>
      <c r="O4066">
        <v>0</v>
      </c>
      <c r="P4066">
        <v>41</v>
      </c>
      <c r="Q4066">
        <v>13</v>
      </c>
      <c r="R4066">
        <v>2</v>
      </c>
      <c r="S4066">
        <v>0</v>
      </c>
      <c r="T4066">
        <v>27</v>
      </c>
    </row>
    <row r="4067" spans="1:20" x14ac:dyDescent="0.2">
      <c r="A4067" s="1">
        <v>43418</v>
      </c>
      <c r="B4067" t="s">
        <v>31</v>
      </c>
      <c r="C4067">
        <v>89</v>
      </c>
      <c r="D4067">
        <v>13</v>
      </c>
      <c r="E4067">
        <v>1</v>
      </c>
      <c r="F4067">
        <v>1085</v>
      </c>
      <c r="G4067" s="5">
        <v>4.9069767441860401</v>
      </c>
      <c r="H4067" s="5">
        <v>61682.476744186002</v>
      </c>
      <c r="I4067">
        <v>84</v>
      </c>
      <c r="J4067">
        <v>11</v>
      </c>
      <c r="K4067">
        <v>1</v>
      </c>
      <c r="L4067">
        <v>900</v>
      </c>
      <c r="M4067">
        <v>73</v>
      </c>
      <c r="N4067">
        <v>12</v>
      </c>
      <c r="O4067">
        <v>0</v>
      </c>
      <c r="P4067">
        <v>901</v>
      </c>
      <c r="Q4067">
        <v>61</v>
      </c>
      <c r="R4067">
        <v>13</v>
      </c>
      <c r="S4067">
        <v>1</v>
      </c>
      <c r="T4067">
        <v>772</v>
      </c>
    </row>
    <row r="4068" spans="1:20" x14ac:dyDescent="0.2">
      <c r="A4068" s="1">
        <v>43418</v>
      </c>
      <c r="B4068" t="s">
        <v>32</v>
      </c>
      <c r="C4068">
        <v>30</v>
      </c>
      <c r="D4068">
        <v>3</v>
      </c>
      <c r="E4068">
        <v>0</v>
      </c>
      <c r="F4068">
        <v>118</v>
      </c>
      <c r="G4068" s="5">
        <v>2.2000000000000002</v>
      </c>
      <c r="H4068" s="5">
        <v>70086.5</v>
      </c>
      <c r="I4068">
        <v>23</v>
      </c>
      <c r="J4068">
        <v>3</v>
      </c>
      <c r="K4068">
        <v>1</v>
      </c>
      <c r="L4068">
        <v>73</v>
      </c>
      <c r="M4068">
        <v>25</v>
      </c>
      <c r="N4068">
        <v>3</v>
      </c>
      <c r="O4068">
        <v>0</v>
      </c>
      <c r="P4068">
        <v>108</v>
      </c>
      <c r="Q4068">
        <v>23</v>
      </c>
      <c r="R4068">
        <v>3</v>
      </c>
      <c r="S4068">
        <v>0</v>
      </c>
      <c r="T4068">
        <v>97</v>
      </c>
    </row>
    <row r="4069" spans="1:20" x14ac:dyDescent="0.2">
      <c r="A4069" s="1">
        <v>43419</v>
      </c>
      <c r="B4069" t="s">
        <v>18</v>
      </c>
      <c r="C4069">
        <v>5</v>
      </c>
      <c r="D4069">
        <v>4</v>
      </c>
      <c r="E4069">
        <v>0</v>
      </c>
      <c r="F4069">
        <v>18</v>
      </c>
      <c r="G4069" s="5">
        <v>5.8</v>
      </c>
      <c r="H4069" s="5">
        <v>60007.199999999997</v>
      </c>
      <c r="I4069">
        <v>10</v>
      </c>
      <c r="J4069">
        <v>4</v>
      </c>
      <c r="K4069">
        <v>0</v>
      </c>
      <c r="L4069">
        <v>33</v>
      </c>
      <c r="M4069">
        <v>6</v>
      </c>
      <c r="N4069">
        <v>4</v>
      </c>
      <c r="O4069">
        <v>0</v>
      </c>
      <c r="P4069">
        <v>21</v>
      </c>
      <c r="Q4069">
        <v>11</v>
      </c>
      <c r="R4069">
        <v>4</v>
      </c>
      <c r="S4069">
        <v>0</v>
      </c>
      <c r="T4069">
        <v>38</v>
      </c>
    </row>
    <row r="4070" spans="1:20" x14ac:dyDescent="0.2">
      <c r="A4070" s="1">
        <v>43419</v>
      </c>
      <c r="B4070" t="s">
        <v>19</v>
      </c>
      <c r="C4070">
        <v>19</v>
      </c>
      <c r="D4070">
        <v>11</v>
      </c>
      <c r="E4070">
        <v>1</v>
      </c>
      <c r="F4070">
        <v>187</v>
      </c>
      <c r="G4070" s="5">
        <v>3.57894736842105</v>
      </c>
      <c r="H4070" s="5">
        <v>78969.578947368398</v>
      </c>
      <c r="I4070">
        <v>30</v>
      </c>
      <c r="J4070">
        <v>12</v>
      </c>
      <c r="K4070">
        <v>1</v>
      </c>
      <c r="L4070">
        <v>338</v>
      </c>
      <c r="M4070">
        <v>26</v>
      </c>
      <c r="N4070">
        <v>12</v>
      </c>
      <c r="O4070">
        <v>1</v>
      </c>
      <c r="P4070">
        <v>282</v>
      </c>
      <c r="Q4070">
        <v>29</v>
      </c>
      <c r="R4070">
        <v>11</v>
      </c>
      <c r="S4070">
        <v>2</v>
      </c>
      <c r="T4070">
        <v>240</v>
      </c>
    </row>
    <row r="4071" spans="1:20" x14ac:dyDescent="0.2">
      <c r="A4071" s="1">
        <v>43419</v>
      </c>
      <c r="B4071" t="s">
        <v>20</v>
      </c>
      <c r="C4071">
        <v>15</v>
      </c>
      <c r="D4071">
        <v>6</v>
      </c>
      <c r="E4071">
        <v>1</v>
      </c>
      <c r="F4071">
        <v>74</v>
      </c>
      <c r="G4071" s="5">
        <v>3</v>
      </c>
      <c r="H4071" s="5">
        <v>60017.666666666599</v>
      </c>
      <c r="I4071">
        <v>21</v>
      </c>
      <c r="J4071">
        <v>7</v>
      </c>
      <c r="K4071">
        <v>0</v>
      </c>
      <c r="L4071">
        <v>147</v>
      </c>
      <c r="M4071">
        <v>11</v>
      </c>
      <c r="N4071">
        <v>9</v>
      </c>
      <c r="O4071">
        <v>1</v>
      </c>
      <c r="P4071">
        <v>89</v>
      </c>
      <c r="Q4071">
        <v>16</v>
      </c>
      <c r="R4071">
        <v>9</v>
      </c>
      <c r="S4071">
        <v>0</v>
      </c>
      <c r="T4071">
        <v>138</v>
      </c>
    </row>
    <row r="4072" spans="1:20" x14ac:dyDescent="0.2">
      <c r="A4072" s="1">
        <v>43419</v>
      </c>
      <c r="B4072" t="s">
        <v>21</v>
      </c>
      <c r="C4072">
        <v>8</v>
      </c>
      <c r="D4072">
        <v>10</v>
      </c>
      <c r="E4072">
        <v>0</v>
      </c>
      <c r="F4072">
        <v>81</v>
      </c>
      <c r="G4072" s="5">
        <v>2.375</v>
      </c>
      <c r="H4072" s="5">
        <v>37614.5</v>
      </c>
      <c r="I4072">
        <v>15</v>
      </c>
      <c r="J4072">
        <v>10</v>
      </c>
      <c r="K4072">
        <v>0</v>
      </c>
      <c r="L4072">
        <v>150</v>
      </c>
      <c r="M4072">
        <v>10</v>
      </c>
      <c r="N4072">
        <v>10</v>
      </c>
      <c r="O4072">
        <v>0</v>
      </c>
      <c r="P4072">
        <v>101</v>
      </c>
      <c r="Q4072">
        <v>9</v>
      </c>
      <c r="R4072">
        <v>10</v>
      </c>
      <c r="S4072">
        <v>1</v>
      </c>
      <c r="T4072">
        <v>81</v>
      </c>
    </row>
    <row r="4073" spans="1:20" x14ac:dyDescent="0.2">
      <c r="A4073" s="1">
        <v>43419</v>
      </c>
      <c r="B4073" t="s">
        <v>22</v>
      </c>
      <c r="C4073">
        <v>23</v>
      </c>
      <c r="D4073">
        <v>8</v>
      </c>
      <c r="E4073">
        <v>0</v>
      </c>
      <c r="F4073">
        <v>217</v>
      </c>
      <c r="G4073" s="5">
        <v>3.9565217391304301</v>
      </c>
      <c r="H4073" s="5">
        <v>52263.913043478198</v>
      </c>
      <c r="I4073">
        <v>23</v>
      </c>
      <c r="J4073">
        <v>7</v>
      </c>
      <c r="K4073">
        <v>0</v>
      </c>
      <c r="L4073">
        <v>195</v>
      </c>
      <c r="M4073">
        <v>39</v>
      </c>
      <c r="N4073">
        <v>8</v>
      </c>
      <c r="O4073">
        <v>0</v>
      </c>
      <c r="P4073">
        <v>360</v>
      </c>
      <c r="Q4073">
        <v>35</v>
      </c>
      <c r="R4073">
        <v>8</v>
      </c>
      <c r="S4073">
        <v>0</v>
      </c>
      <c r="T4073">
        <v>334</v>
      </c>
    </row>
    <row r="4074" spans="1:20" x14ac:dyDescent="0.2">
      <c r="A4074" s="1">
        <v>43419</v>
      </c>
      <c r="B4074" t="s">
        <v>23</v>
      </c>
      <c r="C4074">
        <v>37</v>
      </c>
      <c r="D4074">
        <v>10</v>
      </c>
      <c r="E4074">
        <v>0</v>
      </c>
      <c r="F4074">
        <v>403</v>
      </c>
      <c r="G4074" s="5">
        <v>2.2285714285714202</v>
      </c>
      <c r="H4074" s="5">
        <v>57299</v>
      </c>
      <c r="I4074">
        <v>44</v>
      </c>
      <c r="J4074">
        <v>10</v>
      </c>
      <c r="K4074">
        <v>0</v>
      </c>
      <c r="L4074">
        <v>479</v>
      </c>
      <c r="M4074">
        <v>41</v>
      </c>
      <c r="N4074">
        <v>10</v>
      </c>
      <c r="O4074">
        <v>0</v>
      </c>
      <c r="P4074">
        <v>449</v>
      </c>
      <c r="Q4074">
        <v>43</v>
      </c>
      <c r="R4074">
        <v>10</v>
      </c>
      <c r="S4074">
        <v>1</v>
      </c>
      <c r="T4074">
        <v>454</v>
      </c>
    </row>
    <row r="4075" spans="1:20" x14ac:dyDescent="0.2">
      <c r="A4075" s="1">
        <v>43419</v>
      </c>
      <c r="B4075" t="s">
        <v>24</v>
      </c>
      <c r="C4075">
        <v>13</v>
      </c>
      <c r="D4075">
        <v>2</v>
      </c>
      <c r="E4075">
        <v>0</v>
      </c>
      <c r="F4075">
        <v>32</v>
      </c>
      <c r="G4075" s="5">
        <v>2.5384615384615299</v>
      </c>
      <c r="H4075" s="5">
        <v>69259.538461538395</v>
      </c>
      <c r="I4075">
        <v>14</v>
      </c>
      <c r="J4075">
        <v>2</v>
      </c>
      <c r="K4075">
        <v>0</v>
      </c>
      <c r="L4075">
        <v>34</v>
      </c>
      <c r="M4075">
        <v>14</v>
      </c>
      <c r="N4075">
        <v>2</v>
      </c>
      <c r="O4075">
        <v>0</v>
      </c>
      <c r="P4075">
        <v>38</v>
      </c>
      <c r="Q4075">
        <v>22</v>
      </c>
      <c r="R4075">
        <v>2</v>
      </c>
      <c r="S4075">
        <v>0</v>
      </c>
      <c r="T4075">
        <v>61</v>
      </c>
    </row>
    <row r="4076" spans="1:20" x14ac:dyDescent="0.2">
      <c r="A4076" s="1">
        <v>43419</v>
      </c>
      <c r="B4076" t="s">
        <v>25</v>
      </c>
      <c r="C4076">
        <v>13</v>
      </c>
      <c r="D4076">
        <v>4</v>
      </c>
      <c r="E4076">
        <v>0</v>
      </c>
      <c r="F4076">
        <v>48</v>
      </c>
      <c r="G4076" s="5">
        <v>7.0769230769230704</v>
      </c>
      <c r="H4076" s="5">
        <v>61557.769230769198</v>
      </c>
      <c r="I4076">
        <v>5</v>
      </c>
      <c r="J4076">
        <v>4</v>
      </c>
      <c r="K4076">
        <v>0</v>
      </c>
      <c r="L4076">
        <v>18</v>
      </c>
      <c r="M4076">
        <v>11</v>
      </c>
      <c r="N4076">
        <v>4</v>
      </c>
      <c r="O4076">
        <v>1</v>
      </c>
      <c r="P4076">
        <v>36</v>
      </c>
      <c r="Q4076">
        <v>12</v>
      </c>
      <c r="R4076">
        <v>4</v>
      </c>
      <c r="S4076">
        <v>0</v>
      </c>
      <c r="T4076">
        <v>48</v>
      </c>
    </row>
    <row r="4077" spans="1:20" x14ac:dyDescent="0.2">
      <c r="A4077" s="1">
        <v>43419</v>
      </c>
      <c r="B4077" t="s">
        <v>26</v>
      </c>
      <c r="C4077">
        <v>27</v>
      </c>
      <c r="D4077">
        <v>2</v>
      </c>
      <c r="E4077">
        <v>0</v>
      </c>
      <c r="F4077">
        <v>53</v>
      </c>
      <c r="G4077" s="5">
        <v>8.3684210526315699</v>
      </c>
      <c r="H4077" s="5">
        <v>52701.157894736803</v>
      </c>
      <c r="I4077">
        <v>35</v>
      </c>
      <c r="J4077">
        <v>2</v>
      </c>
      <c r="K4077">
        <v>0</v>
      </c>
      <c r="L4077">
        <v>69</v>
      </c>
      <c r="M4077">
        <v>40</v>
      </c>
      <c r="N4077">
        <v>2</v>
      </c>
      <c r="O4077">
        <v>0</v>
      </c>
      <c r="P4077">
        <v>76</v>
      </c>
      <c r="Q4077">
        <v>38</v>
      </c>
      <c r="R4077">
        <v>2</v>
      </c>
      <c r="S4077">
        <v>0</v>
      </c>
      <c r="T4077">
        <v>68</v>
      </c>
    </row>
    <row r="4078" spans="1:20" x14ac:dyDescent="0.2">
      <c r="A4078" s="1">
        <v>43419</v>
      </c>
      <c r="B4078" t="s">
        <v>27</v>
      </c>
      <c r="C4078">
        <v>9</v>
      </c>
      <c r="D4078">
        <v>8</v>
      </c>
      <c r="E4078">
        <v>0</v>
      </c>
      <c r="F4078">
        <v>85</v>
      </c>
      <c r="G4078" s="5">
        <v>2.2222222222222201</v>
      </c>
      <c r="H4078" s="5">
        <v>77787.222222222204</v>
      </c>
      <c r="I4078">
        <v>3</v>
      </c>
      <c r="J4078">
        <v>8</v>
      </c>
      <c r="K4078">
        <v>0</v>
      </c>
      <c r="L4078">
        <v>29</v>
      </c>
      <c r="M4078">
        <v>9</v>
      </c>
      <c r="N4078">
        <v>8</v>
      </c>
      <c r="O4078">
        <v>0</v>
      </c>
      <c r="P4078">
        <v>85</v>
      </c>
      <c r="Q4078">
        <v>10</v>
      </c>
      <c r="R4078">
        <v>8</v>
      </c>
      <c r="S4078">
        <v>1</v>
      </c>
      <c r="T4078">
        <v>88</v>
      </c>
    </row>
    <row r="4079" spans="1:20" x14ac:dyDescent="0.2">
      <c r="A4079" s="1">
        <v>43419</v>
      </c>
      <c r="B4079" t="s">
        <v>28</v>
      </c>
      <c r="C4079">
        <v>12</v>
      </c>
      <c r="D4079">
        <v>6</v>
      </c>
      <c r="E4079">
        <v>0</v>
      </c>
      <c r="F4079">
        <v>67</v>
      </c>
      <c r="G4079" s="5">
        <v>6.0833333333333304</v>
      </c>
      <c r="H4079" s="5">
        <v>50036.083333333299</v>
      </c>
      <c r="I4079">
        <v>15</v>
      </c>
      <c r="J4079">
        <v>9</v>
      </c>
      <c r="K4079">
        <v>0</v>
      </c>
      <c r="L4079">
        <v>132</v>
      </c>
      <c r="M4079">
        <v>12</v>
      </c>
      <c r="N4079">
        <v>6</v>
      </c>
      <c r="O4079">
        <v>1</v>
      </c>
      <c r="P4079">
        <v>58</v>
      </c>
      <c r="Q4079">
        <v>13</v>
      </c>
      <c r="R4079">
        <v>10</v>
      </c>
      <c r="S4079">
        <v>0</v>
      </c>
      <c r="T4079">
        <v>121</v>
      </c>
    </row>
    <row r="4080" spans="1:20" x14ac:dyDescent="0.2">
      <c r="A4080" s="1">
        <v>43419</v>
      </c>
      <c r="B4080" t="s">
        <v>29</v>
      </c>
      <c r="C4080">
        <v>21</v>
      </c>
      <c r="D4080">
        <v>2</v>
      </c>
      <c r="E4080">
        <v>0</v>
      </c>
      <c r="F4080">
        <v>48</v>
      </c>
      <c r="G4080" s="5">
        <v>4.95</v>
      </c>
      <c r="H4080" s="5">
        <v>60074.65</v>
      </c>
      <c r="I4080">
        <v>19</v>
      </c>
      <c r="J4080">
        <v>2</v>
      </c>
      <c r="K4080">
        <v>0</v>
      </c>
      <c r="L4080">
        <v>47</v>
      </c>
      <c r="M4080">
        <v>12</v>
      </c>
      <c r="N4080">
        <v>2</v>
      </c>
      <c r="O4080">
        <v>0</v>
      </c>
      <c r="P4080">
        <v>22</v>
      </c>
      <c r="Q4080">
        <v>15</v>
      </c>
      <c r="R4080">
        <v>2</v>
      </c>
      <c r="S4080">
        <v>0</v>
      </c>
      <c r="T4080">
        <v>42</v>
      </c>
    </row>
    <row r="4081" spans="1:20" x14ac:dyDescent="0.2">
      <c r="A4081" s="1">
        <v>43419</v>
      </c>
      <c r="B4081" t="s">
        <v>30</v>
      </c>
      <c r="C4081">
        <v>8</v>
      </c>
      <c r="D4081">
        <v>2</v>
      </c>
      <c r="E4081">
        <v>0</v>
      </c>
      <c r="F4081">
        <v>18</v>
      </c>
      <c r="G4081" s="5">
        <v>8.375</v>
      </c>
      <c r="H4081" s="5">
        <v>50067.125</v>
      </c>
      <c r="I4081">
        <v>12</v>
      </c>
      <c r="J4081">
        <v>2</v>
      </c>
      <c r="K4081">
        <v>0</v>
      </c>
      <c r="L4081">
        <v>37</v>
      </c>
      <c r="M4081">
        <v>15</v>
      </c>
      <c r="N4081">
        <v>2</v>
      </c>
      <c r="O4081">
        <v>0</v>
      </c>
      <c r="P4081">
        <v>40</v>
      </c>
      <c r="Q4081">
        <v>12</v>
      </c>
      <c r="R4081">
        <v>2</v>
      </c>
      <c r="S4081">
        <v>0</v>
      </c>
      <c r="T4081">
        <v>26</v>
      </c>
    </row>
    <row r="4082" spans="1:20" x14ac:dyDescent="0.2">
      <c r="A4082" s="1">
        <v>43419</v>
      </c>
      <c r="B4082" t="s">
        <v>31</v>
      </c>
      <c r="C4082">
        <v>69</v>
      </c>
      <c r="D4082">
        <v>12</v>
      </c>
      <c r="E4082">
        <v>0</v>
      </c>
      <c r="F4082">
        <v>851</v>
      </c>
      <c r="G4082" s="5">
        <v>6.3548387096774102</v>
      </c>
      <c r="H4082" s="5">
        <v>46843.532258064501</v>
      </c>
      <c r="I4082">
        <v>89</v>
      </c>
      <c r="J4082">
        <v>13</v>
      </c>
      <c r="K4082">
        <v>0</v>
      </c>
      <c r="L4082">
        <v>1104</v>
      </c>
      <c r="M4082">
        <v>59</v>
      </c>
      <c r="N4082">
        <v>12</v>
      </c>
      <c r="O4082">
        <v>0</v>
      </c>
      <c r="P4082">
        <v>697</v>
      </c>
      <c r="Q4082">
        <v>93</v>
      </c>
      <c r="R4082">
        <v>12</v>
      </c>
      <c r="S4082">
        <v>1</v>
      </c>
      <c r="T4082">
        <v>1025</v>
      </c>
    </row>
    <row r="4083" spans="1:20" x14ac:dyDescent="0.2">
      <c r="A4083" s="1">
        <v>43419</v>
      </c>
      <c r="B4083" t="s">
        <v>32</v>
      </c>
      <c r="C4083">
        <v>23</v>
      </c>
      <c r="D4083">
        <v>3</v>
      </c>
      <c r="E4083">
        <v>0</v>
      </c>
      <c r="F4083">
        <v>93</v>
      </c>
      <c r="G4083" s="5">
        <v>6.5652173913043397</v>
      </c>
      <c r="H4083" s="5">
        <v>52243.652173912997</v>
      </c>
      <c r="I4083">
        <v>36</v>
      </c>
      <c r="J4083">
        <v>3</v>
      </c>
      <c r="K4083">
        <v>0</v>
      </c>
      <c r="L4083">
        <v>131</v>
      </c>
      <c r="M4083">
        <v>12</v>
      </c>
      <c r="N4083">
        <v>3</v>
      </c>
      <c r="O4083">
        <v>0</v>
      </c>
      <c r="P4083">
        <v>39</v>
      </c>
      <c r="Q4083">
        <v>32</v>
      </c>
      <c r="R4083">
        <v>3</v>
      </c>
      <c r="S4083">
        <v>0</v>
      </c>
      <c r="T4083">
        <v>130</v>
      </c>
    </row>
    <row r="4084" spans="1:20" x14ac:dyDescent="0.2">
      <c r="A4084" s="1">
        <v>43420</v>
      </c>
      <c r="B4084" t="s">
        <v>18</v>
      </c>
      <c r="C4084">
        <v>15</v>
      </c>
      <c r="D4084">
        <v>4</v>
      </c>
      <c r="E4084">
        <v>0</v>
      </c>
      <c r="F4084">
        <v>52</v>
      </c>
      <c r="G4084" s="5">
        <v>3.7777777777777701</v>
      </c>
      <c r="H4084" s="5">
        <v>55633.111111111102</v>
      </c>
      <c r="I4084">
        <v>17</v>
      </c>
      <c r="J4084">
        <v>4</v>
      </c>
      <c r="K4084">
        <v>0</v>
      </c>
      <c r="L4084">
        <v>54</v>
      </c>
      <c r="M4084">
        <v>14</v>
      </c>
      <c r="N4084">
        <v>4</v>
      </c>
      <c r="O4084">
        <v>0</v>
      </c>
      <c r="P4084">
        <v>47</v>
      </c>
      <c r="Q4084">
        <v>8</v>
      </c>
      <c r="R4084">
        <v>4</v>
      </c>
      <c r="S4084">
        <v>0</v>
      </c>
      <c r="T4084">
        <v>28</v>
      </c>
    </row>
    <row r="4085" spans="1:20" x14ac:dyDescent="0.2">
      <c r="A4085" s="1">
        <v>43420</v>
      </c>
      <c r="B4085" t="s">
        <v>19</v>
      </c>
      <c r="C4085">
        <v>30</v>
      </c>
      <c r="D4085">
        <v>13</v>
      </c>
      <c r="E4085">
        <v>0</v>
      </c>
      <c r="F4085">
        <v>369</v>
      </c>
      <c r="G4085" s="5">
        <v>15.7</v>
      </c>
      <c r="H4085" s="5">
        <v>60044.433333333298</v>
      </c>
      <c r="I4085">
        <v>42</v>
      </c>
      <c r="J4085">
        <v>12</v>
      </c>
      <c r="K4085">
        <v>1</v>
      </c>
      <c r="L4085">
        <v>459</v>
      </c>
      <c r="M4085">
        <v>38</v>
      </c>
      <c r="N4085">
        <v>10</v>
      </c>
      <c r="O4085">
        <v>0</v>
      </c>
      <c r="P4085">
        <v>377</v>
      </c>
      <c r="Q4085">
        <v>35</v>
      </c>
      <c r="R4085">
        <v>12</v>
      </c>
      <c r="S4085">
        <v>1</v>
      </c>
      <c r="T4085">
        <v>398</v>
      </c>
    </row>
    <row r="4086" spans="1:20" x14ac:dyDescent="0.2">
      <c r="A4086" s="1">
        <v>43420</v>
      </c>
      <c r="B4086" t="s">
        <v>20</v>
      </c>
      <c r="C4086">
        <v>27</v>
      </c>
      <c r="D4086">
        <v>9</v>
      </c>
      <c r="E4086">
        <v>0</v>
      </c>
      <c r="F4086">
        <v>221</v>
      </c>
      <c r="G4086" s="5">
        <v>1.25</v>
      </c>
      <c r="H4086" s="5">
        <v>87499.375</v>
      </c>
      <c r="I4086">
        <v>34</v>
      </c>
      <c r="J4086">
        <v>13</v>
      </c>
      <c r="K4086">
        <v>1</v>
      </c>
      <c r="L4086">
        <v>384</v>
      </c>
      <c r="M4086">
        <v>39</v>
      </c>
      <c r="N4086">
        <v>9</v>
      </c>
      <c r="O4086">
        <v>0</v>
      </c>
      <c r="P4086">
        <v>330</v>
      </c>
      <c r="Q4086">
        <v>17</v>
      </c>
      <c r="R4086">
        <v>7</v>
      </c>
      <c r="S4086">
        <v>0</v>
      </c>
      <c r="T4086">
        <v>117</v>
      </c>
    </row>
    <row r="4087" spans="1:20" x14ac:dyDescent="0.2">
      <c r="A4087" s="1">
        <v>43420</v>
      </c>
      <c r="B4087" t="s">
        <v>21</v>
      </c>
      <c r="C4087">
        <v>10</v>
      </c>
      <c r="D4087">
        <v>10</v>
      </c>
      <c r="E4087">
        <v>1</v>
      </c>
      <c r="F4087">
        <v>90</v>
      </c>
      <c r="G4087" s="5">
        <v>3.3</v>
      </c>
      <c r="H4087" s="5">
        <v>40071.699999999997</v>
      </c>
      <c r="I4087">
        <v>20</v>
      </c>
      <c r="J4087">
        <v>10</v>
      </c>
      <c r="K4087">
        <v>0</v>
      </c>
      <c r="L4087">
        <v>191</v>
      </c>
      <c r="M4087">
        <v>16</v>
      </c>
      <c r="N4087">
        <v>10</v>
      </c>
      <c r="O4087">
        <v>0</v>
      </c>
      <c r="P4087">
        <v>165</v>
      </c>
      <c r="Q4087">
        <v>22</v>
      </c>
      <c r="R4087">
        <v>10</v>
      </c>
      <c r="S4087">
        <v>0</v>
      </c>
      <c r="T4087">
        <v>227</v>
      </c>
    </row>
    <row r="4088" spans="1:20" x14ac:dyDescent="0.2">
      <c r="A4088" s="1">
        <v>43420</v>
      </c>
      <c r="B4088" t="s">
        <v>22</v>
      </c>
      <c r="C4088">
        <v>22</v>
      </c>
      <c r="D4088">
        <v>8</v>
      </c>
      <c r="E4088">
        <v>0</v>
      </c>
      <c r="F4088">
        <v>206</v>
      </c>
      <c r="G4088" s="5">
        <v>9.15</v>
      </c>
      <c r="H4088" s="5">
        <v>55130.95</v>
      </c>
      <c r="I4088">
        <v>28</v>
      </c>
      <c r="J4088">
        <v>7</v>
      </c>
      <c r="K4088">
        <v>0</v>
      </c>
      <c r="L4088">
        <v>244</v>
      </c>
      <c r="M4088">
        <v>50</v>
      </c>
      <c r="N4088">
        <v>8</v>
      </c>
      <c r="O4088">
        <v>0</v>
      </c>
      <c r="P4088">
        <v>467</v>
      </c>
      <c r="Q4088">
        <v>36</v>
      </c>
      <c r="R4088">
        <v>8</v>
      </c>
      <c r="S4088">
        <v>0</v>
      </c>
      <c r="T4088">
        <v>345</v>
      </c>
    </row>
    <row r="4089" spans="1:20" x14ac:dyDescent="0.2">
      <c r="A4089" s="1">
        <v>43420</v>
      </c>
      <c r="B4089" t="s">
        <v>23</v>
      </c>
      <c r="C4089">
        <v>49</v>
      </c>
      <c r="D4089">
        <v>10</v>
      </c>
      <c r="E4089">
        <v>1</v>
      </c>
      <c r="F4089">
        <v>520</v>
      </c>
      <c r="G4089" s="5">
        <v>4.125</v>
      </c>
      <c r="H4089" s="5">
        <v>62533.3</v>
      </c>
      <c r="I4089">
        <v>75</v>
      </c>
      <c r="J4089">
        <v>10</v>
      </c>
      <c r="K4089">
        <v>0</v>
      </c>
      <c r="L4089">
        <v>847</v>
      </c>
      <c r="M4089">
        <v>62</v>
      </c>
      <c r="N4089">
        <v>10</v>
      </c>
      <c r="O4089">
        <v>0</v>
      </c>
      <c r="P4089">
        <v>669</v>
      </c>
      <c r="Q4089">
        <v>49</v>
      </c>
      <c r="R4089">
        <v>10</v>
      </c>
      <c r="S4089">
        <v>0</v>
      </c>
      <c r="T4089">
        <v>533</v>
      </c>
    </row>
    <row r="4090" spans="1:20" x14ac:dyDescent="0.2">
      <c r="A4090" s="1">
        <v>43420</v>
      </c>
      <c r="B4090" t="s">
        <v>24</v>
      </c>
      <c r="C4090">
        <v>16</v>
      </c>
      <c r="D4090">
        <v>2</v>
      </c>
      <c r="E4090">
        <v>1</v>
      </c>
      <c r="F4090">
        <v>38</v>
      </c>
      <c r="G4090" s="5">
        <v>1.6153846153846101</v>
      </c>
      <c r="H4090" s="5">
        <v>84630.615384615303</v>
      </c>
      <c r="I4090">
        <v>37</v>
      </c>
      <c r="J4090">
        <v>2</v>
      </c>
      <c r="K4090">
        <v>0</v>
      </c>
      <c r="L4090">
        <v>88</v>
      </c>
      <c r="M4090">
        <v>26</v>
      </c>
      <c r="N4090">
        <v>2</v>
      </c>
      <c r="O4090">
        <v>0</v>
      </c>
      <c r="P4090">
        <v>119</v>
      </c>
      <c r="Q4090">
        <v>17</v>
      </c>
      <c r="R4090">
        <v>2</v>
      </c>
      <c r="S4090">
        <v>0</v>
      </c>
      <c r="T4090">
        <v>44</v>
      </c>
    </row>
    <row r="4091" spans="1:20" x14ac:dyDescent="0.2">
      <c r="A4091" s="1">
        <v>43420</v>
      </c>
      <c r="B4091" t="s">
        <v>25</v>
      </c>
      <c r="C4091">
        <v>3</v>
      </c>
      <c r="D4091">
        <v>4</v>
      </c>
      <c r="E4091">
        <v>0</v>
      </c>
      <c r="F4091">
        <v>12</v>
      </c>
      <c r="G4091" s="5">
        <v>2.3333333333333299</v>
      </c>
      <c r="H4091" s="5">
        <v>33430.333333333299</v>
      </c>
      <c r="I4091">
        <v>25</v>
      </c>
      <c r="J4091">
        <v>4</v>
      </c>
      <c r="K4091">
        <v>1</v>
      </c>
      <c r="L4091">
        <v>79</v>
      </c>
      <c r="M4091">
        <v>8</v>
      </c>
      <c r="N4091">
        <v>4</v>
      </c>
      <c r="O4091">
        <v>1</v>
      </c>
      <c r="P4091">
        <v>28</v>
      </c>
      <c r="Q4091">
        <v>13</v>
      </c>
      <c r="R4091">
        <v>4</v>
      </c>
      <c r="S4091">
        <v>0</v>
      </c>
      <c r="T4091">
        <v>48</v>
      </c>
    </row>
    <row r="4092" spans="1:20" x14ac:dyDescent="0.2">
      <c r="A4092" s="1">
        <v>43420</v>
      </c>
      <c r="B4092" t="s">
        <v>26</v>
      </c>
      <c r="C4092">
        <v>28</v>
      </c>
      <c r="D4092">
        <v>2</v>
      </c>
      <c r="E4092">
        <v>0</v>
      </c>
      <c r="F4092">
        <v>56</v>
      </c>
      <c r="G4092" s="5">
        <v>13.3157894736842</v>
      </c>
      <c r="H4092" s="5">
        <v>73709.684210526306</v>
      </c>
      <c r="I4092">
        <v>56</v>
      </c>
      <c r="J4092">
        <v>2</v>
      </c>
      <c r="K4092">
        <v>0</v>
      </c>
      <c r="L4092">
        <v>109</v>
      </c>
      <c r="M4092">
        <v>37</v>
      </c>
      <c r="N4092">
        <v>2</v>
      </c>
      <c r="O4092">
        <v>0</v>
      </c>
      <c r="P4092">
        <v>73</v>
      </c>
      <c r="Q4092">
        <v>50</v>
      </c>
      <c r="R4092">
        <v>2</v>
      </c>
      <c r="S4092">
        <v>0</v>
      </c>
      <c r="T4092">
        <v>99</v>
      </c>
    </row>
    <row r="4093" spans="1:20" x14ac:dyDescent="0.2">
      <c r="A4093" s="1">
        <v>43420</v>
      </c>
      <c r="B4093" t="s">
        <v>27</v>
      </c>
      <c r="C4093">
        <v>6</v>
      </c>
      <c r="D4093">
        <v>8</v>
      </c>
      <c r="E4093">
        <v>2</v>
      </c>
      <c r="F4093">
        <v>50</v>
      </c>
      <c r="G4093" s="5">
        <v>27</v>
      </c>
      <c r="H4093" s="5">
        <v>50037.166666666599</v>
      </c>
      <c r="I4093">
        <v>12</v>
      </c>
      <c r="J4093">
        <v>8</v>
      </c>
      <c r="K4093">
        <v>1</v>
      </c>
      <c r="L4093">
        <v>105</v>
      </c>
      <c r="M4093">
        <v>8</v>
      </c>
      <c r="N4093">
        <v>8</v>
      </c>
      <c r="O4093">
        <v>0</v>
      </c>
      <c r="P4093">
        <v>77</v>
      </c>
      <c r="Q4093">
        <v>6</v>
      </c>
      <c r="R4093">
        <v>8</v>
      </c>
      <c r="S4093">
        <v>1</v>
      </c>
      <c r="T4093">
        <v>48</v>
      </c>
    </row>
    <row r="4094" spans="1:20" x14ac:dyDescent="0.2">
      <c r="A4094" s="1">
        <v>43420</v>
      </c>
      <c r="B4094" t="s">
        <v>28</v>
      </c>
      <c r="C4094">
        <v>13</v>
      </c>
      <c r="D4094">
        <v>7</v>
      </c>
      <c r="E4094">
        <v>0</v>
      </c>
      <c r="F4094">
        <v>82</v>
      </c>
      <c r="G4094" s="5">
        <v>26.923076923076898</v>
      </c>
      <c r="H4094" s="5">
        <v>46223.923076922998</v>
      </c>
      <c r="I4094">
        <v>28</v>
      </c>
      <c r="J4094">
        <v>8</v>
      </c>
      <c r="K4094">
        <v>1</v>
      </c>
      <c r="L4094">
        <v>224</v>
      </c>
      <c r="M4094">
        <v>16</v>
      </c>
      <c r="N4094">
        <v>6</v>
      </c>
      <c r="O4094">
        <v>0</v>
      </c>
      <c r="P4094">
        <v>98</v>
      </c>
      <c r="Q4094">
        <v>15</v>
      </c>
      <c r="R4094">
        <v>8</v>
      </c>
      <c r="S4094">
        <v>0</v>
      </c>
      <c r="T4094">
        <v>114</v>
      </c>
    </row>
    <row r="4095" spans="1:20" x14ac:dyDescent="0.2">
      <c r="A4095" s="1">
        <v>43420</v>
      </c>
      <c r="B4095" t="s">
        <v>29</v>
      </c>
      <c r="C4095">
        <v>16</v>
      </c>
      <c r="D4095">
        <v>2</v>
      </c>
      <c r="E4095">
        <v>0</v>
      </c>
      <c r="F4095">
        <v>46</v>
      </c>
      <c r="G4095" s="5">
        <v>18.5</v>
      </c>
      <c r="H4095" s="5">
        <v>71472.214285714203</v>
      </c>
      <c r="I4095">
        <v>19</v>
      </c>
      <c r="J4095">
        <v>2</v>
      </c>
      <c r="K4095">
        <v>0</v>
      </c>
      <c r="L4095">
        <v>36</v>
      </c>
      <c r="M4095">
        <v>24</v>
      </c>
      <c r="N4095">
        <v>2</v>
      </c>
      <c r="O4095">
        <v>0</v>
      </c>
      <c r="P4095">
        <v>78</v>
      </c>
      <c r="Q4095">
        <v>29</v>
      </c>
      <c r="R4095">
        <v>2</v>
      </c>
      <c r="S4095">
        <v>0</v>
      </c>
      <c r="T4095">
        <v>63</v>
      </c>
    </row>
    <row r="4096" spans="1:20" x14ac:dyDescent="0.2">
      <c r="A4096" s="1">
        <v>43420</v>
      </c>
      <c r="B4096" t="s">
        <v>30</v>
      </c>
      <c r="C4096">
        <v>10</v>
      </c>
      <c r="D4096">
        <v>2</v>
      </c>
      <c r="E4096">
        <v>0</v>
      </c>
      <c r="F4096">
        <v>32</v>
      </c>
      <c r="G4096" s="5">
        <v>2.25</v>
      </c>
      <c r="H4096" s="5">
        <v>75046.875</v>
      </c>
      <c r="I4096">
        <v>25</v>
      </c>
      <c r="J4096">
        <v>2</v>
      </c>
      <c r="K4096">
        <v>0</v>
      </c>
      <c r="L4096">
        <v>52</v>
      </c>
      <c r="M4096">
        <v>27</v>
      </c>
      <c r="N4096">
        <v>2</v>
      </c>
      <c r="O4096">
        <v>0</v>
      </c>
      <c r="P4096">
        <v>84</v>
      </c>
      <c r="Q4096">
        <v>19</v>
      </c>
      <c r="R4096">
        <v>2</v>
      </c>
      <c r="S4096">
        <v>0</v>
      </c>
      <c r="T4096">
        <v>40</v>
      </c>
    </row>
    <row r="4097" spans="1:20" x14ac:dyDescent="0.2">
      <c r="A4097" s="1">
        <v>43420</v>
      </c>
      <c r="B4097" t="s">
        <v>31</v>
      </c>
      <c r="C4097">
        <v>52</v>
      </c>
      <c r="D4097">
        <v>15</v>
      </c>
      <c r="E4097">
        <v>1</v>
      </c>
      <c r="F4097">
        <v>764</v>
      </c>
      <c r="G4097" s="5">
        <v>10.7254901960784</v>
      </c>
      <c r="H4097" s="5">
        <v>51059.117647058803</v>
      </c>
      <c r="I4097">
        <v>150</v>
      </c>
      <c r="J4097">
        <v>12</v>
      </c>
      <c r="K4097">
        <v>0</v>
      </c>
      <c r="L4097">
        <v>1785</v>
      </c>
      <c r="M4097">
        <v>108</v>
      </c>
      <c r="N4097">
        <v>14</v>
      </c>
      <c r="O4097">
        <v>0</v>
      </c>
      <c r="P4097">
        <v>1550</v>
      </c>
      <c r="Q4097">
        <v>118</v>
      </c>
      <c r="R4097">
        <v>12</v>
      </c>
      <c r="S4097">
        <v>0</v>
      </c>
      <c r="T4097">
        <v>1415</v>
      </c>
    </row>
    <row r="4098" spans="1:20" x14ac:dyDescent="0.2">
      <c r="A4098" s="1">
        <v>43420</v>
      </c>
      <c r="B4098" t="s">
        <v>32</v>
      </c>
      <c r="C4098">
        <v>28</v>
      </c>
      <c r="D4098">
        <v>3</v>
      </c>
      <c r="E4098">
        <v>0</v>
      </c>
      <c r="F4098">
        <v>134</v>
      </c>
      <c r="G4098" s="5">
        <v>3.4583333333333299</v>
      </c>
      <c r="H4098" s="5">
        <v>50108.583333333299</v>
      </c>
      <c r="I4098">
        <v>45</v>
      </c>
      <c r="J4098">
        <v>3</v>
      </c>
      <c r="K4098">
        <v>0</v>
      </c>
      <c r="L4098">
        <v>148</v>
      </c>
      <c r="M4098">
        <v>45</v>
      </c>
      <c r="N4098">
        <v>3</v>
      </c>
      <c r="O4098">
        <v>0</v>
      </c>
      <c r="P4098">
        <v>194</v>
      </c>
      <c r="Q4098">
        <v>43</v>
      </c>
      <c r="R4098">
        <v>3</v>
      </c>
      <c r="S4098">
        <v>0</v>
      </c>
      <c r="T4098">
        <v>173</v>
      </c>
    </row>
    <row r="4099" spans="1:20" x14ac:dyDescent="0.2">
      <c r="A4099" s="1">
        <v>43421</v>
      </c>
      <c r="B4099" t="s">
        <v>18</v>
      </c>
      <c r="C4099">
        <v>16</v>
      </c>
      <c r="D4099">
        <v>4</v>
      </c>
      <c r="E4099">
        <v>0</v>
      </c>
      <c r="F4099">
        <v>56</v>
      </c>
      <c r="G4099" s="5">
        <v>2</v>
      </c>
      <c r="H4099" s="5">
        <v>54576</v>
      </c>
      <c r="I4099">
        <v>17</v>
      </c>
      <c r="J4099">
        <v>4</v>
      </c>
      <c r="K4099">
        <v>1</v>
      </c>
      <c r="L4099">
        <v>49</v>
      </c>
      <c r="M4099">
        <v>16</v>
      </c>
      <c r="N4099">
        <v>4</v>
      </c>
      <c r="O4099">
        <v>0</v>
      </c>
      <c r="P4099">
        <v>56</v>
      </c>
      <c r="Q4099">
        <v>12</v>
      </c>
      <c r="R4099">
        <v>4</v>
      </c>
      <c r="S4099">
        <v>0</v>
      </c>
      <c r="T4099">
        <v>42</v>
      </c>
    </row>
    <row r="4100" spans="1:20" x14ac:dyDescent="0.2">
      <c r="A4100" s="1">
        <v>43421</v>
      </c>
      <c r="B4100" t="s">
        <v>19</v>
      </c>
      <c r="C4100">
        <v>37</v>
      </c>
      <c r="D4100">
        <v>12</v>
      </c>
      <c r="E4100">
        <v>1</v>
      </c>
      <c r="F4100">
        <v>400</v>
      </c>
      <c r="G4100" s="5">
        <v>2.8918918918918899</v>
      </c>
      <c r="H4100" s="5">
        <v>51454.324324324298</v>
      </c>
      <c r="I4100">
        <v>72</v>
      </c>
      <c r="J4100">
        <v>10</v>
      </c>
      <c r="K4100">
        <v>1</v>
      </c>
      <c r="L4100">
        <v>688</v>
      </c>
      <c r="M4100">
        <v>32</v>
      </c>
      <c r="N4100">
        <v>14</v>
      </c>
      <c r="O4100">
        <v>1</v>
      </c>
      <c r="P4100">
        <v>396</v>
      </c>
      <c r="Q4100">
        <v>30</v>
      </c>
      <c r="R4100">
        <v>11</v>
      </c>
      <c r="S4100">
        <v>1</v>
      </c>
      <c r="T4100">
        <v>299</v>
      </c>
    </row>
    <row r="4101" spans="1:20" x14ac:dyDescent="0.2">
      <c r="A4101" s="1">
        <v>43421</v>
      </c>
      <c r="B4101" t="s">
        <v>20</v>
      </c>
      <c r="C4101">
        <v>22</v>
      </c>
      <c r="D4101">
        <v>10</v>
      </c>
      <c r="E4101">
        <v>0</v>
      </c>
      <c r="F4101">
        <v>238</v>
      </c>
      <c r="G4101" s="5">
        <v>4.3333333333333304</v>
      </c>
      <c r="H4101" s="5">
        <v>66723.666666666599</v>
      </c>
      <c r="I4101">
        <v>35</v>
      </c>
      <c r="J4101">
        <v>8</v>
      </c>
      <c r="K4101">
        <v>0</v>
      </c>
      <c r="L4101">
        <v>273</v>
      </c>
      <c r="M4101">
        <v>21</v>
      </c>
      <c r="N4101">
        <v>10</v>
      </c>
      <c r="O4101">
        <v>2</v>
      </c>
      <c r="P4101">
        <v>181</v>
      </c>
      <c r="Q4101">
        <v>28</v>
      </c>
      <c r="R4101">
        <v>8</v>
      </c>
      <c r="S4101">
        <v>0</v>
      </c>
      <c r="T4101">
        <v>208</v>
      </c>
    </row>
    <row r="4102" spans="1:20" x14ac:dyDescent="0.2">
      <c r="A4102" s="1">
        <v>43421</v>
      </c>
      <c r="B4102" t="s">
        <v>21</v>
      </c>
      <c r="C4102">
        <v>13</v>
      </c>
      <c r="D4102">
        <v>10</v>
      </c>
      <c r="E4102">
        <v>0</v>
      </c>
      <c r="F4102">
        <v>130</v>
      </c>
      <c r="G4102" s="5">
        <v>1.8181818181818099</v>
      </c>
      <c r="H4102" s="5">
        <v>45654.272727272699</v>
      </c>
      <c r="I4102">
        <v>32</v>
      </c>
      <c r="J4102">
        <v>10</v>
      </c>
      <c r="K4102">
        <v>0</v>
      </c>
      <c r="L4102">
        <v>321</v>
      </c>
      <c r="M4102">
        <v>17</v>
      </c>
      <c r="N4102">
        <v>10</v>
      </c>
      <c r="O4102">
        <v>1</v>
      </c>
      <c r="P4102">
        <v>162</v>
      </c>
      <c r="Q4102">
        <v>18</v>
      </c>
      <c r="R4102">
        <v>10</v>
      </c>
      <c r="S4102">
        <v>0</v>
      </c>
      <c r="T4102">
        <v>182</v>
      </c>
    </row>
    <row r="4103" spans="1:20" x14ac:dyDescent="0.2">
      <c r="A4103" s="1">
        <v>43421</v>
      </c>
      <c r="B4103" t="s">
        <v>22</v>
      </c>
      <c r="C4103">
        <v>54</v>
      </c>
      <c r="D4103">
        <v>8</v>
      </c>
      <c r="E4103">
        <v>0</v>
      </c>
      <c r="F4103">
        <v>508</v>
      </c>
      <c r="G4103" s="5">
        <v>2.2448979591836702</v>
      </c>
      <c r="H4103" s="5">
        <v>55162.020408163196</v>
      </c>
      <c r="I4103">
        <v>54</v>
      </c>
      <c r="J4103">
        <v>7</v>
      </c>
      <c r="K4103">
        <v>0</v>
      </c>
      <c r="L4103">
        <v>461</v>
      </c>
      <c r="M4103">
        <v>33</v>
      </c>
      <c r="N4103">
        <v>8</v>
      </c>
      <c r="O4103">
        <v>0</v>
      </c>
      <c r="P4103">
        <v>309</v>
      </c>
      <c r="Q4103">
        <v>52</v>
      </c>
      <c r="R4103">
        <v>8</v>
      </c>
      <c r="S4103">
        <v>1</v>
      </c>
      <c r="T4103">
        <v>448</v>
      </c>
    </row>
    <row r="4104" spans="1:20" x14ac:dyDescent="0.2">
      <c r="A4104" s="1">
        <v>43421</v>
      </c>
      <c r="B4104" t="s">
        <v>23</v>
      </c>
      <c r="C4104">
        <v>106</v>
      </c>
      <c r="D4104">
        <v>10</v>
      </c>
      <c r="E4104">
        <v>0</v>
      </c>
      <c r="F4104">
        <v>1191</v>
      </c>
      <c r="G4104" s="5">
        <v>5.7684210526315702</v>
      </c>
      <c r="H4104" s="5">
        <v>50598.663157894698</v>
      </c>
      <c r="I4104">
        <v>89</v>
      </c>
      <c r="J4104">
        <v>10</v>
      </c>
      <c r="K4104">
        <v>0</v>
      </c>
      <c r="L4104">
        <v>997</v>
      </c>
      <c r="M4104">
        <v>55</v>
      </c>
      <c r="N4104">
        <v>10</v>
      </c>
      <c r="O4104">
        <v>0</v>
      </c>
      <c r="P4104">
        <v>606</v>
      </c>
      <c r="Q4104">
        <v>65</v>
      </c>
      <c r="R4104">
        <v>10</v>
      </c>
      <c r="S4104">
        <v>0</v>
      </c>
      <c r="T4104">
        <v>720</v>
      </c>
    </row>
    <row r="4105" spans="1:20" x14ac:dyDescent="0.2">
      <c r="A4105" s="1">
        <v>43421</v>
      </c>
      <c r="B4105" t="s">
        <v>24</v>
      </c>
      <c r="C4105">
        <v>17</v>
      </c>
      <c r="D4105">
        <v>2</v>
      </c>
      <c r="E4105">
        <v>0</v>
      </c>
      <c r="F4105">
        <v>40</v>
      </c>
      <c r="G4105" s="5">
        <v>3.70588235294117</v>
      </c>
      <c r="H4105" s="5">
        <v>52989.647058823502</v>
      </c>
      <c r="I4105">
        <v>26</v>
      </c>
      <c r="J4105">
        <v>2</v>
      </c>
      <c r="K4105">
        <v>0</v>
      </c>
      <c r="L4105">
        <v>60</v>
      </c>
      <c r="M4105">
        <v>22</v>
      </c>
      <c r="N4105">
        <v>2</v>
      </c>
      <c r="O4105">
        <v>0</v>
      </c>
      <c r="P4105">
        <v>62</v>
      </c>
      <c r="Q4105">
        <v>21</v>
      </c>
      <c r="R4105">
        <v>2</v>
      </c>
      <c r="S4105">
        <v>0</v>
      </c>
      <c r="T4105">
        <v>47</v>
      </c>
    </row>
    <row r="4106" spans="1:20" x14ac:dyDescent="0.2">
      <c r="A4106" s="1">
        <v>43421</v>
      </c>
      <c r="B4106" t="s">
        <v>25</v>
      </c>
      <c r="C4106">
        <v>26</v>
      </c>
      <c r="D4106">
        <v>4</v>
      </c>
      <c r="E4106">
        <v>0</v>
      </c>
      <c r="F4106">
        <v>100</v>
      </c>
      <c r="G4106" s="5">
        <v>3.6818181818181799</v>
      </c>
      <c r="H4106" s="5">
        <v>45620.363636363603</v>
      </c>
      <c r="I4106">
        <v>10</v>
      </c>
      <c r="J4106">
        <v>4</v>
      </c>
      <c r="K4106">
        <v>0</v>
      </c>
      <c r="L4106">
        <v>35</v>
      </c>
      <c r="M4106">
        <v>16</v>
      </c>
      <c r="N4106">
        <v>4</v>
      </c>
      <c r="O4106">
        <v>0</v>
      </c>
      <c r="P4106">
        <v>64</v>
      </c>
      <c r="Q4106">
        <v>7</v>
      </c>
      <c r="R4106">
        <v>4</v>
      </c>
      <c r="S4106">
        <v>0</v>
      </c>
      <c r="T4106">
        <v>27</v>
      </c>
    </row>
    <row r="4107" spans="1:20" x14ac:dyDescent="0.2">
      <c r="A4107" s="1">
        <v>43421</v>
      </c>
      <c r="B4107" t="s">
        <v>26</v>
      </c>
      <c r="C4107">
        <v>55</v>
      </c>
      <c r="D4107">
        <v>2</v>
      </c>
      <c r="E4107">
        <v>0</v>
      </c>
      <c r="F4107">
        <v>109</v>
      </c>
      <c r="G4107" s="5">
        <v>4.9714285714285698</v>
      </c>
      <c r="H4107" s="5">
        <v>45813.142857142797</v>
      </c>
      <c r="I4107">
        <v>75</v>
      </c>
      <c r="J4107">
        <v>2</v>
      </c>
      <c r="K4107">
        <v>0</v>
      </c>
      <c r="L4107">
        <v>149</v>
      </c>
      <c r="M4107">
        <v>45</v>
      </c>
      <c r="N4107">
        <v>2</v>
      </c>
      <c r="O4107">
        <v>0</v>
      </c>
      <c r="P4107">
        <v>90</v>
      </c>
      <c r="Q4107">
        <v>34</v>
      </c>
      <c r="R4107">
        <v>2</v>
      </c>
      <c r="S4107">
        <v>0</v>
      </c>
      <c r="T4107">
        <v>67</v>
      </c>
    </row>
    <row r="4108" spans="1:20" x14ac:dyDescent="0.2">
      <c r="A4108" s="1">
        <v>43421</v>
      </c>
      <c r="B4108" t="s">
        <v>27</v>
      </c>
      <c r="C4108">
        <v>13</v>
      </c>
      <c r="D4108">
        <v>8</v>
      </c>
      <c r="E4108">
        <v>0</v>
      </c>
      <c r="F4108">
        <v>122</v>
      </c>
      <c r="G4108" s="5">
        <v>3.5384615384615299</v>
      </c>
      <c r="H4108" s="5">
        <v>30858</v>
      </c>
      <c r="I4108">
        <v>20</v>
      </c>
      <c r="J4108">
        <v>8</v>
      </c>
      <c r="K4108">
        <v>0</v>
      </c>
      <c r="L4108">
        <v>187</v>
      </c>
      <c r="M4108">
        <v>14</v>
      </c>
      <c r="N4108">
        <v>8</v>
      </c>
      <c r="O4108">
        <v>1</v>
      </c>
      <c r="P4108">
        <v>115</v>
      </c>
      <c r="Q4108">
        <v>17</v>
      </c>
      <c r="R4108">
        <v>8</v>
      </c>
      <c r="S4108">
        <v>0</v>
      </c>
      <c r="T4108">
        <v>164</v>
      </c>
    </row>
    <row r="4109" spans="1:20" x14ac:dyDescent="0.2">
      <c r="A4109" s="1">
        <v>43421</v>
      </c>
      <c r="B4109" t="s">
        <v>28</v>
      </c>
      <c r="C4109">
        <v>31</v>
      </c>
      <c r="D4109">
        <v>13</v>
      </c>
      <c r="E4109">
        <v>0</v>
      </c>
      <c r="F4109">
        <v>413</v>
      </c>
      <c r="G4109" s="5">
        <v>2.62962962962962</v>
      </c>
      <c r="H4109" s="5">
        <v>55672.851851851803</v>
      </c>
      <c r="I4109">
        <v>38</v>
      </c>
      <c r="J4109">
        <v>9</v>
      </c>
      <c r="K4109">
        <v>0</v>
      </c>
      <c r="L4109">
        <v>407</v>
      </c>
      <c r="M4109">
        <v>9</v>
      </c>
      <c r="N4109">
        <v>9</v>
      </c>
      <c r="O4109">
        <v>0</v>
      </c>
      <c r="P4109">
        <v>83</v>
      </c>
      <c r="Q4109">
        <v>15</v>
      </c>
      <c r="R4109">
        <v>9</v>
      </c>
      <c r="S4109">
        <v>0</v>
      </c>
      <c r="T4109">
        <v>129</v>
      </c>
    </row>
    <row r="4110" spans="1:20" x14ac:dyDescent="0.2">
      <c r="A4110" s="1">
        <v>43421</v>
      </c>
      <c r="B4110" t="s">
        <v>29</v>
      </c>
      <c r="C4110">
        <v>20</v>
      </c>
      <c r="D4110">
        <v>2</v>
      </c>
      <c r="E4110">
        <v>0</v>
      </c>
      <c r="F4110">
        <v>44</v>
      </c>
      <c r="G4110" s="5">
        <v>2.0499999999999998</v>
      </c>
      <c r="H4110" s="5">
        <v>65112.1</v>
      </c>
      <c r="I4110">
        <v>21</v>
      </c>
      <c r="J4110">
        <v>2</v>
      </c>
      <c r="K4110">
        <v>0</v>
      </c>
      <c r="L4110">
        <v>45</v>
      </c>
      <c r="M4110">
        <v>18</v>
      </c>
      <c r="N4110">
        <v>2</v>
      </c>
      <c r="O4110">
        <v>0</v>
      </c>
      <c r="P4110">
        <v>58</v>
      </c>
      <c r="Q4110">
        <v>27</v>
      </c>
      <c r="R4110">
        <v>2</v>
      </c>
      <c r="S4110">
        <v>0</v>
      </c>
      <c r="T4110">
        <v>62</v>
      </c>
    </row>
    <row r="4111" spans="1:20" x14ac:dyDescent="0.2">
      <c r="A4111" s="1">
        <v>43421</v>
      </c>
      <c r="B4111" t="s">
        <v>30</v>
      </c>
      <c r="C4111">
        <v>9</v>
      </c>
      <c r="D4111">
        <v>2</v>
      </c>
      <c r="E4111">
        <v>0</v>
      </c>
      <c r="F4111">
        <v>20</v>
      </c>
      <c r="G4111" s="5">
        <v>1.7777777777777699</v>
      </c>
      <c r="H4111" s="5">
        <v>77807.555555555504</v>
      </c>
      <c r="I4111">
        <v>31</v>
      </c>
      <c r="J4111">
        <v>2</v>
      </c>
      <c r="K4111">
        <v>0</v>
      </c>
      <c r="L4111">
        <v>82</v>
      </c>
      <c r="M4111">
        <v>18</v>
      </c>
      <c r="N4111">
        <v>2</v>
      </c>
      <c r="O4111">
        <v>0</v>
      </c>
      <c r="P4111">
        <v>52</v>
      </c>
      <c r="Q4111">
        <v>20</v>
      </c>
      <c r="R4111">
        <v>2</v>
      </c>
      <c r="S4111">
        <v>0</v>
      </c>
      <c r="T4111">
        <v>44</v>
      </c>
    </row>
    <row r="4112" spans="1:20" x14ac:dyDescent="0.2">
      <c r="A4112" s="1">
        <v>43421</v>
      </c>
      <c r="B4112" t="s">
        <v>31</v>
      </c>
      <c r="C4112">
        <v>127</v>
      </c>
      <c r="D4112">
        <v>13</v>
      </c>
      <c r="E4112">
        <v>0</v>
      </c>
      <c r="F4112">
        <v>1690</v>
      </c>
      <c r="G4112" s="5">
        <v>6.3214285714285703</v>
      </c>
      <c r="H4112" s="5">
        <v>44784.017857142797</v>
      </c>
      <c r="I4112">
        <v>150</v>
      </c>
      <c r="J4112">
        <v>13</v>
      </c>
      <c r="K4112">
        <v>0</v>
      </c>
      <c r="L4112">
        <v>1912</v>
      </c>
      <c r="M4112">
        <v>82</v>
      </c>
      <c r="N4112">
        <v>13</v>
      </c>
      <c r="O4112">
        <v>1</v>
      </c>
      <c r="P4112">
        <v>978</v>
      </c>
      <c r="Q4112">
        <v>86</v>
      </c>
      <c r="R4112">
        <v>12</v>
      </c>
      <c r="S4112">
        <v>0</v>
      </c>
      <c r="T4112">
        <v>1015</v>
      </c>
    </row>
    <row r="4113" spans="1:20" x14ac:dyDescent="0.2">
      <c r="A4113" s="1">
        <v>43421</v>
      </c>
      <c r="B4113" t="s">
        <v>32</v>
      </c>
      <c r="C4113">
        <v>59</v>
      </c>
      <c r="D4113">
        <v>3</v>
      </c>
      <c r="E4113">
        <v>0</v>
      </c>
      <c r="F4113">
        <v>225</v>
      </c>
      <c r="G4113" s="5">
        <v>3.4814814814814801</v>
      </c>
      <c r="H4113" s="5">
        <v>46410.833333333299</v>
      </c>
      <c r="I4113">
        <v>62</v>
      </c>
      <c r="J4113">
        <v>3</v>
      </c>
      <c r="K4113">
        <v>0</v>
      </c>
      <c r="L4113">
        <v>237</v>
      </c>
      <c r="M4113">
        <v>33</v>
      </c>
      <c r="N4113">
        <v>3</v>
      </c>
      <c r="O4113">
        <v>0</v>
      </c>
      <c r="P4113">
        <v>154</v>
      </c>
      <c r="Q4113">
        <v>50</v>
      </c>
      <c r="R4113">
        <v>3</v>
      </c>
      <c r="S4113">
        <v>0</v>
      </c>
      <c r="T4113">
        <v>206</v>
      </c>
    </row>
    <row r="4114" spans="1:20" x14ac:dyDescent="0.2">
      <c r="A4114" s="1">
        <v>43423</v>
      </c>
      <c r="B4114" t="s">
        <v>18</v>
      </c>
      <c r="C4114">
        <v>1</v>
      </c>
      <c r="D4114">
        <v>4</v>
      </c>
      <c r="E4114">
        <v>0</v>
      </c>
      <c r="F4114">
        <v>4</v>
      </c>
      <c r="G4114" s="5">
        <v>5</v>
      </c>
      <c r="H4114" s="5">
        <v>0</v>
      </c>
      <c r="I4114">
        <v>3</v>
      </c>
      <c r="J4114">
        <v>4</v>
      </c>
      <c r="K4114">
        <v>0</v>
      </c>
      <c r="L4114">
        <v>10</v>
      </c>
      <c r="M4114">
        <v>2</v>
      </c>
      <c r="N4114">
        <v>4</v>
      </c>
      <c r="O4114">
        <v>0</v>
      </c>
      <c r="P4114">
        <v>7</v>
      </c>
      <c r="Q4114">
        <v>0</v>
      </c>
      <c r="R4114">
        <v>0</v>
      </c>
      <c r="S4114">
        <v>0</v>
      </c>
      <c r="T4114">
        <v>0</v>
      </c>
    </row>
    <row r="4115" spans="1:20" x14ac:dyDescent="0.2">
      <c r="A4115" s="1">
        <v>43423</v>
      </c>
      <c r="B4115" t="s">
        <v>19</v>
      </c>
      <c r="C4115">
        <v>31</v>
      </c>
      <c r="D4115">
        <v>10</v>
      </c>
      <c r="E4115">
        <v>3</v>
      </c>
      <c r="F4115">
        <v>222</v>
      </c>
      <c r="G4115" s="5">
        <v>2.4166666666666599</v>
      </c>
      <c r="H4115" s="5">
        <v>66738.708333333299</v>
      </c>
      <c r="I4115">
        <v>17</v>
      </c>
      <c r="J4115">
        <v>14</v>
      </c>
      <c r="K4115">
        <v>1</v>
      </c>
      <c r="L4115">
        <v>219</v>
      </c>
      <c r="M4115">
        <v>23</v>
      </c>
      <c r="N4115">
        <v>12</v>
      </c>
      <c r="O4115">
        <v>0</v>
      </c>
      <c r="P4115">
        <v>265</v>
      </c>
      <c r="Q4115">
        <v>21</v>
      </c>
      <c r="R4115">
        <v>13</v>
      </c>
      <c r="S4115">
        <v>0</v>
      </c>
      <c r="T4115">
        <v>271</v>
      </c>
    </row>
    <row r="4116" spans="1:20" x14ac:dyDescent="0.2">
      <c r="A4116" s="1">
        <v>43423</v>
      </c>
      <c r="B4116" t="s">
        <v>20</v>
      </c>
      <c r="C4116">
        <v>26</v>
      </c>
      <c r="D4116">
        <v>9</v>
      </c>
      <c r="E4116">
        <v>3</v>
      </c>
      <c r="F4116">
        <v>191</v>
      </c>
      <c r="G4116" s="5">
        <v>2.2173913043478199</v>
      </c>
      <c r="H4116" s="5">
        <v>65321.391304347802</v>
      </c>
      <c r="I4116">
        <v>13</v>
      </c>
      <c r="J4116">
        <v>12</v>
      </c>
      <c r="K4116">
        <v>0</v>
      </c>
      <c r="L4116">
        <v>155</v>
      </c>
      <c r="M4116">
        <v>12</v>
      </c>
      <c r="N4116">
        <v>14</v>
      </c>
      <c r="O4116">
        <v>0</v>
      </c>
      <c r="P4116">
        <v>167</v>
      </c>
      <c r="Q4116">
        <v>10</v>
      </c>
      <c r="R4116">
        <v>10</v>
      </c>
      <c r="S4116">
        <v>0</v>
      </c>
      <c r="T4116">
        <v>96</v>
      </c>
    </row>
    <row r="4117" spans="1:20" x14ac:dyDescent="0.2">
      <c r="A4117" s="1">
        <v>43423</v>
      </c>
      <c r="B4117" t="s">
        <v>21</v>
      </c>
      <c r="C4117">
        <v>4</v>
      </c>
      <c r="D4117">
        <v>10</v>
      </c>
      <c r="E4117">
        <v>0</v>
      </c>
      <c r="F4117">
        <v>41</v>
      </c>
      <c r="G4117" s="5">
        <v>1.75</v>
      </c>
      <c r="H4117" s="5">
        <v>75008.75</v>
      </c>
      <c r="I4117">
        <v>8</v>
      </c>
      <c r="J4117">
        <v>10</v>
      </c>
      <c r="K4117">
        <v>1</v>
      </c>
      <c r="L4117">
        <v>70</v>
      </c>
      <c r="M4117">
        <v>11</v>
      </c>
      <c r="N4117">
        <v>10</v>
      </c>
      <c r="O4117">
        <v>0</v>
      </c>
      <c r="P4117">
        <v>112</v>
      </c>
      <c r="Q4117">
        <v>11</v>
      </c>
      <c r="R4117">
        <v>10</v>
      </c>
      <c r="S4117">
        <v>0</v>
      </c>
      <c r="T4117">
        <v>109</v>
      </c>
    </row>
    <row r="4118" spans="1:20" x14ac:dyDescent="0.2">
      <c r="A4118" s="1">
        <v>43423</v>
      </c>
      <c r="B4118" t="s">
        <v>22</v>
      </c>
      <c r="C4118">
        <v>28</v>
      </c>
      <c r="D4118">
        <v>8</v>
      </c>
      <c r="E4118">
        <v>1</v>
      </c>
      <c r="F4118">
        <v>249</v>
      </c>
      <c r="G4118" s="5">
        <v>3.74074074074074</v>
      </c>
      <c r="H4118" s="5">
        <v>63047.074074074</v>
      </c>
      <c r="I4118">
        <v>28</v>
      </c>
      <c r="J4118">
        <v>7</v>
      </c>
      <c r="K4118">
        <v>0</v>
      </c>
      <c r="L4118">
        <v>231</v>
      </c>
      <c r="M4118">
        <v>19</v>
      </c>
      <c r="N4118">
        <v>8</v>
      </c>
      <c r="O4118">
        <v>0</v>
      </c>
      <c r="P4118">
        <v>176</v>
      </c>
      <c r="Q4118">
        <v>18</v>
      </c>
      <c r="R4118">
        <v>8</v>
      </c>
      <c r="S4118">
        <v>0</v>
      </c>
      <c r="T4118">
        <v>156</v>
      </c>
    </row>
    <row r="4119" spans="1:20" x14ac:dyDescent="0.2">
      <c r="A4119" s="1">
        <v>43423</v>
      </c>
      <c r="B4119" t="s">
        <v>23</v>
      </c>
      <c r="C4119">
        <v>47</v>
      </c>
      <c r="D4119">
        <v>10</v>
      </c>
      <c r="E4119">
        <v>0</v>
      </c>
      <c r="F4119">
        <v>516</v>
      </c>
      <c r="G4119" s="5">
        <v>2.5434782608695601</v>
      </c>
      <c r="H4119" s="5">
        <v>58846.413043478198</v>
      </c>
      <c r="I4119">
        <v>55</v>
      </c>
      <c r="J4119">
        <v>10</v>
      </c>
      <c r="K4119">
        <v>0</v>
      </c>
      <c r="L4119">
        <v>619</v>
      </c>
      <c r="M4119">
        <v>25</v>
      </c>
      <c r="N4119">
        <v>10</v>
      </c>
      <c r="O4119">
        <v>2</v>
      </c>
      <c r="P4119">
        <v>239</v>
      </c>
      <c r="Q4119">
        <v>25</v>
      </c>
      <c r="R4119">
        <v>10</v>
      </c>
      <c r="S4119">
        <v>0</v>
      </c>
      <c r="T4119">
        <v>283</v>
      </c>
    </row>
    <row r="4120" spans="1:20" x14ac:dyDescent="0.2">
      <c r="A4120" s="1">
        <v>43423</v>
      </c>
      <c r="B4120" t="s">
        <v>24</v>
      </c>
      <c r="C4120">
        <v>11</v>
      </c>
      <c r="D4120">
        <v>2</v>
      </c>
      <c r="E4120">
        <v>2</v>
      </c>
      <c r="F4120">
        <v>38</v>
      </c>
      <c r="G4120" s="5">
        <v>1.44444444444444</v>
      </c>
      <c r="H4120" s="5">
        <v>55686.555555555497</v>
      </c>
      <c r="I4120">
        <v>10</v>
      </c>
      <c r="J4120">
        <v>2</v>
      </c>
      <c r="K4120">
        <v>0</v>
      </c>
      <c r="L4120">
        <v>26</v>
      </c>
      <c r="M4120">
        <v>12</v>
      </c>
      <c r="N4120">
        <v>2</v>
      </c>
      <c r="O4120">
        <v>0</v>
      </c>
      <c r="P4120">
        <v>36</v>
      </c>
      <c r="Q4120">
        <v>9</v>
      </c>
      <c r="R4120">
        <v>2</v>
      </c>
      <c r="S4120">
        <v>0</v>
      </c>
      <c r="T4120">
        <v>18</v>
      </c>
    </row>
    <row r="4121" spans="1:20" x14ac:dyDescent="0.2">
      <c r="A4121" s="1">
        <v>43423</v>
      </c>
      <c r="B4121" t="s">
        <v>25</v>
      </c>
      <c r="C4121">
        <v>6</v>
      </c>
      <c r="D4121">
        <v>4</v>
      </c>
      <c r="E4121">
        <v>0</v>
      </c>
      <c r="F4121">
        <v>24</v>
      </c>
      <c r="G4121" s="5">
        <v>2.75</v>
      </c>
      <c r="H4121" s="5">
        <v>184</v>
      </c>
      <c r="I4121">
        <v>10</v>
      </c>
      <c r="J4121">
        <v>4</v>
      </c>
      <c r="K4121">
        <v>0</v>
      </c>
      <c r="L4121">
        <v>34</v>
      </c>
      <c r="M4121">
        <v>4</v>
      </c>
      <c r="N4121">
        <v>4</v>
      </c>
      <c r="O4121">
        <v>0</v>
      </c>
      <c r="P4121">
        <v>16</v>
      </c>
      <c r="Q4121">
        <v>6</v>
      </c>
      <c r="R4121">
        <v>4</v>
      </c>
      <c r="S4121">
        <v>0</v>
      </c>
      <c r="T4121">
        <v>24</v>
      </c>
    </row>
    <row r="4122" spans="1:20" x14ac:dyDescent="0.2">
      <c r="A4122" s="1">
        <v>43423</v>
      </c>
      <c r="B4122" t="s">
        <v>26</v>
      </c>
      <c r="C4122">
        <v>25</v>
      </c>
      <c r="D4122">
        <v>2</v>
      </c>
      <c r="E4122">
        <v>0</v>
      </c>
      <c r="F4122">
        <v>49</v>
      </c>
      <c r="G4122" s="5">
        <v>3.4736842105263102</v>
      </c>
      <c r="H4122" s="5">
        <v>37013.157894736803</v>
      </c>
      <c r="I4122">
        <v>23</v>
      </c>
      <c r="J4122">
        <v>2</v>
      </c>
      <c r="K4122">
        <v>0</v>
      </c>
      <c r="L4122">
        <v>45</v>
      </c>
      <c r="M4122">
        <v>21</v>
      </c>
      <c r="N4122">
        <v>2</v>
      </c>
      <c r="O4122">
        <v>0</v>
      </c>
      <c r="P4122">
        <v>40</v>
      </c>
      <c r="Q4122">
        <v>27</v>
      </c>
      <c r="R4122">
        <v>2</v>
      </c>
      <c r="S4122">
        <v>0</v>
      </c>
      <c r="T4122">
        <v>53</v>
      </c>
    </row>
    <row r="4123" spans="1:20" x14ac:dyDescent="0.2">
      <c r="A4123" s="1">
        <v>43423</v>
      </c>
      <c r="B4123" t="s">
        <v>27</v>
      </c>
      <c r="C4123">
        <v>9</v>
      </c>
      <c r="D4123">
        <v>8</v>
      </c>
      <c r="E4123">
        <v>1</v>
      </c>
      <c r="F4123">
        <v>76</v>
      </c>
      <c r="G4123" s="5">
        <v>6.125</v>
      </c>
      <c r="H4123" s="5">
        <v>50052.375</v>
      </c>
      <c r="I4123">
        <v>8</v>
      </c>
      <c r="J4123">
        <v>8</v>
      </c>
      <c r="K4123">
        <v>0</v>
      </c>
      <c r="L4123">
        <v>73</v>
      </c>
      <c r="M4123">
        <v>8</v>
      </c>
      <c r="N4123">
        <v>8</v>
      </c>
      <c r="O4123">
        <v>1</v>
      </c>
      <c r="P4123">
        <v>67</v>
      </c>
      <c r="Q4123">
        <v>14</v>
      </c>
      <c r="R4123">
        <v>8</v>
      </c>
      <c r="S4123">
        <v>2</v>
      </c>
      <c r="T4123">
        <v>108</v>
      </c>
    </row>
    <row r="4124" spans="1:20" x14ac:dyDescent="0.2">
      <c r="A4124" s="1">
        <v>43423</v>
      </c>
      <c r="B4124" t="s">
        <v>28</v>
      </c>
      <c r="C4124">
        <v>18</v>
      </c>
      <c r="D4124">
        <v>11</v>
      </c>
      <c r="E4124">
        <v>0</v>
      </c>
      <c r="F4124">
        <v>187</v>
      </c>
      <c r="G4124" s="5">
        <v>2.88888888888888</v>
      </c>
      <c r="H4124" s="5">
        <v>50164.444444444402</v>
      </c>
      <c r="I4124">
        <v>10</v>
      </c>
      <c r="J4124">
        <v>9</v>
      </c>
      <c r="K4124">
        <v>1</v>
      </c>
      <c r="L4124">
        <v>86</v>
      </c>
      <c r="M4124">
        <v>10</v>
      </c>
      <c r="N4124">
        <v>7</v>
      </c>
      <c r="O4124">
        <v>1</v>
      </c>
      <c r="P4124">
        <v>59</v>
      </c>
      <c r="Q4124">
        <v>16</v>
      </c>
      <c r="R4124">
        <v>8</v>
      </c>
      <c r="S4124">
        <v>0</v>
      </c>
      <c r="T4124">
        <v>130</v>
      </c>
    </row>
    <row r="4125" spans="1:20" x14ac:dyDescent="0.2">
      <c r="A4125" s="1">
        <v>43423</v>
      </c>
      <c r="B4125" t="s">
        <v>29</v>
      </c>
      <c r="C4125">
        <v>14</v>
      </c>
      <c r="D4125">
        <v>2</v>
      </c>
      <c r="E4125">
        <v>1</v>
      </c>
      <c r="F4125">
        <v>42</v>
      </c>
      <c r="G4125" s="5">
        <v>2.72727272727272</v>
      </c>
      <c r="H4125" s="5">
        <v>54697.363636363603</v>
      </c>
      <c r="I4125">
        <v>17</v>
      </c>
      <c r="J4125">
        <v>2</v>
      </c>
      <c r="K4125">
        <v>0</v>
      </c>
      <c r="L4125">
        <v>48</v>
      </c>
      <c r="M4125">
        <v>11</v>
      </c>
      <c r="N4125">
        <v>2</v>
      </c>
      <c r="O4125">
        <v>0</v>
      </c>
      <c r="P4125">
        <v>34</v>
      </c>
      <c r="Q4125">
        <v>9</v>
      </c>
      <c r="R4125">
        <v>2</v>
      </c>
      <c r="S4125">
        <v>0</v>
      </c>
      <c r="T4125">
        <v>18</v>
      </c>
    </row>
    <row r="4126" spans="1:20" x14ac:dyDescent="0.2">
      <c r="A4126" s="1">
        <v>43423</v>
      </c>
      <c r="B4126" t="s">
        <v>30</v>
      </c>
      <c r="C4126">
        <v>14</v>
      </c>
      <c r="D4126">
        <v>2</v>
      </c>
      <c r="E4126">
        <v>4</v>
      </c>
      <c r="F4126">
        <v>48</v>
      </c>
      <c r="G4126" s="5">
        <v>2.1111111111111098</v>
      </c>
      <c r="H4126" s="5">
        <v>33581.444444444402</v>
      </c>
      <c r="I4126">
        <v>11</v>
      </c>
      <c r="J4126">
        <v>2</v>
      </c>
      <c r="K4126">
        <v>0</v>
      </c>
      <c r="L4126">
        <v>40</v>
      </c>
      <c r="M4126">
        <v>9</v>
      </c>
      <c r="N4126">
        <v>2</v>
      </c>
      <c r="O4126">
        <v>0</v>
      </c>
      <c r="P4126">
        <v>34</v>
      </c>
      <c r="Q4126">
        <v>16</v>
      </c>
      <c r="R4126">
        <v>2</v>
      </c>
      <c r="S4126">
        <v>0</v>
      </c>
      <c r="T4126">
        <v>38</v>
      </c>
    </row>
    <row r="4127" spans="1:20" x14ac:dyDescent="0.2">
      <c r="A4127" s="1">
        <v>43423</v>
      </c>
      <c r="B4127" t="s">
        <v>31</v>
      </c>
      <c r="C4127">
        <v>58</v>
      </c>
      <c r="D4127">
        <v>16</v>
      </c>
      <c r="E4127">
        <v>2</v>
      </c>
      <c r="F4127">
        <v>861</v>
      </c>
      <c r="G4127" s="5">
        <v>8.2777777777777697</v>
      </c>
      <c r="H4127" s="5">
        <v>44598.333333333299</v>
      </c>
      <c r="I4127">
        <v>80</v>
      </c>
      <c r="J4127">
        <v>14</v>
      </c>
      <c r="K4127">
        <v>0</v>
      </c>
      <c r="L4127">
        <v>1066</v>
      </c>
      <c r="M4127">
        <v>67</v>
      </c>
      <c r="N4127">
        <v>13</v>
      </c>
      <c r="O4127">
        <v>1</v>
      </c>
      <c r="P4127">
        <v>861</v>
      </c>
      <c r="Q4127">
        <v>76</v>
      </c>
      <c r="R4127">
        <v>12</v>
      </c>
      <c r="S4127">
        <v>1</v>
      </c>
      <c r="T4127">
        <v>902</v>
      </c>
    </row>
    <row r="4128" spans="1:20" x14ac:dyDescent="0.2">
      <c r="A4128" s="1">
        <v>43423</v>
      </c>
      <c r="B4128" t="s">
        <v>32</v>
      </c>
      <c r="C4128">
        <v>19</v>
      </c>
      <c r="D4128">
        <v>3</v>
      </c>
      <c r="E4128">
        <v>0</v>
      </c>
      <c r="F4128">
        <v>81</v>
      </c>
      <c r="G4128" s="5">
        <v>2.57894736842105</v>
      </c>
      <c r="H4128" s="5">
        <v>52768</v>
      </c>
      <c r="I4128">
        <v>21</v>
      </c>
      <c r="J4128">
        <v>3</v>
      </c>
      <c r="K4128">
        <v>0</v>
      </c>
      <c r="L4128">
        <v>66</v>
      </c>
      <c r="M4128">
        <v>24</v>
      </c>
      <c r="N4128">
        <v>3</v>
      </c>
      <c r="O4128">
        <v>0</v>
      </c>
      <c r="P4128">
        <v>105</v>
      </c>
      <c r="Q4128">
        <v>20</v>
      </c>
      <c r="R4128">
        <v>3</v>
      </c>
      <c r="S4128">
        <v>0</v>
      </c>
      <c r="T4128">
        <v>73</v>
      </c>
    </row>
    <row r="4129" spans="1:20" x14ac:dyDescent="0.2">
      <c r="A4129" s="1">
        <v>43424</v>
      </c>
      <c r="B4129" t="s">
        <v>18</v>
      </c>
      <c r="C4129">
        <v>6</v>
      </c>
      <c r="D4129">
        <v>4</v>
      </c>
      <c r="E4129">
        <v>0</v>
      </c>
      <c r="F4129">
        <v>21</v>
      </c>
      <c r="G4129" s="5">
        <v>2</v>
      </c>
      <c r="H4129" s="5">
        <v>66731.666666666599</v>
      </c>
      <c r="I4129">
        <v>8</v>
      </c>
      <c r="J4129">
        <v>4</v>
      </c>
      <c r="K4129">
        <v>0</v>
      </c>
      <c r="L4129">
        <v>28</v>
      </c>
      <c r="M4129">
        <v>8</v>
      </c>
      <c r="N4129">
        <v>4</v>
      </c>
      <c r="O4129">
        <v>0</v>
      </c>
      <c r="P4129">
        <v>28</v>
      </c>
      <c r="Q4129">
        <v>5</v>
      </c>
      <c r="R4129">
        <v>4</v>
      </c>
      <c r="S4129">
        <v>0</v>
      </c>
      <c r="T4129">
        <v>18</v>
      </c>
    </row>
    <row r="4130" spans="1:20" x14ac:dyDescent="0.2">
      <c r="A4130" s="1">
        <v>43424</v>
      </c>
      <c r="B4130" t="s">
        <v>19</v>
      </c>
      <c r="C4130">
        <v>20</v>
      </c>
      <c r="D4130">
        <v>15</v>
      </c>
      <c r="E4130">
        <v>1</v>
      </c>
      <c r="F4130">
        <v>282</v>
      </c>
      <c r="G4130" s="5">
        <v>2.95</v>
      </c>
      <c r="H4130" s="5">
        <v>50181.55</v>
      </c>
      <c r="I4130">
        <v>29</v>
      </c>
      <c r="J4130">
        <v>14</v>
      </c>
      <c r="K4130">
        <v>1</v>
      </c>
      <c r="L4130">
        <v>379</v>
      </c>
      <c r="M4130">
        <v>20</v>
      </c>
      <c r="N4130">
        <v>13</v>
      </c>
      <c r="O4130">
        <v>2</v>
      </c>
      <c r="P4130">
        <v>205</v>
      </c>
      <c r="Q4130">
        <v>19</v>
      </c>
      <c r="R4130">
        <v>13</v>
      </c>
      <c r="S4130">
        <v>1</v>
      </c>
      <c r="T4130">
        <v>223</v>
      </c>
    </row>
    <row r="4131" spans="1:20" x14ac:dyDescent="0.2">
      <c r="A4131" s="1">
        <v>43424</v>
      </c>
      <c r="B4131" t="s">
        <v>20</v>
      </c>
      <c r="C4131">
        <v>12</v>
      </c>
      <c r="D4131">
        <v>15</v>
      </c>
      <c r="E4131">
        <v>0</v>
      </c>
      <c r="F4131">
        <v>181</v>
      </c>
      <c r="G4131" s="5">
        <v>4.0833333333333304</v>
      </c>
      <c r="H4131" s="5">
        <v>50295.333333333299</v>
      </c>
      <c r="I4131">
        <v>16</v>
      </c>
      <c r="J4131">
        <v>8</v>
      </c>
      <c r="K4131">
        <v>0</v>
      </c>
      <c r="L4131">
        <v>132</v>
      </c>
      <c r="M4131">
        <v>14</v>
      </c>
      <c r="N4131">
        <v>9</v>
      </c>
      <c r="O4131">
        <v>0</v>
      </c>
      <c r="P4131">
        <v>120</v>
      </c>
      <c r="Q4131">
        <v>10</v>
      </c>
      <c r="R4131">
        <v>6</v>
      </c>
      <c r="S4131">
        <v>1</v>
      </c>
      <c r="T4131">
        <v>52</v>
      </c>
    </row>
    <row r="4132" spans="1:20" x14ac:dyDescent="0.2">
      <c r="A4132" s="1">
        <v>43424</v>
      </c>
      <c r="B4132" t="s">
        <v>21</v>
      </c>
      <c r="C4132">
        <v>5</v>
      </c>
      <c r="D4132">
        <v>10</v>
      </c>
      <c r="E4132">
        <v>0</v>
      </c>
      <c r="F4132">
        <v>50</v>
      </c>
      <c r="G4132" s="5">
        <v>1.8</v>
      </c>
      <c r="H4132" s="5">
        <v>40295.599999999999</v>
      </c>
      <c r="I4132">
        <v>20</v>
      </c>
      <c r="J4132">
        <v>10</v>
      </c>
      <c r="K4132">
        <v>1</v>
      </c>
      <c r="L4132">
        <v>187</v>
      </c>
      <c r="M4132">
        <v>6</v>
      </c>
      <c r="N4132">
        <v>10</v>
      </c>
      <c r="O4132">
        <v>0</v>
      </c>
      <c r="P4132">
        <v>61</v>
      </c>
      <c r="Q4132">
        <v>7</v>
      </c>
      <c r="R4132">
        <v>10</v>
      </c>
      <c r="S4132">
        <v>2</v>
      </c>
      <c r="T4132">
        <v>59</v>
      </c>
    </row>
    <row r="4133" spans="1:20" x14ac:dyDescent="0.2">
      <c r="A4133" s="1">
        <v>43424</v>
      </c>
      <c r="B4133" t="s">
        <v>22</v>
      </c>
      <c r="C4133">
        <v>28</v>
      </c>
      <c r="D4133">
        <v>8</v>
      </c>
      <c r="E4133">
        <v>0</v>
      </c>
      <c r="F4133">
        <v>257</v>
      </c>
      <c r="G4133" s="5">
        <v>4.2</v>
      </c>
      <c r="H4133" s="5">
        <v>56024.6</v>
      </c>
      <c r="I4133">
        <v>27</v>
      </c>
      <c r="J4133">
        <v>7</v>
      </c>
      <c r="K4133">
        <v>0</v>
      </c>
      <c r="L4133">
        <v>227</v>
      </c>
      <c r="M4133">
        <v>25</v>
      </c>
      <c r="N4133">
        <v>8</v>
      </c>
      <c r="O4133">
        <v>0</v>
      </c>
      <c r="P4133">
        <v>232</v>
      </c>
      <c r="Q4133">
        <v>18</v>
      </c>
      <c r="R4133">
        <v>8</v>
      </c>
      <c r="S4133">
        <v>0</v>
      </c>
      <c r="T4133">
        <v>162</v>
      </c>
    </row>
    <row r="4134" spans="1:20" x14ac:dyDescent="0.2">
      <c r="A4134" s="1">
        <v>43424</v>
      </c>
      <c r="B4134" t="s">
        <v>23</v>
      </c>
      <c r="C4134">
        <v>28</v>
      </c>
      <c r="D4134">
        <v>10</v>
      </c>
      <c r="E4134">
        <v>1</v>
      </c>
      <c r="F4134">
        <v>301</v>
      </c>
      <c r="G4134" s="5">
        <v>5.4230769230769198</v>
      </c>
      <c r="H4134" s="5">
        <v>50043.269230769198</v>
      </c>
      <c r="I4134">
        <v>35</v>
      </c>
      <c r="J4134">
        <v>10</v>
      </c>
      <c r="K4134">
        <v>0</v>
      </c>
      <c r="L4134">
        <v>384</v>
      </c>
      <c r="M4134">
        <v>29</v>
      </c>
      <c r="N4134">
        <v>10</v>
      </c>
      <c r="O4134">
        <v>0</v>
      </c>
      <c r="P4134">
        <v>323</v>
      </c>
      <c r="Q4134">
        <v>16</v>
      </c>
      <c r="R4134">
        <v>10</v>
      </c>
      <c r="S4134">
        <v>1</v>
      </c>
      <c r="T4134">
        <v>164</v>
      </c>
    </row>
    <row r="4135" spans="1:20" x14ac:dyDescent="0.2">
      <c r="A4135" s="1">
        <v>43424</v>
      </c>
      <c r="B4135" t="s">
        <v>24</v>
      </c>
      <c r="C4135">
        <v>11</v>
      </c>
      <c r="D4135">
        <v>2</v>
      </c>
      <c r="E4135">
        <v>0</v>
      </c>
      <c r="F4135">
        <v>28</v>
      </c>
      <c r="G4135" s="5">
        <v>3.72727272727272</v>
      </c>
      <c r="H4135" s="5">
        <v>63836.090909090897</v>
      </c>
      <c r="I4135">
        <v>11</v>
      </c>
      <c r="J4135">
        <v>2</v>
      </c>
      <c r="K4135">
        <v>0</v>
      </c>
      <c r="L4135">
        <v>38</v>
      </c>
      <c r="M4135">
        <v>11</v>
      </c>
      <c r="N4135">
        <v>2</v>
      </c>
      <c r="O4135">
        <v>0</v>
      </c>
      <c r="P4135">
        <v>30</v>
      </c>
      <c r="Q4135">
        <v>13</v>
      </c>
      <c r="R4135">
        <v>2</v>
      </c>
      <c r="S4135">
        <v>0</v>
      </c>
      <c r="T4135">
        <v>25</v>
      </c>
    </row>
    <row r="4136" spans="1:20" x14ac:dyDescent="0.2">
      <c r="A4136" s="1">
        <v>43424</v>
      </c>
      <c r="B4136" t="s">
        <v>25</v>
      </c>
      <c r="C4136">
        <v>5</v>
      </c>
      <c r="D4136">
        <v>4</v>
      </c>
      <c r="E4136">
        <v>0</v>
      </c>
      <c r="F4136">
        <v>19</v>
      </c>
      <c r="G4136" s="5">
        <v>2.4</v>
      </c>
      <c r="H4136" s="5">
        <v>40053.199999999997</v>
      </c>
      <c r="I4136">
        <v>17</v>
      </c>
      <c r="J4136">
        <v>4</v>
      </c>
      <c r="K4136">
        <v>0</v>
      </c>
      <c r="L4136">
        <v>60</v>
      </c>
      <c r="M4136">
        <v>12</v>
      </c>
      <c r="N4136">
        <v>4</v>
      </c>
      <c r="O4136">
        <v>0</v>
      </c>
      <c r="P4136">
        <v>48</v>
      </c>
      <c r="Q4136">
        <v>8</v>
      </c>
      <c r="R4136">
        <v>4</v>
      </c>
      <c r="S4136">
        <v>1</v>
      </c>
      <c r="T4136">
        <v>28</v>
      </c>
    </row>
    <row r="4137" spans="1:20" x14ac:dyDescent="0.2">
      <c r="A4137" s="1">
        <v>43424</v>
      </c>
      <c r="B4137" t="s">
        <v>26</v>
      </c>
      <c r="C4137">
        <v>23</v>
      </c>
      <c r="D4137">
        <v>2</v>
      </c>
      <c r="E4137">
        <v>0</v>
      </c>
      <c r="F4137">
        <v>44</v>
      </c>
      <c r="G4137" s="5">
        <v>6.5263157894736796</v>
      </c>
      <c r="H4137" s="5">
        <v>57977.578947368398</v>
      </c>
      <c r="I4137">
        <v>42</v>
      </c>
      <c r="J4137">
        <v>2</v>
      </c>
      <c r="K4137">
        <v>0</v>
      </c>
      <c r="L4137">
        <v>81</v>
      </c>
      <c r="M4137">
        <v>36</v>
      </c>
      <c r="N4137">
        <v>2</v>
      </c>
      <c r="O4137">
        <v>0</v>
      </c>
      <c r="P4137">
        <v>68</v>
      </c>
      <c r="Q4137">
        <v>21</v>
      </c>
      <c r="R4137">
        <v>2</v>
      </c>
      <c r="S4137">
        <v>0</v>
      </c>
      <c r="T4137">
        <v>41</v>
      </c>
    </row>
    <row r="4138" spans="1:20" x14ac:dyDescent="0.2">
      <c r="A4138" s="1">
        <v>43424</v>
      </c>
      <c r="B4138" t="s">
        <v>27</v>
      </c>
      <c r="C4138">
        <v>8</v>
      </c>
      <c r="D4138">
        <v>8</v>
      </c>
      <c r="E4138">
        <v>0</v>
      </c>
      <c r="F4138">
        <v>76</v>
      </c>
      <c r="G4138" s="5">
        <v>12.75</v>
      </c>
      <c r="H4138" s="5">
        <v>50006.875</v>
      </c>
      <c r="I4138">
        <v>8</v>
      </c>
      <c r="J4138">
        <v>8</v>
      </c>
      <c r="K4138">
        <v>0</v>
      </c>
      <c r="L4138">
        <v>76</v>
      </c>
      <c r="M4138">
        <v>13</v>
      </c>
      <c r="N4138">
        <v>8</v>
      </c>
      <c r="O4138">
        <v>0</v>
      </c>
      <c r="P4138">
        <v>125</v>
      </c>
      <c r="Q4138">
        <v>10</v>
      </c>
      <c r="R4138">
        <v>8</v>
      </c>
      <c r="S4138">
        <v>0</v>
      </c>
      <c r="T4138">
        <v>96</v>
      </c>
    </row>
    <row r="4139" spans="1:20" x14ac:dyDescent="0.2">
      <c r="A4139" s="1">
        <v>43424</v>
      </c>
      <c r="B4139" t="s">
        <v>28</v>
      </c>
      <c r="C4139">
        <v>8</v>
      </c>
      <c r="D4139">
        <v>13</v>
      </c>
      <c r="E4139">
        <v>0</v>
      </c>
      <c r="F4139">
        <v>107</v>
      </c>
      <c r="G4139" s="5">
        <v>8</v>
      </c>
      <c r="H4139" s="5">
        <v>50333.125</v>
      </c>
      <c r="I4139">
        <v>16</v>
      </c>
      <c r="J4139">
        <v>10</v>
      </c>
      <c r="K4139">
        <v>0</v>
      </c>
      <c r="L4139">
        <v>153</v>
      </c>
      <c r="M4139">
        <v>5</v>
      </c>
      <c r="N4139">
        <v>10</v>
      </c>
      <c r="O4139">
        <v>0</v>
      </c>
      <c r="P4139">
        <v>52</v>
      </c>
      <c r="Q4139">
        <v>9</v>
      </c>
      <c r="R4139">
        <v>6</v>
      </c>
      <c r="S4139">
        <v>1</v>
      </c>
      <c r="T4139">
        <v>45</v>
      </c>
    </row>
    <row r="4140" spans="1:20" x14ac:dyDescent="0.2">
      <c r="A4140" s="1">
        <v>43424</v>
      </c>
      <c r="B4140" t="s">
        <v>29</v>
      </c>
      <c r="C4140">
        <v>14</v>
      </c>
      <c r="D4140">
        <v>2</v>
      </c>
      <c r="E4140">
        <v>0</v>
      </c>
      <c r="F4140">
        <v>42</v>
      </c>
      <c r="G4140" s="5">
        <v>1.4615384615384599</v>
      </c>
      <c r="H4140" s="5">
        <v>76937.461538461503</v>
      </c>
      <c r="I4140">
        <v>18</v>
      </c>
      <c r="J4140">
        <v>2</v>
      </c>
      <c r="K4140">
        <v>0</v>
      </c>
      <c r="L4140">
        <v>39</v>
      </c>
      <c r="M4140">
        <v>18</v>
      </c>
      <c r="N4140">
        <v>2</v>
      </c>
      <c r="O4140">
        <v>0</v>
      </c>
      <c r="P4140">
        <v>44</v>
      </c>
      <c r="Q4140">
        <v>10</v>
      </c>
      <c r="R4140">
        <v>2</v>
      </c>
      <c r="S4140">
        <v>0</v>
      </c>
      <c r="T4140">
        <v>24</v>
      </c>
    </row>
    <row r="4141" spans="1:20" x14ac:dyDescent="0.2">
      <c r="A4141" s="1">
        <v>43424</v>
      </c>
      <c r="B4141" t="s">
        <v>30</v>
      </c>
      <c r="C4141">
        <v>7</v>
      </c>
      <c r="D4141">
        <v>2</v>
      </c>
      <c r="E4141">
        <v>0</v>
      </c>
      <c r="F4141">
        <v>24</v>
      </c>
      <c r="G4141" s="5">
        <v>1.8571428571428501</v>
      </c>
      <c r="H4141" s="5">
        <v>57170.4285714285</v>
      </c>
      <c r="I4141">
        <v>14</v>
      </c>
      <c r="J4141">
        <v>2</v>
      </c>
      <c r="K4141">
        <v>0</v>
      </c>
      <c r="L4141">
        <v>42</v>
      </c>
      <c r="M4141">
        <v>13</v>
      </c>
      <c r="N4141">
        <v>2</v>
      </c>
      <c r="O4141">
        <v>0</v>
      </c>
      <c r="P4141">
        <v>30</v>
      </c>
      <c r="Q4141">
        <v>10</v>
      </c>
      <c r="R4141">
        <v>2</v>
      </c>
      <c r="S4141">
        <v>0</v>
      </c>
      <c r="T4141">
        <v>20</v>
      </c>
    </row>
    <row r="4142" spans="1:20" x14ac:dyDescent="0.2">
      <c r="A4142" s="1">
        <v>43424</v>
      </c>
      <c r="B4142" t="s">
        <v>31</v>
      </c>
      <c r="C4142">
        <v>62</v>
      </c>
      <c r="D4142">
        <v>14</v>
      </c>
      <c r="E4142">
        <v>0</v>
      </c>
      <c r="F4142">
        <v>863</v>
      </c>
      <c r="G4142" s="5">
        <v>6.1666666666666599</v>
      </c>
      <c r="H4142" s="5">
        <v>43496.366666666603</v>
      </c>
      <c r="I4142">
        <v>94</v>
      </c>
      <c r="J4142">
        <v>13</v>
      </c>
      <c r="K4142">
        <v>0</v>
      </c>
      <c r="L4142">
        <v>1231</v>
      </c>
      <c r="M4142">
        <v>65</v>
      </c>
      <c r="N4142">
        <v>12</v>
      </c>
      <c r="O4142">
        <v>0</v>
      </c>
      <c r="P4142">
        <v>756</v>
      </c>
      <c r="Q4142">
        <v>54</v>
      </c>
      <c r="R4142">
        <v>12</v>
      </c>
      <c r="S4142">
        <v>1</v>
      </c>
      <c r="T4142">
        <v>603</v>
      </c>
    </row>
    <row r="4143" spans="1:20" x14ac:dyDescent="0.2">
      <c r="A4143" s="1">
        <v>43424</v>
      </c>
      <c r="B4143" t="s">
        <v>32</v>
      </c>
      <c r="C4143">
        <v>29</v>
      </c>
      <c r="D4143">
        <v>3</v>
      </c>
      <c r="E4143">
        <v>0</v>
      </c>
      <c r="F4143">
        <v>131</v>
      </c>
      <c r="G4143" s="5">
        <v>5.48</v>
      </c>
      <c r="H4143" s="5">
        <v>52161.16</v>
      </c>
      <c r="I4143">
        <v>46</v>
      </c>
      <c r="J4143">
        <v>3</v>
      </c>
      <c r="K4143">
        <v>0</v>
      </c>
      <c r="L4143">
        <v>201</v>
      </c>
      <c r="M4143">
        <v>33</v>
      </c>
      <c r="N4143">
        <v>3</v>
      </c>
      <c r="O4143">
        <v>0</v>
      </c>
      <c r="P4143">
        <v>129</v>
      </c>
      <c r="Q4143">
        <v>21</v>
      </c>
      <c r="R4143">
        <v>3</v>
      </c>
      <c r="S4143">
        <v>0</v>
      </c>
      <c r="T4143">
        <v>74</v>
      </c>
    </row>
    <row r="4144" spans="1:20" x14ac:dyDescent="0.2">
      <c r="A4144" s="1">
        <v>43425</v>
      </c>
      <c r="B4144" t="s">
        <v>18</v>
      </c>
      <c r="C4144">
        <v>5</v>
      </c>
      <c r="D4144">
        <v>4</v>
      </c>
      <c r="E4144">
        <v>0</v>
      </c>
      <c r="F4144">
        <v>18</v>
      </c>
      <c r="G4144" s="5">
        <v>3</v>
      </c>
      <c r="H4144" s="5">
        <v>351.5</v>
      </c>
      <c r="I4144">
        <v>6</v>
      </c>
      <c r="J4144">
        <v>4</v>
      </c>
      <c r="K4144">
        <v>1</v>
      </c>
      <c r="L4144">
        <v>18</v>
      </c>
      <c r="M4144">
        <v>5</v>
      </c>
      <c r="N4144">
        <v>4</v>
      </c>
      <c r="O4144">
        <v>0</v>
      </c>
      <c r="P4144">
        <v>18</v>
      </c>
      <c r="Q4144">
        <v>9</v>
      </c>
      <c r="R4144">
        <v>4</v>
      </c>
      <c r="S4144">
        <v>0</v>
      </c>
      <c r="T4144">
        <v>28</v>
      </c>
    </row>
    <row r="4145" spans="1:20" x14ac:dyDescent="0.2">
      <c r="A4145" s="1">
        <v>43425</v>
      </c>
      <c r="B4145" t="s">
        <v>19</v>
      </c>
      <c r="C4145">
        <v>25</v>
      </c>
      <c r="D4145">
        <v>14</v>
      </c>
      <c r="E4145">
        <v>1</v>
      </c>
      <c r="F4145">
        <v>311</v>
      </c>
      <c r="G4145" s="5">
        <v>5.12</v>
      </c>
      <c r="H4145" s="5">
        <v>36196.239999999998</v>
      </c>
      <c r="I4145">
        <v>32</v>
      </c>
      <c r="J4145">
        <v>12</v>
      </c>
      <c r="K4145">
        <v>1</v>
      </c>
      <c r="L4145">
        <v>354</v>
      </c>
      <c r="M4145">
        <v>27</v>
      </c>
      <c r="N4145">
        <v>13</v>
      </c>
      <c r="O4145">
        <v>0</v>
      </c>
      <c r="P4145">
        <v>331</v>
      </c>
      <c r="Q4145">
        <v>30</v>
      </c>
      <c r="R4145">
        <v>11</v>
      </c>
      <c r="S4145">
        <v>1</v>
      </c>
      <c r="T4145">
        <v>308</v>
      </c>
    </row>
    <row r="4146" spans="1:20" x14ac:dyDescent="0.2">
      <c r="A4146" s="1">
        <v>43425</v>
      </c>
      <c r="B4146" t="s">
        <v>20</v>
      </c>
      <c r="C4146">
        <v>16</v>
      </c>
      <c r="D4146">
        <v>14</v>
      </c>
      <c r="E4146">
        <v>0</v>
      </c>
      <c r="F4146">
        <v>218</v>
      </c>
      <c r="G4146" s="5">
        <v>3.0625</v>
      </c>
      <c r="H4146" s="5">
        <v>62591.5625</v>
      </c>
      <c r="I4146">
        <v>21</v>
      </c>
      <c r="J4146">
        <v>10</v>
      </c>
      <c r="K4146">
        <v>2</v>
      </c>
      <c r="L4146">
        <v>155</v>
      </c>
      <c r="M4146">
        <v>16</v>
      </c>
      <c r="N4146">
        <v>12</v>
      </c>
      <c r="O4146">
        <v>0</v>
      </c>
      <c r="P4146">
        <v>181</v>
      </c>
      <c r="Q4146">
        <v>19</v>
      </c>
      <c r="R4146">
        <v>10</v>
      </c>
      <c r="S4146">
        <v>1</v>
      </c>
      <c r="T4146">
        <v>189</v>
      </c>
    </row>
    <row r="4147" spans="1:20" x14ac:dyDescent="0.2">
      <c r="A4147" s="1">
        <v>43425</v>
      </c>
      <c r="B4147" t="s">
        <v>21</v>
      </c>
      <c r="C4147">
        <v>11</v>
      </c>
      <c r="D4147">
        <v>10</v>
      </c>
      <c r="E4147">
        <v>0</v>
      </c>
      <c r="F4147">
        <v>110</v>
      </c>
      <c r="G4147" s="5">
        <v>1.9</v>
      </c>
      <c r="H4147" s="5">
        <v>89999.1</v>
      </c>
      <c r="I4147">
        <v>8</v>
      </c>
      <c r="J4147">
        <v>10</v>
      </c>
      <c r="K4147">
        <v>1</v>
      </c>
      <c r="L4147">
        <v>70</v>
      </c>
      <c r="M4147">
        <v>2</v>
      </c>
      <c r="N4147">
        <v>10</v>
      </c>
      <c r="O4147">
        <v>0</v>
      </c>
      <c r="P4147">
        <v>20</v>
      </c>
      <c r="Q4147">
        <v>13</v>
      </c>
      <c r="R4147">
        <v>10</v>
      </c>
      <c r="S4147">
        <v>1</v>
      </c>
      <c r="T4147">
        <v>123</v>
      </c>
    </row>
    <row r="4148" spans="1:20" x14ac:dyDescent="0.2">
      <c r="A4148" s="1">
        <v>43425</v>
      </c>
      <c r="B4148" t="s">
        <v>22</v>
      </c>
      <c r="C4148">
        <v>28</v>
      </c>
      <c r="D4148">
        <v>8</v>
      </c>
      <c r="E4148">
        <v>1</v>
      </c>
      <c r="F4148">
        <v>243</v>
      </c>
      <c r="G4148" s="5">
        <v>3.9259259259259198</v>
      </c>
      <c r="H4148" s="5">
        <v>66793.481481481402</v>
      </c>
      <c r="I4148">
        <v>45</v>
      </c>
      <c r="J4148">
        <v>7</v>
      </c>
      <c r="K4148">
        <v>0</v>
      </c>
      <c r="L4148">
        <v>392</v>
      </c>
      <c r="M4148">
        <v>45</v>
      </c>
      <c r="N4148">
        <v>8</v>
      </c>
      <c r="O4148">
        <v>0</v>
      </c>
      <c r="P4148">
        <v>434</v>
      </c>
      <c r="Q4148">
        <v>29</v>
      </c>
      <c r="R4148">
        <v>8</v>
      </c>
      <c r="S4148">
        <v>0</v>
      </c>
      <c r="T4148">
        <v>261</v>
      </c>
    </row>
    <row r="4149" spans="1:20" x14ac:dyDescent="0.2">
      <c r="A4149" s="1">
        <v>43425</v>
      </c>
      <c r="B4149" t="s">
        <v>23</v>
      </c>
      <c r="C4149">
        <v>58</v>
      </c>
      <c r="D4149">
        <v>10</v>
      </c>
      <c r="E4149">
        <v>0</v>
      </c>
      <c r="F4149">
        <v>631</v>
      </c>
      <c r="G4149" s="5">
        <v>4.6122448979591804</v>
      </c>
      <c r="H4149" s="5">
        <v>59292.224489795903</v>
      </c>
      <c r="I4149">
        <v>60</v>
      </c>
      <c r="J4149">
        <v>10</v>
      </c>
      <c r="K4149">
        <v>0</v>
      </c>
      <c r="L4149">
        <v>665</v>
      </c>
      <c r="M4149">
        <v>42</v>
      </c>
      <c r="N4149">
        <v>10</v>
      </c>
      <c r="O4149">
        <v>0</v>
      </c>
      <c r="P4149">
        <v>472</v>
      </c>
      <c r="Q4149">
        <v>54</v>
      </c>
      <c r="R4149">
        <v>10</v>
      </c>
      <c r="S4149">
        <v>1</v>
      </c>
      <c r="T4149">
        <v>579</v>
      </c>
    </row>
    <row r="4150" spans="1:20" x14ac:dyDescent="0.2">
      <c r="A4150" s="1">
        <v>43425</v>
      </c>
      <c r="B4150" t="s">
        <v>24</v>
      </c>
      <c r="C4150">
        <v>12</v>
      </c>
      <c r="D4150">
        <v>2</v>
      </c>
      <c r="E4150">
        <v>0</v>
      </c>
      <c r="F4150">
        <v>54</v>
      </c>
      <c r="G4150" s="5">
        <v>2.3636363636363602</v>
      </c>
      <c r="H4150" s="5">
        <v>72837.181818181794</v>
      </c>
      <c r="I4150">
        <v>19</v>
      </c>
      <c r="J4150">
        <v>2</v>
      </c>
      <c r="K4150">
        <v>2</v>
      </c>
      <c r="L4150">
        <v>44</v>
      </c>
      <c r="M4150">
        <v>19</v>
      </c>
      <c r="N4150">
        <v>2</v>
      </c>
      <c r="O4150">
        <v>0</v>
      </c>
      <c r="P4150">
        <v>75</v>
      </c>
      <c r="Q4150">
        <v>18</v>
      </c>
      <c r="R4150">
        <v>2</v>
      </c>
      <c r="S4150">
        <v>1</v>
      </c>
      <c r="T4150">
        <v>42</v>
      </c>
    </row>
    <row r="4151" spans="1:20" x14ac:dyDescent="0.2">
      <c r="A4151" s="1">
        <v>43425</v>
      </c>
      <c r="B4151" t="s">
        <v>25</v>
      </c>
      <c r="C4151">
        <v>5</v>
      </c>
      <c r="D4151">
        <v>4</v>
      </c>
      <c r="E4151">
        <v>0</v>
      </c>
      <c r="F4151">
        <v>20</v>
      </c>
      <c r="G4151" s="5">
        <v>2.3333333333333299</v>
      </c>
      <c r="H4151" s="5">
        <v>66695.333333333299</v>
      </c>
      <c r="I4151">
        <v>9</v>
      </c>
      <c r="J4151">
        <v>4</v>
      </c>
      <c r="K4151">
        <v>0</v>
      </c>
      <c r="L4151">
        <v>32</v>
      </c>
      <c r="M4151">
        <v>3</v>
      </c>
      <c r="N4151">
        <v>4</v>
      </c>
      <c r="O4151">
        <v>0</v>
      </c>
      <c r="P4151">
        <v>12</v>
      </c>
      <c r="Q4151">
        <v>16</v>
      </c>
      <c r="R4151">
        <v>4</v>
      </c>
      <c r="S4151">
        <v>0</v>
      </c>
      <c r="T4151">
        <v>64</v>
      </c>
    </row>
    <row r="4152" spans="1:20" x14ac:dyDescent="0.2">
      <c r="A4152" s="1">
        <v>43425</v>
      </c>
      <c r="B4152" t="s">
        <v>26</v>
      </c>
      <c r="C4152">
        <v>21</v>
      </c>
      <c r="D4152">
        <v>2</v>
      </c>
      <c r="E4152">
        <v>0</v>
      </c>
      <c r="F4152">
        <v>41</v>
      </c>
      <c r="G4152" s="5">
        <v>5.25</v>
      </c>
      <c r="H4152" s="5">
        <v>37678.5625</v>
      </c>
      <c r="I4152">
        <v>34</v>
      </c>
      <c r="J4152">
        <v>2</v>
      </c>
      <c r="K4152">
        <v>0</v>
      </c>
      <c r="L4152">
        <v>68</v>
      </c>
      <c r="M4152">
        <v>41</v>
      </c>
      <c r="N4152">
        <v>2</v>
      </c>
      <c r="O4152">
        <v>0</v>
      </c>
      <c r="P4152">
        <v>80</v>
      </c>
      <c r="Q4152">
        <v>55</v>
      </c>
      <c r="R4152">
        <v>2</v>
      </c>
      <c r="S4152">
        <v>0</v>
      </c>
      <c r="T4152">
        <v>96</v>
      </c>
    </row>
    <row r="4153" spans="1:20" x14ac:dyDescent="0.2">
      <c r="A4153" s="1">
        <v>43425</v>
      </c>
      <c r="B4153" t="s">
        <v>27</v>
      </c>
      <c r="C4153">
        <v>5</v>
      </c>
      <c r="D4153">
        <v>8</v>
      </c>
      <c r="E4153">
        <v>0</v>
      </c>
      <c r="F4153">
        <v>48</v>
      </c>
      <c r="G4153" s="5">
        <v>4.2</v>
      </c>
      <c r="H4153" s="5">
        <v>20062.8</v>
      </c>
      <c r="I4153">
        <v>12</v>
      </c>
      <c r="J4153">
        <v>8</v>
      </c>
      <c r="K4153">
        <v>0</v>
      </c>
      <c r="L4153">
        <v>112</v>
      </c>
      <c r="M4153">
        <v>5</v>
      </c>
      <c r="N4153">
        <v>8</v>
      </c>
      <c r="O4153">
        <v>0</v>
      </c>
      <c r="P4153">
        <v>45</v>
      </c>
      <c r="Q4153">
        <v>11</v>
      </c>
      <c r="R4153">
        <v>8</v>
      </c>
      <c r="S4153">
        <v>0</v>
      </c>
      <c r="T4153">
        <v>100</v>
      </c>
    </row>
    <row r="4154" spans="1:20" x14ac:dyDescent="0.2">
      <c r="A4154" s="1">
        <v>43425</v>
      </c>
      <c r="B4154" t="s">
        <v>28</v>
      </c>
      <c r="C4154">
        <v>21</v>
      </c>
      <c r="D4154">
        <v>20</v>
      </c>
      <c r="E4154">
        <v>0</v>
      </c>
      <c r="F4154">
        <v>306</v>
      </c>
      <c r="G4154" s="5">
        <v>3.75</v>
      </c>
      <c r="H4154" s="5">
        <v>58387.916666666599</v>
      </c>
      <c r="I4154">
        <v>15</v>
      </c>
      <c r="J4154">
        <v>15</v>
      </c>
      <c r="K4154">
        <v>3</v>
      </c>
      <c r="L4154">
        <v>172</v>
      </c>
      <c r="M4154">
        <v>16</v>
      </c>
      <c r="N4154">
        <v>7</v>
      </c>
      <c r="O4154">
        <v>1</v>
      </c>
      <c r="P4154">
        <v>97</v>
      </c>
      <c r="Q4154">
        <v>18</v>
      </c>
      <c r="R4154">
        <v>9</v>
      </c>
      <c r="S4154">
        <v>1</v>
      </c>
      <c r="T4154">
        <v>143</v>
      </c>
    </row>
    <row r="4155" spans="1:20" x14ac:dyDescent="0.2">
      <c r="A4155" s="1">
        <v>43425</v>
      </c>
      <c r="B4155" t="s">
        <v>29</v>
      </c>
      <c r="C4155">
        <v>13</v>
      </c>
      <c r="D4155">
        <v>2</v>
      </c>
      <c r="E4155">
        <v>0</v>
      </c>
      <c r="F4155">
        <v>51</v>
      </c>
      <c r="G4155" s="5">
        <v>2.5</v>
      </c>
      <c r="H4155" s="5">
        <v>58454.333333333299</v>
      </c>
      <c r="I4155">
        <v>19</v>
      </c>
      <c r="J4155">
        <v>2</v>
      </c>
      <c r="K4155">
        <v>0</v>
      </c>
      <c r="L4155">
        <v>44</v>
      </c>
      <c r="M4155">
        <v>23</v>
      </c>
      <c r="N4155">
        <v>2</v>
      </c>
      <c r="O4155">
        <v>0</v>
      </c>
      <c r="P4155">
        <v>49</v>
      </c>
      <c r="Q4155">
        <v>15</v>
      </c>
      <c r="R4155">
        <v>2</v>
      </c>
      <c r="S4155">
        <v>0</v>
      </c>
      <c r="T4155">
        <v>34</v>
      </c>
    </row>
    <row r="4156" spans="1:20" x14ac:dyDescent="0.2">
      <c r="A4156" s="1">
        <v>43425</v>
      </c>
      <c r="B4156" t="s">
        <v>30</v>
      </c>
      <c r="C4156">
        <v>16</v>
      </c>
      <c r="D4156">
        <v>2</v>
      </c>
      <c r="E4156">
        <v>0</v>
      </c>
      <c r="F4156">
        <v>52</v>
      </c>
      <c r="G4156" s="5">
        <v>1.2307692307692299</v>
      </c>
      <c r="H4156" s="5">
        <v>92310.461538461503</v>
      </c>
      <c r="I4156">
        <v>13</v>
      </c>
      <c r="J4156">
        <v>2</v>
      </c>
      <c r="K4156">
        <v>0</v>
      </c>
      <c r="L4156">
        <v>34</v>
      </c>
      <c r="M4156">
        <v>23</v>
      </c>
      <c r="N4156">
        <v>2</v>
      </c>
      <c r="O4156">
        <v>0</v>
      </c>
      <c r="P4156">
        <v>48</v>
      </c>
      <c r="Q4156">
        <v>15</v>
      </c>
      <c r="R4156">
        <v>2</v>
      </c>
      <c r="S4156">
        <v>0</v>
      </c>
      <c r="T4156">
        <v>48</v>
      </c>
    </row>
    <row r="4157" spans="1:20" x14ac:dyDescent="0.2">
      <c r="A4157" s="1">
        <v>43425</v>
      </c>
      <c r="B4157" t="s">
        <v>31</v>
      </c>
      <c r="C4157">
        <v>72</v>
      </c>
      <c r="D4157">
        <v>20</v>
      </c>
      <c r="E4157">
        <v>0</v>
      </c>
      <c r="F4157">
        <v>1374</v>
      </c>
      <c r="G4157" s="5">
        <v>4.1142857142857103</v>
      </c>
      <c r="H4157" s="5">
        <v>57275.557142857098</v>
      </c>
      <c r="I4157">
        <v>65</v>
      </c>
      <c r="J4157">
        <v>15</v>
      </c>
      <c r="K4157">
        <v>2</v>
      </c>
      <c r="L4157">
        <v>864</v>
      </c>
      <c r="M4157">
        <v>87</v>
      </c>
      <c r="N4157">
        <v>13</v>
      </c>
      <c r="O4157">
        <v>0</v>
      </c>
      <c r="P4157">
        <v>1074</v>
      </c>
      <c r="Q4157">
        <v>89</v>
      </c>
      <c r="R4157">
        <v>13</v>
      </c>
      <c r="S4157">
        <v>1</v>
      </c>
      <c r="T4157">
        <v>1085</v>
      </c>
    </row>
    <row r="4158" spans="1:20" x14ac:dyDescent="0.2">
      <c r="A4158" s="1">
        <v>43425</v>
      </c>
      <c r="B4158" t="s">
        <v>32</v>
      </c>
      <c r="C4158">
        <v>31</v>
      </c>
      <c r="D4158">
        <v>3</v>
      </c>
      <c r="E4158">
        <v>0</v>
      </c>
      <c r="F4158">
        <v>126</v>
      </c>
      <c r="G4158" s="5">
        <v>2.3703703703703698</v>
      </c>
      <c r="H4158" s="5">
        <v>63034.962962962898</v>
      </c>
      <c r="I4158">
        <v>37</v>
      </c>
      <c r="J4158">
        <v>3</v>
      </c>
      <c r="K4158">
        <v>1</v>
      </c>
      <c r="L4158">
        <v>136</v>
      </c>
      <c r="M4158">
        <v>34</v>
      </c>
      <c r="N4158">
        <v>3</v>
      </c>
      <c r="O4158">
        <v>0</v>
      </c>
      <c r="P4158">
        <v>107</v>
      </c>
      <c r="Q4158">
        <v>30</v>
      </c>
      <c r="R4158">
        <v>3</v>
      </c>
      <c r="S4158">
        <v>0</v>
      </c>
      <c r="T4158">
        <v>118</v>
      </c>
    </row>
    <row r="4159" spans="1:20" x14ac:dyDescent="0.2">
      <c r="A4159" s="1">
        <v>43426</v>
      </c>
      <c r="B4159" t="s">
        <v>28</v>
      </c>
      <c r="C4159">
        <v>1</v>
      </c>
      <c r="D4159">
        <v>50</v>
      </c>
      <c r="E4159">
        <v>0</v>
      </c>
      <c r="F4159">
        <v>50</v>
      </c>
      <c r="G4159" s="5">
        <v>19</v>
      </c>
      <c r="H4159" s="5">
        <v>49</v>
      </c>
      <c r="I4159">
        <v>0</v>
      </c>
      <c r="J4159">
        <v>0</v>
      </c>
      <c r="K4159">
        <v>0</v>
      </c>
      <c r="L4159">
        <v>0</v>
      </c>
      <c r="M4159">
        <v>9</v>
      </c>
      <c r="N4159">
        <v>15</v>
      </c>
      <c r="O4159">
        <v>0</v>
      </c>
      <c r="P4159">
        <v>133</v>
      </c>
      <c r="Q4159">
        <v>12</v>
      </c>
      <c r="R4159">
        <v>6</v>
      </c>
      <c r="S4159">
        <v>0</v>
      </c>
      <c r="T4159">
        <v>67</v>
      </c>
    </row>
    <row r="4160" spans="1:20" x14ac:dyDescent="0.2">
      <c r="A4160" s="1">
        <v>43427</v>
      </c>
      <c r="B4160" t="s">
        <v>18</v>
      </c>
      <c r="C4160">
        <v>6</v>
      </c>
      <c r="D4160">
        <v>4</v>
      </c>
      <c r="E4160">
        <v>0</v>
      </c>
      <c r="F4160">
        <v>21</v>
      </c>
      <c r="G4160" s="5">
        <v>6.1666666666666599</v>
      </c>
      <c r="H4160" s="5">
        <v>66760.5</v>
      </c>
      <c r="I4160">
        <v>4</v>
      </c>
      <c r="J4160">
        <v>4</v>
      </c>
      <c r="K4160">
        <v>2</v>
      </c>
      <c r="L4160">
        <v>7</v>
      </c>
      <c r="M4160">
        <v>18</v>
      </c>
      <c r="N4160">
        <v>4</v>
      </c>
      <c r="O4160">
        <v>1</v>
      </c>
      <c r="P4160">
        <v>55</v>
      </c>
      <c r="Q4160">
        <v>15</v>
      </c>
      <c r="R4160">
        <v>4</v>
      </c>
      <c r="S4160">
        <v>0</v>
      </c>
      <c r="T4160">
        <v>52</v>
      </c>
    </row>
    <row r="4161" spans="1:20" x14ac:dyDescent="0.2">
      <c r="A4161" s="1">
        <v>43427</v>
      </c>
      <c r="B4161" t="s">
        <v>19</v>
      </c>
      <c r="C4161">
        <v>13</v>
      </c>
      <c r="D4161">
        <v>25</v>
      </c>
      <c r="E4161">
        <v>0</v>
      </c>
      <c r="F4161">
        <v>328</v>
      </c>
      <c r="G4161" s="5">
        <v>10.538461538461499</v>
      </c>
      <c r="H4161" s="5">
        <v>46269.307692307601</v>
      </c>
      <c r="I4161">
        <v>20</v>
      </c>
      <c r="J4161">
        <v>10</v>
      </c>
      <c r="K4161">
        <v>1</v>
      </c>
      <c r="L4161">
        <v>177</v>
      </c>
      <c r="M4161">
        <v>29</v>
      </c>
      <c r="N4161">
        <v>15</v>
      </c>
      <c r="O4161">
        <v>1</v>
      </c>
      <c r="P4161">
        <v>414</v>
      </c>
      <c r="Q4161">
        <v>30</v>
      </c>
      <c r="R4161">
        <v>13</v>
      </c>
      <c r="S4161">
        <v>0</v>
      </c>
      <c r="T4161">
        <v>369</v>
      </c>
    </row>
    <row r="4162" spans="1:20" x14ac:dyDescent="0.2">
      <c r="A4162" s="1">
        <v>43427</v>
      </c>
      <c r="B4162" t="s">
        <v>20</v>
      </c>
      <c r="C4162">
        <v>6</v>
      </c>
      <c r="D4162">
        <v>9</v>
      </c>
      <c r="E4162">
        <v>0</v>
      </c>
      <c r="F4162">
        <v>57</v>
      </c>
      <c r="G4162" s="5">
        <v>4.8333333333333304</v>
      </c>
      <c r="H4162" s="5">
        <v>17021.833333333299</v>
      </c>
      <c r="I4162">
        <v>7</v>
      </c>
      <c r="J4162">
        <v>8</v>
      </c>
      <c r="K4162">
        <v>0</v>
      </c>
      <c r="L4162">
        <v>59</v>
      </c>
      <c r="M4162">
        <v>28</v>
      </c>
      <c r="N4162">
        <v>8</v>
      </c>
      <c r="O4162">
        <v>0</v>
      </c>
      <c r="P4162">
        <v>227</v>
      </c>
      <c r="Q4162">
        <v>27</v>
      </c>
      <c r="R4162">
        <v>9</v>
      </c>
      <c r="S4162">
        <v>0</v>
      </c>
      <c r="T4162">
        <v>221</v>
      </c>
    </row>
    <row r="4163" spans="1:20" x14ac:dyDescent="0.2">
      <c r="A4163" s="1">
        <v>43427</v>
      </c>
      <c r="B4163" t="s">
        <v>21</v>
      </c>
      <c r="C4163">
        <v>9</v>
      </c>
      <c r="D4163">
        <v>10</v>
      </c>
      <c r="E4163">
        <v>0</v>
      </c>
      <c r="F4163">
        <v>90</v>
      </c>
      <c r="G4163" s="5">
        <v>3.25</v>
      </c>
      <c r="H4163" s="5">
        <v>50118.375</v>
      </c>
      <c r="I4163">
        <v>13</v>
      </c>
      <c r="J4163">
        <v>10</v>
      </c>
      <c r="K4163">
        <v>0</v>
      </c>
      <c r="L4163">
        <v>130</v>
      </c>
      <c r="M4163">
        <v>11</v>
      </c>
      <c r="N4163">
        <v>10</v>
      </c>
      <c r="O4163">
        <v>0</v>
      </c>
      <c r="P4163">
        <v>111</v>
      </c>
      <c r="Q4163">
        <v>10</v>
      </c>
      <c r="R4163">
        <v>10</v>
      </c>
      <c r="S4163">
        <v>1</v>
      </c>
      <c r="T4163">
        <v>90</v>
      </c>
    </row>
    <row r="4164" spans="1:20" x14ac:dyDescent="0.2">
      <c r="A4164" s="1">
        <v>43427</v>
      </c>
      <c r="B4164" t="s">
        <v>22</v>
      </c>
      <c r="C4164">
        <v>19</v>
      </c>
      <c r="D4164">
        <v>8</v>
      </c>
      <c r="E4164">
        <v>0</v>
      </c>
      <c r="F4164">
        <v>182</v>
      </c>
      <c r="G4164" s="5">
        <v>2.4736842105263102</v>
      </c>
      <c r="H4164" s="5">
        <v>73712.736842105194</v>
      </c>
      <c r="I4164">
        <v>18</v>
      </c>
      <c r="J4164">
        <v>7</v>
      </c>
      <c r="K4164">
        <v>0</v>
      </c>
      <c r="L4164">
        <v>152</v>
      </c>
      <c r="M4164">
        <v>58</v>
      </c>
      <c r="N4164">
        <v>8</v>
      </c>
      <c r="O4164">
        <v>2</v>
      </c>
      <c r="P4164">
        <v>433</v>
      </c>
      <c r="Q4164">
        <v>22</v>
      </c>
      <c r="R4164">
        <v>8</v>
      </c>
      <c r="S4164">
        <v>0</v>
      </c>
      <c r="T4164">
        <v>206</v>
      </c>
    </row>
    <row r="4165" spans="1:20" x14ac:dyDescent="0.2">
      <c r="A4165" s="1">
        <v>43427</v>
      </c>
      <c r="B4165" t="s">
        <v>23</v>
      </c>
      <c r="C4165">
        <v>46</v>
      </c>
      <c r="D4165">
        <v>10</v>
      </c>
      <c r="E4165">
        <v>0</v>
      </c>
      <c r="F4165">
        <v>509</v>
      </c>
      <c r="G4165" s="5">
        <v>3.5</v>
      </c>
      <c r="H4165" s="5">
        <v>59161.409090909001</v>
      </c>
      <c r="I4165">
        <v>29</v>
      </c>
      <c r="J4165">
        <v>10</v>
      </c>
      <c r="K4165">
        <v>0</v>
      </c>
      <c r="L4165">
        <v>326</v>
      </c>
      <c r="M4165">
        <v>75</v>
      </c>
      <c r="N4165">
        <v>10</v>
      </c>
      <c r="O4165">
        <v>4</v>
      </c>
      <c r="P4165">
        <v>580</v>
      </c>
      <c r="Q4165">
        <v>49</v>
      </c>
      <c r="R4165">
        <v>10</v>
      </c>
      <c r="S4165">
        <v>1</v>
      </c>
      <c r="T4165">
        <v>520</v>
      </c>
    </row>
    <row r="4166" spans="1:20" x14ac:dyDescent="0.2">
      <c r="A4166" s="1">
        <v>43427</v>
      </c>
      <c r="B4166" t="s">
        <v>24</v>
      </c>
      <c r="C4166">
        <v>3</v>
      </c>
      <c r="D4166">
        <v>2</v>
      </c>
      <c r="E4166">
        <v>0</v>
      </c>
      <c r="F4166">
        <v>12</v>
      </c>
      <c r="G4166" s="5">
        <v>2.5</v>
      </c>
      <c r="H4166" s="5">
        <v>412.5</v>
      </c>
      <c r="I4166">
        <v>6</v>
      </c>
      <c r="J4166">
        <v>2</v>
      </c>
      <c r="K4166">
        <v>0</v>
      </c>
      <c r="L4166">
        <v>10</v>
      </c>
      <c r="M4166">
        <v>13</v>
      </c>
      <c r="N4166">
        <v>2</v>
      </c>
      <c r="O4166">
        <v>0</v>
      </c>
      <c r="P4166">
        <v>50</v>
      </c>
      <c r="Q4166">
        <v>16</v>
      </c>
      <c r="R4166">
        <v>2</v>
      </c>
      <c r="S4166">
        <v>1</v>
      </c>
      <c r="T4166">
        <v>38</v>
      </c>
    </row>
    <row r="4167" spans="1:20" x14ac:dyDescent="0.2">
      <c r="A4167" s="1">
        <v>43427</v>
      </c>
      <c r="B4167" t="s">
        <v>25</v>
      </c>
      <c r="C4167">
        <v>5</v>
      </c>
      <c r="D4167">
        <v>4</v>
      </c>
      <c r="E4167">
        <v>0</v>
      </c>
      <c r="F4167">
        <v>20</v>
      </c>
      <c r="G4167" s="5">
        <v>9.1999999999999993</v>
      </c>
      <c r="H4167" s="5">
        <v>60209.8</v>
      </c>
      <c r="I4167">
        <v>6</v>
      </c>
      <c r="J4167">
        <v>4</v>
      </c>
      <c r="K4167">
        <v>1</v>
      </c>
      <c r="L4167">
        <v>17</v>
      </c>
      <c r="M4167">
        <v>17</v>
      </c>
      <c r="N4167">
        <v>4</v>
      </c>
      <c r="O4167">
        <v>1</v>
      </c>
      <c r="P4167">
        <v>60</v>
      </c>
      <c r="Q4167">
        <v>3</v>
      </c>
      <c r="R4167">
        <v>4</v>
      </c>
      <c r="S4167">
        <v>0</v>
      </c>
      <c r="T4167">
        <v>12</v>
      </c>
    </row>
    <row r="4168" spans="1:20" x14ac:dyDescent="0.2">
      <c r="A4168" s="1">
        <v>43427</v>
      </c>
      <c r="B4168" t="s">
        <v>26</v>
      </c>
      <c r="C4168">
        <v>20</v>
      </c>
      <c r="D4168">
        <v>2</v>
      </c>
      <c r="E4168">
        <v>0</v>
      </c>
      <c r="F4168">
        <v>40</v>
      </c>
      <c r="G4168" s="5">
        <v>4.1764705882352899</v>
      </c>
      <c r="H4168" s="5">
        <v>70661.529411764699</v>
      </c>
      <c r="I4168">
        <v>26</v>
      </c>
      <c r="J4168">
        <v>2</v>
      </c>
      <c r="K4168">
        <v>0</v>
      </c>
      <c r="L4168">
        <v>52</v>
      </c>
      <c r="M4168">
        <v>59</v>
      </c>
      <c r="N4168">
        <v>2</v>
      </c>
      <c r="O4168">
        <v>0</v>
      </c>
      <c r="P4168">
        <v>112</v>
      </c>
      <c r="Q4168">
        <v>28</v>
      </c>
      <c r="R4168">
        <v>2</v>
      </c>
      <c r="S4168">
        <v>0</v>
      </c>
      <c r="T4168">
        <v>56</v>
      </c>
    </row>
    <row r="4169" spans="1:20" x14ac:dyDescent="0.2">
      <c r="A4169" s="1">
        <v>43427</v>
      </c>
      <c r="B4169" t="s">
        <v>27</v>
      </c>
      <c r="C4169">
        <v>10</v>
      </c>
      <c r="D4169">
        <v>8</v>
      </c>
      <c r="E4169">
        <v>1</v>
      </c>
      <c r="F4169">
        <v>85</v>
      </c>
      <c r="G4169" s="5">
        <v>12.7777777777777</v>
      </c>
      <c r="H4169" s="5">
        <v>55634.777777777701</v>
      </c>
      <c r="I4169">
        <v>5</v>
      </c>
      <c r="J4169">
        <v>8</v>
      </c>
      <c r="K4169">
        <v>0</v>
      </c>
      <c r="L4169">
        <v>47</v>
      </c>
      <c r="M4169">
        <v>20</v>
      </c>
      <c r="N4169">
        <v>8</v>
      </c>
      <c r="O4169">
        <v>2</v>
      </c>
      <c r="P4169">
        <v>154</v>
      </c>
      <c r="Q4169">
        <v>6</v>
      </c>
      <c r="R4169">
        <v>8</v>
      </c>
      <c r="S4169">
        <v>2</v>
      </c>
      <c r="T4169">
        <v>50</v>
      </c>
    </row>
    <row r="4170" spans="1:20" x14ac:dyDescent="0.2">
      <c r="A4170" s="1">
        <v>43427</v>
      </c>
      <c r="B4170" t="s">
        <v>28</v>
      </c>
      <c r="C4170">
        <v>9</v>
      </c>
      <c r="D4170">
        <v>8</v>
      </c>
      <c r="E4170">
        <v>0</v>
      </c>
      <c r="F4170">
        <v>72</v>
      </c>
      <c r="G4170" s="5">
        <v>2</v>
      </c>
      <c r="H4170" s="5">
        <v>55655.111111111102</v>
      </c>
      <c r="I4170">
        <v>10</v>
      </c>
      <c r="J4170">
        <v>10</v>
      </c>
      <c r="K4170">
        <v>1</v>
      </c>
      <c r="L4170">
        <v>94</v>
      </c>
      <c r="M4170">
        <v>18</v>
      </c>
      <c r="N4170">
        <v>9</v>
      </c>
      <c r="O4170">
        <v>1</v>
      </c>
      <c r="P4170">
        <v>153</v>
      </c>
      <c r="Q4170">
        <v>13</v>
      </c>
      <c r="R4170">
        <v>7</v>
      </c>
      <c r="S4170">
        <v>0</v>
      </c>
      <c r="T4170">
        <v>82</v>
      </c>
    </row>
    <row r="4171" spans="1:20" x14ac:dyDescent="0.2">
      <c r="A4171" s="1">
        <v>43427</v>
      </c>
      <c r="B4171" t="s">
        <v>29</v>
      </c>
      <c r="C4171">
        <v>3</v>
      </c>
      <c r="D4171">
        <v>2</v>
      </c>
      <c r="E4171">
        <v>0</v>
      </c>
      <c r="F4171">
        <v>8</v>
      </c>
      <c r="G4171" s="5">
        <v>3</v>
      </c>
      <c r="H4171" s="5">
        <v>33491.666666666599</v>
      </c>
      <c r="I4171">
        <v>9</v>
      </c>
      <c r="J4171">
        <v>2</v>
      </c>
      <c r="K4171">
        <v>0</v>
      </c>
      <c r="L4171">
        <v>28</v>
      </c>
      <c r="M4171">
        <v>26</v>
      </c>
      <c r="N4171">
        <v>2</v>
      </c>
      <c r="O4171">
        <v>0</v>
      </c>
      <c r="P4171">
        <v>57</v>
      </c>
      <c r="Q4171">
        <v>16</v>
      </c>
      <c r="R4171">
        <v>2</v>
      </c>
      <c r="S4171">
        <v>0</v>
      </c>
      <c r="T4171">
        <v>46</v>
      </c>
    </row>
    <row r="4172" spans="1:20" x14ac:dyDescent="0.2">
      <c r="A4172" s="1">
        <v>43427</v>
      </c>
      <c r="B4172" t="s">
        <v>30</v>
      </c>
      <c r="C4172">
        <v>14</v>
      </c>
      <c r="D4172">
        <v>2</v>
      </c>
      <c r="E4172">
        <v>0</v>
      </c>
      <c r="F4172">
        <v>32</v>
      </c>
      <c r="G4172" s="5">
        <v>8.5714285714285694</v>
      </c>
      <c r="H4172" s="5">
        <v>57209.9285714285</v>
      </c>
      <c r="I4172">
        <v>8</v>
      </c>
      <c r="J4172">
        <v>2</v>
      </c>
      <c r="K4172">
        <v>0</v>
      </c>
      <c r="L4172">
        <v>22</v>
      </c>
      <c r="M4172">
        <v>16</v>
      </c>
      <c r="N4172">
        <v>2</v>
      </c>
      <c r="O4172">
        <v>0</v>
      </c>
      <c r="P4172">
        <v>46</v>
      </c>
      <c r="Q4172">
        <v>10</v>
      </c>
      <c r="R4172">
        <v>2</v>
      </c>
      <c r="S4172">
        <v>0</v>
      </c>
      <c r="T4172">
        <v>32</v>
      </c>
    </row>
    <row r="4173" spans="1:20" x14ac:dyDescent="0.2">
      <c r="A4173" s="1">
        <v>43427</v>
      </c>
      <c r="B4173" t="s">
        <v>31</v>
      </c>
      <c r="C4173">
        <v>51</v>
      </c>
      <c r="D4173">
        <v>15</v>
      </c>
      <c r="E4173">
        <v>0</v>
      </c>
      <c r="F4173">
        <v>757</v>
      </c>
      <c r="G4173" s="5">
        <v>3.6</v>
      </c>
      <c r="H4173" s="5">
        <v>58121.16</v>
      </c>
      <c r="I4173">
        <v>49</v>
      </c>
      <c r="J4173">
        <v>13</v>
      </c>
      <c r="K4173">
        <v>1</v>
      </c>
      <c r="L4173">
        <v>622</v>
      </c>
      <c r="M4173">
        <v>123</v>
      </c>
      <c r="N4173">
        <v>13</v>
      </c>
      <c r="O4173">
        <v>0</v>
      </c>
      <c r="P4173">
        <v>1485</v>
      </c>
      <c r="Q4173">
        <v>52</v>
      </c>
      <c r="R4173">
        <v>15</v>
      </c>
      <c r="S4173">
        <v>1</v>
      </c>
      <c r="T4173">
        <v>764</v>
      </c>
    </row>
    <row r="4174" spans="1:20" x14ac:dyDescent="0.2">
      <c r="A4174" s="1">
        <v>43427</v>
      </c>
      <c r="B4174" t="s">
        <v>32</v>
      </c>
      <c r="C4174">
        <v>21</v>
      </c>
      <c r="D4174">
        <v>3</v>
      </c>
      <c r="E4174">
        <v>0</v>
      </c>
      <c r="F4174">
        <v>97</v>
      </c>
      <c r="G4174" s="5">
        <v>3.6</v>
      </c>
      <c r="H4174" s="5">
        <v>65137.15</v>
      </c>
      <c r="I4174">
        <v>20</v>
      </c>
      <c r="J4174">
        <v>3</v>
      </c>
      <c r="K4174">
        <v>0</v>
      </c>
      <c r="L4174">
        <v>74</v>
      </c>
      <c r="M4174">
        <v>43</v>
      </c>
      <c r="N4174">
        <v>3</v>
      </c>
      <c r="O4174">
        <v>0</v>
      </c>
      <c r="P4174">
        <v>209</v>
      </c>
      <c r="Q4174">
        <v>28</v>
      </c>
      <c r="R4174">
        <v>3</v>
      </c>
      <c r="S4174">
        <v>0</v>
      </c>
      <c r="T4174">
        <v>134</v>
      </c>
    </row>
    <row r="4175" spans="1:20" x14ac:dyDescent="0.2">
      <c r="A4175" s="1">
        <v>43428</v>
      </c>
      <c r="B4175" t="s">
        <v>18</v>
      </c>
      <c r="C4175">
        <v>8</v>
      </c>
      <c r="D4175">
        <v>4</v>
      </c>
      <c r="E4175">
        <v>0</v>
      </c>
      <c r="F4175">
        <v>28</v>
      </c>
      <c r="G4175" s="5">
        <v>1.1666666666666601</v>
      </c>
      <c r="H4175" s="5">
        <v>83347.833333333299</v>
      </c>
      <c r="I4175">
        <v>10</v>
      </c>
      <c r="J4175">
        <v>4</v>
      </c>
      <c r="K4175">
        <v>0</v>
      </c>
      <c r="L4175">
        <v>35</v>
      </c>
      <c r="M4175">
        <v>11</v>
      </c>
      <c r="N4175">
        <v>4</v>
      </c>
      <c r="O4175">
        <v>0</v>
      </c>
      <c r="P4175">
        <v>38</v>
      </c>
      <c r="Q4175">
        <v>16</v>
      </c>
      <c r="R4175">
        <v>4</v>
      </c>
      <c r="S4175">
        <v>0</v>
      </c>
      <c r="T4175">
        <v>56</v>
      </c>
    </row>
    <row r="4176" spans="1:20" x14ac:dyDescent="0.2">
      <c r="A4176" s="1">
        <v>43428</v>
      </c>
      <c r="B4176" t="s">
        <v>19</v>
      </c>
      <c r="C4176">
        <v>20</v>
      </c>
      <c r="D4176">
        <v>15</v>
      </c>
      <c r="E4176">
        <v>0</v>
      </c>
      <c r="F4176">
        <v>288</v>
      </c>
      <c r="G4176" s="5">
        <v>2.1</v>
      </c>
      <c r="H4176" s="5">
        <v>70154.3</v>
      </c>
      <c r="I4176">
        <v>31</v>
      </c>
      <c r="J4176">
        <v>13</v>
      </c>
      <c r="K4176">
        <v>1</v>
      </c>
      <c r="L4176">
        <v>372</v>
      </c>
      <c r="M4176">
        <v>52</v>
      </c>
      <c r="N4176">
        <v>13</v>
      </c>
      <c r="O4176">
        <v>1</v>
      </c>
      <c r="P4176">
        <v>614</v>
      </c>
      <c r="Q4176">
        <v>37</v>
      </c>
      <c r="R4176">
        <v>12</v>
      </c>
      <c r="S4176">
        <v>1</v>
      </c>
      <c r="T4176">
        <v>400</v>
      </c>
    </row>
    <row r="4177" spans="1:20" x14ac:dyDescent="0.2">
      <c r="A4177" s="1">
        <v>43428</v>
      </c>
      <c r="B4177" t="s">
        <v>20</v>
      </c>
      <c r="C4177">
        <v>8</v>
      </c>
      <c r="D4177">
        <v>13</v>
      </c>
      <c r="E4177">
        <v>0</v>
      </c>
      <c r="F4177">
        <v>100</v>
      </c>
      <c r="G4177" s="5">
        <v>3.25</v>
      </c>
      <c r="H4177" s="5">
        <v>50236.75</v>
      </c>
      <c r="I4177">
        <v>26</v>
      </c>
      <c r="J4177">
        <v>11</v>
      </c>
      <c r="K4177">
        <v>0</v>
      </c>
      <c r="L4177">
        <v>286</v>
      </c>
      <c r="M4177">
        <v>26</v>
      </c>
      <c r="N4177">
        <v>10</v>
      </c>
      <c r="O4177">
        <v>0</v>
      </c>
      <c r="P4177">
        <v>248</v>
      </c>
      <c r="Q4177">
        <v>22</v>
      </c>
      <c r="R4177">
        <v>10</v>
      </c>
      <c r="S4177">
        <v>0</v>
      </c>
      <c r="T4177">
        <v>238</v>
      </c>
    </row>
    <row r="4178" spans="1:20" x14ac:dyDescent="0.2">
      <c r="A4178" s="1">
        <v>43428</v>
      </c>
      <c r="B4178" t="s">
        <v>21</v>
      </c>
      <c r="C4178">
        <v>7</v>
      </c>
      <c r="D4178">
        <v>10</v>
      </c>
      <c r="E4178">
        <v>0</v>
      </c>
      <c r="F4178">
        <v>70</v>
      </c>
      <c r="G4178" s="5">
        <v>1.3333333333333299</v>
      </c>
      <c r="H4178" s="5">
        <v>66770.5</v>
      </c>
      <c r="I4178">
        <v>10</v>
      </c>
      <c r="J4178">
        <v>10</v>
      </c>
      <c r="K4178">
        <v>0</v>
      </c>
      <c r="L4178">
        <v>100</v>
      </c>
      <c r="M4178">
        <v>16</v>
      </c>
      <c r="N4178">
        <v>10</v>
      </c>
      <c r="O4178">
        <v>0</v>
      </c>
      <c r="P4178">
        <v>162</v>
      </c>
      <c r="Q4178">
        <v>13</v>
      </c>
      <c r="R4178">
        <v>10</v>
      </c>
      <c r="S4178">
        <v>0</v>
      </c>
      <c r="T4178">
        <v>130</v>
      </c>
    </row>
    <row r="4179" spans="1:20" x14ac:dyDescent="0.2">
      <c r="A4179" s="1">
        <v>43428</v>
      </c>
      <c r="B4179" t="s">
        <v>22</v>
      </c>
      <c r="C4179">
        <v>31</v>
      </c>
      <c r="D4179">
        <v>8</v>
      </c>
      <c r="E4179">
        <v>0</v>
      </c>
      <c r="F4179">
        <v>285</v>
      </c>
      <c r="G4179" s="5">
        <v>2.3571428571428501</v>
      </c>
      <c r="H4179" s="5">
        <v>64343.035714285703</v>
      </c>
      <c r="I4179">
        <v>38</v>
      </c>
      <c r="J4179">
        <v>7</v>
      </c>
      <c r="K4179">
        <v>0</v>
      </c>
      <c r="L4179">
        <v>322</v>
      </c>
      <c r="M4179">
        <v>41</v>
      </c>
      <c r="N4179">
        <v>8</v>
      </c>
      <c r="O4179">
        <v>0</v>
      </c>
      <c r="P4179">
        <v>380</v>
      </c>
      <c r="Q4179">
        <v>54</v>
      </c>
      <c r="R4179">
        <v>8</v>
      </c>
      <c r="S4179">
        <v>0</v>
      </c>
      <c r="T4179">
        <v>508</v>
      </c>
    </row>
    <row r="4180" spans="1:20" x14ac:dyDescent="0.2">
      <c r="A4180" s="1">
        <v>43428</v>
      </c>
      <c r="B4180" t="s">
        <v>23</v>
      </c>
      <c r="C4180">
        <v>42</v>
      </c>
      <c r="D4180">
        <v>10</v>
      </c>
      <c r="E4180">
        <v>0</v>
      </c>
      <c r="F4180">
        <v>470</v>
      </c>
      <c r="G4180" s="5">
        <v>5.6756756756756701</v>
      </c>
      <c r="H4180" s="5">
        <v>35342.810810810799</v>
      </c>
      <c r="I4180">
        <v>39</v>
      </c>
      <c r="J4180">
        <v>10</v>
      </c>
      <c r="K4180">
        <v>1</v>
      </c>
      <c r="L4180">
        <v>401</v>
      </c>
      <c r="M4180">
        <v>52</v>
      </c>
      <c r="N4180">
        <v>10</v>
      </c>
      <c r="O4180">
        <v>0</v>
      </c>
      <c r="P4180">
        <v>570</v>
      </c>
      <c r="Q4180">
        <v>106</v>
      </c>
      <c r="R4180">
        <v>10</v>
      </c>
      <c r="S4180">
        <v>0</v>
      </c>
      <c r="T4180">
        <v>1191</v>
      </c>
    </row>
    <row r="4181" spans="1:20" x14ac:dyDescent="0.2">
      <c r="A4181" s="1">
        <v>43428</v>
      </c>
      <c r="B4181" t="s">
        <v>24</v>
      </c>
      <c r="C4181">
        <v>14</v>
      </c>
      <c r="D4181">
        <v>2</v>
      </c>
      <c r="E4181">
        <v>1</v>
      </c>
      <c r="F4181">
        <v>28</v>
      </c>
      <c r="G4181" s="5">
        <v>2.3636363636363602</v>
      </c>
      <c r="H4181" s="5">
        <v>36657.090909090897</v>
      </c>
      <c r="I4181">
        <v>9</v>
      </c>
      <c r="J4181">
        <v>2</v>
      </c>
      <c r="K4181">
        <v>0</v>
      </c>
      <c r="L4181">
        <v>26</v>
      </c>
      <c r="M4181">
        <v>27</v>
      </c>
      <c r="N4181">
        <v>2</v>
      </c>
      <c r="O4181">
        <v>0</v>
      </c>
      <c r="P4181">
        <v>72</v>
      </c>
      <c r="Q4181">
        <v>17</v>
      </c>
      <c r="R4181">
        <v>2</v>
      </c>
      <c r="S4181">
        <v>0</v>
      </c>
      <c r="T4181">
        <v>40</v>
      </c>
    </row>
    <row r="4182" spans="1:20" x14ac:dyDescent="0.2">
      <c r="A4182" s="1">
        <v>43428</v>
      </c>
      <c r="B4182" t="s">
        <v>25</v>
      </c>
      <c r="C4182">
        <v>6</v>
      </c>
      <c r="D4182">
        <v>4</v>
      </c>
      <c r="E4182">
        <v>0</v>
      </c>
      <c r="F4182">
        <v>24</v>
      </c>
      <c r="G4182" s="5">
        <v>10.8</v>
      </c>
      <c r="H4182" s="5">
        <v>40250.800000000003</v>
      </c>
      <c r="I4182">
        <v>11</v>
      </c>
      <c r="J4182">
        <v>4</v>
      </c>
      <c r="K4182">
        <v>0</v>
      </c>
      <c r="L4182">
        <v>38</v>
      </c>
      <c r="M4182">
        <v>14</v>
      </c>
      <c r="N4182">
        <v>4</v>
      </c>
      <c r="O4182">
        <v>0</v>
      </c>
      <c r="P4182">
        <v>56</v>
      </c>
      <c r="Q4182">
        <v>26</v>
      </c>
      <c r="R4182">
        <v>4</v>
      </c>
      <c r="S4182">
        <v>0</v>
      </c>
      <c r="T4182">
        <v>100</v>
      </c>
    </row>
    <row r="4183" spans="1:20" x14ac:dyDescent="0.2">
      <c r="A4183" s="1">
        <v>43428</v>
      </c>
      <c r="B4183" t="s">
        <v>26</v>
      </c>
      <c r="C4183">
        <v>16</v>
      </c>
      <c r="D4183">
        <v>2</v>
      </c>
      <c r="E4183">
        <v>0</v>
      </c>
      <c r="F4183">
        <v>32</v>
      </c>
      <c r="G4183" s="5">
        <v>4.5</v>
      </c>
      <c r="H4183" s="5">
        <v>50162.666666666599</v>
      </c>
      <c r="I4183">
        <v>22</v>
      </c>
      <c r="J4183">
        <v>2</v>
      </c>
      <c r="K4183">
        <v>0</v>
      </c>
      <c r="L4183">
        <v>43</v>
      </c>
      <c r="M4183">
        <v>73</v>
      </c>
      <c r="N4183">
        <v>2</v>
      </c>
      <c r="O4183">
        <v>0</v>
      </c>
      <c r="P4183">
        <v>141</v>
      </c>
      <c r="Q4183">
        <v>55</v>
      </c>
      <c r="R4183">
        <v>2</v>
      </c>
      <c r="S4183">
        <v>0</v>
      </c>
      <c r="T4183">
        <v>109</v>
      </c>
    </row>
    <row r="4184" spans="1:20" x14ac:dyDescent="0.2">
      <c r="A4184" s="1">
        <v>43428</v>
      </c>
      <c r="B4184" t="s">
        <v>27</v>
      </c>
      <c r="C4184">
        <v>6</v>
      </c>
      <c r="D4184">
        <v>8</v>
      </c>
      <c r="E4184">
        <v>3</v>
      </c>
      <c r="F4184">
        <v>39</v>
      </c>
      <c r="G4184" s="5">
        <v>8.8333333333333304</v>
      </c>
      <c r="H4184" s="5">
        <v>50198.166666666599</v>
      </c>
      <c r="I4184">
        <v>7</v>
      </c>
      <c r="J4184">
        <v>8</v>
      </c>
      <c r="K4184">
        <v>0</v>
      </c>
      <c r="L4184">
        <v>66</v>
      </c>
      <c r="M4184">
        <v>17</v>
      </c>
      <c r="N4184">
        <v>8</v>
      </c>
      <c r="O4184">
        <v>0</v>
      </c>
      <c r="P4184">
        <v>158</v>
      </c>
      <c r="Q4184">
        <v>13</v>
      </c>
      <c r="R4184">
        <v>8</v>
      </c>
      <c r="S4184">
        <v>0</v>
      </c>
      <c r="T4184">
        <v>122</v>
      </c>
    </row>
    <row r="4185" spans="1:20" x14ac:dyDescent="0.2">
      <c r="A4185" s="1">
        <v>43428</v>
      </c>
      <c r="B4185" t="s">
        <v>28</v>
      </c>
      <c r="C4185">
        <v>6</v>
      </c>
      <c r="D4185">
        <v>10</v>
      </c>
      <c r="E4185">
        <v>0</v>
      </c>
      <c r="F4185">
        <v>62</v>
      </c>
      <c r="G4185" s="5">
        <v>2</v>
      </c>
      <c r="H4185" s="5">
        <v>66706.666666666599</v>
      </c>
      <c r="I4185">
        <v>15</v>
      </c>
      <c r="J4185">
        <v>9</v>
      </c>
      <c r="K4185">
        <v>0</v>
      </c>
      <c r="L4185">
        <v>132</v>
      </c>
      <c r="M4185">
        <v>23</v>
      </c>
      <c r="N4185">
        <v>8</v>
      </c>
      <c r="O4185">
        <v>0</v>
      </c>
      <c r="P4185">
        <v>177</v>
      </c>
      <c r="Q4185">
        <v>31</v>
      </c>
      <c r="R4185">
        <v>13</v>
      </c>
      <c r="S4185">
        <v>0</v>
      </c>
      <c r="T4185">
        <v>413</v>
      </c>
    </row>
    <row r="4186" spans="1:20" x14ac:dyDescent="0.2">
      <c r="A4186" s="1">
        <v>43428</v>
      </c>
      <c r="B4186" t="s">
        <v>29</v>
      </c>
      <c r="C4186">
        <v>11</v>
      </c>
      <c r="D4186">
        <v>2</v>
      </c>
      <c r="E4186">
        <v>0</v>
      </c>
      <c r="F4186">
        <v>30</v>
      </c>
      <c r="G4186" s="5">
        <v>2.0909090909090899</v>
      </c>
      <c r="H4186" s="5">
        <v>54727.181818181802</v>
      </c>
      <c r="I4186">
        <v>21</v>
      </c>
      <c r="J4186">
        <v>2</v>
      </c>
      <c r="K4186">
        <v>0</v>
      </c>
      <c r="L4186">
        <v>67</v>
      </c>
      <c r="M4186">
        <v>26</v>
      </c>
      <c r="N4186">
        <v>2</v>
      </c>
      <c r="O4186">
        <v>0</v>
      </c>
      <c r="P4186">
        <v>62</v>
      </c>
      <c r="Q4186">
        <v>20</v>
      </c>
      <c r="R4186">
        <v>2</v>
      </c>
      <c r="S4186">
        <v>0</v>
      </c>
      <c r="T4186">
        <v>44</v>
      </c>
    </row>
    <row r="4187" spans="1:20" x14ac:dyDescent="0.2">
      <c r="A4187" s="1">
        <v>43428</v>
      </c>
      <c r="B4187" t="s">
        <v>30</v>
      </c>
      <c r="C4187">
        <v>9</v>
      </c>
      <c r="D4187">
        <v>2</v>
      </c>
      <c r="E4187">
        <v>1</v>
      </c>
      <c r="F4187">
        <v>24</v>
      </c>
      <c r="G4187" s="5">
        <v>1.44444444444444</v>
      </c>
      <c r="H4187" s="5">
        <v>66798.222222222204</v>
      </c>
      <c r="I4187">
        <v>14</v>
      </c>
      <c r="J4187">
        <v>2</v>
      </c>
      <c r="K4187">
        <v>0</v>
      </c>
      <c r="L4187">
        <v>47</v>
      </c>
      <c r="M4187">
        <v>25</v>
      </c>
      <c r="N4187">
        <v>2</v>
      </c>
      <c r="O4187">
        <v>0</v>
      </c>
      <c r="P4187">
        <v>62</v>
      </c>
      <c r="Q4187">
        <v>9</v>
      </c>
      <c r="R4187">
        <v>2</v>
      </c>
      <c r="S4187">
        <v>0</v>
      </c>
      <c r="T4187">
        <v>20</v>
      </c>
    </row>
    <row r="4188" spans="1:20" x14ac:dyDescent="0.2">
      <c r="A4188" s="1">
        <v>43428</v>
      </c>
      <c r="B4188" t="s">
        <v>31</v>
      </c>
      <c r="C4188">
        <v>49</v>
      </c>
      <c r="D4188">
        <v>14</v>
      </c>
      <c r="E4188">
        <v>1</v>
      </c>
      <c r="F4188">
        <v>632</v>
      </c>
      <c r="G4188" s="5">
        <v>3.1041666666666599</v>
      </c>
      <c r="H4188" s="5">
        <v>56387.333333333299</v>
      </c>
      <c r="I4188">
        <v>81</v>
      </c>
      <c r="J4188">
        <v>14</v>
      </c>
      <c r="K4188">
        <v>0</v>
      </c>
      <c r="L4188">
        <v>1068</v>
      </c>
      <c r="M4188">
        <v>124</v>
      </c>
      <c r="N4188">
        <v>13</v>
      </c>
      <c r="O4188">
        <v>0</v>
      </c>
      <c r="P4188">
        <v>1571</v>
      </c>
      <c r="Q4188">
        <v>127</v>
      </c>
      <c r="R4188">
        <v>13</v>
      </c>
      <c r="S4188">
        <v>0</v>
      </c>
      <c r="T4188">
        <v>1690</v>
      </c>
    </row>
    <row r="4189" spans="1:20" x14ac:dyDescent="0.2">
      <c r="A4189" s="1">
        <v>43428</v>
      </c>
      <c r="B4189" t="s">
        <v>32</v>
      </c>
      <c r="C4189">
        <v>31</v>
      </c>
      <c r="D4189">
        <v>3</v>
      </c>
      <c r="E4189">
        <v>0</v>
      </c>
      <c r="F4189">
        <v>146</v>
      </c>
      <c r="G4189" s="5">
        <v>2.62962962962962</v>
      </c>
      <c r="H4189" s="5">
        <v>44676.148148148102</v>
      </c>
      <c r="I4189">
        <v>26</v>
      </c>
      <c r="J4189">
        <v>3</v>
      </c>
      <c r="K4189">
        <v>0</v>
      </c>
      <c r="L4189">
        <v>115</v>
      </c>
      <c r="M4189">
        <v>60</v>
      </c>
      <c r="N4189">
        <v>3</v>
      </c>
      <c r="O4189">
        <v>0</v>
      </c>
      <c r="P4189">
        <v>240</v>
      </c>
      <c r="Q4189">
        <v>59</v>
      </c>
      <c r="R4189">
        <v>3</v>
      </c>
      <c r="S4189">
        <v>0</v>
      </c>
      <c r="T4189">
        <v>225</v>
      </c>
    </row>
    <row r="4190" spans="1:20" x14ac:dyDescent="0.2">
      <c r="A4190" s="1">
        <v>43430</v>
      </c>
      <c r="B4190" t="s">
        <v>18</v>
      </c>
      <c r="C4190">
        <v>4</v>
      </c>
      <c r="D4190">
        <v>4</v>
      </c>
      <c r="E4190">
        <v>0</v>
      </c>
      <c r="F4190">
        <v>14</v>
      </c>
      <c r="G4190" s="5">
        <v>1.75</v>
      </c>
      <c r="H4190" s="5">
        <v>75060</v>
      </c>
      <c r="I4190">
        <v>5</v>
      </c>
      <c r="J4190">
        <v>4</v>
      </c>
      <c r="K4190">
        <v>0</v>
      </c>
      <c r="L4190">
        <v>18</v>
      </c>
      <c r="M4190">
        <v>13</v>
      </c>
      <c r="N4190">
        <v>4</v>
      </c>
      <c r="O4190">
        <v>0</v>
      </c>
      <c r="P4190">
        <v>46</v>
      </c>
      <c r="Q4190">
        <v>1</v>
      </c>
      <c r="R4190">
        <v>4</v>
      </c>
      <c r="S4190">
        <v>0</v>
      </c>
      <c r="T4190">
        <v>4</v>
      </c>
    </row>
    <row r="4191" spans="1:20" x14ac:dyDescent="0.2">
      <c r="A4191" s="1">
        <v>43430</v>
      </c>
      <c r="B4191" t="s">
        <v>19</v>
      </c>
      <c r="C4191">
        <v>15</v>
      </c>
      <c r="D4191">
        <v>11</v>
      </c>
      <c r="E4191">
        <v>1</v>
      </c>
      <c r="F4191">
        <v>162</v>
      </c>
      <c r="G4191" s="5">
        <v>2.86666666666666</v>
      </c>
      <c r="H4191" s="5">
        <v>53434.8</v>
      </c>
      <c r="I4191">
        <v>21</v>
      </c>
      <c r="J4191">
        <v>13</v>
      </c>
      <c r="K4191">
        <v>2</v>
      </c>
      <c r="L4191">
        <v>229</v>
      </c>
      <c r="M4191">
        <v>19</v>
      </c>
      <c r="N4191">
        <v>21</v>
      </c>
      <c r="O4191">
        <v>5</v>
      </c>
      <c r="P4191">
        <v>305</v>
      </c>
      <c r="Q4191">
        <v>31</v>
      </c>
      <c r="R4191">
        <v>10</v>
      </c>
      <c r="S4191">
        <v>3</v>
      </c>
      <c r="T4191">
        <v>222</v>
      </c>
    </row>
    <row r="4192" spans="1:20" x14ac:dyDescent="0.2">
      <c r="A4192" s="1">
        <v>43430</v>
      </c>
      <c r="B4192" t="s">
        <v>20</v>
      </c>
      <c r="C4192">
        <v>11</v>
      </c>
      <c r="D4192">
        <v>8</v>
      </c>
      <c r="E4192">
        <v>0</v>
      </c>
      <c r="F4192">
        <v>87</v>
      </c>
      <c r="G4192" s="5">
        <v>5</v>
      </c>
      <c r="H4192" s="5">
        <v>63654.727272727199</v>
      </c>
      <c r="I4192">
        <v>21</v>
      </c>
      <c r="J4192">
        <v>9</v>
      </c>
      <c r="K4192">
        <v>2</v>
      </c>
      <c r="L4192">
        <v>158</v>
      </c>
      <c r="M4192">
        <v>18</v>
      </c>
      <c r="N4192">
        <v>9</v>
      </c>
      <c r="O4192">
        <v>1</v>
      </c>
      <c r="P4192">
        <v>142</v>
      </c>
      <c r="Q4192">
        <v>26</v>
      </c>
      <c r="R4192">
        <v>9</v>
      </c>
      <c r="S4192">
        <v>3</v>
      </c>
      <c r="T4192">
        <v>191</v>
      </c>
    </row>
    <row r="4193" spans="1:20" x14ac:dyDescent="0.2">
      <c r="A4193" s="1">
        <v>43430</v>
      </c>
      <c r="B4193" t="s">
        <v>21</v>
      </c>
      <c r="C4193">
        <v>5</v>
      </c>
      <c r="D4193">
        <v>10</v>
      </c>
      <c r="E4193">
        <v>0</v>
      </c>
      <c r="F4193">
        <v>51</v>
      </c>
      <c r="G4193" s="5">
        <v>1.8</v>
      </c>
      <c r="H4193" s="5">
        <v>80008.2</v>
      </c>
      <c r="I4193">
        <v>6</v>
      </c>
      <c r="J4193">
        <v>10</v>
      </c>
      <c r="K4193">
        <v>0</v>
      </c>
      <c r="L4193">
        <v>60</v>
      </c>
      <c r="M4193">
        <v>8</v>
      </c>
      <c r="N4193">
        <v>10</v>
      </c>
      <c r="O4193">
        <v>1</v>
      </c>
      <c r="P4193">
        <v>70</v>
      </c>
      <c r="Q4193">
        <v>4</v>
      </c>
      <c r="R4193">
        <v>10</v>
      </c>
      <c r="S4193">
        <v>0</v>
      </c>
      <c r="T4193">
        <v>41</v>
      </c>
    </row>
    <row r="4194" spans="1:20" x14ac:dyDescent="0.2">
      <c r="A4194" s="1">
        <v>43430</v>
      </c>
      <c r="B4194" t="s">
        <v>22</v>
      </c>
      <c r="C4194">
        <v>10</v>
      </c>
      <c r="D4194">
        <v>8</v>
      </c>
      <c r="E4194">
        <v>0</v>
      </c>
      <c r="F4194">
        <v>92</v>
      </c>
      <c r="G4194" s="5">
        <v>2.88888888888888</v>
      </c>
      <c r="H4194" s="5">
        <v>33577.555555555497</v>
      </c>
      <c r="I4194">
        <v>11</v>
      </c>
      <c r="J4194">
        <v>7</v>
      </c>
      <c r="K4194">
        <v>1</v>
      </c>
      <c r="L4194">
        <v>86</v>
      </c>
      <c r="M4194">
        <v>26</v>
      </c>
      <c r="N4194">
        <v>8</v>
      </c>
      <c r="O4194">
        <v>0</v>
      </c>
      <c r="P4194">
        <v>241</v>
      </c>
      <c r="Q4194">
        <v>28</v>
      </c>
      <c r="R4194">
        <v>8</v>
      </c>
      <c r="S4194">
        <v>1</v>
      </c>
      <c r="T4194">
        <v>249</v>
      </c>
    </row>
    <row r="4195" spans="1:20" x14ac:dyDescent="0.2">
      <c r="A4195" s="1">
        <v>43430</v>
      </c>
      <c r="B4195" t="s">
        <v>23</v>
      </c>
      <c r="C4195">
        <v>34</v>
      </c>
      <c r="D4195">
        <v>10</v>
      </c>
      <c r="E4195">
        <v>0</v>
      </c>
      <c r="F4195">
        <v>388</v>
      </c>
      <c r="G4195" s="5">
        <v>3.72413793103448</v>
      </c>
      <c r="H4195" s="5">
        <v>58684.034482758601</v>
      </c>
      <c r="I4195">
        <v>28</v>
      </c>
      <c r="J4195">
        <v>10</v>
      </c>
      <c r="K4195">
        <v>2</v>
      </c>
      <c r="L4195">
        <v>264</v>
      </c>
      <c r="M4195">
        <v>43</v>
      </c>
      <c r="N4195">
        <v>10</v>
      </c>
      <c r="O4195">
        <v>0</v>
      </c>
      <c r="P4195">
        <v>468</v>
      </c>
      <c r="Q4195">
        <v>47</v>
      </c>
      <c r="R4195">
        <v>10</v>
      </c>
      <c r="S4195">
        <v>0</v>
      </c>
      <c r="T4195">
        <v>516</v>
      </c>
    </row>
    <row r="4196" spans="1:20" x14ac:dyDescent="0.2">
      <c r="A4196" s="1">
        <v>43430</v>
      </c>
      <c r="B4196" t="s">
        <v>24</v>
      </c>
      <c r="C4196">
        <v>7</v>
      </c>
      <c r="D4196">
        <v>2</v>
      </c>
      <c r="E4196">
        <v>0</v>
      </c>
      <c r="F4196">
        <v>32</v>
      </c>
      <c r="G4196" s="5">
        <v>2.5714285714285698</v>
      </c>
      <c r="H4196" s="5">
        <v>57177</v>
      </c>
      <c r="I4196">
        <v>13</v>
      </c>
      <c r="J4196">
        <v>2</v>
      </c>
      <c r="K4196">
        <v>1</v>
      </c>
      <c r="L4196">
        <v>36</v>
      </c>
      <c r="M4196">
        <v>13</v>
      </c>
      <c r="N4196">
        <v>2</v>
      </c>
      <c r="O4196">
        <v>1</v>
      </c>
      <c r="P4196">
        <v>26</v>
      </c>
      <c r="Q4196">
        <v>11</v>
      </c>
      <c r="R4196">
        <v>2</v>
      </c>
      <c r="S4196">
        <v>2</v>
      </c>
      <c r="T4196">
        <v>38</v>
      </c>
    </row>
    <row r="4197" spans="1:20" x14ac:dyDescent="0.2">
      <c r="A4197" s="1">
        <v>43430</v>
      </c>
      <c r="B4197" t="s">
        <v>25</v>
      </c>
      <c r="C4197">
        <v>7</v>
      </c>
      <c r="D4197">
        <v>4</v>
      </c>
      <c r="E4197">
        <v>0</v>
      </c>
      <c r="F4197">
        <v>28</v>
      </c>
      <c r="G4197" s="5">
        <v>2.1666666666666599</v>
      </c>
      <c r="H4197" s="5">
        <v>66715.833333333299</v>
      </c>
      <c r="I4197">
        <v>11</v>
      </c>
      <c r="J4197">
        <v>4</v>
      </c>
      <c r="K4197">
        <v>2</v>
      </c>
      <c r="L4197">
        <v>24</v>
      </c>
      <c r="M4197">
        <v>15</v>
      </c>
      <c r="N4197">
        <v>4</v>
      </c>
      <c r="O4197">
        <v>3</v>
      </c>
      <c r="P4197">
        <v>32</v>
      </c>
      <c r="Q4197">
        <v>6</v>
      </c>
      <c r="R4197">
        <v>4</v>
      </c>
      <c r="S4197">
        <v>0</v>
      </c>
      <c r="T4197">
        <v>24</v>
      </c>
    </row>
    <row r="4198" spans="1:20" x14ac:dyDescent="0.2">
      <c r="A4198" s="1">
        <v>43430</v>
      </c>
      <c r="B4198" t="s">
        <v>26</v>
      </c>
      <c r="C4198">
        <v>19</v>
      </c>
      <c r="D4198">
        <v>2</v>
      </c>
      <c r="E4198">
        <v>0</v>
      </c>
      <c r="F4198">
        <v>37</v>
      </c>
      <c r="G4198" s="5">
        <v>4.93333333333333</v>
      </c>
      <c r="H4198" s="5">
        <v>46724.0666666666</v>
      </c>
      <c r="I4198">
        <v>40</v>
      </c>
      <c r="J4198">
        <v>2</v>
      </c>
      <c r="K4198">
        <v>6</v>
      </c>
      <c r="L4198">
        <v>22</v>
      </c>
      <c r="M4198">
        <v>38</v>
      </c>
      <c r="N4198">
        <v>2</v>
      </c>
      <c r="O4198">
        <v>0</v>
      </c>
      <c r="P4198">
        <v>67</v>
      </c>
      <c r="Q4198">
        <v>25</v>
      </c>
      <c r="R4198">
        <v>2</v>
      </c>
      <c r="S4198">
        <v>0</v>
      </c>
      <c r="T4198">
        <v>49</v>
      </c>
    </row>
    <row r="4199" spans="1:20" x14ac:dyDescent="0.2">
      <c r="A4199" s="1">
        <v>43430</v>
      </c>
      <c r="B4199" t="s">
        <v>27</v>
      </c>
      <c r="C4199">
        <v>5</v>
      </c>
      <c r="D4199">
        <v>8</v>
      </c>
      <c r="E4199">
        <v>2</v>
      </c>
      <c r="F4199">
        <v>39</v>
      </c>
      <c r="G4199" s="5">
        <v>3</v>
      </c>
      <c r="H4199" s="5">
        <v>60062</v>
      </c>
      <c r="I4199">
        <v>6</v>
      </c>
      <c r="J4199">
        <v>8</v>
      </c>
      <c r="K4199">
        <v>7</v>
      </c>
      <c r="L4199">
        <v>18</v>
      </c>
      <c r="M4199">
        <v>10</v>
      </c>
      <c r="N4199">
        <v>8</v>
      </c>
      <c r="O4199">
        <v>0</v>
      </c>
      <c r="P4199">
        <v>93</v>
      </c>
      <c r="Q4199">
        <v>9</v>
      </c>
      <c r="R4199">
        <v>8</v>
      </c>
      <c r="S4199">
        <v>1</v>
      </c>
      <c r="T4199">
        <v>76</v>
      </c>
    </row>
    <row r="4200" spans="1:20" x14ac:dyDescent="0.2">
      <c r="A4200" s="1">
        <v>43430</v>
      </c>
      <c r="B4200" t="s">
        <v>28</v>
      </c>
      <c r="C4200">
        <v>8</v>
      </c>
      <c r="D4200">
        <v>7</v>
      </c>
      <c r="E4200">
        <v>1</v>
      </c>
      <c r="F4200">
        <v>46</v>
      </c>
      <c r="G4200" s="5">
        <v>4.875</v>
      </c>
      <c r="H4200" s="5">
        <v>50057.75</v>
      </c>
      <c r="I4200">
        <v>8</v>
      </c>
      <c r="J4200">
        <v>13</v>
      </c>
      <c r="K4200">
        <v>2</v>
      </c>
      <c r="L4200">
        <v>89</v>
      </c>
      <c r="M4200">
        <v>18</v>
      </c>
      <c r="N4200">
        <v>10</v>
      </c>
      <c r="O4200">
        <v>1</v>
      </c>
      <c r="P4200">
        <v>176</v>
      </c>
      <c r="Q4200">
        <v>18</v>
      </c>
      <c r="R4200">
        <v>11</v>
      </c>
      <c r="S4200">
        <v>0</v>
      </c>
      <c r="T4200">
        <v>187</v>
      </c>
    </row>
    <row r="4201" spans="1:20" x14ac:dyDescent="0.2">
      <c r="A4201" s="1">
        <v>43430</v>
      </c>
      <c r="B4201" t="s">
        <v>29</v>
      </c>
      <c r="C4201">
        <v>19</v>
      </c>
      <c r="D4201">
        <v>2</v>
      </c>
      <c r="E4201">
        <v>0</v>
      </c>
      <c r="F4201">
        <v>52</v>
      </c>
      <c r="G4201" s="5">
        <v>3.2777777777777701</v>
      </c>
      <c r="H4201" s="5">
        <v>66726.277777777694</v>
      </c>
      <c r="I4201">
        <v>19</v>
      </c>
      <c r="J4201">
        <v>2</v>
      </c>
      <c r="K4201">
        <v>1</v>
      </c>
      <c r="L4201">
        <v>26</v>
      </c>
      <c r="M4201">
        <v>13</v>
      </c>
      <c r="N4201">
        <v>2</v>
      </c>
      <c r="O4201">
        <v>1</v>
      </c>
      <c r="P4201">
        <v>45</v>
      </c>
      <c r="Q4201">
        <v>14</v>
      </c>
      <c r="R4201">
        <v>2</v>
      </c>
      <c r="S4201">
        <v>1</v>
      </c>
      <c r="T4201">
        <v>42</v>
      </c>
    </row>
    <row r="4202" spans="1:20" x14ac:dyDescent="0.2">
      <c r="A4202" s="1">
        <v>43430</v>
      </c>
      <c r="B4202" t="s">
        <v>30</v>
      </c>
      <c r="C4202">
        <v>6</v>
      </c>
      <c r="D4202">
        <v>2</v>
      </c>
      <c r="E4202">
        <v>0</v>
      </c>
      <c r="F4202">
        <v>14</v>
      </c>
      <c r="G4202" s="5">
        <v>1.8333333333333299</v>
      </c>
      <c r="H4202" s="5">
        <v>66725.166666666599</v>
      </c>
      <c r="I4202">
        <v>7</v>
      </c>
      <c r="J4202">
        <v>2</v>
      </c>
      <c r="K4202">
        <v>1</v>
      </c>
      <c r="L4202">
        <v>10</v>
      </c>
      <c r="M4202">
        <v>12</v>
      </c>
      <c r="N4202">
        <v>2</v>
      </c>
      <c r="O4202">
        <v>0</v>
      </c>
      <c r="P4202">
        <v>42</v>
      </c>
      <c r="Q4202">
        <v>14</v>
      </c>
      <c r="R4202">
        <v>2</v>
      </c>
      <c r="S4202">
        <v>4</v>
      </c>
      <c r="T4202">
        <v>48</v>
      </c>
    </row>
    <row r="4203" spans="1:20" x14ac:dyDescent="0.2">
      <c r="A4203" s="1">
        <v>43430</v>
      </c>
      <c r="B4203" t="s">
        <v>31</v>
      </c>
      <c r="C4203">
        <v>39</v>
      </c>
      <c r="D4203">
        <v>14</v>
      </c>
      <c r="E4203">
        <v>0</v>
      </c>
      <c r="F4203">
        <v>538</v>
      </c>
      <c r="G4203" s="5">
        <v>5.3333333333333304</v>
      </c>
      <c r="H4203" s="5">
        <v>51360.025641025597</v>
      </c>
      <c r="I4203">
        <v>54</v>
      </c>
      <c r="J4203">
        <v>10</v>
      </c>
      <c r="K4203">
        <v>3</v>
      </c>
      <c r="L4203">
        <v>422</v>
      </c>
      <c r="M4203">
        <v>60</v>
      </c>
      <c r="N4203">
        <v>17</v>
      </c>
      <c r="O4203">
        <v>2</v>
      </c>
      <c r="P4203">
        <v>899</v>
      </c>
      <c r="Q4203">
        <v>58</v>
      </c>
      <c r="R4203">
        <v>16</v>
      </c>
      <c r="S4203">
        <v>2</v>
      </c>
      <c r="T4203">
        <v>861</v>
      </c>
    </row>
    <row r="4204" spans="1:20" x14ac:dyDescent="0.2">
      <c r="A4204" s="1">
        <v>43430</v>
      </c>
      <c r="B4204" t="s">
        <v>32</v>
      </c>
      <c r="C4204">
        <v>15</v>
      </c>
      <c r="D4204">
        <v>3</v>
      </c>
      <c r="E4204">
        <v>0</v>
      </c>
      <c r="F4204">
        <v>56</v>
      </c>
      <c r="G4204" s="5">
        <v>5.0666666666666602</v>
      </c>
      <c r="H4204" s="5">
        <v>40190.733333333301</v>
      </c>
      <c r="I4204">
        <v>25</v>
      </c>
      <c r="J4204">
        <v>3</v>
      </c>
      <c r="K4204">
        <v>3</v>
      </c>
      <c r="L4204">
        <v>54</v>
      </c>
      <c r="M4204">
        <v>37</v>
      </c>
      <c r="N4204">
        <v>3</v>
      </c>
      <c r="O4204">
        <v>0</v>
      </c>
      <c r="P4204">
        <v>161</v>
      </c>
      <c r="Q4204">
        <v>19</v>
      </c>
      <c r="R4204">
        <v>3</v>
      </c>
      <c r="S4204">
        <v>0</v>
      </c>
      <c r="T4204">
        <v>81</v>
      </c>
    </row>
    <row r="4205" spans="1:20" x14ac:dyDescent="0.2">
      <c r="A4205" s="1">
        <v>43431</v>
      </c>
      <c r="B4205" t="s">
        <v>18</v>
      </c>
      <c r="C4205">
        <v>8</v>
      </c>
      <c r="D4205">
        <v>4</v>
      </c>
      <c r="E4205">
        <v>0</v>
      </c>
      <c r="F4205">
        <v>27</v>
      </c>
      <c r="G4205" s="5">
        <v>2.3333333333333299</v>
      </c>
      <c r="H4205" s="5">
        <v>33409.833333333299</v>
      </c>
      <c r="I4205">
        <v>9</v>
      </c>
      <c r="J4205">
        <v>4</v>
      </c>
      <c r="K4205">
        <v>0</v>
      </c>
      <c r="L4205">
        <v>32</v>
      </c>
      <c r="M4205">
        <v>7</v>
      </c>
      <c r="N4205">
        <v>4</v>
      </c>
      <c r="O4205">
        <v>1</v>
      </c>
      <c r="P4205">
        <v>21</v>
      </c>
      <c r="Q4205">
        <v>6</v>
      </c>
      <c r="R4205">
        <v>4</v>
      </c>
      <c r="S4205">
        <v>0</v>
      </c>
      <c r="T4205">
        <v>21</v>
      </c>
    </row>
    <row r="4206" spans="1:20" x14ac:dyDescent="0.2">
      <c r="A4206" s="1">
        <v>43431</v>
      </c>
      <c r="B4206" t="s">
        <v>19</v>
      </c>
      <c r="C4206">
        <v>25</v>
      </c>
      <c r="D4206">
        <v>12</v>
      </c>
      <c r="E4206">
        <v>3</v>
      </c>
      <c r="F4206">
        <v>216</v>
      </c>
      <c r="G4206" s="5">
        <v>11.24</v>
      </c>
      <c r="H4206" s="5">
        <v>44095.08</v>
      </c>
      <c r="I4206">
        <v>20</v>
      </c>
      <c r="J4206">
        <v>11</v>
      </c>
      <c r="K4206">
        <v>1</v>
      </c>
      <c r="L4206">
        <v>194</v>
      </c>
      <c r="M4206">
        <v>34</v>
      </c>
      <c r="N4206">
        <v>9</v>
      </c>
      <c r="O4206">
        <v>1</v>
      </c>
      <c r="P4206">
        <v>280</v>
      </c>
      <c r="Q4206">
        <v>20</v>
      </c>
      <c r="R4206">
        <v>15</v>
      </c>
      <c r="S4206">
        <v>1</v>
      </c>
      <c r="T4206">
        <v>282</v>
      </c>
    </row>
    <row r="4207" spans="1:20" x14ac:dyDescent="0.2">
      <c r="A4207" s="1">
        <v>43431</v>
      </c>
      <c r="B4207" t="s">
        <v>20</v>
      </c>
      <c r="C4207">
        <v>10</v>
      </c>
      <c r="D4207">
        <v>8</v>
      </c>
      <c r="E4207">
        <v>1</v>
      </c>
      <c r="F4207">
        <v>72</v>
      </c>
      <c r="G4207" s="5">
        <v>1.9</v>
      </c>
      <c r="H4207" s="5">
        <v>60086.7</v>
      </c>
      <c r="I4207">
        <v>11</v>
      </c>
      <c r="J4207">
        <v>7</v>
      </c>
      <c r="K4207">
        <v>0</v>
      </c>
      <c r="L4207">
        <v>78</v>
      </c>
      <c r="M4207">
        <v>14</v>
      </c>
      <c r="N4207">
        <v>12</v>
      </c>
      <c r="O4207">
        <v>0</v>
      </c>
      <c r="P4207">
        <v>161</v>
      </c>
      <c r="Q4207">
        <v>12</v>
      </c>
      <c r="R4207">
        <v>15</v>
      </c>
      <c r="S4207">
        <v>0</v>
      </c>
      <c r="T4207">
        <v>181</v>
      </c>
    </row>
    <row r="4208" spans="1:20" x14ac:dyDescent="0.2">
      <c r="A4208" s="1">
        <v>43431</v>
      </c>
      <c r="B4208" t="s">
        <v>21</v>
      </c>
      <c r="C4208">
        <v>12</v>
      </c>
      <c r="D4208">
        <v>10</v>
      </c>
      <c r="E4208">
        <v>2</v>
      </c>
      <c r="F4208">
        <v>101</v>
      </c>
      <c r="G4208" s="5">
        <v>1.6</v>
      </c>
      <c r="H4208" s="5">
        <v>60014.400000000001</v>
      </c>
      <c r="I4208">
        <v>19</v>
      </c>
      <c r="J4208">
        <v>10</v>
      </c>
      <c r="K4208">
        <v>3</v>
      </c>
      <c r="L4208">
        <v>140</v>
      </c>
      <c r="M4208">
        <v>8</v>
      </c>
      <c r="N4208">
        <v>10</v>
      </c>
      <c r="O4208">
        <v>0</v>
      </c>
      <c r="P4208">
        <v>81</v>
      </c>
      <c r="Q4208">
        <v>5</v>
      </c>
      <c r="R4208">
        <v>10</v>
      </c>
      <c r="S4208">
        <v>0</v>
      </c>
      <c r="T4208">
        <v>50</v>
      </c>
    </row>
    <row r="4209" spans="1:20" x14ac:dyDescent="0.2">
      <c r="A4209" s="1">
        <v>43431</v>
      </c>
      <c r="B4209" t="s">
        <v>22</v>
      </c>
      <c r="C4209">
        <v>27</v>
      </c>
      <c r="D4209">
        <v>8</v>
      </c>
      <c r="E4209">
        <v>0</v>
      </c>
      <c r="F4209">
        <v>255</v>
      </c>
      <c r="G4209" s="5">
        <v>2.5416666666666599</v>
      </c>
      <c r="H4209" s="5">
        <v>62607.583333333299</v>
      </c>
      <c r="I4209">
        <v>16</v>
      </c>
      <c r="J4209">
        <v>7</v>
      </c>
      <c r="K4209">
        <v>0</v>
      </c>
      <c r="L4209">
        <v>132</v>
      </c>
      <c r="M4209">
        <v>41</v>
      </c>
      <c r="N4209">
        <v>8</v>
      </c>
      <c r="O4209">
        <v>1</v>
      </c>
      <c r="P4209">
        <v>356</v>
      </c>
      <c r="Q4209">
        <v>28</v>
      </c>
      <c r="R4209">
        <v>8</v>
      </c>
      <c r="S4209">
        <v>0</v>
      </c>
      <c r="T4209">
        <v>257</v>
      </c>
    </row>
    <row r="4210" spans="1:20" x14ac:dyDescent="0.2">
      <c r="A4210" s="1">
        <v>43431</v>
      </c>
      <c r="B4210" t="s">
        <v>23</v>
      </c>
      <c r="C4210">
        <v>39</v>
      </c>
      <c r="D4210">
        <v>10</v>
      </c>
      <c r="E4210">
        <v>0</v>
      </c>
      <c r="F4210">
        <v>429</v>
      </c>
      <c r="G4210" s="5">
        <v>2.6969696969696901</v>
      </c>
      <c r="H4210" s="5">
        <v>51570.575757575702</v>
      </c>
      <c r="I4210">
        <v>32</v>
      </c>
      <c r="J4210">
        <v>10</v>
      </c>
      <c r="K4210">
        <v>1</v>
      </c>
      <c r="L4210">
        <v>337</v>
      </c>
      <c r="M4210">
        <v>38</v>
      </c>
      <c r="N4210">
        <v>10</v>
      </c>
      <c r="O4210">
        <v>0</v>
      </c>
      <c r="P4210">
        <v>415</v>
      </c>
      <c r="Q4210">
        <v>28</v>
      </c>
      <c r="R4210">
        <v>10</v>
      </c>
      <c r="S4210">
        <v>1</v>
      </c>
      <c r="T4210">
        <v>301</v>
      </c>
    </row>
    <row r="4211" spans="1:20" x14ac:dyDescent="0.2">
      <c r="A4211" s="1">
        <v>43431</v>
      </c>
      <c r="B4211" t="s">
        <v>24</v>
      </c>
      <c r="C4211">
        <v>15</v>
      </c>
      <c r="D4211">
        <v>2</v>
      </c>
      <c r="E4211">
        <v>0</v>
      </c>
      <c r="F4211">
        <v>32</v>
      </c>
      <c r="G4211" s="5">
        <v>2.1333333333333302</v>
      </c>
      <c r="H4211" s="5">
        <v>60067.866666666603</v>
      </c>
      <c r="I4211">
        <v>8</v>
      </c>
      <c r="J4211">
        <v>2</v>
      </c>
      <c r="K4211">
        <v>0</v>
      </c>
      <c r="L4211">
        <v>16</v>
      </c>
      <c r="M4211">
        <v>11</v>
      </c>
      <c r="N4211">
        <v>2</v>
      </c>
      <c r="O4211">
        <v>0</v>
      </c>
      <c r="P4211">
        <v>34</v>
      </c>
      <c r="Q4211">
        <v>11</v>
      </c>
      <c r="R4211">
        <v>2</v>
      </c>
      <c r="S4211">
        <v>0</v>
      </c>
      <c r="T4211">
        <v>28</v>
      </c>
    </row>
    <row r="4212" spans="1:20" x14ac:dyDescent="0.2">
      <c r="A4212" s="1">
        <v>43431</v>
      </c>
      <c r="B4212" t="s">
        <v>25</v>
      </c>
      <c r="C4212">
        <v>5</v>
      </c>
      <c r="D4212">
        <v>4</v>
      </c>
      <c r="E4212">
        <v>0</v>
      </c>
      <c r="F4212">
        <v>19</v>
      </c>
      <c r="G4212" s="5">
        <v>4.5</v>
      </c>
      <c r="H4212" s="5">
        <v>50141.75</v>
      </c>
      <c r="I4212">
        <v>10</v>
      </c>
      <c r="J4212">
        <v>4</v>
      </c>
      <c r="K4212">
        <v>0</v>
      </c>
      <c r="L4212">
        <v>35</v>
      </c>
      <c r="M4212">
        <v>9</v>
      </c>
      <c r="N4212">
        <v>4</v>
      </c>
      <c r="O4212">
        <v>0</v>
      </c>
      <c r="P4212">
        <v>34</v>
      </c>
      <c r="Q4212">
        <v>5</v>
      </c>
      <c r="R4212">
        <v>4</v>
      </c>
      <c r="S4212">
        <v>0</v>
      </c>
      <c r="T4212">
        <v>19</v>
      </c>
    </row>
    <row r="4213" spans="1:20" x14ac:dyDescent="0.2">
      <c r="A4213" s="1">
        <v>43431</v>
      </c>
      <c r="B4213" t="s">
        <v>26</v>
      </c>
      <c r="C4213">
        <v>26</v>
      </c>
      <c r="D4213">
        <v>2</v>
      </c>
      <c r="E4213">
        <v>0</v>
      </c>
      <c r="F4213">
        <v>46</v>
      </c>
      <c r="G4213" s="5">
        <v>10.4761904761904</v>
      </c>
      <c r="H4213" s="5">
        <v>52431.476190476104</v>
      </c>
      <c r="I4213">
        <v>32</v>
      </c>
      <c r="J4213">
        <v>2</v>
      </c>
      <c r="K4213">
        <v>0</v>
      </c>
      <c r="L4213">
        <v>63</v>
      </c>
      <c r="M4213">
        <v>37</v>
      </c>
      <c r="N4213">
        <v>2</v>
      </c>
      <c r="O4213">
        <v>0</v>
      </c>
      <c r="P4213">
        <v>72</v>
      </c>
      <c r="Q4213">
        <v>23</v>
      </c>
      <c r="R4213">
        <v>2</v>
      </c>
      <c r="S4213">
        <v>0</v>
      </c>
      <c r="T4213">
        <v>44</v>
      </c>
    </row>
    <row r="4214" spans="1:20" x14ac:dyDescent="0.2">
      <c r="A4214" s="1">
        <v>43431</v>
      </c>
      <c r="B4214" t="s">
        <v>27</v>
      </c>
      <c r="C4214">
        <v>5</v>
      </c>
      <c r="D4214">
        <v>8</v>
      </c>
      <c r="E4214">
        <v>2</v>
      </c>
      <c r="F4214">
        <v>39</v>
      </c>
      <c r="G4214" s="5">
        <v>13.6</v>
      </c>
      <c r="H4214" s="5">
        <v>20143.599999999999</v>
      </c>
      <c r="I4214">
        <v>10</v>
      </c>
      <c r="J4214">
        <v>8</v>
      </c>
      <c r="K4214">
        <v>1</v>
      </c>
      <c r="L4214">
        <v>85</v>
      </c>
      <c r="M4214">
        <v>9</v>
      </c>
      <c r="N4214">
        <v>8</v>
      </c>
      <c r="O4214">
        <v>0</v>
      </c>
      <c r="P4214">
        <v>90</v>
      </c>
      <c r="Q4214">
        <v>8</v>
      </c>
      <c r="R4214">
        <v>8</v>
      </c>
      <c r="S4214">
        <v>0</v>
      </c>
      <c r="T4214">
        <v>76</v>
      </c>
    </row>
    <row r="4215" spans="1:20" x14ac:dyDescent="0.2">
      <c r="A4215" s="1">
        <v>43431</v>
      </c>
      <c r="B4215" t="s">
        <v>28</v>
      </c>
      <c r="C4215">
        <v>12</v>
      </c>
      <c r="D4215">
        <v>7</v>
      </c>
      <c r="E4215">
        <v>3</v>
      </c>
      <c r="F4215">
        <v>47</v>
      </c>
      <c r="G4215" s="5">
        <v>2</v>
      </c>
      <c r="H4215" s="5">
        <v>66690.333333333299</v>
      </c>
      <c r="I4215">
        <v>12</v>
      </c>
      <c r="J4215">
        <v>7</v>
      </c>
      <c r="K4215">
        <v>1</v>
      </c>
      <c r="L4215">
        <v>70</v>
      </c>
      <c r="M4215">
        <v>19</v>
      </c>
      <c r="N4215">
        <v>10</v>
      </c>
      <c r="O4215">
        <v>2</v>
      </c>
      <c r="P4215">
        <v>159</v>
      </c>
      <c r="Q4215">
        <v>8</v>
      </c>
      <c r="R4215">
        <v>13</v>
      </c>
      <c r="S4215">
        <v>0</v>
      </c>
      <c r="T4215">
        <v>107</v>
      </c>
    </row>
    <row r="4216" spans="1:20" x14ac:dyDescent="0.2">
      <c r="A4216" s="1">
        <v>43431</v>
      </c>
      <c r="B4216" t="s">
        <v>29</v>
      </c>
      <c r="C4216">
        <v>14</v>
      </c>
      <c r="D4216">
        <v>2</v>
      </c>
      <c r="E4216">
        <v>0</v>
      </c>
      <c r="F4216">
        <v>32</v>
      </c>
      <c r="G4216" s="5">
        <v>2.1428571428571401</v>
      </c>
      <c r="H4216" s="5">
        <v>57184.857142857101</v>
      </c>
      <c r="I4216">
        <v>12</v>
      </c>
      <c r="J4216">
        <v>2</v>
      </c>
      <c r="K4216">
        <v>0</v>
      </c>
      <c r="L4216">
        <v>30</v>
      </c>
      <c r="M4216">
        <v>13</v>
      </c>
      <c r="N4216">
        <v>2</v>
      </c>
      <c r="O4216">
        <v>0</v>
      </c>
      <c r="P4216">
        <v>30</v>
      </c>
      <c r="Q4216">
        <v>14</v>
      </c>
      <c r="R4216">
        <v>2</v>
      </c>
      <c r="S4216">
        <v>0</v>
      </c>
      <c r="T4216">
        <v>42</v>
      </c>
    </row>
    <row r="4217" spans="1:20" x14ac:dyDescent="0.2">
      <c r="A4217" s="1">
        <v>43431</v>
      </c>
      <c r="B4217" t="s">
        <v>30</v>
      </c>
      <c r="C4217">
        <v>9</v>
      </c>
      <c r="D4217">
        <v>2</v>
      </c>
      <c r="E4217">
        <v>0</v>
      </c>
      <c r="F4217">
        <v>22</v>
      </c>
      <c r="G4217" s="5">
        <v>1.5</v>
      </c>
      <c r="H4217" s="5">
        <v>75087.625</v>
      </c>
      <c r="I4217">
        <v>8</v>
      </c>
      <c r="J4217">
        <v>2</v>
      </c>
      <c r="K4217">
        <v>0</v>
      </c>
      <c r="L4217">
        <v>14</v>
      </c>
      <c r="M4217">
        <v>14</v>
      </c>
      <c r="N4217">
        <v>2</v>
      </c>
      <c r="O4217">
        <v>0</v>
      </c>
      <c r="P4217">
        <v>40</v>
      </c>
      <c r="Q4217">
        <v>7</v>
      </c>
      <c r="R4217">
        <v>2</v>
      </c>
      <c r="S4217">
        <v>0</v>
      </c>
      <c r="T4217">
        <v>24</v>
      </c>
    </row>
    <row r="4218" spans="1:20" x14ac:dyDescent="0.2">
      <c r="A4218" s="1">
        <v>43431</v>
      </c>
      <c r="B4218" t="s">
        <v>31</v>
      </c>
      <c r="C4218">
        <v>57</v>
      </c>
      <c r="D4218">
        <v>13</v>
      </c>
      <c r="E4218">
        <v>1</v>
      </c>
      <c r="F4218">
        <v>658</v>
      </c>
      <c r="G4218" s="5">
        <v>8.7192982456140307</v>
      </c>
      <c r="H4218" s="5">
        <v>57931.771929824499</v>
      </c>
      <c r="I4218">
        <v>72</v>
      </c>
      <c r="J4218">
        <v>11</v>
      </c>
      <c r="K4218">
        <v>0</v>
      </c>
      <c r="L4218">
        <v>767</v>
      </c>
      <c r="M4218">
        <v>90</v>
      </c>
      <c r="N4218">
        <v>13</v>
      </c>
      <c r="O4218">
        <v>1</v>
      </c>
      <c r="P4218">
        <v>1087</v>
      </c>
      <c r="Q4218">
        <v>62</v>
      </c>
      <c r="R4218">
        <v>14</v>
      </c>
      <c r="S4218">
        <v>0</v>
      </c>
      <c r="T4218">
        <v>863</v>
      </c>
    </row>
    <row r="4219" spans="1:20" x14ac:dyDescent="0.2">
      <c r="A4219" s="1">
        <v>43431</v>
      </c>
      <c r="B4219" t="s">
        <v>32</v>
      </c>
      <c r="C4219">
        <v>16</v>
      </c>
      <c r="D4219">
        <v>3</v>
      </c>
      <c r="E4219">
        <v>0</v>
      </c>
      <c r="F4219">
        <v>61</v>
      </c>
      <c r="G4219" s="5">
        <v>2.6875</v>
      </c>
      <c r="H4219" s="5">
        <v>56323.8125</v>
      </c>
      <c r="I4219">
        <v>24</v>
      </c>
      <c r="J4219">
        <v>3</v>
      </c>
      <c r="K4219">
        <v>0</v>
      </c>
      <c r="L4219">
        <v>79</v>
      </c>
      <c r="M4219">
        <v>31</v>
      </c>
      <c r="N4219">
        <v>3</v>
      </c>
      <c r="O4219">
        <v>0</v>
      </c>
      <c r="P4219">
        <v>106</v>
      </c>
      <c r="Q4219">
        <v>29</v>
      </c>
      <c r="R4219">
        <v>3</v>
      </c>
      <c r="S4219">
        <v>0</v>
      </c>
      <c r="T4219">
        <v>131</v>
      </c>
    </row>
    <row r="4220" spans="1:20" x14ac:dyDescent="0.2">
      <c r="A4220" s="1">
        <v>43432</v>
      </c>
      <c r="B4220" t="s">
        <v>18</v>
      </c>
      <c r="C4220">
        <v>3</v>
      </c>
      <c r="D4220">
        <v>4</v>
      </c>
      <c r="E4220">
        <v>0</v>
      </c>
      <c r="F4220">
        <v>10</v>
      </c>
      <c r="G4220" s="5">
        <v>14.6666666666666</v>
      </c>
      <c r="H4220" s="5">
        <v>142.333333333333</v>
      </c>
      <c r="I4220">
        <v>8</v>
      </c>
      <c r="J4220">
        <v>4</v>
      </c>
      <c r="K4220">
        <v>0</v>
      </c>
      <c r="L4220">
        <v>28</v>
      </c>
      <c r="M4220">
        <v>1</v>
      </c>
      <c r="N4220">
        <v>4</v>
      </c>
      <c r="O4220">
        <v>0</v>
      </c>
      <c r="P4220">
        <v>4</v>
      </c>
      <c r="Q4220">
        <v>5</v>
      </c>
      <c r="R4220">
        <v>4</v>
      </c>
      <c r="S4220">
        <v>0</v>
      </c>
      <c r="T4220">
        <v>18</v>
      </c>
    </row>
    <row r="4221" spans="1:20" x14ac:dyDescent="0.2">
      <c r="A4221" s="1">
        <v>43432</v>
      </c>
      <c r="B4221" t="s">
        <v>19</v>
      </c>
      <c r="C4221">
        <v>9</v>
      </c>
      <c r="D4221">
        <v>11</v>
      </c>
      <c r="E4221">
        <v>1</v>
      </c>
      <c r="F4221">
        <v>86</v>
      </c>
      <c r="G4221" s="5">
        <v>3.1111111111111098</v>
      </c>
      <c r="H4221" s="5">
        <v>44514</v>
      </c>
      <c r="I4221">
        <v>36</v>
      </c>
      <c r="J4221">
        <v>9</v>
      </c>
      <c r="K4221">
        <v>1</v>
      </c>
      <c r="L4221">
        <v>286</v>
      </c>
      <c r="M4221">
        <v>24</v>
      </c>
      <c r="N4221">
        <v>13</v>
      </c>
      <c r="O4221">
        <v>3</v>
      </c>
      <c r="P4221">
        <v>241</v>
      </c>
      <c r="Q4221">
        <v>25</v>
      </c>
      <c r="R4221">
        <v>14</v>
      </c>
      <c r="S4221">
        <v>1</v>
      </c>
      <c r="T4221">
        <v>311</v>
      </c>
    </row>
    <row r="4222" spans="1:20" x14ac:dyDescent="0.2">
      <c r="A4222" s="1">
        <v>43432</v>
      </c>
      <c r="B4222" t="s">
        <v>20</v>
      </c>
      <c r="C4222">
        <v>11</v>
      </c>
      <c r="D4222">
        <v>15</v>
      </c>
      <c r="E4222">
        <v>5</v>
      </c>
      <c r="F4222">
        <v>114</v>
      </c>
      <c r="G4222" s="5">
        <v>7.7272727272727204</v>
      </c>
      <c r="H4222" s="5">
        <v>54644.818181818096</v>
      </c>
      <c r="I4222">
        <v>8</v>
      </c>
      <c r="J4222">
        <v>10</v>
      </c>
      <c r="K4222">
        <v>0</v>
      </c>
      <c r="L4222">
        <v>81</v>
      </c>
      <c r="M4222">
        <v>3</v>
      </c>
      <c r="N4222">
        <v>9</v>
      </c>
      <c r="O4222">
        <v>0</v>
      </c>
      <c r="P4222">
        <v>27</v>
      </c>
      <c r="Q4222">
        <v>16</v>
      </c>
      <c r="R4222">
        <v>14</v>
      </c>
      <c r="S4222">
        <v>0</v>
      </c>
      <c r="T4222">
        <v>218</v>
      </c>
    </row>
    <row r="4223" spans="1:20" x14ac:dyDescent="0.2">
      <c r="A4223" s="1">
        <v>43432</v>
      </c>
      <c r="B4223" t="s">
        <v>21</v>
      </c>
      <c r="C4223">
        <v>3</v>
      </c>
      <c r="D4223">
        <v>10</v>
      </c>
      <c r="E4223">
        <v>0</v>
      </c>
      <c r="F4223">
        <v>30</v>
      </c>
      <c r="G4223" s="5">
        <v>1.3333333333333299</v>
      </c>
      <c r="H4223" s="5">
        <v>66841</v>
      </c>
      <c r="I4223">
        <v>10</v>
      </c>
      <c r="J4223">
        <v>10</v>
      </c>
      <c r="K4223">
        <v>0</v>
      </c>
      <c r="L4223">
        <v>101</v>
      </c>
      <c r="M4223">
        <v>5</v>
      </c>
      <c r="N4223">
        <v>10</v>
      </c>
      <c r="O4223">
        <v>1</v>
      </c>
      <c r="P4223">
        <v>48</v>
      </c>
      <c r="Q4223">
        <v>11</v>
      </c>
      <c r="R4223">
        <v>10</v>
      </c>
      <c r="S4223">
        <v>0</v>
      </c>
      <c r="T4223">
        <v>110</v>
      </c>
    </row>
    <row r="4224" spans="1:20" x14ac:dyDescent="0.2">
      <c r="A4224" s="1">
        <v>43432</v>
      </c>
      <c r="B4224" t="s">
        <v>22</v>
      </c>
      <c r="C4224">
        <v>21</v>
      </c>
      <c r="D4224">
        <v>8</v>
      </c>
      <c r="E4224">
        <v>1</v>
      </c>
      <c r="F4224">
        <v>182</v>
      </c>
      <c r="G4224" s="5">
        <v>2.5238095238095202</v>
      </c>
      <c r="H4224" s="5">
        <v>61948.4285714285</v>
      </c>
      <c r="I4224">
        <v>25</v>
      </c>
      <c r="J4224">
        <v>7</v>
      </c>
      <c r="K4224">
        <v>0</v>
      </c>
      <c r="L4224">
        <v>208</v>
      </c>
      <c r="M4224">
        <v>14</v>
      </c>
      <c r="N4224">
        <v>8</v>
      </c>
      <c r="O4224">
        <v>0</v>
      </c>
      <c r="P4224">
        <v>126</v>
      </c>
      <c r="Q4224">
        <v>28</v>
      </c>
      <c r="R4224">
        <v>8</v>
      </c>
      <c r="S4224">
        <v>1</v>
      </c>
      <c r="T4224">
        <v>243</v>
      </c>
    </row>
    <row r="4225" spans="1:20" x14ac:dyDescent="0.2">
      <c r="A4225" s="1">
        <v>43432</v>
      </c>
      <c r="B4225" t="s">
        <v>23</v>
      </c>
      <c r="C4225">
        <v>25</v>
      </c>
      <c r="D4225">
        <v>10</v>
      </c>
      <c r="E4225">
        <v>0</v>
      </c>
      <c r="F4225">
        <v>275</v>
      </c>
      <c r="G4225" s="5">
        <v>2.4166666666666599</v>
      </c>
      <c r="H4225" s="5">
        <v>66707.083333333299</v>
      </c>
      <c r="I4225">
        <v>55</v>
      </c>
      <c r="J4225">
        <v>10</v>
      </c>
      <c r="K4225">
        <v>1</v>
      </c>
      <c r="L4225">
        <v>582</v>
      </c>
      <c r="M4225">
        <v>13</v>
      </c>
      <c r="N4225">
        <v>10</v>
      </c>
      <c r="O4225">
        <v>0</v>
      </c>
      <c r="P4225">
        <v>143</v>
      </c>
      <c r="Q4225">
        <v>58</v>
      </c>
      <c r="R4225">
        <v>10</v>
      </c>
      <c r="S4225">
        <v>0</v>
      </c>
      <c r="T4225">
        <v>631</v>
      </c>
    </row>
    <row r="4226" spans="1:20" x14ac:dyDescent="0.2">
      <c r="A4226" s="1">
        <v>43432</v>
      </c>
      <c r="B4226" t="s">
        <v>24</v>
      </c>
      <c r="C4226">
        <v>6</v>
      </c>
      <c r="D4226">
        <v>2</v>
      </c>
      <c r="E4226">
        <v>0</v>
      </c>
      <c r="F4226">
        <v>15</v>
      </c>
      <c r="G4226" s="5">
        <v>2.6666666666666599</v>
      </c>
      <c r="H4226" s="5">
        <v>66759.166666666599</v>
      </c>
      <c r="I4226">
        <v>16</v>
      </c>
      <c r="J4226">
        <v>2</v>
      </c>
      <c r="K4226">
        <v>0</v>
      </c>
      <c r="L4226">
        <v>36</v>
      </c>
      <c r="M4226">
        <v>10</v>
      </c>
      <c r="N4226">
        <v>2</v>
      </c>
      <c r="O4226">
        <v>0</v>
      </c>
      <c r="P4226">
        <v>54</v>
      </c>
      <c r="Q4226">
        <v>12</v>
      </c>
      <c r="R4226">
        <v>2</v>
      </c>
      <c r="S4226">
        <v>0</v>
      </c>
      <c r="T4226">
        <v>54</v>
      </c>
    </row>
    <row r="4227" spans="1:20" x14ac:dyDescent="0.2">
      <c r="A4227" s="1">
        <v>43432</v>
      </c>
      <c r="B4227" t="s">
        <v>25</v>
      </c>
      <c r="C4227">
        <v>10</v>
      </c>
      <c r="D4227">
        <v>4</v>
      </c>
      <c r="E4227">
        <v>0</v>
      </c>
      <c r="F4227">
        <v>39</v>
      </c>
      <c r="G4227" s="5">
        <v>4.875</v>
      </c>
      <c r="H4227" s="5">
        <v>62558.375</v>
      </c>
      <c r="I4227">
        <v>16</v>
      </c>
      <c r="J4227">
        <v>4</v>
      </c>
      <c r="K4227">
        <v>0</v>
      </c>
      <c r="L4227">
        <v>56</v>
      </c>
      <c r="M4227">
        <v>8</v>
      </c>
      <c r="N4227">
        <v>4</v>
      </c>
      <c r="O4227">
        <v>0</v>
      </c>
      <c r="P4227">
        <v>32</v>
      </c>
      <c r="Q4227">
        <v>5</v>
      </c>
      <c r="R4227">
        <v>4</v>
      </c>
      <c r="S4227">
        <v>0</v>
      </c>
      <c r="T4227">
        <v>20</v>
      </c>
    </row>
    <row r="4228" spans="1:20" x14ac:dyDescent="0.2">
      <c r="A4228" s="1">
        <v>43432</v>
      </c>
      <c r="B4228" t="s">
        <v>26</v>
      </c>
      <c r="C4228">
        <v>21</v>
      </c>
      <c r="D4228">
        <v>2</v>
      </c>
      <c r="E4228">
        <v>0</v>
      </c>
      <c r="F4228">
        <v>39</v>
      </c>
      <c r="G4228" s="5">
        <v>6.5384615384615303</v>
      </c>
      <c r="H4228" s="5">
        <v>53950.846153846098</v>
      </c>
      <c r="I4228">
        <v>39</v>
      </c>
      <c r="J4228">
        <v>2</v>
      </c>
      <c r="K4228">
        <v>0</v>
      </c>
      <c r="L4228">
        <v>78</v>
      </c>
      <c r="M4228">
        <v>20</v>
      </c>
      <c r="N4228">
        <v>2</v>
      </c>
      <c r="O4228">
        <v>0</v>
      </c>
      <c r="P4228">
        <v>34</v>
      </c>
      <c r="Q4228">
        <v>21</v>
      </c>
      <c r="R4228">
        <v>2</v>
      </c>
      <c r="S4228">
        <v>0</v>
      </c>
      <c r="T4228">
        <v>41</v>
      </c>
    </row>
    <row r="4229" spans="1:20" x14ac:dyDescent="0.2">
      <c r="A4229" s="1">
        <v>43432</v>
      </c>
      <c r="B4229" t="s">
        <v>27</v>
      </c>
      <c r="C4229">
        <v>13</v>
      </c>
      <c r="D4229">
        <v>8</v>
      </c>
      <c r="E4229">
        <v>2</v>
      </c>
      <c r="F4229">
        <v>104</v>
      </c>
      <c r="G4229" s="5">
        <v>2.5454545454545401</v>
      </c>
      <c r="H4229" s="5">
        <v>72751.727272727207</v>
      </c>
      <c r="I4229">
        <v>5</v>
      </c>
      <c r="J4229">
        <v>8</v>
      </c>
      <c r="K4229">
        <v>0</v>
      </c>
      <c r="L4229">
        <v>46</v>
      </c>
      <c r="M4229">
        <v>7</v>
      </c>
      <c r="N4229">
        <v>8</v>
      </c>
      <c r="O4229">
        <v>0</v>
      </c>
      <c r="P4229">
        <v>65</v>
      </c>
      <c r="Q4229">
        <v>5</v>
      </c>
      <c r="R4229">
        <v>8</v>
      </c>
      <c r="S4229">
        <v>0</v>
      </c>
      <c r="T4229">
        <v>48</v>
      </c>
    </row>
    <row r="4230" spans="1:20" x14ac:dyDescent="0.2">
      <c r="A4230" s="1">
        <v>43432</v>
      </c>
      <c r="B4230" t="s">
        <v>28</v>
      </c>
      <c r="C4230">
        <v>11</v>
      </c>
      <c r="D4230">
        <v>10</v>
      </c>
      <c r="E4230">
        <v>1</v>
      </c>
      <c r="F4230">
        <v>106</v>
      </c>
      <c r="G4230" s="5">
        <v>8.1818181818181799</v>
      </c>
      <c r="H4230" s="5">
        <v>18250</v>
      </c>
      <c r="I4230">
        <v>15</v>
      </c>
      <c r="J4230">
        <v>8</v>
      </c>
      <c r="K4230">
        <v>1</v>
      </c>
      <c r="L4230">
        <v>114</v>
      </c>
      <c r="M4230">
        <v>15</v>
      </c>
      <c r="N4230">
        <v>8</v>
      </c>
      <c r="O4230">
        <v>1</v>
      </c>
      <c r="P4230">
        <v>107</v>
      </c>
      <c r="Q4230">
        <v>21</v>
      </c>
      <c r="R4230">
        <v>20</v>
      </c>
      <c r="S4230">
        <v>0</v>
      </c>
      <c r="T4230">
        <v>306</v>
      </c>
    </row>
    <row r="4231" spans="1:20" x14ac:dyDescent="0.2">
      <c r="A4231" s="1">
        <v>43432</v>
      </c>
      <c r="B4231" t="s">
        <v>29</v>
      </c>
      <c r="C4231">
        <v>12</v>
      </c>
      <c r="D4231">
        <v>2</v>
      </c>
      <c r="E4231">
        <v>0</v>
      </c>
      <c r="F4231">
        <v>27</v>
      </c>
      <c r="G4231" s="5">
        <v>8</v>
      </c>
      <c r="H4231" s="5">
        <v>50101.916666666599</v>
      </c>
      <c r="I4231">
        <v>25</v>
      </c>
      <c r="J4231">
        <v>2</v>
      </c>
      <c r="K4231">
        <v>0</v>
      </c>
      <c r="L4231">
        <v>58</v>
      </c>
      <c r="M4231">
        <v>13</v>
      </c>
      <c r="N4231">
        <v>2</v>
      </c>
      <c r="O4231">
        <v>0</v>
      </c>
      <c r="P4231">
        <v>36</v>
      </c>
      <c r="Q4231">
        <v>13</v>
      </c>
      <c r="R4231">
        <v>2</v>
      </c>
      <c r="S4231">
        <v>0</v>
      </c>
      <c r="T4231">
        <v>51</v>
      </c>
    </row>
    <row r="4232" spans="1:20" x14ac:dyDescent="0.2">
      <c r="A4232" s="1">
        <v>43432</v>
      </c>
      <c r="B4232" t="s">
        <v>30</v>
      </c>
      <c r="C4232">
        <v>5</v>
      </c>
      <c r="D4232">
        <v>2</v>
      </c>
      <c r="E4232">
        <v>0</v>
      </c>
      <c r="F4232">
        <v>16</v>
      </c>
      <c r="G4232" s="5">
        <v>10.5</v>
      </c>
      <c r="H4232" s="5">
        <v>192.25</v>
      </c>
      <c r="I4232">
        <v>14</v>
      </c>
      <c r="J4232">
        <v>2</v>
      </c>
      <c r="K4232">
        <v>0</v>
      </c>
      <c r="L4232">
        <v>32</v>
      </c>
      <c r="M4232">
        <v>14</v>
      </c>
      <c r="N4232">
        <v>2</v>
      </c>
      <c r="O4232">
        <v>1</v>
      </c>
      <c r="P4232">
        <v>38</v>
      </c>
      <c r="Q4232">
        <v>16</v>
      </c>
      <c r="R4232">
        <v>2</v>
      </c>
      <c r="S4232">
        <v>0</v>
      </c>
      <c r="T4232">
        <v>52</v>
      </c>
    </row>
    <row r="4233" spans="1:20" x14ac:dyDescent="0.2">
      <c r="A4233" s="1">
        <v>43432</v>
      </c>
      <c r="B4233" t="s">
        <v>31</v>
      </c>
      <c r="C4233">
        <v>46</v>
      </c>
      <c r="D4233">
        <v>13</v>
      </c>
      <c r="E4233">
        <v>1</v>
      </c>
      <c r="F4233">
        <v>550</v>
      </c>
      <c r="G4233" s="5">
        <v>4.6666666666666599</v>
      </c>
      <c r="H4233" s="5">
        <v>53420.688888888799</v>
      </c>
      <c r="I4233">
        <v>82</v>
      </c>
      <c r="J4233">
        <v>12</v>
      </c>
      <c r="K4233">
        <v>0</v>
      </c>
      <c r="L4233">
        <v>930</v>
      </c>
      <c r="M4233">
        <v>42</v>
      </c>
      <c r="N4233">
        <v>13</v>
      </c>
      <c r="O4233">
        <v>2</v>
      </c>
      <c r="P4233">
        <v>500</v>
      </c>
      <c r="Q4233">
        <v>72</v>
      </c>
      <c r="R4233">
        <v>20</v>
      </c>
      <c r="S4233">
        <v>0</v>
      </c>
      <c r="T4233">
        <v>1374</v>
      </c>
    </row>
    <row r="4234" spans="1:20" x14ac:dyDescent="0.2">
      <c r="A4234" s="1">
        <v>43432</v>
      </c>
      <c r="B4234" t="s">
        <v>32</v>
      </c>
      <c r="C4234">
        <v>13</v>
      </c>
      <c r="D4234">
        <v>3</v>
      </c>
      <c r="E4234">
        <v>0</v>
      </c>
      <c r="F4234">
        <v>57</v>
      </c>
      <c r="G4234" s="5">
        <v>9.3846153846153797</v>
      </c>
      <c r="H4234" s="5">
        <v>46199.1538461538</v>
      </c>
      <c r="I4234">
        <v>30</v>
      </c>
      <c r="J4234">
        <v>3</v>
      </c>
      <c r="K4234">
        <v>0</v>
      </c>
      <c r="L4234">
        <v>108</v>
      </c>
      <c r="M4234">
        <v>18</v>
      </c>
      <c r="N4234">
        <v>3</v>
      </c>
      <c r="O4234">
        <v>1</v>
      </c>
      <c r="P4234">
        <v>84</v>
      </c>
      <c r="Q4234">
        <v>31</v>
      </c>
      <c r="R4234">
        <v>3</v>
      </c>
      <c r="S4234">
        <v>0</v>
      </c>
      <c r="T4234">
        <v>126</v>
      </c>
    </row>
    <row r="4235" spans="1:20" x14ac:dyDescent="0.2">
      <c r="A4235" s="1">
        <v>43433</v>
      </c>
      <c r="B4235" t="s">
        <v>18</v>
      </c>
      <c r="C4235">
        <v>10</v>
      </c>
      <c r="D4235">
        <v>4</v>
      </c>
      <c r="E4235">
        <v>2</v>
      </c>
      <c r="F4235">
        <v>21</v>
      </c>
      <c r="G4235" s="5">
        <v>1.71428571428571</v>
      </c>
      <c r="H4235" s="5">
        <v>71544.142857142797</v>
      </c>
      <c r="I4235">
        <v>7</v>
      </c>
      <c r="J4235">
        <v>4</v>
      </c>
      <c r="K4235">
        <v>0</v>
      </c>
      <c r="L4235">
        <v>24</v>
      </c>
      <c r="M4235">
        <v>7</v>
      </c>
      <c r="N4235">
        <v>4</v>
      </c>
      <c r="O4235">
        <v>0</v>
      </c>
      <c r="P4235">
        <v>24</v>
      </c>
      <c r="Q4235">
        <v>0</v>
      </c>
      <c r="R4235">
        <v>0</v>
      </c>
      <c r="S4235">
        <v>0</v>
      </c>
      <c r="T4235">
        <v>0</v>
      </c>
    </row>
    <row r="4236" spans="1:20" x14ac:dyDescent="0.2">
      <c r="A4236" s="1">
        <v>43433</v>
      </c>
      <c r="B4236" t="s">
        <v>19</v>
      </c>
      <c r="C4236">
        <v>28</v>
      </c>
      <c r="D4236">
        <v>12</v>
      </c>
      <c r="E4236">
        <v>1</v>
      </c>
      <c r="F4236">
        <v>303</v>
      </c>
      <c r="G4236" s="5">
        <v>5.5714285714285703</v>
      </c>
      <c r="H4236" s="5">
        <v>46512.714285714203</v>
      </c>
      <c r="I4236">
        <v>25</v>
      </c>
      <c r="J4236">
        <v>10</v>
      </c>
      <c r="K4236">
        <v>0</v>
      </c>
      <c r="L4236">
        <v>234</v>
      </c>
      <c r="M4236">
        <v>20</v>
      </c>
      <c r="N4236">
        <v>12</v>
      </c>
      <c r="O4236">
        <v>1</v>
      </c>
      <c r="P4236">
        <v>218</v>
      </c>
      <c r="Q4236">
        <v>0</v>
      </c>
      <c r="R4236">
        <v>0</v>
      </c>
      <c r="S4236">
        <v>0</v>
      </c>
      <c r="T4236">
        <v>0</v>
      </c>
    </row>
    <row r="4237" spans="1:20" x14ac:dyDescent="0.2">
      <c r="A4237" s="1">
        <v>43433</v>
      </c>
      <c r="B4237" t="s">
        <v>20</v>
      </c>
      <c r="C4237">
        <v>16</v>
      </c>
      <c r="D4237">
        <v>9</v>
      </c>
      <c r="E4237">
        <v>0</v>
      </c>
      <c r="F4237">
        <v>143</v>
      </c>
      <c r="G4237" s="5">
        <v>6.25</v>
      </c>
      <c r="H4237" s="5">
        <v>43902.625</v>
      </c>
      <c r="I4237">
        <v>12</v>
      </c>
      <c r="J4237">
        <v>6</v>
      </c>
      <c r="K4237">
        <v>0</v>
      </c>
      <c r="L4237">
        <v>72</v>
      </c>
      <c r="M4237">
        <v>11</v>
      </c>
      <c r="N4237">
        <v>8</v>
      </c>
      <c r="O4237">
        <v>0</v>
      </c>
      <c r="P4237">
        <v>79</v>
      </c>
      <c r="Q4237">
        <v>0</v>
      </c>
      <c r="R4237">
        <v>0</v>
      </c>
      <c r="S4237">
        <v>0</v>
      </c>
      <c r="T4237">
        <v>0</v>
      </c>
    </row>
    <row r="4238" spans="1:20" x14ac:dyDescent="0.2">
      <c r="A4238" s="1">
        <v>43433</v>
      </c>
      <c r="B4238" t="s">
        <v>21</v>
      </c>
      <c r="C4238">
        <v>5</v>
      </c>
      <c r="D4238">
        <v>10</v>
      </c>
      <c r="E4238">
        <v>0</v>
      </c>
      <c r="F4238">
        <v>51</v>
      </c>
      <c r="G4238" s="5">
        <v>7.2</v>
      </c>
      <c r="H4238" s="5">
        <v>40181</v>
      </c>
      <c r="I4238">
        <v>8</v>
      </c>
      <c r="J4238">
        <v>10</v>
      </c>
      <c r="K4238">
        <v>0</v>
      </c>
      <c r="L4238">
        <v>77</v>
      </c>
      <c r="M4238">
        <v>8</v>
      </c>
      <c r="N4238">
        <v>10</v>
      </c>
      <c r="O4238">
        <v>0</v>
      </c>
      <c r="P4238">
        <v>81</v>
      </c>
      <c r="Q4238">
        <v>0</v>
      </c>
      <c r="R4238">
        <v>0</v>
      </c>
      <c r="S4238">
        <v>0</v>
      </c>
      <c r="T4238">
        <v>0</v>
      </c>
    </row>
    <row r="4239" spans="1:20" x14ac:dyDescent="0.2">
      <c r="A4239" s="1">
        <v>43433</v>
      </c>
      <c r="B4239" t="s">
        <v>22</v>
      </c>
      <c r="C4239">
        <v>26</v>
      </c>
      <c r="D4239">
        <v>8</v>
      </c>
      <c r="E4239">
        <v>1</v>
      </c>
      <c r="F4239">
        <v>232</v>
      </c>
      <c r="G4239" s="5">
        <v>3.0869565217391299</v>
      </c>
      <c r="H4239" s="5">
        <v>52404.869565217297</v>
      </c>
      <c r="I4239">
        <v>19</v>
      </c>
      <c r="J4239">
        <v>7</v>
      </c>
      <c r="K4239">
        <v>0</v>
      </c>
      <c r="L4239">
        <v>161</v>
      </c>
      <c r="M4239">
        <v>28</v>
      </c>
      <c r="N4239">
        <v>8</v>
      </c>
      <c r="O4239">
        <v>0</v>
      </c>
      <c r="P4239">
        <v>259</v>
      </c>
      <c r="Q4239">
        <v>0</v>
      </c>
      <c r="R4239">
        <v>0</v>
      </c>
      <c r="S4239">
        <v>0</v>
      </c>
      <c r="T4239">
        <v>0</v>
      </c>
    </row>
    <row r="4240" spans="1:20" x14ac:dyDescent="0.2">
      <c r="A4240" s="1">
        <v>43433</v>
      </c>
      <c r="B4240" t="s">
        <v>23</v>
      </c>
      <c r="C4240">
        <v>41</v>
      </c>
      <c r="D4240">
        <v>10</v>
      </c>
      <c r="E4240">
        <v>1</v>
      </c>
      <c r="F4240">
        <v>433</v>
      </c>
      <c r="G4240" s="5">
        <v>2.6842105263157801</v>
      </c>
      <c r="H4240" s="5">
        <v>68486.052631578903</v>
      </c>
      <c r="I4240">
        <v>48</v>
      </c>
      <c r="J4240">
        <v>10</v>
      </c>
      <c r="K4240">
        <v>0</v>
      </c>
      <c r="L4240">
        <v>529</v>
      </c>
      <c r="M4240">
        <v>38</v>
      </c>
      <c r="N4240">
        <v>10</v>
      </c>
      <c r="O4240">
        <v>0</v>
      </c>
      <c r="P4240">
        <v>422</v>
      </c>
      <c r="Q4240">
        <v>0</v>
      </c>
      <c r="R4240">
        <v>0</v>
      </c>
      <c r="S4240">
        <v>0</v>
      </c>
      <c r="T4240">
        <v>0</v>
      </c>
    </row>
    <row r="4241" spans="1:20" x14ac:dyDescent="0.2">
      <c r="A4241" s="1">
        <v>43433</v>
      </c>
      <c r="B4241" t="s">
        <v>24</v>
      </c>
      <c r="C4241">
        <v>11</v>
      </c>
      <c r="D4241">
        <v>2</v>
      </c>
      <c r="E4241">
        <v>0</v>
      </c>
      <c r="F4241">
        <v>38</v>
      </c>
      <c r="G4241" s="5">
        <v>3.72727272727272</v>
      </c>
      <c r="H4241" s="5">
        <v>63797.4545454545</v>
      </c>
      <c r="I4241">
        <v>9</v>
      </c>
      <c r="J4241">
        <v>2</v>
      </c>
      <c r="K4241">
        <v>0</v>
      </c>
      <c r="L4241">
        <v>20</v>
      </c>
      <c r="M4241">
        <v>10</v>
      </c>
      <c r="N4241">
        <v>2</v>
      </c>
      <c r="O4241">
        <v>1</v>
      </c>
      <c r="P4241">
        <v>15</v>
      </c>
      <c r="Q4241">
        <v>0</v>
      </c>
      <c r="R4241">
        <v>0</v>
      </c>
      <c r="S4241">
        <v>0</v>
      </c>
      <c r="T4241">
        <v>0</v>
      </c>
    </row>
    <row r="4242" spans="1:20" x14ac:dyDescent="0.2">
      <c r="A4242" s="1">
        <v>43433</v>
      </c>
      <c r="B4242" t="s">
        <v>25</v>
      </c>
      <c r="C4242">
        <v>6</v>
      </c>
      <c r="D4242">
        <v>4</v>
      </c>
      <c r="E4242">
        <v>1</v>
      </c>
      <c r="F4242">
        <v>20</v>
      </c>
      <c r="G4242" s="5">
        <v>2.1666666666666599</v>
      </c>
      <c r="H4242" s="5">
        <v>83345.333333333299</v>
      </c>
      <c r="I4242">
        <v>8</v>
      </c>
      <c r="J4242">
        <v>4</v>
      </c>
      <c r="K4242">
        <v>0</v>
      </c>
      <c r="L4242">
        <v>28</v>
      </c>
      <c r="M4242">
        <v>10</v>
      </c>
      <c r="N4242">
        <v>4</v>
      </c>
      <c r="O4242">
        <v>0</v>
      </c>
      <c r="P4242">
        <v>39</v>
      </c>
      <c r="Q4242">
        <v>0</v>
      </c>
      <c r="R4242">
        <v>0</v>
      </c>
      <c r="S4242">
        <v>0</v>
      </c>
      <c r="T4242">
        <v>0</v>
      </c>
    </row>
    <row r="4243" spans="1:20" x14ac:dyDescent="0.2">
      <c r="A4243" s="1">
        <v>43433</v>
      </c>
      <c r="B4243" t="s">
        <v>26</v>
      </c>
      <c r="C4243">
        <v>26</v>
      </c>
      <c r="D4243">
        <v>2</v>
      </c>
      <c r="E4243">
        <v>0</v>
      </c>
      <c r="F4243">
        <v>42</v>
      </c>
      <c r="G4243" s="5">
        <v>4.05</v>
      </c>
      <c r="H4243" s="5">
        <v>60070.75</v>
      </c>
      <c r="I4243">
        <v>26</v>
      </c>
      <c r="J4243">
        <v>2</v>
      </c>
      <c r="K4243">
        <v>0</v>
      </c>
      <c r="L4243">
        <v>51</v>
      </c>
      <c r="M4243">
        <v>36</v>
      </c>
      <c r="N4243">
        <v>2</v>
      </c>
      <c r="O4243">
        <v>0</v>
      </c>
      <c r="P4243">
        <v>65</v>
      </c>
      <c r="Q4243">
        <v>0</v>
      </c>
      <c r="R4243">
        <v>0</v>
      </c>
      <c r="S4243">
        <v>0</v>
      </c>
      <c r="T4243">
        <v>0</v>
      </c>
    </row>
    <row r="4244" spans="1:20" x14ac:dyDescent="0.2">
      <c r="A4244" s="1">
        <v>43433</v>
      </c>
      <c r="B4244" t="s">
        <v>27</v>
      </c>
      <c r="C4244">
        <v>11</v>
      </c>
      <c r="D4244">
        <v>8</v>
      </c>
      <c r="E4244">
        <v>2</v>
      </c>
      <c r="F4244">
        <v>76</v>
      </c>
      <c r="G4244" s="5">
        <v>2</v>
      </c>
      <c r="H4244" s="5">
        <v>45537.909090909001</v>
      </c>
      <c r="I4244">
        <v>7</v>
      </c>
      <c r="J4244">
        <v>8</v>
      </c>
      <c r="K4244">
        <v>0</v>
      </c>
      <c r="L4244">
        <v>66</v>
      </c>
      <c r="M4244">
        <v>13</v>
      </c>
      <c r="N4244">
        <v>8</v>
      </c>
      <c r="O4244">
        <v>0</v>
      </c>
      <c r="P4244">
        <v>119</v>
      </c>
      <c r="Q4244">
        <v>0</v>
      </c>
      <c r="R4244">
        <v>0</v>
      </c>
      <c r="S4244">
        <v>0</v>
      </c>
      <c r="T4244">
        <v>0</v>
      </c>
    </row>
    <row r="4245" spans="1:20" x14ac:dyDescent="0.2">
      <c r="A4245" s="1">
        <v>43433</v>
      </c>
      <c r="B4245" t="s">
        <v>28</v>
      </c>
      <c r="C4245">
        <v>19</v>
      </c>
      <c r="D4245">
        <v>8</v>
      </c>
      <c r="E4245">
        <v>0</v>
      </c>
      <c r="F4245">
        <v>143</v>
      </c>
      <c r="G4245" s="5">
        <v>11.421052631578901</v>
      </c>
      <c r="H4245" s="5">
        <v>21217.947368420999</v>
      </c>
      <c r="I4245">
        <v>11</v>
      </c>
      <c r="J4245">
        <v>6</v>
      </c>
      <c r="K4245">
        <v>0</v>
      </c>
      <c r="L4245">
        <v>70</v>
      </c>
      <c r="M4245">
        <v>12</v>
      </c>
      <c r="N4245">
        <v>6</v>
      </c>
      <c r="O4245">
        <v>0</v>
      </c>
      <c r="P4245">
        <v>77</v>
      </c>
      <c r="Q4245">
        <v>1</v>
      </c>
      <c r="R4245">
        <v>50</v>
      </c>
      <c r="S4245">
        <v>0</v>
      </c>
      <c r="T4245">
        <v>50</v>
      </c>
    </row>
    <row r="4246" spans="1:20" x14ac:dyDescent="0.2">
      <c r="A4246" s="1">
        <v>43433</v>
      </c>
      <c r="B4246" t="s">
        <v>29</v>
      </c>
      <c r="C4246">
        <v>11</v>
      </c>
      <c r="D4246">
        <v>2</v>
      </c>
      <c r="E4246">
        <v>0</v>
      </c>
      <c r="F4246">
        <v>38</v>
      </c>
      <c r="G4246" s="5">
        <v>3.4545454545454501</v>
      </c>
      <c r="H4246" s="5">
        <v>45642.272727272699</v>
      </c>
      <c r="I4246">
        <v>16</v>
      </c>
      <c r="J4246">
        <v>2</v>
      </c>
      <c r="K4246">
        <v>0</v>
      </c>
      <c r="L4246">
        <v>31</v>
      </c>
      <c r="M4246">
        <v>10</v>
      </c>
      <c r="N4246">
        <v>2</v>
      </c>
      <c r="O4246">
        <v>0</v>
      </c>
      <c r="P4246">
        <v>27</v>
      </c>
      <c r="Q4246">
        <v>0</v>
      </c>
      <c r="R4246">
        <v>0</v>
      </c>
      <c r="S4246">
        <v>0</v>
      </c>
      <c r="T4246">
        <v>0</v>
      </c>
    </row>
    <row r="4247" spans="1:20" x14ac:dyDescent="0.2">
      <c r="A4247" s="1">
        <v>43433</v>
      </c>
      <c r="B4247" t="s">
        <v>30</v>
      </c>
      <c r="C4247">
        <v>13</v>
      </c>
      <c r="D4247">
        <v>2</v>
      </c>
      <c r="E4247">
        <v>0</v>
      </c>
      <c r="F4247">
        <v>33</v>
      </c>
      <c r="G4247" s="5">
        <v>5.6363636363636296</v>
      </c>
      <c r="H4247" s="5">
        <v>36661.363636363603</v>
      </c>
      <c r="I4247">
        <v>9</v>
      </c>
      <c r="J4247">
        <v>2</v>
      </c>
      <c r="K4247">
        <v>0</v>
      </c>
      <c r="L4247">
        <v>18</v>
      </c>
      <c r="M4247">
        <v>5</v>
      </c>
      <c r="N4247">
        <v>2</v>
      </c>
      <c r="O4247">
        <v>0</v>
      </c>
      <c r="P4247">
        <v>16</v>
      </c>
      <c r="Q4247">
        <v>0</v>
      </c>
      <c r="R4247">
        <v>0</v>
      </c>
      <c r="S4247">
        <v>0</v>
      </c>
      <c r="T4247">
        <v>0</v>
      </c>
    </row>
    <row r="4248" spans="1:20" x14ac:dyDescent="0.2">
      <c r="A4248" s="1">
        <v>43433</v>
      </c>
      <c r="B4248" t="s">
        <v>31</v>
      </c>
      <c r="C4248">
        <v>61</v>
      </c>
      <c r="D4248">
        <v>14</v>
      </c>
      <c r="E4248">
        <v>1</v>
      </c>
      <c r="F4248">
        <v>781</v>
      </c>
      <c r="G4248" s="5">
        <v>7.7868852459016296</v>
      </c>
      <c r="H4248" s="5">
        <v>44377.459016393397</v>
      </c>
      <c r="I4248">
        <v>75</v>
      </c>
      <c r="J4248">
        <v>12</v>
      </c>
      <c r="K4248">
        <v>0</v>
      </c>
      <c r="L4248">
        <v>877</v>
      </c>
      <c r="M4248">
        <v>68</v>
      </c>
      <c r="N4248">
        <v>12</v>
      </c>
      <c r="O4248">
        <v>0</v>
      </c>
      <c r="P4248">
        <v>788</v>
      </c>
      <c r="Q4248">
        <v>0</v>
      </c>
      <c r="R4248">
        <v>0</v>
      </c>
      <c r="S4248">
        <v>0</v>
      </c>
      <c r="T4248">
        <v>0</v>
      </c>
    </row>
    <row r="4249" spans="1:20" x14ac:dyDescent="0.2">
      <c r="A4249" s="1">
        <v>43433</v>
      </c>
      <c r="B4249" t="s">
        <v>32</v>
      </c>
      <c r="C4249">
        <v>22</v>
      </c>
      <c r="D4249">
        <v>3</v>
      </c>
      <c r="E4249">
        <v>0</v>
      </c>
      <c r="F4249">
        <v>98</v>
      </c>
      <c r="G4249" s="5">
        <v>4.0909090909090899</v>
      </c>
      <c r="H4249" s="5">
        <v>63793.590909090897</v>
      </c>
      <c r="I4249">
        <v>23</v>
      </c>
      <c r="J4249">
        <v>3</v>
      </c>
      <c r="K4249">
        <v>0</v>
      </c>
      <c r="L4249">
        <v>91</v>
      </c>
      <c r="M4249">
        <v>30</v>
      </c>
      <c r="N4249">
        <v>3</v>
      </c>
      <c r="O4249">
        <v>0</v>
      </c>
      <c r="P4249">
        <v>117</v>
      </c>
      <c r="Q4249">
        <v>0</v>
      </c>
      <c r="R4249">
        <v>0</v>
      </c>
      <c r="S4249">
        <v>0</v>
      </c>
      <c r="T4249">
        <v>0</v>
      </c>
    </row>
    <row r="4250" spans="1:20" x14ac:dyDescent="0.2">
      <c r="A4250" s="1">
        <v>43434</v>
      </c>
      <c r="B4250" t="s">
        <v>18</v>
      </c>
      <c r="C4250">
        <v>4</v>
      </c>
      <c r="D4250">
        <v>4</v>
      </c>
      <c r="E4250">
        <v>0</v>
      </c>
      <c r="F4250">
        <v>14</v>
      </c>
      <c r="G4250" s="5">
        <v>1.25</v>
      </c>
      <c r="H4250" s="5">
        <v>74999.5</v>
      </c>
      <c r="I4250">
        <v>7</v>
      </c>
      <c r="J4250">
        <v>4</v>
      </c>
      <c r="K4250">
        <v>0</v>
      </c>
      <c r="L4250">
        <v>24</v>
      </c>
      <c r="M4250">
        <v>15</v>
      </c>
      <c r="N4250">
        <v>4</v>
      </c>
      <c r="O4250">
        <v>0</v>
      </c>
      <c r="P4250">
        <v>52</v>
      </c>
      <c r="Q4250">
        <v>6</v>
      </c>
      <c r="R4250">
        <v>4</v>
      </c>
      <c r="S4250">
        <v>0</v>
      </c>
      <c r="T4250">
        <v>21</v>
      </c>
    </row>
    <row r="4251" spans="1:20" x14ac:dyDescent="0.2">
      <c r="A4251" s="1">
        <v>43434</v>
      </c>
      <c r="B4251" t="s">
        <v>19</v>
      </c>
      <c r="C4251">
        <v>21</v>
      </c>
      <c r="D4251">
        <v>9</v>
      </c>
      <c r="E4251">
        <v>0</v>
      </c>
      <c r="F4251">
        <v>195</v>
      </c>
      <c r="G4251" s="5">
        <v>14.8095238095238</v>
      </c>
      <c r="H4251" s="5">
        <v>38195.190476190401</v>
      </c>
      <c r="I4251">
        <v>28</v>
      </c>
      <c r="J4251">
        <v>14</v>
      </c>
      <c r="K4251">
        <v>0</v>
      </c>
      <c r="L4251">
        <v>374</v>
      </c>
      <c r="M4251">
        <v>32</v>
      </c>
      <c r="N4251">
        <v>12</v>
      </c>
      <c r="O4251">
        <v>1</v>
      </c>
      <c r="P4251">
        <v>341</v>
      </c>
      <c r="Q4251">
        <v>13</v>
      </c>
      <c r="R4251">
        <v>25</v>
      </c>
      <c r="S4251">
        <v>0</v>
      </c>
      <c r="T4251">
        <v>328</v>
      </c>
    </row>
    <row r="4252" spans="1:20" x14ac:dyDescent="0.2">
      <c r="A4252" s="1">
        <v>43434</v>
      </c>
      <c r="B4252" t="s">
        <v>20</v>
      </c>
      <c r="C4252">
        <v>7</v>
      </c>
      <c r="D4252">
        <v>6</v>
      </c>
      <c r="E4252">
        <v>0</v>
      </c>
      <c r="F4252">
        <v>45</v>
      </c>
      <c r="G4252" s="5">
        <v>4.71428571428571</v>
      </c>
      <c r="H4252" s="5">
        <v>57301.571428571398</v>
      </c>
      <c r="I4252">
        <v>18</v>
      </c>
      <c r="J4252">
        <v>8</v>
      </c>
      <c r="K4252">
        <v>0</v>
      </c>
      <c r="L4252">
        <v>147</v>
      </c>
      <c r="M4252">
        <v>16</v>
      </c>
      <c r="N4252">
        <v>6</v>
      </c>
      <c r="O4252">
        <v>0</v>
      </c>
      <c r="P4252">
        <v>103</v>
      </c>
      <c r="Q4252">
        <v>6</v>
      </c>
      <c r="R4252">
        <v>9</v>
      </c>
      <c r="S4252">
        <v>0</v>
      </c>
      <c r="T4252">
        <v>57</v>
      </c>
    </row>
    <row r="4253" spans="1:20" x14ac:dyDescent="0.2">
      <c r="A4253" s="1">
        <v>43434</v>
      </c>
      <c r="B4253" t="s">
        <v>21</v>
      </c>
      <c r="C4253">
        <v>15</v>
      </c>
      <c r="D4253">
        <v>10</v>
      </c>
      <c r="E4253">
        <v>0</v>
      </c>
      <c r="F4253">
        <v>151</v>
      </c>
      <c r="G4253" s="5">
        <v>7.6923076923076898</v>
      </c>
      <c r="H4253" s="5">
        <v>30889.1538461538</v>
      </c>
      <c r="I4253">
        <v>19</v>
      </c>
      <c r="J4253">
        <v>10</v>
      </c>
      <c r="K4253">
        <v>0</v>
      </c>
      <c r="L4253">
        <v>190</v>
      </c>
      <c r="M4253">
        <v>14</v>
      </c>
      <c r="N4253">
        <v>10</v>
      </c>
      <c r="O4253">
        <v>0</v>
      </c>
      <c r="P4253">
        <v>143</v>
      </c>
      <c r="Q4253">
        <v>9</v>
      </c>
      <c r="R4253">
        <v>10</v>
      </c>
      <c r="S4253">
        <v>0</v>
      </c>
      <c r="T4253">
        <v>90</v>
      </c>
    </row>
    <row r="4254" spans="1:20" x14ac:dyDescent="0.2">
      <c r="A4254" s="1">
        <v>43434</v>
      </c>
      <c r="B4254" t="s">
        <v>22</v>
      </c>
      <c r="C4254">
        <v>26</v>
      </c>
      <c r="D4254">
        <v>8</v>
      </c>
      <c r="E4254">
        <v>0</v>
      </c>
      <c r="F4254">
        <v>235</v>
      </c>
      <c r="G4254" s="5">
        <v>2.5384615384615299</v>
      </c>
      <c r="H4254" s="5">
        <v>42393.769230769198</v>
      </c>
      <c r="I4254">
        <v>46</v>
      </c>
      <c r="J4254">
        <v>7</v>
      </c>
      <c r="K4254">
        <v>0</v>
      </c>
      <c r="L4254">
        <v>397</v>
      </c>
      <c r="M4254">
        <v>48</v>
      </c>
      <c r="N4254">
        <v>8</v>
      </c>
      <c r="O4254">
        <v>0</v>
      </c>
      <c r="P4254">
        <v>451</v>
      </c>
      <c r="Q4254">
        <v>19</v>
      </c>
      <c r="R4254">
        <v>8</v>
      </c>
      <c r="S4254">
        <v>0</v>
      </c>
      <c r="T4254">
        <v>182</v>
      </c>
    </row>
    <row r="4255" spans="1:20" x14ac:dyDescent="0.2">
      <c r="A4255" s="1">
        <v>43434</v>
      </c>
      <c r="B4255" t="s">
        <v>23</v>
      </c>
      <c r="C4255">
        <v>52</v>
      </c>
      <c r="D4255">
        <v>10</v>
      </c>
      <c r="E4255">
        <v>0</v>
      </c>
      <c r="F4255">
        <v>575</v>
      </c>
      <c r="G4255" s="5">
        <v>3.7346938775510199</v>
      </c>
      <c r="H4255" s="5">
        <v>49070.8775510204</v>
      </c>
      <c r="I4255">
        <v>61</v>
      </c>
      <c r="J4255">
        <v>10</v>
      </c>
      <c r="K4255">
        <v>0</v>
      </c>
      <c r="L4255">
        <v>674</v>
      </c>
      <c r="M4255">
        <v>73</v>
      </c>
      <c r="N4255">
        <v>10</v>
      </c>
      <c r="O4255">
        <v>0</v>
      </c>
      <c r="P4255">
        <v>806</v>
      </c>
      <c r="Q4255">
        <v>46</v>
      </c>
      <c r="R4255">
        <v>10</v>
      </c>
      <c r="S4255">
        <v>0</v>
      </c>
      <c r="T4255">
        <v>509</v>
      </c>
    </row>
    <row r="4256" spans="1:20" x14ac:dyDescent="0.2">
      <c r="A4256" s="1">
        <v>43434</v>
      </c>
      <c r="B4256" t="s">
        <v>24</v>
      </c>
      <c r="C4256">
        <v>5</v>
      </c>
      <c r="D4256">
        <v>2</v>
      </c>
      <c r="E4256">
        <v>0</v>
      </c>
      <c r="F4256">
        <v>20</v>
      </c>
      <c r="G4256" s="5">
        <v>4.4000000000000004</v>
      </c>
      <c r="H4256" s="5">
        <v>40090.400000000001</v>
      </c>
      <c r="I4256">
        <v>18</v>
      </c>
      <c r="J4256">
        <v>2</v>
      </c>
      <c r="K4256">
        <v>0</v>
      </c>
      <c r="L4256">
        <v>38</v>
      </c>
      <c r="M4256">
        <v>16</v>
      </c>
      <c r="N4256">
        <v>2</v>
      </c>
      <c r="O4256">
        <v>0</v>
      </c>
      <c r="P4256">
        <v>38</v>
      </c>
      <c r="Q4256">
        <v>3</v>
      </c>
      <c r="R4256">
        <v>2</v>
      </c>
      <c r="S4256">
        <v>0</v>
      </c>
      <c r="T4256">
        <v>12</v>
      </c>
    </row>
    <row r="4257" spans="1:20" x14ac:dyDescent="0.2">
      <c r="A4257" s="1">
        <v>43434</v>
      </c>
      <c r="B4257" t="s">
        <v>25</v>
      </c>
      <c r="C4257">
        <v>9</v>
      </c>
      <c r="D4257">
        <v>4</v>
      </c>
      <c r="E4257">
        <v>0</v>
      </c>
      <c r="F4257">
        <v>36</v>
      </c>
      <c r="G4257" s="5">
        <v>6.625</v>
      </c>
      <c r="H4257" s="5">
        <v>12749.875</v>
      </c>
      <c r="I4257">
        <v>19</v>
      </c>
      <c r="J4257">
        <v>4</v>
      </c>
      <c r="K4257">
        <v>0</v>
      </c>
      <c r="L4257">
        <v>66</v>
      </c>
      <c r="M4257">
        <v>5</v>
      </c>
      <c r="N4257">
        <v>4</v>
      </c>
      <c r="O4257">
        <v>0</v>
      </c>
      <c r="P4257">
        <v>20</v>
      </c>
      <c r="Q4257">
        <v>5</v>
      </c>
      <c r="R4257">
        <v>4</v>
      </c>
      <c r="S4257">
        <v>0</v>
      </c>
      <c r="T4257">
        <v>20</v>
      </c>
    </row>
    <row r="4258" spans="1:20" x14ac:dyDescent="0.2">
      <c r="A4258" s="1">
        <v>43434</v>
      </c>
      <c r="B4258" t="s">
        <v>26</v>
      </c>
      <c r="C4258">
        <v>21</v>
      </c>
      <c r="D4258">
        <v>2</v>
      </c>
      <c r="E4258">
        <v>0</v>
      </c>
      <c r="F4258">
        <v>41</v>
      </c>
      <c r="G4258" s="5">
        <v>21.7777777777777</v>
      </c>
      <c r="H4258" s="5">
        <v>33415.722222222197</v>
      </c>
      <c r="I4258">
        <v>35</v>
      </c>
      <c r="J4258">
        <v>2</v>
      </c>
      <c r="K4258">
        <v>0</v>
      </c>
      <c r="L4258">
        <v>68</v>
      </c>
      <c r="M4258">
        <v>54</v>
      </c>
      <c r="N4258">
        <v>2</v>
      </c>
      <c r="O4258">
        <v>0</v>
      </c>
      <c r="P4258">
        <v>107</v>
      </c>
      <c r="Q4258">
        <v>20</v>
      </c>
      <c r="R4258">
        <v>2</v>
      </c>
      <c r="S4258">
        <v>0</v>
      </c>
      <c r="T4258">
        <v>40</v>
      </c>
    </row>
    <row r="4259" spans="1:20" x14ac:dyDescent="0.2">
      <c r="A4259" s="1">
        <v>43434</v>
      </c>
      <c r="B4259" t="s">
        <v>27</v>
      </c>
      <c r="C4259">
        <v>8</v>
      </c>
      <c r="D4259">
        <v>8</v>
      </c>
      <c r="E4259">
        <v>1</v>
      </c>
      <c r="F4259">
        <v>73</v>
      </c>
      <c r="G4259" s="5">
        <v>42.75</v>
      </c>
      <c r="H4259" s="5">
        <v>25065</v>
      </c>
      <c r="I4259">
        <v>12</v>
      </c>
      <c r="J4259">
        <v>8</v>
      </c>
      <c r="K4259">
        <v>0</v>
      </c>
      <c r="L4259">
        <v>116</v>
      </c>
      <c r="M4259">
        <v>21</v>
      </c>
      <c r="N4259">
        <v>8</v>
      </c>
      <c r="O4259">
        <v>2</v>
      </c>
      <c r="P4259">
        <v>158</v>
      </c>
      <c r="Q4259">
        <v>10</v>
      </c>
      <c r="R4259">
        <v>8</v>
      </c>
      <c r="S4259">
        <v>1</v>
      </c>
      <c r="T4259">
        <v>85</v>
      </c>
    </row>
    <row r="4260" spans="1:20" x14ac:dyDescent="0.2">
      <c r="A4260" s="1">
        <v>43434</v>
      </c>
      <c r="B4260" t="s">
        <v>28</v>
      </c>
      <c r="C4260">
        <v>11</v>
      </c>
      <c r="D4260">
        <v>10</v>
      </c>
      <c r="E4260">
        <v>0</v>
      </c>
      <c r="F4260">
        <v>105</v>
      </c>
      <c r="G4260" s="5">
        <v>2.4545454545454501</v>
      </c>
      <c r="H4260" s="5">
        <v>72771</v>
      </c>
      <c r="I4260">
        <v>15</v>
      </c>
      <c r="J4260">
        <v>8</v>
      </c>
      <c r="K4260">
        <v>0</v>
      </c>
      <c r="L4260">
        <v>117</v>
      </c>
      <c r="M4260">
        <v>15</v>
      </c>
      <c r="N4260">
        <v>8</v>
      </c>
      <c r="O4260">
        <v>0</v>
      </c>
      <c r="P4260">
        <v>110</v>
      </c>
      <c r="Q4260">
        <v>9</v>
      </c>
      <c r="R4260">
        <v>8</v>
      </c>
      <c r="S4260">
        <v>0</v>
      </c>
      <c r="T4260">
        <v>72</v>
      </c>
    </row>
    <row r="4261" spans="1:20" x14ac:dyDescent="0.2">
      <c r="A4261" s="1">
        <v>43434</v>
      </c>
      <c r="B4261" t="s">
        <v>29</v>
      </c>
      <c r="C4261">
        <v>9</v>
      </c>
      <c r="D4261">
        <v>2</v>
      </c>
      <c r="E4261">
        <v>0</v>
      </c>
      <c r="F4261">
        <v>24</v>
      </c>
      <c r="G4261" s="5">
        <v>2.3333333333333299</v>
      </c>
      <c r="H4261" s="5">
        <v>55745.333333333299</v>
      </c>
      <c r="I4261">
        <v>16</v>
      </c>
      <c r="J4261">
        <v>2</v>
      </c>
      <c r="K4261">
        <v>0</v>
      </c>
      <c r="L4261">
        <v>34</v>
      </c>
      <c r="M4261">
        <v>27</v>
      </c>
      <c r="N4261">
        <v>2</v>
      </c>
      <c r="O4261">
        <v>0</v>
      </c>
      <c r="P4261">
        <v>63</v>
      </c>
      <c r="Q4261">
        <v>3</v>
      </c>
      <c r="R4261">
        <v>2</v>
      </c>
      <c r="S4261">
        <v>0</v>
      </c>
      <c r="T4261">
        <v>8</v>
      </c>
    </row>
    <row r="4262" spans="1:20" x14ac:dyDescent="0.2">
      <c r="A4262" s="1">
        <v>43434</v>
      </c>
      <c r="B4262" t="s">
        <v>30</v>
      </c>
      <c r="C4262">
        <v>9</v>
      </c>
      <c r="D4262">
        <v>2</v>
      </c>
      <c r="E4262">
        <v>0</v>
      </c>
      <c r="F4262">
        <v>19</v>
      </c>
      <c r="G4262" s="5">
        <v>1.88888888888888</v>
      </c>
      <c r="H4262" s="5">
        <v>55642.888888888803</v>
      </c>
      <c r="I4262">
        <v>14</v>
      </c>
      <c r="J4262">
        <v>2</v>
      </c>
      <c r="K4262">
        <v>0</v>
      </c>
      <c r="L4262">
        <v>32</v>
      </c>
      <c r="M4262">
        <v>18</v>
      </c>
      <c r="N4262">
        <v>2</v>
      </c>
      <c r="O4262">
        <v>0</v>
      </c>
      <c r="P4262">
        <v>52</v>
      </c>
      <c r="Q4262">
        <v>14</v>
      </c>
      <c r="R4262">
        <v>2</v>
      </c>
      <c r="S4262">
        <v>0</v>
      </c>
      <c r="T4262">
        <v>32</v>
      </c>
    </row>
    <row r="4263" spans="1:20" x14ac:dyDescent="0.2">
      <c r="A4263" s="1">
        <v>43434</v>
      </c>
      <c r="B4263" t="s">
        <v>31</v>
      </c>
      <c r="C4263">
        <v>43</v>
      </c>
      <c r="D4263">
        <v>12</v>
      </c>
      <c r="E4263">
        <v>0</v>
      </c>
      <c r="F4263">
        <v>496</v>
      </c>
      <c r="G4263" s="5">
        <v>7.3255813953488298</v>
      </c>
      <c r="H4263" s="5">
        <v>32684.953488372001</v>
      </c>
      <c r="I4263">
        <v>119</v>
      </c>
      <c r="J4263">
        <v>13</v>
      </c>
      <c r="K4263">
        <v>0</v>
      </c>
      <c r="L4263">
        <v>1437</v>
      </c>
      <c r="M4263">
        <v>118</v>
      </c>
      <c r="N4263">
        <v>13</v>
      </c>
      <c r="O4263">
        <v>0</v>
      </c>
      <c r="P4263">
        <v>1465</v>
      </c>
      <c r="Q4263">
        <v>51</v>
      </c>
      <c r="R4263">
        <v>15</v>
      </c>
      <c r="S4263">
        <v>0</v>
      </c>
      <c r="T4263">
        <v>757</v>
      </c>
    </row>
    <row r="4264" spans="1:20" x14ac:dyDescent="0.2">
      <c r="A4264" s="1">
        <v>43434</v>
      </c>
      <c r="B4264" t="s">
        <v>32</v>
      </c>
      <c r="C4264">
        <v>26</v>
      </c>
      <c r="D4264">
        <v>3</v>
      </c>
      <c r="E4264">
        <v>0</v>
      </c>
      <c r="F4264">
        <v>103</v>
      </c>
      <c r="G4264" s="5">
        <v>4.6956521739130404</v>
      </c>
      <c r="H4264" s="5">
        <v>34935.739130434697</v>
      </c>
      <c r="I4264">
        <v>29</v>
      </c>
      <c r="J4264">
        <v>3</v>
      </c>
      <c r="K4264">
        <v>0</v>
      </c>
      <c r="L4264">
        <v>127</v>
      </c>
      <c r="M4264">
        <v>44</v>
      </c>
      <c r="N4264">
        <v>3</v>
      </c>
      <c r="O4264">
        <v>0</v>
      </c>
      <c r="P4264">
        <v>171</v>
      </c>
      <c r="Q4264">
        <v>21</v>
      </c>
      <c r="R4264">
        <v>3</v>
      </c>
      <c r="S4264">
        <v>0</v>
      </c>
      <c r="T4264">
        <v>97</v>
      </c>
    </row>
    <row r="4265" spans="1:20" x14ac:dyDescent="0.2">
      <c r="A4265" s="1">
        <v>43435</v>
      </c>
      <c r="B4265" t="s">
        <v>18</v>
      </c>
      <c r="C4265">
        <v>5</v>
      </c>
      <c r="D4265">
        <v>4</v>
      </c>
      <c r="E4265">
        <v>0</v>
      </c>
      <c r="F4265">
        <v>18</v>
      </c>
      <c r="G4265" s="5">
        <v>2.25</v>
      </c>
      <c r="H4265" s="5">
        <v>25145.5</v>
      </c>
      <c r="I4265">
        <v>4</v>
      </c>
      <c r="J4265">
        <v>4</v>
      </c>
      <c r="K4265">
        <v>0</v>
      </c>
      <c r="L4265">
        <v>14</v>
      </c>
      <c r="M4265">
        <v>12</v>
      </c>
      <c r="N4265">
        <v>4</v>
      </c>
      <c r="O4265">
        <v>0</v>
      </c>
      <c r="P4265">
        <v>41</v>
      </c>
      <c r="Q4265">
        <v>8</v>
      </c>
      <c r="R4265">
        <v>4</v>
      </c>
      <c r="S4265">
        <v>0</v>
      </c>
      <c r="T4265">
        <v>28</v>
      </c>
    </row>
    <row r="4266" spans="1:20" x14ac:dyDescent="0.2">
      <c r="A4266" s="1">
        <v>43435</v>
      </c>
      <c r="B4266" t="s">
        <v>19</v>
      </c>
      <c r="C4266">
        <v>21</v>
      </c>
      <c r="D4266">
        <v>14</v>
      </c>
      <c r="E4266">
        <v>1</v>
      </c>
      <c r="F4266">
        <v>275</v>
      </c>
      <c r="G4266" s="5">
        <v>16.857142857142801</v>
      </c>
      <c r="H4266" s="5">
        <v>62029.0952380952</v>
      </c>
      <c r="I4266">
        <v>33</v>
      </c>
      <c r="J4266">
        <v>11</v>
      </c>
      <c r="K4266">
        <v>1</v>
      </c>
      <c r="L4266">
        <v>353</v>
      </c>
      <c r="M4266">
        <v>39</v>
      </c>
      <c r="N4266">
        <v>11</v>
      </c>
      <c r="O4266">
        <v>1</v>
      </c>
      <c r="P4266">
        <v>380</v>
      </c>
      <c r="Q4266">
        <v>20</v>
      </c>
      <c r="R4266">
        <v>15</v>
      </c>
      <c r="S4266">
        <v>0</v>
      </c>
      <c r="T4266">
        <v>288</v>
      </c>
    </row>
    <row r="4267" spans="1:20" x14ac:dyDescent="0.2">
      <c r="A4267" s="1">
        <v>43435</v>
      </c>
      <c r="B4267" t="s">
        <v>20</v>
      </c>
      <c r="C4267">
        <v>11</v>
      </c>
      <c r="D4267">
        <v>11</v>
      </c>
      <c r="E4267">
        <v>0</v>
      </c>
      <c r="F4267">
        <v>125</v>
      </c>
      <c r="G4267" s="5">
        <v>2.5454545454545401</v>
      </c>
      <c r="H4267" s="5">
        <v>45573.818181818096</v>
      </c>
      <c r="I4267">
        <v>21</v>
      </c>
      <c r="J4267">
        <v>7</v>
      </c>
      <c r="K4267">
        <v>0</v>
      </c>
      <c r="L4267">
        <v>143</v>
      </c>
      <c r="M4267">
        <v>16</v>
      </c>
      <c r="N4267">
        <v>7</v>
      </c>
      <c r="O4267">
        <v>0</v>
      </c>
      <c r="P4267">
        <v>114</v>
      </c>
      <c r="Q4267">
        <v>8</v>
      </c>
      <c r="R4267">
        <v>13</v>
      </c>
      <c r="S4267">
        <v>0</v>
      </c>
      <c r="T4267">
        <v>100</v>
      </c>
    </row>
    <row r="4268" spans="1:20" x14ac:dyDescent="0.2">
      <c r="A4268" s="1">
        <v>43435</v>
      </c>
      <c r="B4268" t="s">
        <v>21</v>
      </c>
      <c r="C4268">
        <v>10</v>
      </c>
      <c r="D4268">
        <v>10</v>
      </c>
      <c r="E4268">
        <v>0</v>
      </c>
      <c r="F4268">
        <v>100</v>
      </c>
      <c r="G4268" s="5">
        <v>31.9</v>
      </c>
      <c r="H4268" s="5">
        <v>60180.4</v>
      </c>
      <c r="I4268">
        <v>16</v>
      </c>
      <c r="J4268">
        <v>10</v>
      </c>
      <c r="K4268">
        <v>0</v>
      </c>
      <c r="L4268">
        <v>160</v>
      </c>
      <c r="M4268">
        <v>12</v>
      </c>
      <c r="N4268">
        <v>10</v>
      </c>
      <c r="O4268">
        <v>0</v>
      </c>
      <c r="P4268">
        <v>123</v>
      </c>
      <c r="Q4268">
        <v>7</v>
      </c>
      <c r="R4268">
        <v>10</v>
      </c>
      <c r="S4268">
        <v>0</v>
      </c>
      <c r="T4268">
        <v>70</v>
      </c>
    </row>
    <row r="4269" spans="1:20" x14ac:dyDescent="0.2">
      <c r="A4269" s="1">
        <v>43435</v>
      </c>
      <c r="B4269" t="s">
        <v>22</v>
      </c>
      <c r="C4269">
        <v>38</v>
      </c>
      <c r="D4269">
        <v>8</v>
      </c>
      <c r="E4269">
        <v>0</v>
      </c>
      <c r="F4269">
        <v>349</v>
      </c>
      <c r="G4269" s="5">
        <v>3.2727272727272698</v>
      </c>
      <c r="H4269" s="5">
        <v>39621.757575757503</v>
      </c>
      <c r="I4269">
        <v>40</v>
      </c>
      <c r="J4269">
        <v>7</v>
      </c>
      <c r="K4269">
        <v>0</v>
      </c>
      <c r="L4269">
        <v>335</v>
      </c>
      <c r="M4269">
        <v>42</v>
      </c>
      <c r="N4269">
        <v>8</v>
      </c>
      <c r="O4269">
        <v>0</v>
      </c>
      <c r="P4269">
        <v>395</v>
      </c>
      <c r="Q4269">
        <v>31</v>
      </c>
      <c r="R4269">
        <v>8</v>
      </c>
      <c r="S4269">
        <v>0</v>
      </c>
      <c r="T4269">
        <v>285</v>
      </c>
    </row>
    <row r="4270" spans="1:20" x14ac:dyDescent="0.2">
      <c r="A4270" s="1">
        <v>43435</v>
      </c>
      <c r="B4270" t="s">
        <v>23</v>
      </c>
      <c r="C4270">
        <v>39</v>
      </c>
      <c r="D4270">
        <v>10</v>
      </c>
      <c r="E4270">
        <v>0</v>
      </c>
      <c r="F4270">
        <v>434</v>
      </c>
      <c r="G4270" s="5">
        <v>4.3636363636363598</v>
      </c>
      <c r="H4270" s="5">
        <v>39568.363636363603</v>
      </c>
      <c r="I4270">
        <v>59</v>
      </c>
      <c r="J4270">
        <v>10</v>
      </c>
      <c r="K4270">
        <v>0</v>
      </c>
      <c r="L4270">
        <v>644</v>
      </c>
      <c r="M4270">
        <v>67</v>
      </c>
      <c r="N4270">
        <v>10</v>
      </c>
      <c r="O4270">
        <v>1</v>
      </c>
      <c r="P4270">
        <v>719</v>
      </c>
      <c r="Q4270">
        <v>42</v>
      </c>
      <c r="R4270">
        <v>10</v>
      </c>
      <c r="S4270">
        <v>0</v>
      </c>
      <c r="T4270">
        <v>470</v>
      </c>
    </row>
    <row r="4271" spans="1:20" x14ac:dyDescent="0.2">
      <c r="A4271" s="1">
        <v>43435</v>
      </c>
      <c r="B4271" t="s">
        <v>24</v>
      </c>
      <c r="C4271">
        <v>9</v>
      </c>
      <c r="D4271">
        <v>2</v>
      </c>
      <c r="E4271">
        <v>0</v>
      </c>
      <c r="F4271">
        <v>26</v>
      </c>
      <c r="G4271" s="5">
        <v>1.3333333333333299</v>
      </c>
      <c r="H4271" s="5">
        <v>66721.222222222204</v>
      </c>
      <c r="I4271">
        <v>14</v>
      </c>
      <c r="J4271">
        <v>2</v>
      </c>
      <c r="K4271">
        <v>0</v>
      </c>
      <c r="L4271">
        <v>37</v>
      </c>
      <c r="M4271">
        <v>19</v>
      </c>
      <c r="N4271">
        <v>2</v>
      </c>
      <c r="O4271">
        <v>0</v>
      </c>
      <c r="P4271">
        <v>46</v>
      </c>
      <c r="Q4271">
        <v>14</v>
      </c>
      <c r="R4271">
        <v>2</v>
      </c>
      <c r="S4271">
        <v>1</v>
      </c>
      <c r="T4271">
        <v>28</v>
      </c>
    </row>
    <row r="4272" spans="1:20" x14ac:dyDescent="0.2">
      <c r="A4272" s="1">
        <v>43435</v>
      </c>
      <c r="B4272" t="s">
        <v>25</v>
      </c>
      <c r="C4272">
        <v>3</v>
      </c>
      <c r="D4272">
        <v>4</v>
      </c>
      <c r="E4272">
        <v>1</v>
      </c>
      <c r="F4272">
        <v>8</v>
      </c>
      <c r="G4272" s="5">
        <v>1</v>
      </c>
      <c r="H4272" s="5">
        <v>99999</v>
      </c>
      <c r="I4272">
        <v>8</v>
      </c>
      <c r="J4272">
        <v>4</v>
      </c>
      <c r="K4272">
        <v>0</v>
      </c>
      <c r="L4272">
        <v>28</v>
      </c>
      <c r="M4272">
        <v>9</v>
      </c>
      <c r="N4272">
        <v>4</v>
      </c>
      <c r="O4272">
        <v>0</v>
      </c>
      <c r="P4272">
        <v>36</v>
      </c>
      <c r="Q4272">
        <v>6</v>
      </c>
      <c r="R4272">
        <v>4</v>
      </c>
      <c r="S4272">
        <v>0</v>
      </c>
      <c r="T4272">
        <v>24</v>
      </c>
    </row>
    <row r="4273" spans="1:20" x14ac:dyDescent="0.2">
      <c r="A4273" s="1">
        <v>43435</v>
      </c>
      <c r="B4273" t="s">
        <v>26</v>
      </c>
      <c r="C4273">
        <v>20</v>
      </c>
      <c r="D4273">
        <v>2</v>
      </c>
      <c r="E4273">
        <v>0</v>
      </c>
      <c r="F4273">
        <v>39</v>
      </c>
      <c r="G4273" s="5">
        <v>1.78571428571428</v>
      </c>
      <c r="H4273" s="5">
        <v>57256.285714285703</v>
      </c>
      <c r="I4273">
        <v>50</v>
      </c>
      <c r="J4273">
        <v>2</v>
      </c>
      <c r="K4273">
        <v>0</v>
      </c>
      <c r="L4273">
        <v>97</v>
      </c>
      <c r="M4273">
        <v>37</v>
      </c>
      <c r="N4273">
        <v>2</v>
      </c>
      <c r="O4273">
        <v>0</v>
      </c>
      <c r="P4273">
        <v>74</v>
      </c>
      <c r="Q4273">
        <v>16</v>
      </c>
      <c r="R4273">
        <v>2</v>
      </c>
      <c r="S4273">
        <v>0</v>
      </c>
      <c r="T4273">
        <v>32</v>
      </c>
    </row>
    <row r="4274" spans="1:20" x14ac:dyDescent="0.2">
      <c r="A4274" s="1">
        <v>43435</v>
      </c>
      <c r="B4274" t="s">
        <v>27</v>
      </c>
      <c r="C4274">
        <v>8</v>
      </c>
      <c r="D4274">
        <v>8</v>
      </c>
      <c r="E4274">
        <v>0</v>
      </c>
      <c r="F4274">
        <v>78</v>
      </c>
      <c r="G4274" s="5">
        <v>7.875</v>
      </c>
      <c r="H4274" s="5">
        <v>25244.125</v>
      </c>
      <c r="I4274">
        <v>10</v>
      </c>
      <c r="J4274">
        <v>8</v>
      </c>
      <c r="K4274">
        <v>0</v>
      </c>
      <c r="L4274">
        <v>97</v>
      </c>
      <c r="M4274">
        <v>15</v>
      </c>
      <c r="N4274">
        <v>8</v>
      </c>
      <c r="O4274">
        <v>0</v>
      </c>
      <c r="P4274">
        <v>135</v>
      </c>
      <c r="Q4274">
        <v>6</v>
      </c>
      <c r="R4274">
        <v>8</v>
      </c>
      <c r="S4274">
        <v>3</v>
      </c>
      <c r="T4274">
        <v>39</v>
      </c>
    </row>
    <row r="4275" spans="1:20" x14ac:dyDescent="0.2">
      <c r="A4275" s="1">
        <v>43435</v>
      </c>
      <c r="B4275" t="s">
        <v>28</v>
      </c>
      <c r="C4275">
        <v>6</v>
      </c>
      <c r="D4275">
        <v>8</v>
      </c>
      <c r="E4275">
        <v>1</v>
      </c>
      <c r="F4275">
        <v>46</v>
      </c>
      <c r="G4275" s="5">
        <v>3</v>
      </c>
      <c r="H4275" s="5">
        <v>50203.833333333299</v>
      </c>
      <c r="I4275">
        <v>10</v>
      </c>
      <c r="J4275">
        <v>11</v>
      </c>
      <c r="K4275">
        <v>0</v>
      </c>
      <c r="L4275">
        <v>106</v>
      </c>
      <c r="M4275">
        <v>20</v>
      </c>
      <c r="N4275">
        <v>7</v>
      </c>
      <c r="O4275">
        <v>0</v>
      </c>
      <c r="P4275">
        <v>140</v>
      </c>
      <c r="Q4275">
        <v>6</v>
      </c>
      <c r="R4275">
        <v>10</v>
      </c>
      <c r="S4275">
        <v>0</v>
      </c>
      <c r="T4275">
        <v>62</v>
      </c>
    </row>
    <row r="4276" spans="1:20" x14ac:dyDescent="0.2">
      <c r="A4276" s="1">
        <v>43435</v>
      </c>
      <c r="B4276" t="s">
        <v>29</v>
      </c>
      <c r="C4276">
        <v>13</v>
      </c>
      <c r="D4276">
        <v>2</v>
      </c>
      <c r="E4276">
        <v>0</v>
      </c>
      <c r="F4276">
        <v>32</v>
      </c>
      <c r="G4276" s="5">
        <v>2.1538461538461502</v>
      </c>
      <c r="H4276" s="5">
        <v>61697.538461538403</v>
      </c>
      <c r="I4276">
        <v>12</v>
      </c>
      <c r="J4276">
        <v>2</v>
      </c>
      <c r="K4276">
        <v>0</v>
      </c>
      <c r="L4276">
        <v>33</v>
      </c>
      <c r="M4276">
        <v>13</v>
      </c>
      <c r="N4276">
        <v>2</v>
      </c>
      <c r="O4276">
        <v>0</v>
      </c>
      <c r="P4276">
        <v>26</v>
      </c>
      <c r="Q4276">
        <v>11</v>
      </c>
      <c r="R4276">
        <v>2</v>
      </c>
      <c r="S4276">
        <v>0</v>
      </c>
      <c r="T4276">
        <v>30</v>
      </c>
    </row>
    <row r="4277" spans="1:20" x14ac:dyDescent="0.2">
      <c r="A4277" s="1">
        <v>43435</v>
      </c>
      <c r="B4277" t="s">
        <v>30</v>
      </c>
      <c r="C4277">
        <v>9</v>
      </c>
      <c r="D4277">
        <v>2</v>
      </c>
      <c r="E4277">
        <v>0</v>
      </c>
      <c r="F4277">
        <v>24</v>
      </c>
      <c r="G4277" s="5">
        <v>2.2222222222222201</v>
      </c>
      <c r="H4277" s="5">
        <v>55823.333333333299</v>
      </c>
      <c r="I4277">
        <v>16</v>
      </c>
      <c r="J4277">
        <v>2</v>
      </c>
      <c r="K4277">
        <v>0</v>
      </c>
      <c r="L4277">
        <v>46</v>
      </c>
      <c r="M4277">
        <v>23</v>
      </c>
      <c r="N4277">
        <v>2</v>
      </c>
      <c r="O4277">
        <v>0</v>
      </c>
      <c r="P4277">
        <v>50</v>
      </c>
      <c r="Q4277">
        <v>9</v>
      </c>
      <c r="R4277">
        <v>2</v>
      </c>
      <c r="S4277">
        <v>1</v>
      </c>
      <c r="T4277">
        <v>24</v>
      </c>
    </row>
    <row r="4278" spans="1:20" x14ac:dyDescent="0.2">
      <c r="A4278" s="1">
        <v>43435</v>
      </c>
      <c r="B4278" t="s">
        <v>31</v>
      </c>
      <c r="C4278">
        <v>71</v>
      </c>
      <c r="D4278">
        <v>15</v>
      </c>
      <c r="E4278">
        <v>0</v>
      </c>
      <c r="F4278">
        <v>1038</v>
      </c>
      <c r="G4278" s="5">
        <v>3.1323529411764701</v>
      </c>
      <c r="H4278" s="5">
        <v>54562.352941176403</v>
      </c>
      <c r="I4278">
        <v>98</v>
      </c>
      <c r="J4278">
        <v>13</v>
      </c>
      <c r="K4278">
        <v>0</v>
      </c>
      <c r="L4278">
        <v>1228</v>
      </c>
      <c r="M4278">
        <v>86</v>
      </c>
      <c r="N4278">
        <v>12</v>
      </c>
      <c r="O4278">
        <v>0</v>
      </c>
      <c r="P4278">
        <v>996</v>
      </c>
      <c r="Q4278">
        <v>49</v>
      </c>
      <c r="R4278">
        <v>14</v>
      </c>
      <c r="S4278">
        <v>1</v>
      </c>
      <c r="T4278">
        <v>632</v>
      </c>
    </row>
    <row r="4279" spans="1:20" x14ac:dyDescent="0.2">
      <c r="A4279" s="1">
        <v>43435</v>
      </c>
      <c r="B4279" t="s">
        <v>32</v>
      </c>
      <c r="C4279">
        <v>24</v>
      </c>
      <c r="D4279">
        <v>3</v>
      </c>
      <c r="E4279">
        <v>0</v>
      </c>
      <c r="F4279">
        <v>77</v>
      </c>
      <c r="G4279" s="5">
        <v>14.9565217391304</v>
      </c>
      <c r="H4279" s="5">
        <v>69633.652173912997</v>
      </c>
      <c r="I4279">
        <v>33</v>
      </c>
      <c r="J4279">
        <v>3</v>
      </c>
      <c r="K4279">
        <v>0</v>
      </c>
      <c r="L4279">
        <v>145</v>
      </c>
      <c r="M4279">
        <v>42</v>
      </c>
      <c r="N4279">
        <v>3</v>
      </c>
      <c r="O4279">
        <v>0</v>
      </c>
      <c r="P4279">
        <v>181</v>
      </c>
      <c r="Q4279">
        <v>31</v>
      </c>
      <c r="R4279">
        <v>3</v>
      </c>
      <c r="S4279">
        <v>0</v>
      </c>
      <c r="T4279">
        <v>146</v>
      </c>
    </row>
    <row r="4280" spans="1:20" x14ac:dyDescent="0.2">
      <c r="A4280" s="1">
        <v>43437</v>
      </c>
      <c r="B4280" t="s">
        <v>18</v>
      </c>
      <c r="C4280">
        <v>3</v>
      </c>
      <c r="D4280">
        <v>4</v>
      </c>
      <c r="E4280">
        <v>2</v>
      </c>
      <c r="F4280">
        <v>7</v>
      </c>
      <c r="G4280" s="5">
        <v>6</v>
      </c>
      <c r="H4280" s="5">
        <v>50109.5</v>
      </c>
      <c r="I4280">
        <v>5</v>
      </c>
      <c r="J4280">
        <v>4</v>
      </c>
      <c r="K4280">
        <v>0</v>
      </c>
      <c r="L4280">
        <v>18</v>
      </c>
      <c r="M4280">
        <v>0</v>
      </c>
      <c r="N4280">
        <v>0</v>
      </c>
      <c r="O4280">
        <v>0</v>
      </c>
      <c r="P4280">
        <v>0</v>
      </c>
      <c r="Q4280">
        <v>4</v>
      </c>
      <c r="R4280">
        <v>4</v>
      </c>
      <c r="S4280">
        <v>0</v>
      </c>
      <c r="T4280">
        <v>14</v>
      </c>
    </row>
    <row r="4281" spans="1:20" x14ac:dyDescent="0.2">
      <c r="A4281" s="1">
        <v>43437</v>
      </c>
      <c r="B4281" t="s">
        <v>19</v>
      </c>
      <c r="C4281">
        <v>22</v>
      </c>
      <c r="D4281">
        <v>12</v>
      </c>
      <c r="E4281">
        <v>0</v>
      </c>
      <c r="F4281">
        <v>253</v>
      </c>
      <c r="G4281" s="5">
        <v>9.1363636363636296</v>
      </c>
      <c r="H4281" s="5">
        <v>59143.181818181802</v>
      </c>
      <c r="I4281">
        <v>22</v>
      </c>
      <c r="J4281">
        <v>20</v>
      </c>
      <c r="K4281">
        <v>0</v>
      </c>
      <c r="L4281">
        <v>441</v>
      </c>
      <c r="M4281">
        <v>22</v>
      </c>
      <c r="N4281">
        <v>13</v>
      </c>
      <c r="O4281">
        <v>0</v>
      </c>
      <c r="P4281">
        <v>278</v>
      </c>
      <c r="Q4281">
        <v>15</v>
      </c>
      <c r="R4281">
        <v>11</v>
      </c>
      <c r="S4281">
        <v>1</v>
      </c>
      <c r="T4281">
        <v>162</v>
      </c>
    </row>
    <row r="4282" spans="1:20" x14ac:dyDescent="0.2">
      <c r="A4282" s="1">
        <v>43437</v>
      </c>
      <c r="B4282" t="s">
        <v>20</v>
      </c>
      <c r="C4282">
        <v>17</v>
      </c>
      <c r="D4282">
        <v>9</v>
      </c>
      <c r="E4282">
        <v>1</v>
      </c>
      <c r="F4282">
        <v>136</v>
      </c>
      <c r="G4282" s="5">
        <v>3.8125</v>
      </c>
      <c r="H4282" s="5">
        <v>62558.9375</v>
      </c>
      <c r="I4282">
        <v>11</v>
      </c>
      <c r="J4282">
        <v>9</v>
      </c>
      <c r="K4282">
        <v>0</v>
      </c>
      <c r="L4282">
        <v>95</v>
      </c>
      <c r="M4282">
        <v>10</v>
      </c>
      <c r="N4282">
        <v>16</v>
      </c>
      <c r="O4282">
        <v>0</v>
      </c>
      <c r="P4282">
        <v>160</v>
      </c>
      <c r="Q4282">
        <v>11</v>
      </c>
      <c r="R4282">
        <v>8</v>
      </c>
      <c r="S4282">
        <v>0</v>
      </c>
      <c r="T4282">
        <v>87</v>
      </c>
    </row>
    <row r="4283" spans="1:20" x14ac:dyDescent="0.2">
      <c r="A4283" s="1">
        <v>43437</v>
      </c>
      <c r="B4283" t="s">
        <v>21</v>
      </c>
      <c r="C4283">
        <v>12</v>
      </c>
      <c r="D4283">
        <v>10</v>
      </c>
      <c r="E4283">
        <v>0</v>
      </c>
      <c r="F4283">
        <v>117</v>
      </c>
      <c r="G4283" s="5">
        <v>8.0909090909090899</v>
      </c>
      <c r="H4283" s="5">
        <v>63665.727272727199</v>
      </c>
      <c r="I4283">
        <v>1</v>
      </c>
      <c r="J4283">
        <v>10</v>
      </c>
      <c r="K4283">
        <v>0</v>
      </c>
      <c r="L4283">
        <v>10</v>
      </c>
      <c r="M4283">
        <v>7</v>
      </c>
      <c r="N4283">
        <v>10</v>
      </c>
      <c r="O4283">
        <v>0</v>
      </c>
      <c r="P4283">
        <v>72</v>
      </c>
      <c r="Q4283">
        <v>5</v>
      </c>
      <c r="R4283">
        <v>10</v>
      </c>
      <c r="S4283">
        <v>0</v>
      </c>
      <c r="T4283">
        <v>51</v>
      </c>
    </row>
    <row r="4284" spans="1:20" x14ac:dyDescent="0.2">
      <c r="A4284" s="1">
        <v>43437</v>
      </c>
      <c r="B4284" t="s">
        <v>22</v>
      </c>
      <c r="C4284">
        <v>21</v>
      </c>
      <c r="D4284">
        <v>8</v>
      </c>
      <c r="E4284">
        <v>1</v>
      </c>
      <c r="F4284">
        <v>170</v>
      </c>
      <c r="G4284" s="5">
        <v>2.3684210526315699</v>
      </c>
      <c r="H4284" s="5">
        <v>63185.8947368421</v>
      </c>
      <c r="I4284">
        <v>20</v>
      </c>
      <c r="J4284">
        <v>7</v>
      </c>
      <c r="K4284">
        <v>0</v>
      </c>
      <c r="L4284">
        <v>171</v>
      </c>
      <c r="M4284">
        <v>20</v>
      </c>
      <c r="N4284">
        <v>8</v>
      </c>
      <c r="O4284">
        <v>0</v>
      </c>
      <c r="P4284">
        <v>193</v>
      </c>
      <c r="Q4284">
        <v>10</v>
      </c>
      <c r="R4284">
        <v>8</v>
      </c>
      <c r="S4284">
        <v>0</v>
      </c>
      <c r="T4284">
        <v>92</v>
      </c>
    </row>
    <row r="4285" spans="1:20" x14ac:dyDescent="0.2">
      <c r="A4285" s="1">
        <v>43437</v>
      </c>
      <c r="B4285" t="s">
        <v>23</v>
      </c>
      <c r="C4285">
        <v>19</v>
      </c>
      <c r="D4285">
        <v>10</v>
      </c>
      <c r="E4285">
        <v>1</v>
      </c>
      <c r="F4285">
        <v>191</v>
      </c>
      <c r="G4285" s="5">
        <v>3.1111111111111098</v>
      </c>
      <c r="H4285" s="5">
        <v>50081.166666666599</v>
      </c>
      <c r="I4285">
        <v>43</v>
      </c>
      <c r="J4285">
        <v>10</v>
      </c>
      <c r="K4285">
        <v>0</v>
      </c>
      <c r="L4285">
        <v>487</v>
      </c>
      <c r="M4285">
        <v>25</v>
      </c>
      <c r="N4285">
        <v>10</v>
      </c>
      <c r="O4285">
        <v>0</v>
      </c>
      <c r="P4285">
        <v>279</v>
      </c>
      <c r="Q4285">
        <v>34</v>
      </c>
      <c r="R4285">
        <v>10</v>
      </c>
      <c r="S4285">
        <v>0</v>
      </c>
      <c r="T4285">
        <v>388</v>
      </c>
    </row>
    <row r="4286" spans="1:20" x14ac:dyDescent="0.2">
      <c r="A4286" s="1">
        <v>43437</v>
      </c>
      <c r="B4286" t="s">
        <v>24</v>
      </c>
      <c r="C4286">
        <v>11</v>
      </c>
      <c r="D4286">
        <v>2</v>
      </c>
      <c r="E4286">
        <v>0</v>
      </c>
      <c r="F4286">
        <v>30</v>
      </c>
      <c r="G4286" s="5">
        <v>2.2727272727272698</v>
      </c>
      <c r="H4286" s="5">
        <v>63748.818181818096</v>
      </c>
      <c r="I4286">
        <v>11</v>
      </c>
      <c r="J4286">
        <v>2</v>
      </c>
      <c r="K4286">
        <v>0</v>
      </c>
      <c r="L4286">
        <v>34</v>
      </c>
      <c r="M4286">
        <v>14</v>
      </c>
      <c r="N4286">
        <v>2</v>
      </c>
      <c r="O4286">
        <v>0</v>
      </c>
      <c r="P4286">
        <v>42</v>
      </c>
      <c r="Q4286">
        <v>7</v>
      </c>
      <c r="R4286">
        <v>2</v>
      </c>
      <c r="S4286">
        <v>0</v>
      </c>
      <c r="T4286">
        <v>32</v>
      </c>
    </row>
    <row r="4287" spans="1:20" x14ac:dyDescent="0.2">
      <c r="A4287" s="1">
        <v>43437</v>
      </c>
      <c r="B4287" t="s">
        <v>25</v>
      </c>
      <c r="C4287">
        <v>2</v>
      </c>
      <c r="D4287">
        <v>4</v>
      </c>
      <c r="E4287">
        <v>0</v>
      </c>
      <c r="F4287">
        <v>8</v>
      </c>
      <c r="G4287" s="5">
        <v>1.5</v>
      </c>
      <c r="H4287" s="5">
        <v>49999.5</v>
      </c>
      <c r="I4287">
        <v>6</v>
      </c>
      <c r="J4287">
        <v>4</v>
      </c>
      <c r="K4287">
        <v>0</v>
      </c>
      <c r="L4287">
        <v>21</v>
      </c>
      <c r="M4287">
        <v>0</v>
      </c>
      <c r="N4287">
        <v>0</v>
      </c>
      <c r="O4287">
        <v>0</v>
      </c>
      <c r="P4287">
        <v>0</v>
      </c>
      <c r="Q4287">
        <v>7</v>
      </c>
      <c r="R4287">
        <v>4</v>
      </c>
      <c r="S4287">
        <v>0</v>
      </c>
      <c r="T4287">
        <v>28</v>
      </c>
    </row>
    <row r="4288" spans="1:20" x14ac:dyDescent="0.2">
      <c r="A4288" s="1">
        <v>43437</v>
      </c>
      <c r="B4288" t="s">
        <v>26</v>
      </c>
      <c r="C4288">
        <v>18</v>
      </c>
      <c r="D4288">
        <v>2</v>
      </c>
      <c r="E4288">
        <v>0</v>
      </c>
      <c r="F4288">
        <v>36</v>
      </c>
      <c r="G4288" s="5">
        <v>21.090909090909001</v>
      </c>
      <c r="H4288" s="5">
        <v>27403.545454545401</v>
      </c>
      <c r="I4288">
        <v>24</v>
      </c>
      <c r="J4288">
        <v>2</v>
      </c>
      <c r="K4288">
        <v>0</v>
      </c>
      <c r="L4288">
        <v>48</v>
      </c>
      <c r="M4288">
        <v>28</v>
      </c>
      <c r="N4288">
        <v>2</v>
      </c>
      <c r="O4288">
        <v>0</v>
      </c>
      <c r="P4288">
        <v>56</v>
      </c>
      <c r="Q4288">
        <v>19</v>
      </c>
      <c r="R4288">
        <v>2</v>
      </c>
      <c r="S4288">
        <v>0</v>
      </c>
      <c r="T4288">
        <v>37</v>
      </c>
    </row>
    <row r="4289" spans="1:20" x14ac:dyDescent="0.2">
      <c r="A4289" s="1">
        <v>43437</v>
      </c>
      <c r="B4289" t="s">
        <v>27</v>
      </c>
      <c r="C4289">
        <v>11</v>
      </c>
      <c r="D4289">
        <v>8</v>
      </c>
      <c r="E4289">
        <v>0</v>
      </c>
      <c r="F4289">
        <v>101</v>
      </c>
      <c r="G4289" s="5">
        <v>2.8181818181818099</v>
      </c>
      <c r="H4289" s="5">
        <v>63659.727272727199</v>
      </c>
      <c r="I4289">
        <v>9</v>
      </c>
      <c r="J4289">
        <v>8</v>
      </c>
      <c r="K4289">
        <v>1</v>
      </c>
      <c r="L4289">
        <v>78</v>
      </c>
      <c r="M4289">
        <v>10</v>
      </c>
      <c r="N4289">
        <v>8</v>
      </c>
      <c r="O4289">
        <v>1</v>
      </c>
      <c r="P4289">
        <v>84</v>
      </c>
      <c r="Q4289">
        <v>5</v>
      </c>
      <c r="R4289">
        <v>8</v>
      </c>
      <c r="S4289">
        <v>2</v>
      </c>
      <c r="T4289">
        <v>39</v>
      </c>
    </row>
    <row r="4290" spans="1:20" x14ac:dyDescent="0.2">
      <c r="A4290" s="1">
        <v>43437</v>
      </c>
      <c r="B4290" t="s">
        <v>28</v>
      </c>
      <c r="C4290">
        <v>6</v>
      </c>
      <c r="D4290">
        <v>11</v>
      </c>
      <c r="E4290">
        <v>0</v>
      </c>
      <c r="F4290">
        <v>67</v>
      </c>
      <c r="G4290" s="5">
        <v>28.8333333333333</v>
      </c>
      <c r="H4290" s="5">
        <v>16918.5</v>
      </c>
      <c r="I4290">
        <v>9</v>
      </c>
      <c r="J4290">
        <v>13</v>
      </c>
      <c r="K4290">
        <v>0</v>
      </c>
      <c r="L4290">
        <v>116</v>
      </c>
      <c r="M4290">
        <v>15</v>
      </c>
      <c r="N4290">
        <v>12</v>
      </c>
      <c r="O4290">
        <v>1</v>
      </c>
      <c r="P4290">
        <v>172</v>
      </c>
      <c r="Q4290">
        <v>8</v>
      </c>
      <c r="R4290">
        <v>7</v>
      </c>
      <c r="S4290">
        <v>1</v>
      </c>
      <c r="T4290">
        <v>46</v>
      </c>
    </row>
    <row r="4291" spans="1:20" x14ac:dyDescent="0.2">
      <c r="A4291" s="1">
        <v>43437</v>
      </c>
      <c r="B4291" t="s">
        <v>29</v>
      </c>
      <c r="C4291">
        <v>12</v>
      </c>
      <c r="D4291">
        <v>2</v>
      </c>
      <c r="E4291">
        <v>0</v>
      </c>
      <c r="F4291">
        <v>30</v>
      </c>
      <c r="G4291" s="5">
        <v>1.8333333333333299</v>
      </c>
      <c r="H4291" s="5">
        <v>66745.75</v>
      </c>
      <c r="I4291">
        <v>13</v>
      </c>
      <c r="J4291">
        <v>2</v>
      </c>
      <c r="K4291">
        <v>0</v>
      </c>
      <c r="L4291">
        <v>44</v>
      </c>
      <c r="M4291">
        <v>10</v>
      </c>
      <c r="N4291">
        <v>2</v>
      </c>
      <c r="O4291">
        <v>0</v>
      </c>
      <c r="P4291">
        <v>34</v>
      </c>
      <c r="Q4291">
        <v>19</v>
      </c>
      <c r="R4291">
        <v>2</v>
      </c>
      <c r="S4291">
        <v>0</v>
      </c>
      <c r="T4291">
        <v>52</v>
      </c>
    </row>
    <row r="4292" spans="1:20" x14ac:dyDescent="0.2">
      <c r="A4292" s="1">
        <v>43437</v>
      </c>
      <c r="B4292" t="s">
        <v>30</v>
      </c>
      <c r="C4292">
        <v>5</v>
      </c>
      <c r="D4292">
        <v>2</v>
      </c>
      <c r="E4292">
        <v>0</v>
      </c>
      <c r="F4292">
        <v>12</v>
      </c>
      <c r="G4292" s="5">
        <v>1.2</v>
      </c>
      <c r="H4292" s="5">
        <v>79999.199999999997</v>
      </c>
      <c r="I4292">
        <v>8</v>
      </c>
      <c r="J4292">
        <v>2</v>
      </c>
      <c r="K4292">
        <v>0</v>
      </c>
      <c r="L4292">
        <v>24</v>
      </c>
      <c r="M4292">
        <v>8</v>
      </c>
      <c r="N4292">
        <v>2</v>
      </c>
      <c r="O4292">
        <v>0</v>
      </c>
      <c r="P4292">
        <v>22</v>
      </c>
      <c r="Q4292">
        <v>6</v>
      </c>
      <c r="R4292">
        <v>2</v>
      </c>
      <c r="S4292">
        <v>0</v>
      </c>
      <c r="T4292">
        <v>14</v>
      </c>
    </row>
    <row r="4293" spans="1:20" x14ac:dyDescent="0.2">
      <c r="A4293" s="1">
        <v>43437</v>
      </c>
      <c r="B4293" t="s">
        <v>31</v>
      </c>
      <c r="C4293">
        <v>53</v>
      </c>
      <c r="D4293">
        <v>14</v>
      </c>
      <c r="E4293">
        <v>0</v>
      </c>
      <c r="F4293">
        <v>699</v>
      </c>
      <c r="G4293" s="5">
        <v>10.6730769230769</v>
      </c>
      <c r="H4293" s="5">
        <v>51969.673076922998</v>
      </c>
      <c r="I4293">
        <v>56</v>
      </c>
      <c r="J4293">
        <v>15</v>
      </c>
      <c r="K4293">
        <v>0</v>
      </c>
      <c r="L4293">
        <v>806</v>
      </c>
      <c r="M4293">
        <v>58</v>
      </c>
      <c r="N4293">
        <v>15</v>
      </c>
      <c r="O4293">
        <v>0</v>
      </c>
      <c r="P4293">
        <v>864</v>
      </c>
      <c r="Q4293">
        <v>39</v>
      </c>
      <c r="R4293">
        <v>14</v>
      </c>
      <c r="S4293">
        <v>0</v>
      </c>
      <c r="T4293">
        <v>538</v>
      </c>
    </row>
    <row r="4294" spans="1:20" x14ac:dyDescent="0.2">
      <c r="A4294" s="1">
        <v>43437</v>
      </c>
      <c r="B4294" t="s">
        <v>32</v>
      </c>
      <c r="C4294">
        <v>20</v>
      </c>
      <c r="D4294">
        <v>3</v>
      </c>
      <c r="E4294">
        <v>0</v>
      </c>
      <c r="F4294">
        <v>94</v>
      </c>
      <c r="G4294" s="5">
        <v>2.1578947368421</v>
      </c>
      <c r="H4294" s="5">
        <v>73706.578947368398</v>
      </c>
      <c r="I4294">
        <v>22</v>
      </c>
      <c r="J4294">
        <v>3</v>
      </c>
      <c r="K4294">
        <v>0</v>
      </c>
      <c r="L4294">
        <v>82</v>
      </c>
      <c r="M4294">
        <v>33</v>
      </c>
      <c r="N4294">
        <v>3</v>
      </c>
      <c r="O4294">
        <v>0</v>
      </c>
      <c r="P4294">
        <v>170</v>
      </c>
      <c r="Q4294">
        <v>15</v>
      </c>
      <c r="R4294">
        <v>3</v>
      </c>
      <c r="S4294">
        <v>0</v>
      </c>
      <c r="T4294">
        <v>56</v>
      </c>
    </row>
    <row r="4295" spans="1:20" x14ac:dyDescent="0.2">
      <c r="A4295" s="1">
        <v>43438</v>
      </c>
      <c r="B4295" t="s">
        <v>18</v>
      </c>
      <c r="C4295">
        <v>8</v>
      </c>
      <c r="D4295">
        <v>4</v>
      </c>
      <c r="E4295">
        <v>0</v>
      </c>
      <c r="F4295">
        <v>28</v>
      </c>
      <c r="G4295" s="5">
        <v>1</v>
      </c>
      <c r="H4295" s="5">
        <v>99999</v>
      </c>
      <c r="I4295">
        <v>10</v>
      </c>
      <c r="J4295">
        <v>4</v>
      </c>
      <c r="K4295">
        <v>0</v>
      </c>
      <c r="L4295">
        <v>33</v>
      </c>
      <c r="M4295">
        <v>9</v>
      </c>
      <c r="N4295">
        <v>4</v>
      </c>
      <c r="O4295">
        <v>0</v>
      </c>
      <c r="P4295">
        <v>32</v>
      </c>
      <c r="Q4295">
        <v>8</v>
      </c>
      <c r="R4295">
        <v>4</v>
      </c>
      <c r="S4295">
        <v>0</v>
      </c>
      <c r="T4295">
        <v>27</v>
      </c>
    </row>
    <row r="4296" spans="1:20" x14ac:dyDescent="0.2">
      <c r="A4296" s="1">
        <v>43438</v>
      </c>
      <c r="B4296" t="s">
        <v>19</v>
      </c>
      <c r="C4296">
        <v>24</v>
      </c>
      <c r="D4296">
        <v>11</v>
      </c>
      <c r="E4296">
        <v>0</v>
      </c>
      <c r="F4296">
        <v>259</v>
      </c>
      <c r="G4296" s="5">
        <v>8.4583333333333304</v>
      </c>
      <c r="H4296" s="5">
        <v>54203.25</v>
      </c>
      <c r="I4296">
        <v>34</v>
      </c>
      <c r="J4296">
        <v>15</v>
      </c>
      <c r="K4296">
        <v>2</v>
      </c>
      <c r="L4296">
        <v>457</v>
      </c>
      <c r="M4296">
        <v>18</v>
      </c>
      <c r="N4296">
        <v>11</v>
      </c>
      <c r="O4296">
        <v>2</v>
      </c>
      <c r="P4296">
        <v>163</v>
      </c>
      <c r="Q4296">
        <v>25</v>
      </c>
      <c r="R4296">
        <v>12</v>
      </c>
      <c r="S4296">
        <v>3</v>
      </c>
      <c r="T4296">
        <v>216</v>
      </c>
    </row>
    <row r="4297" spans="1:20" x14ac:dyDescent="0.2">
      <c r="A4297" s="1">
        <v>43438</v>
      </c>
      <c r="B4297" t="s">
        <v>20</v>
      </c>
      <c r="C4297">
        <v>12</v>
      </c>
      <c r="D4297">
        <v>6</v>
      </c>
      <c r="E4297">
        <v>0</v>
      </c>
      <c r="F4297">
        <v>71</v>
      </c>
      <c r="G4297" s="5">
        <v>2.5833333333333299</v>
      </c>
      <c r="H4297" s="5">
        <v>50091</v>
      </c>
      <c r="I4297">
        <v>12</v>
      </c>
      <c r="J4297">
        <v>14</v>
      </c>
      <c r="K4297">
        <v>0</v>
      </c>
      <c r="L4297">
        <v>172</v>
      </c>
      <c r="M4297">
        <v>13</v>
      </c>
      <c r="N4297">
        <v>7</v>
      </c>
      <c r="O4297">
        <v>0</v>
      </c>
      <c r="P4297">
        <v>87</v>
      </c>
      <c r="Q4297">
        <v>10</v>
      </c>
      <c r="R4297">
        <v>8</v>
      </c>
      <c r="S4297">
        <v>1</v>
      </c>
      <c r="T4297">
        <v>72</v>
      </c>
    </row>
    <row r="4298" spans="1:20" x14ac:dyDescent="0.2">
      <c r="A4298" s="1">
        <v>43438</v>
      </c>
      <c r="B4298" t="s">
        <v>21</v>
      </c>
      <c r="C4298">
        <v>5</v>
      </c>
      <c r="D4298">
        <v>10</v>
      </c>
      <c r="E4298">
        <v>0</v>
      </c>
      <c r="F4298">
        <v>50</v>
      </c>
      <c r="G4298" s="5">
        <v>5.8</v>
      </c>
      <c r="H4298" s="5">
        <v>20098.8</v>
      </c>
      <c r="I4298">
        <v>9</v>
      </c>
      <c r="J4298">
        <v>10</v>
      </c>
      <c r="K4298">
        <v>0</v>
      </c>
      <c r="L4298">
        <v>90</v>
      </c>
      <c r="M4298">
        <v>14</v>
      </c>
      <c r="N4298">
        <v>10</v>
      </c>
      <c r="O4298">
        <v>0</v>
      </c>
      <c r="P4298">
        <v>143</v>
      </c>
      <c r="Q4298">
        <v>12</v>
      </c>
      <c r="R4298">
        <v>10</v>
      </c>
      <c r="S4298">
        <v>2</v>
      </c>
      <c r="T4298">
        <v>101</v>
      </c>
    </row>
    <row r="4299" spans="1:20" x14ac:dyDescent="0.2">
      <c r="A4299" s="1">
        <v>43438</v>
      </c>
      <c r="B4299" t="s">
        <v>22</v>
      </c>
      <c r="C4299">
        <v>14</v>
      </c>
      <c r="D4299">
        <v>8</v>
      </c>
      <c r="E4299">
        <v>1</v>
      </c>
      <c r="F4299">
        <v>122</v>
      </c>
      <c r="G4299" s="5">
        <v>2.7857142857142798</v>
      </c>
      <c r="H4299" s="5">
        <v>57175.714285714203</v>
      </c>
      <c r="I4299">
        <v>35</v>
      </c>
      <c r="J4299">
        <v>7</v>
      </c>
      <c r="K4299">
        <v>1</v>
      </c>
      <c r="L4299">
        <v>275</v>
      </c>
      <c r="M4299">
        <v>14</v>
      </c>
      <c r="N4299">
        <v>8</v>
      </c>
      <c r="O4299">
        <v>0</v>
      </c>
      <c r="P4299">
        <v>128</v>
      </c>
      <c r="Q4299">
        <v>27</v>
      </c>
      <c r="R4299">
        <v>8</v>
      </c>
      <c r="S4299">
        <v>0</v>
      </c>
      <c r="T4299">
        <v>255</v>
      </c>
    </row>
    <row r="4300" spans="1:20" x14ac:dyDescent="0.2">
      <c r="A4300" s="1">
        <v>43438</v>
      </c>
      <c r="B4300" t="s">
        <v>23</v>
      </c>
      <c r="C4300">
        <v>24</v>
      </c>
      <c r="D4300">
        <v>10</v>
      </c>
      <c r="E4300">
        <v>0</v>
      </c>
      <c r="F4300">
        <v>262</v>
      </c>
      <c r="G4300" s="5">
        <v>3</v>
      </c>
      <c r="H4300" s="5">
        <v>68290.5</v>
      </c>
      <c r="I4300">
        <v>45</v>
      </c>
      <c r="J4300">
        <v>10</v>
      </c>
      <c r="K4300">
        <v>0</v>
      </c>
      <c r="L4300">
        <v>488</v>
      </c>
      <c r="M4300">
        <v>34</v>
      </c>
      <c r="N4300">
        <v>10</v>
      </c>
      <c r="O4300">
        <v>1</v>
      </c>
      <c r="P4300">
        <v>335</v>
      </c>
      <c r="Q4300">
        <v>39</v>
      </c>
      <c r="R4300">
        <v>10</v>
      </c>
      <c r="S4300">
        <v>0</v>
      </c>
      <c r="T4300">
        <v>429</v>
      </c>
    </row>
    <row r="4301" spans="1:20" x14ac:dyDescent="0.2">
      <c r="A4301" s="1">
        <v>43438</v>
      </c>
      <c r="B4301" t="s">
        <v>24</v>
      </c>
      <c r="C4301">
        <v>7</v>
      </c>
      <c r="D4301">
        <v>2</v>
      </c>
      <c r="E4301">
        <v>0</v>
      </c>
      <c r="F4301">
        <v>16</v>
      </c>
      <c r="G4301" s="5">
        <v>4.4285714285714199</v>
      </c>
      <c r="H4301" s="5">
        <v>57214</v>
      </c>
      <c r="I4301">
        <v>16</v>
      </c>
      <c r="J4301">
        <v>2</v>
      </c>
      <c r="K4301">
        <v>0</v>
      </c>
      <c r="L4301">
        <v>50</v>
      </c>
      <c r="M4301">
        <v>9</v>
      </c>
      <c r="N4301">
        <v>2</v>
      </c>
      <c r="O4301">
        <v>0</v>
      </c>
      <c r="P4301">
        <v>24</v>
      </c>
      <c r="Q4301">
        <v>15</v>
      </c>
      <c r="R4301">
        <v>2</v>
      </c>
      <c r="S4301">
        <v>0</v>
      </c>
      <c r="T4301">
        <v>32</v>
      </c>
    </row>
    <row r="4302" spans="1:20" x14ac:dyDescent="0.2">
      <c r="A4302" s="1">
        <v>43438</v>
      </c>
      <c r="B4302" t="s">
        <v>25</v>
      </c>
      <c r="C4302">
        <v>8</v>
      </c>
      <c r="D4302">
        <v>4</v>
      </c>
      <c r="E4302">
        <v>0</v>
      </c>
      <c r="F4302">
        <v>32</v>
      </c>
      <c r="G4302" s="5">
        <v>3.75</v>
      </c>
      <c r="H4302" s="5">
        <v>50112.125</v>
      </c>
      <c r="I4302">
        <v>10</v>
      </c>
      <c r="J4302">
        <v>4</v>
      </c>
      <c r="K4302">
        <v>0</v>
      </c>
      <c r="L4302">
        <v>35</v>
      </c>
      <c r="M4302">
        <v>8</v>
      </c>
      <c r="N4302">
        <v>4</v>
      </c>
      <c r="O4302">
        <v>0</v>
      </c>
      <c r="P4302">
        <v>32</v>
      </c>
      <c r="Q4302">
        <v>5</v>
      </c>
      <c r="R4302">
        <v>4</v>
      </c>
      <c r="S4302">
        <v>0</v>
      </c>
      <c r="T4302">
        <v>19</v>
      </c>
    </row>
    <row r="4303" spans="1:20" x14ac:dyDescent="0.2">
      <c r="A4303" s="1">
        <v>43438</v>
      </c>
      <c r="B4303" t="s">
        <v>26</v>
      </c>
      <c r="C4303">
        <v>16</v>
      </c>
      <c r="D4303">
        <v>2</v>
      </c>
      <c r="E4303">
        <v>0</v>
      </c>
      <c r="F4303">
        <v>32</v>
      </c>
      <c r="G4303" s="5">
        <v>3.4666666666666601</v>
      </c>
      <c r="H4303" s="5">
        <v>53411.666666666599</v>
      </c>
      <c r="I4303">
        <v>40</v>
      </c>
      <c r="J4303">
        <v>2</v>
      </c>
      <c r="K4303">
        <v>0</v>
      </c>
      <c r="L4303">
        <v>79</v>
      </c>
      <c r="M4303">
        <v>26</v>
      </c>
      <c r="N4303">
        <v>2</v>
      </c>
      <c r="O4303">
        <v>0</v>
      </c>
      <c r="P4303">
        <v>50</v>
      </c>
      <c r="Q4303">
        <v>26</v>
      </c>
      <c r="R4303">
        <v>2</v>
      </c>
      <c r="S4303">
        <v>0</v>
      </c>
      <c r="T4303">
        <v>46</v>
      </c>
    </row>
    <row r="4304" spans="1:20" x14ac:dyDescent="0.2">
      <c r="A4304" s="1">
        <v>43438</v>
      </c>
      <c r="B4304" t="s">
        <v>27</v>
      </c>
      <c r="C4304">
        <v>12</v>
      </c>
      <c r="D4304">
        <v>8</v>
      </c>
      <c r="E4304">
        <v>1</v>
      </c>
      <c r="F4304">
        <v>103</v>
      </c>
      <c r="G4304" s="5">
        <v>5.4166666666666599</v>
      </c>
      <c r="H4304" s="5">
        <v>50036.5</v>
      </c>
      <c r="I4304">
        <v>12</v>
      </c>
      <c r="J4304">
        <v>8</v>
      </c>
      <c r="K4304">
        <v>0</v>
      </c>
      <c r="L4304">
        <v>113</v>
      </c>
      <c r="M4304">
        <v>9</v>
      </c>
      <c r="N4304">
        <v>8</v>
      </c>
      <c r="O4304">
        <v>1</v>
      </c>
      <c r="P4304">
        <v>76</v>
      </c>
      <c r="Q4304">
        <v>5</v>
      </c>
      <c r="R4304">
        <v>8</v>
      </c>
      <c r="S4304">
        <v>2</v>
      </c>
      <c r="T4304">
        <v>39</v>
      </c>
    </row>
    <row r="4305" spans="1:20" x14ac:dyDescent="0.2">
      <c r="A4305" s="1">
        <v>43438</v>
      </c>
      <c r="B4305" t="s">
        <v>28</v>
      </c>
      <c r="C4305">
        <v>7</v>
      </c>
      <c r="D4305">
        <v>7</v>
      </c>
      <c r="E4305">
        <v>0</v>
      </c>
      <c r="F4305">
        <v>51</v>
      </c>
      <c r="G4305" s="5">
        <v>6.4285714285714199</v>
      </c>
      <c r="H4305" s="5">
        <v>42914.4285714285</v>
      </c>
      <c r="I4305">
        <v>10</v>
      </c>
      <c r="J4305">
        <v>14</v>
      </c>
      <c r="K4305">
        <v>1</v>
      </c>
      <c r="L4305">
        <v>124</v>
      </c>
      <c r="M4305">
        <v>12</v>
      </c>
      <c r="N4305">
        <v>6</v>
      </c>
      <c r="O4305">
        <v>1</v>
      </c>
      <c r="P4305">
        <v>68</v>
      </c>
      <c r="Q4305">
        <v>12</v>
      </c>
      <c r="R4305">
        <v>7</v>
      </c>
      <c r="S4305">
        <v>3</v>
      </c>
      <c r="T4305">
        <v>47</v>
      </c>
    </row>
    <row r="4306" spans="1:20" x14ac:dyDescent="0.2">
      <c r="A4306" s="1">
        <v>43438</v>
      </c>
      <c r="B4306" t="s">
        <v>29</v>
      </c>
      <c r="C4306">
        <v>7</v>
      </c>
      <c r="D4306">
        <v>2</v>
      </c>
      <c r="E4306">
        <v>0</v>
      </c>
      <c r="F4306">
        <v>16</v>
      </c>
      <c r="G4306" s="5">
        <v>5.2857142857142803</v>
      </c>
      <c r="H4306" s="5">
        <v>42982</v>
      </c>
      <c r="I4306">
        <v>12</v>
      </c>
      <c r="J4306">
        <v>2</v>
      </c>
      <c r="K4306">
        <v>0</v>
      </c>
      <c r="L4306">
        <v>36</v>
      </c>
      <c r="M4306">
        <v>12</v>
      </c>
      <c r="N4306">
        <v>2</v>
      </c>
      <c r="O4306">
        <v>0</v>
      </c>
      <c r="P4306">
        <v>24</v>
      </c>
      <c r="Q4306">
        <v>14</v>
      </c>
      <c r="R4306">
        <v>2</v>
      </c>
      <c r="S4306">
        <v>0</v>
      </c>
      <c r="T4306">
        <v>32</v>
      </c>
    </row>
    <row r="4307" spans="1:20" x14ac:dyDescent="0.2">
      <c r="A4307" s="1">
        <v>43438</v>
      </c>
      <c r="B4307" t="s">
        <v>30</v>
      </c>
      <c r="C4307">
        <v>6</v>
      </c>
      <c r="D4307">
        <v>2</v>
      </c>
      <c r="E4307">
        <v>0</v>
      </c>
      <c r="F4307">
        <v>20</v>
      </c>
      <c r="G4307" s="5">
        <v>2.5</v>
      </c>
      <c r="H4307" s="5">
        <v>66774.833333333299</v>
      </c>
      <c r="I4307">
        <v>13</v>
      </c>
      <c r="J4307">
        <v>2</v>
      </c>
      <c r="K4307">
        <v>0</v>
      </c>
      <c r="L4307">
        <v>36</v>
      </c>
      <c r="M4307">
        <v>5</v>
      </c>
      <c r="N4307">
        <v>2</v>
      </c>
      <c r="O4307">
        <v>0</v>
      </c>
      <c r="P4307">
        <v>8</v>
      </c>
      <c r="Q4307">
        <v>9</v>
      </c>
      <c r="R4307">
        <v>2</v>
      </c>
      <c r="S4307">
        <v>0</v>
      </c>
      <c r="T4307">
        <v>22</v>
      </c>
    </row>
    <row r="4308" spans="1:20" x14ac:dyDescent="0.2">
      <c r="A4308" s="1">
        <v>43438</v>
      </c>
      <c r="B4308" t="s">
        <v>31</v>
      </c>
      <c r="C4308">
        <v>46</v>
      </c>
      <c r="D4308">
        <v>11</v>
      </c>
      <c r="E4308">
        <v>0</v>
      </c>
      <c r="F4308">
        <v>521</v>
      </c>
      <c r="G4308" s="5">
        <v>7.9523809523809499</v>
      </c>
      <c r="H4308" s="5">
        <v>42935.476190476104</v>
      </c>
      <c r="I4308">
        <v>54</v>
      </c>
      <c r="J4308">
        <v>17</v>
      </c>
      <c r="K4308">
        <v>0</v>
      </c>
      <c r="L4308">
        <v>883</v>
      </c>
      <c r="M4308">
        <v>65</v>
      </c>
      <c r="N4308">
        <v>12</v>
      </c>
      <c r="O4308">
        <v>0</v>
      </c>
      <c r="P4308">
        <v>753</v>
      </c>
      <c r="Q4308">
        <v>57</v>
      </c>
      <c r="R4308">
        <v>13</v>
      </c>
      <c r="S4308">
        <v>1</v>
      </c>
      <c r="T4308">
        <v>658</v>
      </c>
    </row>
    <row r="4309" spans="1:20" x14ac:dyDescent="0.2">
      <c r="A4309" s="1">
        <v>43438</v>
      </c>
      <c r="B4309" t="s">
        <v>32</v>
      </c>
      <c r="C4309">
        <v>24</v>
      </c>
      <c r="D4309">
        <v>3</v>
      </c>
      <c r="E4309">
        <v>0</v>
      </c>
      <c r="F4309">
        <v>83</v>
      </c>
      <c r="G4309" s="5">
        <v>7.3181818181818103</v>
      </c>
      <c r="H4309" s="5">
        <v>40980.318181818096</v>
      </c>
      <c r="I4309">
        <v>22</v>
      </c>
      <c r="J4309">
        <v>3</v>
      </c>
      <c r="K4309">
        <v>0</v>
      </c>
      <c r="L4309">
        <v>70</v>
      </c>
      <c r="M4309">
        <v>16</v>
      </c>
      <c r="N4309">
        <v>3</v>
      </c>
      <c r="O4309">
        <v>0</v>
      </c>
      <c r="P4309">
        <v>60</v>
      </c>
      <c r="Q4309">
        <v>16</v>
      </c>
      <c r="R4309">
        <v>3</v>
      </c>
      <c r="S4309">
        <v>0</v>
      </c>
      <c r="T4309">
        <v>61</v>
      </c>
    </row>
    <row r="4310" spans="1:20" x14ac:dyDescent="0.2">
      <c r="A4310" s="1">
        <v>43439</v>
      </c>
      <c r="B4310" t="s">
        <v>18</v>
      </c>
      <c r="C4310">
        <v>17</v>
      </c>
      <c r="D4310">
        <v>4</v>
      </c>
      <c r="E4310">
        <v>0</v>
      </c>
      <c r="F4310">
        <v>60</v>
      </c>
      <c r="G4310" s="5">
        <v>44.25</v>
      </c>
      <c r="H4310" s="5">
        <v>50006.625</v>
      </c>
      <c r="I4310">
        <v>12</v>
      </c>
      <c r="J4310">
        <v>4</v>
      </c>
      <c r="K4310">
        <v>0</v>
      </c>
      <c r="L4310">
        <v>42</v>
      </c>
      <c r="M4310">
        <v>2</v>
      </c>
      <c r="N4310">
        <v>4</v>
      </c>
      <c r="O4310">
        <v>0</v>
      </c>
      <c r="P4310">
        <v>7</v>
      </c>
      <c r="Q4310">
        <v>3</v>
      </c>
      <c r="R4310">
        <v>4</v>
      </c>
      <c r="S4310">
        <v>0</v>
      </c>
      <c r="T4310">
        <v>10</v>
      </c>
    </row>
    <row r="4311" spans="1:20" x14ac:dyDescent="0.2">
      <c r="A4311" s="1">
        <v>43439</v>
      </c>
      <c r="B4311" t="s">
        <v>19</v>
      </c>
      <c r="C4311">
        <v>21</v>
      </c>
      <c r="D4311">
        <v>14</v>
      </c>
      <c r="E4311">
        <v>1</v>
      </c>
      <c r="F4311">
        <v>275</v>
      </c>
      <c r="G4311" s="5">
        <v>7.71428571428571</v>
      </c>
      <c r="H4311" s="5">
        <v>52432.4285714285</v>
      </c>
      <c r="I4311">
        <v>31</v>
      </c>
      <c r="J4311">
        <v>13</v>
      </c>
      <c r="K4311">
        <v>1</v>
      </c>
      <c r="L4311">
        <v>363</v>
      </c>
      <c r="M4311">
        <v>25</v>
      </c>
      <c r="N4311">
        <v>10</v>
      </c>
      <c r="O4311">
        <v>1</v>
      </c>
      <c r="P4311">
        <v>224</v>
      </c>
      <c r="Q4311">
        <v>9</v>
      </c>
      <c r="R4311">
        <v>11</v>
      </c>
      <c r="S4311">
        <v>1</v>
      </c>
      <c r="T4311">
        <v>86</v>
      </c>
    </row>
    <row r="4312" spans="1:20" x14ac:dyDescent="0.2">
      <c r="A4312" s="1">
        <v>43439</v>
      </c>
      <c r="B4312" t="s">
        <v>20</v>
      </c>
      <c r="C4312">
        <v>26</v>
      </c>
      <c r="D4312">
        <v>10</v>
      </c>
      <c r="E4312">
        <v>0</v>
      </c>
      <c r="F4312">
        <v>244</v>
      </c>
      <c r="G4312" s="5">
        <v>1.28571428571428</v>
      </c>
      <c r="H4312" s="5">
        <v>85733.571428571406</v>
      </c>
      <c r="I4312">
        <v>17</v>
      </c>
      <c r="J4312">
        <v>13</v>
      </c>
      <c r="K4312">
        <v>0</v>
      </c>
      <c r="L4312">
        <v>212</v>
      </c>
      <c r="M4312">
        <v>14</v>
      </c>
      <c r="N4312">
        <v>15</v>
      </c>
      <c r="O4312">
        <v>1</v>
      </c>
      <c r="P4312">
        <v>181</v>
      </c>
      <c r="Q4312">
        <v>11</v>
      </c>
      <c r="R4312">
        <v>15</v>
      </c>
      <c r="S4312">
        <v>5</v>
      </c>
      <c r="T4312">
        <v>114</v>
      </c>
    </row>
    <row r="4313" spans="1:20" x14ac:dyDescent="0.2">
      <c r="A4313" s="1">
        <v>43439</v>
      </c>
      <c r="B4313" t="s">
        <v>21</v>
      </c>
      <c r="C4313">
        <v>13</v>
      </c>
      <c r="D4313">
        <v>10</v>
      </c>
      <c r="E4313">
        <v>0</v>
      </c>
      <c r="F4313">
        <v>132</v>
      </c>
      <c r="G4313" s="5">
        <v>4.3846153846153797</v>
      </c>
      <c r="H4313" s="5">
        <v>30952.692307692301</v>
      </c>
      <c r="I4313">
        <v>12</v>
      </c>
      <c r="J4313">
        <v>10</v>
      </c>
      <c r="K4313">
        <v>2</v>
      </c>
      <c r="L4313">
        <v>101</v>
      </c>
      <c r="M4313">
        <v>10</v>
      </c>
      <c r="N4313">
        <v>10</v>
      </c>
      <c r="O4313">
        <v>0</v>
      </c>
      <c r="P4313">
        <v>101</v>
      </c>
      <c r="Q4313">
        <v>3</v>
      </c>
      <c r="R4313">
        <v>10</v>
      </c>
      <c r="S4313">
        <v>0</v>
      </c>
      <c r="T4313">
        <v>30</v>
      </c>
    </row>
    <row r="4314" spans="1:20" x14ac:dyDescent="0.2">
      <c r="A4314" s="1">
        <v>43439</v>
      </c>
      <c r="B4314" t="s">
        <v>22</v>
      </c>
      <c r="C4314">
        <v>31</v>
      </c>
      <c r="D4314">
        <v>8</v>
      </c>
      <c r="E4314">
        <v>0</v>
      </c>
      <c r="F4314">
        <v>280</v>
      </c>
      <c r="G4314" s="5">
        <v>1.86666666666666</v>
      </c>
      <c r="H4314" s="5">
        <v>66764.266666666605</v>
      </c>
      <c r="I4314">
        <v>29</v>
      </c>
      <c r="J4314">
        <v>7</v>
      </c>
      <c r="K4314">
        <v>0</v>
      </c>
      <c r="L4314">
        <v>250</v>
      </c>
      <c r="M4314">
        <v>37</v>
      </c>
      <c r="N4314">
        <v>8</v>
      </c>
      <c r="O4314">
        <v>0</v>
      </c>
      <c r="P4314">
        <v>343</v>
      </c>
      <c r="Q4314">
        <v>21</v>
      </c>
      <c r="R4314">
        <v>8</v>
      </c>
      <c r="S4314">
        <v>1</v>
      </c>
      <c r="T4314">
        <v>182</v>
      </c>
    </row>
    <row r="4315" spans="1:20" x14ac:dyDescent="0.2">
      <c r="A4315" s="1">
        <v>43439</v>
      </c>
      <c r="B4315" t="s">
        <v>23</v>
      </c>
      <c r="C4315">
        <v>50</v>
      </c>
      <c r="D4315">
        <v>10</v>
      </c>
      <c r="E4315">
        <v>0</v>
      </c>
      <c r="F4315">
        <v>559</v>
      </c>
      <c r="G4315" s="5">
        <v>5.0714285714285703</v>
      </c>
      <c r="H4315" s="5">
        <v>66701.119047618995</v>
      </c>
      <c r="I4315">
        <v>39</v>
      </c>
      <c r="J4315">
        <v>10</v>
      </c>
      <c r="K4315">
        <v>1</v>
      </c>
      <c r="L4315">
        <v>412</v>
      </c>
      <c r="M4315">
        <v>34</v>
      </c>
      <c r="N4315">
        <v>10</v>
      </c>
      <c r="O4315">
        <v>0</v>
      </c>
      <c r="P4315">
        <v>378</v>
      </c>
      <c r="Q4315">
        <v>25</v>
      </c>
      <c r="R4315">
        <v>10</v>
      </c>
      <c r="S4315">
        <v>0</v>
      </c>
      <c r="T4315">
        <v>275</v>
      </c>
    </row>
    <row r="4316" spans="1:20" x14ac:dyDescent="0.2">
      <c r="A4316" s="1">
        <v>43439</v>
      </c>
      <c r="B4316" t="s">
        <v>24</v>
      </c>
      <c r="C4316">
        <v>14</v>
      </c>
      <c r="D4316">
        <v>2</v>
      </c>
      <c r="E4316">
        <v>0</v>
      </c>
      <c r="F4316">
        <v>56</v>
      </c>
      <c r="G4316" s="5">
        <v>2.2307692307692299</v>
      </c>
      <c r="H4316" s="5">
        <v>69241.461538461503</v>
      </c>
      <c r="I4316">
        <v>18</v>
      </c>
      <c r="J4316">
        <v>2</v>
      </c>
      <c r="K4316">
        <v>0</v>
      </c>
      <c r="L4316">
        <v>48</v>
      </c>
      <c r="M4316">
        <v>11</v>
      </c>
      <c r="N4316">
        <v>2</v>
      </c>
      <c r="O4316">
        <v>0</v>
      </c>
      <c r="P4316">
        <v>25</v>
      </c>
      <c r="Q4316">
        <v>6</v>
      </c>
      <c r="R4316">
        <v>2</v>
      </c>
      <c r="S4316">
        <v>0</v>
      </c>
      <c r="T4316">
        <v>15</v>
      </c>
    </row>
    <row r="4317" spans="1:20" x14ac:dyDescent="0.2">
      <c r="A4317" s="1">
        <v>43439</v>
      </c>
      <c r="B4317" t="s">
        <v>25</v>
      </c>
      <c r="C4317">
        <v>5</v>
      </c>
      <c r="D4317">
        <v>4</v>
      </c>
      <c r="E4317">
        <v>0</v>
      </c>
      <c r="F4317">
        <v>20</v>
      </c>
      <c r="G4317" s="5">
        <v>5.25</v>
      </c>
      <c r="H4317" s="5">
        <v>75059.25</v>
      </c>
      <c r="I4317">
        <v>10</v>
      </c>
      <c r="J4317">
        <v>4</v>
      </c>
      <c r="K4317">
        <v>0</v>
      </c>
      <c r="L4317">
        <v>35</v>
      </c>
      <c r="M4317">
        <v>11</v>
      </c>
      <c r="N4317">
        <v>4</v>
      </c>
      <c r="O4317">
        <v>1</v>
      </c>
      <c r="P4317">
        <v>34</v>
      </c>
      <c r="Q4317">
        <v>10</v>
      </c>
      <c r="R4317">
        <v>4</v>
      </c>
      <c r="S4317">
        <v>0</v>
      </c>
      <c r="T4317">
        <v>39</v>
      </c>
    </row>
    <row r="4318" spans="1:20" x14ac:dyDescent="0.2">
      <c r="A4318" s="1">
        <v>43439</v>
      </c>
      <c r="B4318" t="s">
        <v>26</v>
      </c>
      <c r="C4318">
        <v>40</v>
      </c>
      <c r="D4318">
        <v>2</v>
      </c>
      <c r="E4318">
        <v>0</v>
      </c>
      <c r="F4318">
        <v>75</v>
      </c>
      <c r="G4318" s="5">
        <v>15.615384615384601</v>
      </c>
      <c r="H4318" s="5">
        <v>50063.423076922998</v>
      </c>
      <c r="I4318">
        <v>58</v>
      </c>
      <c r="J4318">
        <v>2</v>
      </c>
      <c r="K4318">
        <v>0</v>
      </c>
      <c r="L4318">
        <v>109</v>
      </c>
      <c r="M4318">
        <v>24</v>
      </c>
      <c r="N4318">
        <v>2</v>
      </c>
      <c r="O4318">
        <v>0</v>
      </c>
      <c r="P4318">
        <v>47</v>
      </c>
      <c r="Q4318">
        <v>21</v>
      </c>
      <c r="R4318">
        <v>2</v>
      </c>
      <c r="S4318">
        <v>0</v>
      </c>
      <c r="T4318">
        <v>39</v>
      </c>
    </row>
    <row r="4319" spans="1:20" x14ac:dyDescent="0.2">
      <c r="A4319" s="1">
        <v>43439</v>
      </c>
      <c r="B4319" t="s">
        <v>27</v>
      </c>
      <c r="C4319">
        <v>12</v>
      </c>
      <c r="D4319">
        <v>8</v>
      </c>
      <c r="E4319">
        <v>0</v>
      </c>
      <c r="F4319">
        <v>114</v>
      </c>
      <c r="G4319" s="5">
        <v>7.6363636363636296</v>
      </c>
      <c r="H4319" s="5">
        <v>27350.727272727199</v>
      </c>
      <c r="I4319">
        <v>7</v>
      </c>
      <c r="J4319">
        <v>8</v>
      </c>
      <c r="K4319">
        <v>0</v>
      </c>
      <c r="L4319">
        <v>65</v>
      </c>
      <c r="M4319">
        <v>1</v>
      </c>
      <c r="N4319">
        <v>8</v>
      </c>
      <c r="O4319">
        <v>0</v>
      </c>
      <c r="P4319">
        <v>9</v>
      </c>
      <c r="Q4319">
        <v>13</v>
      </c>
      <c r="R4319">
        <v>8</v>
      </c>
      <c r="S4319">
        <v>2</v>
      </c>
      <c r="T4319">
        <v>104</v>
      </c>
    </row>
    <row r="4320" spans="1:20" x14ac:dyDescent="0.2">
      <c r="A4320" s="1">
        <v>43439</v>
      </c>
      <c r="B4320" t="s">
        <v>28</v>
      </c>
      <c r="C4320">
        <v>15</v>
      </c>
      <c r="D4320">
        <v>9</v>
      </c>
      <c r="E4320">
        <v>0</v>
      </c>
      <c r="F4320">
        <v>124</v>
      </c>
      <c r="G4320" s="5">
        <v>7.9090909090909003</v>
      </c>
      <c r="H4320" s="5">
        <v>54628.090909090897</v>
      </c>
      <c r="I4320">
        <v>12</v>
      </c>
      <c r="J4320">
        <v>12</v>
      </c>
      <c r="K4320">
        <v>0</v>
      </c>
      <c r="L4320">
        <v>142</v>
      </c>
      <c r="M4320">
        <v>17</v>
      </c>
      <c r="N4320">
        <v>10</v>
      </c>
      <c r="O4320">
        <v>0</v>
      </c>
      <c r="P4320">
        <v>164</v>
      </c>
      <c r="Q4320">
        <v>11</v>
      </c>
      <c r="R4320">
        <v>10</v>
      </c>
      <c r="S4320">
        <v>1</v>
      </c>
      <c r="T4320">
        <v>106</v>
      </c>
    </row>
    <row r="4321" spans="1:20" x14ac:dyDescent="0.2">
      <c r="A4321" s="1">
        <v>43439</v>
      </c>
      <c r="B4321" t="s">
        <v>29</v>
      </c>
      <c r="C4321">
        <v>12</v>
      </c>
      <c r="D4321">
        <v>2</v>
      </c>
      <c r="E4321">
        <v>0</v>
      </c>
      <c r="F4321">
        <v>35</v>
      </c>
      <c r="G4321" s="5">
        <v>2.5833333333333299</v>
      </c>
      <c r="H4321" s="5">
        <v>75010.666666666599</v>
      </c>
      <c r="I4321">
        <v>9</v>
      </c>
      <c r="J4321">
        <v>2</v>
      </c>
      <c r="K4321">
        <v>0</v>
      </c>
      <c r="L4321">
        <v>20</v>
      </c>
      <c r="M4321">
        <v>12</v>
      </c>
      <c r="N4321">
        <v>2</v>
      </c>
      <c r="O4321">
        <v>0</v>
      </c>
      <c r="P4321">
        <v>37</v>
      </c>
      <c r="Q4321">
        <v>12</v>
      </c>
      <c r="R4321">
        <v>2</v>
      </c>
      <c r="S4321">
        <v>0</v>
      </c>
      <c r="T4321">
        <v>27</v>
      </c>
    </row>
    <row r="4322" spans="1:20" x14ac:dyDescent="0.2">
      <c r="A4322" s="1">
        <v>43439</v>
      </c>
      <c r="B4322" t="s">
        <v>30</v>
      </c>
      <c r="C4322">
        <v>12</v>
      </c>
      <c r="D4322">
        <v>2</v>
      </c>
      <c r="E4322">
        <v>0</v>
      </c>
      <c r="F4322">
        <v>40</v>
      </c>
      <c r="G4322" s="5">
        <v>1.1818181818181801</v>
      </c>
      <c r="H4322" s="5">
        <v>90913.909090909001</v>
      </c>
      <c r="I4322">
        <v>25</v>
      </c>
      <c r="J4322">
        <v>2</v>
      </c>
      <c r="K4322">
        <v>0</v>
      </c>
      <c r="L4322">
        <v>64</v>
      </c>
      <c r="M4322">
        <v>13</v>
      </c>
      <c r="N4322">
        <v>2</v>
      </c>
      <c r="O4322">
        <v>0</v>
      </c>
      <c r="P4322">
        <v>27</v>
      </c>
      <c r="Q4322">
        <v>5</v>
      </c>
      <c r="R4322">
        <v>2</v>
      </c>
      <c r="S4322">
        <v>0</v>
      </c>
      <c r="T4322">
        <v>16</v>
      </c>
    </row>
    <row r="4323" spans="1:20" x14ac:dyDescent="0.2">
      <c r="A4323" s="1">
        <v>43439</v>
      </c>
      <c r="B4323" t="s">
        <v>31</v>
      </c>
      <c r="C4323">
        <v>91</v>
      </c>
      <c r="D4323">
        <v>13</v>
      </c>
      <c r="E4323">
        <v>0</v>
      </c>
      <c r="F4323">
        <v>1267</v>
      </c>
      <c r="G4323" s="5">
        <v>8.1818181818181799</v>
      </c>
      <c r="H4323" s="5">
        <v>62401.5064935064</v>
      </c>
      <c r="I4323">
        <v>89</v>
      </c>
      <c r="J4323">
        <v>15</v>
      </c>
      <c r="K4323">
        <v>1</v>
      </c>
      <c r="L4323">
        <v>1259</v>
      </c>
      <c r="M4323">
        <v>61</v>
      </c>
      <c r="N4323">
        <v>13</v>
      </c>
      <c r="O4323">
        <v>1</v>
      </c>
      <c r="P4323">
        <v>772</v>
      </c>
      <c r="Q4323">
        <v>46</v>
      </c>
      <c r="R4323">
        <v>13</v>
      </c>
      <c r="S4323">
        <v>1</v>
      </c>
      <c r="T4323">
        <v>550</v>
      </c>
    </row>
    <row r="4324" spans="1:20" x14ac:dyDescent="0.2">
      <c r="A4324" s="1">
        <v>43439</v>
      </c>
      <c r="B4324" t="s">
        <v>32</v>
      </c>
      <c r="C4324">
        <v>30</v>
      </c>
      <c r="D4324">
        <v>3</v>
      </c>
      <c r="E4324">
        <v>0</v>
      </c>
      <c r="F4324">
        <v>117</v>
      </c>
      <c r="G4324" s="5">
        <v>2.2068965517241299</v>
      </c>
      <c r="H4324" s="5">
        <v>62180.448275862</v>
      </c>
      <c r="I4324">
        <v>40</v>
      </c>
      <c r="J4324">
        <v>3</v>
      </c>
      <c r="K4324">
        <v>0</v>
      </c>
      <c r="L4324">
        <v>159</v>
      </c>
      <c r="M4324">
        <v>23</v>
      </c>
      <c r="N4324">
        <v>3</v>
      </c>
      <c r="O4324">
        <v>0</v>
      </c>
      <c r="P4324">
        <v>97</v>
      </c>
      <c r="Q4324">
        <v>13</v>
      </c>
      <c r="R4324">
        <v>3</v>
      </c>
      <c r="S4324">
        <v>0</v>
      </c>
      <c r="T4324">
        <v>57</v>
      </c>
    </row>
    <row r="4325" spans="1:20" x14ac:dyDescent="0.2">
      <c r="A4325" s="1">
        <v>43440</v>
      </c>
      <c r="B4325" t="s">
        <v>18</v>
      </c>
      <c r="C4325">
        <v>8</v>
      </c>
      <c r="D4325">
        <v>4</v>
      </c>
      <c r="E4325">
        <v>0</v>
      </c>
      <c r="F4325">
        <v>28</v>
      </c>
      <c r="G4325" s="5">
        <v>5.71428571428571</v>
      </c>
      <c r="H4325" s="5">
        <v>14727.4285714285</v>
      </c>
      <c r="I4325">
        <v>2</v>
      </c>
      <c r="J4325">
        <v>4</v>
      </c>
      <c r="K4325">
        <v>0</v>
      </c>
      <c r="L4325">
        <v>7</v>
      </c>
      <c r="M4325">
        <v>11</v>
      </c>
      <c r="N4325">
        <v>4</v>
      </c>
      <c r="O4325">
        <v>0</v>
      </c>
      <c r="P4325">
        <v>38</v>
      </c>
      <c r="Q4325">
        <v>10</v>
      </c>
      <c r="R4325">
        <v>4</v>
      </c>
      <c r="S4325">
        <v>2</v>
      </c>
      <c r="T4325">
        <v>21</v>
      </c>
    </row>
    <row r="4326" spans="1:20" x14ac:dyDescent="0.2">
      <c r="A4326" s="1">
        <v>43440</v>
      </c>
      <c r="B4326" t="s">
        <v>19</v>
      </c>
      <c r="C4326">
        <v>26</v>
      </c>
      <c r="D4326">
        <v>12</v>
      </c>
      <c r="E4326">
        <v>1</v>
      </c>
      <c r="F4326">
        <v>274</v>
      </c>
      <c r="G4326" s="5">
        <v>6.5769230769230704</v>
      </c>
      <c r="H4326" s="5">
        <v>53934.384615384603</v>
      </c>
      <c r="I4326">
        <v>28</v>
      </c>
      <c r="J4326">
        <v>13</v>
      </c>
      <c r="K4326">
        <v>2</v>
      </c>
      <c r="L4326">
        <v>311</v>
      </c>
      <c r="M4326">
        <v>29</v>
      </c>
      <c r="N4326">
        <v>11</v>
      </c>
      <c r="O4326">
        <v>2</v>
      </c>
      <c r="P4326">
        <v>240</v>
      </c>
      <c r="Q4326">
        <v>28</v>
      </c>
      <c r="R4326">
        <v>12</v>
      </c>
      <c r="S4326">
        <v>1</v>
      </c>
      <c r="T4326">
        <v>303</v>
      </c>
    </row>
    <row r="4327" spans="1:20" x14ac:dyDescent="0.2">
      <c r="A4327" s="1">
        <v>43440</v>
      </c>
      <c r="B4327" t="s">
        <v>20</v>
      </c>
      <c r="C4327">
        <v>12</v>
      </c>
      <c r="D4327">
        <v>8</v>
      </c>
      <c r="E4327">
        <v>0</v>
      </c>
      <c r="F4327">
        <v>95</v>
      </c>
      <c r="G4327" s="5">
        <v>29.3333333333333</v>
      </c>
      <c r="H4327" s="5">
        <v>25073.166666666599</v>
      </c>
      <c r="I4327">
        <v>17</v>
      </c>
      <c r="J4327">
        <v>11</v>
      </c>
      <c r="K4327">
        <v>0</v>
      </c>
      <c r="L4327">
        <v>176</v>
      </c>
      <c r="M4327">
        <v>16</v>
      </c>
      <c r="N4327">
        <v>9</v>
      </c>
      <c r="O4327">
        <v>0</v>
      </c>
      <c r="P4327">
        <v>138</v>
      </c>
      <c r="Q4327">
        <v>16</v>
      </c>
      <c r="R4327">
        <v>9</v>
      </c>
      <c r="S4327">
        <v>0</v>
      </c>
      <c r="T4327">
        <v>143</v>
      </c>
    </row>
    <row r="4328" spans="1:20" x14ac:dyDescent="0.2">
      <c r="A4328" s="1">
        <v>43440</v>
      </c>
      <c r="B4328" t="s">
        <v>21</v>
      </c>
      <c r="C4328">
        <v>11</v>
      </c>
      <c r="D4328">
        <v>10</v>
      </c>
      <c r="E4328">
        <v>0</v>
      </c>
      <c r="F4328">
        <v>112</v>
      </c>
      <c r="G4328" s="5">
        <v>1.88888888888888</v>
      </c>
      <c r="H4328" s="5">
        <v>55730.333333333299</v>
      </c>
      <c r="I4328">
        <v>9</v>
      </c>
      <c r="J4328">
        <v>10</v>
      </c>
      <c r="K4328">
        <v>0</v>
      </c>
      <c r="L4328">
        <v>90</v>
      </c>
      <c r="M4328">
        <v>9</v>
      </c>
      <c r="N4328">
        <v>10</v>
      </c>
      <c r="O4328">
        <v>1</v>
      </c>
      <c r="P4328">
        <v>81</v>
      </c>
      <c r="Q4328">
        <v>5</v>
      </c>
      <c r="R4328">
        <v>10</v>
      </c>
      <c r="S4328">
        <v>0</v>
      </c>
      <c r="T4328">
        <v>51</v>
      </c>
    </row>
    <row r="4329" spans="1:20" x14ac:dyDescent="0.2">
      <c r="A4329" s="1">
        <v>43440</v>
      </c>
      <c r="B4329" t="s">
        <v>22</v>
      </c>
      <c r="C4329">
        <v>41</v>
      </c>
      <c r="D4329">
        <v>8</v>
      </c>
      <c r="E4329">
        <v>0</v>
      </c>
      <c r="F4329">
        <v>386</v>
      </c>
      <c r="G4329" s="5">
        <v>4.6666666666666599</v>
      </c>
      <c r="H4329" s="5">
        <v>56509.256410256399</v>
      </c>
      <c r="I4329">
        <v>31</v>
      </c>
      <c r="J4329">
        <v>7</v>
      </c>
      <c r="K4329">
        <v>1</v>
      </c>
      <c r="L4329">
        <v>229</v>
      </c>
      <c r="M4329">
        <v>35</v>
      </c>
      <c r="N4329">
        <v>8</v>
      </c>
      <c r="O4329">
        <v>0</v>
      </c>
      <c r="P4329">
        <v>334</v>
      </c>
      <c r="Q4329">
        <v>26</v>
      </c>
      <c r="R4329">
        <v>8</v>
      </c>
      <c r="S4329">
        <v>1</v>
      </c>
      <c r="T4329">
        <v>232</v>
      </c>
    </row>
    <row r="4330" spans="1:20" x14ac:dyDescent="0.2">
      <c r="A4330" s="1">
        <v>43440</v>
      </c>
      <c r="B4330" t="s">
        <v>23</v>
      </c>
      <c r="C4330">
        <v>33</v>
      </c>
      <c r="D4330">
        <v>10</v>
      </c>
      <c r="E4330">
        <v>0</v>
      </c>
      <c r="F4330">
        <v>372</v>
      </c>
      <c r="G4330" s="5">
        <v>4.5999999999999996</v>
      </c>
      <c r="H4330" s="5">
        <v>50062.533333333296</v>
      </c>
      <c r="I4330">
        <v>56</v>
      </c>
      <c r="J4330">
        <v>10</v>
      </c>
      <c r="K4330">
        <v>1</v>
      </c>
      <c r="L4330">
        <v>580</v>
      </c>
      <c r="M4330">
        <v>43</v>
      </c>
      <c r="N4330">
        <v>10</v>
      </c>
      <c r="O4330">
        <v>1</v>
      </c>
      <c r="P4330">
        <v>454</v>
      </c>
      <c r="Q4330">
        <v>41</v>
      </c>
      <c r="R4330">
        <v>10</v>
      </c>
      <c r="S4330">
        <v>1</v>
      </c>
      <c r="T4330">
        <v>433</v>
      </c>
    </row>
    <row r="4331" spans="1:20" x14ac:dyDescent="0.2">
      <c r="A4331" s="1">
        <v>43440</v>
      </c>
      <c r="B4331" t="s">
        <v>24</v>
      </c>
      <c r="C4331">
        <v>13</v>
      </c>
      <c r="D4331">
        <v>2</v>
      </c>
      <c r="E4331">
        <v>0</v>
      </c>
      <c r="F4331">
        <v>26</v>
      </c>
      <c r="G4331" s="5">
        <v>3.2307692307692299</v>
      </c>
      <c r="H4331" s="5">
        <v>53917.615384615303</v>
      </c>
      <c r="I4331">
        <v>13</v>
      </c>
      <c r="J4331">
        <v>2</v>
      </c>
      <c r="K4331">
        <v>0</v>
      </c>
      <c r="L4331">
        <v>37</v>
      </c>
      <c r="M4331">
        <v>22</v>
      </c>
      <c r="N4331">
        <v>2</v>
      </c>
      <c r="O4331">
        <v>0</v>
      </c>
      <c r="P4331">
        <v>61</v>
      </c>
      <c r="Q4331">
        <v>11</v>
      </c>
      <c r="R4331">
        <v>2</v>
      </c>
      <c r="S4331">
        <v>0</v>
      </c>
      <c r="T4331">
        <v>38</v>
      </c>
    </row>
    <row r="4332" spans="1:20" x14ac:dyDescent="0.2">
      <c r="A4332" s="1">
        <v>43440</v>
      </c>
      <c r="B4332" t="s">
        <v>25</v>
      </c>
      <c r="C4332">
        <v>7</v>
      </c>
      <c r="D4332">
        <v>4</v>
      </c>
      <c r="E4332">
        <v>0</v>
      </c>
      <c r="F4332">
        <v>28</v>
      </c>
      <c r="G4332" s="5">
        <v>5.6666666666666599</v>
      </c>
      <c r="H4332" s="5">
        <v>33419.166666666599</v>
      </c>
      <c r="I4332">
        <v>6</v>
      </c>
      <c r="J4332">
        <v>4</v>
      </c>
      <c r="K4332">
        <v>1</v>
      </c>
      <c r="L4332">
        <v>18</v>
      </c>
      <c r="M4332">
        <v>12</v>
      </c>
      <c r="N4332">
        <v>4</v>
      </c>
      <c r="O4332">
        <v>0</v>
      </c>
      <c r="P4332">
        <v>48</v>
      </c>
      <c r="Q4332">
        <v>6</v>
      </c>
      <c r="R4332">
        <v>4</v>
      </c>
      <c r="S4332">
        <v>1</v>
      </c>
      <c r="T4332">
        <v>20</v>
      </c>
    </row>
    <row r="4333" spans="1:20" x14ac:dyDescent="0.2">
      <c r="A4333" s="1">
        <v>43440</v>
      </c>
      <c r="B4333" t="s">
        <v>26</v>
      </c>
      <c r="C4333">
        <v>33</v>
      </c>
      <c r="D4333">
        <v>2</v>
      </c>
      <c r="E4333">
        <v>0</v>
      </c>
      <c r="F4333">
        <v>59</v>
      </c>
      <c r="G4333" s="5">
        <v>6.24</v>
      </c>
      <c r="H4333" s="5">
        <v>40159.4</v>
      </c>
      <c r="I4333">
        <v>43</v>
      </c>
      <c r="J4333">
        <v>2</v>
      </c>
      <c r="K4333">
        <v>0</v>
      </c>
      <c r="L4333">
        <v>78</v>
      </c>
      <c r="M4333">
        <v>38</v>
      </c>
      <c r="N4333">
        <v>2</v>
      </c>
      <c r="O4333">
        <v>0</v>
      </c>
      <c r="P4333">
        <v>68</v>
      </c>
      <c r="Q4333">
        <v>26</v>
      </c>
      <c r="R4333">
        <v>2</v>
      </c>
      <c r="S4333">
        <v>0</v>
      </c>
      <c r="T4333">
        <v>42</v>
      </c>
    </row>
    <row r="4334" spans="1:20" x14ac:dyDescent="0.2">
      <c r="A4334" s="1">
        <v>43440</v>
      </c>
      <c r="B4334" t="s">
        <v>27</v>
      </c>
      <c r="C4334">
        <v>9</v>
      </c>
      <c r="D4334">
        <v>8</v>
      </c>
      <c r="E4334">
        <v>2</v>
      </c>
      <c r="F4334">
        <v>74</v>
      </c>
      <c r="G4334" s="5">
        <v>1.75</v>
      </c>
      <c r="H4334" s="5">
        <v>75013.625</v>
      </c>
      <c r="I4334">
        <v>7</v>
      </c>
      <c r="J4334">
        <v>8</v>
      </c>
      <c r="K4334">
        <v>1</v>
      </c>
      <c r="L4334">
        <v>56</v>
      </c>
      <c r="M4334">
        <v>10</v>
      </c>
      <c r="N4334">
        <v>8</v>
      </c>
      <c r="O4334">
        <v>1</v>
      </c>
      <c r="P4334">
        <v>88</v>
      </c>
      <c r="Q4334">
        <v>11</v>
      </c>
      <c r="R4334">
        <v>8</v>
      </c>
      <c r="S4334">
        <v>2</v>
      </c>
      <c r="T4334">
        <v>76</v>
      </c>
    </row>
    <row r="4335" spans="1:20" x14ac:dyDescent="0.2">
      <c r="A4335" s="1">
        <v>43440</v>
      </c>
      <c r="B4335" t="s">
        <v>28</v>
      </c>
      <c r="C4335">
        <v>14</v>
      </c>
      <c r="D4335">
        <v>10</v>
      </c>
      <c r="E4335">
        <v>1</v>
      </c>
      <c r="F4335">
        <v>132</v>
      </c>
      <c r="G4335" s="5">
        <v>4.7857142857142803</v>
      </c>
      <c r="H4335" s="5">
        <v>42905</v>
      </c>
      <c r="I4335">
        <v>11</v>
      </c>
      <c r="J4335">
        <v>9</v>
      </c>
      <c r="K4335">
        <v>0</v>
      </c>
      <c r="L4335">
        <v>97</v>
      </c>
      <c r="M4335">
        <v>13</v>
      </c>
      <c r="N4335">
        <v>10</v>
      </c>
      <c r="O4335">
        <v>0</v>
      </c>
      <c r="P4335">
        <v>121</v>
      </c>
      <c r="Q4335">
        <v>19</v>
      </c>
      <c r="R4335">
        <v>8</v>
      </c>
      <c r="S4335">
        <v>0</v>
      </c>
      <c r="T4335">
        <v>143</v>
      </c>
    </row>
    <row r="4336" spans="1:20" x14ac:dyDescent="0.2">
      <c r="A4336" s="1">
        <v>43440</v>
      </c>
      <c r="B4336" t="s">
        <v>29</v>
      </c>
      <c r="C4336">
        <v>12</v>
      </c>
      <c r="D4336">
        <v>2</v>
      </c>
      <c r="E4336">
        <v>0</v>
      </c>
      <c r="F4336">
        <v>29</v>
      </c>
      <c r="G4336" s="5">
        <v>2.4166666666666599</v>
      </c>
      <c r="H4336" s="5">
        <v>33646</v>
      </c>
      <c r="I4336">
        <v>14</v>
      </c>
      <c r="J4336">
        <v>2</v>
      </c>
      <c r="K4336">
        <v>0</v>
      </c>
      <c r="L4336">
        <v>28</v>
      </c>
      <c r="M4336">
        <v>15</v>
      </c>
      <c r="N4336">
        <v>2</v>
      </c>
      <c r="O4336">
        <v>0</v>
      </c>
      <c r="P4336">
        <v>42</v>
      </c>
      <c r="Q4336">
        <v>11</v>
      </c>
      <c r="R4336">
        <v>2</v>
      </c>
      <c r="S4336">
        <v>0</v>
      </c>
      <c r="T4336">
        <v>38</v>
      </c>
    </row>
    <row r="4337" spans="1:20" x14ac:dyDescent="0.2">
      <c r="A4337" s="1">
        <v>43440</v>
      </c>
      <c r="B4337" t="s">
        <v>30</v>
      </c>
      <c r="C4337">
        <v>13</v>
      </c>
      <c r="D4337">
        <v>2</v>
      </c>
      <c r="E4337">
        <v>0</v>
      </c>
      <c r="F4337">
        <v>56</v>
      </c>
      <c r="G4337" s="5">
        <v>2.8333333333333299</v>
      </c>
      <c r="H4337" s="5">
        <v>41783.25</v>
      </c>
      <c r="I4337">
        <v>13</v>
      </c>
      <c r="J4337">
        <v>2</v>
      </c>
      <c r="K4337">
        <v>0</v>
      </c>
      <c r="L4337">
        <v>30</v>
      </c>
      <c r="M4337">
        <v>12</v>
      </c>
      <c r="N4337">
        <v>2</v>
      </c>
      <c r="O4337">
        <v>0</v>
      </c>
      <c r="P4337">
        <v>26</v>
      </c>
      <c r="Q4337">
        <v>13</v>
      </c>
      <c r="R4337">
        <v>2</v>
      </c>
      <c r="S4337">
        <v>0</v>
      </c>
      <c r="T4337">
        <v>33</v>
      </c>
    </row>
    <row r="4338" spans="1:20" x14ac:dyDescent="0.2">
      <c r="A4338" s="1">
        <v>43440</v>
      </c>
      <c r="B4338" t="s">
        <v>31</v>
      </c>
      <c r="C4338">
        <v>73</v>
      </c>
      <c r="D4338">
        <v>15</v>
      </c>
      <c r="E4338">
        <v>0</v>
      </c>
      <c r="F4338">
        <v>1081</v>
      </c>
      <c r="G4338" s="5">
        <v>7.7083333333333304</v>
      </c>
      <c r="H4338" s="5">
        <v>40384.791666666599</v>
      </c>
      <c r="I4338">
        <v>75</v>
      </c>
      <c r="J4338">
        <v>11</v>
      </c>
      <c r="K4338">
        <v>1</v>
      </c>
      <c r="L4338">
        <v>815</v>
      </c>
      <c r="M4338">
        <v>93</v>
      </c>
      <c r="N4338">
        <v>12</v>
      </c>
      <c r="O4338">
        <v>1</v>
      </c>
      <c r="P4338">
        <v>1025</v>
      </c>
      <c r="Q4338">
        <v>61</v>
      </c>
      <c r="R4338">
        <v>14</v>
      </c>
      <c r="S4338">
        <v>1</v>
      </c>
      <c r="T4338">
        <v>781</v>
      </c>
    </row>
    <row r="4339" spans="1:20" x14ac:dyDescent="0.2">
      <c r="A4339" s="1">
        <v>43440</v>
      </c>
      <c r="B4339" t="s">
        <v>32</v>
      </c>
      <c r="C4339">
        <v>36</v>
      </c>
      <c r="D4339">
        <v>3</v>
      </c>
      <c r="E4339">
        <v>0</v>
      </c>
      <c r="F4339">
        <v>159</v>
      </c>
      <c r="G4339" s="5">
        <v>3.84375</v>
      </c>
      <c r="H4339" s="5">
        <v>31359.8125</v>
      </c>
      <c r="I4339">
        <v>31</v>
      </c>
      <c r="J4339">
        <v>3</v>
      </c>
      <c r="K4339">
        <v>0</v>
      </c>
      <c r="L4339">
        <v>100</v>
      </c>
      <c r="M4339">
        <v>32</v>
      </c>
      <c r="N4339">
        <v>3</v>
      </c>
      <c r="O4339">
        <v>0</v>
      </c>
      <c r="P4339">
        <v>130</v>
      </c>
      <c r="Q4339">
        <v>22</v>
      </c>
      <c r="R4339">
        <v>3</v>
      </c>
      <c r="S4339">
        <v>0</v>
      </c>
      <c r="T4339">
        <v>98</v>
      </c>
    </row>
    <row r="4340" spans="1:20" x14ac:dyDescent="0.2">
      <c r="A4340" s="1">
        <v>43441</v>
      </c>
      <c r="B4340" t="s">
        <v>18</v>
      </c>
      <c r="C4340">
        <v>7</v>
      </c>
      <c r="D4340">
        <v>4</v>
      </c>
      <c r="E4340">
        <v>0</v>
      </c>
      <c r="F4340">
        <v>24</v>
      </c>
      <c r="G4340" s="5">
        <v>7.1666666666666599</v>
      </c>
      <c r="H4340" s="5">
        <v>16843.166666666599</v>
      </c>
      <c r="I4340">
        <v>7</v>
      </c>
      <c r="J4340">
        <v>4</v>
      </c>
      <c r="K4340">
        <v>0</v>
      </c>
      <c r="L4340">
        <v>24</v>
      </c>
      <c r="M4340">
        <v>8</v>
      </c>
      <c r="N4340">
        <v>4</v>
      </c>
      <c r="O4340">
        <v>0</v>
      </c>
      <c r="P4340">
        <v>28</v>
      </c>
      <c r="Q4340">
        <v>4</v>
      </c>
      <c r="R4340">
        <v>4</v>
      </c>
      <c r="S4340">
        <v>0</v>
      </c>
      <c r="T4340">
        <v>14</v>
      </c>
    </row>
    <row r="4341" spans="1:20" x14ac:dyDescent="0.2">
      <c r="A4341" s="1">
        <v>43441</v>
      </c>
      <c r="B4341" t="s">
        <v>19</v>
      </c>
      <c r="C4341">
        <v>33</v>
      </c>
      <c r="D4341">
        <v>11</v>
      </c>
      <c r="E4341">
        <v>3</v>
      </c>
      <c r="F4341">
        <v>275</v>
      </c>
      <c r="G4341" s="5">
        <v>2.8181818181818099</v>
      </c>
      <c r="H4341" s="5">
        <v>60662.727272727199</v>
      </c>
      <c r="I4341">
        <v>51</v>
      </c>
      <c r="J4341">
        <v>11</v>
      </c>
      <c r="K4341">
        <v>1</v>
      </c>
      <c r="L4341">
        <v>533</v>
      </c>
      <c r="M4341">
        <v>35</v>
      </c>
      <c r="N4341">
        <v>12</v>
      </c>
      <c r="O4341">
        <v>1</v>
      </c>
      <c r="P4341">
        <v>398</v>
      </c>
      <c r="Q4341">
        <v>21</v>
      </c>
      <c r="R4341">
        <v>9</v>
      </c>
      <c r="S4341">
        <v>0</v>
      </c>
      <c r="T4341">
        <v>195</v>
      </c>
    </row>
    <row r="4342" spans="1:20" x14ac:dyDescent="0.2">
      <c r="A4342" s="1">
        <v>43441</v>
      </c>
      <c r="B4342" t="s">
        <v>20</v>
      </c>
      <c r="C4342">
        <v>21</v>
      </c>
      <c r="D4342">
        <v>8</v>
      </c>
      <c r="E4342">
        <v>0</v>
      </c>
      <c r="F4342">
        <v>155</v>
      </c>
      <c r="G4342" s="5">
        <v>2.6190476190476102</v>
      </c>
      <c r="H4342" s="5">
        <v>62010.952380952302</v>
      </c>
      <c r="I4342">
        <v>28</v>
      </c>
      <c r="J4342">
        <v>9</v>
      </c>
      <c r="K4342">
        <v>0</v>
      </c>
      <c r="L4342">
        <v>263</v>
      </c>
      <c r="M4342">
        <v>17</v>
      </c>
      <c r="N4342">
        <v>7</v>
      </c>
      <c r="O4342">
        <v>0</v>
      </c>
      <c r="P4342">
        <v>117</v>
      </c>
      <c r="Q4342">
        <v>7</v>
      </c>
      <c r="R4342">
        <v>6</v>
      </c>
      <c r="S4342">
        <v>0</v>
      </c>
      <c r="T4342">
        <v>45</v>
      </c>
    </row>
    <row r="4343" spans="1:20" x14ac:dyDescent="0.2">
      <c r="A4343" s="1">
        <v>43441</v>
      </c>
      <c r="B4343" t="s">
        <v>21</v>
      </c>
      <c r="C4343">
        <v>17</v>
      </c>
      <c r="D4343">
        <v>10</v>
      </c>
      <c r="E4343">
        <v>0</v>
      </c>
      <c r="F4343">
        <v>168</v>
      </c>
      <c r="G4343" s="5">
        <v>1.71428571428571</v>
      </c>
      <c r="H4343" s="5">
        <v>71611</v>
      </c>
      <c r="I4343">
        <v>24</v>
      </c>
      <c r="J4343">
        <v>10</v>
      </c>
      <c r="K4343">
        <v>0</v>
      </c>
      <c r="L4343">
        <v>230</v>
      </c>
      <c r="M4343">
        <v>22</v>
      </c>
      <c r="N4343">
        <v>10</v>
      </c>
      <c r="O4343">
        <v>0</v>
      </c>
      <c r="P4343">
        <v>227</v>
      </c>
      <c r="Q4343">
        <v>15</v>
      </c>
      <c r="R4343">
        <v>10</v>
      </c>
      <c r="S4343">
        <v>0</v>
      </c>
      <c r="T4343">
        <v>151</v>
      </c>
    </row>
    <row r="4344" spans="1:20" x14ac:dyDescent="0.2">
      <c r="A4344" s="1">
        <v>43441</v>
      </c>
      <c r="B4344" t="s">
        <v>22</v>
      </c>
      <c r="C4344">
        <v>33</v>
      </c>
      <c r="D4344">
        <v>8</v>
      </c>
      <c r="E4344">
        <v>0</v>
      </c>
      <c r="F4344">
        <v>304</v>
      </c>
      <c r="G4344" s="5">
        <v>2</v>
      </c>
      <c r="H4344" s="5">
        <v>59431.375</v>
      </c>
      <c r="I4344">
        <v>40</v>
      </c>
      <c r="J4344">
        <v>7</v>
      </c>
      <c r="K4344">
        <v>0</v>
      </c>
      <c r="L4344">
        <v>344</v>
      </c>
      <c r="M4344">
        <v>36</v>
      </c>
      <c r="N4344">
        <v>8</v>
      </c>
      <c r="O4344">
        <v>0</v>
      </c>
      <c r="P4344">
        <v>345</v>
      </c>
      <c r="Q4344">
        <v>26</v>
      </c>
      <c r="R4344">
        <v>8</v>
      </c>
      <c r="S4344">
        <v>0</v>
      </c>
      <c r="T4344">
        <v>235</v>
      </c>
    </row>
    <row r="4345" spans="1:20" x14ac:dyDescent="0.2">
      <c r="A4345" s="1">
        <v>43441</v>
      </c>
      <c r="B4345" t="s">
        <v>23</v>
      </c>
      <c r="C4345">
        <v>43</v>
      </c>
      <c r="D4345">
        <v>10</v>
      </c>
      <c r="E4345">
        <v>2</v>
      </c>
      <c r="F4345">
        <v>432</v>
      </c>
      <c r="G4345" s="5">
        <v>4.2432432432432403</v>
      </c>
      <c r="H4345" s="5">
        <v>43315.648648648603</v>
      </c>
      <c r="I4345">
        <v>68</v>
      </c>
      <c r="J4345">
        <v>9</v>
      </c>
      <c r="K4345">
        <v>0</v>
      </c>
      <c r="L4345">
        <v>722</v>
      </c>
      <c r="M4345">
        <v>49</v>
      </c>
      <c r="N4345">
        <v>10</v>
      </c>
      <c r="O4345">
        <v>0</v>
      </c>
      <c r="P4345">
        <v>533</v>
      </c>
      <c r="Q4345">
        <v>52</v>
      </c>
      <c r="R4345">
        <v>10</v>
      </c>
      <c r="S4345">
        <v>0</v>
      </c>
      <c r="T4345">
        <v>575</v>
      </c>
    </row>
    <row r="4346" spans="1:20" x14ac:dyDescent="0.2">
      <c r="A4346" s="1">
        <v>43441</v>
      </c>
      <c r="B4346" t="s">
        <v>24</v>
      </c>
      <c r="C4346">
        <v>14</v>
      </c>
      <c r="D4346">
        <v>2</v>
      </c>
      <c r="E4346">
        <v>0</v>
      </c>
      <c r="F4346">
        <v>29</v>
      </c>
      <c r="G4346" s="5">
        <v>2.6428571428571401</v>
      </c>
      <c r="H4346" s="5">
        <v>57230.285714285703</v>
      </c>
      <c r="I4346">
        <v>11</v>
      </c>
      <c r="J4346">
        <v>2</v>
      </c>
      <c r="K4346">
        <v>0</v>
      </c>
      <c r="L4346">
        <v>32</v>
      </c>
      <c r="M4346">
        <v>17</v>
      </c>
      <c r="N4346">
        <v>2</v>
      </c>
      <c r="O4346">
        <v>0</v>
      </c>
      <c r="P4346">
        <v>44</v>
      </c>
      <c r="Q4346">
        <v>5</v>
      </c>
      <c r="R4346">
        <v>2</v>
      </c>
      <c r="S4346">
        <v>0</v>
      </c>
      <c r="T4346">
        <v>20</v>
      </c>
    </row>
    <row r="4347" spans="1:20" x14ac:dyDescent="0.2">
      <c r="A4347" s="1">
        <v>43441</v>
      </c>
      <c r="B4347" t="s">
        <v>25</v>
      </c>
      <c r="C4347">
        <v>8</v>
      </c>
      <c r="D4347">
        <v>4</v>
      </c>
      <c r="E4347">
        <v>0</v>
      </c>
      <c r="F4347">
        <v>30</v>
      </c>
      <c r="G4347" s="5">
        <v>5.4285714285714199</v>
      </c>
      <c r="H4347" s="5">
        <v>28825.857142857101</v>
      </c>
      <c r="I4347">
        <v>13</v>
      </c>
      <c r="J4347">
        <v>4</v>
      </c>
      <c r="K4347">
        <v>0</v>
      </c>
      <c r="L4347">
        <v>46</v>
      </c>
      <c r="M4347">
        <v>13</v>
      </c>
      <c r="N4347">
        <v>4</v>
      </c>
      <c r="O4347">
        <v>0</v>
      </c>
      <c r="P4347">
        <v>48</v>
      </c>
      <c r="Q4347">
        <v>9</v>
      </c>
      <c r="R4347">
        <v>4</v>
      </c>
      <c r="S4347">
        <v>0</v>
      </c>
      <c r="T4347">
        <v>36</v>
      </c>
    </row>
    <row r="4348" spans="1:20" x14ac:dyDescent="0.2">
      <c r="A4348" s="1">
        <v>43441</v>
      </c>
      <c r="B4348" t="s">
        <v>26</v>
      </c>
      <c r="C4348">
        <v>42</v>
      </c>
      <c r="D4348">
        <v>2</v>
      </c>
      <c r="E4348">
        <v>0</v>
      </c>
      <c r="F4348">
        <v>76</v>
      </c>
      <c r="G4348" s="5">
        <v>2.3333333333333299</v>
      </c>
      <c r="H4348" s="5">
        <v>59352.370370370299</v>
      </c>
      <c r="I4348">
        <v>34</v>
      </c>
      <c r="J4348">
        <v>2</v>
      </c>
      <c r="K4348">
        <v>0</v>
      </c>
      <c r="L4348">
        <v>68</v>
      </c>
      <c r="M4348">
        <v>50</v>
      </c>
      <c r="N4348">
        <v>2</v>
      </c>
      <c r="O4348">
        <v>0</v>
      </c>
      <c r="P4348">
        <v>99</v>
      </c>
      <c r="Q4348">
        <v>21</v>
      </c>
      <c r="R4348">
        <v>2</v>
      </c>
      <c r="S4348">
        <v>0</v>
      </c>
      <c r="T4348">
        <v>41</v>
      </c>
    </row>
    <row r="4349" spans="1:20" x14ac:dyDescent="0.2">
      <c r="A4349" s="1">
        <v>43441</v>
      </c>
      <c r="B4349" t="s">
        <v>27</v>
      </c>
      <c r="C4349">
        <v>12</v>
      </c>
      <c r="D4349">
        <v>9</v>
      </c>
      <c r="E4349">
        <v>0</v>
      </c>
      <c r="F4349">
        <v>126</v>
      </c>
      <c r="G4349" s="5">
        <v>8.75</v>
      </c>
      <c r="H4349" s="5">
        <v>41777.583333333299</v>
      </c>
      <c r="I4349">
        <v>4</v>
      </c>
      <c r="J4349">
        <v>8</v>
      </c>
      <c r="K4349">
        <v>0</v>
      </c>
      <c r="L4349">
        <v>39</v>
      </c>
      <c r="M4349">
        <v>6</v>
      </c>
      <c r="N4349">
        <v>8</v>
      </c>
      <c r="O4349">
        <v>1</v>
      </c>
      <c r="P4349">
        <v>48</v>
      </c>
      <c r="Q4349">
        <v>8</v>
      </c>
      <c r="R4349">
        <v>8</v>
      </c>
      <c r="S4349">
        <v>1</v>
      </c>
      <c r="T4349">
        <v>73</v>
      </c>
    </row>
    <row r="4350" spans="1:20" x14ac:dyDescent="0.2">
      <c r="A4350" s="1">
        <v>43441</v>
      </c>
      <c r="B4350" t="s">
        <v>28</v>
      </c>
      <c r="C4350">
        <v>22</v>
      </c>
      <c r="D4350">
        <v>8</v>
      </c>
      <c r="E4350">
        <v>0</v>
      </c>
      <c r="F4350">
        <v>176</v>
      </c>
      <c r="G4350" s="5">
        <v>3.1904761904761898</v>
      </c>
      <c r="H4350" s="5">
        <v>38303.0952380952</v>
      </c>
      <c r="I4350">
        <v>21</v>
      </c>
      <c r="J4350">
        <v>9</v>
      </c>
      <c r="K4350">
        <v>0</v>
      </c>
      <c r="L4350">
        <v>179</v>
      </c>
      <c r="M4350">
        <v>15</v>
      </c>
      <c r="N4350">
        <v>8</v>
      </c>
      <c r="O4350">
        <v>0</v>
      </c>
      <c r="P4350">
        <v>114</v>
      </c>
      <c r="Q4350">
        <v>11</v>
      </c>
      <c r="R4350">
        <v>10</v>
      </c>
      <c r="S4350">
        <v>0</v>
      </c>
      <c r="T4350">
        <v>105</v>
      </c>
    </row>
    <row r="4351" spans="1:20" x14ac:dyDescent="0.2">
      <c r="A4351" s="1">
        <v>43441</v>
      </c>
      <c r="B4351" t="s">
        <v>29</v>
      </c>
      <c r="C4351">
        <v>20</v>
      </c>
      <c r="D4351">
        <v>2</v>
      </c>
      <c r="E4351">
        <v>0</v>
      </c>
      <c r="F4351">
        <v>42</v>
      </c>
      <c r="G4351" s="5">
        <v>2.95</v>
      </c>
      <c r="H4351" s="5">
        <v>70024.25</v>
      </c>
      <c r="I4351">
        <v>26</v>
      </c>
      <c r="J4351">
        <v>2</v>
      </c>
      <c r="K4351">
        <v>0</v>
      </c>
      <c r="L4351">
        <v>68</v>
      </c>
      <c r="M4351">
        <v>29</v>
      </c>
      <c r="N4351">
        <v>2</v>
      </c>
      <c r="O4351">
        <v>0</v>
      </c>
      <c r="P4351">
        <v>63</v>
      </c>
      <c r="Q4351">
        <v>9</v>
      </c>
      <c r="R4351">
        <v>2</v>
      </c>
      <c r="S4351">
        <v>0</v>
      </c>
      <c r="T4351">
        <v>24</v>
      </c>
    </row>
    <row r="4352" spans="1:20" x14ac:dyDescent="0.2">
      <c r="A4352" s="1">
        <v>43441</v>
      </c>
      <c r="B4352" t="s">
        <v>30</v>
      </c>
      <c r="C4352">
        <v>21</v>
      </c>
      <c r="D4352">
        <v>2</v>
      </c>
      <c r="E4352">
        <v>0</v>
      </c>
      <c r="F4352">
        <v>43</v>
      </c>
      <c r="G4352" s="5">
        <v>2.1428571428571401</v>
      </c>
      <c r="H4352" s="5">
        <v>76263.238095238004</v>
      </c>
      <c r="I4352">
        <v>25</v>
      </c>
      <c r="J4352">
        <v>2</v>
      </c>
      <c r="K4352">
        <v>0</v>
      </c>
      <c r="L4352">
        <v>66</v>
      </c>
      <c r="M4352">
        <v>19</v>
      </c>
      <c r="N4352">
        <v>2</v>
      </c>
      <c r="O4352">
        <v>0</v>
      </c>
      <c r="P4352">
        <v>40</v>
      </c>
      <c r="Q4352">
        <v>9</v>
      </c>
      <c r="R4352">
        <v>2</v>
      </c>
      <c r="S4352">
        <v>0</v>
      </c>
      <c r="T4352">
        <v>19</v>
      </c>
    </row>
    <row r="4353" spans="1:20" x14ac:dyDescent="0.2">
      <c r="A4353" s="1">
        <v>43441</v>
      </c>
      <c r="B4353" t="s">
        <v>31</v>
      </c>
      <c r="C4353">
        <v>98</v>
      </c>
      <c r="D4353">
        <v>12</v>
      </c>
      <c r="E4353">
        <v>1</v>
      </c>
      <c r="F4353">
        <v>1080</v>
      </c>
      <c r="G4353" s="5">
        <v>3.5979381443298899</v>
      </c>
      <c r="H4353" s="5">
        <v>54747.515463917502</v>
      </c>
      <c r="I4353">
        <v>126</v>
      </c>
      <c r="J4353">
        <v>13</v>
      </c>
      <c r="K4353">
        <v>0</v>
      </c>
      <c r="L4353">
        <v>1537</v>
      </c>
      <c r="M4353">
        <v>118</v>
      </c>
      <c r="N4353">
        <v>12</v>
      </c>
      <c r="O4353">
        <v>0</v>
      </c>
      <c r="P4353">
        <v>1415</v>
      </c>
      <c r="Q4353">
        <v>43</v>
      </c>
      <c r="R4353">
        <v>12</v>
      </c>
      <c r="S4353">
        <v>0</v>
      </c>
      <c r="T4353">
        <v>496</v>
      </c>
    </row>
    <row r="4354" spans="1:20" x14ac:dyDescent="0.2">
      <c r="A4354" s="1">
        <v>43441</v>
      </c>
      <c r="B4354" t="s">
        <v>32</v>
      </c>
      <c r="C4354">
        <v>47</v>
      </c>
      <c r="D4354">
        <v>3</v>
      </c>
      <c r="E4354">
        <v>0</v>
      </c>
      <c r="F4354">
        <v>196</v>
      </c>
      <c r="G4354" s="5">
        <v>2.8695652173913002</v>
      </c>
      <c r="H4354" s="5">
        <v>60958.717391304301</v>
      </c>
      <c r="I4354">
        <v>50</v>
      </c>
      <c r="J4354">
        <v>3</v>
      </c>
      <c r="K4354">
        <v>0</v>
      </c>
      <c r="L4354">
        <v>185</v>
      </c>
      <c r="M4354">
        <v>43</v>
      </c>
      <c r="N4354">
        <v>3</v>
      </c>
      <c r="O4354">
        <v>0</v>
      </c>
      <c r="P4354">
        <v>173</v>
      </c>
      <c r="Q4354">
        <v>26</v>
      </c>
      <c r="R4354">
        <v>3</v>
      </c>
      <c r="S4354">
        <v>0</v>
      </c>
      <c r="T4354">
        <v>103</v>
      </c>
    </row>
    <row r="4355" spans="1:20" x14ac:dyDescent="0.2">
      <c r="A4355" s="1">
        <v>43442</v>
      </c>
      <c r="B4355" t="s">
        <v>18</v>
      </c>
      <c r="C4355">
        <v>8</v>
      </c>
      <c r="D4355">
        <v>4</v>
      </c>
      <c r="E4355">
        <v>1</v>
      </c>
      <c r="F4355">
        <v>21</v>
      </c>
      <c r="G4355" s="5">
        <v>2.1428571428571401</v>
      </c>
      <c r="H4355" s="5">
        <v>71448</v>
      </c>
      <c r="I4355">
        <v>6</v>
      </c>
      <c r="J4355">
        <v>4</v>
      </c>
      <c r="K4355">
        <v>0</v>
      </c>
      <c r="L4355">
        <v>21</v>
      </c>
      <c r="M4355">
        <v>12</v>
      </c>
      <c r="N4355">
        <v>4</v>
      </c>
      <c r="O4355">
        <v>0</v>
      </c>
      <c r="P4355">
        <v>42</v>
      </c>
      <c r="Q4355">
        <v>5</v>
      </c>
      <c r="R4355">
        <v>4</v>
      </c>
      <c r="S4355">
        <v>0</v>
      </c>
      <c r="T4355">
        <v>18</v>
      </c>
    </row>
    <row r="4356" spans="1:20" x14ac:dyDescent="0.2">
      <c r="A4356" s="1">
        <v>43442</v>
      </c>
      <c r="B4356" t="s">
        <v>19</v>
      </c>
      <c r="C4356">
        <v>36</v>
      </c>
      <c r="D4356">
        <v>10</v>
      </c>
      <c r="E4356">
        <v>0</v>
      </c>
      <c r="F4356">
        <v>357</v>
      </c>
      <c r="G4356" s="5">
        <v>12.9722222222222</v>
      </c>
      <c r="H4356" s="5">
        <v>55682.055555555497</v>
      </c>
      <c r="I4356">
        <v>50</v>
      </c>
      <c r="J4356">
        <v>12</v>
      </c>
      <c r="K4356">
        <v>1</v>
      </c>
      <c r="L4356">
        <v>558</v>
      </c>
      <c r="M4356">
        <v>30</v>
      </c>
      <c r="N4356">
        <v>11</v>
      </c>
      <c r="O4356">
        <v>1</v>
      </c>
      <c r="P4356">
        <v>299</v>
      </c>
      <c r="Q4356">
        <v>21</v>
      </c>
      <c r="R4356">
        <v>14</v>
      </c>
      <c r="S4356">
        <v>1</v>
      </c>
      <c r="T4356">
        <v>275</v>
      </c>
    </row>
    <row r="4357" spans="1:20" x14ac:dyDescent="0.2">
      <c r="A4357" s="1">
        <v>43442</v>
      </c>
      <c r="B4357" t="s">
        <v>20</v>
      </c>
      <c r="C4357">
        <v>16</v>
      </c>
      <c r="D4357">
        <v>9</v>
      </c>
      <c r="E4357">
        <v>0</v>
      </c>
      <c r="F4357">
        <v>147</v>
      </c>
      <c r="G4357" s="5">
        <v>1.9375</v>
      </c>
      <c r="H4357" s="5">
        <v>68810.4375</v>
      </c>
      <c r="I4357">
        <v>24</v>
      </c>
      <c r="J4357">
        <v>13</v>
      </c>
      <c r="K4357">
        <v>0</v>
      </c>
      <c r="L4357">
        <v>315</v>
      </c>
      <c r="M4357">
        <v>28</v>
      </c>
      <c r="N4357">
        <v>8</v>
      </c>
      <c r="O4357">
        <v>0</v>
      </c>
      <c r="P4357">
        <v>208</v>
      </c>
      <c r="Q4357">
        <v>11</v>
      </c>
      <c r="R4357">
        <v>11</v>
      </c>
      <c r="S4357">
        <v>0</v>
      </c>
      <c r="T4357">
        <v>125</v>
      </c>
    </row>
    <row r="4358" spans="1:20" x14ac:dyDescent="0.2">
      <c r="A4358" s="1">
        <v>43442</v>
      </c>
      <c r="B4358" t="s">
        <v>21</v>
      </c>
      <c r="C4358">
        <v>12</v>
      </c>
      <c r="D4358">
        <v>10</v>
      </c>
      <c r="E4358">
        <v>0</v>
      </c>
      <c r="F4358">
        <v>121</v>
      </c>
      <c r="G4358" s="5">
        <v>3.7</v>
      </c>
      <c r="H4358" s="5">
        <v>50136.7</v>
      </c>
      <c r="I4358">
        <v>19</v>
      </c>
      <c r="J4358">
        <v>10</v>
      </c>
      <c r="K4358">
        <v>0</v>
      </c>
      <c r="L4358">
        <v>190</v>
      </c>
      <c r="M4358">
        <v>18</v>
      </c>
      <c r="N4358">
        <v>10</v>
      </c>
      <c r="O4358">
        <v>0</v>
      </c>
      <c r="P4358">
        <v>182</v>
      </c>
      <c r="Q4358">
        <v>10</v>
      </c>
      <c r="R4358">
        <v>10</v>
      </c>
      <c r="S4358">
        <v>0</v>
      </c>
      <c r="T4358">
        <v>100</v>
      </c>
    </row>
    <row r="4359" spans="1:20" x14ac:dyDescent="0.2">
      <c r="A4359" s="1">
        <v>43442</v>
      </c>
      <c r="B4359" t="s">
        <v>22</v>
      </c>
      <c r="C4359">
        <v>27</v>
      </c>
      <c r="D4359">
        <v>8</v>
      </c>
      <c r="E4359">
        <v>0</v>
      </c>
      <c r="F4359">
        <v>256</v>
      </c>
      <c r="G4359" s="5">
        <v>11.6296296296296</v>
      </c>
      <c r="H4359" s="5">
        <v>59329.222222222197</v>
      </c>
      <c r="I4359">
        <v>66</v>
      </c>
      <c r="J4359">
        <v>7</v>
      </c>
      <c r="K4359">
        <v>0</v>
      </c>
      <c r="L4359">
        <v>544</v>
      </c>
      <c r="M4359">
        <v>52</v>
      </c>
      <c r="N4359">
        <v>8</v>
      </c>
      <c r="O4359">
        <v>1</v>
      </c>
      <c r="P4359">
        <v>448</v>
      </c>
      <c r="Q4359">
        <v>38</v>
      </c>
      <c r="R4359">
        <v>8</v>
      </c>
      <c r="S4359">
        <v>0</v>
      </c>
      <c r="T4359">
        <v>349</v>
      </c>
    </row>
    <row r="4360" spans="1:20" x14ac:dyDescent="0.2">
      <c r="A4360" s="1">
        <v>43442</v>
      </c>
      <c r="B4360" t="s">
        <v>23</v>
      </c>
      <c r="C4360">
        <v>51</v>
      </c>
      <c r="D4360">
        <v>10</v>
      </c>
      <c r="E4360">
        <v>0</v>
      </c>
      <c r="F4360">
        <v>567</v>
      </c>
      <c r="G4360" s="5">
        <v>18.1458333333333</v>
      </c>
      <c r="H4360" s="5">
        <v>60451.895833333299</v>
      </c>
      <c r="I4360">
        <v>77</v>
      </c>
      <c r="J4360">
        <v>10</v>
      </c>
      <c r="K4360">
        <v>0</v>
      </c>
      <c r="L4360">
        <v>863</v>
      </c>
      <c r="M4360">
        <v>65</v>
      </c>
      <c r="N4360">
        <v>10</v>
      </c>
      <c r="O4360">
        <v>0</v>
      </c>
      <c r="P4360">
        <v>720</v>
      </c>
      <c r="Q4360">
        <v>39</v>
      </c>
      <c r="R4360">
        <v>10</v>
      </c>
      <c r="S4360">
        <v>0</v>
      </c>
      <c r="T4360">
        <v>434</v>
      </c>
    </row>
    <row r="4361" spans="1:20" x14ac:dyDescent="0.2">
      <c r="A4361" s="1">
        <v>43442</v>
      </c>
      <c r="B4361" t="s">
        <v>24</v>
      </c>
      <c r="C4361">
        <v>17</v>
      </c>
      <c r="D4361">
        <v>2</v>
      </c>
      <c r="E4361">
        <v>0</v>
      </c>
      <c r="F4361">
        <v>60</v>
      </c>
      <c r="G4361" s="5">
        <v>12.066666666666601</v>
      </c>
      <c r="H4361" s="5">
        <v>46821.266666666597</v>
      </c>
      <c r="I4361">
        <v>27</v>
      </c>
      <c r="J4361">
        <v>2</v>
      </c>
      <c r="K4361">
        <v>0</v>
      </c>
      <c r="L4361">
        <v>68</v>
      </c>
      <c r="M4361">
        <v>21</v>
      </c>
      <c r="N4361">
        <v>2</v>
      </c>
      <c r="O4361">
        <v>0</v>
      </c>
      <c r="P4361">
        <v>47</v>
      </c>
      <c r="Q4361">
        <v>9</v>
      </c>
      <c r="R4361">
        <v>2</v>
      </c>
      <c r="S4361">
        <v>0</v>
      </c>
      <c r="T4361">
        <v>26</v>
      </c>
    </row>
    <row r="4362" spans="1:20" x14ac:dyDescent="0.2">
      <c r="A4362" s="1">
        <v>43442</v>
      </c>
      <c r="B4362" t="s">
        <v>25</v>
      </c>
      <c r="C4362">
        <v>13</v>
      </c>
      <c r="D4362">
        <v>4</v>
      </c>
      <c r="E4362">
        <v>0</v>
      </c>
      <c r="F4362">
        <v>52</v>
      </c>
      <c r="G4362" s="5">
        <v>26.545454545454501</v>
      </c>
      <c r="H4362" s="5">
        <v>27404.090909090901</v>
      </c>
      <c r="I4362">
        <v>12</v>
      </c>
      <c r="J4362">
        <v>4</v>
      </c>
      <c r="K4362">
        <v>0</v>
      </c>
      <c r="L4362">
        <v>40</v>
      </c>
      <c r="M4362">
        <v>7</v>
      </c>
      <c r="N4362">
        <v>4</v>
      </c>
      <c r="O4362">
        <v>0</v>
      </c>
      <c r="P4362">
        <v>27</v>
      </c>
      <c r="Q4362">
        <v>3</v>
      </c>
      <c r="R4362">
        <v>4</v>
      </c>
      <c r="S4362">
        <v>1</v>
      </c>
      <c r="T4362">
        <v>8</v>
      </c>
    </row>
    <row r="4363" spans="1:20" x14ac:dyDescent="0.2">
      <c r="A4363" s="1">
        <v>43442</v>
      </c>
      <c r="B4363" t="s">
        <v>26</v>
      </c>
      <c r="C4363">
        <v>42</v>
      </c>
      <c r="D4363">
        <v>2</v>
      </c>
      <c r="E4363">
        <v>0</v>
      </c>
      <c r="F4363">
        <v>82</v>
      </c>
      <c r="G4363" s="5">
        <v>14.96875</v>
      </c>
      <c r="H4363" s="5">
        <v>43860.78125</v>
      </c>
      <c r="I4363">
        <v>54</v>
      </c>
      <c r="J4363">
        <v>2</v>
      </c>
      <c r="K4363">
        <v>0</v>
      </c>
      <c r="L4363">
        <v>105</v>
      </c>
      <c r="M4363">
        <v>34</v>
      </c>
      <c r="N4363">
        <v>2</v>
      </c>
      <c r="O4363">
        <v>0</v>
      </c>
      <c r="P4363">
        <v>67</v>
      </c>
      <c r="Q4363">
        <v>20</v>
      </c>
      <c r="R4363">
        <v>2</v>
      </c>
      <c r="S4363">
        <v>0</v>
      </c>
      <c r="T4363">
        <v>39</v>
      </c>
    </row>
    <row r="4364" spans="1:20" x14ac:dyDescent="0.2">
      <c r="A4364" s="1">
        <v>43442</v>
      </c>
      <c r="B4364" t="s">
        <v>27</v>
      </c>
      <c r="C4364">
        <v>9</v>
      </c>
      <c r="D4364">
        <v>9</v>
      </c>
      <c r="E4364">
        <v>0</v>
      </c>
      <c r="F4364">
        <v>95</v>
      </c>
      <c r="G4364" s="5">
        <v>3.1111111111111098</v>
      </c>
      <c r="H4364" s="5">
        <v>44801.111111111102</v>
      </c>
      <c r="I4364">
        <v>17</v>
      </c>
      <c r="J4364">
        <v>8</v>
      </c>
      <c r="K4364">
        <v>1</v>
      </c>
      <c r="L4364">
        <v>150</v>
      </c>
      <c r="M4364">
        <v>17</v>
      </c>
      <c r="N4364">
        <v>8</v>
      </c>
      <c r="O4364">
        <v>0</v>
      </c>
      <c r="P4364">
        <v>164</v>
      </c>
      <c r="Q4364">
        <v>8</v>
      </c>
      <c r="R4364">
        <v>8</v>
      </c>
      <c r="S4364">
        <v>0</v>
      </c>
      <c r="T4364">
        <v>78</v>
      </c>
    </row>
    <row r="4365" spans="1:20" x14ac:dyDescent="0.2">
      <c r="A4365" s="1">
        <v>43442</v>
      </c>
      <c r="B4365" t="s">
        <v>28</v>
      </c>
      <c r="C4365">
        <v>15</v>
      </c>
      <c r="D4365">
        <v>7</v>
      </c>
      <c r="E4365">
        <v>0</v>
      </c>
      <c r="F4365">
        <v>100</v>
      </c>
      <c r="G4365" s="5">
        <v>4.2666666666666604</v>
      </c>
      <c r="H4365" s="5">
        <v>26710.266666666601</v>
      </c>
      <c r="I4365">
        <v>19</v>
      </c>
      <c r="J4365">
        <v>11</v>
      </c>
      <c r="K4365">
        <v>0</v>
      </c>
      <c r="L4365">
        <v>209</v>
      </c>
      <c r="M4365">
        <v>15</v>
      </c>
      <c r="N4365">
        <v>9</v>
      </c>
      <c r="O4365">
        <v>0</v>
      </c>
      <c r="P4365">
        <v>129</v>
      </c>
      <c r="Q4365">
        <v>6</v>
      </c>
      <c r="R4365">
        <v>8</v>
      </c>
      <c r="S4365">
        <v>1</v>
      </c>
      <c r="T4365">
        <v>46</v>
      </c>
    </row>
    <row r="4366" spans="1:20" x14ac:dyDescent="0.2">
      <c r="A4366" s="1">
        <v>43442</v>
      </c>
      <c r="B4366" t="s">
        <v>29</v>
      </c>
      <c r="C4366">
        <v>17</v>
      </c>
      <c r="D4366">
        <v>2</v>
      </c>
      <c r="E4366">
        <v>0</v>
      </c>
      <c r="F4366">
        <v>46</v>
      </c>
      <c r="G4366" s="5">
        <v>3.4666666666666601</v>
      </c>
      <c r="H4366" s="5">
        <v>53447.6</v>
      </c>
      <c r="I4366">
        <v>23</v>
      </c>
      <c r="J4366">
        <v>2</v>
      </c>
      <c r="K4366">
        <v>0</v>
      </c>
      <c r="L4366">
        <v>54</v>
      </c>
      <c r="M4366">
        <v>27</v>
      </c>
      <c r="N4366">
        <v>2</v>
      </c>
      <c r="O4366">
        <v>0</v>
      </c>
      <c r="P4366">
        <v>62</v>
      </c>
      <c r="Q4366">
        <v>13</v>
      </c>
      <c r="R4366">
        <v>2</v>
      </c>
      <c r="S4366">
        <v>0</v>
      </c>
      <c r="T4366">
        <v>32</v>
      </c>
    </row>
    <row r="4367" spans="1:20" x14ac:dyDescent="0.2">
      <c r="A4367" s="1">
        <v>43442</v>
      </c>
      <c r="B4367" t="s">
        <v>30</v>
      </c>
      <c r="C4367">
        <v>13</v>
      </c>
      <c r="D4367">
        <v>2</v>
      </c>
      <c r="E4367">
        <v>0</v>
      </c>
      <c r="F4367">
        <v>32</v>
      </c>
      <c r="G4367" s="5">
        <v>14.307692307692299</v>
      </c>
      <c r="H4367" s="5">
        <v>53951.769230769198</v>
      </c>
      <c r="I4367">
        <v>17</v>
      </c>
      <c r="J4367">
        <v>2</v>
      </c>
      <c r="K4367">
        <v>0</v>
      </c>
      <c r="L4367">
        <v>40</v>
      </c>
      <c r="M4367">
        <v>20</v>
      </c>
      <c r="N4367">
        <v>2</v>
      </c>
      <c r="O4367">
        <v>0</v>
      </c>
      <c r="P4367">
        <v>44</v>
      </c>
      <c r="Q4367">
        <v>9</v>
      </c>
      <c r="R4367">
        <v>2</v>
      </c>
      <c r="S4367">
        <v>0</v>
      </c>
      <c r="T4367">
        <v>24</v>
      </c>
    </row>
    <row r="4368" spans="1:20" x14ac:dyDescent="0.2">
      <c r="A4368" s="1">
        <v>43442</v>
      </c>
      <c r="B4368" t="s">
        <v>31</v>
      </c>
      <c r="C4368">
        <v>78</v>
      </c>
      <c r="D4368">
        <v>13</v>
      </c>
      <c r="E4368">
        <v>0</v>
      </c>
      <c r="F4368">
        <v>1000</v>
      </c>
      <c r="G4368" s="5">
        <v>8.5194805194805099</v>
      </c>
      <c r="H4368" s="5">
        <v>41697.610389610301</v>
      </c>
      <c r="I4368">
        <v>116</v>
      </c>
      <c r="J4368">
        <v>15</v>
      </c>
      <c r="K4368">
        <v>0</v>
      </c>
      <c r="L4368">
        <v>1705</v>
      </c>
      <c r="M4368">
        <v>86</v>
      </c>
      <c r="N4368">
        <v>12</v>
      </c>
      <c r="O4368">
        <v>0</v>
      </c>
      <c r="P4368">
        <v>1015</v>
      </c>
      <c r="Q4368">
        <v>71</v>
      </c>
      <c r="R4368">
        <v>15</v>
      </c>
      <c r="S4368">
        <v>0</v>
      </c>
      <c r="T4368">
        <v>1038</v>
      </c>
    </row>
    <row r="4369" spans="1:20" x14ac:dyDescent="0.2">
      <c r="A4369" s="1">
        <v>43442</v>
      </c>
      <c r="B4369" t="s">
        <v>32</v>
      </c>
      <c r="C4369">
        <v>42</v>
      </c>
      <c r="D4369">
        <v>3</v>
      </c>
      <c r="E4369">
        <v>0</v>
      </c>
      <c r="F4369">
        <v>175</v>
      </c>
      <c r="G4369" s="5">
        <v>23.7</v>
      </c>
      <c r="H4369" s="5">
        <v>52580.1</v>
      </c>
      <c r="I4369">
        <v>64</v>
      </c>
      <c r="J4369">
        <v>3</v>
      </c>
      <c r="K4369">
        <v>0</v>
      </c>
      <c r="L4369">
        <v>303</v>
      </c>
      <c r="M4369">
        <v>50</v>
      </c>
      <c r="N4369">
        <v>3</v>
      </c>
      <c r="O4369">
        <v>0</v>
      </c>
      <c r="P4369">
        <v>206</v>
      </c>
      <c r="Q4369">
        <v>24</v>
      </c>
      <c r="R4369">
        <v>3</v>
      </c>
      <c r="S4369">
        <v>0</v>
      </c>
      <c r="T4369">
        <v>77</v>
      </c>
    </row>
    <row r="4370" spans="1:20" x14ac:dyDescent="0.2">
      <c r="A4370" s="1">
        <v>43444</v>
      </c>
      <c r="B4370" t="s">
        <v>18</v>
      </c>
      <c r="C4370">
        <v>4</v>
      </c>
      <c r="D4370">
        <v>4</v>
      </c>
      <c r="E4370">
        <v>0</v>
      </c>
      <c r="F4370">
        <v>14</v>
      </c>
      <c r="G4370" s="5">
        <v>4</v>
      </c>
      <c r="H4370" s="5">
        <v>50064.25</v>
      </c>
      <c r="I4370">
        <v>12</v>
      </c>
      <c r="J4370">
        <v>4</v>
      </c>
      <c r="K4370">
        <v>0</v>
      </c>
      <c r="L4370">
        <v>42</v>
      </c>
      <c r="M4370">
        <v>0</v>
      </c>
      <c r="N4370">
        <v>0</v>
      </c>
      <c r="O4370">
        <v>0</v>
      </c>
      <c r="P4370">
        <v>0</v>
      </c>
      <c r="Q4370">
        <v>3</v>
      </c>
      <c r="R4370">
        <v>4</v>
      </c>
      <c r="S4370">
        <v>2</v>
      </c>
      <c r="T4370">
        <v>7</v>
      </c>
    </row>
    <row r="4371" spans="1:20" x14ac:dyDescent="0.2">
      <c r="A4371" s="1">
        <v>43444</v>
      </c>
      <c r="B4371" t="s">
        <v>19</v>
      </c>
      <c r="C4371">
        <v>20</v>
      </c>
      <c r="D4371">
        <v>14</v>
      </c>
      <c r="E4371">
        <v>0</v>
      </c>
      <c r="F4371">
        <v>272</v>
      </c>
      <c r="G4371" s="5">
        <v>4.5</v>
      </c>
      <c r="H4371" s="5">
        <v>35081.5</v>
      </c>
      <c r="I4371">
        <v>23</v>
      </c>
      <c r="J4371">
        <v>12</v>
      </c>
      <c r="K4371">
        <v>1</v>
      </c>
      <c r="L4371">
        <v>256</v>
      </c>
      <c r="M4371">
        <v>21</v>
      </c>
      <c r="N4371">
        <v>13</v>
      </c>
      <c r="O4371">
        <v>0</v>
      </c>
      <c r="P4371">
        <v>271</v>
      </c>
      <c r="Q4371">
        <v>22</v>
      </c>
      <c r="R4371">
        <v>12</v>
      </c>
      <c r="S4371">
        <v>0</v>
      </c>
      <c r="T4371">
        <v>253</v>
      </c>
    </row>
    <row r="4372" spans="1:20" x14ac:dyDescent="0.2">
      <c r="A4372" s="1">
        <v>43444</v>
      </c>
      <c r="B4372" t="s">
        <v>20</v>
      </c>
      <c r="C4372">
        <v>11</v>
      </c>
      <c r="D4372">
        <v>10</v>
      </c>
      <c r="E4372">
        <v>0</v>
      </c>
      <c r="F4372">
        <v>113</v>
      </c>
      <c r="G4372" s="5">
        <v>5.8181818181818103</v>
      </c>
      <c r="H4372" s="5">
        <v>36441.727272727199</v>
      </c>
      <c r="I4372">
        <v>10</v>
      </c>
      <c r="J4372">
        <v>9</v>
      </c>
      <c r="K4372">
        <v>0</v>
      </c>
      <c r="L4372">
        <v>87</v>
      </c>
      <c r="M4372">
        <v>10</v>
      </c>
      <c r="N4372">
        <v>10</v>
      </c>
      <c r="O4372">
        <v>0</v>
      </c>
      <c r="P4372">
        <v>96</v>
      </c>
      <c r="Q4372">
        <v>17</v>
      </c>
      <c r="R4372">
        <v>9</v>
      </c>
      <c r="S4372">
        <v>1</v>
      </c>
      <c r="T4372">
        <v>136</v>
      </c>
    </row>
    <row r="4373" spans="1:20" x14ac:dyDescent="0.2">
      <c r="A4373" s="1">
        <v>43444</v>
      </c>
      <c r="B4373" t="s">
        <v>21</v>
      </c>
      <c r="C4373">
        <v>5</v>
      </c>
      <c r="D4373">
        <v>10</v>
      </c>
      <c r="E4373">
        <v>0</v>
      </c>
      <c r="F4373">
        <v>50</v>
      </c>
      <c r="G4373" s="5">
        <v>3.6</v>
      </c>
      <c r="H4373" s="5">
        <v>40141.599999999999</v>
      </c>
      <c r="I4373">
        <v>7</v>
      </c>
      <c r="J4373">
        <v>10</v>
      </c>
      <c r="K4373">
        <v>0</v>
      </c>
      <c r="L4373">
        <v>67</v>
      </c>
      <c r="M4373">
        <v>11</v>
      </c>
      <c r="N4373">
        <v>10</v>
      </c>
      <c r="O4373">
        <v>0</v>
      </c>
      <c r="P4373">
        <v>109</v>
      </c>
      <c r="Q4373">
        <v>12</v>
      </c>
      <c r="R4373">
        <v>10</v>
      </c>
      <c r="S4373">
        <v>0</v>
      </c>
      <c r="T4373">
        <v>117</v>
      </c>
    </row>
    <row r="4374" spans="1:20" x14ac:dyDescent="0.2">
      <c r="A4374" s="1">
        <v>43444</v>
      </c>
      <c r="B4374" t="s">
        <v>22</v>
      </c>
      <c r="C4374">
        <v>15</v>
      </c>
      <c r="D4374">
        <v>8</v>
      </c>
      <c r="E4374">
        <v>0</v>
      </c>
      <c r="F4374">
        <v>141</v>
      </c>
      <c r="G4374" s="5">
        <v>5</v>
      </c>
      <c r="H4374" s="5">
        <v>46801.666666666599</v>
      </c>
      <c r="I4374">
        <v>23</v>
      </c>
      <c r="J4374">
        <v>7</v>
      </c>
      <c r="K4374">
        <v>1</v>
      </c>
      <c r="L4374">
        <v>185</v>
      </c>
      <c r="M4374">
        <v>18</v>
      </c>
      <c r="N4374">
        <v>8</v>
      </c>
      <c r="O4374">
        <v>0</v>
      </c>
      <c r="P4374">
        <v>156</v>
      </c>
      <c r="Q4374">
        <v>21</v>
      </c>
      <c r="R4374">
        <v>8</v>
      </c>
      <c r="S4374">
        <v>1</v>
      </c>
      <c r="T4374">
        <v>170</v>
      </c>
    </row>
    <row r="4375" spans="1:20" x14ac:dyDescent="0.2">
      <c r="A4375" s="1">
        <v>43444</v>
      </c>
      <c r="B4375" t="s">
        <v>23</v>
      </c>
      <c r="C4375">
        <v>32</v>
      </c>
      <c r="D4375">
        <v>10</v>
      </c>
      <c r="E4375">
        <v>0</v>
      </c>
      <c r="F4375">
        <v>350</v>
      </c>
      <c r="G4375" s="5">
        <v>2.86666666666666</v>
      </c>
      <c r="H4375" s="5">
        <v>66709.466666666602</v>
      </c>
      <c r="I4375">
        <v>43</v>
      </c>
      <c r="J4375">
        <v>10</v>
      </c>
      <c r="K4375">
        <v>1</v>
      </c>
      <c r="L4375">
        <v>467</v>
      </c>
      <c r="M4375">
        <v>25</v>
      </c>
      <c r="N4375">
        <v>10</v>
      </c>
      <c r="O4375">
        <v>0</v>
      </c>
      <c r="P4375">
        <v>283</v>
      </c>
      <c r="Q4375">
        <v>19</v>
      </c>
      <c r="R4375">
        <v>10</v>
      </c>
      <c r="S4375">
        <v>1</v>
      </c>
      <c r="T4375">
        <v>191</v>
      </c>
    </row>
    <row r="4376" spans="1:20" x14ac:dyDescent="0.2">
      <c r="A4376" s="1">
        <v>43444</v>
      </c>
      <c r="B4376" t="s">
        <v>24</v>
      </c>
      <c r="C4376">
        <v>11</v>
      </c>
      <c r="D4376">
        <v>2</v>
      </c>
      <c r="E4376">
        <v>0</v>
      </c>
      <c r="F4376">
        <v>32</v>
      </c>
      <c r="G4376" s="5">
        <v>5.5454545454545396</v>
      </c>
      <c r="H4376" s="5">
        <v>45505.272727272699</v>
      </c>
      <c r="I4376">
        <v>8</v>
      </c>
      <c r="J4376">
        <v>2</v>
      </c>
      <c r="K4376">
        <v>0</v>
      </c>
      <c r="L4376">
        <v>20</v>
      </c>
      <c r="M4376">
        <v>9</v>
      </c>
      <c r="N4376">
        <v>2</v>
      </c>
      <c r="O4376">
        <v>0</v>
      </c>
      <c r="P4376">
        <v>18</v>
      </c>
      <c r="Q4376">
        <v>11</v>
      </c>
      <c r="R4376">
        <v>2</v>
      </c>
      <c r="S4376">
        <v>0</v>
      </c>
      <c r="T4376">
        <v>30</v>
      </c>
    </row>
    <row r="4377" spans="1:20" x14ac:dyDescent="0.2">
      <c r="A4377" s="1">
        <v>43444</v>
      </c>
      <c r="B4377" t="s">
        <v>25</v>
      </c>
      <c r="C4377">
        <v>9</v>
      </c>
      <c r="D4377">
        <v>4</v>
      </c>
      <c r="E4377">
        <v>1</v>
      </c>
      <c r="F4377">
        <v>32</v>
      </c>
      <c r="G4377" s="5">
        <v>2.5714285714285698</v>
      </c>
      <c r="H4377" s="5">
        <v>57156</v>
      </c>
      <c r="I4377">
        <v>11</v>
      </c>
      <c r="J4377">
        <v>4</v>
      </c>
      <c r="K4377">
        <v>0</v>
      </c>
      <c r="L4377">
        <v>38</v>
      </c>
      <c r="M4377">
        <v>6</v>
      </c>
      <c r="N4377">
        <v>4</v>
      </c>
      <c r="O4377">
        <v>0</v>
      </c>
      <c r="P4377">
        <v>24</v>
      </c>
      <c r="Q4377">
        <v>2</v>
      </c>
      <c r="R4377">
        <v>4</v>
      </c>
      <c r="S4377">
        <v>0</v>
      </c>
      <c r="T4377">
        <v>8</v>
      </c>
    </row>
    <row r="4378" spans="1:20" x14ac:dyDescent="0.2">
      <c r="A4378" s="1">
        <v>43444</v>
      </c>
      <c r="B4378" t="s">
        <v>26</v>
      </c>
      <c r="C4378">
        <v>25</v>
      </c>
      <c r="D4378">
        <v>2</v>
      </c>
      <c r="E4378">
        <v>0</v>
      </c>
      <c r="F4378">
        <v>50</v>
      </c>
      <c r="G4378" s="5">
        <v>6.8421052631578902</v>
      </c>
      <c r="H4378" s="5">
        <v>42161.3157894736</v>
      </c>
      <c r="I4378">
        <v>19</v>
      </c>
      <c r="J4378">
        <v>2</v>
      </c>
      <c r="K4378">
        <v>0</v>
      </c>
      <c r="L4378">
        <v>38</v>
      </c>
      <c r="M4378">
        <v>27</v>
      </c>
      <c r="N4378">
        <v>2</v>
      </c>
      <c r="O4378">
        <v>0</v>
      </c>
      <c r="P4378">
        <v>53</v>
      </c>
      <c r="Q4378">
        <v>18</v>
      </c>
      <c r="R4378">
        <v>2</v>
      </c>
      <c r="S4378">
        <v>0</v>
      </c>
      <c r="T4378">
        <v>36</v>
      </c>
    </row>
    <row r="4379" spans="1:20" x14ac:dyDescent="0.2">
      <c r="A4379" s="1">
        <v>43444</v>
      </c>
      <c r="B4379" t="s">
        <v>27</v>
      </c>
      <c r="C4379">
        <v>6</v>
      </c>
      <c r="D4379">
        <v>9</v>
      </c>
      <c r="E4379">
        <v>1</v>
      </c>
      <c r="F4379">
        <v>53</v>
      </c>
      <c r="G4379" s="5">
        <v>7.5</v>
      </c>
      <c r="H4379" s="5">
        <v>33453.333333333299</v>
      </c>
      <c r="I4379">
        <v>4</v>
      </c>
      <c r="J4379">
        <v>8</v>
      </c>
      <c r="K4379">
        <v>0</v>
      </c>
      <c r="L4379">
        <v>39</v>
      </c>
      <c r="M4379">
        <v>14</v>
      </c>
      <c r="N4379">
        <v>8</v>
      </c>
      <c r="O4379">
        <v>2</v>
      </c>
      <c r="P4379">
        <v>108</v>
      </c>
      <c r="Q4379">
        <v>11</v>
      </c>
      <c r="R4379">
        <v>8</v>
      </c>
      <c r="S4379">
        <v>0</v>
      </c>
      <c r="T4379">
        <v>101</v>
      </c>
    </row>
    <row r="4380" spans="1:20" x14ac:dyDescent="0.2">
      <c r="A4380" s="1">
        <v>43444</v>
      </c>
      <c r="B4380" t="s">
        <v>28</v>
      </c>
      <c r="C4380">
        <v>19</v>
      </c>
      <c r="D4380">
        <v>8</v>
      </c>
      <c r="E4380">
        <v>0</v>
      </c>
      <c r="F4380">
        <v>150</v>
      </c>
      <c r="G4380" s="5">
        <v>6.9473684210526301</v>
      </c>
      <c r="H4380" s="5">
        <v>42184.578947368398</v>
      </c>
      <c r="I4380">
        <v>12</v>
      </c>
      <c r="J4380">
        <v>12</v>
      </c>
      <c r="K4380">
        <v>0</v>
      </c>
      <c r="L4380">
        <v>149</v>
      </c>
      <c r="M4380">
        <v>16</v>
      </c>
      <c r="N4380">
        <v>8</v>
      </c>
      <c r="O4380">
        <v>0</v>
      </c>
      <c r="P4380">
        <v>130</v>
      </c>
      <c r="Q4380">
        <v>6</v>
      </c>
      <c r="R4380">
        <v>11</v>
      </c>
      <c r="S4380">
        <v>0</v>
      </c>
      <c r="T4380">
        <v>67</v>
      </c>
    </row>
    <row r="4381" spans="1:20" x14ac:dyDescent="0.2">
      <c r="A4381" s="1">
        <v>43444</v>
      </c>
      <c r="B4381" t="s">
        <v>29</v>
      </c>
      <c r="C4381">
        <v>13</v>
      </c>
      <c r="D4381">
        <v>2</v>
      </c>
      <c r="E4381">
        <v>0</v>
      </c>
      <c r="F4381">
        <v>32</v>
      </c>
      <c r="G4381" s="5">
        <v>4.5</v>
      </c>
      <c r="H4381" s="5">
        <v>40144.699999999997</v>
      </c>
      <c r="I4381">
        <v>16</v>
      </c>
      <c r="J4381">
        <v>2</v>
      </c>
      <c r="K4381">
        <v>0</v>
      </c>
      <c r="L4381">
        <v>38</v>
      </c>
      <c r="M4381">
        <v>9</v>
      </c>
      <c r="N4381">
        <v>2</v>
      </c>
      <c r="O4381">
        <v>0</v>
      </c>
      <c r="P4381">
        <v>18</v>
      </c>
      <c r="Q4381">
        <v>12</v>
      </c>
      <c r="R4381">
        <v>2</v>
      </c>
      <c r="S4381">
        <v>0</v>
      </c>
      <c r="T4381">
        <v>30</v>
      </c>
    </row>
    <row r="4382" spans="1:20" x14ac:dyDescent="0.2">
      <c r="A4382" s="1">
        <v>43444</v>
      </c>
      <c r="B4382" t="s">
        <v>30</v>
      </c>
      <c r="C4382">
        <v>9</v>
      </c>
      <c r="D4382">
        <v>2</v>
      </c>
      <c r="E4382">
        <v>0</v>
      </c>
      <c r="F4382">
        <v>26</v>
      </c>
      <c r="G4382" s="5">
        <v>3.3333333333333299</v>
      </c>
      <c r="H4382" s="5">
        <v>55700.888888888803</v>
      </c>
      <c r="I4382">
        <v>10</v>
      </c>
      <c r="J4382">
        <v>2</v>
      </c>
      <c r="K4382">
        <v>0</v>
      </c>
      <c r="L4382">
        <v>19</v>
      </c>
      <c r="M4382">
        <v>16</v>
      </c>
      <c r="N4382">
        <v>2</v>
      </c>
      <c r="O4382">
        <v>0</v>
      </c>
      <c r="P4382">
        <v>38</v>
      </c>
      <c r="Q4382">
        <v>5</v>
      </c>
      <c r="R4382">
        <v>2</v>
      </c>
      <c r="S4382">
        <v>0</v>
      </c>
      <c r="T4382">
        <v>12</v>
      </c>
    </row>
    <row r="4383" spans="1:20" x14ac:dyDescent="0.2">
      <c r="A4383" s="1">
        <v>43444</v>
      </c>
      <c r="B4383" t="s">
        <v>31</v>
      </c>
      <c r="C4383">
        <v>45</v>
      </c>
      <c r="D4383">
        <v>14</v>
      </c>
      <c r="E4383">
        <v>0</v>
      </c>
      <c r="F4383">
        <v>609</v>
      </c>
      <c r="G4383" s="5">
        <v>5.6363636363636296</v>
      </c>
      <c r="H4383" s="5">
        <v>38744.5</v>
      </c>
      <c r="I4383">
        <v>72</v>
      </c>
      <c r="J4383">
        <v>15</v>
      </c>
      <c r="K4383">
        <v>0</v>
      </c>
      <c r="L4383">
        <v>1062</v>
      </c>
      <c r="M4383">
        <v>76</v>
      </c>
      <c r="N4383">
        <v>12</v>
      </c>
      <c r="O4383">
        <v>1</v>
      </c>
      <c r="P4383">
        <v>902</v>
      </c>
      <c r="Q4383">
        <v>53</v>
      </c>
      <c r="R4383">
        <v>14</v>
      </c>
      <c r="S4383">
        <v>0</v>
      </c>
      <c r="T4383">
        <v>699</v>
      </c>
    </row>
    <row r="4384" spans="1:20" x14ac:dyDescent="0.2">
      <c r="A4384" s="1">
        <v>43444</v>
      </c>
      <c r="B4384" t="s">
        <v>32</v>
      </c>
      <c r="C4384">
        <v>13</v>
      </c>
      <c r="D4384">
        <v>3</v>
      </c>
      <c r="E4384">
        <v>0</v>
      </c>
      <c r="F4384">
        <v>63</v>
      </c>
      <c r="G4384" s="5">
        <v>4.2727272727272698</v>
      </c>
      <c r="H4384" s="5">
        <v>36498.090909090897</v>
      </c>
      <c r="I4384">
        <v>30</v>
      </c>
      <c r="J4384">
        <v>3</v>
      </c>
      <c r="K4384">
        <v>0</v>
      </c>
      <c r="L4384">
        <v>109</v>
      </c>
      <c r="M4384">
        <v>20</v>
      </c>
      <c r="N4384">
        <v>3</v>
      </c>
      <c r="O4384">
        <v>0</v>
      </c>
      <c r="P4384">
        <v>73</v>
      </c>
      <c r="Q4384">
        <v>20</v>
      </c>
      <c r="R4384">
        <v>3</v>
      </c>
      <c r="S4384">
        <v>0</v>
      </c>
      <c r="T4384">
        <v>94</v>
      </c>
    </row>
    <row r="4385" spans="1:20" x14ac:dyDescent="0.2">
      <c r="A4385" s="1">
        <v>43445</v>
      </c>
      <c r="B4385" t="s">
        <v>18</v>
      </c>
      <c r="C4385">
        <v>11</v>
      </c>
      <c r="D4385">
        <v>4</v>
      </c>
      <c r="E4385">
        <v>0</v>
      </c>
      <c r="F4385">
        <v>37</v>
      </c>
      <c r="G4385" s="5">
        <v>1.8333333333333299</v>
      </c>
      <c r="H4385" s="5">
        <v>83333.166666666599</v>
      </c>
      <c r="I4385">
        <v>8</v>
      </c>
      <c r="J4385">
        <v>4</v>
      </c>
      <c r="K4385">
        <v>0</v>
      </c>
      <c r="L4385">
        <v>28</v>
      </c>
      <c r="M4385">
        <v>5</v>
      </c>
      <c r="N4385">
        <v>4</v>
      </c>
      <c r="O4385">
        <v>0</v>
      </c>
      <c r="P4385">
        <v>18</v>
      </c>
      <c r="Q4385">
        <v>8</v>
      </c>
      <c r="R4385">
        <v>4</v>
      </c>
      <c r="S4385">
        <v>0</v>
      </c>
      <c r="T4385">
        <v>28</v>
      </c>
    </row>
    <row r="4386" spans="1:20" x14ac:dyDescent="0.2">
      <c r="A4386" s="1">
        <v>43445</v>
      </c>
      <c r="B4386" t="s">
        <v>19</v>
      </c>
      <c r="C4386">
        <v>32</v>
      </c>
      <c r="D4386">
        <v>10</v>
      </c>
      <c r="E4386">
        <v>0</v>
      </c>
      <c r="F4386">
        <v>310</v>
      </c>
      <c r="G4386" s="5">
        <v>9.9375</v>
      </c>
      <c r="H4386" s="5">
        <v>31398.8125</v>
      </c>
      <c r="I4386">
        <v>16</v>
      </c>
      <c r="J4386">
        <v>17</v>
      </c>
      <c r="K4386">
        <v>1</v>
      </c>
      <c r="L4386">
        <v>254</v>
      </c>
      <c r="M4386">
        <v>19</v>
      </c>
      <c r="N4386">
        <v>13</v>
      </c>
      <c r="O4386">
        <v>1</v>
      </c>
      <c r="P4386">
        <v>223</v>
      </c>
      <c r="Q4386">
        <v>24</v>
      </c>
      <c r="R4386">
        <v>11</v>
      </c>
      <c r="S4386">
        <v>0</v>
      </c>
      <c r="T4386">
        <v>259</v>
      </c>
    </row>
    <row r="4387" spans="1:20" x14ac:dyDescent="0.2">
      <c r="A4387" s="1">
        <v>43445</v>
      </c>
      <c r="B4387" t="s">
        <v>20</v>
      </c>
      <c r="C4387">
        <v>11</v>
      </c>
      <c r="D4387">
        <v>10</v>
      </c>
      <c r="E4387">
        <v>0</v>
      </c>
      <c r="F4387">
        <v>133</v>
      </c>
      <c r="G4387" s="5">
        <v>5.71428571428571</v>
      </c>
      <c r="H4387" s="5">
        <v>42949</v>
      </c>
      <c r="I4387">
        <v>13</v>
      </c>
      <c r="J4387">
        <v>6</v>
      </c>
      <c r="K4387">
        <v>0</v>
      </c>
      <c r="L4387">
        <v>84</v>
      </c>
      <c r="M4387">
        <v>10</v>
      </c>
      <c r="N4387">
        <v>6</v>
      </c>
      <c r="O4387">
        <v>1</v>
      </c>
      <c r="P4387">
        <v>52</v>
      </c>
      <c r="Q4387">
        <v>12</v>
      </c>
      <c r="R4387">
        <v>6</v>
      </c>
      <c r="S4387">
        <v>0</v>
      </c>
      <c r="T4387">
        <v>71</v>
      </c>
    </row>
    <row r="4388" spans="1:20" x14ac:dyDescent="0.2">
      <c r="A4388" s="1">
        <v>43445</v>
      </c>
      <c r="B4388" t="s">
        <v>21</v>
      </c>
      <c r="C4388">
        <v>5</v>
      </c>
      <c r="D4388">
        <v>10</v>
      </c>
      <c r="E4388">
        <v>0</v>
      </c>
      <c r="F4388">
        <v>50</v>
      </c>
      <c r="G4388" s="5">
        <v>1.4</v>
      </c>
      <c r="H4388" s="5">
        <v>60126.2</v>
      </c>
      <c r="I4388">
        <v>5</v>
      </c>
      <c r="J4388">
        <v>10</v>
      </c>
      <c r="K4388">
        <v>0</v>
      </c>
      <c r="L4388">
        <v>50</v>
      </c>
      <c r="M4388">
        <v>7</v>
      </c>
      <c r="N4388">
        <v>10</v>
      </c>
      <c r="O4388">
        <v>2</v>
      </c>
      <c r="P4388">
        <v>59</v>
      </c>
      <c r="Q4388">
        <v>5</v>
      </c>
      <c r="R4388">
        <v>10</v>
      </c>
      <c r="S4388">
        <v>0</v>
      </c>
      <c r="T4388">
        <v>50</v>
      </c>
    </row>
    <row r="4389" spans="1:20" x14ac:dyDescent="0.2">
      <c r="A4389" s="1">
        <v>43445</v>
      </c>
      <c r="B4389" t="s">
        <v>22</v>
      </c>
      <c r="C4389">
        <v>30</v>
      </c>
      <c r="D4389">
        <v>8</v>
      </c>
      <c r="E4389">
        <v>0</v>
      </c>
      <c r="F4389">
        <v>267</v>
      </c>
      <c r="G4389" s="5">
        <v>2.8928571428571401</v>
      </c>
      <c r="H4389" s="5">
        <v>64353.571428571398</v>
      </c>
      <c r="I4389">
        <v>32</v>
      </c>
      <c r="J4389">
        <v>7</v>
      </c>
      <c r="K4389">
        <v>0</v>
      </c>
      <c r="L4389">
        <v>270</v>
      </c>
      <c r="M4389">
        <v>18</v>
      </c>
      <c r="N4389">
        <v>8</v>
      </c>
      <c r="O4389">
        <v>0</v>
      </c>
      <c r="P4389">
        <v>162</v>
      </c>
      <c r="Q4389">
        <v>14</v>
      </c>
      <c r="R4389">
        <v>8</v>
      </c>
      <c r="S4389">
        <v>1</v>
      </c>
      <c r="T4389">
        <v>122</v>
      </c>
    </row>
    <row r="4390" spans="1:20" x14ac:dyDescent="0.2">
      <c r="A4390" s="1">
        <v>43445</v>
      </c>
      <c r="B4390" t="s">
        <v>23</v>
      </c>
      <c r="C4390">
        <v>35</v>
      </c>
      <c r="D4390">
        <v>10</v>
      </c>
      <c r="E4390">
        <v>0</v>
      </c>
      <c r="F4390">
        <v>390</v>
      </c>
      <c r="G4390" s="5">
        <v>2.78125</v>
      </c>
      <c r="H4390" s="5">
        <v>56365.96875</v>
      </c>
      <c r="I4390">
        <v>46</v>
      </c>
      <c r="J4390">
        <v>10</v>
      </c>
      <c r="K4390">
        <v>0</v>
      </c>
      <c r="L4390">
        <v>509</v>
      </c>
      <c r="M4390">
        <v>16</v>
      </c>
      <c r="N4390">
        <v>10</v>
      </c>
      <c r="O4390">
        <v>1</v>
      </c>
      <c r="P4390">
        <v>164</v>
      </c>
      <c r="Q4390">
        <v>24</v>
      </c>
      <c r="R4390">
        <v>10</v>
      </c>
      <c r="S4390">
        <v>0</v>
      </c>
      <c r="T4390">
        <v>262</v>
      </c>
    </row>
    <row r="4391" spans="1:20" x14ac:dyDescent="0.2">
      <c r="A4391" s="1">
        <v>43445</v>
      </c>
      <c r="B4391" t="s">
        <v>24</v>
      </c>
      <c r="C4391">
        <v>11</v>
      </c>
      <c r="D4391">
        <v>2</v>
      </c>
      <c r="E4391">
        <v>0</v>
      </c>
      <c r="F4391">
        <v>30</v>
      </c>
      <c r="G4391" s="5">
        <v>4.1818181818181799</v>
      </c>
      <c r="H4391" s="5">
        <v>27423.4545454545</v>
      </c>
      <c r="I4391">
        <v>11</v>
      </c>
      <c r="J4391">
        <v>2</v>
      </c>
      <c r="K4391">
        <v>0</v>
      </c>
      <c r="L4391">
        <v>32</v>
      </c>
      <c r="M4391">
        <v>13</v>
      </c>
      <c r="N4391">
        <v>2</v>
      </c>
      <c r="O4391">
        <v>0</v>
      </c>
      <c r="P4391">
        <v>25</v>
      </c>
      <c r="Q4391">
        <v>7</v>
      </c>
      <c r="R4391">
        <v>2</v>
      </c>
      <c r="S4391">
        <v>0</v>
      </c>
      <c r="T4391">
        <v>16</v>
      </c>
    </row>
    <row r="4392" spans="1:20" x14ac:dyDescent="0.2">
      <c r="A4392" s="1">
        <v>43445</v>
      </c>
      <c r="B4392" t="s">
        <v>25</v>
      </c>
      <c r="C4392">
        <v>6</v>
      </c>
      <c r="D4392">
        <v>4</v>
      </c>
      <c r="E4392">
        <v>0</v>
      </c>
      <c r="F4392">
        <v>23</v>
      </c>
      <c r="G4392" s="5">
        <v>3.6666666666666599</v>
      </c>
      <c r="H4392" s="5">
        <v>50135</v>
      </c>
      <c r="I4392">
        <v>5</v>
      </c>
      <c r="J4392">
        <v>4</v>
      </c>
      <c r="K4392">
        <v>0</v>
      </c>
      <c r="L4392">
        <v>18</v>
      </c>
      <c r="M4392">
        <v>8</v>
      </c>
      <c r="N4392">
        <v>4</v>
      </c>
      <c r="O4392">
        <v>1</v>
      </c>
      <c r="P4392">
        <v>28</v>
      </c>
      <c r="Q4392">
        <v>8</v>
      </c>
      <c r="R4392">
        <v>4</v>
      </c>
      <c r="S4392">
        <v>0</v>
      </c>
      <c r="T4392">
        <v>32</v>
      </c>
    </row>
    <row r="4393" spans="1:20" x14ac:dyDescent="0.2">
      <c r="A4393" s="1">
        <v>43445</v>
      </c>
      <c r="B4393" t="s">
        <v>26</v>
      </c>
      <c r="C4393">
        <v>46</v>
      </c>
      <c r="D4393">
        <v>2</v>
      </c>
      <c r="E4393">
        <v>0</v>
      </c>
      <c r="F4393">
        <v>92</v>
      </c>
      <c r="G4393" s="5">
        <v>4.7777777777777697</v>
      </c>
      <c r="H4393" s="5">
        <v>40836.407407407401</v>
      </c>
      <c r="I4393">
        <v>37</v>
      </c>
      <c r="J4393">
        <v>2</v>
      </c>
      <c r="K4393">
        <v>0</v>
      </c>
      <c r="L4393">
        <v>74</v>
      </c>
      <c r="M4393">
        <v>21</v>
      </c>
      <c r="N4393">
        <v>2</v>
      </c>
      <c r="O4393">
        <v>0</v>
      </c>
      <c r="P4393">
        <v>41</v>
      </c>
      <c r="Q4393">
        <v>16</v>
      </c>
      <c r="R4393">
        <v>2</v>
      </c>
      <c r="S4393">
        <v>0</v>
      </c>
      <c r="T4393">
        <v>32</v>
      </c>
    </row>
    <row r="4394" spans="1:20" x14ac:dyDescent="0.2">
      <c r="A4394" s="1">
        <v>43445</v>
      </c>
      <c r="B4394" t="s">
        <v>27</v>
      </c>
      <c r="C4394">
        <v>3</v>
      </c>
      <c r="D4394">
        <v>9</v>
      </c>
      <c r="E4394">
        <v>0</v>
      </c>
      <c r="F4394">
        <v>30</v>
      </c>
      <c r="G4394" s="5">
        <v>3</v>
      </c>
      <c r="H4394" s="5">
        <v>50024.5</v>
      </c>
      <c r="I4394">
        <v>13</v>
      </c>
      <c r="J4394">
        <v>8</v>
      </c>
      <c r="K4394">
        <v>2</v>
      </c>
      <c r="L4394">
        <v>95</v>
      </c>
      <c r="M4394">
        <v>10</v>
      </c>
      <c r="N4394">
        <v>8</v>
      </c>
      <c r="O4394">
        <v>0</v>
      </c>
      <c r="P4394">
        <v>96</v>
      </c>
      <c r="Q4394">
        <v>12</v>
      </c>
      <c r="R4394">
        <v>8</v>
      </c>
      <c r="S4394">
        <v>1</v>
      </c>
      <c r="T4394">
        <v>103</v>
      </c>
    </row>
    <row r="4395" spans="1:20" x14ac:dyDescent="0.2">
      <c r="A4395" s="1">
        <v>43445</v>
      </c>
      <c r="B4395" t="s">
        <v>28</v>
      </c>
      <c r="C4395">
        <v>12</v>
      </c>
      <c r="D4395">
        <v>12</v>
      </c>
      <c r="E4395">
        <v>0</v>
      </c>
      <c r="F4395">
        <v>143</v>
      </c>
      <c r="G4395" s="5">
        <v>6.6666666666666599</v>
      </c>
      <c r="H4395" s="5">
        <v>8482.25</v>
      </c>
      <c r="I4395">
        <v>11</v>
      </c>
      <c r="J4395">
        <v>8</v>
      </c>
      <c r="K4395">
        <v>0</v>
      </c>
      <c r="L4395">
        <v>87</v>
      </c>
      <c r="M4395">
        <v>9</v>
      </c>
      <c r="N4395">
        <v>6</v>
      </c>
      <c r="O4395">
        <v>1</v>
      </c>
      <c r="P4395">
        <v>45</v>
      </c>
      <c r="Q4395">
        <v>7</v>
      </c>
      <c r="R4395">
        <v>7</v>
      </c>
      <c r="S4395">
        <v>0</v>
      </c>
      <c r="T4395">
        <v>51</v>
      </c>
    </row>
    <row r="4396" spans="1:20" x14ac:dyDescent="0.2">
      <c r="A4396" s="1">
        <v>43445</v>
      </c>
      <c r="B4396" t="s">
        <v>29</v>
      </c>
      <c r="C4396">
        <v>16</v>
      </c>
      <c r="D4396">
        <v>2</v>
      </c>
      <c r="E4396">
        <v>0</v>
      </c>
      <c r="F4396">
        <v>41</v>
      </c>
      <c r="G4396" s="5">
        <v>3.6666666666666599</v>
      </c>
      <c r="H4396" s="5">
        <v>46792.866666666603</v>
      </c>
      <c r="I4396">
        <v>15</v>
      </c>
      <c r="J4396">
        <v>2</v>
      </c>
      <c r="K4396">
        <v>0</v>
      </c>
      <c r="L4396">
        <v>38</v>
      </c>
      <c r="M4396">
        <v>10</v>
      </c>
      <c r="N4396">
        <v>2</v>
      </c>
      <c r="O4396">
        <v>0</v>
      </c>
      <c r="P4396">
        <v>24</v>
      </c>
      <c r="Q4396">
        <v>7</v>
      </c>
      <c r="R4396">
        <v>2</v>
      </c>
      <c r="S4396">
        <v>0</v>
      </c>
      <c r="T4396">
        <v>16</v>
      </c>
    </row>
    <row r="4397" spans="1:20" x14ac:dyDescent="0.2">
      <c r="A4397" s="1">
        <v>43445</v>
      </c>
      <c r="B4397" t="s">
        <v>30</v>
      </c>
      <c r="C4397">
        <v>12</v>
      </c>
      <c r="D4397">
        <v>2</v>
      </c>
      <c r="E4397">
        <v>0</v>
      </c>
      <c r="F4397">
        <v>46</v>
      </c>
      <c r="G4397" s="5">
        <v>4.2727272727272698</v>
      </c>
      <c r="H4397" s="5">
        <v>54584.818181818096</v>
      </c>
      <c r="I4397">
        <v>11</v>
      </c>
      <c r="J4397">
        <v>2</v>
      </c>
      <c r="K4397">
        <v>0</v>
      </c>
      <c r="L4397">
        <v>22</v>
      </c>
      <c r="M4397">
        <v>10</v>
      </c>
      <c r="N4397">
        <v>2</v>
      </c>
      <c r="O4397">
        <v>0</v>
      </c>
      <c r="P4397">
        <v>20</v>
      </c>
      <c r="Q4397">
        <v>6</v>
      </c>
      <c r="R4397">
        <v>2</v>
      </c>
      <c r="S4397">
        <v>0</v>
      </c>
      <c r="T4397">
        <v>20</v>
      </c>
    </row>
    <row r="4398" spans="1:20" x14ac:dyDescent="0.2">
      <c r="A4398" s="1">
        <v>43445</v>
      </c>
      <c r="B4398" t="s">
        <v>31</v>
      </c>
      <c r="C4398">
        <v>73</v>
      </c>
      <c r="D4398">
        <v>12</v>
      </c>
      <c r="E4398">
        <v>0</v>
      </c>
      <c r="F4398">
        <v>909</v>
      </c>
      <c r="G4398" s="5">
        <v>3.6229508196721301</v>
      </c>
      <c r="H4398" s="5">
        <v>49278.081967213097</v>
      </c>
      <c r="I4398">
        <v>68</v>
      </c>
      <c r="J4398">
        <v>12</v>
      </c>
      <c r="K4398">
        <v>0</v>
      </c>
      <c r="L4398">
        <v>763</v>
      </c>
      <c r="M4398">
        <v>54</v>
      </c>
      <c r="N4398">
        <v>12</v>
      </c>
      <c r="O4398">
        <v>1</v>
      </c>
      <c r="P4398">
        <v>603</v>
      </c>
      <c r="Q4398">
        <v>46</v>
      </c>
      <c r="R4398">
        <v>11</v>
      </c>
      <c r="S4398">
        <v>0</v>
      </c>
      <c r="T4398">
        <v>521</v>
      </c>
    </row>
    <row r="4399" spans="1:20" x14ac:dyDescent="0.2">
      <c r="A4399" s="1">
        <v>43445</v>
      </c>
      <c r="B4399" t="s">
        <v>32</v>
      </c>
      <c r="C4399">
        <v>19</v>
      </c>
      <c r="D4399">
        <v>3</v>
      </c>
      <c r="E4399">
        <v>0</v>
      </c>
      <c r="F4399">
        <v>69</v>
      </c>
      <c r="G4399" s="5">
        <v>4.23529411764705</v>
      </c>
      <c r="H4399" s="5">
        <v>47127.764705882299</v>
      </c>
      <c r="I4399">
        <v>25</v>
      </c>
      <c r="J4399">
        <v>3</v>
      </c>
      <c r="K4399">
        <v>0</v>
      </c>
      <c r="L4399">
        <v>98</v>
      </c>
      <c r="M4399">
        <v>21</v>
      </c>
      <c r="N4399">
        <v>3</v>
      </c>
      <c r="O4399">
        <v>0</v>
      </c>
      <c r="P4399">
        <v>74</v>
      </c>
      <c r="Q4399">
        <v>24</v>
      </c>
      <c r="R4399">
        <v>3</v>
      </c>
      <c r="S4399">
        <v>0</v>
      </c>
      <c r="T4399">
        <v>83</v>
      </c>
    </row>
    <row r="4400" spans="1:20" x14ac:dyDescent="0.2">
      <c r="A4400" s="1">
        <v>43446</v>
      </c>
      <c r="B4400" t="s">
        <v>18</v>
      </c>
      <c r="C4400">
        <v>7</v>
      </c>
      <c r="D4400">
        <v>4</v>
      </c>
      <c r="E4400">
        <v>1</v>
      </c>
      <c r="F4400">
        <v>21</v>
      </c>
      <c r="G4400" s="5">
        <v>4.25</v>
      </c>
      <c r="H4400" s="5">
        <v>50120.75</v>
      </c>
      <c r="I4400">
        <v>3</v>
      </c>
      <c r="J4400">
        <v>4</v>
      </c>
      <c r="K4400">
        <v>0</v>
      </c>
      <c r="L4400">
        <v>10</v>
      </c>
      <c r="M4400">
        <v>9</v>
      </c>
      <c r="N4400">
        <v>4</v>
      </c>
      <c r="O4400">
        <v>0</v>
      </c>
      <c r="P4400">
        <v>28</v>
      </c>
      <c r="Q4400">
        <v>17</v>
      </c>
      <c r="R4400">
        <v>4</v>
      </c>
      <c r="S4400">
        <v>0</v>
      </c>
      <c r="T4400">
        <v>60</v>
      </c>
    </row>
    <row r="4401" spans="1:20" x14ac:dyDescent="0.2">
      <c r="A4401" s="1">
        <v>43446</v>
      </c>
      <c r="B4401" t="s">
        <v>19</v>
      </c>
      <c r="C4401">
        <v>17</v>
      </c>
      <c r="D4401">
        <v>9</v>
      </c>
      <c r="E4401">
        <v>1</v>
      </c>
      <c r="F4401">
        <v>142</v>
      </c>
      <c r="G4401" s="5">
        <v>4.1176470588235201</v>
      </c>
      <c r="H4401" s="5">
        <v>47133.411764705801</v>
      </c>
      <c r="I4401">
        <v>21</v>
      </c>
      <c r="J4401">
        <v>16</v>
      </c>
      <c r="K4401">
        <v>2</v>
      </c>
      <c r="L4401">
        <v>292</v>
      </c>
      <c r="M4401">
        <v>30</v>
      </c>
      <c r="N4401">
        <v>11</v>
      </c>
      <c r="O4401">
        <v>1</v>
      </c>
      <c r="P4401">
        <v>308</v>
      </c>
      <c r="Q4401">
        <v>21</v>
      </c>
      <c r="R4401">
        <v>14</v>
      </c>
      <c r="S4401">
        <v>1</v>
      </c>
      <c r="T4401">
        <v>275</v>
      </c>
    </row>
    <row r="4402" spans="1:20" x14ac:dyDescent="0.2">
      <c r="A4402" s="1">
        <v>43446</v>
      </c>
      <c r="B4402" t="s">
        <v>20</v>
      </c>
      <c r="C4402">
        <v>20</v>
      </c>
      <c r="D4402">
        <v>12</v>
      </c>
      <c r="E4402">
        <v>7</v>
      </c>
      <c r="F4402">
        <v>187</v>
      </c>
      <c r="G4402" s="5">
        <v>1.75</v>
      </c>
      <c r="H4402" s="5">
        <v>75005.5</v>
      </c>
      <c r="I4402">
        <v>31</v>
      </c>
      <c r="J4402">
        <v>12</v>
      </c>
      <c r="K4402">
        <v>1</v>
      </c>
      <c r="L4402">
        <v>296</v>
      </c>
      <c r="M4402">
        <v>19</v>
      </c>
      <c r="N4402">
        <v>10</v>
      </c>
      <c r="O4402">
        <v>1</v>
      </c>
      <c r="P4402">
        <v>189</v>
      </c>
      <c r="Q4402">
        <v>26</v>
      </c>
      <c r="R4402">
        <v>10</v>
      </c>
      <c r="S4402">
        <v>0</v>
      </c>
      <c r="T4402">
        <v>244</v>
      </c>
    </row>
    <row r="4403" spans="1:20" x14ac:dyDescent="0.2">
      <c r="A4403" s="1">
        <v>43446</v>
      </c>
      <c r="B4403" t="s">
        <v>21</v>
      </c>
      <c r="C4403">
        <v>7</v>
      </c>
      <c r="D4403">
        <v>10</v>
      </c>
      <c r="E4403">
        <v>0</v>
      </c>
      <c r="F4403">
        <v>70</v>
      </c>
      <c r="G4403" s="5">
        <v>4.2857142857142803</v>
      </c>
      <c r="H4403" s="5">
        <v>42891.142857142797</v>
      </c>
      <c r="I4403">
        <v>7</v>
      </c>
      <c r="J4403">
        <v>10</v>
      </c>
      <c r="K4403">
        <v>0</v>
      </c>
      <c r="L4403">
        <v>70</v>
      </c>
      <c r="M4403">
        <v>13</v>
      </c>
      <c r="N4403">
        <v>10</v>
      </c>
      <c r="O4403">
        <v>1</v>
      </c>
      <c r="P4403">
        <v>123</v>
      </c>
      <c r="Q4403">
        <v>13</v>
      </c>
      <c r="R4403">
        <v>10</v>
      </c>
      <c r="S4403">
        <v>0</v>
      </c>
      <c r="T4403">
        <v>132</v>
      </c>
    </row>
    <row r="4404" spans="1:20" x14ac:dyDescent="0.2">
      <c r="A4404" s="1">
        <v>43446</v>
      </c>
      <c r="B4404" t="s">
        <v>22</v>
      </c>
      <c r="C4404">
        <v>15</v>
      </c>
      <c r="D4404">
        <v>8</v>
      </c>
      <c r="E4404">
        <v>0</v>
      </c>
      <c r="F4404">
        <v>147</v>
      </c>
      <c r="G4404" s="5">
        <v>3.1666666666666599</v>
      </c>
      <c r="H4404" s="5">
        <v>66674.666666666599</v>
      </c>
      <c r="I4404">
        <v>31</v>
      </c>
      <c r="J4404">
        <v>7</v>
      </c>
      <c r="K4404">
        <v>0</v>
      </c>
      <c r="L4404">
        <v>265</v>
      </c>
      <c r="M4404">
        <v>29</v>
      </c>
      <c r="N4404">
        <v>8</v>
      </c>
      <c r="O4404">
        <v>0</v>
      </c>
      <c r="P4404">
        <v>261</v>
      </c>
      <c r="Q4404">
        <v>31</v>
      </c>
      <c r="R4404">
        <v>8</v>
      </c>
      <c r="S4404">
        <v>0</v>
      </c>
      <c r="T4404">
        <v>280</v>
      </c>
    </row>
    <row r="4405" spans="1:20" x14ac:dyDescent="0.2">
      <c r="A4405" s="1">
        <v>43446</v>
      </c>
      <c r="B4405" t="s">
        <v>23</v>
      </c>
      <c r="C4405">
        <v>27</v>
      </c>
      <c r="D4405">
        <v>10</v>
      </c>
      <c r="E4405">
        <v>1</v>
      </c>
      <c r="F4405">
        <v>291</v>
      </c>
      <c r="G4405" s="5">
        <v>4</v>
      </c>
      <c r="H4405" s="5">
        <v>65425.0769230769</v>
      </c>
      <c r="I4405">
        <v>47</v>
      </c>
      <c r="J4405">
        <v>10</v>
      </c>
      <c r="K4405">
        <v>1</v>
      </c>
      <c r="L4405">
        <v>482</v>
      </c>
      <c r="M4405">
        <v>54</v>
      </c>
      <c r="N4405">
        <v>10</v>
      </c>
      <c r="O4405">
        <v>1</v>
      </c>
      <c r="P4405">
        <v>579</v>
      </c>
      <c r="Q4405">
        <v>50</v>
      </c>
      <c r="R4405">
        <v>10</v>
      </c>
      <c r="S4405">
        <v>0</v>
      </c>
      <c r="T4405">
        <v>559</v>
      </c>
    </row>
    <row r="4406" spans="1:20" x14ac:dyDescent="0.2">
      <c r="A4406" s="1">
        <v>43446</v>
      </c>
      <c r="B4406" t="s">
        <v>24</v>
      </c>
      <c r="C4406">
        <v>18</v>
      </c>
      <c r="D4406">
        <v>2</v>
      </c>
      <c r="E4406">
        <v>1</v>
      </c>
      <c r="F4406">
        <v>48</v>
      </c>
      <c r="G4406" s="5">
        <v>2.0666666666666602</v>
      </c>
      <c r="H4406" s="5">
        <v>60110.933333333298</v>
      </c>
      <c r="I4406">
        <v>9</v>
      </c>
      <c r="J4406">
        <v>2</v>
      </c>
      <c r="K4406">
        <v>1</v>
      </c>
      <c r="L4406">
        <v>32</v>
      </c>
      <c r="M4406">
        <v>18</v>
      </c>
      <c r="N4406">
        <v>2</v>
      </c>
      <c r="O4406">
        <v>1</v>
      </c>
      <c r="P4406">
        <v>42</v>
      </c>
      <c r="Q4406">
        <v>14</v>
      </c>
      <c r="R4406">
        <v>2</v>
      </c>
      <c r="S4406">
        <v>0</v>
      </c>
      <c r="T4406">
        <v>56</v>
      </c>
    </row>
    <row r="4407" spans="1:20" x14ac:dyDescent="0.2">
      <c r="A4407" s="1">
        <v>43446</v>
      </c>
      <c r="B4407" t="s">
        <v>25</v>
      </c>
      <c r="C4407">
        <v>10</v>
      </c>
      <c r="D4407">
        <v>4</v>
      </c>
      <c r="E4407">
        <v>0</v>
      </c>
      <c r="F4407">
        <v>40</v>
      </c>
      <c r="G4407" s="5">
        <v>5.1428571428571397</v>
      </c>
      <c r="H4407" s="5">
        <v>28658.857142857101</v>
      </c>
      <c r="I4407">
        <v>13</v>
      </c>
      <c r="J4407">
        <v>4</v>
      </c>
      <c r="K4407">
        <v>0</v>
      </c>
      <c r="L4407">
        <v>45</v>
      </c>
      <c r="M4407">
        <v>16</v>
      </c>
      <c r="N4407">
        <v>4</v>
      </c>
      <c r="O4407">
        <v>0</v>
      </c>
      <c r="P4407">
        <v>64</v>
      </c>
      <c r="Q4407">
        <v>5</v>
      </c>
      <c r="R4407">
        <v>4</v>
      </c>
      <c r="S4407">
        <v>0</v>
      </c>
      <c r="T4407">
        <v>20</v>
      </c>
    </row>
    <row r="4408" spans="1:20" x14ac:dyDescent="0.2">
      <c r="A4408" s="1">
        <v>43446</v>
      </c>
      <c r="B4408" t="s">
        <v>26</v>
      </c>
      <c r="C4408">
        <v>28</v>
      </c>
      <c r="D4408">
        <v>2</v>
      </c>
      <c r="E4408">
        <v>0</v>
      </c>
      <c r="F4408">
        <v>55</v>
      </c>
      <c r="G4408" s="5">
        <v>5.5263157894736796</v>
      </c>
      <c r="H4408" s="5">
        <v>47455.789473684199</v>
      </c>
      <c r="I4408">
        <v>41</v>
      </c>
      <c r="J4408">
        <v>2</v>
      </c>
      <c r="K4408">
        <v>1</v>
      </c>
      <c r="L4408">
        <v>67</v>
      </c>
      <c r="M4408">
        <v>55</v>
      </c>
      <c r="N4408">
        <v>2</v>
      </c>
      <c r="O4408">
        <v>0</v>
      </c>
      <c r="P4408">
        <v>96</v>
      </c>
      <c r="Q4408">
        <v>40</v>
      </c>
      <c r="R4408">
        <v>2</v>
      </c>
      <c r="S4408">
        <v>0</v>
      </c>
      <c r="T4408">
        <v>75</v>
      </c>
    </row>
    <row r="4409" spans="1:20" x14ac:dyDescent="0.2">
      <c r="A4409" s="1">
        <v>43446</v>
      </c>
      <c r="B4409" t="s">
        <v>27</v>
      </c>
      <c r="C4409">
        <v>5</v>
      </c>
      <c r="D4409">
        <v>9</v>
      </c>
      <c r="E4409">
        <v>7</v>
      </c>
      <c r="F4409">
        <v>21</v>
      </c>
      <c r="G4409" s="5">
        <v>1.4</v>
      </c>
      <c r="H4409" s="5">
        <v>80043.8</v>
      </c>
      <c r="I4409">
        <v>15</v>
      </c>
      <c r="J4409">
        <v>8</v>
      </c>
      <c r="K4409">
        <v>2</v>
      </c>
      <c r="L4409">
        <v>121</v>
      </c>
      <c r="M4409">
        <v>11</v>
      </c>
      <c r="N4409">
        <v>8</v>
      </c>
      <c r="O4409">
        <v>0</v>
      </c>
      <c r="P4409">
        <v>100</v>
      </c>
      <c r="Q4409">
        <v>12</v>
      </c>
      <c r="R4409">
        <v>8</v>
      </c>
      <c r="S4409">
        <v>0</v>
      </c>
      <c r="T4409">
        <v>114</v>
      </c>
    </row>
    <row r="4410" spans="1:20" x14ac:dyDescent="0.2">
      <c r="A4410" s="1">
        <v>43446</v>
      </c>
      <c r="B4410" t="s">
        <v>28</v>
      </c>
      <c r="C4410">
        <v>18</v>
      </c>
      <c r="D4410">
        <v>12</v>
      </c>
      <c r="E4410">
        <v>3</v>
      </c>
      <c r="F4410">
        <v>197</v>
      </c>
      <c r="G4410" s="5">
        <v>3.4285714285714199</v>
      </c>
      <c r="H4410" s="5">
        <v>42928</v>
      </c>
      <c r="I4410">
        <v>15</v>
      </c>
      <c r="J4410">
        <v>8</v>
      </c>
      <c r="K4410">
        <v>2</v>
      </c>
      <c r="L4410">
        <v>91</v>
      </c>
      <c r="M4410">
        <v>18</v>
      </c>
      <c r="N4410">
        <v>9</v>
      </c>
      <c r="O4410">
        <v>1</v>
      </c>
      <c r="P4410">
        <v>143</v>
      </c>
      <c r="Q4410">
        <v>15</v>
      </c>
      <c r="R4410">
        <v>9</v>
      </c>
      <c r="S4410">
        <v>0</v>
      </c>
      <c r="T4410">
        <v>124</v>
      </c>
    </row>
    <row r="4411" spans="1:20" x14ac:dyDescent="0.2">
      <c r="A4411" s="1">
        <v>43446</v>
      </c>
      <c r="B4411" t="s">
        <v>29</v>
      </c>
      <c r="C4411">
        <v>16</v>
      </c>
      <c r="D4411">
        <v>2</v>
      </c>
      <c r="E4411">
        <v>1</v>
      </c>
      <c r="F4411">
        <v>58</v>
      </c>
      <c r="G4411" s="5">
        <v>1.6666666666666601</v>
      </c>
      <c r="H4411" s="5">
        <v>58370.25</v>
      </c>
      <c r="I4411">
        <v>10</v>
      </c>
      <c r="J4411">
        <v>2</v>
      </c>
      <c r="K4411">
        <v>0</v>
      </c>
      <c r="L4411">
        <v>38</v>
      </c>
      <c r="M4411">
        <v>15</v>
      </c>
      <c r="N4411">
        <v>2</v>
      </c>
      <c r="O4411">
        <v>0</v>
      </c>
      <c r="P4411">
        <v>34</v>
      </c>
      <c r="Q4411">
        <v>12</v>
      </c>
      <c r="R4411">
        <v>2</v>
      </c>
      <c r="S4411">
        <v>0</v>
      </c>
      <c r="T4411">
        <v>35</v>
      </c>
    </row>
    <row r="4412" spans="1:20" x14ac:dyDescent="0.2">
      <c r="A4412" s="1">
        <v>43446</v>
      </c>
      <c r="B4412" t="s">
        <v>30</v>
      </c>
      <c r="C4412">
        <v>14</v>
      </c>
      <c r="D4412">
        <v>2</v>
      </c>
      <c r="E4412">
        <v>0</v>
      </c>
      <c r="F4412">
        <v>50</v>
      </c>
      <c r="G4412" s="5">
        <v>1.5833333333333299</v>
      </c>
      <c r="H4412" s="5">
        <v>50147.5</v>
      </c>
      <c r="I4412">
        <v>13</v>
      </c>
      <c r="J4412">
        <v>2</v>
      </c>
      <c r="K4412">
        <v>0</v>
      </c>
      <c r="L4412">
        <v>61</v>
      </c>
      <c r="M4412">
        <v>15</v>
      </c>
      <c r="N4412">
        <v>2</v>
      </c>
      <c r="O4412">
        <v>0</v>
      </c>
      <c r="P4412">
        <v>48</v>
      </c>
      <c r="Q4412">
        <v>12</v>
      </c>
      <c r="R4412">
        <v>2</v>
      </c>
      <c r="S4412">
        <v>0</v>
      </c>
      <c r="T4412">
        <v>40</v>
      </c>
    </row>
    <row r="4413" spans="1:20" x14ac:dyDescent="0.2">
      <c r="A4413" s="1">
        <v>43446</v>
      </c>
      <c r="B4413" t="s">
        <v>31</v>
      </c>
      <c r="C4413">
        <v>74</v>
      </c>
      <c r="D4413">
        <v>15</v>
      </c>
      <c r="E4413">
        <v>2</v>
      </c>
      <c r="F4413">
        <v>1072</v>
      </c>
      <c r="G4413" s="5">
        <v>3.2459016393442601</v>
      </c>
      <c r="H4413" s="5">
        <v>57471.622950819597</v>
      </c>
      <c r="I4413">
        <v>72</v>
      </c>
      <c r="J4413">
        <v>18</v>
      </c>
      <c r="K4413">
        <v>1</v>
      </c>
      <c r="L4413">
        <v>1151</v>
      </c>
      <c r="M4413">
        <v>89</v>
      </c>
      <c r="N4413">
        <v>13</v>
      </c>
      <c r="O4413">
        <v>1</v>
      </c>
      <c r="P4413">
        <v>1085</v>
      </c>
      <c r="Q4413">
        <v>91</v>
      </c>
      <c r="R4413">
        <v>13</v>
      </c>
      <c r="S4413">
        <v>0</v>
      </c>
      <c r="T4413">
        <v>1267</v>
      </c>
    </row>
    <row r="4414" spans="1:20" x14ac:dyDescent="0.2">
      <c r="A4414" s="1">
        <v>43446</v>
      </c>
      <c r="B4414" t="s">
        <v>32</v>
      </c>
      <c r="C4414">
        <v>20</v>
      </c>
      <c r="D4414">
        <v>3</v>
      </c>
      <c r="E4414">
        <v>1</v>
      </c>
      <c r="F4414">
        <v>72</v>
      </c>
      <c r="G4414" s="5">
        <v>2.52941176470588</v>
      </c>
      <c r="H4414" s="5">
        <v>47130.294117646998</v>
      </c>
      <c r="I4414">
        <v>32</v>
      </c>
      <c r="J4414">
        <v>3</v>
      </c>
      <c r="K4414">
        <v>1</v>
      </c>
      <c r="L4414">
        <v>151</v>
      </c>
      <c r="M4414">
        <v>30</v>
      </c>
      <c r="N4414">
        <v>3</v>
      </c>
      <c r="O4414">
        <v>0</v>
      </c>
      <c r="P4414">
        <v>118</v>
      </c>
      <c r="Q4414">
        <v>30</v>
      </c>
      <c r="R4414">
        <v>3</v>
      </c>
      <c r="S4414">
        <v>0</v>
      </c>
      <c r="T4414">
        <v>117</v>
      </c>
    </row>
    <row r="4415" spans="1:20" x14ac:dyDescent="0.2">
      <c r="A4415" s="1">
        <v>43447</v>
      </c>
      <c r="B4415" t="s">
        <v>18</v>
      </c>
      <c r="C4415">
        <v>9</v>
      </c>
      <c r="D4415">
        <v>4</v>
      </c>
      <c r="E4415">
        <v>0</v>
      </c>
      <c r="F4415">
        <v>32</v>
      </c>
      <c r="G4415" s="5">
        <v>3.125</v>
      </c>
      <c r="H4415" s="5">
        <v>37624.875</v>
      </c>
      <c r="I4415">
        <v>4</v>
      </c>
      <c r="J4415">
        <v>4</v>
      </c>
      <c r="K4415">
        <v>0</v>
      </c>
      <c r="L4415">
        <v>14</v>
      </c>
      <c r="M4415">
        <v>5</v>
      </c>
      <c r="N4415">
        <v>4</v>
      </c>
      <c r="O4415">
        <v>0</v>
      </c>
      <c r="P4415">
        <v>18</v>
      </c>
      <c r="Q4415">
        <v>8</v>
      </c>
      <c r="R4415">
        <v>4</v>
      </c>
      <c r="S4415">
        <v>0</v>
      </c>
      <c r="T4415">
        <v>28</v>
      </c>
    </row>
    <row r="4416" spans="1:20" x14ac:dyDescent="0.2">
      <c r="A4416" s="1">
        <v>43447</v>
      </c>
      <c r="B4416" t="s">
        <v>19</v>
      </c>
      <c r="C4416">
        <v>16</v>
      </c>
      <c r="D4416">
        <v>13</v>
      </c>
      <c r="E4416">
        <v>0</v>
      </c>
      <c r="F4416">
        <v>207</v>
      </c>
      <c r="G4416" s="5">
        <v>2.2000000000000002</v>
      </c>
      <c r="H4416" s="5">
        <v>46869.466666666602</v>
      </c>
      <c r="I4416">
        <v>28</v>
      </c>
      <c r="J4416">
        <v>17</v>
      </c>
      <c r="K4416">
        <v>0</v>
      </c>
      <c r="L4416">
        <v>487</v>
      </c>
      <c r="M4416">
        <v>19</v>
      </c>
      <c r="N4416">
        <v>11</v>
      </c>
      <c r="O4416">
        <v>1</v>
      </c>
      <c r="P4416">
        <v>187</v>
      </c>
      <c r="Q4416">
        <v>26</v>
      </c>
      <c r="R4416">
        <v>12</v>
      </c>
      <c r="S4416">
        <v>1</v>
      </c>
      <c r="T4416">
        <v>274</v>
      </c>
    </row>
    <row r="4417" spans="1:20" x14ac:dyDescent="0.2">
      <c r="A4417" s="1">
        <v>43447</v>
      </c>
      <c r="B4417" t="s">
        <v>20</v>
      </c>
      <c r="C4417">
        <v>11</v>
      </c>
      <c r="D4417">
        <v>9</v>
      </c>
      <c r="E4417">
        <v>0</v>
      </c>
      <c r="F4417">
        <v>102</v>
      </c>
      <c r="G4417" s="5">
        <v>1.8181818181818099</v>
      </c>
      <c r="H4417" s="5">
        <v>72790.545454545398</v>
      </c>
      <c r="I4417">
        <v>20</v>
      </c>
      <c r="J4417">
        <v>12</v>
      </c>
      <c r="K4417">
        <v>0</v>
      </c>
      <c r="L4417">
        <v>191</v>
      </c>
      <c r="M4417">
        <v>15</v>
      </c>
      <c r="N4417">
        <v>6</v>
      </c>
      <c r="O4417">
        <v>1</v>
      </c>
      <c r="P4417">
        <v>74</v>
      </c>
      <c r="Q4417">
        <v>12</v>
      </c>
      <c r="R4417">
        <v>8</v>
      </c>
      <c r="S4417">
        <v>0</v>
      </c>
      <c r="T4417">
        <v>95</v>
      </c>
    </row>
    <row r="4418" spans="1:20" x14ac:dyDescent="0.2">
      <c r="A4418" s="1">
        <v>43447</v>
      </c>
      <c r="B4418" t="s">
        <v>21</v>
      </c>
      <c r="C4418">
        <v>12</v>
      </c>
      <c r="D4418">
        <v>10</v>
      </c>
      <c r="E4418">
        <v>0</v>
      </c>
      <c r="F4418">
        <v>122</v>
      </c>
      <c r="G4418" s="5">
        <v>4.0999999999999996</v>
      </c>
      <c r="H4418" s="5">
        <v>50206.8</v>
      </c>
      <c r="I4418">
        <v>9</v>
      </c>
      <c r="J4418">
        <v>10</v>
      </c>
      <c r="K4418">
        <v>0</v>
      </c>
      <c r="L4418">
        <v>87</v>
      </c>
      <c r="M4418">
        <v>8</v>
      </c>
      <c r="N4418">
        <v>10</v>
      </c>
      <c r="O4418">
        <v>0</v>
      </c>
      <c r="P4418">
        <v>81</v>
      </c>
      <c r="Q4418">
        <v>11</v>
      </c>
      <c r="R4418">
        <v>10</v>
      </c>
      <c r="S4418">
        <v>0</v>
      </c>
      <c r="T4418">
        <v>112</v>
      </c>
    </row>
    <row r="4419" spans="1:20" x14ac:dyDescent="0.2">
      <c r="A4419" s="1">
        <v>43447</v>
      </c>
      <c r="B4419" t="s">
        <v>22</v>
      </c>
      <c r="C4419">
        <v>19</v>
      </c>
      <c r="D4419">
        <v>8</v>
      </c>
      <c r="E4419">
        <v>0</v>
      </c>
      <c r="F4419">
        <v>177</v>
      </c>
      <c r="G4419" s="5">
        <v>1.52941176470588</v>
      </c>
      <c r="H4419" s="5">
        <v>70688.294117647005</v>
      </c>
      <c r="I4419">
        <v>27</v>
      </c>
      <c r="J4419">
        <v>7</v>
      </c>
      <c r="K4419">
        <v>0</v>
      </c>
      <c r="L4419">
        <v>230</v>
      </c>
      <c r="M4419">
        <v>23</v>
      </c>
      <c r="N4419">
        <v>8</v>
      </c>
      <c r="O4419">
        <v>0</v>
      </c>
      <c r="P4419">
        <v>217</v>
      </c>
      <c r="Q4419">
        <v>41</v>
      </c>
      <c r="R4419">
        <v>8</v>
      </c>
      <c r="S4419">
        <v>0</v>
      </c>
      <c r="T4419">
        <v>386</v>
      </c>
    </row>
    <row r="4420" spans="1:20" x14ac:dyDescent="0.2">
      <c r="A4420" s="1">
        <v>43447</v>
      </c>
      <c r="B4420" t="s">
        <v>23</v>
      </c>
      <c r="C4420">
        <v>44</v>
      </c>
      <c r="D4420">
        <v>10</v>
      </c>
      <c r="E4420">
        <v>0</v>
      </c>
      <c r="F4420">
        <v>488</v>
      </c>
      <c r="G4420" s="5">
        <v>2.2432432432432399</v>
      </c>
      <c r="H4420" s="5">
        <v>67663.648648648596</v>
      </c>
      <c r="I4420">
        <v>43</v>
      </c>
      <c r="J4420">
        <v>10</v>
      </c>
      <c r="K4420">
        <v>0</v>
      </c>
      <c r="L4420">
        <v>479</v>
      </c>
      <c r="M4420">
        <v>37</v>
      </c>
      <c r="N4420">
        <v>10</v>
      </c>
      <c r="O4420">
        <v>0</v>
      </c>
      <c r="P4420">
        <v>403</v>
      </c>
      <c r="Q4420">
        <v>33</v>
      </c>
      <c r="R4420">
        <v>10</v>
      </c>
      <c r="S4420">
        <v>0</v>
      </c>
      <c r="T4420">
        <v>372</v>
      </c>
    </row>
    <row r="4421" spans="1:20" x14ac:dyDescent="0.2">
      <c r="A4421" s="1">
        <v>43447</v>
      </c>
      <c r="B4421" t="s">
        <v>24</v>
      </c>
      <c r="C4421">
        <v>9</v>
      </c>
      <c r="D4421">
        <v>2</v>
      </c>
      <c r="E4421">
        <v>0</v>
      </c>
      <c r="F4421">
        <v>22</v>
      </c>
      <c r="G4421" s="5">
        <v>2.125</v>
      </c>
      <c r="H4421" s="5">
        <v>62709.375</v>
      </c>
      <c r="I4421">
        <v>9</v>
      </c>
      <c r="J4421">
        <v>2</v>
      </c>
      <c r="K4421">
        <v>0</v>
      </c>
      <c r="L4421">
        <v>34</v>
      </c>
      <c r="M4421">
        <v>13</v>
      </c>
      <c r="N4421">
        <v>2</v>
      </c>
      <c r="O4421">
        <v>0</v>
      </c>
      <c r="P4421">
        <v>32</v>
      </c>
      <c r="Q4421">
        <v>13</v>
      </c>
      <c r="R4421">
        <v>2</v>
      </c>
      <c r="S4421">
        <v>0</v>
      </c>
      <c r="T4421">
        <v>26</v>
      </c>
    </row>
    <row r="4422" spans="1:20" x14ac:dyDescent="0.2">
      <c r="A4422" s="1">
        <v>43447</v>
      </c>
      <c r="B4422" t="s">
        <v>25</v>
      </c>
      <c r="C4422">
        <v>4</v>
      </c>
      <c r="D4422">
        <v>4</v>
      </c>
      <c r="E4422">
        <v>0</v>
      </c>
      <c r="F4422">
        <v>16</v>
      </c>
      <c r="G4422" s="5">
        <v>2.5</v>
      </c>
      <c r="H4422" s="5">
        <v>50092.5</v>
      </c>
      <c r="I4422">
        <v>2</v>
      </c>
      <c r="J4422">
        <v>4</v>
      </c>
      <c r="K4422">
        <v>0</v>
      </c>
      <c r="L4422">
        <v>7</v>
      </c>
      <c r="M4422">
        <v>13</v>
      </c>
      <c r="N4422">
        <v>4</v>
      </c>
      <c r="O4422">
        <v>0</v>
      </c>
      <c r="P4422">
        <v>48</v>
      </c>
      <c r="Q4422">
        <v>7</v>
      </c>
      <c r="R4422">
        <v>4</v>
      </c>
      <c r="S4422">
        <v>0</v>
      </c>
      <c r="T4422">
        <v>28</v>
      </c>
    </row>
    <row r="4423" spans="1:20" x14ac:dyDescent="0.2">
      <c r="A4423" s="1">
        <v>43447</v>
      </c>
      <c r="B4423" t="s">
        <v>26</v>
      </c>
      <c r="C4423">
        <v>22</v>
      </c>
      <c r="D4423">
        <v>2</v>
      </c>
      <c r="E4423">
        <v>0</v>
      </c>
      <c r="F4423">
        <v>44</v>
      </c>
      <c r="G4423" s="5">
        <v>6.3846153846153797</v>
      </c>
      <c r="H4423" s="5">
        <v>61594.461538461503</v>
      </c>
      <c r="I4423">
        <v>36</v>
      </c>
      <c r="J4423">
        <v>2</v>
      </c>
      <c r="K4423">
        <v>0</v>
      </c>
      <c r="L4423">
        <v>72</v>
      </c>
      <c r="M4423">
        <v>27</v>
      </c>
      <c r="N4423">
        <v>2</v>
      </c>
      <c r="O4423">
        <v>0</v>
      </c>
      <c r="P4423">
        <v>53</v>
      </c>
      <c r="Q4423">
        <v>33</v>
      </c>
      <c r="R4423">
        <v>2</v>
      </c>
      <c r="S4423">
        <v>0</v>
      </c>
      <c r="T4423">
        <v>59</v>
      </c>
    </row>
    <row r="4424" spans="1:20" x14ac:dyDescent="0.2">
      <c r="A4424" s="1">
        <v>43447</v>
      </c>
      <c r="B4424" t="s">
        <v>27</v>
      </c>
      <c r="C4424">
        <v>12</v>
      </c>
      <c r="D4424">
        <v>9</v>
      </c>
      <c r="E4424">
        <v>0</v>
      </c>
      <c r="F4424">
        <v>122</v>
      </c>
      <c r="G4424" s="5">
        <v>6</v>
      </c>
      <c r="H4424" s="5">
        <v>45602.636363636302</v>
      </c>
      <c r="I4424">
        <v>8</v>
      </c>
      <c r="J4424">
        <v>8</v>
      </c>
      <c r="K4424">
        <v>0</v>
      </c>
      <c r="L4424">
        <v>74</v>
      </c>
      <c r="M4424">
        <v>9</v>
      </c>
      <c r="N4424">
        <v>8</v>
      </c>
      <c r="O4424">
        <v>0</v>
      </c>
      <c r="P4424">
        <v>85</v>
      </c>
      <c r="Q4424">
        <v>9</v>
      </c>
      <c r="R4424">
        <v>8</v>
      </c>
      <c r="S4424">
        <v>2</v>
      </c>
      <c r="T4424">
        <v>74</v>
      </c>
    </row>
    <row r="4425" spans="1:20" x14ac:dyDescent="0.2">
      <c r="A4425" s="1">
        <v>43447</v>
      </c>
      <c r="B4425" t="s">
        <v>28</v>
      </c>
      <c r="C4425">
        <v>9</v>
      </c>
      <c r="D4425">
        <v>7</v>
      </c>
      <c r="E4425">
        <v>0</v>
      </c>
      <c r="F4425">
        <v>67</v>
      </c>
      <c r="G4425" s="5">
        <v>7.1111111111111098</v>
      </c>
      <c r="H4425" s="5">
        <v>33443.555555555497</v>
      </c>
      <c r="I4425">
        <v>12</v>
      </c>
      <c r="J4425">
        <v>11</v>
      </c>
      <c r="K4425">
        <v>0</v>
      </c>
      <c r="L4425">
        <v>121</v>
      </c>
      <c r="M4425">
        <v>12</v>
      </c>
      <c r="N4425">
        <v>6</v>
      </c>
      <c r="O4425">
        <v>0</v>
      </c>
      <c r="P4425">
        <v>67</v>
      </c>
      <c r="Q4425">
        <v>14</v>
      </c>
      <c r="R4425">
        <v>10</v>
      </c>
      <c r="S4425">
        <v>1</v>
      </c>
      <c r="T4425">
        <v>132</v>
      </c>
    </row>
    <row r="4426" spans="1:20" x14ac:dyDescent="0.2">
      <c r="A4426" s="1">
        <v>43447</v>
      </c>
      <c r="B4426" t="s">
        <v>29</v>
      </c>
      <c r="C4426">
        <v>12</v>
      </c>
      <c r="D4426">
        <v>2</v>
      </c>
      <c r="E4426">
        <v>0</v>
      </c>
      <c r="F4426">
        <v>24</v>
      </c>
      <c r="G4426" s="5">
        <v>2.8181818181818099</v>
      </c>
      <c r="H4426" s="5">
        <v>54598.636363636302</v>
      </c>
      <c r="I4426">
        <v>17</v>
      </c>
      <c r="J4426">
        <v>2</v>
      </c>
      <c r="K4426">
        <v>0</v>
      </c>
      <c r="L4426">
        <v>50</v>
      </c>
      <c r="M4426">
        <v>21</v>
      </c>
      <c r="N4426">
        <v>2</v>
      </c>
      <c r="O4426">
        <v>0</v>
      </c>
      <c r="P4426">
        <v>48</v>
      </c>
      <c r="Q4426">
        <v>12</v>
      </c>
      <c r="R4426">
        <v>2</v>
      </c>
      <c r="S4426">
        <v>0</v>
      </c>
      <c r="T4426">
        <v>29</v>
      </c>
    </row>
    <row r="4427" spans="1:20" x14ac:dyDescent="0.2">
      <c r="A4427" s="1">
        <v>43447</v>
      </c>
      <c r="B4427" t="s">
        <v>30</v>
      </c>
      <c r="C4427">
        <v>9</v>
      </c>
      <c r="D4427">
        <v>2</v>
      </c>
      <c r="E4427">
        <v>0</v>
      </c>
      <c r="F4427">
        <v>22</v>
      </c>
      <c r="G4427" s="5">
        <v>2.4444444444444402</v>
      </c>
      <c r="H4427" s="5">
        <v>44671.333333333299</v>
      </c>
      <c r="I4427">
        <v>13</v>
      </c>
      <c r="J4427">
        <v>2</v>
      </c>
      <c r="K4427">
        <v>0</v>
      </c>
      <c r="L4427">
        <v>44</v>
      </c>
      <c r="M4427">
        <v>8</v>
      </c>
      <c r="N4427">
        <v>2</v>
      </c>
      <c r="O4427">
        <v>0</v>
      </c>
      <c r="P4427">
        <v>18</v>
      </c>
      <c r="Q4427">
        <v>13</v>
      </c>
      <c r="R4427">
        <v>2</v>
      </c>
      <c r="S4427">
        <v>0</v>
      </c>
      <c r="T4427">
        <v>56</v>
      </c>
    </row>
    <row r="4428" spans="1:20" x14ac:dyDescent="0.2">
      <c r="A4428" s="1">
        <v>43447</v>
      </c>
      <c r="B4428" t="s">
        <v>31</v>
      </c>
      <c r="C4428">
        <v>53</v>
      </c>
      <c r="D4428">
        <v>14</v>
      </c>
      <c r="E4428">
        <v>0</v>
      </c>
      <c r="F4428">
        <v>727</v>
      </c>
      <c r="G4428" s="5">
        <v>3.66</v>
      </c>
      <c r="H4428" s="5">
        <v>50145.72</v>
      </c>
      <c r="I4428">
        <v>68</v>
      </c>
      <c r="J4428">
        <v>13</v>
      </c>
      <c r="K4428">
        <v>0</v>
      </c>
      <c r="L4428">
        <v>852</v>
      </c>
      <c r="M4428">
        <v>69</v>
      </c>
      <c r="N4428">
        <v>12</v>
      </c>
      <c r="O4428">
        <v>0</v>
      </c>
      <c r="P4428">
        <v>851</v>
      </c>
      <c r="Q4428">
        <v>73</v>
      </c>
      <c r="R4428">
        <v>15</v>
      </c>
      <c r="S4428">
        <v>0</v>
      </c>
      <c r="T4428">
        <v>1081</v>
      </c>
    </row>
    <row r="4429" spans="1:20" x14ac:dyDescent="0.2">
      <c r="A4429" s="1">
        <v>43447</v>
      </c>
      <c r="B4429" t="s">
        <v>32</v>
      </c>
      <c r="C4429">
        <v>22</v>
      </c>
      <c r="D4429">
        <v>3</v>
      </c>
      <c r="E4429">
        <v>0</v>
      </c>
      <c r="F4429">
        <v>92</v>
      </c>
      <c r="G4429" s="5">
        <v>2.7619047619047601</v>
      </c>
      <c r="H4429" s="5">
        <v>52466.0952380952</v>
      </c>
      <c r="I4429">
        <v>23</v>
      </c>
      <c r="J4429">
        <v>3</v>
      </c>
      <c r="K4429">
        <v>0</v>
      </c>
      <c r="L4429">
        <v>107</v>
      </c>
      <c r="M4429">
        <v>23</v>
      </c>
      <c r="N4429">
        <v>3</v>
      </c>
      <c r="O4429">
        <v>0</v>
      </c>
      <c r="P4429">
        <v>93</v>
      </c>
      <c r="Q4429">
        <v>36</v>
      </c>
      <c r="R4429">
        <v>3</v>
      </c>
      <c r="S4429">
        <v>0</v>
      </c>
      <c r="T4429">
        <v>159</v>
      </c>
    </row>
    <row r="4430" spans="1:20" x14ac:dyDescent="0.2">
      <c r="A4430" s="1">
        <v>43448</v>
      </c>
      <c r="B4430" t="s">
        <v>18</v>
      </c>
      <c r="C4430">
        <v>12</v>
      </c>
      <c r="D4430">
        <v>4</v>
      </c>
      <c r="E4430">
        <v>1</v>
      </c>
      <c r="F4430">
        <v>35</v>
      </c>
      <c r="G4430" s="5">
        <v>3</v>
      </c>
      <c r="H4430" s="5">
        <v>60103.1</v>
      </c>
      <c r="I4430">
        <v>20</v>
      </c>
      <c r="J4430">
        <v>4</v>
      </c>
      <c r="K4430">
        <v>0</v>
      </c>
      <c r="L4430">
        <v>70</v>
      </c>
      <c r="M4430">
        <v>15</v>
      </c>
      <c r="N4430">
        <v>4</v>
      </c>
      <c r="O4430">
        <v>0</v>
      </c>
      <c r="P4430">
        <v>52</v>
      </c>
      <c r="Q4430">
        <v>7</v>
      </c>
      <c r="R4430">
        <v>4</v>
      </c>
      <c r="S4430">
        <v>0</v>
      </c>
      <c r="T4430">
        <v>24</v>
      </c>
    </row>
    <row r="4431" spans="1:20" x14ac:dyDescent="0.2">
      <c r="A4431" s="1">
        <v>43448</v>
      </c>
      <c r="B4431" t="s">
        <v>19</v>
      </c>
      <c r="C4431">
        <v>23</v>
      </c>
      <c r="D4431">
        <v>13</v>
      </c>
      <c r="E4431">
        <v>2</v>
      </c>
      <c r="F4431">
        <v>269</v>
      </c>
      <c r="G4431" s="5">
        <v>3.1739130434782599</v>
      </c>
      <c r="H4431" s="5">
        <v>47978.956521739099</v>
      </c>
      <c r="I4431">
        <v>40</v>
      </c>
      <c r="J4431">
        <v>12</v>
      </c>
      <c r="K4431">
        <v>0</v>
      </c>
      <c r="L4431">
        <v>463</v>
      </c>
      <c r="M4431">
        <v>30</v>
      </c>
      <c r="N4431">
        <v>13</v>
      </c>
      <c r="O4431">
        <v>0</v>
      </c>
      <c r="P4431">
        <v>369</v>
      </c>
      <c r="Q4431">
        <v>33</v>
      </c>
      <c r="R4431">
        <v>11</v>
      </c>
      <c r="S4431">
        <v>3</v>
      </c>
      <c r="T4431">
        <v>275</v>
      </c>
    </row>
    <row r="4432" spans="1:20" x14ac:dyDescent="0.2">
      <c r="A4432" s="1">
        <v>43448</v>
      </c>
      <c r="B4432" t="s">
        <v>20</v>
      </c>
      <c r="C4432">
        <v>28</v>
      </c>
      <c r="D4432">
        <v>9</v>
      </c>
      <c r="E4432">
        <v>0</v>
      </c>
      <c r="F4432">
        <v>266</v>
      </c>
      <c r="G4432" s="5">
        <v>5.21428571428571</v>
      </c>
      <c r="H4432" s="5">
        <v>57337.6785714285</v>
      </c>
      <c r="I4432">
        <v>39</v>
      </c>
      <c r="J4432">
        <v>8</v>
      </c>
      <c r="K4432">
        <v>0</v>
      </c>
      <c r="L4432">
        <v>441</v>
      </c>
      <c r="M4432">
        <v>27</v>
      </c>
      <c r="N4432">
        <v>9</v>
      </c>
      <c r="O4432">
        <v>0</v>
      </c>
      <c r="P4432">
        <v>221</v>
      </c>
      <c r="Q4432">
        <v>21</v>
      </c>
      <c r="R4432">
        <v>8</v>
      </c>
      <c r="S4432">
        <v>0</v>
      </c>
      <c r="T4432">
        <v>155</v>
      </c>
    </row>
    <row r="4433" spans="1:20" x14ac:dyDescent="0.2">
      <c r="A4433" s="1">
        <v>43448</v>
      </c>
      <c r="B4433" t="s">
        <v>21</v>
      </c>
      <c r="C4433">
        <v>11</v>
      </c>
      <c r="D4433">
        <v>10</v>
      </c>
      <c r="E4433">
        <v>0</v>
      </c>
      <c r="F4433">
        <v>112</v>
      </c>
      <c r="G4433" s="5">
        <v>2.63636363636363</v>
      </c>
      <c r="H4433" s="5">
        <v>36715</v>
      </c>
      <c r="I4433">
        <v>21</v>
      </c>
      <c r="J4433">
        <v>10</v>
      </c>
      <c r="K4433">
        <v>0</v>
      </c>
      <c r="L4433">
        <v>207</v>
      </c>
      <c r="M4433">
        <v>10</v>
      </c>
      <c r="N4433">
        <v>10</v>
      </c>
      <c r="O4433">
        <v>1</v>
      </c>
      <c r="P4433">
        <v>90</v>
      </c>
      <c r="Q4433">
        <v>17</v>
      </c>
      <c r="R4433">
        <v>10</v>
      </c>
      <c r="S4433">
        <v>0</v>
      </c>
      <c r="T4433">
        <v>168</v>
      </c>
    </row>
    <row r="4434" spans="1:20" x14ac:dyDescent="0.2">
      <c r="A4434" s="1">
        <v>43448</v>
      </c>
      <c r="B4434" t="s">
        <v>22</v>
      </c>
      <c r="C4434">
        <v>30</v>
      </c>
      <c r="D4434">
        <v>8</v>
      </c>
      <c r="E4434">
        <v>0</v>
      </c>
      <c r="F4434">
        <v>272</v>
      </c>
      <c r="G4434" s="5">
        <v>1.86206896551724</v>
      </c>
      <c r="H4434" s="5">
        <v>65599.896551724101</v>
      </c>
      <c r="I4434">
        <v>38</v>
      </c>
      <c r="J4434">
        <v>7</v>
      </c>
      <c r="K4434">
        <v>0</v>
      </c>
      <c r="L4434">
        <v>328</v>
      </c>
      <c r="M4434">
        <v>22</v>
      </c>
      <c r="N4434">
        <v>8</v>
      </c>
      <c r="O4434">
        <v>0</v>
      </c>
      <c r="P4434">
        <v>206</v>
      </c>
      <c r="Q4434">
        <v>33</v>
      </c>
      <c r="R4434">
        <v>8</v>
      </c>
      <c r="S4434">
        <v>0</v>
      </c>
      <c r="T4434">
        <v>304</v>
      </c>
    </row>
    <row r="4435" spans="1:20" x14ac:dyDescent="0.2">
      <c r="A4435" s="1">
        <v>43448</v>
      </c>
      <c r="B4435" t="s">
        <v>23</v>
      </c>
      <c r="C4435">
        <v>39</v>
      </c>
      <c r="D4435">
        <v>10</v>
      </c>
      <c r="E4435">
        <v>0</v>
      </c>
      <c r="F4435">
        <v>429</v>
      </c>
      <c r="G4435" s="5">
        <v>2.8205128205128198</v>
      </c>
      <c r="H4435" s="5">
        <v>61670.358974358896</v>
      </c>
      <c r="I4435">
        <v>62</v>
      </c>
      <c r="J4435">
        <v>10</v>
      </c>
      <c r="K4435">
        <v>0</v>
      </c>
      <c r="L4435">
        <v>690</v>
      </c>
      <c r="M4435">
        <v>49</v>
      </c>
      <c r="N4435">
        <v>10</v>
      </c>
      <c r="O4435">
        <v>1</v>
      </c>
      <c r="P4435">
        <v>520</v>
      </c>
      <c r="Q4435">
        <v>43</v>
      </c>
      <c r="R4435">
        <v>10</v>
      </c>
      <c r="S4435">
        <v>2</v>
      </c>
      <c r="T4435">
        <v>432</v>
      </c>
    </row>
    <row r="4436" spans="1:20" x14ac:dyDescent="0.2">
      <c r="A4436" s="1">
        <v>43448</v>
      </c>
      <c r="B4436" t="s">
        <v>24</v>
      </c>
      <c r="C4436">
        <v>13</v>
      </c>
      <c r="D4436">
        <v>2</v>
      </c>
      <c r="E4436">
        <v>0</v>
      </c>
      <c r="F4436">
        <v>42</v>
      </c>
      <c r="G4436" s="5">
        <v>1.3846153846153799</v>
      </c>
      <c r="H4436" s="5">
        <v>77080.230769230693</v>
      </c>
      <c r="I4436">
        <v>17</v>
      </c>
      <c r="J4436">
        <v>2</v>
      </c>
      <c r="K4436">
        <v>0</v>
      </c>
      <c r="L4436">
        <v>47</v>
      </c>
      <c r="M4436">
        <v>16</v>
      </c>
      <c r="N4436">
        <v>2</v>
      </c>
      <c r="O4436">
        <v>1</v>
      </c>
      <c r="P4436">
        <v>38</v>
      </c>
      <c r="Q4436">
        <v>14</v>
      </c>
      <c r="R4436">
        <v>2</v>
      </c>
      <c r="S4436">
        <v>0</v>
      </c>
      <c r="T4436">
        <v>29</v>
      </c>
    </row>
    <row r="4437" spans="1:20" x14ac:dyDescent="0.2">
      <c r="A4437" s="1">
        <v>43448</v>
      </c>
      <c r="B4437" t="s">
        <v>25</v>
      </c>
      <c r="C4437">
        <v>4</v>
      </c>
      <c r="D4437">
        <v>4</v>
      </c>
      <c r="E4437">
        <v>0</v>
      </c>
      <c r="F4437">
        <v>16</v>
      </c>
      <c r="G4437" s="5">
        <v>5.75</v>
      </c>
      <c r="H4437" s="5">
        <v>25122.5</v>
      </c>
      <c r="I4437">
        <v>8</v>
      </c>
      <c r="J4437">
        <v>4</v>
      </c>
      <c r="K4437">
        <v>0</v>
      </c>
      <c r="L4437">
        <v>28</v>
      </c>
      <c r="M4437">
        <v>3</v>
      </c>
      <c r="N4437">
        <v>4</v>
      </c>
      <c r="O4437">
        <v>0</v>
      </c>
      <c r="P4437">
        <v>12</v>
      </c>
      <c r="Q4437">
        <v>8</v>
      </c>
      <c r="R4437">
        <v>4</v>
      </c>
      <c r="S4437">
        <v>0</v>
      </c>
      <c r="T4437">
        <v>30</v>
      </c>
    </row>
    <row r="4438" spans="1:20" x14ac:dyDescent="0.2">
      <c r="A4438" s="1">
        <v>43448</v>
      </c>
      <c r="B4438" t="s">
        <v>26</v>
      </c>
      <c r="C4438">
        <v>44</v>
      </c>
      <c r="D4438">
        <v>2</v>
      </c>
      <c r="E4438">
        <v>0</v>
      </c>
      <c r="F4438">
        <v>88</v>
      </c>
      <c r="G4438" s="5">
        <v>6.2580645161290303</v>
      </c>
      <c r="H4438" s="5">
        <v>32447.193548387098</v>
      </c>
      <c r="I4438">
        <v>42</v>
      </c>
      <c r="J4438">
        <v>2</v>
      </c>
      <c r="K4438">
        <v>0</v>
      </c>
      <c r="L4438">
        <v>83</v>
      </c>
      <c r="M4438">
        <v>28</v>
      </c>
      <c r="N4438">
        <v>2</v>
      </c>
      <c r="O4438">
        <v>0</v>
      </c>
      <c r="P4438">
        <v>56</v>
      </c>
      <c r="Q4438">
        <v>42</v>
      </c>
      <c r="R4438">
        <v>2</v>
      </c>
      <c r="S4438">
        <v>0</v>
      </c>
      <c r="T4438">
        <v>76</v>
      </c>
    </row>
    <row r="4439" spans="1:20" x14ac:dyDescent="0.2">
      <c r="A4439" s="1">
        <v>43448</v>
      </c>
      <c r="B4439" t="s">
        <v>27</v>
      </c>
      <c r="C4439">
        <v>13</v>
      </c>
      <c r="D4439">
        <v>9</v>
      </c>
      <c r="E4439">
        <v>2</v>
      </c>
      <c r="F4439">
        <v>113</v>
      </c>
      <c r="G4439" s="5">
        <v>3.3076923076922999</v>
      </c>
      <c r="H4439" s="5">
        <v>46333.384615384603</v>
      </c>
      <c r="I4439">
        <v>17</v>
      </c>
      <c r="J4439">
        <v>8</v>
      </c>
      <c r="K4439">
        <v>0</v>
      </c>
      <c r="L4439">
        <v>161</v>
      </c>
      <c r="M4439">
        <v>6</v>
      </c>
      <c r="N4439">
        <v>8</v>
      </c>
      <c r="O4439">
        <v>2</v>
      </c>
      <c r="P4439">
        <v>50</v>
      </c>
      <c r="Q4439">
        <v>12</v>
      </c>
      <c r="R4439">
        <v>9</v>
      </c>
      <c r="S4439">
        <v>0</v>
      </c>
      <c r="T4439">
        <v>126</v>
      </c>
    </row>
    <row r="4440" spans="1:20" x14ac:dyDescent="0.2">
      <c r="A4440" s="1">
        <v>43448</v>
      </c>
      <c r="B4440" t="s">
        <v>28</v>
      </c>
      <c r="C4440">
        <v>21</v>
      </c>
      <c r="D4440">
        <v>9</v>
      </c>
      <c r="E4440">
        <v>0</v>
      </c>
      <c r="F4440">
        <v>195</v>
      </c>
      <c r="G4440" s="5">
        <v>6.8571428571428497</v>
      </c>
      <c r="H4440" s="5">
        <v>38240.666666666599</v>
      </c>
      <c r="I4440">
        <v>38</v>
      </c>
      <c r="J4440">
        <v>10</v>
      </c>
      <c r="K4440">
        <v>0</v>
      </c>
      <c r="L4440">
        <v>522</v>
      </c>
      <c r="M4440">
        <v>13</v>
      </c>
      <c r="N4440">
        <v>7</v>
      </c>
      <c r="O4440">
        <v>0</v>
      </c>
      <c r="P4440">
        <v>82</v>
      </c>
      <c r="Q4440">
        <v>22</v>
      </c>
      <c r="R4440">
        <v>8</v>
      </c>
      <c r="S4440">
        <v>0</v>
      </c>
      <c r="T4440">
        <v>176</v>
      </c>
    </row>
    <row r="4441" spans="1:20" x14ac:dyDescent="0.2">
      <c r="A4441" s="1">
        <v>43448</v>
      </c>
      <c r="B4441" t="s">
        <v>29</v>
      </c>
      <c r="C4441">
        <v>15</v>
      </c>
      <c r="D4441">
        <v>2</v>
      </c>
      <c r="E4441">
        <v>0</v>
      </c>
      <c r="F4441">
        <v>46</v>
      </c>
      <c r="G4441" s="5">
        <v>4.4000000000000004</v>
      </c>
      <c r="H4441" s="5">
        <v>33565.533333333296</v>
      </c>
      <c r="I4441">
        <v>28</v>
      </c>
      <c r="J4441">
        <v>2</v>
      </c>
      <c r="K4441">
        <v>0</v>
      </c>
      <c r="L4441">
        <v>76</v>
      </c>
      <c r="M4441">
        <v>16</v>
      </c>
      <c r="N4441">
        <v>2</v>
      </c>
      <c r="O4441">
        <v>0</v>
      </c>
      <c r="P4441">
        <v>46</v>
      </c>
      <c r="Q4441">
        <v>20</v>
      </c>
      <c r="R4441">
        <v>2</v>
      </c>
      <c r="S4441">
        <v>0</v>
      </c>
      <c r="T4441">
        <v>42</v>
      </c>
    </row>
    <row r="4442" spans="1:20" x14ac:dyDescent="0.2">
      <c r="A4442" s="1">
        <v>43448</v>
      </c>
      <c r="B4442" t="s">
        <v>30</v>
      </c>
      <c r="C4442">
        <v>14</v>
      </c>
      <c r="D4442">
        <v>2</v>
      </c>
      <c r="E4442">
        <v>0</v>
      </c>
      <c r="F4442">
        <v>36</v>
      </c>
      <c r="G4442" s="5">
        <v>2.5714285714285698</v>
      </c>
      <c r="H4442" s="5">
        <v>28923.071428571398</v>
      </c>
      <c r="I4442">
        <v>20</v>
      </c>
      <c r="J4442">
        <v>2</v>
      </c>
      <c r="K4442">
        <v>0</v>
      </c>
      <c r="L4442">
        <v>54</v>
      </c>
      <c r="M4442">
        <v>10</v>
      </c>
      <c r="N4442">
        <v>2</v>
      </c>
      <c r="O4442">
        <v>0</v>
      </c>
      <c r="P4442">
        <v>32</v>
      </c>
      <c r="Q4442">
        <v>21</v>
      </c>
      <c r="R4442">
        <v>2</v>
      </c>
      <c r="S4442">
        <v>0</v>
      </c>
      <c r="T4442">
        <v>43</v>
      </c>
    </row>
    <row r="4443" spans="1:20" x14ac:dyDescent="0.2">
      <c r="A4443" s="1">
        <v>43448</v>
      </c>
      <c r="B4443" t="s">
        <v>31</v>
      </c>
      <c r="C4443">
        <v>80</v>
      </c>
      <c r="D4443">
        <v>13</v>
      </c>
      <c r="E4443">
        <v>1</v>
      </c>
      <c r="F4443">
        <v>998</v>
      </c>
      <c r="G4443" s="5">
        <v>5.21518987341772</v>
      </c>
      <c r="H4443" s="5">
        <v>40660.265822784801</v>
      </c>
      <c r="I4443">
        <v>141</v>
      </c>
      <c r="J4443">
        <v>12</v>
      </c>
      <c r="K4443">
        <v>0</v>
      </c>
      <c r="L4443">
        <v>1949</v>
      </c>
      <c r="M4443">
        <v>52</v>
      </c>
      <c r="N4443">
        <v>15</v>
      </c>
      <c r="O4443">
        <v>1</v>
      </c>
      <c r="P4443">
        <v>764</v>
      </c>
      <c r="Q4443">
        <v>98</v>
      </c>
      <c r="R4443">
        <v>12</v>
      </c>
      <c r="S4443">
        <v>1</v>
      </c>
      <c r="T4443">
        <v>1080</v>
      </c>
    </row>
    <row r="4444" spans="1:20" x14ac:dyDescent="0.2">
      <c r="A4444" s="1">
        <v>43448</v>
      </c>
      <c r="B4444" t="s">
        <v>32</v>
      </c>
      <c r="C4444">
        <v>52</v>
      </c>
      <c r="D4444">
        <v>3</v>
      </c>
      <c r="E4444">
        <v>0</v>
      </c>
      <c r="F4444">
        <v>229</v>
      </c>
      <c r="G4444" s="5">
        <v>2.2340425531914798</v>
      </c>
      <c r="H4444" s="5">
        <v>57631.787234042502</v>
      </c>
      <c r="I4444">
        <v>28</v>
      </c>
      <c r="J4444">
        <v>3</v>
      </c>
      <c r="K4444">
        <v>0</v>
      </c>
      <c r="L4444">
        <v>122</v>
      </c>
      <c r="M4444">
        <v>28</v>
      </c>
      <c r="N4444">
        <v>3</v>
      </c>
      <c r="O4444">
        <v>0</v>
      </c>
      <c r="P4444">
        <v>134</v>
      </c>
      <c r="Q4444">
        <v>47</v>
      </c>
      <c r="R4444">
        <v>3</v>
      </c>
      <c r="S4444">
        <v>0</v>
      </c>
      <c r="T4444">
        <v>196</v>
      </c>
    </row>
    <row r="4445" spans="1:20" x14ac:dyDescent="0.2">
      <c r="A4445" s="1">
        <v>43449</v>
      </c>
      <c r="B4445" t="s">
        <v>18</v>
      </c>
      <c r="C4445">
        <v>4</v>
      </c>
      <c r="D4445">
        <v>4</v>
      </c>
      <c r="E4445">
        <v>0</v>
      </c>
      <c r="F4445">
        <v>14</v>
      </c>
      <c r="G4445" s="5">
        <v>3.75</v>
      </c>
      <c r="H4445" s="5">
        <v>25018</v>
      </c>
      <c r="I4445">
        <v>15</v>
      </c>
      <c r="J4445">
        <v>4</v>
      </c>
      <c r="K4445">
        <v>0</v>
      </c>
      <c r="L4445">
        <v>52</v>
      </c>
      <c r="M4445">
        <v>16</v>
      </c>
      <c r="N4445">
        <v>4</v>
      </c>
      <c r="O4445">
        <v>0</v>
      </c>
      <c r="P4445">
        <v>56</v>
      </c>
      <c r="Q4445">
        <v>8</v>
      </c>
      <c r="R4445">
        <v>4</v>
      </c>
      <c r="S4445">
        <v>1</v>
      </c>
      <c r="T4445">
        <v>21</v>
      </c>
    </row>
    <row r="4446" spans="1:20" x14ac:dyDescent="0.2">
      <c r="A4446" s="1">
        <v>43449</v>
      </c>
      <c r="B4446" t="s">
        <v>19</v>
      </c>
      <c r="C4446">
        <v>31</v>
      </c>
      <c r="D4446">
        <v>13</v>
      </c>
      <c r="E4446">
        <v>2</v>
      </c>
      <c r="F4446">
        <v>338</v>
      </c>
      <c r="G4446" s="5">
        <v>4.3548387096774102</v>
      </c>
      <c r="H4446" s="5">
        <v>54924.838709677402</v>
      </c>
      <c r="I4446">
        <v>40</v>
      </c>
      <c r="J4446">
        <v>13</v>
      </c>
      <c r="K4446">
        <v>0</v>
      </c>
      <c r="L4446">
        <v>519</v>
      </c>
      <c r="M4446">
        <v>37</v>
      </c>
      <c r="N4446">
        <v>12</v>
      </c>
      <c r="O4446">
        <v>1</v>
      </c>
      <c r="P4446">
        <v>400</v>
      </c>
      <c r="Q4446">
        <v>36</v>
      </c>
      <c r="R4446">
        <v>10</v>
      </c>
      <c r="S4446">
        <v>0</v>
      </c>
      <c r="T4446">
        <v>357</v>
      </c>
    </row>
    <row r="4447" spans="1:20" x14ac:dyDescent="0.2">
      <c r="A4447" s="1">
        <v>43449</v>
      </c>
      <c r="B4447" t="s">
        <v>20</v>
      </c>
      <c r="C4447">
        <v>21</v>
      </c>
      <c r="D4447">
        <v>9</v>
      </c>
      <c r="E4447">
        <v>0</v>
      </c>
      <c r="F4447">
        <v>179</v>
      </c>
      <c r="G4447" s="5">
        <v>2.71428571428571</v>
      </c>
      <c r="H4447" s="5">
        <v>47715.904761904698</v>
      </c>
      <c r="I4447">
        <v>17</v>
      </c>
      <c r="J4447">
        <v>24</v>
      </c>
      <c r="K4447">
        <v>0</v>
      </c>
      <c r="L4447">
        <v>407</v>
      </c>
      <c r="M4447">
        <v>22</v>
      </c>
      <c r="N4447">
        <v>10</v>
      </c>
      <c r="O4447">
        <v>0</v>
      </c>
      <c r="P4447">
        <v>238</v>
      </c>
      <c r="Q4447">
        <v>16</v>
      </c>
      <c r="R4447">
        <v>9</v>
      </c>
      <c r="S4447">
        <v>0</v>
      </c>
      <c r="T4447">
        <v>147</v>
      </c>
    </row>
    <row r="4448" spans="1:20" x14ac:dyDescent="0.2">
      <c r="A4448" s="1">
        <v>43449</v>
      </c>
      <c r="B4448" t="s">
        <v>21</v>
      </c>
      <c r="C4448">
        <v>14</v>
      </c>
      <c r="D4448">
        <v>10</v>
      </c>
      <c r="E4448">
        <v>0</v>
      </c>
      <c r="F4448">
        <v>143</v>
      </c>
      <c r="G4448" s="5">
        <v>3.6428571428571401</v>
      </c>
      <c r="H4448" s="5">
        <v>42945</v>
      </c>
      <c r="I4448">
        <v>20</v>
      </c>
      <c r="J4448">
        <v>10</v>
      </c>
      <c r="K4448">
        <v>1</v>
      </c>
      <c r="L4448">
        <v>191</v>
      </c>
      <c r="M4448">
        <v>13</v>
      </c>
      <c r="N4448">
        <v>10</v>
      </c>
      <c r="O4448">
        <v>0</v>
      </c>
      <c r="P4448">
        <v>130</v>
      </c>
      <c r="Q4448">
        <v>12</v>
      </c>
      <c r="R4448">
        <v>10</v>
      </c>
      <c r="S4448">
        <v>0</v>
      </c>
      <c r="T4448">
        <v>121</v>
      </c>
    </row>
    <row r="4449" spans="1:20" x14ac:dyDescent="0.2">
      <c r="A4449" s="1">
        <v>43449</v>
      </c>
      <c r="B4449" t="s">
        <v>22</v>
      </c>
      <c r="C4449">
        <v>32</v>
      </c>
      <c r="D4449">
        <v>8</v>
      </c>
      <c r="E4449">
        <v>0</v>
      </c>
      <c r="F4449">
        <v>307</v>
      </c>
      <c r="G4449" s="5">
        <v>6.9</v>
      </c>
      <c r="H4449" s="5">
        <v>63400.033333333296</v>
      </c>
      <c r="I4449">
        <v>53</v>
      </c>
      <c r="J4449">
        <v>7</v>
      </c>
      <c r="K4449">
        <v>0</v>
      </c>
      <c r="L4449">
        <v>462</v>
      </c>
      <c r="M4449">
        <v>54</v>
      </c>
      <c r="N4449">
        <v>8</v>
      </c>
      <c r="O4449">
        <v>0</v>
      </c>
      <c r="P4449">
        <v>508</v>
      </c>
      <c r="Q4449">
        <v>27</v>
      </c>
      <c r="R4449">
        <v>8</v>
      </c>
      <c r="S4449">
        <v>0</v>
      </c>
      <c r="T4449">
        <v>256</v>
      </c>
    </row>
    <row r="4450" spans="1:20" x14ac:dyDescent="0.2">
      <c r="A4450" s="1">
        <v>43449</v>
      </c>
      <c r="B4450" t="s">
        <v>23</v>
      </c>
      <c r="C4450">
        <v>50</v>
      </c>
      <c r="D4450">
        <v>10</v>
      </c>
      <c r="E4450">
        <v>0</v>
      </c>
      <c r="F4450">
        <v>546</v>
      </c>
      <c r="G4450" s="5">
        <v>4.2826086956521703</v>
      </c>
      <c r="H4450" s="5">
        <v>52224.760869565202</v>
      </c>
      <c r="I4450">
        <v>51</v>
      </c>
      <c r="J4450">
        <v>10</v>
      </c>
      <c r="K4450">
        <v>0</v>
      </c>
      <c r="L4450">
        <v>552</v>
      </c>
      <c r="M4450">
        <v>106</v>
      </c>
      <c r="N4450">
        <v>10</v>
      </c>
      <c r="O4450">
        <v>0</v>
      </c>
      <c r="P4450">
        <v>1191</v>
      </c>
      <c r="Q4450">
        <v>51</v>
      </c>
      <c r="R4450">
        <v>10</v>
      </c>
      <c r="S4450">
        <v>0</v>
      </c>
      <c r="T4450">
        <v>567</v>
      </c>
    </row>
    <row r="4451" spans="1:20" x14ac:dyDescent="0.2">
      <c r="A4451" s="1">
        <v>43449</v>
      </c>
      <c r="B4451" t="s">
        <v>24</v>
      </c>
      <c r="C4451">
        <v>18</v>
      </c>
      <c r="D4451">
        <v>2</v>
      </c>
      <c r="E4451">
        <v>0</v>
      </c>
      <c r="F4451">
        <v>52</v>
      </c>
      <c r="G4451" s="5">
        <v>1.52941176470588</v>
      </c>
      <c r="H4451" s="5">
        <v>64743.411764705801</v>
      </c>
      <c r="I4451">
        <v>22</v>
      </c>
      <c r="J4451">
        <v>2</v>
      </c>
      <c r="K4451">
        <v>0</v>
      </c>
      <c r="L4451">
        <v>60</v>
      </c>
      <c r="M4451">
        <v>17</v>
      </c>
      <c r="N4451">
        <v>2</v>
      </c>
      <c r="O4451">
        <v>0</v>
      </c>
      <c r="P4451">
        <v>40</v>
      </c>
      <c r="Q4451">
        <v>17</v>
      </c>
      <c r="R4451">
        <v>2</v>
      </c>
      <c r="S4451">
        <v>0</v>
      </c>
      <c r="T4451">
        <v>60</v>
      </c>
    </row>
    <row r="4452" spans="1:20" x14ac:dyDescent="0.2">
      <c r="A4452" s="1">
        <v>43449</v>
      </c>
      <c r="B4452" t="s">
        <v>25</v>
      </c>
      <c r="C4452">
        <v>9</v>
      </c>
      <c r="D4452">
        <v>4</v>
      </c>
      <c r="E4452">
        <v>1</v>
      </c>
      <c r="F4452">
        <v>24</v>
      </c>
      <c r="G4452" s="5">
        <v>4.25</v>
      </c>
      <c r="H4452" s="5">
        <v>37639.875</v>
      </c>
      <c r="I4452">
        <v>11</v>
      </c>
      <c r="J4452">
        <v>4</v>
      </c>
      <c r="K4452">
        <v>0</v>
      </c>
      <c r="L4452">
        <v>38</v>
      </c>
      <c r="M4452">
        <v>26</v>
      </c>
      <c r="N4452">
        <v>4</v>
      </c>
      <c r="O4452">
        <v>0</v>
      </c>
      <c r="P4452">
        <v>100</v>
      </c>
      <c r="Q4452">
        <v>13</v>
      </c>
      <c r="R4452">
        <v>4</v>
      </c>
      <c r="S4452">
        <v>0</v>
      </c>
      <c r="T4452">
        <v>52</v>
      </c>
    </row>
    <row r="4453" spans="1:20" x14ac:dyDescent="0.2">
      <c r="A4453" s="1">
        <v>43449</v>
      </c>
      <c r="B4453" t="s">
        <v>26</v>
      </c>
      <c r="C4453">
        <v>44</v>
      </c>
      <c r="D4453">
        <v>2</v>
      </c>
      <c r="E4453">
        <v>0</v>
      </c>
      <c r="F4453">
        <v>87</v>
      </c>
      <c r="G4453" s="5">
        <v>5.2580645161290303</v>
      </c>
      <c r="H4453" s="5">
        <v>48481.774193548299</v>
      </c>
      <c r="I4453">
        <v>58</v>
      </c>
      <c r="J4453">
        <v>2</v>
      </c>
      <c r="K4453">
        <v>0</v>
      </c>
      <c r="L4453">
        <v>115</v>
      </c>
      <c r="M4453">
        <v>55</v>
      </c>
      <c r="N4453">
        <v>2</v>
      </c>
      <c r="O4453">
        <v>0</v>
      </c>
      <c r="P4453">
        <v>109</v>
      </c>
      <c r="Q4453">
        <v>42</v>
      </c>
      <c r="R4453">
        <v>2</v>
      </c>
      <c r="S4453">
        <v>0</v>
      </c>
      <c r="T4453">
        <v>82</v>
      </c>
    </row>
    <row r="4454" spans="1:20" x14ac:dyDescent="0.2">
      <c r="A4454" s="1">
        <v>43449</v>
      </c>
      <c r="B4454" t="s">
        <v>27</v>
      </c>
      <c r="C4454">
        <v>4</v>
      </c>
      <c r="D4454">
        <v>9</v>
      </c>
      <c r="E4454">
        <v>0</v>
      </c>
      <c r="F4454">
        <v>42</v>
      </c>
      <c r="G4454" s="5">
        <v>1.25</v>
      </c>
      <c r="H4454" s="5">
        <v>75000</v>
      </c>
      <c r="I4454">
        <v>17</v>
      </c>
      <c r="J4454">
        <v>8</v>
      </c>
      <c r="K4454">
        <v>0</v>
      </c>
      <c r="L4454">
        <v>162</v>
      </c>
      <c r="M4454">
        <v>13</v>
      </c>
      <c r="N4454">
        <v>8</v>
      </c>
      <c r="O4454">
        <v>0</v>
      </c>
      <c r="P4454">
        <v>122</v>
      </c>
      <c r="Q4454">
        <v>9</v>
      </c>
      <c r="R4454">
        <v>9</v>
      </c>
      <c r="S4454">
        <v>0</v>
      </c>
      <c r="T4454">
        <v>95</v>
      </c>
    </row>
    <row r="4455" spans="1:20" x14ac:dyDescent="0.2">
      <c r="A4455" s="1">
        <v>43449</v>
      </c>
      <c r="B4455" t="s">
        <v>28</v>
      </c>
      <c r="C4455">
        <v>23</v>
      </c>
      <c r="D4455">
        <v>10</v>
      </c>
      <c r="E4455">
        <v>1</v>
      </c>
      <c r="F4455">
        <v>270</v>
      </c>
      <c r="G4455" s="5">
        <v>2.3529411764705799</v>
      </c>
      <c r="H4455" s="5">
        <v>59028.823529411697</v>
      </c>
      <c r="I4455">
        <v>16</v>
      </c>
      <c r="J4455">
        <v>14</v>
      </c>
      <c r="K4455">
        <v>0</v>
      </c>
      <c r="L4455">
        <v>229</v>
      </c>
      <c r="M4455">
        <v>31</v>
      </c>
      <c r="N4455">
        <v>13</v>
      </c>
      <c r="O4455">
        <v>0</v>
      </c>
      <c r="P4455">
        <v>413</v>
      </c>
      <c r="Q4455">
        <v>15</v>
      </c>
      <c r="R4455">
        <v>7</v>
      </c>
      <c r="S4455">
        <v>0</v>
      </c>
      <c r="T4455">
        <v>100</v>
      </c>
    </row>
    <row r="4456" spans="1:20" x14ac:dyDescent="0.2">
      <c r="A4456" s="1">
        <v>43449</v>
      </c>
      <c r="B4456" t="s">
        <v>29</v>
      </c>
      <c r="C4456">
        <v>19</v>
      </c>
      <c r="D4456">
        <v>2</v>
      </c>
      <c r="E4456">
        <v>0</v>
      </c>
      <c r="F4456">
        <v>48</v>
      </c>
      <c r="G4456" s="5">
        <v>2.8421052631578898</v>
      </c>
      <c r="H4456" s="5">
        <v>52761</v>
      </c>
      <c r="I4456">
        <v>36</v>
      </c>
      <c r="J4456">
        <v>2</v>
      </c>
      <c r="K4456">
        <v>0</v>
      </c>
      <c r="L4456">
        <v>112</v>
      </c>
      <c r="M4456">
        <v>20</v>
      </c>
      <c r="N4456">
        <v>2</v>
      </c>
      <c r="O4456">
        <v>0</v>
      </c>
      <c r="P4456">
        <v>44</v>
      </c>
      <c r="Q4456">
        <v>17</v>
      </c>
      <c r="R4456">
        <v>2</v>
      </c>
      <c r="S4456">
        <v>0</v>
      </c>
      <c r="T4456">
        <v>46</v>
      </c>
    </row>
    <row r="4457" spans="1:20" x14ac:dyDescent="0.2">
      <c r="A4457" s="1">
        <v>43449</v>
      </c>
      <c r="B4457" t="s">
        <v>30</v>
      </c>
      <c r="C4457">
        <v>14</v>
      </c>
      <c r="D4457">
        <v>2</v>
      </c>
      <c r="E4457">
        <v>0</v>
      </c>
      <c r="F4457">
        <v>40</v>
      </c>
      <c r="G4457" s="5">
        <v>2.3076923076922999</v>
      </c>
      <c r="H4457" s="5">
        <v>53940</v>
      </c>
      <c r="I4457">
        <v>21</v>
      </c>
      <c r="J4457">
        <v>2</v>
      </c>
      <c r="K4457">
        <v>0</v>
      </c>
      <c r="L4457">
        <v>62</v>
      </c>
      <c r="M4457">
        <v>9</v>
      </c>
      <c r="N4457">
        <v>2</v>
      </c>
      <c r="O4457">
        <v>0</v>
      </c>
      <c r="P4457">
        <v>20</v>
      </c>
      <c r="Q4457">
        <v>13</v>
      </c>
      <c r="R4457">
        <v>2</v>
      </c>
      <c r="S4457">
        <v>0</v>
      </c>
      <c r="T4457">
        <v>32</v>
      </c>
    </row>
    <row r="4458" spans="1:20" x14ac:dyDescent="0.2">
      <c r="A4458" s="1">
        <v>43449</v>
      </c>
      <c r="B4458" t="s">
        <v>31</v>
      </c>
      <c r="C4458">
        <v>89</v>
      </c>
      <c r="D4458">
        <v>15</v>
      </c>
      <c r="E4458">
        <v>1</v>
      </c>
      <c r="F4458">
        <v>1275</v>
      </c>
      <c r="G4458" s="5">
        <v>3.7558139534883699</v>
      </c>
      <c r="H4458" s="5">
        <v>47808.1511627906</v>
      </c>
      <c r="I4458">
        <v>120</v>
      </c>
      <c r="J4458">
        <v>17</v>
      </c>
      <c r="K4458">
        <v>0</v>
      </c>
      <c r="L4458">
        <v>2043</v>
      </c>
      <c r="M4458">
        <v>127</v>
      </c>
      <c r="N4458">
        <v>13</v>
      </c>
      <c r="O4458">
        <v>0</v>
      </c>
      <c r="P4458">
        <v>1690</v>
      </c>
      <c r="Q4458">
        <v>78</v>
      </c>
      <c r="R4458">
        <v>13</v>
      </c>
      <c r="S4458">
        <v>0</v>
      </c>
      <c r="T4458">
        <v>1000</v>
      </c>
    </row>
    <row r="4459" spans="1:20" x14ac:dyDescent="0.2">
      <c r="A4459" s="1">
        <v>43449</v>
      </c>
      <c r="B4459" t="s">
        <v>32</v>
      </c>
      <c r="C4459">
        <v>43</v>
      </c>
      <c r="D4459">
        <v>3</v>
      </c>
      <c r="E4459">
        <v>0</v>
      </c>
      <c r="F4459">
        <v>185</v>
      </c>
      <c r="G4459" s="5">
        <v>3.53488372093023</v>
      </c>
      <c r="H4459" s="5">
        <v>48965.279069767399</v>
      </c>
      <c r="I4459">
        <v>44</v>
      </c>
      <c r="J4459">
        <v>3</v>
      </c>
      <c r="K4459">
        <v>0</v>
      </c>
      <c r="L4459">
        <v>191</v>
      </c>
      <c r="M4459">
        <v>59</v>
      </c>
      <c r="N4459">
        <v>3</v>
      </c>
      <c r="O4459">
        <v>0</v>
      </c>
      <c r="P4459">
        <v>225</v>
      </c>
      <c r="Q4459">
        <v>42</v>
      </c>
      <c r="R4459">
        <v>3</v>
      </c>
      <c r="S4459">
        <v>0</v>
      </c>
      <c r="T4459">
        <v>175</v>
      </c>
    </row>
    <row r="4460" spans="1:20" x14ac:dyDescent="0.2">
      <c r="A4460" s="1">
        <v>43451</v>
      </c>
      <c r="B4460" t="s">
        <v>18</v>
      </c>
      <c r="C4460">
        <v>1</v>
      </c>
      <c r="D4460">
        <v>4</v>
      </c>
      <c r="E4460">
        <v>0</v>
      </c>
      <c r="F4460">
        <v>4</v>
      </c>
      <c r="G4460" s="5">
        <v>1</v>
      </c>
      <c r="H4460" s="5">
        <v>99999</v>
      </c>
      <c r="I4460">
        <v>1</v>
      </c>
      <c r="J4460">
        <v>4</v>
      </c>
      <c r="K4460">
        <v>0</v>
      </c>
      <c r="L4460">
        <v>4</v>
      </c>
      <c r="M4460">
        <v>1</v>
      </c>
      <c r="N4460">
        <v>4</v>
      </c>
      <c r="O4460">
        <v>0</v>
      </c>
      <c r="P4460">
        <v>4</v>
      </c>
      <c r="Q4460">
        <v>4</v>
      </c>
      <c r="R4460">
        <v>4</v>
      </c>
      <c r="S4460">
        <v>0</v>
      </c>
      <c r="T4460">
        <v>14</v>
      </c>
    </row>
    <row r="4461" spans="1:20" x14ac:dyDescent="0.2">
      <c r="A4461" s="1">
        <v>43451</v>
      </c>
      <c r="B4461" t="s">
        <v>19</v>
      </c>
      <c r="C4461">
        <v>11</v>
      </c>
      <c r="D4461">
        <v>16</v>
      </c>
      <c r="E4461">
        <v>2</v>
      </c>
      <c r="F4461">
        <v>158</v>
      </c>
      <c r="G4461" s="5">
        <v>14</v>
      </c>
      <c r="H4461" s="5">
        <v>54591.272727272699</v>
      </c>
      <c r="I4461">
        <v>25</v>
      </c>
      <c r="J4461">
        <v>15</v>
      </c>
      <c r="K4461">
        <v>2</v>
      </c>
      <c r="L4461">
        <v>345</v>
      </c>
      <c r="M4461">
        <v>31</v>
      </c>
      <c r="N4461">
        <v>10</v>
      </c>
      <c r="O4461">
        <v>3</v>
      </c>
      <c r="P4461">
        <v>222</v>
      </c>
      <c r="Q4461">
        <v>20</v>
      </c>
      <c r="R4461">
        <v>14</v>
      </c>
      <c r="S4461">
        <v>0</v>
      </c>
      <c r="T4461">
        <v>272</v>
      </c>
    </row>
    <row r="4462" spans="1:20" x14ac:dyDescent="0.2">
      <c r="A4462" s="1">
        <v>43451</v>
      </c>
      <c r="B4462" t="s">
        <v>20</v>
      </c>
      <c r="C4462">
        <v>9</v>
      </c>
      <c r="D4462">
        <v>16</v>
      </c>
      <c r="E4462">
        <v>1</v>
      </c>
      <c r="F4462">
        <v>137</v>
      </c>
      <c r="G4462" s="5">
        <v>17.2222222222222</v>
      </c>
      <c r="H4462" s="5">
        <v>44491.777777777701</v>
      </c>
      <c r="I4462">
        <v>13</v>
      </c>
      <c r="J4462">
        <v>9</v>
      </c>
      <c r="K4462">
        <v>0</v>
      </c>
      <c r="L4462">
        <v>112</v>
      </c>
      <c r="M4462">
        <v>26</v>
      </c>
      <c r="N4462">
        <v>9</v>
      </c>
      <c r="O4462">
        <v>3</v>
      </c>
      <c r="P4462">
        <v>191</v>
      </c>
      <c r="Q4462">
        <v>11</v>
      </c>
      <c r="R4462">
        <v>10</v>
      </c>
      <c r="S4462">
        <v>0</v>
      </c>
      <c r="T4462">
        <v>113</v>
      </c>
    </row>
    <row r="4463" spans="1:20" x14ac:dyDescent="0.2">
      <c r="A4463" s="1">
        <v>43451</v>
      </c>
      <c r="B4463" t="s">
        <v>21</v>
      </c>
      <c r="C4463">
        <v>8</v>
      </c>
      <c r="D4463">
        <v>10</v>
      </c>
      <c r="E4463">
        <v>3</v>
      </c>
      <c r="F4463">
        <v>56</v>
      </c>
      <c r="G4463" s="5">
        <v>5.125</v>
      </c>
      <c r="H4463" s="5">
        <v>37654.5</v>
      </c>
      <c r="I4463">
        <v>10</v>
      </c>
      <c r="J4463">
        <v>10</v>
      </c>
      <c r="K4463">
        <v>0</v>
      </c>
      <c r="L4463">
        <v>100</v>
      </c>
      <c r="M4463">
        <v>4</v>
      </c>
      <c r="N4463">
        <v>10</v>
      </c>
      <c r="O4463">
        <v>0</v>
      </c>
      <c r="P4463">
        <v>41</v>
      </c>
      <c r="Q4463">
        <v>5</v>
      </c>
      <c r="R4463">
        <v>10</v>
      </c>
      <c r="S4463">
        <v>0</v>
      </c>
      <c r="T4463">
        <v>50</v>
      </c>
    </row>
    <row r="4464" spans="1:20" x14ac:dyDescent="0.2">
      <c r="A4464" s="1">
        <v>43451</v>
      </c>
      <c r="B4464" t="s">
        <v>22</v>
      </c>
      <c r="C4464">
        <v>20</v>
      </c>
      <c r="D4464">
        <v>8</v>
      </c>
      <c r="E4464">
        <v>0</v>
      </c>
      <c r="F4464">
        <v>185</v>
      </c>
      <c r="G4464" s="5">
        <v>2.1111111111111098</v>
      </c>
      <c r="H4464" s="5">
        <v>61287.444444444402</v>
      </c>
      <c r="I4464">
        <v>18</v>
      </c>
      <c r="J4464">
        <v>7</v>
      </c>
      <c r="K4464">
        <v>0</v>
      </c>
      <c r="L4464">
        <v>156</v>
      </c>
      <c r="M4464">
        <v>28</v>
      </c>
      <c r="N4464">
        <v>8</v>
      </c>
      <c r="O4464">
        <v>1</v>
      </c>
      <c r="P4464">
        <v>249</v>
      </c>
      <c r="Q4464">
        <v>15</v>
      </c>
      <c r="R4464">
        <v>8</v>
      </c>
      <c r="S4464">
        <v>0</v>
      </c>
      <c r="T4464">
        <v>141</v>
      </c>
    </row>
    <row r="4465" spans="1:20" x14ac:dyDescent="0.2">
      <c r="A4465" s="1">
        <v>43451</v>
      </c>
      <c r="B4465" t="s">
        <v>23</v>
      </c>
      <c r="C4465">
        <v>28</v>
      </c>
      <c r="D4465">
        <v>10</v>
      </c>
      <c r="E4465">
        <v>1</v>
      </c>
      <c r="F4465">
        <v>292</v>
      </c>
      <c r="G4465" s="5">
        <v>3.36</v>
      </c>
      <c r="H4465" s="5">
        <v>52086.6</v>
      </c>
      <c r="I4465">
        <v>26</v>
      </c>
      <c r="J4465">
        <v>10</v>
      </c>
      <c r="K4465">
        <v>0</v>
      </c>
      <c r="L4465">
        <v>280</v>
      </c>
      <c r="M4465">
        <v>47</v>
      </c>
      <c r="N4465">
        <v>10</v>
      </c>
      <c r="O4465">
        <v>0</v>
      </c>
      <c r="P4465">
        <v>516</v>
      </c>
      <c r="Q4465">
        <v>32</v>
      </c>
      <c r="R4465">
        <v>10</v>
      </c>
      <c r="S4465">
        <v>0</v>
      </c>
      <c r="T4465">
        <v>350</v>
      </c>
    </row>
    <row r="4466" spans="1:20" x14ac:dyDescent="0.2">
      <c r="A4466" s="1">
        <v>43451</v>
      </c>
      <c r="B4466" t="s">
        <v>24</v>
      </c>
      <c r="C4466">
        <v>5</v>
      </c>
      <c r="D4466">
        <v>2</v>
      </c>
      <c r="E4466">
        <v>0</v>
      </c>
      <c r="F4466">
        <v>10</v>
      </c>
      <c r="G4466" s="5">
        <v>4.2</v>
      </c>
      <c r="H4466" s="5">
        <v>40076.6</v>
      </c>
      <c r="I4466">
        <v>15</v>
      </c>
      <c r="J4466">
        <v>2</v>
      </c>
      <c r="K4466">
        <v>0</v>
      </c>
      <c r="L4466">
        <v>34</v>
      </c>
      <c r="M4466">
        <v>11</v>
      </c>
      <c r="N4466">
        <v>2</v>
      </c>
      <c r="O4466">
        <v>2</v>
      </c>
      <c r="P4466">
        <v>38</v>
      </c>
      <c r="Q4466">
        <v>11</v>
      </c>
      <c r="R4466">
        <v>2</v>
      </c>
      <c r="S4466">
        <v>0</v>
      </c>
      <c r="T4466">
        <v>32</v>
      </c>
    </row>
    <row r="4467" spans="1:20" x14ac:dyDescent="0.2">
      <c r="A4467" s="1">
        <v>43451</v>
      </c>
      <c r="B4467" t="s">
        <v>25</v>
      </c>
      <c r="C4467">
        <v>8</v>
      </c>
      <c r="D4467">
        <v>4</v>
      </c>
      <c r="E4467">
        <v>0</v>
      </c>
      <c r="F4467">
        <v>31</v>
      </c>
      <c r="G4467" s="5">
        <v>3.4285714285714199</v>
      </c>
      <c r="H4467" s="5">
        <v>71528.857142857101</v>
      </c>
      <c r="I4467">
        <v>5</v>
      </c>
      <c r="J4467">
        <v>4</v>
      </c>
      <c r="K4467">
        <v>0</v>
      </c>
      <c r="L4467">
        <v>18</v>
      </c>
      <c r="M4467">
        <v>6</v>
      </c>
      <c r="N4467">
        <v>4</v>
      </c>
      <c r="O4467">
        <v>0</v>
      </c>
      <c r="P4467">
        <v>24</v>
      </c>
      <c r="Q4467">
        <v>9</v>
      </c>
      <c r="R4467">
        <v>4</v>
      </c>
      <c r="S4467">
        <v>1</v>
      </c>
      <c r="T4467">
        <v>32</v>
      </c>
    </row>
    <row r="4468" spans="1:20" x14ac:dyDescent="0.2">
      <c r="A4468" s="1">
        <v>43451</v>
      </c>
      <c r="B4468" t="s">
        <v>26</v>
      </c>
      <c r="C4468">
        <v>12</v>
      </c>
      <c r="D4468">
        <v>2</v>
      </c>
      <c r="E4468">
        <v>0</v>
      </c>
      <c r="F4468">
        <v>24</v>
      </c>
      <c r="G4468" s="5">
        <v>6.2</v>
      </c>
      <c r="H4468" s="5">
        <v>40051.1</v>
      </c>
      <c r="I4468">
        <v>33</v>
      </c>
      <c r="J4468">
        <v>2</v>
      </c>
      <c r="K4468">
        <v>0</v>
      </c>
      <c r="L4468">
        <v>60</v>
      </c>
      <c r="M4468">
        <v>25</v>
      </c>
      <c r="N4468">
        <v>2</v>
      </c>
      <c r="O4468">
        <v>0</v>
      </c>
      <c r="P4468">
        <v>49</v>
      </c>
      <c r="Q4468">
        <v>25</v>
      </c>
      <c r="R4468">
        <v>2</v>
      </c>
      <c r="S4468">
        <v>0</v>
      </c>
      <c r="T4468">
        <v>50</v>
      </c>
    </row>
    <row r="4469" spans="1:20" x14ac:dyDescent="0.2">
      <c r="A4469" s="1">
        <v>43451</v>
      </c>
      <c r="B4469" t="s">
        <v>27</v>
      </c>
      <c r="C4469">
        <v>8</v>
      </c>
      <c r="D4469">
        <v>9</v>
      </c>
      <c r="E4469">
        <v>1</v>
      </c>
      <c r="F4469">
        <v>80</v>
      </c>
      <c r="G4469" s="5">
        <v>4</v>
      </c>
      <c r="H4469" s="5">
        <v>62509</v>
      </c>
      <c r="I4469">
        <v>5</v>
      </c>
      <c r="J4469">
        <v>8</v>
      </c>
      <c r="K4469">
        <v>0</v>
      </c>
      <c r="L4469">
        <v>45</v>
      </c>
      <c r="M4469">
        <v>9</v>
      </c>
      <c r="N4469">
        <v>8</v>
      </c>
      <c r="O4469">
        <v>1</v>
      </c>
      <c r="P4469">
        <v>76</v>
      </c>
      <c r="Q4469">
        <v>6</v>
      </c>
      <c r="R4469">
        <v>9</v>
      </c>
      <c r="S4469">
        <v>1</v>
      </c>
      <c r="T4469">
        <v>53</v>
      </c>
    </row>
    <row r="4470" spans="1:20" x14ac:dyDescent="0.2">
      <c r="A4470" s="1">
        <v>43451</v>
      </c>
      <c r="B4470" t="s">
        <v>28</v>
      </c>
      <c r="C4470">
        <v>10</v>
      </c>
      <c r="D4470">
        <v>16</v>
      </c>
      <c r="E4470">
        <v>1</v>
      </c>
      <c r="F4470">
        <v>154</v>
      </c>
      <c r="G4470" s="5">
        <v>5.4</v>
      </c>
      <c r="H4470" s="5">
        <v>60090.8</v>
      </c>
      <c r="I4470">
        <v>15</v>
      </c>
      <c r="J4470">
        <v>9</v>
      </c>
      <c r="K4470">
        <v>0</v>
      </c>
      <c r="L4470">
        <v>131</v>
      </c>
      <c r="M4470">
        <v>18</v>
      </c>
      <c r="N4470">
        <v>11</v>
      </c>
      <c r="O4470">
        <v>0</v>
      </c>
      <c r="P4470">
        <v>187</v>
      </c>
      <c r="Q4470">
        <v>19</v>
      </c>
      <c r="R4470">
        <v>8</v>
      </c>
      <c r="S4470">
        <v>0</v>
      </c>
      <c r="T4470">
        <v>150</v>
      </c>
    </row>
    <row r="4471" spans="1:20" x14ac:dyDescent="0.2">
      <c r="A4471" s="1">
        <v>43451</v>
      </c>
      <c r="B4471" t="s">
        <v>29</v>
      </c>
      <c r="C4471">
        <v>8</v>
      </c>
      <c r="D4471">
        <v>2</v>
      </c>
      <c r="E4471">
        <v>0</v>
      </c>
      <c r="F4471">
        <v>22</v>
      </c>
      <c r="G4471" s="5">
        <v>4.25</v>
      </c>
      <c r="H4471" s="5">
        <v>50221.75</v>
      </c>
      <c r="I4471">
        <v>18</v>
      </c>
      <c r="J4471">
        <v>2</v>
      </c>
      <c r="K4471">
        <v>0</v>
      </c>
      <c r="L4471">
        <v>44</v>
      </c>
      <c r="M4471">
        <v>14</v>
      </c>
      <c r="N4471">
        <v>2</v>
      </c>
      <c r="O4471">
        <v>1</v>
      </c>
      <c r="P4471">
        <v>42</v>
      </c>
      <c r="Q4471">
        <v>13</v>
      </c>
      <c r="R4471">
        <v>2</v>
      </c>
      <c r="S4471">
        <v>0</v>
      </c>
      <c r="T4471">
        <v>32</v>
      </c>
    </row>
    <row r="4472" spans="1:20" x14ac:dyDescent="0.2">
      <c r="A4472" s="1">
        <v>43451</v>
      </c>
      <c r="B4472" t="s">
        <v>30</v>
      </c>
      <c r="C4472">
        <v>10</v>
      </c>
      <c r="D4472">
        <v>2</v>
      </c>
      <c r="E4472">
        <v>0</v>
      </c>
      <c r="F4472">
        <v>48</v>
      </c>
      <c r="G4472" s="5">
        <v>3.5714285714285698</v>
      </c>
      <c r="H4472" s="5">
        <v>71446.571428571406</v>
      </c>
      <c r="I4472">
        <v>13</v>
      </c>
      <c r="J4472">
        <v>2</v>
      </c>
      <c r="K4472">
        <v>0</v>
      </c>
      <c r="L4472">
        <v>34</v>
      </c>
      <c r="M4472">
        <v>14</v>
      </c>
      <c r="N4472">
        <v>2</v>
      </c>
      <c r="O4472">
        <v>4</v>
      </c>
      <c r="P4472">
        <v>48</v>
      </c>
      <c r="Q4472">
        <v>9</v>
      </c>
      <c r="R4472">
        <v>2</v>
      </c>
      <c r="S4472">
        <v>0</v>
      </c>
      <c r="T4472">
        <v>26</v>
      </c>
    </row>
    <row r="4473" spans="1:20" x14ac:dyDescent="0.2">
      <c r="A4473" s="1">
        <v>43451</v>
      </c>
      <c r="B4473" t="s">
        <v>31</v>
      </c>
      <c r="C4473">
        <v>57</v>
      </c>
      <c r="D4473">
        <v>14</v>
      </c>
      <c r="E4473">
        <v>0</v>
      </c>
      <c r="F4473">
        <v>700</v>
      </c>
      <c r="G4473" s="5">
        <v>7.1463414634146298</v>
      </c>
      <c r="H4473" s="5">
        <v>48877.682926829199</v>
      </c>
      <c r="I4473">
        <v>63</v>
      </c>
      <c r="J4473">
        <v>14</v>
      </c>
      <c r="K4473">
        <v>0</v>
      </c>
      <c r="L4473">
        <v>841</v>
      </c>
      <c r="M4473">
        <v>58</v>
      </c>
      <c r="N4473">
        <v>16</v>
      </c>
      <c r="O4473">
        <v>2</v>
      </c>
      <c r="P4473">
        <v>861</v>
      </c>
      <c r="Q4473">
        <v>45</v>
      </c>
      <c r="R4473">
        <v>14</v>
      </c>
      <c r="S4473">
        <v>0</v>
      </c>
      <c r="T4473">
        <v>609</v>
      </c>
    </row>
    <row r="4474" spans="1:20" x14ac:dyDescent="0.2">
      <c r="A4474" s="1">
        <v>43451</v>
      </c>
      <c r="B4474" t="s">
        <v>32</v>
      </c>
      <c r="C4474">
        <v>17</v>
      </c>
      <c r="D4474">
        <v>3</v>
      </c>
      <c r="E4474">
        <v>0</v>
      </c>
      <c r="F4474">
        <v>94</v>
      </c>
      <c r="G4474" s="5">
        <v>2.9230769230769198</v>
      </c>
      <c r="H4474" s="5">
        <v>53953.2307692307</v>
      </c>
      <c r="I4474">
        <v>27</v>
      </c>
      <c r="J4474">
        <v>3</v>
      </c>
      <c r="K4474">
        <v>0</v>
      </c>
      <c r="L4474">
        <v>93</v>
      </c>
      <c r="M4474">
        <v>19</v>
      </c>
      <c r="N4474">
        <v>3</v>
      </c>
      <c r="O4474">
        <v>0</v>
      </c>
      <c r="P4474">
        <v>81</v>
      </c>
      <c r="Q4474">
        <v>13</v>
      </c>
      <c r="R4474">
        <v>3</v>
      </c>
      <c r="S4474">
        <v>0</v>
      </c>
      <c r="T4474">
        <v>63</v>
      </c>
    </row>
    <row r="4475" spans="1:20" x14ac:dyDescent="0.2">
      <c r="A4475" s="1">
        <v>43452</v>
      </c>
      <c r="B4475" t="s">
        <v>18</v>
      </c>
      <c r="C4475">
        <v>5</v>
      </c>
      <c r="D4475">
        <v>4</v>
      </c>
      <c r="E4475">
        <v>0</v>
      </c>
      <c r="F4475">
        <v>18</v>
      </c>
      <c r="G4475" s="5">
        <v>9.25</v>
      </c>
      <c r="H4475" s="5">
        <v>50114.5</v>
      </c>
      <c r="I4475">
        <v>6</v>
      </c>
      <c r="J4475">
        <v>4</v>
      </c>
      <c r="K4475">
        <v>0</v>
      </c>
      <c r="L4475">
        <v>21</v>
      </c>
      <c r="M4475">
        <v>6</v>
      </c>
      <c r="N4475">
        <v>4</v>
      </c>
      <c r="O4475">
        <v>0</v>
      </c>
      <c r="P4475">
        <v>21</v>
      </c>
      <c r="Q4475">
        <v>11</v>
      </c>
      <c r="R4475">
        <v>4</v>
      </c>
      <c r="S4475">
        <v>0</v>
      </c>
      <c r="T4475">
        <v>37</v>
      </c>
    </row>
    <row r="4476" spans="1:20" x14ac:dyDescent="0.2">
      <c r="A4476" s="1">
        <v>43452</v>
      </c>
      <c r="B4476" t="s">
        <v>19</v>
      </c>
      <c r="C4476">
        <v>16</v>
      </c>
      <c r="D4476">
        <v>19</v>
      </c>
      <c r="E4476">
        <v>0</v>
      </c>
      <c r="F4476">
        <v>305</v>
      </c>
      <c r="G4476" s="5">
        <v>5.1875</v>
      </c>
      <c r="H4476" s="5">
        <v>43779.125</v>
      </c>
      <c r="I4476">
        <v>17</v>
      </c>
      <c r="J4476">
        <v>12</v>
      </c>
      <c r="K4476">
        <v>0</v>
      </c>
      <c r="L4476">
        <v>210</v>
      </c>
      <c r="M4476">
        <v>20</v>
      </c>
      <c r="N4476">
        <v>15</v>
      </c>
      <c r="O4476">
        <v>1</v>
      </c>
      <c r="P4476">
        <v>282</v>
      </c>
      <c r="Q4476">
        <v>32</v>
      </c>
      <c r="R4476">
        <v>10</v>
      </c>
      <c r="S4476">
        <v>0</v>
      </c>
      <c r="T4476">
        <v>310</v>
      </c>
    </row>
    <row r="4477" spans="1:20" x14ac:dyDescent="0.2">
      <c r="A4477" s="1">
        <v>43452</v>
      </c>
      <c r="B4477" t="s">
        <v>20</v>
      </c>
      <c r="C4477">
        <v>18</v>
      </c>
      <c r="D4477">
        <v>12</v>
      </c>
      <c r="E4477">
        <v>0</v>
      </c>
      <c r="F4477">
        <v>225</v>
      </c>
      <c r="G4477" s="5">
        <v>4.3888888888888804</v>
      </c>
      <c r="H4477" s="5">
        <v>55652.833333333299</v>
      </c>
      <c r="I4477">
        <v>17</v>
      </c>
      <c r="J4477">
        <v>12</v>
      </c>
      <c r="K4477">
        <v>0</v>
      </c>
      <c r="L4477">
        <v>198</v>
      </c>
      <c r="M4477">
        <v>12</v>
      </c>
      <c r="N4477">
        <v>15</v>
      </c>
      <c r="O4477">
        <v>0</v>
      </c>
      <c r="P4477">
        <v>181</v>
      </c>
      <c r="Q4477">
        <v>11</v>
      </c>
      <c r="R4477">
        <v>10</v>
      </c>
      <c r="S4477">
        <v>0</v>
      </c>
      <c r="T4477">
        <v>133</v>
      </c>
    </row>
    <row r="4478" spans="1:20" x14ac:dyDescent="0.2">
      <c r="A4478" s="1">
        <v>43452</v>
      </c>
      <c r="B4478" t="s">
        <v>21</v>
      </c>
      <c r="C4478">
        <v>13</v>
      </c>
      <c r="D4478">
        <v>10</v>
      </c>
      <c r="E4478">
        <v>0</v>
      </c>
      <c r="F4478">
        <v>133</v>
      </c>
      <c r="G4478" s="5">
        <v>4.6923076923076898</v>
      </c>
      <c r="H4478" s="5">
        <v>54084.0769230769</v>
      </c>
      <c r="I4478">
        <v>13</v>
      </c>
      <c r="J4478">
        <v>10</v>
      </c>
      <c r="K4478">
        <v>0</v>
      </c>
      <c r="L4478">
        <v>130</v>
      </c>
      <c r="M4478">
        <v>5</v>
      </c>
      <c r="N4478">
        <v>10</v>
      </c>
      <c r="O4478">
        <v>0</v>
      </c>
      <c r="P4478">
        <v>50</v>
      </c>
      <c r="Q4478">
        <v>5</v>
      </c>
      <c r="R4478">
        <v>10</v>
      </c>
      <c r="S4478">
        <v>0</v>
      </c>
      <c r="T4478">
        <v>50</v>
      </c>
    </row>
    <row r="4479" spans="1:20" x14ac:dyDescent="0.2">
      <c r="A4479" s="1">
        <v>43452</v>
      </c>
      <c r="B4479" t="s">
        <v>22</v>
      </c>
      <c r="C4479">
        <v>29</v>
      </c>
      <c r="D4479">
        <v>8</v>
      </c>
      <c r="E4479">
        <v>0</v>
      </c>
      <c r="F4479">
        <v>272</v>
      </c>
      <c r="G4479" s="5">
        <v>4.4074074074074003</v>
      </c>
      <c r="H4479" s="5">
        <v>44638.629629629599</v>
      </c>
      <c r="I4479">
        <v>32</v>
      </c>
      <c r="J4479">
        <v>7</v>
      </c>
      <c r="K4479">
        <v>0</v>
      </c>
      <c r="L4479">
        <v>280</v>
      </c>
      <c r="M4479">
        <v>28</v>
      </c>
      <c r="N4479">
        <v>8</v>
      </c>
      <c r="O4479">
        <v>0</v>
      </c>
      <c r="P4479">
        <v>257</v>
      </c>
      <c r="Q4479">
        <v>30</v>
      </c>
      <c r="R4479">
        <v>8</v>
      </c>
      <c r="S4479">
        <v>0</v>
      </c>
      <c r="T4479">
        <v>267</v>
      </c>
    </row>
    <row r="4480" spans="1:20" x14ac:dyDescent="0.2">
      <c r="A4480" s="1">
        <v>43452</v>
      </c>
      <c r="B4480" t="s">
        <v>23</v>
      </c>
      <c r="C4480">
        <v>37</v>
      </c>
      <c r="D4480">
        <v>10</v>
      </c>
      <c r="E4480">
        <v>0</v>
      </c>
      <c r="F4480">
        <v>411</v>
      </c>
      <c r="G4480" s="5">
        <v>11.6388888888888</v>
      </c>
      <c r="H4480" s="5">
        <v>63967.138888888803</v>
      </c>
      <c r="I4480">
        <v>41</v>
      </c>
      <c r="J4480">
        <v>10</v>
      </c>
      <c r="K4480">
        <v>0</v>
      </c>
      <c r="L4480">
        <v>448</v>
      </c>
      <c r="M4480">
        <v>28</v>
      </c>
      <c r="N4480">
        <v>10</v>
      </c>
      <c r="O4480">
        <v>1</v>
      </c>
      <c r="P4480">
        <v>301</v>
      </c>
      <c r="Q4480">
        <v>35</v>
      </c>
      <c r="R4480">
        <v>10</v>
      </c>
      <c r="S4480">
        <v>0</v>
      </c>
      <c r="T4480">
        <v>390</v>
      </c>
    </row>
    <row r="4481" spans="1:20" x14ac:dyDescent="0.2">
      <c r="A4481" s="1">
        <v>43452</v>
      </c>
      <c r="B4481" t="s">
        <v>24</v>
      </c>
      <c r="C4481">
        <v>12</v>
      </c>
      <c r="D4481">
        <v>2</v>
      </c>
      <c r="E4481">
        <v>0</v>
      </c>
      <c r="F4481">
        <v>30</v>
      </c>
      <c r="G4481" s="5">
        <v>1.9166666666666601</v>
      </c>
      <c r="H4481" s="5">
        <v>66679.083333333299</v>
      </c>
      <c r="I4481">
        <v>9</v>
      </c>
      <c r="J4481">
        <v>2</v>
      </c>
      <c r="K4481">
        <v>0</v>
      </c>
      <c r="L4481">
        <v>22</v>
      </c>
      <c r="M4481">
        <v>11</v>
      </c>
      <c r="N4481">
        <v>2</v>
      </c>
      <c r="O4481">
        <v>0</v>
      </c>
      <c r="P4481">
        <v>28</v>
      </c>
      <c r="Q4481">
        <v>11</v>
      </c>
      <c r="R4481">
        <v>2</v>
      </c>
      <c r="S4481">
        <v>0</v>
      </c>
      <c r="T4481">
        <v>30</v>
      </c>
    </row>
    <row r="4482" spans="1:20" x14ac:dyDescent="0.2">
      <c r="A4482" s="1">
        <v>43452</v>
      </c>
      <c r="B4482" t="s">
        <v>25</v>
      </c>
      <c r="C4482">
        <v>12</v>
      </c>
      <c r="D4482">
        <v>4</v>
      </c>
      <c r="E4482">
        <v>0</v>
      </c>
      <c r="F4482">
        <v>48</v>
      </c>
      <c r="G4482" s="5">
        <v>4.0909090909090899</v>
      </c>
      <c r="H4482" s="5">
        <v>54754</v>
      </c>
      <c r="I4482">
        <v>7</v>
      </c>
      <c r="J4482">
        <v>4</v>
      </c>
      <c r="K4482">
        <v>0</v>
      </c>
      <c r="L4482">
        <v>24</v>
      </c>
      <c r="M4482">
        <v>5</v>
      </c>
      <c r="N4482">
        <v>4</v>
      </c>
      <c r="O4482">
        <v>0</v>
      </c>
      <c r="P4482">
        <v>19</v>
      </c>
      <c r="Q4482">
        <v>6</v>
      </c>
      <c r="R4482">
        <v>4</v>
      </c>
      <c r="S4482">
        <v>0</v>
      </c>
      <c r="T4482">
        <v>23</v>
      </c>
    </row>
    <row r="4483" spans="1:20" x14ac:dyDescent="0.2">
      <c r="A4483" s="1">
        <v>43452</v>
      </c>
      <c r="B4483" t="s">
        <v>26</v>
      </c>
      <c r="C4483">
        <v>55</v>
      </c>
      <c r="D4483">
        <v>2</v>
      </c>
      <c r="E4483">
        <v>0</v>
      </c>
      <c r="F4483">
        <v>105</v>
      </c>
      <c r="G4483" s="5">
        <v>4.5806451612903203</v>
      </c>
      <c r="H4483" s="5">
        <v>48513.483870967699</v>
      </c>
      <c r="I4483">
        <v>34</v>
      </c>
      <c r="J4483">
        <v>2</v>
      </c>
      <c r="K4483">
        <v>0</v>
      </c>
      <c r="L4483">
        <v>68</v>
      </c>
      <c r="M4483">
        <v>23</v>
      </c>
      <c r="N4483">
        <v>2</v>
      </c>
      <c r="O4483">
        <v>0</v>
      </c>
      <c r="P4483">
        <v>44</v>
      </c>
      <c r="Q4483">
        <v>46</v>
      </c>
      <c r="R4483">
        <v>2</v>
      </c>
      <c r="S4483">
        <v>0</v>
      </c>
      <c r="T4483">
        <v>92</v>
      </c>
    </row>
    <row r="4484" spans="1:20" x14ac:dyDescent="0.2">
      <c r="A4484" s="1">
        <v>43452</v>
      </c>
      <c r="B4484" t="s">
        <v>27</v>
      </c>
      <c r="C4484">
        <v>5</v>
      </c>
      <c r="D4484">
        <v>9</v>
      </c>
      <c r="E4484">
        <v>0</v>
      </c>
      <c r="F4484">
        <v>54</v>
      </c>
      <c r="G4484" s="5">
        <v>3.4</v>
      </c>
      <c r="H4484" s="5">
        <v>60012.4</v>
      </c>
      <c r="I4484">
        <v>5</v>
      </c>
      <c r="J4484">
        <v>8</v>
      </c>
      <c r="K4484">
        <v>0</v>
      </c>
      <c r="L4484">
        <v>48</v>
      </c>
      <c r="M4484">
        <v>8</v>
      </c>
      <c r="N4484">
        <v>8</v>
      </c>
      <c r="O4484">
        <v>0</v>
      </c>
      <c r="P4484">
        <v>76</v>
      </c>
      <c r="Q4484">
        <v>3</v>
      </c>
      <c r="R4484">
        <v>9</v>
      </c>
      <c r="S4484">
        <v>0</v>
      </c>
      <c r="T4484">
        <v>30</v>
      </c>
    </row>
    <row r="4485" spans="1:20" x14ac:dyDescent="0.2">
      <c r="A4485" s="1">
        <v>43452</v>
      </c>
      <c r="B4485" t="s">
        <v>28</v>
      </c>
      <c r="C4485">
        <v>16</v>
      </c>
      <c r="D4485">
        <v>9</v>
      </c>
      <c r="E4485">
        <v>1</v>
      </c>
      <c r="F4485">
        <v>131</v>
      </c>
      <c r="G4485" s="5">
        <v>9.6875</v>
      </c>
      <c r="H4485" s="5">
        <v>37619.5</v>
      </c>
      <c r="I4485">
        <v>17</v>
      </c>
      <c r="J4485">
        <v>12</v>
      </c>
      <c r="K4485">
        <v>0</v>
      </c>
      <c r="L4485">
        <v>212</v>
      </c>
      <c r="M4485">
        <v>8</v>
      </c>
      <c r="N4485">
        <v>13</v>
      </c>
      <c r="O4485">
        <v>0</v>
      </c>
      <c r="P4485">
        <v>107</v>
      </c>
      <c r="Q4485">
        <v>12</v>
      </c>
      <c r="R4485">
        <v>12</v>
      </c>
      <c r="S4485">
        <v>0</v>
      </c>
      <c r="T4485">
        <v>143</v>
      </c>
    </row>
    <row r="4486" spans="1:20" x14ac:dyDescent="0.2">
      <c r="A4486" s="1">
        <v>43452</v>
      </c>
      <c r="B4486" t="s">
        <v>29</v>
      </c>
      <c r="C4486">
        <v>22</v>
      </c>
      <c r="D4486">
        <v>2</v>
      </c>
      <c r="E4486">
        <v>0</v>
      </c>
      <c r="F4486">
        <v>52</v>
      </c>
      <c r="G4486" s="5">
        <v>3.2</v>
      </c>
      <c r="H4486" s="5">
        <v>50116.4</v>
      </c>
      <c r="I4486">
        <v>11</v>
      </c>
      <c r="J4486">
        <v>2</v>
      </c>
      <c r="K4486">
        <v>0</v>
      </c>
      <c r="L4486">
        <v>30</v>
      </c>
      <c r="M4486">
        <v>14</v>
      </c>
      <c r="N4486">
        <v>2</v>
      </c>
      <c r="O4486">
        <v>0</v>
      </c>
      <c r="P4486">
        <v>42</v>
      </c>
      <c r="Q4486">
        <v>16</v>
      </c>
      <c r="R4486">
        <v>2</v>
      </c>
      <c r="S4486">
        <v>0</v>
      </c>
      <c r="T4486">
        <v>41</v>
      </c>
    </row>
    <row r="4487" spans="1:20" x14ac:dyDescent="0.2">
      <c r="A4487" s="1">
        <v>43452</v>
      </c>
      <c r="B4487" t="s">
        <v>30</v>
      </c>
      <c r="C4487">
        <v>10</v>
      </c>
      <c r="D4487">
        <v>2</v>
      </c>
      <c r="E4487">
        <v>0</v>
      </c>
      <c r="F4487">
        <v>28</v>
      </c>
      <c r="G4487" s="5">
        <v>6.2</v>
      </c>
      <c r="H4487" s="5">
        <v>40214.800000000003</v>
      </c>
      <c r="I4487">
        <v>17</v>
      </c>
      <c r="J4487">
        <v>2</v>
      </c>
      <c r="K4487">
        <v>0</v>
      </c>
      <c r="L4487">
        <v>56</v>
      </c>
      <c r="M4487">
        <v>7</v>
      </c>
      <c r="N4487">
        <v>2</v>
      </c>
      <c r="O4487">
        <v>0</v>
      </c>
      <c r="P4487">
        <v>24</v>
      </c>
      <c r="Q4487">
        <v>12</v>
      </c>
      <c r="R4487">
        <v>2</v>
      </c>
      <c r="S4487">
        <v>0</v>
      </c>
      <c r="T4487">
        <v>46</v>
      </c>
    </row>
    <row r="4488" spans="1:20" x14ac:dyDescent="0.2">
      <c r="A4488" s="1">
        <v>43452</v>
      </c>
      <c r="B4488" t="s">
        <v>31</v>
      </c>
      <c r="C4488">
        <v>77</v>
      </c>
      <c r="D4488">
        <v>14</v>
      </c>
      <c r="E4488">
        <v>0</v>
      </c>
      <c r="F4488">
        <v>1081</v>
      </c>
      <c r="G4488" s="5">
        <v>4.2533333333333303</v>
      </c>
      <c r="H4488" s="5">
        <v>46778.666666666599</v>
      </c>
      <c r="I4488">
        <v>83</v>
      </c>
      <c r="J4488">
        <v>13</v>
      </c>
      <c r="K4488">
        <v>0</v>
      </c>
      <c r="L4488">
        <v>1088</v>
      </c>
      <c r="M4488">
        <v>62</v>
      </c>
      <c r="N4488">
        <v>14</v>
      </c>
      <c r="O4488">
        <v>0</v>
      </c>
      <c r="P4488">
        <v>863</v>
      </c>
      <c r="Q4488">
        <v>73</v>
      </c>
      <c r="R4488">
        <v>12</v>
      </c>
      <c r="S4488">
        <v>0</v>
      </c>
      <c r="T4488">
        <v>909</v>
      </c>
    </row>
    <row r="4489" spans="1:20" x14ac:dyDescent="0.2">
      <c r="A4489" s="1">
        <v>43452</v>
      </c>
      <c r="B4489" t="s">
        <v>32</v>
      </c>
      <c r="C4489">
        <v>22</v>
      </c>
      <c r="D4489">
        <v>3</v>
      </c>
      <c r="E4489">
        <v>0</v>
      </c>
      <c r="F4489">
        <v>92</v>
      </c>
      <c r="G4489" s="5">
        <v>3.7619047619047601</v>
      </c>
      <c r="H4489" s="5">
        <v>52522.333333333299</v>
      </c>
      <c r="I4489">
        <v>31</v>
      </c>
      <c r="J4489">
        <v>3</v>
      </c>
      <c r="K4489">
        <v>0</v>
      </c>
      <c r="L4489">
        <v>116</v>
      </c>
      <c r="M4489">
        <v>29</v>
      </c>
      <c r="N4489">
        <v>3</v>
      </c>
      <c r="O4489">
        <v>0</v>
      </c>
      <c r="P4489">
        <v>131</v>
      </c>
      <c r="Q4489">
        <v>19</v>
      </c>
      <c r="R4489">
        <v>3</v>
      </c>
      <c r="S4489">
        <v>0</v>
      </c>
      <c r="T4489">
        <v>69</v>
      </c>
    </row>
    <row r="4490" spans="1:20" x14ac:dyDescent="0.2">
      <c r="A4490" s="1">
        <v>43453</v>
      </c>
      <c r="B4490" t="s">
        <v>18</v>
      </c>
      <c r="C4490">
        <v>20</v>
      </c>
      <c r="D4490">
        <v>4</v>
      </c>
      <c r="E4490">
        <v>0</v>
      </c>
      <c r="F4490">
        <v>70</v>
      </c>
      <c r="G4490" s="5">
        <v>2.75</v>
      </c>
      <c r="H4490" s="5">
        <v>50150.625</v>
      </c>
      <c r="I4490">
        <v>5</v>
      </c>
      <c r="J4490">
        <v>4</v>
      </c>
      <c r="K4490">
        <v>0</v>
      </c>
      <c r="L4490">
        <v>18</v>
      </c>
      <c r="M4490">
        <v>5</v>
      </c>
      <c r="N4490">
        <v>4</v>
      </c>
      <c r="O4490">
        <v>0</v>
      </c>
      <c r="P4490">
        <v>18</v>
      </c>
      <c r="Q4490">
        <v>7</v>
      </c>
      <c r="R4490">
        <v>4</v>
      </c>
      <c r="S4490">
        <v>1</v>
      </c>
      <c r="T4490">
        <v>21</v>
      </c>
    </row>
    <row r="4491" spans="1:20" x14ac:dyDescent="0.2">
      <c r="A4491" s="1">
        <v>43453</v>
      </c>
      <c r="B4491" t="s">
        <v>19</v>
      </c>
      <c r="C4491">
        <v>20</v>
      </c>
      <c r="D4491">
        <v>18</v>
      </c>
      <c r="E4491">
        <v>1</v>
      </c>
      <c r="F4491">
        <v>340</v>
      </c>
      <c r="G4491" s="5">
        <v>2.2999999999999998</v>
      </c>
      <c r="H4491" s="5">
        <v>45249.05</v>
      </c>
      <c r="I4491">
        <v>32</v>
      </c>
      <c r="J4491">
        <v>14</v>
      </c>
      <c r="K4491">
        <v>0</v>
      </c>
      <c r="L4491">
        <v>442</v>
      </c>
      <c r="M4491">
        <v>25</v>
      </c>
      <c r="N4491">
        <v>14</v>
      </c>
      <c r="O4491">
        <v>1</v>
      </c>
      <c r="P4491">
        <v>311</v>
      </c>
      <c r="Q4491">
        <v>17</v>
      </c>
      <c r="R4491">
        <v>9</v>
      </c>
      <c r="S4491">
        <v>1</v>
      </c>
      <c r="T4491">
        <v>142</v>
      </c>
    </row>
    <row r="4492" spans="1:20" x14ac:dyDescent="0.2">
      <c r="A4492" s="1">
        <v>43453</v>
      </c>
      <c r="B4492" t="s">
        <v>20</v>
      </c>
      <c r="C4492">
        <v>25</v>
      </c>
      <c r="D4492">
        <v>11</v>
      </c>
      <c r="E4492">
        <v>0</v>
      </c>
      <c r="F4492">
        <v>268</v>
      </c>
      <c r="G4492" s="5">
        <v>2.2222222222222201</v>
      </c>
      <c r="H4492" s="5">
        <v>61231.777777777701</v>
      </c>
      <c r="I4492">
        <v>19</v>
      </c>
      <c r="J4492">
        <v>9</v>
      </c>
      <c r="K4492">
        <v>0</v>
      </c>
      <c r="L4492">
        <v>153</v>
      </c>
      <c r="M4492">
        <v>16</v>
      </c>
      <c r="N4492">
        <v>14</v>
      </c>
      <c r="O4492">
        <v>0</v>
      </c>
      <c r="P4492">
        <v>218</v>
      </c>
      <c r="Q4492">
        <v>20</v>
      </c>
      <c r="R4492">
        <v>12</v>
      </c>
      <c r="S4492">
        <v>7</v>
      </c>
      <c r="T4492">
        <v>187</v>
      </c>
    </row>
    <row r="4493" spans="1:20" x14ac:dyDescent="0.2">
      <c r="A4493" s="1">
        <v>43453</v>
      </c>
      <c r="B4493" t="s">
        <v>21</v>
      </c>
      <c r="C4493">
        <v>6</v>
      </c>
      <c r="D4493">
        <v>10</v>
      </c>
      <c r="E4493">
        <v>0</v>
      </c>
      <c r="F4493">
        <v>60</v>
      </c>
      <c r="G4493" s="5">
        <v>2.6666666666666599</v>
      </c>
      <c r="H4493" s="5">
        <v>16716.5</v>
      </c>
      <c r="I4493">
        <v>14</v>
      </c>
      <c r="J4493">
        <v>10</v>
      </c>
      <c r="K4493">
        <v>0</v>
      </c>
      <c r="L4493">
        <v>140</v>
      </c>
      <c r="M4493">
        <v>11</v>
      </c>
      <c r="N4493">
        <v>10</v>
      </c>
      <c r="O4493">
        <v>0</v>
      </c>
      <c r="P4493">
        <v>110</v>
      </c>
      <c r="Q4493">
        <v>7</v>
      </c>
      <c r="R4493">
        <v>10</v>
      </c>
      <c r="S4493">
        <v>0</v>
      </c>
      <c r="T4493">
        <v>70</v>
      </c>
    </row>
    <row r="4494" spans="1:20" x14ac:dyDescent="0.2">
      <c r="A4494" s="1">
        <v>43453</v>
      </c>
      <c r="B4494" t="s">
        <v>22</v>
      </c>
      <c r="C4494">
        <v>17</v>
      </c>
      <c r="D4494">
        <v>8</v>
      </c>
      <c r="E4494">
        <v>0</v>
      </c>
      <c r="F4494">
        <v>158</v>
      </c>
      <c r="G4494" s="5">
        <v>1.8235294117647001</v>
      </c>
      <c r="H4494" s="5">
        <v>64779.823529411697</v>
      </c>
      <c r="I4494">
        <v>38</v>
      </c>
      <c r="J4494">
        <v>7</v>
      </c>
      <c r="K4494">
        <v>0</v>
      </c>
      <c r="L4494">
        <v>334</v>
      </c>
      <c r="M4494">
        <v>28</v>
      </c>
      <c r="N4494">
        <v>8</v>
      </c>
      <c r="O4494">
        <v>1</v>
      </c>
      <c r="P4494">
        <v>243</v>
      </c>
      <c r="Q4494">
        <v>15</v>
      </c>
      <c r="R4494">
        <v>8</v>
      </c>
      <c r="S4494">
        <v>0</v>
      </c>
      <c r="T4494">
        <v>147</v>
      </c>
    </row>
    <row r="4495" spans="1:20" x14ac:dyDescent="0.2">
      <c r="A4495" s="1">
        <v>43453</v>
      </c>
      <c r="B4495" t="s">
        <v>23</v>
      </c>
      <c r="C4495">
        <v>35</v>
      </c>
      <c r="D4495">
        <v>10</v>
      </c>
      <c r="E4495">
        <v>0</v>
      </c>
      <c r="F4495">
        <v>378</v>
      </c>
      <c r="G4495" s="5">
        <v>3.84375</v>
      </c>
      <c r="H4495" s="5">
        <v>34543.8125</v>
      </c>
      <c r="I4495">
        <v>50</v>
      </c>
      <c r="J4495">
        <v>10</v>
      </c>
      <c r="K4495">
        <v>0</v>
      </c>
      <c r="L4495">
        <v>559</v>
      </c>
      <c r="M4495">
        <v>58</v>
      </c>
      <c r="N4495">
        <v>10</v>
      </c>
      <c r="O4495">
        <v>0</v>
      </c>
      <c r="P4495">
        <v>631</v>
      </c>
      <c r="Q4495">
        <v>27</v>
      </c>
      <c r="R4495">
        <v>10</v>
      </c>
      <c r="S4495">
        <v>1</v>
      </c>
      <c r="T4495">
        <v>291</v>
      </c>
    </row>
    <row r="4496" spans="1:20" x14ac:dyDescent="0.2">
      <c r="A4496" s="1">
        <v>43453</v>
      </c>
      <c r="B4496" t="s">
        <v>24</v>
      </c>
      <c r="C4496">
        <v>19</v>
      </c>
      <c r="D4496">
        <v>2</v>
      </c>
      <c r="E4496">
        <v>0</v>
      </c>
      <c r="F4496">
        <v>50</v>
      </c>
      <c r="G4496" s="5">
        <v>2.1052631578947301</v>
      </c>
      <c r="H4496" s="5">
        <v>68528.210526315699</v>
      </c>
      <c r="I4496">
        <v>22</v>
      </c>
      <c r="J4496">
        <v>2</v>
      </c>
      <c r="K4496">
        <v>0</v>
      </c>
      <c r="L4496">
        <v>54</v>
      </c>
      <c r="M4496">
        <v>12</v>
      </c>
      <c r="N4496">
        <v>2</v>
      </c>
      <c r="O4496">
        <v>0</v>
      </c>
      <c r="P4496">
        <v>54</v>
      </c>
      <c r="Q4496">
        <v>18</v>
      </c>
      <c r="R4496">
        <v>2</v>
      </c>
      <c r="S4496">
        <v>1</v>
      </c>
      <c r="T4496">
        <v>48</v>
      </c>
    </row>
    <row r="4497" spans="1:20" x14ac:dyDescent="0.2">
      <c r="A4497" s="1">
        <v>43453</v>
      </c>
      <c r="B4497" t="s">
        <v>25</v>
      </c>
      <c r="C4497">
        <v>19</v>
      </c>
      <c r="D4497">
        <v>4</v>
      </c>
      <c r="E4497">
        <v>0</v>
      </c>
      <c r="F4497">
        <v>76</v>
      </c>
      <c r="G4497" s="5">
        <v>4.375</v>
      </c>
      <c r="H4497" s="5">
        <v>25356.75</v>
      </c>
      <c r="I4497">
        <v>0</v>
      </c>
      <c r="J4497">
        <v>0</v>
      </c>
      <c r="K4497">
        <v>0</v>
      </c>
      <c r="L4497">
        <v>0</v>
      </c>
      <c r="M4497">
        <v>5</v>
      </c>
      <c r="N4497">
        <v>4</v>
      </c>
      <c r="O4497">
        <v>0</v>
      </c>
      <c r="P4497">
        <v>20</v>
      </c>
      <c r="Q4497">
        <v>10</v>
      </c>
      <c r="R4497">
        <v>4</v>
      </c>
      <c r="S4497">
        <v>0</v>
      </c>
      <c r="T4497">
        <v>40</v>
      </c>
    </row>
    <row r="4498" spans="1:20" x14ac:dyDescent="0.2">
      <c r="A4498" s="1">
        <v>43453</v>
      </c>
      <c r="B4498" t="s">
        <v>26</v>
      </c>
      <c r="C4498">
        <v>59</v>
      </c>
      <c r="D4498">
        <v>2</v>
      </c>
      <c r="E4498">
        <v>0</v>
      </c>
      <c r="F4498">
        <v>115</v>
      </c>
      <c r="G4498" s="5">
        <v>3.9285714285714199</v>
      </c>
      <c r="H4498" s="5">
        <v>39545.857142857101</v>
      </c>
      <c r="I4498">
        <v>40</v>
      </c>
      <c r="J4498">
        <v>2</v>
      </c>
      <c r="K4498">
        <v>0</v>
      </c>
      <c r="L4498">
        <v>79</v>
      </c>
      <c r="M4498">
        <v>21</v>
      </c>
      <c r="N4498">
        <v>2</v>
      </c>
      <c r="O4498">
        <v>0</v>
      </c>
      <c r="P4498">
        <v>41</v>
      </c>
      <c r="Q4498">
        <v>28</v>
      </c>
      <c r="R4498">
        <v>2</v>
      </c>
      <c r="S4498">
        <v>0</v>
      </c>
      <c r="T4498">
        <v>55</v>
      </c>
    </row>
    <row r="4499" spans="1:20" x14ac:dyDescent="0.2">
      <c r="A4499" s="1">
        <v>43453</v>
      </c>
      <c r="B4499" t="s">
        <v>27</v>
      </c>
      <c r="C4499">
        <v>2</v>
      </c>
      <c r="D4499">
        <v>9</v>
      </c>
      <c r="E4499">
        <v>0</v>
      </c>
      <c r="F4499">
        <v>20</v>
      </c>
      <c r="G4499" s="5">
        <v>2.5</v>
      </c>
      <c r="H4499" s="5">
        <v>50324</v>
      </c>
      <c r="I4499">
        <v>10</v>
      </c>
      <c r="J4499">
        <v>8</v>
      </c>
      <c r="K4499">
        <v>0</v>
      </c>
      <c r="L4499">
        <v>90</v>
      </c>
      <c r="M4499">
        <v>5</v>
      </c>
      <c r="N4499">
        <v>8</v>
      </c>
      <c r="O4499">
        <v>0</v>
      </c>
      <c r="P4499">
        <v>48</v>
      </c>
      <c r="Q4499">
        <v>5</v>
      </c>
      <c r="R4499">
        <v>9</v>
      </c>
      <c r="S4499">
        <v>7</v>
      </c>
      <c r="T4499">
        <v>21</v>
      </c>
    </row>
    <row r="4500" spans="1:20" x14ac:dyDescent="0.2">
      <c r="A4500" s="1">
        <v>43453</v>
      </c>
      <c r="B4500" t="s">
        <v>28</v>
      </c>
      <c r="C4500">
        <v>39</v>
      </c>
      <c r="D4500">
        <v>8</v>
      </c>
      <c r="E4500">
        <v>0</v>
      </c>
      <c r="F4500">
        <v>310</v>
      </c>
      <c r="G4500" s="5">
        <v>5.2727272727272698</v>
      </c>
      <c r="H4500" s="5">
        <v>45685.409090909001</v>
      </c>
      <c r="I4500">
        <v>18</v>
      </c>
      <c r="J4500">
        <v>8</v>
      </c>
      <c r="K4500">
        <v>0</v>
      </c>
      <c r="L4500">
        <v>134</v>
      </c>
      <c r="M4500">
        <v>21</v>
      </c>
      <c r="N4500">
        <v>20</v>
      </c>
      <c r="O4500">
        <v>0</v>
      </c>
      <c r="P4500">
        <v>306</v>
      </c>
      <c r="Q4500">
        <v>18</v>
      </c>
      <c r="R4500">
        <v>12</v>
      </c>
      <c r="S4500">
        <v>3</v>
      </c>
      <c r="T4500">
        <v>197</v>
      </c>
    </row>
    <row r="4501" spans="1:20" x14ac:dyDescent="0.2">
      <c r="A4501" s="1">
        <v>43453</v>
      </c>
      <c r="B4501" t="s">
        <v>29</v>
      </c>
      <c r="C4501">
        <v>16</v>
      </c>
      <c r="D4501">
        <v>2</v>
      </c>
      <c r="E4501">
        <v>0</v>
      </c>
      <c r="F4501">
        <v>60</v>
      </c>
      <c r="G4501" s="5">
        <v>3.6666666666666599</v>
      </c>
      <c r="H4501" s="5">
        <v>40201.666666666599</v>
      </c>
      <c r="I4501">
        <v>17</v>
      </c>
      <c r="J4501">
        <v>2</v>
      </c>
      <c r="K4501">
        <v>0</v>
      </c>
      <c r="L4501">
        <v>37</v>
      </c>
      <c r="M4501">
        <v>13</v>
      </c>
      <c r="N4501">
        <v>2</v>
      </c>
      <c r="O4501">
        <v>0</v>
      </c>
      <c r="P4501">
        <v>51</v>
      </c>
      <c r="Q4501">
        <v>16</v>
      </c>
      <c r="R4501">
        <v>2</v>
      </c>
      <c r="S4501">
        <v>1</v>
      </c>
      <c r="T4501">
        <v>58</v>
      </c>
    </row>
    <row r="4502" spans="1:20" x14ac:dyDescent="0.2">
      <c r="A4502" s="1">
        <v>43453</v>
      </c>
      <c r="B4502" t="s">
        <v>30</v>
      </c>
      <c r="C4502">
        <v>20</v>
      </c>
      <c r="D4502">
        <v>2</v>
      </c>
      <c r="E4502">
        <v>0</v>
      </c>
      <c r="F4502">
        <v>102</v>
      </c>
      <c r="G4502" s="5">
        <v>2.7333333333333298</v>
      </c>
      <c r="H4502" s="5">
        <v>60156.266666666597</v>
      </c>
      <c r="I4502">
        <v>16</v>
      </c>
      <c r="J4502">
        <v>2</v>
      </c>
      <c r="K4502">
        <v>0</v>
      </c>
      <c r="L4502">
        <v>42</v>
      </c>
      <c r="M4502">
        <v>16</v>
      </c>
      <c r="N4502">
        <v>2</v>
      </c>
      <c r="O4502">
        <v>0</v>
      </c>
      <c r="P4502">
        <v>52</v>
      </c>
      <c r="Q4502">
        <v>14</v>
      </c>
      <c r="R4502">
        <v>2</v>
      </c>
      <c r="S4502">
        <v>0</v>
      </c>
      <c r="T4502">
        <v>50</v>
      </c>
    </row>
    <row r="4503" spans="1:20" x14ac:dyDescent="0.2">
      <c r="A4503" s="1">
        <v>43453</v>
      </c>
      <c r="B4503" t="s">
        <v>31</v>
      </c>
      <c r="C4503">
        <v>84</v>
      </c>
      <c r="D4503">
        <v>13</v>
      </c>
      <c r="E4503">
        <v>0</v>
      </c>
      <c r="F4503">
        <v>1208</v>
      </c>
      <c r="G4503" s="5">
        <v>3.0579710144927499</v>
      </c>
      <c r="H4503" s="5">
        <v>50955.115942028897</v>
      </c>
      <c r="I4503">
        <v>110</v>
      </c>
      <c r="J4503">
        <v>13</v>
      </c>
      <c r="K4503">
        <v>0</v>
      </c>
      <c r="L4503">
        <v>1396</v>
      </c>
      <c r="M4503">
        <v>72</v>
      </c>
      <c r="N4503">
        <v>20</v>
      </c>
      <c r="O4503">
        <v>0</v>
      </c>
      <c r="P4503">
        <v>1374</v>
      </c>
      <c r="Q4503">
        <v>74</v>
      </c>
      <c r="R4503">
        <v>15</v>
      </c>
      <c r="S4503">
        <v>2</v>
      </c>
      <c r="T4503">
        <v>1072</v>
      </c>
    </row>
    <row r="4504" spans="1:20" x14ac:dyDescent="0.2">
      <c r="A4504" s="1">
        <v>43453</v>
      </c>
      <c r="B4504" t="s">
        <v>32</v>
      </c>
      <c r="C4504">
        <v>38</v>
      </c>
      <c r="D4504">
        <v>3</v>
      </c>
      <c r="E4504">
        <v>0</v>
      </c>
      <c r="F4504">
        <v>199</v>
      </c>
      <c r="G4504" s="5">
        <v>2.5517241379310298</v>
      </c>
      <c r="H4504" s="5">
        <v>55326.344827586203</v>
      </c>
      <c r="I4504">
        <v>28</v>
      </c>
      <c r="J4504">
        <v>3</v>
      </c>
      <c r="K4504">
        <v>0</v>
      </c>
      <c r="L4504">
        <v>122</v>
      </c>
      <c r="M4504">
        <v>31</v>
      </c>
      <c r="N4504">
        <v>3</v>
      </c>
      <c r="O4504">
        <v>0</v>
      </c>
      <c r="P4504">
        <v>126</v>
      </c>
      <c r="Q4504">
        <v>20</v>
      </c>
      <c r="R4504">
        <v>3</v>
      </c>
      <c r="S4504">
        <v>1</v>
      </c>
      <c r="T4504">
        <v>72</v>
      </c>
    </row>
    <row r="4505" spans="1:20" x14ac:dyDescent="0.2">
      <c r="A4505" s="1">
        <v>43454</v>
      </c>
      <c r="B4505" t="s">
        <v>18</v>
      </c>
      <c r="C4505">
        <v>11</v>
      </c>
      <c r="D4505">
        <v>4</v>
      </c>
      <c r="E4505">
        <v>0</v>
      </c>
      <c r="F4505">
        <v>38</v>
      </c>
      <c r="G4505" s="5">
        <v>5.5714285714285703</v>
      </c>
      <c r="H4505" s="5">
        <v>43010.714285714203</v>
      </c>
      <c r="I4505">
        <v>19</v>
      </c>
      <c r="J4505">
        <v>4</v>
      </c>
      <c r="K4505">
        <v>0</v>
      </c>
      <c r="L4505">
        <v>66</v>
      </c>
      <c r="M4505">
        <v>0</v>
      </c>
      <c r="N4505">
        <v>0</v>
      </c>
      <c r="O4505">
        <v>0</v>
      </c>
      <c r="P4505">
        <v>0</v>
      </c>
      <c r="Q4505">
        <v>9</v>
      </c>
      <c r="R4505">
        <v>4</v>
      </c>
      <c r="S4505">
        <v>0</v>
      </c>
      <c r="T4505">
        <v>32</v>
      </c>
    </row>
    <row r="4506" spans="1:20" x14ac:dyDescent="0.2">
      <c r="A4506" s="1">
        <v>43454</v>
      </c>
      <c r="B4506" t="s">
        <v>19</v>
      </c>
      <c r="C4506">
        <v>34</v>
      </c>
      <c r="D4506">
        <v>15</v>
      </c>
      <c r="E4506">
        <v>1</v>
      </c>
      <c r="F4506">
        <v>461</v>
      </c>
      <c r="G4506" s="5">
        <v>7.1</v>
      </c>
      <c r="H4506" s="5">
        <v>55174.7</v>
      </c>
      <c r="I4506">
        <v>30</v>
      </c>
      <c r="J4506">
        <v>16</v>
      </c>
      <c r="K4506">
        <v>1</v>
      </c>
      <c r="L4506">
        <v>447</v>
      </c>
      <c r="M4506">
        <v>0</v>
      </c>
      <c r="N4506">
        <v>0</v>
      </c>
      <c r="O4506">
        <v>0</v>
      </c>
      <c r="P4506">
        <v>0</v>
      </c>
      <c r="Q4506">
        <v>16</v>
      </c>
      <c r="R4506">
        <v>13</v>
      </c>
      <c r="S4506">
        <v>0</v>
      </c>
      <c r="T4506">
        <v>207</v>
      </c>
    </row>
    <row r="4507" spans="1:20" x14ac:dyDescent="0.2">
      <c r="A4507" s="1">
        <v>43454</v>
      </c>
      <c r="B4507" t="s">
        <v>20</v>
      </c>
      <c r="C4507">
        <v>33</v>
      </c>
      <c r="D4507">
        <v>11</v>
      </c>
      <c r="E4507">
        <v>0</v>
      </c>
      <c r="F4507">
        <v>380</v>
      </c>
      <c r="G4507" s="5">
        <v>5.6666666666666599</v>
      </c>
      <c r="H4507" s="5">
        <v>28065.611111111099</v>
      </c>
      <c r="I4507">
        <v>33</v>
      </c>
      <c r="J4507">
        <v>10</v>
      </c>
      <c r="K4507">
        <v>3</v>
      </c>
      <c r="L4507">
        <v>266</v>
      </c>
      <c r="M4507">
        <v>0</v>
      </c>
      <c r="N4507">
        <v>0</v>
      </c>
      <c r="O4507">
        <v>0</v>
      </c>
      <c r="P4507">
        <v>0</v>
      </c>
      <c r="Q4507">
        <v>11</v>
      </c>
      <c r="R4507">
        <v>9</v>
      </c>
      <c r="S4507">
        <v>0</v>
      </c>
      <c r="T4507">
        <v>102</v>
      </c>
    </row>
    <row r="4508" spans="1:20" x14ac:dyDescent="0.2">
      <c r="A4508" s="1">
        <v>43454</v>
      </c>
      <c r="B4508" t="s">
        <v>21</v>
      </c>
      <c r="C4508">
        <v>14</v>
      </c>
      <c r="D4508">
        <v>10</v>
      </c>
      <c r="E4508">
        <v>0</v>
      </c>
      <c r="F4508">
        <v>141</v>
      </c>
      <c r="G4508" s="5">
        <v>5.4615384615384599</v>
      </c>
      <c r="H4508" s="5">
        <v>61652.384615384603</v>
      </c>
      <c r="I4508">
        <v>17</v>
      </c>
      <c r="J4508">
        <v>10</v>
      </c>
      <c r="K4508">
        <v>0</v>
      </c>
      <c r="L4508">
        <v>170</v>
      </c>
      <c r="M4508">
        <v>0</v>
      </c>
      <c r="N4508">
        <v>0</v>
      </c>
      <c r="O4508">
        <v>0</v>
      </c>
      <c r="P4508">
        <v>0</v>
      </c>
      <c r="Q4508">
        <v>12</v>
      </c>
      <c r="R4508">
        <v>10</v>
      </c>
      <c r="S4508">
        <v>0</v>
      </c>
      <c r="T4508">
        <v>122</v>
      </c>
    </row>
    <row r="4509" spans="1:20" x14ac:dyDescent="0.2">
      <c r="A4509" s="1">
        <v>43454</v>
      </c>
      <c r="B4509" t="s">
        <v>22</v>
      </c>
      <c r="C4509">
        <v>34</v>
      </c>
      <c r="D4509">
        <v>8</v>
      </c>
      <c r="E4509">
        <v>0</v>
      </c>
      <c r="F4509">
        <v>319</v>
      </c>
      <c r="G4509" s="5">
        <v>3.75</v>
      </c>
      <c r="H4509" s="5">
        <v>65707.59375</v>
      </c>
      <c r="I4509">
        <v>48</v>
      </c>
      <c r="J4509">
        <v>7</v>
      </c>
      <c r="K4509">
        <v>0</v>
      </c>
      <c r="L4509">
        <v>398</v>
      </c>
      <c r="M4509">
        <v>0</v>
      </c>
      <c r="N4509">
        <v>0</v>
      </c>
      <c r="O4509">
        <v>0</v>
      </c>
      <c r="P4509">
        <v>0</v>
      </c>
      <c r="Q4509">
        <v>19</v>
      </c>
      <c r="R4509">
        <v>8</v>
      </c>
      <c r="S4509">
        <v>0</v>
      </c>
      <c r="T4509">
        <v>177</v>
      </c>
    </row>
    <row r="4510" spans="1:20" x14ac:dyDescent="0.2">
      <c r="A4510" s="1">
        <v>43454</v>
      </c>
      <c r="B4510" t="s">
        <v>23</v>
      </c>
      <c r="C4510">
        <v>29</v>
      </c>
      <c r="D4510">
        <v>10</v>
      </c>
      <c r="E4510">
        <v>0</v>
      </c>
      <c r="F4510">
        <v>324</v>
      </c>
      <c r="G4510" s="5">
        <v>3.7857142857142798</v>
      </c>
      <c r="H4510" s="5">
        <v>46636.571428571398</v>
      </c>
      <c r="I4510">
        <v>42</v>
      </c>
      <c r="J4510">
        <v>10</v>
      </c>
      <c r="K4510">
        <v>0</v>
      </c>
      <c r="L4510">
        <v>468</v>
      </c>
      <c r="M4510">
        <v>0</v>
      </c>
      <c r="N4510">
        <v>0</v>
      </c>
      <c r="O4510">
        <v>0</v>
      </c>
      <c r="P4510">
        <v>0</v>
      </c>
      <c r="Q4510">
        <v>44</v>
      </c>
      <c r="R4510">
        <v>10</v>
      </c>
      <c r="S4510">
        <v>0</v>
      </c>
      <c r="T4510">
        <v>488</v>
      </c>
    </row>
    <row r="4511" spans="1:20" x14ac:dyDescent="0.2">
      <c r="A4511" s="1">
        <v>43454</v>
      </c>
      <c r="B4511" t="s">
        <v>24</v>
      </c>
      <c r="C4511">
        <v>8</v>
      </c>
      <c r="D4511">
        <v>2</v>
      </c>
      <c r="E4511">
        <v>0</v>
      </c>
      <c r="F4511">
        <v>26</v>
      </c>
      <c r="G4511" s="5">
        <v>7.375</v>
      </c>
      <c r="H4511" s="5">
        <v>37580.125</v>
      </c>
      <c r="I4511">
        <v>17</v>
      </c>
      <c r="J4511">
        <v>2</v>
      </c>
      <c r="K4511">
        <v>0</v>
      </c>
      <c r="L4511">
        <v>42</v>
      </c>
      <c r="M4511">
        <v>0</v>
      </c>
      <c r="N4511">
        <v>0</v>
      </c>
      <c r="O4511">
        <v>0</v>
      </c>
      <c r="P4511">
        <v>0</v>
      </c>
      <c r="Q4511">
        <v>9</v>
      </c>
      <c r="R4511">
        <v>2</v>
      </c>
      <c r="S4511">
        <v>0</v>
      </c>
      <c r="T4511">
        <v>22</v>
      </c>
    </row>
    <row r="4512" spans="1:20" x14ac:dyDescent="0.2">
      <c r="A4512" s="1">
        <v>43454</v>
      </c>
      <c r="B4512" t="s">
        <v>25</v>
      </c>
      <c r="C4512">
        <v>6</v>
      </c>
      <c r="D4512">
        <v>4</v>
      </c>
      <c r="E4512">
        <v>0</v>
      </c>
      <c r="F4512">
        <v>24</v>
      </c>
      <c r="G4512" s="5">
        <v>4.25</v>
      </c>
      <c r="H4512" s="5">
        <v>50045</v>
      </c>
      <c r="I4512">
        <v>6</v>
      </c>
      <c r="J4512">
        <v>4</v>
      </c>
      <c r="K4512">
        <v>1</v>
      </c>
      <c r="L4512">
        <v>18</v>
      </c>
      <c r="M4512">
        <v>0</v>
      </c>
      <c r="N4512">
        <v>0</v>
      </c>
      <c r="O4512">
        <v>0</v>
      </c>
      <c r="P4512">
        <v>0</v>
      </c>
      <c r="Q4512">
        <v>4</v>
      </c>
      <c r="R4512">
        <v>4</v>
      </c>
      <c r="S4512">
        <v>0</v>
      </c>
      <c r="T4512">
        <v>16</v>
      </c>
    </row>
    <row r="4513" spans="1:20" x14ac:dyDescent="0.2">
      <c r="A4513" s="1">
        <v>43454</v>
      </c>
      <c r="B4513" t="s">
        <v>26</v>
      </c>
      <c r="C4513">
        <v>20</v>
      </c>
      <c r="D4513">
        <v>2</v>
      </c>
      <c r="E4513">
        <v>0</v>
      </c>
      <c r="F4513">
        <v>39</v>
      </c>
      <c r="G4513" s="5">
        <v>7.0666666666666602</v>
      </c>
      <c r="H4513" s="5">
        <v>20219.266666666601</v>
      </c>
      <c r="I4513">
        <v>49</v>
      </c>
      <c r="J4513">
        <v>2</v>
      </c>
      <c r="K4513">
        <v>0</v>
      </c>
      <c r="L4513">
        <v>96</v>
      </c>
      <c r="M4513">
        <v>0</v>
      </c>
      <c r="N4513">
        <v>0</v>
      </c>
      <c r="O4513">
        <v>0</v>
      </c>
      <c r="P4513">
        <v>0</v>
      </c>
      <c r="Q4513">
        <v>22</v>
      </c>
      <c r="R4513">
        <v>2</v>
      </c>
      <c r="S4513">
        <v>0</v>
      </c>
      <c r="T4513">
        <v>44</v>
      </c>
    </row>
    <row r="4514" spans="1:20" x14ac:dyDescent="0.2">
      <c r="A4514" s="1">
        <v>43454</v>
      </c>
      <c r="B4514" t="s">
        <v>27</v>
      </c>
      <c r="C4514">
        <v>9</v>
      </c>
      <c r="D4514">
        <v>9</v>
      </c>
      <c r="E4514">
        <v>0</v>
      </c>
      <c r="F4514">
        <v>92</v>
      </c>
      <c r="G4514" s="5">
        <v>1.7777777777777699</v>
      </c>
      <c r="H4514" s="5">
        <v>66872.555555555504</v>
      </c>
      <c r="I4514">
        <v>17</v>
      </c>
      <c r="J4514">
        <v>8</v>
      </c>
      <c r="K4514">
        <v>1</v>
      </c>
      <c r="L4514">
        <v>147</v>
      </c>
      <c r="M4514">
        <v>0</v>
      </c>
      <c r="N4514">
        <v>0</v>
      </c>
      <c r="O4514">
        <v>0</v>
      </c>
      <c r="P4514">
        <v>0</v>
      </c>
      <c r="Q4514">
        <v>12</v>
      </c>
      <c r="R4514">
        <v>9</v>
      </c>
      <c r="S4514">
        <v>0</v>
      </c>
      <c r="T4514">
        <v>122</v>
      </c>
    </row>
    <row r="4515" spans="1:20" x14ac:dyDescent="0.2">
      <c r="A4515" s="1">
        <v>43454</v>
      </c>
      <c r="B4515" t="s">
        <v>28</v>
      </c>
      <c r="C4515">
        <v>25</v>
      </c>
      <c r="D4515">
        <v>9</v>
      </c>
      <c r="E4515">
        <v>0</v>
      </c>
      <c r="F4515">
        <v>231</v>
      </c>
      <c r="G4515" s="5">
        <v>3.84615384615384</v>
      </c>
      <c r="H4515" s="5">
        <v>38583.461538461503</v>
      </c>
      <c r="I4515">
        <v>30</v>
      </c>
      <c r="J4515">
        <v>10</v>
      </c>
      <c r="K4515">
        <v>4</v>
      </c>
      <c r="L4515">
        <v>231</v>
      </c>
      <c r="M4515">
        <v>1</v>
      </c>
      <c r="N4515">
        <v>50</v>
      </c>
      <c r="O4515">
        <v>0</v>
      </c>
      <c r="P4515">
        <v>50</v>
      </c>
      <c r="Q4515">
        <v>9</v>
      </c>
      <c r="R4515">
        <v>7</v>
      </c>
      <c r="S4515">
        <v>0</v>
      </c>
      <c r="T4515">
        <v>67</v>
      </c>
    </row>
    <row r="4516" spans="1:20" x14ac:dyDescent="0.2">
      <c r="A4516" s="1">
        <v>43454</v>
      </c>
      <c r="B4516" t="s">
        <v>29</v>
      </c>
      <c r="C4516">
        <v>12</v>
      </c>
      <c r="D4516">
        <v>2</v>
      </c>
      <c r="E4516">
        <v>0</v>
      </c>
      <c r="F4516">
        <v>36</v>
      </c>
      <c r="G4516" s="5">
        <v>4.3333333333333304</v>
      </c>
      <c r="H4516" s="5">
        <v>58379.75</v>
      </c>
      <c r="I4516">
        <v>16</v>
      </c>
      <c r="J4516">
        <v>2</v>
      </c>
      <c r="K4516">
        <v>0</v>
      </c>
      <c r="L4516">
        <v>40</v>
      </c>
      <c r="M4516">
        <v>0</v>
      </c>
      <c r="N4516">
        <v>0</v>
      </c>
      <c r="O4516">
        <v>0</v>
      </c>
      <c r="P4516">
        <v>0</v>
      </c>
      <c r="Q4516">
        <v>12</v>
      </c>
      <c r="R4516">
        <v>2</v>
      </c>
      <c r="S4516">
        <v>0</v>
      </c>
      <c r="T4516">
        <v>24</v>
      </c>
    </row>
    <row r="4517" spans="1:20" x14ac:dyDescent="0.2">
      <c r="A4517" s="1">
        <v>43454</v>
      </c>
      <c r="B4517" t="s">
        <v>30</v>
      </c>
      <c r="C4517">
        <v>7</v>
      </c>
      <c r="D4517">
        <v>2</v>
      </c>
      <c r="E4517">
        <v>0</v>
      </c>
      <c r="F4517">
        <v>26</v>
      </c>
      <c r="G4517" s="5">
        <v>3.4285714285714199</v>
      </c>
      <c r="H4517" s="5">
        <v>57268.285714285703</v>
      </c>
      <c r="I4517">
        <v>19</v>
      </c>
      <c r="J4517">
        <v>2</v>
      </c>
      <c r="K4517">
        <v>0</v>
      </c>
      <c r="L4517">
        <v>66</v>
      </c>
      <c r="M4517">
        <v>0</v>
      </c>
      <c r="N4517">
        <v>0</v>
      </c>
      <c r="O4517">
        <v>0</v>
      </c>
      <c r="P4517">
        <v>0</v>
      </c>
      <c r="Q4517">
        <v>9</v>
      </c>
      <c r="R4517">
        <v>2</v>
      </c>
      <c r="S4517">
        <v>0</v>
      </c>
      <c r="T4517">
        <v>22</v>
      </c>
    </row>
    <row r="4518" spans="1:20" x14ac:dyDescent="0.2">
      <c r="A4518" s="1">
        <v>43454</v>
      </c>
      <c r="B4518" t="s">
        <v>31</v>
      </c>
      <c r="C4518">
        <v>80</v>
      </c>
      <c r="D4518">
        <v>13</v>
      </c>
      <c r="E4518">
        <v>1</v>
      </c>
      <c r="F4518">
        <v>1053</v>
      </c>
      <c r="G4518" s="5">
        <v>5.3555555555555499</v>
      </c>
      <c r="H4518" s="5">
        <v>42444.866666666603</v>
      </c>
      <c r="I4518">
        <v>95</v>
      </c>
      <c r="J4518">
        <v>18</v>
      </c>
      <c r="K4518">
        <v>5</v>
      </c>
      <c r="L4518">
        <v>1293</v>
      </c>
      <c r="M4518">
        <v>0</v>
      </c>
      <c r="N4518">
        <v>0</v>
      </c>
      <c r="O4518">
        <v>0</v>
      </c>
      <c r="P4518">
        <v>0</v>
      </c>
      <c r="Q4518">
        <v>53</v>
      </c>
      <c r="R4518">
        <v>14</v>
      </c>
      <c r="S4518">
        <v>0</v>
      </c>
      <c r="T4518">
        <v>727</v>
      </c>
    </row>
    <row r="4519" spans="1:20" x14ac:dyDescent="0.2">
      <c r="A4519" s="1">
        <v>43454</v>
      </c>
      <c r="B4519" t="s">
        <v>32</v>
      </c>
      <c r="C4519">
        <v>54</v>
      </c>
      <c r="D4519">
        <v>3</v>
      </c>
      <c r="E4519">
        <v>0</v>
      </c>
      <c r="F4519">
        <v>298</v>
      </c>
      <c r="G4519" s="5">
        <v>4.8205128205128203</v>
      </c>
      <c r="H4519" s="5">
        <v>41225.4102564102</v>
      </c>
      <c r="I4519">
        <v>46</v>
      </c>
      <c r="J4519">
        <v>3</v>
      </c>
      <c r="K4519">
        <v>0</v>
      </c>
      <c r="L4519">
        <v>205</v>
      </c>
      <c r="M4519">
        <v>0</v>
      </c>
      <c r="N4519">
        <v>0</v>
      </c>
      <c r="O4519">
        <v>0</v>
      </c>
      <c r="P4519">
        <v>0</v>
      </c>
      <c r="Q4519">
        <v>22</v>
      </c>
      <c r="R4519">
        <v>3</v>
      </c>
      <c r="S4519">
        <v>0</v>
      </c>
      <c r="T4519">
        <v>92</v>
      </c>
    </row>
    <row r="4520" spans="1:20" x14ac:dyDescent="0.2">
      <c r="A4520" s="1">
        <v>43455</v>
      </c>
      <c r="B4520" t="s">
        <v>18</v>
      </c>
      <c r="C4520">
        <v>13</v>
      </c>
      <c r="D4520">
        <v>4</v>
      </c>
      <c r="E4520">
        <v>0</v>
      </c>
      <c r="F4520">
        <v>46</v>
      </c>
      <c r="G4520" s="5">
        <v>4.1428571428571397</v>
      </c>
      <c r="H4520" s="5">
        <v>57248.714285714203</v>
      </c>
      <c r="I4520">
        <v>4</v>
      </c>
      <c r="J4520">
        <v>4</v>
      </c>
      <c r="K4520">
        <v>0</v>
      </c>
      <c r="L4520">
        <v>14</v>
      </c>
      <c r="M4520">
        <v>6</v>
      </c>
      <c r="N4520">
        <v>4</v>
      </c>
      <c r="O4520">
        <v>0</v>
      </c>
      <c r="P4520">
        <v>21</v>
      </c>
      <c r="Q4520">
        <v>12</v>
      </c>
      <c r="R4520">
        <v>4</v>
      </c>
      <c r="S4520">
        <v>1</v>
      </c>
      <c r="T4520">
        <v>35</v>
      </c>
    </row>
    <row r="4521" spans="1:20" x14ac:dyDescent="0.2">
      <c r="A4521" s="1">
        <v>43455</v>
      </c>
      <c r="B4521" t="s">
        <v>19</v>
      </c>
      <c r="C4521">
        <v>32</v>
      </c>
      <c r="D4521">
        <v>15</v>
      </c>
      <c r="E4521">
        <v>2</v>
      </c>
      <c r="F4521">
        <v>516</v>
      </c>
      <c r="G4521" s="5">
        <v>3.4285714285714199</v>
      </c>
      <c r="H4521" s="5">
        <v>50080.892857142797</v>
      </c>
      <c r="I4521">
        <v>26</v>
      </c>
      <c r="J4521">
        <v>22</v>
      </c>
      <c r="K4521">
        <v>1</v>
      </c>
      <c r="L4521">
        <v>547</v>
      </c>
      <c r="M4521">
        <v>13</v>
      </c>
      <c r="N4521">
        <v>25</v>
      </c>
      <c r="O4521">
        <v>0</v>
      </c>
      <c r="P4521">
        <v>328</v>
      </c>
      <c r="Q4521">
        <v>23</v>
      </c>
      <c r="R4521">
        <v>13</v>
      </c>
      <c r="S4521">
        <v>2</v>
      </c>
      <c r="T4521">
        <v>269</v>
      </c>
    </row>
    <row r="4522" spans="1:20" x14ac:dyDescent="0.2">
      <c r="A4522" s="1">
        <v>43455</v>
      </c>
      <c r="B4522" t="s">
        <v>20</v>
      </c>
      <c r="C4522">
        <v>27</v>
      </c>
      <c r="D4522">
        <v>12</v>
      </c>
      <c r="E4522">
        <v>0</v>
      </c>
      <c r="F4522">
        <v>352</v>
      </c>
      <c r="G4522" s="5">
        <v>5.9545454545454497</v>
      </c>
      <c r="H4522" s="5">
        <v>54607.772727272699</v>
      </c>
      <c r="I4522">
        <v>25</v>
      </c>
      <c r="J4522">
        <v>9</v>
      </c>
      <c r="K4522">
        <v>0</v>
      </c>
      <c r="L4522">
        <v>229</v>
      </c>
      <c r="M4522">
        <v>6</v>
      </c>
      <c r="N4522">
        <v>9</v>
      </c>
      <c r="O4522">
        <v>0</v>
      </c>
      <c r="P4522">
        <v>57</v>
      </c>
      <c r="Q4522">
        <v>28</v>
      </c>
      <c r="R4522">
        <v>9</v>
      </c>
      <c r="S4522">
        <v>0</v>
      </c>
      <c r="T4522">
        <v>266</v>
      </c>
    </row>
    <row r="4523" spans="1:20" x14ac:dyDescent="0.2">
      <c r="A4523" s="1">
        <v>43455</v>
      </c>
      <c r="B4523" t="s">
        <v>21</v>
      </c>
      <c r="C4523">
        <v>15</v>
      </c>
      <c r="D4523">
        <v>10</v>
      </c>
      <c r="E4523">
        <v>1</v>
      </c>
      <c r="F4523">
        <v>138</v>
      </c>
      <c r="G4523" s="5">
        <v>2.4</v>
      </c>
      <c r="H4523" s="5">
        <v>60054.933333333298</v>
      </c>
      <c r="I4523">
        <v>19</v>
      </c>
      <c r="J4523">
        <v>10</v>
      </c>
      <c r="K4523">
        <v>0</v>
      </c>
      <c r="L4523">
        <v>190</v>
      </c>
      <c r="M4523">
        <v>9</v>
      </c>
      <c r="N4523">
        <v>10</v>
      </c>
      <c r="O4523">
        <v>0</v>
      </c>
      <c r="P4523">
        <v>90</v>
      </c>
      <c r="Q4523">
        <v>11</v>
      </c>
      <c r="R4523">
        <v>10</v>
      </c>
      <c r="S4523">
        <v>0</v>
      </c>
      <c r="T4523">
        <v>112</v>
      </c>
    </row>
    <row r="4524" spans="1:20" x14ac:dyDescent="0.2">
      <c r="A4524" s="1">
        <v>43455</v>
      </c>
      <c r="B4524" t="s">
        <v>22</v>
      </c>
      <c r="C4524">
        <v>25</v>
      </c>
      <c r="D4524">
        <v>8</v>
      </c>
      <c r="E4524">
        <v>0</v>
      </c>
      <c r="F4524">
        <v>233</v>
      </c>
      <c r="G4524" s="5">
        <v>3.375</v>
      </c>
      <c r="H4524" s="5">
        <v>50098.875</v>
      </c>
      <c r="I4524">
        <v>31</v>
      </c>
      <c r="J4524">
        <v>7</v>
      </c>
      <c r="K4524">
        <v>0</v>
      </c>
      <c r="L4524">
        <v>265</v>
      </c>
      <c r="M4524">
        <v>19</v>
      </c>
      <c r="N4524">
        <v>8</v>
      </c>
      <c r="O4524">
        <v>0</v>
      </c>
      <c r="P4524">
        <v>182</v>
      </c>
      <c r="Q4524">
        <v>30</v>
      </c>
      <c r="R4524">
        <v>8</v>
      </c>
      <c r="S4524">
        <v>0</v>
      </c>
      <c r="T4524">
        <v>272</v>
      </c>
    </row>
    <row r="4525" spans="1:20" x14ac:dyDescent="0.2">
      <c r="A4525" s="1">
        <v>43455</v>
      </c>
      <c r="B4525" t="s">
        <v>23</v>
      </c>
      <c r="C4525">
        <v>43</v>
      </c>
      <c r="D4525">
        <v>10</v>
      </c>
      <c r="E4525">
        <v>0</v>
      </c>
      <c r="F4525">
        <v>490</v>
      </c>
      <c r="G4525" s="5">
        <v>6.2285714285714198</v>
      </c>
      <c r="H4525" s="5">
        <v>40112.314285714201</v>
      </c>
      <c r="I4525">
        <v>49</v>
      </c>
      <c r="J4525">
        <v>10</v>
      </c>
      <c r="K4525">
        <v>0</v>
      </c>
      <c r="L4525">
        <v>529</v>
      </c>
      <c r="M4525">
        <v>46</v>
      </c>
      <c r="N4525">
        <v>10</v>
      </c>
      <c r="O4525">
        <v>0</v>
      </c>
      <c r="P4525">
        <v>509</v>
      </c>
      <c r="Q4525">
        <v>39</v>
      </c>
      <c r="R4525">
        <v>10</v>
      </c>
      <c r="S4525">
        <v>0</v>
      </c>
      <c r="T4525">
        <v>429</v>
      </c>
    </row>
    <row r="4526" spans="1:20" x14ac:dyDescent="0.2">
      <c r="A4526" s="1">
        <v>43455</v>
      </c>
      <c r="B4526" t="s">
        <v>24</v>
      </c>
      <c r="C4526">
        <v>15</v>
      </c>
      <c r="D4526">
        <v>2</v>
      </c>
      <c r="E4526">
        <v>0</v>
      </c>
      <c r="F4526">
        <v>64</v>
      </c>
      <c r="G4526" s="5">
        <v>1.5333333333333301</v>
      </c>
      <c r="H4526" s="5">
        <v>60133.666666666599</v>
      </c>
      <c r="I4526">
        <v>15</v>
      </c>
      <c r="J4526">
        <v>2</v>
      </c>
      <c r="K4526">
        <v>0</v>
      </c>
      <c r="L4526">
        <v>60</v>
      </c>
      <c r="M4526">
        <v>3</v>
      </c>
      <c r="N4526">
        <v>2</v>
      </c>
      <c r="O4526">
        <v>0</v>
      </c>
      <c r="P4526">
        <v>12</v>
      </c>
      <c r="Q4526">
        <v>13</v>
      </c>
      <c r="R4526">
        <v>2</v>
      </c>
      <c r="S4526">
        <v>0</v>
      </c>
      <c r="T4526">
        <v>42</v>
      </c>
    </row>
    <row r="4527" spans="1:20" x14ac:dyDescent="0.2">
      <c r="A4527" s="1">
        <v>43455</v>
      </c>
      <c r="B4527" t="s">
        <v>25</v>
      </c>
      <c r="C4527">
        <v>17</v>
      </c>
      <c r="D4527">
        <v>4</v>
      </c>
      <c r="E4527">
        <v>0</v>
      </c>
      <c r="F4527">
        <v>68</v>
      </c>
      <c r="G4527" s="5">
        <v>9.1666666666666607</v>
      </c>
      <c r="H4527" s="5">
        <v>58515</v>
      </c>
      <c r="I4527">
        <v>15</v>
      </c>
      <c r="J4527">
        <v>4</v>
      </c>
      <c r="K4527">
        <v>0</v>
      </c>
      <c r="L4527">
        <v>52</v>
      </c>
      <c r="M4527">
        <v>5</v>
      </c>
      <c r="N4527">
        <v>4</v>
      </c>
      <c r="O4527">
        <v>0</v>
      </c>
      <c r="P4527">
        <v>20</v>
      </c>
      <c r="Q4527">
        <v>4</v>
      </c>
      <c r="R4527">
        <v>4</v>
      </c>
      <c r="S4527">
        <v>0</v>
      </c>
      <c r="T4527">
        <v>16</v>
      </c>
    </row>
    <row r="4528" spans="1:20" x14ac:dyDescent="0.2">
      <c r="A4528" s="1">
        <v>43455</v>
      </c>
      <c r="B4528" t="s">
        <v>26</v>
      </c>
      <c r="C4528">
        <v>41</v>
      </c>
      <c r="D4528">
        <v>2</v>
      </c>
      <c r="E4528">
        <v>0</v>
      </c>
      <c r="F4528">
        <v>82</v>
      </c>
      <c r="G4528" s="5">
        <v>4.75</v>
      </c>
      <c r="H4528" s="5">
        <v>58454.416666666599</v>
      </c>
      <c r="I4528">
        <v>35</v>
      </c>
      <c r="J4528">
        <v>2</v>
      </c>
      <c r="K4528">
        <v>0</v>
      </c>
      <c r="L4528">
        <v>64</v>
      </c>
      <c r="M4528">
        <v>20</v>
      </c>
      <c r="N4528">
        <v>2</v>
      </c>
      <c r="O4528">
        <v>0</v>
      </c>
      <c r="P4528">
        <v>40</v>
      </c>
      <c r="Q4528">
        <v>44</v>
      </c>
      <c r="R4528">
        <v>2</v>
      </c>
      <c r="S4528">
        <v>0</v>
      </c>
      <c r="T4528">
        <v>88</v>
      </c>
    </row>
    <row r="4529" spans="1:20" x14ac:dyDescent="0.2">
      <c r="A4529" s="1">
        <v>43455</v>
      </c>
      <c r="B4529" t="s">
        <v>27</v>
      </c>
      <c r="C4529">
        <v>12</v>
      </c>
      <c r="D4529">
        <v>9</v>
      </c>
      <c r="E4529">
        <v>1</v>
      </c>
      <c r="F4529">
        <v>119</v>
      </c>
      <c r="G4529" s="5">
        <v>4.8333333333333304</v>
      </c>
      <c r="H4529" s="5">
        <v>66676.5</v>
      </c>
      <c r="I4529">
        <v>7</v>
      </c>
      <c r="J4529">
        <v>8</v>
      </c>
      <c r="K4529">
        <v>1</v>
      </c>
      <c r="L4529">
        <v>54</v>
      </c>
      <c r="M4529">
        <v>10</v>
      </c>
      <c r="N4529">
        <v>8</v>
      </c>
      <c r="O4529">
        <v>1</v>
      </c>
      <c r="P4529">
        <v>85</v>
      </c>
      <c r="Q4529">
        <v>13</v>
      </c>
      <c r="R4529">
        <v>9</v>
      </c>
      <c r="S4529">
        <v>2</v>
      </c>
      <c r="T4529">
        <v>113</v>
      </c>
    </row>
    <row r="4530" spans="1:20" x14ac:dyDescent="0.2">
      <c r="A4530" s="1">
        <v>43455</v>
      </c>
      <c r="B4530" t="s">
        <v>28</v>
      </c>
      <c r="C4530">
        <v>22</v>
      </c>
      <c r="D4530">
        <v>10</v>
      </c>
      <c r="E4530">
        <v>0</v>
      </c>
      <c r="F4530">
        <v>238</v>
      </c>
      <c r="G4530" s="5">
        <v>3.8947368421052602</v>
      </c>
      <c r="H4530" s="5">
        <v>52792.631578947301</v>
      </c>
      <c r="I4530">
        <v>17</v>
      </c>
      <c r="J4530">
        <v>16</v>
      </c>
      <c r="K4530">
        <v>0</v>
      </c>
      <c r="L4530">
        <v>252</v>
      </c>
      <c r="M4530">
        <v>9</v>
      </c>
      <c r="N4530">
        <v>8</v>
      </c>
      <c r="O4530">
        <v>0</v>
      </c>
      <c r="P4530">
        <v>72</v>
      </c>
      <c r="Q4530">
        <v>21</v>
      </c>
      <c r="R4530">
        <v>9</v>
      </c>
      <c r="S4530">
        <v>0</v>
      </c>
      <c r="T4530">
        <v>195</v>
      </c>
    </row>
    <row r="4531" spans="1:20" x14ac:dyDescent="0.2">
      <c r="A4531" s="1">
        <v>43455</v>
      </c>
      <c r="B4531" t="s">
        <v>29</v>
      </c>
      <c r="C4531">
        <v>13</v>
      </c>
      <c r="D4531">
        <v>2</v>
      </c>
      <c r="E4531">
        <v>0</v>
      </c>
      <c r="F4531">
        <v>36</v>
      </c>
      <c r="G4531" s="5">
        <v>3.9230769230769198</v>
      </c>
      <c r="H4531" s="5">
        <v>61660.923076922998</v>
      </c>
      <c r="I4531">
        <v>27</v>
      </c>
      <c r="J4531">
        <v>2</v>
      </c>
      <c r="K4531">
        <v>0</v>
      </c>
      <c r="L4531">
        <v>72</v>
      </c>
      <c r="M4531">
        <v>3</v>
      </c>
      <c r="N4531">
        <v>2</v>
      </c>
      <c r="O4531">
        <v>0</v>
      </c>
      <c r="P4531">
        <v>8</v>
      </c>
      <c r="Q4531">
        <v>15</v>
      </c>
      <c r="R4531">
        <v>2</v>
      </c>
      <c r="S4531">
        <v>0</v>
      </c>
      <c r="T4531">
        <v>46</v>
      </c>
    </row>
    <row r="4532" spans="1:20" x14ac:dyDescent="0.2">
      <c r="A4532" s="1">
        <v>43455</v>
      </c>
      <c r="B4532" t="s">
        <v>30</v>
      </c>
      <c r="C4532">
        <v>15</v>
      </c>
      <c r="D4532">
        <v>2</v>
      </c>
      <c r="E4532">
        <v>0</v>
      </c>
      <c r="F4532">
        <v>36</v>
      </c>
      <c r="G4532" s="5">
        <v>2.4666666666666601</v>
      </c>
      <c r="H4532" s="5">
        <v>66783</v>
      </c>
      <c r="I4532">
        <v>21</v>
      </c>
      <c r="J4532">
        <v>2</v>
      </c>
      <c r="K4532">
        <v>0</v>
      </c>
      <c r="L4532">
        <v>48</v>
      </c>
      <c r="M4532">
        <v>14</v>
      </c>
      <c r="N4532">
        <v>2</v>
      </c>
      <c r="O4532">
        <v>0</v>
      </c>
      <c r="P4532">
        <v>32</v>
      </c>
      <c r="Q4532">
        <v>14</v>
      </c>
      <c r="R4532">
        <v>2</v>
      </c>
      <c r="S4532">
        <v>0</v>
      </c>
      <c r="T4532">
        <v>36</v>
      </c>
    </row>
    <row r="4533" spans="1:20" x14ac:dyDescent="0.2">
      <c r="A4533" s="1">
        <v>43455</v>
      </c>
      <c r="B4533" t="s">
        <v>31</v>
      </c>
      <c r="C4533">
        <v>105</v>
      </c>
      <c r="D4533">
        <v>15</v>
      </c>
      <c r="E4533">
        <v>0</v>
      </c>
      <c r="F4533">
        <v>1616</v>
      </c>
      <c r="G4533" s="5">
        <v>4.7052631578947297</v>
      </c>
      <c r="H4533" s="5">
        <v>47492.452631578897</v>
      </c>
      <c r="I4533">
        <v>100</v>
      </c>
      <c r="J4533">
        <v>15</v>
      </c>
      <c r="K4533">
        <v>0</v>
      </c>
      <c r="L4533">
        <v>1449</v>
      </c>
      <c r="M4533">
        <v>51</v>
      </c>
      <c r="N4533">
        <v>15</v>
      </c>
      <c r="O4533">
        <v>0</v>
      </c>
      <c r="P4533">
        <v>757</v>
      </c>
      <c r="Q4533">
        <v>80</v>
      </c>
      <c r="R4533">
        <v>13</v>
      </c>
      <c r="S4533">
        <v>1</v>
      </c>
      <c r="T4533">
        <v>998</v>
      </c>
    </row>
    <row r="4534" spans="1:20" x14ac:dyDescent="0.2">
      <c r="A4534" s="1">
        <v>43455</v>
      </c>
      <c r="B4534" t="s">
        <v>32</v>
      </c>
      <c r="C4534">
        <v>27</v>
      </c>
      <c r="D4534">
        <v>3</v>
      </c>
      <c r="E4534">
        <v>0</v>
      </c>
      <c r="F4534">
        <v>130</v>
      </c>
      <c r="G4534" s="5">
        <v>2.84615384615384</v>
      </c>
      <c r="H4534" s="5">
        <v>61621.961538461503</v>
      </c>
      <c r="I4534">
        <v>39</v>
      </c>
      <c r="J4534">
        <v>3</v>
      </c>
      <c r="K4534">
        <v>0</v>
      </c>
      <c r="L4534">
        <v>158</v>
      </c>
      <c r="M4534">
        <v>21</v>
      </c>
      <c r="N4534">
        <v>3</v>
      </c>
      <c r="O4534">
        <v>0</v>
      </c>
      <c r="P4534">
        <v>97</v>
      </c>
      <c r="Q4534">
        <v>52</v>
      </c>
      <c r="R4534">
        <v>3</v>
      </c>
      <c r="S4534">
        <v>0</v>
      </c>
      <c r="T4534">
        <v>229</v>
      </c>
    </row>
    <row r="4535" spans="1:20" x14ac:dyDescent="0.2">
      <c r="A4535" s="1">
        <v>43456</v>
      </c>
      <c r="B4535" t="s">
        <v>18</v>
      </c>
      <c r="C4535">
        <v>7</v>
      </c>
      <c r="D4535">
        <v>4</v>
      </c>
      <c r="E4535">
        <v>0</v>
      </c>
      <c r="F4535">
        <v>24</v>
      </c>
      <c r="G4535" s="5">
        <v>4.71428571428571</v>
      </c>
      <c r="H4535" s="5">
        <v>14477.1428571428</v>
      </c>
      <c r="I4535">
        <v>11</v>
      </c>
      <c r="J4535">
        <v>4</v>
      </c>
      <c r="K4535">
        <v>0</v>
      </c>
      <c r="L4535">
        <v>38</v>
      </c>
      <c r="M4535">
        <v>8</v>
      </c>
      <c r="N4535">
        <v>4</v>
      </c>
      <c r="O4535">
        <v>0</v>
      </c>
      <c r="P4535">
        <v>28</v>
      </c>
      <c r="Q4535">
        <v>4</v>
      </c>
      <c r="R4535">
        <v>4</v>
      </c>
      <c r="S4535">
        <v>0</v>
      </c>
      <c r="T4535">
        <v>14</v>
      </c>
    </row>
    <row r="4536" spans="1:20" x14ac:dyDescent="0.2">
      <c r="A4536" s="1">
        <v>43456</v>
      </c>
      <c r="B4536" t="s">
        <v>19</v>
      </c>
      <c r="C4536">
        <v>23</v>
      </c>
      <c r="D4536">
        <v>14</v>
      </c>
      <c r="E4536">
        <v>1</v>
      </c>
      <c r="F4536">
        <v>300</v>
      </c>
      <c r="G4536" s="5">
        <v>2</v>
      </c>
      <c r="H4536" s="5">
        <v>43631.652173912997</v>
      </c>
      <c r="I4536">
        <v>24</v>
      </c>
      <c r="J4536">
        <v>18</v>
      </c>
      <c r="K4536">
        <v>0</v>
      </c>
      <c r="L4536">
        <v>431</v>
      </c>
      <c r="M4536">
        <v>20</v>
      </c>
      <c r="N4536">
        <v>15</v>
      </c>
      <c r="O4536">
        <v>0</v>
      </c>
      <c r="P4536">
        <v>288</v>
      </c>
      <c r="Q4536">
        <v>31</v>
      </c>
      <c r="R4536">
        <v>13</v>
      </c>
      <c r="S4536">
        <v>2</v>
      </c>
      <c r="T4536">
        <v>338</v>
      </c>
    </row>
    <row r="4537" spans="1:20" x14ac:dyDescent="0.2">
      <c r="A4537" s="1">
        <v>43456</v>
      </c>
      <c r="B4537" t="s">
        <v>20</v>
      </c>
      <c r="C4537">
        <v>11</v>
      </c>
      <c r="D4537">
        <v>9</v>
      </c>
      <c r="E4537">
        <v>0</v>
      </c>
      <c r="F4537">
        <v>103</v>
      </c>
      <c r="G4537" s="5">
        <v>2.0909090909090899</v>
      </c>
      <c r="H4537" s="5">
        <v>36579.363636363603</v>
      </c>
      <c r="I4537">
        <v>17</v>
      </c>
      <c r="J4537">
        <v>17</v>
      </c>
      <c r="K4537">
        <v>0</v>
      </c>
      <c r="L4537">
        <v>284</v>
      </c>
      <c r="M4537">
        <v>8</v>
      </c>
      <c r="N4537">
        <v>13</v>
      </c>
      <c r="O4537">
        <v>0</v>
      </c>
      <c r="P4537">
        <v>100</v>
      </c>
      <c r="Q4537">
        <v>21</v>
      </c>
      <c r="R4537">
        <v>9</v>
      </c>
      <c r="S4537">
        <v>0</v>
      </c>
      <c r="T4537">
        <v>179</v>
      </c>
    </row>
    <row r="4538" spans="1:20" x14ac:dyDescent="0.2">
      <c r="A4538" s="1">
        <v>43456</v>
      </c>
      <c r="B4538" t="s">
        <v>21</v>
      </c>
      <c r="C4538">
        <v>5</v>
      </c>
      <c r="D4538">
        <v>10</v>
      </c>
      <c r="E4538">
        <v>0</v>
      </c>
      <c r="F4538">
        <v>50</v>
      </c>
      <c r="G4538" s="5">
        <v>2.8</v>
      </c>
      <c r="H4538" s="5">
        <v>40111.4</v>
      </c>
      <c r="I4538">
        <v>18</v>
      </c>
      <c r="J4538">
        <v>10</v>
      </c>
      <c r="K4538">
        <v>0</v>
      </c>
      <c r="L4538">
        <v>180</v>
      </c>
      <c r="M4538">
        <v>7</v>
      </c>
      <c r="N4538">
        <v>10</v>
      </c>
      <c r="O4538">
        <v>0</v>
      </c>
      <c r="P4538">
        <v>70</v>
      </c>
      <c r="Q4538">
        <v>14</v>
      </c>
      <c r="R4538">
        <v>10</v>
      </c>
      <c r="S4538">
        <v>0</v>
      </c>
      <c r="T4538">
        <v>143</v>
      </c>
    </row>
    <row r="4539" spans="1:20" x14ac:dyDescent="0.2">
      <c r="A4539" s="1">
        <v>43456</v>
      </c>
      <c r="B4539" t="s">
        <v>22</v>
      </c>
      <c r="C4539">
        <v>26</v>
      </c>
      <c r="D4539">
        <v>8</v>
      </c>
      <c r="E4539">
        <v>0</v>
      </c>
      <c r="F4539">
        <v>240</v>
      </c>
      <c r="G4539" s="5">
        <v>3.4347826086956501</v>
      </c>
      <c r="H4539" s="5">
        <v>39413.347826086901</v>
      </c>
      <c r="I4539">
        <v>31</v>
      </c>
      <c r="J4539">
        <v>7</v>
      </c>
      <c r="K4539">
        <v>0</v>
      </c>
      <c r="L4539">
        <v>268</v>
      </c>
      <c r="M4539">
        <v>31</v>
      </c>
      <c r="N4539">
        <v>8</v>
      </c>
      <c r="O4539">
        <v>0</v>
      </c>
      <c r="P4539">
        <v>285</v>
      </c>
      <c r="Q4539">
        <v>32</v>
      </c>
      <c r="R4539">
        <v>8</v>
      </c>
      <c r="S4539">
        <v>0</v>
      </c>
      <c r="T4539">
        <v>307</v>
      </c>
    </row>
    <row r="4540" spans="1:20" x14ac:dyDescent="0.2">
      <c r="A4540" s="1">
        <v>43456</v>
      </c>
      <c r="B4540" t="s">
        <v>23</v>
      </c>
      <c r="C4540">
        <v>39</v>
      </c>
      <c r="D4540">
        <v>10</v>
      </c>
      <c r="E4540">
        <v>1</v>
      </c>
      <c r="F4540">
        <v>425</v>
      </c>
      <c r="G4540" s="5">
        <v>4.1578947368421</v>
      </c>
      <c r="H4540" s="5">
        <v>52791.473684210498</v>
      </c>
      <c r="I4540">
        <v>49</v>
      </c>
      <c r="J4540">
        <v>10</v>
      </c>
      <c r="K4540">
        <v>0</v>
      </c>
      <c r="L4540">
        <v>545</v>
      </c>
      <c r="M4540">
        <v>42</v>
      </c>
      <c r="N4540">
        <v>10</v>
      </c>
      <c r="O4540">
        <v>0</v>
      </c>
      <c r="P4540">
        <v>470</v>
      </c>
      <c r="Q4540">
        <v>50</v>
      </c>
      <c r="R4540">
        <v>10</v>
      </c>
      <c r="S4540">
        <v>0</v>
      </c>
      <c r="T4540">
        <v>546</v>
      </c>
    </row>
    <row r="4541" spans="1:20" x14ac:dyDescent="0.2">
      <c r="A4541" s="1">
        <v>43456</v>
      </c>
      <c r="B4541" t="s">
        <v>24</v>
      </c>
      <c r="C4541">
        <v>6</v>
      </c>
      <c r="D4541">
        <v>2</v>
      </c>
      <c r="E4541">
        <v>0</v>
      </c>
      <c r="F4541">
        <v>22</v>
      </c>
      <c r="G4541" s="5">
        <v>3.5</v>
      </c>
      <c r="H4541" s="5">
        <v>506</v>
      </c>
      <c r="I4541">
        <v>11</v>
      </c>
      <c r="J4541">
        <v>2</v>
      </c>
      <c r="K4541">
        <v>0</v>
      </c>
      <c r="L4541">
        <v>46</v>
      </c>
      <c r="M4541">
        <v>14</v>
      </c>
      <c r="N4541">
        <v>2</v>
      </c>
      <c r="O4541">
        <v>1</v>
      </c>
      <c r="P4541">
        <v>28</v>
      </c>
      <c r="Q4541">
        <v>18</v>
      </c>
      <c r="R4541">
        <v>2</v>
      </c>
      <c r="S4541">
        <v>0</v>
      </c>
      <c r="T4541">
        <v>52</v>
      </c>
    </row>
    <row r="4542" spans="1:20" x14ac:dyDescent="0.2">
      <c r="A4542" s="1">
        <v>43456</v>
      </c>
      <c r="B4542" t="s">
        <v>25</v>
      </c>
      <c r="C4542">
        <v>11</v>
      </c>
      <c r="D4542">
        <v>4</v>
      </c>
      <c r="E4542">
        <v>0</v>
      </c>
      <c r="F4542">
        <v>44</v>
      </c>
      <c r="G4542" s="5">
        <v>2.5</v>
      </c>
      <c r="H4542" s="5">
        <v>62781.125</v>
      </c>
      <c r="I4542">
        <v>5</v>
      </c>
      <c r="J4542">
        <v>4</v>
      </c>
      <c r="K4542">
        <v>0</v>
      </c>
      <c r="L4542">
        <v>18</v>
      </c>
      <c r="M4542">
        <v>6</v>
      </c>
      <c r="N4542">
        <v>4</v>
      </c>
      <c r="O4542">
        <v>0</v>
      </c>
      <c r="P4542">
        <v>24</v>
      </c>
      <c r="Q4542">
        <v>9</v>
      </c>
      <c r="R4542">
        <v>4</v>
      </c>
      <c r="S4542">
        <v>1</v>
      </c>
      <c r="T4542">
        <v>24</v>
      </c>
    </row>
    <row r="4543" spans="1:20" x14ac:dyDescent="0.2">
      <c r="A4543" s="1">
        <v>43456</v>
      </c>
      <c r="B4543" t="s">
        <v>26</v>
      </c>
      <c r="C4543">
        <v>18</v>
      </c>
      <c r="D4543">
        <v>2</v>
      </c>
      <c r="E4543">
        <v>0</v>
      </c>
      <c r="F4543">
        <v>35</v>
      </c>
      <c r="G4543" s="5">
        <v>2.3571428571428501</v>
      </c>
      <c r="H4543" s="5">
        <v>64410.857142857101</v>
      </c>
      <c r="I4543">
        <v>49</v>
      </c>
      <c r="J4543">
        <v>2</v>
      </c>
      <c r="K4543">
        <v>0</v>
      </c>
      <c r="L4543">
        <v>97</v>
      </c>
      <c r="M4543">
        <v>16</v>
      </c>
      <c r="N4543">
        <v>2</v>
      </c>
      <c r="O4543">
        <v>0</v>
      </c>
      <c r="P4543">
        <v>32</v>
      </c>
      <c r="Q4543">
        <v>44</v>
      </c>
      <c r="R4543">
        <v>2</v>
      </c>
      <c r="S4543">
        <v>0</v>
      </c>
      <c r="T4543">
        <v>87</v>
      </c>
    </row>
    <row r="4544" spans="1:20" x14ac:dyDescent="0.2">
      <c r="A4544" s="1">
        <v>43456</v>
      </c>
      <c r="B4544" t="s">
        <v>27</v>
      </c>
      <c r="C4544">
        <v>10</v>
      </c>
      <c r="D4544">
        <v>9</v>
      </c>
      <c r="E4544">
        <v>0</v>
      </c>
      <c r="F4544">
        <v>104</v>
      </c>
      <c r="G4544" s="5">
        <v>4.1111111111111098</v>
      </c>
      <c r="H4544" s="5">
        <v>33596.888888888803</v>
      </c>
      <c r="I4544">
        <v>9</v>
      </c>
      <c r="J4544">
        <v>8</v>
      </c>
      <c r="K4544">
        <v>0</v>
      </c>
      <c r="L4544">
        <v>82</v>
      </c>
      <c r="M4544">
        <v>6</v>
      </c>
      <c r="N4544">
        <v>8</v>
      </c>
      <c r="O4544">
        <v>3</v>
      </c>
      <c r="P4544">
        <v>39</v>
      </c>
      <c r="Q4544">
        <v>4</v>
      </c>
      <c r="R4544">
        <v>9</v>
      </c>
      <c r="S4544">
        <v>0</v>
      </c>
      <c r="T4544">
        <v>42</v>
      </c>
    </row>
    <row r="4545" spans="1:20" x14ac:dyDescent="0.2">
      <c r="A4545" s="1">
        <v>43456</v>
      </c>
      <c r="B4545" t="s">
        <v>28</v>
      </c>
      <c r="C4545">
        <v>14</v>
      </c>
      <c r="D4545">
        <v>9</v>
      </c>
      <c r="E4545">
        <v>0</v>
      </c>
      <c r="F4545">
        <v>124</v>
      </c>
      <c r="G4545" s="5">
        <v>2.8571428571428501</v>
      </c>
      <c r="H4545" s="5">
        <v>64350.5</v>
      </c>
      <c r="I4545">
        <v>15</v>
      </c>
      <c r="J4545">
        <v>25</v>
      </c>
      <c r="K4545">
        <v>0</v>
      </c>
      <c r="L4545">
        <v>371</v>
      </c>
      <c r="M4545">
        <v>6</v>
      </c>
      <c r="N4545">
        <v>10</v>
      </c>
      <c r="O4545">
        <v>0</v>
      </c>
      <c r="P4545">
        <v>62</v>
      </c>
      <c r="Q4545">
        <v>23</v>
      </c>
      <c r="R4545">
        <v>10</v>
      </c>
      <c r="S4545">
        <v>1</v>
      </c>
      <c r="T4545">
        <v>270</v>
      </c>
    </row>
    <row r="4546" spans="1:20" x14ac:dyDescent="0.2">
      <c r="A4546" s="1">
        <v>43456</v>
      </c>
      <c r="B4546" t="s">
        <v>29</v>
      </c>
      <c r="C4546">
        <v>14</v>
      </c>
      <c r="D4546">
        <v>2</v>
      </c>
      <c r="E4546">
        <v>0</v>
      </c>
      <c r="F4546">
        <v>35</v>
      </c>
      <c r="G4546" s="5">
        <v>1.3571428571428501</v>
      </c>
      <c r="H4546" s="5">
        <v>71453.142857142797</v>
      </c>
      <c r="I4546">
        <v>8</v>
      </c>
      <c r="J4546">
        <v>2</v>
      </c>
      <c r="K4546">
        <v>0</v>
      </c>
      <c r="L4546">
        <v>22</v>
      </c>
      <c r="M4546">
        <v>11</v>
      </c>
      <c r="N4546">
        <v>2</v>
      </c>
      <c r="O4546">
        <v>0</v>
      </c>
      <c r="P4546">
        <v>30</v>
      </c>
      <c r="Q4546">
        <v>19</v>
      </c>
      <c r="R4546">
        <v>2</v>
      </c>
      <c r="S4546">
        <v>0</v>
      </c>
      <c r="T4546">
        <v>48</v>
      </c>
    </row>
    <row r="4547" spans="1:20" x14ac:dyDescent="0.2">
      <c r="A4547" s="1">
        <v>43456</v>
      </c>
      <c r="B4547" t="s">
        <v>30</v>
      </c>
      <c r="C4547">
        <v>7</v>
      </c>
      <c r="D4547">
        <v>2</v>
      </c>
      <c r="E4547">
        <v>0</v>
      </c>
      <c r="F4547">
        <v>18</v>
      </c>
      <c r="G4547" s="5">
        <v>2</v>
      </c>
      <c r="H4547" s="5">
        <v>14596.5714285714</v>
      </c>
      <c r="I4547">
        <v>11</v>
      </c>
      <c r="J4547">
        <v>2</v>
      </c>
      <c r="K4547">
        <v>0</v>
      </c>
      <c r="L4547">
        <v>40</v>
      </c>
      <c r="M4547">
        <v>9</v>
      </c>
      <c r="N4547">
        <v>2</v>
      </c>
      <c r="O4547">
        <v>1</v>
      </c>
      <c r="P4547">
        <v>24</v>
      </c>
      <c r="Q4547">
        <v>14</v>
      </c>
      <c r="R4547">
        <v>2</v>
      </c>
      <c r="S4547">
        <v>0</v>
      </c>
      <c r="T4547">
        <v>40</v>
      </c>
    </row>
    <row r="4548" spans="1:20" x14ac:dyDescent="0.2">
      <c r="A4548" s="1">
        <v>43456</v>
      </c>
      <c r="B4548" t="s">
        <v>31</v>
      </c>
      <c r="C4548">
        <v>59</v>
      </c>
      <c r="D4548">
        <v>15</v>
      </c>
      <c r="E4548">
        <v>0</v>
      </c>
      <c r="F4548">
        <v>839</v>
      </c>
      <c r="G4548" s="5">
        <v>2.68965517241379</v>
      </c>
      <c r="H4548" s="5">
        <v>48535.948275862</v>
      </c>
      <c r="I4548">
        <v>99</v>
      </c>
      <c r="J4548">
        <v>27</v>
      </c>
      <c r="K4548">
        <v>0</v>
      </c>
      <c r="L4548">
        <v>2672</v>
      </c>
      <c r="M4548">
        <v>49</v>
      </c>
      <c r="N4548">
        <v>14</v>
      </c>
      <c r="O4548">
        <v>1</v>
      </c>
      <c r="P4548">
        <v>632</v>
      </c>
      <c r="Q4548">
        <v>89</v>
      </c>
      <c r="R4548">
        <v>15</v>
      </c>
      <c r="S4548">
        <v>1</v>
      </c>
      <c r="T4548">
        <v>1275</v>
      </c>
    </row>
    <row r="4549" spans="1:20" x14ac:dyDescent="0.2">
      <c r="A4549" s="1">
        <v>43456</v>
      </c>
      <c r="B4549" t="s">
        <v>32</v>
      </c>
      <c r="C4549">
        <v>25</v>
      </c>
      <c r="D4549">
        <v>3</v>
      </c>
      <c r="E4549">
        <v>0</v>
      </c>
      <c r="F4549">
        <v>101</v>
      </c>
      <c r="G4549" s="5">
        <v>2</v>
      </c>
      <c r="H4549" s="5">
        <v>48033.521739130403</v>
      </c>
      <c r="I4549">
        <v>51</v>
      </c>
      <c r="J4549">
        <v>3</v>
      </c>
      <c r="K4549">
        <v>0</v>
      </c>
      <c r="L4549">
        <v>226</v>
      </c>
      <c r="M4549">
        <v>31</v>
      </c>
      <c r="N4549">
        <v>3</v>
      </c>
      <c r="O4549">
        <v>0</v>
      </c>
      <c r="P4549">
        <v>146</v>
      </c>
      <c r="Q4549">
        <v>43</v>
      </c>
      <c r="R4549">
        <v>3</v>
      </c>
      <c r="S4549">
        <v>0</v>
      </c>
      <c r="T4549">
        <v>185</v>
      </c>
    </row>
    <row r="4550" spans="1:20" x14ac:dyDescent="0.2">
      <c r="A4550" s="1">
        <v>43458</v>
      </c>
      <c r="B4550" t="s">
        <v>19</v>
      </c>
      <c r="C4550">
        <v>1</v>
      </c>
      <c r="D4550">
        <v>96</v>
      </c>
      <c r="E4550">
        <v>48</v>
      </c>
      <c r="F4550">
        <v>48</v>
      </c>
      <c r="G4550" s="5">
        <v>3</v>
      </c>
      <c r="H4550" s="5">
        <v>1099</v>
      </c>
      <c r="I4550">
        <v>0</v>
      </c>
      <c r="J4550">
        <v>0</v>
      </c>
      <c r="K4550">
        <v>0</v>
      </c>
      <c r="L4550">
        <v>0</v>
      </c>
      <c r="M4550">
        <v>15</v>
      </c>
      <c r="N4550">
        <v>11</v>
      </c>
      <c r="O4550">
        <v>1</v>
      </c>
      <c r="P4550">
        <v>162</v>
      </c>
      <c r="Q4550">
        <v>11</v>
      </c>
      <c r="R4550">
        <v>16</v>
      </c>
      <c r="S4550">
        <v>2</v>
      </c>
      <c r="T4550">
        <v>158</v>
      </c>
    </row>
    <row r="4551" spans="1:20" x14ac:dyDescent="0.2">
      <c r="A4551" s="1">
        <v>43458</v>
      </c>
      <c r="B4551" t="s">
        <v>20</v>
      </c>
      <c r="C4551">
        <v>1</v>
      </c>
      <c r="D4551">
        <v>75</v>
      </c>
      <c r="E4551">
        <v>0</v>
      </c>
      <c r="F4551">
        <v>75</v>
      </c>
      <c r="G4551" s="5">
        <v>3</v>
      </c>
      <c r="H4551" s="5">
        <v>0</v>
      </c>
      <c r="I4551">
        <v>0</v>
      </c>
      <c r="J4551">
        <v>0</v>
      </c>
      <c r="K4551">
        <v>0</v>
      </c>
      <c r="L4551">
        <v>0</v>
      </c>
      <c r="M4551">
        <v>11</v>
      </c>
      <c r="N4551">
        <v>8</v>
      </c>
      <c r="O4551">
        <v>0</v>
      </c>
      <c r="P4551">
        <v>87</v>
      </c>
      <c r="Q4551">
        <v>9</v>
      </c>
      <c r="R4551">
        <v>16</v>
      </c>
      <c r="S4551">
        <v>1</v>
      </c>
      <c r="T4551">
        <v>137</v>
      </c>
    </row>
    <row r="4552" spans="1:20" x14ac:dyDescent="0.2">
      <c r="A4552" s="1">
        <v>43458</v>
      </c>
      <c r="B4552" t="s">
        <v>31</v>
      </c>
      <c r="C4552">
        <v>1</v>
      </c>
      <c r="D4552">
        <v>115</v>
      </c>
      <c r="E4552">
        <v>0</v>
      </c>
      <c r="F4552">
        <v>115</v>
      </c>
      <c r="G4552" s="5">
        <v>2</v>
      </c>
      <c r="H4552" s="5">
        <v>1836</v>
      </c>
      <c r="I4552">
        <v>0</v>
      </c>
      <c r="J4552">
        <v>0</v>
      </c>
      <c r="K4552">
        <v>0</v>
      </c>
      <c r="L4552">
        <v>0</v>
      </c>
      <c r="M4552">
        <v>39</v>
      </c>
      <c r="N4552">
        <v>14</v>
      </c>
      <c r="O4552">
        <v>0</v>
      </c>
      <c r="P4552">
        <v>538</v>
      </c>
      <c r="Q4552">
        <v>57</v>
      </c>
      <c r="R4552">
        <v>14</v>
      </c>
      <c r="S4552">
        <v>0</v>
      </c>
      <c r="T4552">
        <v>700</v>
      </c>
    </row>
    <row r="4553" spans="1:20" x14ac:dyDescent="0.2">
      <c r="A4553" s="1">
        <v>43461</v>
      </c>
      <c r="B4553" t="s">
        <v>18</v>
      </c>
      <c r="C4553">
        <v>7</v>
      </c>
      <c r="D4553">
        <v>4</v>
      </c>
      <c r="E4553">
        <v>0</v>
      </c>
      <c r="F4553">
        <v>24</v>
      </c>
      <c r="G4553" s="5">
        <v>1</v>
      </c>
      <c r="H4553" s="5">
        <v>99999</v>
      </c>
      <c r="I4553">
        <v>6</v>
      </c>
      <c r="J4553">
        <v>4</v>
      </c>
      <c r="K4553">
        <v>0</v>
      </c>
      <c r="L4553">
        <v>21</v>
      </c>
      <c r="M4553">
        <v>10</v>
      </c>
      <c r="N4553">
        <v>4</v>
      </c>
      <c r="O4553">
        <v>2</v>
      </c>
      <c r="P4553">
        <v>21</v>
      </c>
      <c r="Q4553">
        <v>11</v>
      </c>
      <c r="R4553">
        <v>4</v>
      </c>
      <c r="S4553">
        <v>0</v>
      </c>
      <c r="T4553">
        <v>38</v>
      </c>
    </row>
    <row r="4554" spans="1:20" x14ac:dyDescent="0.2">
      <c r="A4554" s="1">
        <v>43461</v>
      </c>
      <c r="B4554" t="s">
        <v>19</v>
      </c>
      <c r="C4554">
        <v>28</v>
      </c>
      <c r="D4554">
        <v>11</v>
      </c>
      <c r="E4554">
        <v>0</v>
      </c>
      <c r="F4554">
        <v>296</v>
      </c>
      <c r="G4554" s="5">
        <v>17.25</v>
      </c>
      <c r="H4554" s="5">
        <v>64392.607142857101</v>
      </c>
      <c r="I4554">
        <v>29</v>
      </c>
      <c r="J4554">
        <v>15</v>
      </c>
      <c r="K4554">
        <v>1</v>
      </c>
      <c r="L4554">
        <v>416</v>
      </c>
      <c r="M4554">
        <v>28</v>
      </c>
      <c r="N4554">
        <v>12</v>
      </c>
      <c r="O4554">
        <v>1</v>
      </c>
      <c r="P4554">
        <v>303</v>
      </c>
      <c r="Q4554">
        <v>34</v>
      </c>
      <c r="R4554">
        <v>15</v>
      </c>
      <c r="S4554">
        <v>1</v>
      </c>
      <c r="T4554">
        <v>461</v>
      </c>
    </row>
    <row r="4555" spans="1:20" x14ac:dyDescent="0.2">
      <c r="A4555" s="1">
        <v>43461</v>
      </c>
      <c r="B4555" t="s">
        <v>20</v>
      </c>
      <c r="C4555">
        <v>16</v>
      </c>
      <c r="D4555">
        <v>8</v>
      </c>
      <c r="E4555">
        <v>0</v>
      </c>
      <c r="F4555">
        <v>129</v>
      </c>
      <c r="G4555" s="5">
        <v>4.875</v>
      </c>
      <c r="H4555" s="5">
        <v>68821.6875</v>
      </c>
      <c r="I4555">
        <v>18</v>
      </c>
      <c r="J4555">
        <v>8</v>
      </c>
      <c r="K4555">
        <v>0</v>
      </c>
      <c r="L4555">
        <v>147</v>
      </c>
      <c r="M4555">
        <v>16</v>
      </c>
      <c r="N4555">
        <v>9</v>
      </c>
      <c r="O4555">
        <v>0</v>
      </c>
      <c r="P4555">
        <v>143</v>
      </c>
      <c r="Q4555">
        <v>33</v>
      </c>
      <c r="R4555">
        <v>11</v>
      </c>
      <c r="S4555">
        <v>0</v>
      </c>
      <c r="T4555">
        <v>380</v>
      </c>
    </row>
    <row r="4556" spans="1:20" x14ac:dyDescent="0.2">
      <c r="A4556" s="1">
        <v>43461</v>
      </c>
      <c r="B4556" t="s">
        <v>21</v>
      </c>
      <c r="C4556">
        <v>9</v>
      </c>
      <c r="D4556">
        <v>10</v>
      </c>
      <c r="E4556">
        <v>0</v>
      </c>
      <c r="F4556">
        <v>92</v>
      </c>
      <c r="G4556" s="5">
        <v>46.7777777777777</v>
      </c>
      <c r="H4556" s="5">
        <v>33361.888888888803</v>
      </c>
      <c r="I4556">
        <v>8</v>
      </c>
      <c r="J4556">
        <v>10</v>
      </c>
      <c r="K4556">
        <v>0</v>
      </c>
      <c r="L4556">
        <v>80</v>
      </c>
      <c r="M4556">
        <v>5</v>
      </c>
      <c r="N4556">
        <v>10</v>
      </c>
      <c r="O4556">
        <v>0</v>
      </c>
      <c r="P4556">
        <v>51</v>
      </c>
      <c r="Q4556">
        <v>14</v>
      </c>
      <c r="R4556">
        <v>10</v>
      </c>
      <c r="S4556">
        <v>0</v>
      </c>
      <c r="T4556">
        <v>141</v>
      </c>
    </row>
    <row r="4557" spans="1:20" x14ac:dyDescent="0.2">
      <c r="A4557" s="1">
        <v>43461</v>
      </c>
      <c r="B4557" t="s">
        <v>22</v>
      </c>
      <c r="C4557">
        <v>22</v>
      </c>
      <c r="D4557">
        <v>8</v>
      </c>
      <c r="E4557">
        <v>0</v>
      </c>
      <c r="F4557">
        <v>206</v>
      </c>
      <c r="G4557" s="5">
        <v>2.1666666666666599</v>
      </c>
      <c r="H4557" s="5">
        <v>72317.222222222204</v>
      </c>
      <c r="I4557">
        <v>31</v>
      </c>
      <c r="J4557">
        <v>7</v>
      </c>
      <c r="K4557">
        <v>0</v>
      </c>
      <c r="L4557">
        <v>272</v>
      </c>
      <c r="M4557">
        <v>26</v>
      </c>
      <c r="N4557">
        <v>8</v>
      </c>
      <c r="O4557">
        <v>1</v>
      </c>
      <c r="P4557">
        <v>232</v>
      </c>
      <c r="Q4557">
        <v>34</v>
      </c>
      <c r="R4557">
        <v>8</v>
      </c>
      <c r="S4557">
        <v>0</v>
      </c>
      <c r="T4557">
        <v>319</v>
      </c>
    </row>
    <row r="4558" spans="1:20" x14ac:dyDescent="0.2">
      <c r="A4558" s="1">
        <v>43461</v>
      </c>
      <c r="B4558" t="s">
        <v>23</v>
      </c>
      <c r="C4558">
        <v>52</v>
      </c>
      <c r="D4558">
        <v>10</v>
      </c>
      <c r="E4558">
        <v>0</v>
      </c>
      <c r="F4558">
        <v>575</v>
      </c>
      <c r="G4558" s="5">
        <v>3.76595744680851</v>
      </c>
      <c r="H4558" s="5">
        <v>53350.936170212699</v>
      </c>
      <c r="I4558">
        <v>42</v>
      </c>
      <c r="J4558">
        <v>10</v>
      </c>
      <c r="K4558">
        <v>0</v>
      </c>
      <c r="L4558">
        <v>468</v>
      </c>
      <c r="M4558">
        <v>41</v>
      </c>
      <c r="N4558">
        <v>10</v>
      </c>
      <c r="O4558">
        <v>1</v>
      </c>
      <c r="P4558">
        <v>433</v>
      </c>
      <c r="Q4558">
        <v>29</v>
      </c>
      <c r="R4558">
        <v>10</v>
      </c>
      <c r="S4558">
        <v>0</v>
      </c>
      <c r="T4558">
        <v>324</v>
      </c>
    </row>
    <row r="4559" spans="1:20" x14ac:dyDescent="0.2">
      <c r="A4559" s="1">
        <v>43461</v>
      </c>
      <c r="B4559" t="s">
        <v>24</v>
      </c>
      <c r="C4559">
        <v>12</v>
      </c>
      <c r="D4559">
        <v>2</v>
      </c>
      <c r="E4559">
        <v>0</v>
      </c>
      <c r="F4559">
        <v>36</v>
      </c>
      <c r="G4559" s="5">
        <v>2.5</v>
      </c>
      <c r="H4559" s="5">
        <v>75014.833333333299</v>
      </c>
      <c r="I4559">
        <v>16</v>
      </c>
      <c r="J4559">
        <v>2</v>
      </c>
      <c r="K4559">
        <v>0</v>
      </c>
      <c r="L4559">
        <v>38</v>
      </c>
      <c r="M4559">
        <v>11</v>
      </c>
      <c r="N4559">
        <v>2</v>
      </c>
      <c r="O4559">
        <v>0</v>
      </c>
      <c r="P4559">
        <v>38</v>
      </c>
      <c r="Q4559">
        <v>8</v>
      </c>
      <c r="R4559">
        <v>2</v>
      </c>
      <c r="S4559">
        <v>0</v>
      </c>
      <c r="T4559">
        <v>26</v>
      </c>
    </row>
    <row r="4560" spans="1:20" x14ac:dyDescent="0.2">
      <c r="A4560" s="1">
        <v>43461</v>
      </c>
      <c r="B4560" t="s">
        <v>26</v>
      </c>
      <c r="C4560">
        <v>38</v>
      </c>
      <c r="D4560">
        <v>2</v>
      </c>
      <c r="E4560">
        <v>0</v>
      </c>
      <c r="F4560">
        <v>76</v>
      </c>
      <c r="G4560" s="5">
        <v>14.1818181818181</v>
      </c>
      <c r="H4560" s="5">
        <v>50157.545454545398</v>
      </c>
      <c r="I4560">
        <v>50</v>
      </c>
      <c r="J4560">
        <v>2</v>
      </c>
      <c r="K4560">
        <v>0</v>
      </c>
      <c r="L4560">
        <v>98</v>
      </c>
      <c r="M4560">
        <v>26</v>
      </c>
      <c r="N4560">
        <v>2</v>
      </c>
      <c r="O4560">
        <v>0</v>
      </c>
      <c r="P4560">
        <v>42</v>
      </c>
      <c r="Q4560">
        <v>20</v>
      </c>
      <c r="R4560">
        <v>2</v>
      </c>
      <c r="S4560">
        <v>0</v>
      </c>
      <c r="T4560">
        <v>39</v>
      </c>
    </row>
    <row r="4561" spans="1:20" x14ac:dyDescent="0.2">
      <c r="A4561" s="1">
        <v>43461</v>
      </c>
      <c r="B4561" t="s">
        <v>27</v>
      </c>
      <c r="C4561">
        <v>8</v>
      </c>
      <c r="D4561">
        <v>9</v>
      </c>
      <c r="E4561">
        <v>0</v>
      </c>
      <c r="F4561">
        <v>84</v>
      </c>
      <c r="G4561" s="5">
        <v>10</v>
      </c>
      <c r="H4561" s="5">
        <v>43147.4285714285</v>
      </c>
      <c r="I4561">
        <v>12</v>
      </c>
      <c r="J4561">
        <v>8</v>
      </c>
      <c r="K4561">
        <v>1</v>
      </c>
      <c r="L4561">
        <v>108</v>
      </c>
      <c r="M4561">
        <v>11</v>
      </c>
      <c r="N4561">
        <v>8</v>
      </c>
      <c r="O4561">
        <v>2</v>
      </c>
      <c r="P4561">
        <v>76</v>
      </c>
      <c r="Q4561">
        <v>9</v>
      </c>
      <c r="R4561">
        <v>9</v>
      </c>
      <c r="S4561">
        <v>0</v>
      </c>
      <c r="T4561">
        <v>92</v>
      </c>
    </row>
    <row r="4562" spans="1:20" x14ac:dyDescent="0.2">
      <c r="A4562" s="1">
        <v>43461</v>
      </c>
      <c r="B4562" t="s">
        <v>28</v>
      </c>
      <c r="C4562">
        <v>13</v>
      </c>
      <c r="D4562">
        <v>11</v>
      </c>
      <c r="E4562">
        <v>0</v>
      </c>
      <c r="F4562">
        <v>136</v>
      </c>
      <c r="G4562" s="5">
        <v>10.538461538461499</v>
      </c>
      <c r="H4562" s="5">
        <v>61574.461538461503</v>
      </c>
      <c r="I4562">
        <v>9</v>
      </c>
      <c r="J4562">
        <v>18</v>
      </c>
      <c r="K4562">
        <v>1</v>
      </c>
      <c r="L4562">
        <v>158</v>
      </c>
      <c r="M4562">
        <v>19</v>
      </c>
      <c r="N4562">
        <v>8</v>
      </c>
      <c r="O4562">
        <v>0</v>
      </c>
      <c r="P4562">
        <v>143</v>
      </c>
      <c r="Q4562">
        <v>25</v>
      </c>
      <c r="R4562">
        <v>9</v>
      </c>
      <c r="S4562">
        <v>0</v>
      </c>
      <c r="T4562">
        <v>231</v>
      </c>
    </row>
    <row r="4563" spans="1:20" x14ac:dyDescent="0.2">
      <c r="A4563" s="1">
        <v>43461</v>
      </c>
      <c r="B4563" t="s">
        <v>29</v>
      </c>
      <c r="C4563">
        <v>9</v>
      </c>
      <c r="D4563">
        <v>2</v>
      </c>
      <c r="E4563">
        <v>0</v>
      </c>
      <c r="F4563">
        <v>22</v>
      </c>
      <c r="G4563" s="5">
        <v>4.3333333333333304</v>
      </c>
      <c r="H4563" s="5">
        <v>66689.555555555504</v>
      </c>
      <c r="I4563">
        <v>17</v>
      </c>
      <c r="J4563">
        <v>2</v>
      </c>
      <c r="K4563">
        <v>0</v>
      </c>
      <c r="L4563">
        <v>52</v>
      </c>
      <c r="M4563">
        <v>11</v>
      </c>
      <c r="N4563">
        <v>2</v>
      </c>
      <c r="O4563">
        <v>0</v>
      </c>
      <c r="P4563">
        <v>38</v>
      </c>
      <c r="Q4563">
        <v>12</v>
      </c>
      <c r="R4563">
        <v>2</v>
      </c>
      <c r="S4563">
        <v>0</v>
      </c>
      <c r="T4563">
        <v>36</v>
      </c>
    </row>
    <row r="4564" spans="1:20" x14ac:dyDescent="0.2">
      <c r="A4564" s="1">
        <v>43461</v>
      </c>
      <c r="B4564" t="s">
        <v>30</v>
      </c>
      <c r="C4564">
        <v>8</v>
      </c>
      <c r="D4564">
        <v>2</v>
      </c>
      <c r="E4564">
        <v>0</v>
      </c>
      <c r="F4564">
        <v>42</v>
      </c>
      <c r="G4564" s="5">
        <v>1.1428571428571399</v>
      </c>
      <c r="H4564" s="5">
        <v>85738.571428571406</v>
      </c>
      <c r="I4564">
        <v>20</v>
      </c>
      <c r="J4564">
        <v>2</v>
      </c>
      <c r="K4564">
        <v>0</v>
      </c>
      <c r="L4564">
        <v>52</v>
      </c>
      <c r="M4564">
        <v>13</v>
      </c>
      <c r="N4564">
        <v>2</v>
      </c>
      <c r="O4564">
        <v>0</v>
      </c>
      <c r="P4564">
        <v>33</v>
      </c>
      <c r="Q4564">
        <v>7</v>
      </c>
      <c r="R4564">
        <v>2</v>
      </c>
      <c r="S4564">
        <v>0</v>
      </c>
      <c r="T4564">
        <v>26</v>
      </c>
    </row>
    <row r="4565" spans="1:20" x14ac:dyDescent="0.2">
      <c r="A4565" s="1">
        <v>43461</v>
      </c>
      <c r="B4565" t="s">
        <v>31</v>
      </c>
      <c r="C4565">
        <v>61</v>
      </c>
      <c r="D4565">
        <v>16</v>
      </c>
      <c r="E4565">
        <v>0</v>
      </c>
      <c r="F4565">
        <v>960</v>
      </c>
      <c r="G4565" s="5">
        <v>7.42372881355932</v>
      </c>
      <c r="H4565" s="5">
        <v>56046.661016949103</v>
      </c>
      <c r="I4565">
        <v>100</v>
      </c>
      <c r="J4565">
        <v>13</v>
      </c>
      <c r="K4565">
        <v>0</v>
      </c>
      <c r="L4565">
        <v>1310</v>
      </c>
      <c r="M4565">
        <v>61</v>
      </c>
      <c r="N4565">
        <v>14</v>
      </c>
      <c r="O4565">
        <v>1</v>
      </c>
      <c r="P4565">
        <v>781</v>
      </c>
      <c r="Q4565">
        <v>80</v>
      </c>
      <c r="R4565">
        <v>13</v>
      </c>
      <c r="S4565">
        <v>1</v>
      </c>
      <c r="T4565">
        <v>1053</v>
      </c>
    </row>
    <row r="4566" spans="1:20" x14ac:dyDescent="0.2">
      <c r="A4566" s="1">
        <v>43461</v>
      </c>
      <c r="B4566" t="s">
        <v>32</v>
      </c>
      <c r="C4566">
        <v>25</v>
      </c>
      <c r="D4566">
        <v>3</v>
      </c>
      <c r="E4566">
        <v>0</v>
      </c>
      <c r="F4566">
        <v>110</v>
      </c>
      <c r="G4566" s="5">
        <v>2.3913043478260798</v>
      </c>
      <c r="H4566" s="5">
        <v>52365</v>
      </c>
      <c r="I4566">
        <v>39</v>
      </c>
      <c r="J4566">
        <v>3</v>
      </c>
      <c r="K4566">
        <v>0</v>
      </c>
      <c r="L4566">
        <v>156</v>
      </c>
      <c r="M4566">
        <v>22</v>
      </c>
      <c r="N4566">
        <v>3</v>
      </c>
      <c r="O4566">
        <v>0</v>
      </c>
      <c r="P4566">
        <v>98</v>
      </c>
      <c r="Q4566">
        <v>54</v>
      </c>
      <c r="R4566">
        <v>3</v>
      </c>
      <c r="S4566">
        <v>0</v>
      </c>
      <c r="T4566">
        <v>298</v>
      </c>
    </row>
    <row r="4567" spans="1:20" x14ac:dyDescent="0.2">
      <c r="A4567" s="1">
        <v>43462</v>
      </c>
      <c r="B4567" t="s">
        <v>18</v>
      </c>
      <c r="C4567">
        <v>6</v>
      </c>
      <c r="D4567">
        <v>4</v>
      </c>
      <c r="E4567">
        <v>0</v>
      </c>
      <c r="F4567">
        <v>21</v>
      </c>
      <c r="G4567" s="5">
        <v>12.8</v>
      </c>
      <c r="H4567" s="5">
        <v>40011.199999999997</v>
      </c>
      <c r="I4567">
        <v>11</v>
      </c>
      <c r="J4567">
        <v>4</v>
      </c>
      <c r="K4567">
        <v>0</v>
      </c>
      <c r="L4567">
        <v>35</v>
      </c>
      <c r="M4567">
        <v>4</v>
      </c>
      <c r="N4567">
        <v>4</v>
      </c>
      <c r="O4567">
        <v>0</v>
      </c>
      <c r="P4567">
        <v>14</v>
      </c>
      <c r="Q4567">
        <v>13</v>
      </c>
      <c r="R4567">
        <v>4</v>
      </c>
      <c r="S4567">
        <v>0</v>
      </c>
      <c r="T4567">
        <v>46</v>
      </c>
    </row>
    <row r="4568" spans="1:20" x14ac:dyDescent="0.2">
      <c r="A4568" s="1">
        <v>43462</v>
      </c>
      <c r="B4568" t="s">
        <v>19</v>
      </c>
      <c r="C4568">
        <v>21</v>
      </c>
      <c r="D4568">
        <v>17</v>
      </c>
      <c r="E4568">
        <v>0</v>
      </c>
      <c r="F4568">
        <v>361</v>
      </c>
      <c r="G4568" s="5">
        <v>8.3809523809523796</v>
      </c>
      <c r="H4568" s="5">
        <v>28746.285714285699</v>
      </c>
      <c r="I4568">
        <v>35</v>
      </c>
      <c r="J4568">
        <v>12</v>
      </c>
      <c r="K4568">
        <v>0</v>
      </c>
      <c r="L4568">
        <v>416</v>
      </c>
      <c r="M4568">
        <v>21</v>
      </c>
      <c r="N4568">
        <v>9</v>
      </c>
      <c r="O4568">
        <v>0</v>
      </c>
      <c r="P4568">
        <v>195</v>
      </c>
      <c r="Q4568">
        <v>32</v>
      </c>
      <c r="R4568">
        <v>15</v>
      </c>
      <c r="S4568">
        <v>2</v>
      </c>
      <c r="T4568">
        <v>516</v>
      </c>
    </row>
    <row r="4569" spans="1:20" x14ac:dyDescent="0.2">
      <c r="A4569" s="1">
        <v>43462</v>
      </c>
      <c r="B4569" t="s">
        <v>20</v>
      </c>
      <c r="C4569">
        <v>29</v>
      </c>
      <c r="D4569">
        <v>11</v>
      </c>
      <c r="E4569">
        <v>0</v>
      </c>
      <c r="F4569">
        <v>301</v>
      </c>
      <c r="G4569" s="5">
        <v>5.8461538461538396</v>
      </c>
      <c r="H4569" s="5">
        <v>50060.461538461503</v>
      </c>
      <c r="I4569">
        <v>25</v>
      </c>
      <c r="J4569">
        <v>9</v>
      </c>
      <c r="K4569">
        <v>0</v>
      </c>
      <c r="L4569">
        <v>227</v>
      </c>
      <c r="M4569">
        <v>7</v>
      </c>
      <c r="N4569">
        <v>6</v>
      </c>
      <c r="O4569">
        <v>0</v>
      </c>
      <c r="P4569">
        <v>45</v>
      </c>
      <c r="Q4569">
        <v>27</v>
      </c>
      <c r="R4569">
        <v>12</v>
      </c>
      <c r="S4569">
        <v>0</v>
      </c>
      <c r="T4569">
        <v>352</v>
      </c>
    </row>
    <row r="4570" spans="1:20" x14ac:dyDescent="0.2">
      <c r="A4570" s="1">
        <v>43462</v>
      </c>
      <c r="B4570" t="s">
        <v>21</v>
      </c>
      <c r="C4570">
        <v>5</v>
      </c>
      <c r="D4570">
        <v>10</v>
      </c>
      <c r="E4570">
        <v>0</v>
      </c>
      <c r="F4570">
        <v>53</v>
      </c>
      <c r="G4570" s="5">
        <v>1</v>
      </c>
      <c r="H4570" s="5">
        <v>99999</v>
      </c>
      <c r="I4570">
        <v>15</v>
      </c>
      <c r="J4570">
        <v>10</v>
      </c>
      <c r="K4570">
        <v>0</v>
      </c>
      <c r="L4570">
        <v>150</v>
      </c>
      <c r="M4570">
        <v>15</v>
      </c>
      <c r="N4570">
        <v>10</v>
      </c>
      <c r="O4570">
        <v>0</v>
      </c>
      <c r="P4570">
        <v>151</v>
      </c>
      <c r="Q4570">
        <v>15</v>
      </c>
      <c r="R4570">
        <v>10</v>
      </c>
      <c r="S4570">
        <v>1</v>
      </c>
      <c r="T4570">
        <v>138</v>
      </c>
    </row>
    <row r="4571" spans="1:20" x14ac:dyDescent="0.2">
      <c r="A4571" s="1">
        <v>43462</v>
      </c>
      <c r="B4571" t="s">
        <v>22</v>
      </c>
      <c r="C4571">
        <v>24</v>
      </c>
      <c r="D4571">
        <v>8</v>
      </c>
      <c r="E4571">
        <v>0</v>
      </c>
      <c r="F4571">
        <v>228</v>
      </c>
      <c r="G4571" s="5">
        <v>1.9523809523809501</v>
      </c>
      <c r="H4571" s="5">
        <v>61988.714285714203</v>
      </c>
      <c r="I4571">
        <v>38</v>
      </c>
      <c r="J4571">
        <v>7</v>
      </c>
      <c r="K4571">
        <v>0</v>
      </c>
      <c r="L4571">
        <v>336</v>
      </c>
      <c r="M4571">
        <v>26</v>
      </c>
      <c r="N4571">
        <v>8</v>
      </c>
      <c r="O4571">
        <v>0</v>
      </c>
      <c r="P4571">
        <v>235</v>
      </c>
      <c r="Q4571">
        <v>25</v>
      </c>
      <c r="R4571">
        <v>8</v>
      </c>
      <c r="S4571">
        <v>0</v>
      </c>
      <c r="T4571">
        <v>233</v>
      </c>
    </row>
    <row r="4572" spans="1:20" x14ac:dyDescent="0.2">
      <c r="A4572" s="1">
        <v>43462</v>
      </c>
      <c r="B4572" t="s">
        <v>23</v>
      </c>
      <c r="C4572">
        <v>39</v>
      </c>
      <c r="D4572">
        <v>10</v>
      </c>
      <c r="E4572">
        <v>0</v>
      </c>
      <c r="F4572">
        <v>441</v>
      </c>
      <c r="G4572" s="5">
        <v>2.86486486486486</v>
      </c>
      <c r="H4572" s="5">
        <v>64907</v>
      </c>
      <c r="I4572">
        <v>28</v>
      </c>
      <c r="J4572">
        <v>10</v>
      </c>
      <c r="K4572">
        <v>0</v>
      </c>
      <c r="L4572">
        <v>309</v>
      </c>
      <c r="M4572">
        <v>52</v>
      </c>
      <c r="N4572">
        <v>10</v>
      </c>
      <c r="O4572">
        <v>0</v>
      </c>
      <c r="P4572">
        <v>575</v>
      </c>
      <c r="Q4572">
        <v>43</v>
      </c>
      <c r="R4572">
        <v>10</v>
      </c>
      <c r="S4572">
        <v>0</v>
      </c>
      <c r="T4572">
        <v>490</v>
      </c>
    </row>
    <row r="4573" spans="1:20" x14ac:dyDescent="0.2">
      <c r="A4573" s="1">
        <v>43462</v>
      </c>
      <c r="B4573" t="s">
        <v>24</v>
      </c>
      <c r="C4573">
        <v>13</v>
      </c>
      <c r="D4573">
        <v>2</v>
      </c>
      <c r="E4573">
        <v>0</v>
      </c>
      <c r="F4573">
        <v>54</v>
      </c>
      <c r="G4573" s="5">
        <v>3.1666666666666599</v>
      </c>
      <c r="H4573" s="5">
        <v>66685.916666666599</v>
      </c>
      <c r="I4573">
        <v>16</v>
      </c>
      <c r="J4573">
        <v>2</v>
      </c>
      <c r="K4573">
        <v>0</v>
      </c>
      <c r="L4573">
        <v>50</v>
      </c>
      <c r="M4573">
        <v>5</v>
      </c>
      <c r="N4573">
        <v>2</v>
      </c>
      <c r="O4573">
        <v>0</v>
      </c>
      <c r="P4573">
        <v>20</v>
      </c>
      <c r="Q4573">
        <v>15</v>
      </c>
      <c r="R4573">
        <v>2</v>
      </c>
      <c r="S4573">
        <v>0</v>
      </c>
      <c r="T4573">
        <v>64</v>
      </c>
    </row>
    <row r="4574" spans="1:20" x14ac:dyDescent="0.2">
      <c r="A4574" s="1">
        <v>43462</v>
      </c>
      <c r="B4574" t="s">
        <v>25</v>
      </c>
      <c r="C4574">
        <v>16</v>
      </c>
      <c r="D4574">
        <v>4</v>
      </c>
      <c r="E4574">
        <v>1</v>
      </c>
      <c r="F4574">
        <v>58</v>
      </c>
      <c r="G4574" s="5">
        <v>5.5</v>
      </c>
      <c r="H4574" s="5">
        <v>50048.2</v>
      </c>
      <c r="I4574">
        <v>16</v>
      </c>
      <c r="J4574">
        <v>4</v>
      </c>
      <c r="K4574">
        <v>1</v>
      </c>
      <c r="L4574">
        <v>49</v>
      </c>
      <c r="M4574">
        <v>9</v>
      </c>
      <c r="N4574">
        <v>4</v>
      </c>
      <c r="O4574">
        <v>0</v>
      </c>
      <c r="P4574">
        <v>36</v>
      </c>
      <c r="Q4574">
        <v>17</v>
      </c>
      <c r="R4574">
        <v>4</v>
      </c>
      <c r="S4574">
        <v>0</v>
      </c>
      <c r="T4574">
        <v>68</v>
      </c>
    </row>
    <row r="4575" spans="1:20" x14ac:dyDescent="0.2">
      <c r="A4575" s="1">
        <v>43462</v>
      </c>
      <c r="B4575" t="s">
        <v>26</v>
      </c>
      <c r="C4575">
        <v>38</v>
      </c>
      <c r="D4575">
        <v>2</v>
      </c>
      <c r="E4575">
        <v>0</v>
      </c>
      <c r="F4575">
        <v>73</v>
      </c>
      <c r="G4575" s="5">
        <v>6.2</v>
      </c>
      <c r="H4575" s="5">
        <v>44059.48</v>
      </c>
      <c r="I4575">
        <v>70</v>
      </c>
      <c r="J4575">
        <v>2</v>
      </c>
      <c r="K4575">
        <v>0</v>
      </c>
      <c r="L4575">
        <v>137</v>
      </c>
      <c r="M4575">
        <v>21</v>
      </c>
      <c r="N4575">
        <v>2</v>
      </c>
      <c r="O4575">
        <v>0</v>
      </c>
      <c r="P4575">
        <v>41</v>
      </c>
      <c r="Q4575">
        <v>41</v>
      </c>
      <c r="R4575">
        <v>2</v>
      </c>
      <c r="S4575">
        <v>0</v>
      </c>
      <c r="T4575">
        <v>82</v>
      </c>
    </row>
    <row r="4576" spans="1:20" x14ac:dyDescent="0.2">
      <c r="A4576" s="1">
        <v>43462</v>
      </c>
      <c r="B4576" t="s">
        <v>27</v>
      </c>
      <c r="C4576">
        <v>6</v>
      </c>
      <c r="D4576">
        <v>9</v>
      </c>
      <c r="E4576">
        <v>2</v>
      </c>
      <c r="F4576">
        <v>51</v>
      </c>
      <c r="G4576" s="5">
        <v>1.3333333333333299</v>
      </c>
      <c r="H4576" s="5">
        <v>83333.5</v>
      </c>
      <c r="I4576">
        <v>11</v>
      </c>
      <c r="J4576">
        <v>8</v>
      </c>
      <c r="K4576">
        <v>2</v>
      </c>
      <c r="L4576">
        <v>79</v>
      </c>
      <c r="M4576">
        <v>8</v>
      </c>
      <c r="N4576">
        <v>8</v>
      </c>
      <c r="O4576">
        <v>1</v>
      </c>
      <c r="P4576">
        <v>73</v>
      </c>
      <c r="Q4576">
        <v>12</v>
      </c>
      <c r="R4576">
        <v>9</v>
      </c>
      <c r="S4576">
        <v>1</v>
      </c>
      <c r="T4576">
        <v>119</v>
      </c>
    </row>
    <row r="4577" spans="1:20" x14ac:dyDescent="0.2">
      <c r="A4577" s="1">
        <v>43462</v>
      </c>
      <c r="B4577" t="s">
        <v>28</v>
      </c>
      <c r="C4577">
        <v>13</v>
      </c>
      <c r="D4577">
        <v>11</v>
      </c>
      <c r="E4577">
        <v>1</v>
      </c>
      <c r="F4577">
        <v>125</v>
      </c>
      <c r="G4577" s="5">
        <v>3.9230769230769198</v>
      </c>
      <c r="H4577" s="5">
        <v>46256.1538461538</v>
      </c>
      <c r="I4577">
        <v>20</v>
      </c>
      <c r="J4577">
        <v>10</v>
      </c>
      <c r="K4577">
        <v>0</v>
      </c>
      <c r="L4577">
        <v>193</v>
      </c>
      <c r="M4577">
        <v>11</v>
      </c>
      <c r="N4577">
        <v>10</v>
      </c>
      <c r="O4577">
        <v>0</v>
      </c>
      <c r="P4577">
        <v>105</v>
      </c>
      <c r="Q4577">
        <v>22</v>
      </c>
      <c r="R4577">
        <v>10</v>
      </c>
      <c r="S4577">
        <v>0</v>
      </c>
      <c r="T4577">
        <v>238</v>
      </c>
    </row>
    <row r="4578" spans="1:20" x14ac:dyDescent="0.2">
      <c r="A4578" s="1">
        <v>43462</v>
      </c>
      <c r="B4578" t="s">
        <v>29</v>
      </c>
      <c r="C4578">
        <v>22</v>
      </c>
      <c r="D4578">
        <v>2</v>
      </c>
      <c r="E4578">
        <v>0</v>
      </c>
      <c r="F4578">
        <v>74</v>
      </c>
      <c r="G4578" s="5">
        <v>2.4761904761904701</v>
      </c>
      <c r="H4578" s="5">
        <v>71491.714285714203</v>
      </c>
      <c r="I4578">
        <v>23</v>
      </c>
      <c r="J4578">
        <v>2</v>
      </c>
      <c r="K4578">
        <v>0</v>
      </c>
      <c r="L4578">
        <v>62</v>
      </c>
      <c r="M4578">
        <v>9</v>
      </c>
      <c r="N4578">
        <v>2</v>
      </c>
      <c r="O4578">
        <v>0</v>
      </c>
      <c r="P4578">
        <v>24</v>
      </c>
      <c r="Q4578">
        <v>13</v>
      </c>
      <c r="R4578">
        <v>2</v>
      </c>
      <c r="S4578">
        <v>0</v>
      </c>
      <c r="T4578">
        <v>36</v>
      </c>
    </row>
    <row r="4579" spans="1:20" x14ac:dyDescent="0.2">
      <c r="A4579" s="1">
        <v>43462</v>
      </c>
      <c r="B4579" t="s">
        <v>30</v>
      </c>
      <c r="C4579">
        <v>16</v>
      </c>
      <c r="D4579">
        <v>2</v>
      </c>
      <c r="E4579">
        <v>0</v>
      </c>
      <c r="F4579">
        <v>62</v>
      </c>
      <c r="G4579" s="5">
        <v>1.86666666666666</v>
      </c>
      <c r="H4579" s="5">
        <v>80008.533333333296</v>
      </c>
      <c r="I4579">
        <v>18</v>
      </c>
      <c r="J4579">
        <v>2</v>
      </c>
      <c r="K4579">
        <v>0</v>
      </c>
      <c r="L4579">
        <v>60</v>
      </c>
      <c r="M4579">
        <v>9</v>
      </c>
      <c r="N4579">
        <v>2</v>
      </c>
      <c r="O4579">
        <v>0</v>
      </c>
      <c r="P4579">
        <v>19</v>
      </c>
      <c r="Q4579">
        <v>15</v>
      </c>
      <c r="R4579">
        <v>2</v>
      </c>
      <c r="S4579">
        <v>0</v>
      </c>
      <c r="T4579">
        <v>36</v>
      </c>
    </row>
    <row r="4580" spans="1:20" x14ac:dyDescent="0.2">
      <c r="A4580" s="1">
        <v>43462</v>
      </c>
      <c r="B4580" t="s">
        <v>31</v>
      </c>
      <c r="C4580">
        <v>66</v>
      </c>
      <c r="D4580">
        <v>15</v>
      </c>
      <c r="E4580">
        <v>0</v>
      </c>
      <c r="F4580">
        <v>969</v>
      </c>
      <c r="G4580" s="5">
        <v>5.3181818181818103</v>
      </c>
      <c r="H4580" s="5">
        <v>54599.090909090897</v>
      </c>
      <c r="I4580">
        <v>117</v>
      </c>
      <c r="J4580">
        <v>13</v>
      </c>
      <c r="K4580">
        <v>0</v>
      </c>
      <c r="L4580">
        <v>1529</v>
      </c>
      <c r="M4580">
        <v>43</v>
      </c>
      <c r="N4580">
        <v>12</v>
      </c>
      <c r="O4580">
        <v>0</v>
      </c>
      <c r="P4580">
        <v>496</v>
      </c>
      <c r="Q4580">
        <v>105</v>
      </c>
      <c r="R4580">
        <v>15</v>
      </c>
      <c r="S4580">
        <v>0</v>
      </c>
      <c r="T4580">
        <v>1616</v>
      </c>
    </row>
    <row r="4581" spans="1:20" x14ac:dyDescent="0.2">
      <c r="A4581" s="1">
        <v>43462</v>
      </c>
      <c r="B4581" t="s">
        <v>32</v>
      </c>
      <c r="C4581">
        <v>35</v>
      </c>
      <c r="D4581">
        <v>3</v>
      </c>
      <c r="E4581">
        <v>0</v>
      </c>
      <c r="F4581">
        <v>166</v>
      </c>
      <c r="G4581" s="5">
        <v>3.73529411764705</v>
      </c>
      <c r="H4581" s="5">
        <v>55944.794117646998</v>
      </c>
      <c r="I4581">
        <v>49</v>
      </c>
      <c r="J4581">
        <v>3</v>
      </c>
      <c r="K4581">
        <v>0</v>
      </c>
      <c r="L4581">
        <v>205</v>
      </c>
      <c r="M4581">
        <v>26</v>
      </c>
      <c r="N4581">
        <v>3</v>
      </c>
      <c r="O4581">
        <v>0</v>
      </c>
      <c r="P4581">
        <v>103</v>
      </c>
      <c r="Q4581">
        <v>27</v>
      </c>
      <c r="R4581">
        <v>3</v>
      </c>
      <c r="S4581">
        <v>0</v>
      </c>
      <c r="T4581">
        <v>130</v>
      </c>
    </row>
    <row r="4582" spans="1:20" x14ac:dyDescent="0.2">
      <c r="A4582" s="1">
        <v>43463</v>
      </c>
      <c r="B4582" t="s">
        <v>18</v>
      </c>
      <c r="C4582">
        <v>5</v>
      </c>
      <c r="D4582">
        <v>4</v>
      </c>
      <c r="E4582">
        <v>0</v>
      </c>
      <c r="F4582">
        <v>18</v>
      </c>
      <c r="G4582" s="5">
        <v>1.4</v>
      </c>
      <c r="H4582" s="5">
        <v>80055.199999999997</v>
      </c>
      <c r="I4582">
        <v>9</v>
      </c>
      <c r="J4582">
        <v>4</v>
      </c>
      <c r="K4582">
        <v>2</v>
      </c>
      <c r="L4582">
        <v>18</v>
      </c>
      <c r="M4582">
        <v>5</v>
      </c>
      <c r="N4582">
        <v>4</v>
      </c>
      <c r="O4582">
        <v>0</v>
      </c>
      <c r="P4582">
        <v>18</v>
      </c>
      <c r="Q4582">
        <v>7</v>
      </c>
      <c r="R4582">
        <v>4</v>
      </c>
      <c r="S4582">
        <v>0</v>
      </c>
      <c r="T4582">
        <v>24</v>
      </c>
    </row>
    <row r="4583" spans="1:20" x14ac:dyDescent="0.2">
      <c r="A4583" s="1">
        <v>43463</v>
      </c>
      <c r="B4583" t="s">
        <v>19</v>
      </c>
      <c r="C4583">
        <v>19</v>
      </c>
      <c r="D4583">
        <v>15</v>
      </c>
      <c r="E4583">
        <v>0</v>
      </c>
      <c r="F4583">
        <v>278</v>
      </c>
      <c r="G4583" s="5">
        <v>2.6315789473684199</v>
      </c>
      <c r="H4583" s="5">
        <v>68535.526315789393</v>
      </c>
      <c r="I4583">
        <v>31</v>
      </c>
      <c r="J4583">
        <v>15</v>
      </c>
      <c r="K4583">
        <v>0</v>
      </c>
      <c r="L4583">
        <v>471</v>
      </c>
      <c r="M4583">
        <v>21</v>
      </c>
      <c r="N4583">
        <v>14</v>
      </c>
      <c r="O4583">
        <v>1</v>
      </c>
      <c r="P4583">
        <v>275</v>
      </c>
      <c r="Q4583">
        <v>23</v>
      </c>
      <c r="R4583">
        <v>14</v>
      </c>
      <c r="S4583">
        <v>1</v>
      </c>
      <c r="T4583">
        <v>300</v>
      </c>
    </row>
    <row r="4584" spans="1:20" x14ac:dyDescent="0.2">
      <c r="A4584" s="1">
        <v>43463</v>
      </c>
      <c r="B4584" t="s">
        <v>20</v>
      </c>
      <c r="C4584">
        <v>12</v>
      </c>
      <c r="D4584">
        <v>14</v>
      </c>
      <c r="E4584">
        <v>0</v>
      </c>
      <c r="F4584">
        <v>173</v>
      </c>
      <c r="G4584" s="5">
        <v>3.1666666666666599</v>
      </c>
      <c r="H4584" s="5">
        <v>58423.583333333299</v>
      </c>
      <c r="I4584">
        <v>26</v>
      </c>
      <c r="J4584">
        <v>16</v>
      </c>
      <c r="K4584">
        <v>0</v>
      </c>
      <c r="L4584">
        <v>419</v>
      </c>
      <c r="M4584">
        <v>11</v>
      </c>
      <c r="N4584">
        <v>11</v>
      </c>
      <c r="O4584">
        <v>0</v>
      </c>
      <c r="P4584">
        <v>125</v>
      </c>
      <c r="Q4584">
        <v>11</v>
      </c>
      <c r="R4584">
        <v>9</v>
      </c>
      <c r="S4584">
        <v>0</v>
      </c>
      <c r="T4584">
        <v>103</v>
      </c>
    </row>
    <row r="4585" spans="1:20" x14ac:dyDescent="0.2">
      <c r="A4585" s="1">
        <v>43463</v>
      </c>
      <c r="B4585" t="s">
        <v>21</v>
      </c>
      <c r="C4585">
        <v>12</v>
      </c>
      <c r="D4585">
        <v>10</v>
      </c>
      <c r="E4585">
        <v>0</v>
      </c>
      <c r="F4585">
        <v>121</v>
      </c>
      <c r="G4585" s="5">
        <v>4.1666666666666599</v>
      </c>
      <c r="H4585" s="5">
        <v>50117.916666666599</v>
      </c>
      <c r="I4585">
        <v>15</v>
      </c>
      <c r="J4585">
        <v>10</v>
      </c>
      <c r="K4585">
        <v>0</v>
      </c>
      <c r="L4585">
        <v>150</v>
      </c>
      <c r="M4585">
        <v>10</v>
      </c>
      <c r="N4585">
        <v>10</v>
      </c>
      <c r="O4585">
        <v>0</v>
      </c>
      <c r="P4585">
        <v>100</v>
      </c>
      <c r="Q4585">
        <v>5</v>
      </c>
      <c r="R4585">
        <v>10</v>
      </c>
      <c r="S4585">
        <v>0</v>
      </c>
      <c r="T4585">
        <v>50</v>
      </c>
    </row>
    <row r="4586" spans="1:20" x14ac:dyDescent="0.2">
      <c r="A4586" s="1">
        <v>43463</v>
      </c>
      <c r="B4586" t="s">
        <v>22</v>
      </c>
      <c r="C4586">
        <v>25</v>
      </c>
      <c r="D4586">
        <v>8</v>
      </c>
      <c r="E4586">
        <v>0</v>
      </c>
      <c r="F4586">
        <v>233</v>
      </c>
      <c r="G4586" s="5">
        <v>3.8421052631578898</v>
      </c>
      <c r="H4586" s="5">
        <v>58005.684210526299</v>
      </c>
      <c r="I4586">
        <v>49</v>
      </c>
      <c r="J4586">
        <v>7</v>
      </c>
      <c r="K4586">
        <v>0</v>
      </c>
      <c r="L4586">
        <v>417</v>
      </c>
      <c r="M4586">
        <v>38</v>
      </c>
      <c r="N4586">
        <v>8</v>
      </c>
      <c r="O4586">
        <v>0</v>
      </c>
      <c r="P4586">
        <v>349</v>
      </c>
      <c r="Q4586">
        <v>26</v>
      </c>
      <c r="R4586">
        <v>8</v>
      </c>
      <c r="S4586">
        <v>0</v>
      </c>
      <c r="T4586">
        <v>240</v>
      </c>
    </row>
    <row r="4587" spans="1:20" x14ac:dyDescent="0.2">
      <c r="A4587" s="1">
        <v>43463</v>
      </c>
      <c r="B4587" t="s">
        <v>23</v>
      </c>
      <c r="C4587">
        <v>23</v>
      </c>
      <c r="D4587">
        <v>10</v>
      </c>
      <c r="E4587">
        <v>0</v>
      </c>
      <c r="F4587">
        <v>261</v>
      </c>
      <c r="G4587" s="5">
        <v>2.3636363636363602</v>
      </c>
      <c r="H4587" s="5">
        <v>68274.545454545398</v>
      </c>
      <c r="I4587">
        <v>41</v>
      </c>
      <c r="J4587">
        <v>10</v>
      </c>
      <c r="K4587">
        <v>0</v>
      </c>
      <c r="L4587">
        <v>460</v>
      </c>
      <c r="M4587">
        <v>39</v>
      </c>
      <c r="N4587">
        <v>10</v>
      </c>
      <c r="O4587">
        <v>0</v>
      </c>
      <c r="P4587">
        <v>434</v>
      </c>
      <c r="Q4587">
        <v>39</v>
      </c>
      <c r="R4587">
        <v>10</v>
      </c>
      <c r="S4587">
        <v>1</v>
      </c>
      <c r="T4587">
        <v>425</v>
      </c>
    </row>
    <row r="4588" spans="1:20" x14ac:dyDescent="0.2">
      <c r="A4588" s="1">
        <v>43463</v>
      </c>
      <c r="B4588" t="s">
        <v>24</v>
      </c>
      <c r="C4588">
        <v>8</v>
      </c>
      <c r="D4588">
        <v>2</v>
      </c>
      <c r="E4588">
        <v>0</v>
      </c>
      <c r="F4588">
        <v>26</v>
      </c>
      <c r="G4588" s="5">
        <v>1</v>
      </c>
      <c r="H4588" s="5">
        <v>99999</v>
      </c>
      <c r="I4588">
        <v>24</v>
      </c>
      <c r="J4588">
        <v>2</v>
      </c>
      <c r="K4588">
        <v>0</v>
      </c>
      <c r="L4588">
        <v>68</v>
      </c>
      <c r="M4588">
        <v>9</v>
      </c>
      <c r="N4588">
        <v>2</v>
      </c>
      <c r="O4588">
        <v>0</v>
      </c>
      <c r="P4588">
        <v>26</v>
      </c>
      <c r="Q4588">
        <v>6</v>
      </c>
      <c r="R4588">
        <v>2</v>
      </c>
      <c r="S4588">
        <v>0</v>
      </c>
      <c r="T4588">
        <v>22</v>
      </c>
    </row>
    <row r="4589" spans="1:20" x14ac:dyDescent="0.2">
      <c r="A4589" s="1">
        <v>43463</v>
      </c>
      <c r="B4589" t="s">
        <v>25</v>
      </c>
      <c r="C4589">
        <v>7</v>
      </c>
      <c r="D4589">
        <v>4</v>
      </c>
      <c r="E4589">
        <v>0</v>
      </c>
      <c r="F4589">
        <v>26</v>
      </c>
      <c r="G4589" s="5">
        <v>2.1666666666666599</v>
      </c>
      <c r="H4589" s="5">
        <v>50169</v>
      </c>
      <c r="I4589">
        <v>12</v>
      </c>
      <c r="J4589">
        <v>4</v>
      </c>
      <c r="K4589">
        <v>0</v>
      </c>
      <c r="L4589">
        <v>42</v>
      </c>
      <c r="M4589">
        <v>3</v>
      </c>
      <c r="N4589">
        <v>4</v>
      </c>
      <c r="O4589">
        <v>1</v>
      </c>
      <c r="P4589">
        <v>8</v>
      </c>
      <c r="Q4589">
        <v>11</v>
      </c>
      <c r="R4589">
        <v>4</v>
      </c>
      <c r="S4589">
        <v>0</v>
      </c>
      <c r="T4589">
        <v>44</v>
      </c>
    </row>
    <row r="4590" spans="1:20" x14ac:dyDescent="0.2">
      <c r="A4590" s="1">
        <v>43463</v>
      </c>
      <c r="B4590" t="s">
        <v>26</v>
      </c>
      <c r="C4590">
        <v>28</v>
      </c>
      <c r="D4590">
        <v>2</v>
      </c>
      <c r="E4590">
        <v>0</v>
      </c>
      <c r="F4590">
        <v>56</v>
      </c>
      <c r="G4590" s="5">
        <v>2.57894736842105</v>
      </c>
      <c r="H4590" s="5">
        <v>58048.8947368421</v>
      </c>
      <c r="I4590">
        <v>35</v>
      </c>
      <c r="J4590">
        <v>2</v>
      </c>
      <c r="K4590">
        <v>0</v>
      </c>
      <c r="L4590">
        <v>70</v>
      </c>
      <c r="M4590">
        <v>20</v>
      </c>
      <c r="N4590">
        <v>2</v>
      </c>
      <c r="O4590">
        <v>0</v>
      </c>
      <c r="P4590">
        <v>39</v>
      </c>
      <c r="Q4590">
        <v>18</v>
      </c>
      <c r="R4590">
        <v>2</v>
      </c>
      <c r="S4590">
        <v>0</v>
      </c>
      <c r="T4590">
        <v>35</v>
      </c>
    </row>
    <row r="4591" spans="1:20" x14ac:dyDescent="0.2">
      <c r="A4591" s="1">
        <v>43463</v>
      </c>
      <c r="B4591" t="s">
        <v>27</v>
      </c>
      <c r="C4591">
        <v>12</v>
      </c>
      <c r="D4591">
        <v>9</v>
      </c>
      <c r="E4591">
        <v>2</v>
      </c>
      <c r="F4591">
        <v>107</v>
      </c>
      <c r="G4591" s="5">
        <v>4.1818181818181799</v>
      </c>
      <c r="H4591" s="5">
        <v>45532.181818181802</v>
      </c>
      <c r="I4591">
        <v>6</v>
      </c>
      <c r="J4591">
        <v>8</v>
      </c>
      <c r="K4591">
        <v>0</v>
      </c>
      <c r="L4591">
        <v>60</v>
      </c>
      <c r="M4591">
        <v>8</v>
      </c>
      <c r="N4591">
        <v>8</v>
      </c>
      <c r="O4591">
        <v>0</v>
      </c>
      <c r="P4591">
        <v>78</v>
      </c>
      <c r="Q4591">
        <v>10</v>
      </c>
      <c r="R4591">
        <v>9</v>
      </c>
      <c r="S4591">
        <v>0</v>
      </c>
      <c r="T4591">
        <v>104</v>
      </c>
    </row>
    <row r="4592" spans="1:20" x14ac:dyDescent="0.2">
      <c r="A4592" s="1">
        <v>43463</v>
      </c>
      <c r="B4592" t="s">
        <v>28</v>
      </c>
      <c r="C4592">
        <v>12</v>
      </c>
      <c r="D4592">
        <v>10</v>
      </c>
      <c r="E4592">
        <v>0</v>
      </c>
      <c r="F4592">
        <v>126</v>
      </c>
      <c r="G4592" s="5">
        <v>3.9166666666666599</v>
      </c>
      <c r="H4592" s="5">
        <v>50104.916666666599</v>
      </c>
      <c r="I4592">
        <v>11</v>
      </c>
      <c r="J4592">
        <v>18</v>
      </c>
      <c r="K4592">
        <v>4</v>
      </c>
      <c r="L4592">
        <v>155</v>
      </c>
      <c r="M4592">
        <v>6</v>
      </c>
      <c r="N4592">
        <v>8</v>
      </c>
      <c r="O4592">
        <v>1</v>
      </c>
      <c r="P4592">
        <v>46</v>
      </c>
      <c r="Q4592">
        <v>14</v>
      </c>
      <c r="R4592">
        <v>9</v>
      </c>
      <c r="S4592">
        <v>0</v>
      </c>
      <c r="T4592">
        <v>124</v>
      </c>
    </row>
    <row r="4593" spans="1:20" x14ac:dyDescent="0.2">
      <c r="A4593" s="1">
        <v>43463</v>
      </c>
      <c r="B4593" t="s">
        <v>29</v>
      </c>
      <c r="C4593">
        <v>9</v>
      </c>
      <c r="D4593">
        <v>2</v>
      </c>
      <c r="E4593">
        <v>0</v>
      </c>
      <c r="F4593">
        <v>28</v>
      </c>
      <c r="G4593" s="5">
        <v>2.7777777777777701</v>
      </c>
      <c r="H4593" s="5">
        <v>77816</v>
      </c>
      <c r="I4593">
        <v>22</v>
      </c>
      <c r="J4593">
        <v>2</v>
      </c>
      <c r="K4593">
        <v>0</v>
      </c>
      <c r="L4593">
        <v>58</v>
      </c>
      <c r="M4593">
        <v>13</v>
      </c>
      <c r="N4593">
        <v>2</v>
      </c>
      <c r="O4593">
        <v>0</v>
      </c>
      <c r="P4593">
        <v>32</v>
      </c>
      <c r="Q4593">
        <v>14</v>
      </c>
      <c r="R4593">
        <v>2</v>
      </c>
      <c r="S4593">
        <v>0</v>
      </c>
      <c r="T4593">
        <v>35</v>
      </c>
    </row>
    <row r="4594" spans="1:20" x14ac:dyDescent="0.2">
      <c r="A4594" s="1">
        <v>43463</v>
      </c>
      <c r="B4594" t="s">
        <v>30</v>
      </c>
      <c r="C4594">
        <v>9</v>
      </c>
      <c r="D4594">
        <v>2</v>
      </c>
      <c r="E4594">
        <v>0</v>
      </c>
      <c r="F4594">
        <v>21</v>
      </c>
      <c r="G4594" s="5">
        <v>1.88888888888888</v>
      </c>
      <c r="H4594" s="5">
        <v>66769.777777777694</v>
      </c>
      <c r="I4594">
        <v>18</v>
      </c>
      <c r="J4594">
        <v>2</v>
      </c>
      <c r="K4594">
        <v>0</v>
      </c>
      <c r="L4594">
        <v>56</v>
      </c>
      <c r="M4594">
        <v>9</v>
      </c>
      <c r="N4594">
        <v>2</v>
      </c>
      <c r="O4594">
        <v>0</v>
      </c>
      <c r="P4594">
        <v>24</v>
      </c>
      <c r="Q4594">
        <v>7</v>
      </c>
      <c r="R4594">
        <v>2</v>
      </c>
      <c r="S4594">
        <v>0</v>
      </c>
      <c r="T4594">
        <v>18</v>
      </c>
    </row>
    <row r="4595" spans="1:20" x14ac:dyDescent="0.2">
      <c r="A4595" s="1">
        <v>43463</v>
      </c>
      <c r="B4595" t="s">
        <v>31</v>
      </c>
      <c r="C4595">
        <v>50</v>
      </c>
      <c r="D4595">
        <v>12</v>
      </c>
      <c r="E4595">
        <v>0</v>
      </c>
      <c r="F4595">
        <v>612</v>
      </c>
      <c r="G4595" s="5">
        <v>3.34</v>
      </c>
      <c r="H4595" s="5">
        <v>62122.98</v>
      </c>
      <c r="I4595">
        <v>111</v>
      </c>
      <c r="J4595">
        <v>18</v>
      </c>
      <c r="K4595">
        <v>1</v>
      </c>
      <c r="L4595">
        <v>1879</v>
      </c>
      <c r="M4595">
        <v>71</v>
      </c>
      <c r="N4595">
        <v>15</v>
      </c>
      <c r="O4595">
        <v>0</v>
      </c>
      <c r="P4595">
        <v>1038</v>
      </c>
      <c r="Q4595">
        <v>59</v>
      </c>
      <c r="R4595">
        <v>15</v>
      </c>
      <c r="S4595">
        <v>0</v>
      </c>
      <c r="T4595">
        <v>839</v>
      </c>
    </row>
    <row r="4596" spans="1:20" x14ac:dyDescent="0.2">
      <c r="A4596" s="1">
        <v>43463</v>
      </c>
      <c r="B4596" t="s">
        <v>32</v>
      </c>
      <c r="C4596">
        <v>32</v>
      </c>
      <c r="D4596">
        <v>3</v>
      </c>
      <c r="E4596">
        <v>0</v>
      </c>
      <c r="F4596">
        <v>145</v>
      </c>
      <c r="G4596" s="5">
        <v>2.36666666666666</v>
      </c>
      <c r="H4596" s="5">
        <v>63424.3</v>
      </c>
      <c r="I4596">
        <v>51</v>
      </c>
      <c r="J4596">
        <v>3</v>
      </c>
      <c r="K4596">
        <v>0</v>
      </c>
      <c r="L4596">
        <v>242</v>
      </c>
      <c r="M4596">
        <v>24</v>
      </c>
      <c r="N4596">
        <v>3</v>
      </c>
      <c r="O4596">
        <v>0</v>
      </c>
      <c r="P4596">
        <v>77</v>
      </c>
      <c r="Q4596">
        <v>25</v>
      </c>
      <c r="R4596">
        <v>3</v>
      </c>
      <c r="S4596">
        <v>0</v>
      </c>
      <c r="T4596">
        <v>101</v>
      </c>
    </row>
    <row r="4597" spans="1:20" x14ac:dyDescent="0.2">
      <c r="A4597" s="1">
        <v>43465</v>
      </c>
      <c r="B4597" t="s">
        <v>18</v>
      </c>
      <c r="C4597">
        <v>7</v>
      </c>
      <c r="D4597">
        <v>4</v>
      </c>
      <c r="E4597">
        <v>1</v>
      </c>
      <c r="F4597">
        <v>20</v>
      </c>
      <c r="G4597" s="5">
        <v>2.2857142857142798</v>
      </c>
      <c r="H4597" s="5">
        <v>85816.714285714203</v>
      </c>
      <c r="I4597">
        <v>0</v>
      </c>
      <c r="J4597">
        <v>0</v>
      </c>
      <c r="K4597">
        <v>0</v>
      </c>
      <c r="L4597">
        <v>0</v>
      </c>
      <c r="M4597">
        <v>3</v>
      </c>
      <c r="N4597">
        <v>4</v>
      </c>
      <c r="O4597">
        <v>2</v>
      </c>
      <c r="P4597">
        <v>7</v>
      </c>
      <c r="Q4597">
        <v>0</v>
      </c>
      <c r="R4597">
        <v>0</v>
      </c>
      <c r="S4597">
        <v>0</v>
      </c>
      <c r="T4597">
        <v>0</v>
      </c>
    </row>
    <row r="4598" spans="1:20" x14ac:dyDescent="0.2">
      <c r="A4598" s="1">
        <v>43465</v>
      </c>
      <c r="B4598" t="s">
        <v>19</v>
      </c>
      <c r="C4598">
        <v>19</v>
      </c>
      <c r="D4598">
        <v>17</v>
      </c>
      <c r="E4598">
        <v>1</v>
      </c>
      <c r="F4598">
        <v>306</v>
      </c>
      <c r="G4598" s="5">
        <v>12.6315789473684</v>
      </c>
      <c r="H4598" s="5">
        <v>57959.842105263102</v>
      </c>
      <c r="I4598">
        <v>0</v>
      </c>
      <c r="J4598">
        <v>0</v>
      </c>
      <c r="K4598">
        <v>0</v>
      </c>
      <c r="L4598">
        <v>0</v>
      </c>
      <c r="M4598">
        <v>22</v>
      </c>
      <c r="N4598">
        <v>12</v>
      </c>
      <c r="O4598">
        <v>0</v>
      </c>
      <c r="P4598">
        <v>253</v>
      </c>
      <c r="Q4598">
        <v>1</v>
      </c>
      <c r="R4598">
        <v>96</v>
      </c>
      <c r="S4598">
        <v>48</v>
      </c>
      <c r="T4598">
        <v>48</v>
      </c>
    </row>
    <row r="4599" spans="1:20" x14ac:dyDescent="0.2">
      <c r="A4599" s="1">
        <v>43465</v>
      </c>
      <c r="B4599" t="s">
        <v>20</v>
      </c>
      <c r="C4599">
        <v>25</v>
      </c>
      <c r="D4599">
        <v>17</v>
      </c>
      <c r="E4599">
        <v>0</v>
      </c>
      <c r="F4599">
        <v>379</v>
      </c>
      <c r="G4599" s="5">
        <v>1.7619047619047601</v>
      </c>
      <c r="H4599" s="5">
        <v>43064.190476190401</v>
      </c>
      <c r="I4599">
        <v>0</v>
      </c>
      <c r="J4599">
        <v>0</v>
      </c>
      <c r="K4599">
        <v>0</v>
      </c>
      <c r="L4599">
        <v>0</v>
      </c>
      <c r="M4599">
        <v>17</v>
      </c>
      <c r="N4599">
        <v>9</v>
      </c>
      <c r="O4599">
        <v>1</v>
      </c>
      <c r="P4599">
        <v>136</v>
      </c>
      <c r="Q4599">
        <v>1</v>
      </c>
      <c r="R4599">
        <v>75</v>
      </c>
      <c r="S4599">
        <v>0</v>
      </c>
      <c r="T4599">
        <v>75</v>
      </c>
    </row>
    <row r="4600" spans="1:20" x14ac:dyDescent="0.2">
      <c r="A4600" s="1">
        <v>43465</v>
      </c>
      <c r="B4600" t="s">
        <v>21</v>
      </c>
      <c r="C4600">
        <v>2</v>
      </c>
      <c r="D4600">
        <v>10</v>
      </c>
      <c r="E4600">
        <v>0</v>
      </c>
      <c r="F4600">
        <v>20</v>
      </c>
      <c r="G4600" s="5">
        <v>3.5</v>
      </c>
      <c r="H4600" s="5">
        <v>50501.5</v>
      </c>
      <c r="I4600">
        <v>0</v>
      </c>
      <c r="J4600">
        <v>0</v>
      </c>
      <c r="K4600">
        <v>0</v>
      </c>
      <c r="L4600">
        <v>0</v>
      </c>
      <c r="M4600">
        <v>12</v>
      </c>
      <c r="N4600">
        <v>10</v>
      </c>
      <c r="O4600">
        <v>0</v>
      </c>
      <c r="P4600">
        <v>117</v>
      </c>
      <c r="Q4600">
        <v>0</v>
      </c>
      <c r="R4600">
        <v>0</v>
      </c>
      <c r="S4600">
        <v>0</v>
      </c>
      <c r="T4600">
        <v>0</v>
      </c>
    </row>
    <row r="4601" spans="1:20" x14ac:dyDescent="0.2">
      <c r="A4601" s="1">
        <v>43465</v>
      </c>
      <c r="B4601" t="s">
        <v>22</v>
      </c>
      <c r="C4601">
        <v>22</v>
      </c>
      <c r="D4601">
        <v>8</v>
      </c>
      <c r="E4601">
        <v>0</v>
      </c>
      <c r="F4601">
        <v>206</v>
      </c>
      <c r="G4601" s="5">
        <v>1.95</v>
      </c>
      <c r="H4601" s="5">
        <v>55139.9</v>
      </c>
      <c r="I4601">
        <v>0</v>
      </c>
      <c r="J4601">
        <v>0</v>
      </c>
      <c r="K4601">
        <v>0</v>
      </c>
      <c r="L4601">
        <v>0</v>
      </c>
      <c r="M4601">
        <v>21</v>
      </c>
      <c r="N4601">
        <v>8</v>
      </c>
      <c r="O4601">
        <v>1</v>
      </c>
      <c r="P4601">
        <v>170</v>
      </c>
      <c r="Q4601">
        <v>0</v>
      </c>
      <c r="R4601">
        <v>0</v>
      </c>
      <c r="S4601">
        <v>0</v>
      </c>
      <c r="T4601">
        <v>0</v>
      </c>
    </row>
    <row r="4602" spans="1:20" x14ac:dyDescent="0.2">
      <c r="A4602" s="1">
        <v>43465</v>
      </c>
      <c r="B4602" t="s">
        <v>23</v>
      </c>
      <c r="C4602">
        <v>21</v>
      </c>
      <c r="D4602">
        <v>10</v>
      </c>
      <c r="E4602">
        <v>0</v>
      </c>
      <c r="F4602">
        <v>235</v>
      </c>
      <c r="G4602" s="5">
        <v>2.57894736842105</v>
      </c>
      <c r="H4602" s="5">
        <v>63219.157894736803</v>
      </c>
      <c r="I4602">
        <v>0</v>
      </c>
      <c r="J4602">
        <v>0</v>
      </c>
      <c r="K4602">
        <v>0</v>
      </c>
      <c r="L4602">
        <v>0</v>
      </c>
      <c r="M4602">
        <v>19</v>
      </c>
      <c r="N4602">
        <v>10</v>
      </c>
      <c r="O4602">
        <v>1</v>
      </c>
      <c r="P4602">
        <v>191</v>
      </c>
      <c r="Q4602">
        <v>0</v>
      </c>
      <c r="R4602">
        <v>0</v>
      </c>
      <c r="S4602">
        <v>0</v>
      </c>
      <c r="T4602">
        <v>0</v>
      </c>
    </row>
    <row r="4603" spans="1:20" x14ac:dyDescent="0.2">
      <c r="A4603" s="1">
        <v>43465</v>
      </c>
      <c r="B4603" t="s">
        <v>24</v>
      </c>
      <c r="C4603">
        <v>11</v>
      </c>
      <c r="D4603">
        <v>2</v>
      </c>
      <c r="E4603">
        <v>0</v>
      </c>
      <c r="F4603">
        <v>30</v>
      </c>
      <c r="G4603" s="5">
        <v>1.8</v>
      </c>
      <c r="H4603" s="5">
        <v>30230.2</v>
      </c>
      <c r="I4603">
        <v>0</v>
      </c>
      <c r="J4603">
        <v>0</v>
      </c>
      <c r="K4603">
        <v>0</v>
      </c>
      <c r="L4603">
        <v>0</v>
      </c>
      <c r="M4603">
        <v>11</v>
      </c>
      <c r="N4603">
        <v>2</v>
      </c>
      <c r="O4603">
        <v>0</v>
      </c>
      <c r="P4603">
        <v>30</v>
      </c>
      <c r="Q4603">
        <v>0</v>
      </c>
      <c r="R4603">
        <v>0</v>
      </c>
      <c r="S4603">
        <v>0</v>
      </c>
      <c r="T4603">
        <v>0</v>
      </c>
    </row>
    <row r="4604" spans="1:20" x14ac:dyDescent="0.2">
      <c r="A4604" s="1">
        <v>43465</v>
      </c>
      <c r="B4604" t="s">
        <v>25</v>
      </c>
      <c r="C4604">
        <v>8</v>
      </c>
      <c r="D4604">
        <v>4</v>
      </c>
      <c r="E4604">
        <v>1</v>
      </c>
      <c r="F4604">
        <v>27</v>
      </c>
      <c r="G4604" s="5">
        <v>1.5714285714285701</v>
      </c>
      <c r="H4604" s="5">
        <v>71474</v>
      </c>
      <c r="I4604">
        <v>0</v>
      </c>
      <c r="J4604">
        <v>0</v>
      </c>
      <c r="K4604">
        <v>0</v>
      </c>
      <c r="L4604">
        <v>0</v>
      </c>
      <c r="M4604">
        <v>2</v>
      </c>
      <c r="N4604">
        <v>4</v>
      </c>
      <c r="O4604">
        <v>0</v>
      </c>
      <c r="P4604">
        <v>8</v>
      </c>
      <c r="Q4604">
        <v>0</v>
      </c>
      <c r="R4604">
        <v>0</v>
      </c>
      <c r="S4604">
        <v>0</v>
      </c>
      <c r="T4604">
        <v>0</v>
      </c>
    </row>
    <row r="4605" spans="1:20" x14ac:dyDescent="0.2">
      <c r="A4605" s="1">
        <v>43465</v>
      </c>
      <c r="B4605" t="s">
        <v>26</v>
      </c>
      <c r="C4605">
        <v>29</v>
      </c>
      <c r="D4605">
        <v>2</v>
      </c>
      <c r="E4605">
        <v>0</v>
      </c>
      <c r="F4605">
        <v>52</v>
      </c>
      <c r="G4605" s="5">
        <v>3.1875</v>
      </c>
      <c r="H4605" s="5">
        <v>75054.5625</v>
      </c>
      <c r="I4605">
        <v>0</v>
      </c>
      <c r="J4605">
        <v>0</v>
      </c>
      <c r="K4605">
        <v>0</v>
      </c>
      <c r="L4605">
        <v>0</v>
      </c>
      <c r="M4605">
        <v>18</v>
      </c>
      <c r="N4605">
        <v>2</v>
      </c>
      <c r="O4605">
        <v>0</v>
      </c>
      <c r="P4605">
        <v>36</v>
      </c>
      <c r="Q4605">
        <v>0</v>
      </c>
      <c r="R4605">
        <v>0</v>
      </c>
      <c r="S4605">
        <v>0</v>
      </c>
      <c r="T4605">
        <v>0</v>
      </c>
    </row>
    <row r="4606" spans="1:20" x14ac:dyDescent="0.2">
      <c r="A4606" s="1">
        <v>43465</v>
      </c>
      <c r="B4606" t="s">
        <v>27</v>
      </c>
      <c r="C4606">
        <v>4</v>
      </c>
      <c r="D4606">
        <v>9</v>
      </c>
      <c r="E4606">
        <v>2</v>
      </c>
      <c r="F4606">
        <v>30</v>
      </c>
      <c r="G4606" s="5">
        <v>4.75</v>
      </c>
      <c r="H4606" s="5">
        <v>50170</v>
      </c>
      <c r="I4606">
        <v>0</v>
      </c>
      <c r="J4606">
        <v>0</v>
      </c>
      <c r="K4606">
        <v>0</v>
      </c>
      <c r="L4606">
        <v>0</v>
      </c>
      <c r="M4606">
        <v>11</v>
      </c>
      <c r="N4606">
        <v>8</v>
      </c>
      <c r="O4606">
        <v>0</v>
      </c>
      <c r="P4606">
        <v>101</v>
      </c>
      <c r="Q4606">
        <v>0</v>
      </c>
      <c r="R4606">
        <v>0</v>
      </c>
      <c r="S4606">
        <v>0</v>
      </c>
      <c r="T4606">
        <v>0</v>
      </c>
    </row>
    <row r="4607" spans="1:20" x14ac:dyDescent="0.2">
      <c r="A4607" s="1">
        <v>43465</v>
      </c>
      <c r="B4607" t="s">
        <v>28</v>
      </c>
      <c r="C4607">
        <v>21</v>
      </c>
      <c r="D4607">
        <v>8</v>
      </c>
      <c r="E4607">
        <v>1</v>
      </c>
      <c r="F4607">
        <v>164</v>
      </c>
      <c r="G4607" s="5">
        <v>12.9444444444444</v>
      </c>
      <c r="H4607" s="5">
        <v>50249.277777777701</v>
      </c>
      <c r="I4607">
        <v>0</v>
      </c>
      <c r="J4607">
        <v>0</v>
      </c>
      <c r="K4607">
        <v>0</v>
      </c>
      <c r="L4607">
        <v>0</v>
      </c>
      <c r="M4607">
        <v>6</v>
      </c>
      <c r="N4607">
        <v>11</v>
      </c>
      <c r="O4607">
        <v>0</v>
      </c>
      <c r="P4607">
        <v>67</v>
      </c>
      <c r="Q4607">
        <v>0</v>
      </c>
      <c r="R4607">
        <v>0</v>
      </c>
      <c r="S4607">
        <v>0</v>
      </c>
      <c r="T4607">
        <v>0</v>
      </c>
    </row>
    <row r="4608" spans="1:20" x14ac:dyDescent="0.2">
      <c r="A4608" s="1">
        <v>43465</v>
      </c>
      <c r="B4608" t="s">
        <v>29</v>
      </c>
      <c r="C4608">
        <v>12</v>
      </c>
      <c r="D4608">
        <v>2</v>
      </c>
      <c r="E4608">
        <v>1</v>
      </c>
      <c r="F4608">
        <v>42</v>
      </c>
      <c r="G4608" s="5">
        <v>2.4166666666666599</v>
      </c>
      <c r="H4608" s="5">
        <v>50246.416666666599</v>
      </c>
      <c r="I4608">
        <v>0</v>
      </c>
      <c r="J4608">
        <v>0</v>
      </c>
      <c r="K4608">
        <v>0</v>
      </c>
      <c r="L4608">
        <v>0</v>
      </c>
      <c r="M4608">
        <v>12</v>
      </c>
      <c r="N4608">
        <v>2</v>
      </c>
      <c r="O4608">
        <v>0</v>
      </c>
      <c r="P4608">
        <v>30</v>
      </c>
      <c r="Q4608">
        <v>0</v>
      </c>
      <c r="R4608">
        <v>0</v>
      </c>
      <c r="S4608">
        <v>0</v>
      </c>
      <c r="T4608">
        <v>0</v>
      </c>
    </row>
    <row r="4609" spans="1:20" x14ac:dyDescent="0.2">
      <c r="A4609" s="1">
        <v>43465</v>
      </c>
      <c r="B4609" t="s">
        <v>30</v>
      </c>
      <c r="C4609">
        <v>16</v>
      </c>
      <c r="D4609">
        <v>2</v>
      </c>
      <c r="E4609">
        <v>0</v>
      </c>
      <c r="F4609">
        <v>60</v>
      </c>
      <c r="G4609" s="5">
        <v>1.6153846153846101</v>
      </c>
      <c r="H4609" s="5">
        <v>46409.538461538403</v>
      </c>
      <c r="I4609">
        <v>0</v>
      </c>
      <c r="J4609">
        <v>0</v>
      </c>
      <c r="K4609">
        <v>0</v>
      </c>
      <c r="L4609">
        <v>0</v>
      </c>
      <c r="M4609">
        <v>5</v>
      </c>
      <c r="N4609">
        <v>2</v>
      </c>
      <c r="O4609">
        <v>0</v>
      </c>
      <c r="P4609">
        <v>12</v>
      </c>
      <c r="Q4609">
        <v>0</v>
      </c>
      <c r="R4609">
        <v>0</v>
      </c>
      <c r="S4609">
        <v>0</v>
      </c>
      <c r="T4609">
        <v>0</v>
      </c>
    </row>
    <row r="4610" spans="1:20" x14ac:dyDescent="0.2">
      <c r="A4610" s="1">
        <v>43465</v>
      </c>
      <c r="B4610" t="s">
        <v>31</v>
      </c>
      <c r="C4610">
        <v>74</v>
      </c>
      <c r="D4610">
        <v>23</v>
      </c>
      <c r="E4610">
        <v>1</v>
      </c>
      <c r="F4610">
        <v>1587</v>
      </c>
      <c r="G4610" s="5">
        <v>2.6176470588235201</v>
      </c>
      <c r="H4610" s="5">
        <v>53090.779411764699</v>
      </c>
      <c r="I4610">
        <v>0</v>
      </c>
      <c r="J4610">
        <v>0</v>
      </c>
      <c r="K4610">
        <v>0</v>
      </c>
      <c r="L4610">
        <v>0</v>
      </c>
      <c r="M4610">
        <v>53</v>
      </c>
      <c r="N4610">
        <v>14</v>
      </c>
      <c r="O4610">
        <v>0</v>
      </c>
      <c r="P4610">
        <v>699</v>
      </c>
      <c r="Q4610">
        <v>1</v>
      </c>
      <c r="R4610">
        <v>115</v>
      </c>
      <c r="S4610">
        <v>0</v>
      </c>
      <c r="T4610">
        <v>115</v>
      </c>
    </row>
    <row r="4611" spans="1:20" x14ac:dyDescent="0.2">
      <c r="A4611" s="1">
        <v>43465</v>
      </c>
      <c r="B4611" t="s">
        <v>32</v>
      </c>
      <c r="C4611">
        <v>22</v>
      </c>
      <c r="D4611">
        <v>3</v>
      </c>
      <c r="E4611">
        <v>0</v>
      </c>
      <c r="F4611">
        <v>94</v>
      </c>
      <c r="G4611" s="5">
        <v>3.1428571428571401</v>
      </c>
      <c r="H4611" s="5">
        <v>43004.0952380952</v>
      </c>
      <c r="I4611">
        <v>0</v>
      </c>
      <c r="J4611">
        <v>0</v>
      </c>
      <c r="K4611">
        <v>0</v>
      </c>
      <c r="L4611">
        <v>0</v>
      </c>
      <c r="M4611">
        <v>20</v>
      </c>
      <c r="N4611">
        <v>3</v>
      </c>
      <c r="O4611">
        <v>0</v>
      </c>
      <c r="P4611">
        <v>94</v>
      </c>
      <c r="Q4611">
        <v>0</v>
      </c>
      <c r="R4611">
        <v>0</v>
      </c>
      <c r="S4611">
        <v>0</v>
      </c>
      <c r="T4611">
        <v>0</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82E4CB-C360-AB48-932F-D96146CC3578}">
  <sheetPr filterMode="1"/>
  <dimension ref="A1:AJ627"/>
  <sheetViews>
    <sheetView topLeftCell="M292" workbookViewId="0">
      <selection activeCell="X317" sqref="X317:AF474"/>
    </sheetView>
  </sheetViews>
  <sheetFormatPr baseColWidth="10" defaultRowHeight="16" x14ac:dyDescent="0.2"/>
  <cols>
    <col min="1" max="1" width="6.1640625" bestFit="1" customWidth="1"/>
    <col min="2" max="2" width="8" bestFit="1" customWidth="1"/>
    <col min="3" max="3" width="7.83203125" bestFit="1" customWidth="1"/>
    <col min="4" max="4" width="12" bestFit="1" customWidth="1"/>
    <col min="5" max="5" width="12.1640625" bestFit="1" customWidth="1"/>
    <col min="6" max="6" width="12.1640625" customWidth="1"/>
    <col min="7" max="7" width="11" bestFit="1" customWidth="1"/>
    <col min="8" max="8" width="10" bestFit="1" customWidth="1"/>
    <col min="9" max="9" width="20" bestFit="1" customWidth="1"/>
    <col min="10" max="10" width="15.1640625" bestFit="1" customWidth="1"/>
    <col min="11" max="11" width="8.83203125" bestFit="1" customWidth="1"/>
    <col min="12" max="13" width="12.1640625" bestFit="1" customWidth="1"/>
    <col min="14" max="14" width="7.1640625" bestFit="1" customWidth="1"/>
    <col min="15" max="15" width="6.1640625" bestFit="1" customWidth="1"/>
    <col min="17" max="17" width="10.6640625" bestFit="1" customWidth="1"/>
    <col min="18" max="18" width="4.83203125" bestFit="1" customWidth="1"/>
    <col min="19" max="19" width="4.1640625" bestFit="1" customWidth="1"/>
    <col min="20" max="20" width="5" bestFit="1" customWidth="1"/>
    <col min="21" max="21" width="4.1640625" bestFit="1" customWidth="1"/>
    <col min="22" max="22" width="3.33203125" bestFit="1" customWidth="1"/>
    <col min="23" max="23" width="3.83203125" bestFit="1" customWidth="1"/>
    <col min="26" max="26" width="17.83203125" bestFit="1" customWidth="1"/>
    <col min="27" max="27" width="12.83203125" bestFit="1" customWidth="1"/>
    <col min="28" max="28" width="13.5" bestFit="1" customWidth="1"/>
    <col min="29" max="29" width="12.83203125" bestFit="1" customWidth="1"/>
    <col min="30" max="30" width="12.1640625" bestFit="1" customWidth="1"/>
    <col min="31" max="31" width="13" bestFit="1" customWidth="1"/>
    <col min="32" max="34" width="12.83203125" bestFit="1" customWidth="1"/>
  </cols>
  <sheetData>
    <row r="1" spans="1:24" x14ac:dyDescent="0.2">
      <c r="A1" t="s">
        <v>0</v>
      </c>
      <c r="B1" t="s">
        <v>5</v>
      </c>
      <c r="C1" t="s">
        <v>2</v>
      </c>
      <c r="D1" t="s">
        <v>9</v>
      </c>
      <c r="E1" t="s">
        <v>3</v>
      </c>
      <c r="F1" t="s">
        <v>162</v>
      </c>
      <c r="G1" t="s">
        <v>13</v>
      </c>
      <c r="H1" t="s">
        <v>17</v>
      </c>
      <c r="I1" t="s">
        <v>91</v>
      </c>
      <c r="J1" t="s">
        <v>44</v>
      </c>
      <c r="K1" t="s">
        <v>4</v>
      </c>
      <c r="L1" t="s">
        <v>40</v>
      </c>
      <c r="M1" t="s">
        <v>39</v>
      </c>
      <c r="N1" t="s">
        <v>41</v>
      </c>
      <c r="O1" t="s">
        <v>42</v>
      </c>
      <c r="P1" t="s">
        <v>33</v>
      </c>
      <c r="Q1" t="s">
        <v>153</v>
      </c>
      <c r="R1" t="s">
        <v>154</v>
      </c>
      <c r="S1" t="s">
        <v>155</v>
      </c>
      <c r="T1" t="s">
        <v>156</v>
      </c>
      <c r="U1" t="s">
        <v>157</v>
      </c>
      <c r="V1" t="s">
        <v>158</v>
      </c>
      <c r="W1" t="s">
        <v>159</v>
      </c>
      <c r="X1" t="s">
        <v>163</v>
      </c>
    </row>
    <row r="2" spans="1:24" x14ac:dyDescent="0.2">
      <c r="A2">
        <v>43102</v>
      </c>
      <c r="B2">
        <v>2189</v>
      </c>
      <c r="C2">
        <v>281</v>
      </c>
      <c r="D2">
        <v>1488</v>
      </c>
      <c r="E2">
        <v>6.4666666666666668</v>
      </c>
      <c r="F2">
        <f t="shared" ref="F2:F65" si="0">D2*E2</f>
        <v>9622.4</v>
      </c>
      <c r="G2">
        <v>2941</v>
      </c>
      <c r="H2">
        <v>0</v>
      </c>
      <c r="I2">
        <v>55025.032372053021</v>
      </c>
      <c r="J2">
        <v>5.7339288296004627</v>
      </c>
      <c r="K2">
        <v>4</v>
      </c>
      <c r="L2">
        <v>0</v>
      </c>
      <c r="M2">
        <v>0</v>
      </c>
      <c r="N2">
        <v>44.96</v>
      </c>
      <c r="O2">
        <v>21.02</v>
      </c>
      <c r="P2">
        <v>0</v>
      </c>
      <c r="Q2" t="s">
        <v>155</v>
      </c>
      <c r="R2">
        <v>0</v>
      </c>
      <c r="S2">
        <v>1</v>
      </c>
      <c r="T2">
        <v>0</v>
      </c>
      <c r="U2">
        <v>0</v>
      </c>
      <c r="V2">
        <v>0</v>
      </c>
      <c r="W2">
        <v>0</v>
      </c>
      <c r="X2">
        <f t="shared" ref="X2:X65" si="1">IF(D2&gt;3257,1,0)</f>
        <v>0</v>
      </c>
    </row>
    <row r="3" spans="1:24" x14ac:dyDescent="0.2">
      <c r="A3">
        <v>43103</v>
      </c>
      <c r="B3">
        <v>2253</v>
      </c>
      <c r="C3">
        <v>291</v>
      </c>
      <c r="D3">
        <v>2292</v>
      </c>
      <c r="E3">
        <v>6.333333333333333</v>
      </c>
      <c r="F3">
        <f t="shared" si="0"/>
        <v>14516</v>
      </c>
      <c r="G3">
        <v>3281</v>
      </c>
      <c r="H3">
        <v>2898</v>
      </c>
      <c r="I3">
        <v>63605.940350816614</v>
      </c>
      <c r="J3">
        <v>3.6189855072463737</v>
      </c>
      <c r="K3">
        <v>3</v>
      </c>
      <c r="L3">
        <v>0</v>
      </c>
      <c r="M3">
        <v>0</v>
      </c>
      <c r="N3">
        <v>41</v>
      </c>
      <c r="O3">
        <v>19.04</v>
      </c>
      <c r="P3">
        <v>0</v>
      </c>
      <c r="Q3" t="s">
        <v>156</v>
      </c>
      <c r="R3">
        <v>0</v>
      </c>
      <c r="S3">
        <v>0</v>
      </c>
      <c r="T3">
        <v>1</v>
      </c>
      <c r="U3">
        <v>0</v>
      </c>
      <c r="V3">
        <v>0</v>
      </c>
      <c r="W3">
        <v>0</v>
      </c>
      <c r="X3">
        <f t="shared" si="1"/>
        <v>0</v>
      </c>
    </row>
    <row r="4" spans="1:24" x14ac:dyDescent="0.2">
      <c r="A4">
        <v>43104</v>
      </c>
      <c r="B4">
        <v>2864</v>
      </c>
      <c r="C4">
        <v>326</v>
      </c>
      <c r="D4">
        <v>2380</v>
      </c>
      <c r="E4">
        <v>6.9333333333333336</v>
      </c>
      <c r="F4">
        <f t="shared" si="0"/>
        <v>16501.333333333332</v>
      </c>
      <c r="G4">
        <v>2652</v>
      </c>
      <c r="H4">
        <v>3390</v>
      </c>
      <c r="I4">
        <v>49278.844383477553</v>
      </c>
      <c r="J4">
        <v>3.4091124870968459</v>
      </c>
      <c r="K4">
        <v>1</v>
      </c>
      <c r="L4">
        <v>0</v>
      </c>
      <c r="M4">
        <v>0</v>
      </c>
      <c r="N4">
        <v>44.96</v>
      </c>
      <c r="O4">
        <v>19.04</v>
      </c>
      <c r="P4">
        <v>0</v>
      </c>
      <c r="Q4" t="s">
        <v>157</v>
      </c>
      <c r="R4">
        <v>0</v>
      </c>
      <c r="S4">
        <v>0</v>
      </c>
      <c r="T4">
        <v>0</v>
      </c>
      <c r="U4">
        <v>1</v>
      </c>
      <c r="V4">
        <v>0</v>
      </c>
      <c r="W4">
        <v>0</v>
      </c>
      <c r="X4">
        <f t="shared" si="1"/>
        <v>0</v>
      </c>
    </row>
    <row r="5" spans="1:24" x14ac:dyDescent="0.2">
      <c r="A5">
        <v>43105</v>
      </c>
      <c r="B5">
        <v>3984</v>
      </c>
      <c r="C5">
        <v>523</v>
      </c>
      <c r="D5">
        <v>3180</v>
      </c>
      <c r="E5">
        <v>6.7333333333333334</v>
      </c>
      <c r="F5">
        <f t="shared" si="0"/>
        <v>21412</v>
      </c>
      <c r="G5">
        <v>4336</v>
      </c>
      <c r="H5">
        <v>3837</v>
      </c>
      <c r="I5">
        <v>53351.467786166948</v>
      </c>
      <c r="J5">
        <v>3.2899848448339877</v>
      </c>
      <c r="K5">
        <v>5</v>
      </c>
      <c r="L5">
        <v>0</v>
      </c>
      <c r="M5">
        <v>0</v>
      </c>
      <c r="N5">
        <v>51.08</v>
      </c>
      <c r="O5">
        <v>24.08</v>
      </c>
      <c r="P5">
        <v>0</v>
      </c>
      <c r="Q5" t="s">
        <v>158</v>
      </c>
      <c r="R5">
        <v>0</v>
      </c>
      <c r="S5">
        <v>0</v>
      </c>
      <c r="T5">
        <v>0</v>
      </c>
      <c r="U5">
        <v>0</v>
      </c>
      <c r="V5">
        <v>1</v>
      </c>
      <c r="W5">
        <v>0</v>
      </c>
      <c r="X5">
        <f t="shared" si="1"/>
        <v>0</v>
      </c>
    </row>
    <row r="6" spans="1:24" x14ac:dyDescent="0.2">
      <c r="A6">
        <v>43106</v>
      </c>
      <c r="B6">
        <v>4437</v>
      </c>
      <c r="C6">
        <v>532</v>
      </c>
      <c r="D6">
        <v>3683</v>
      </c>
      <c r="E6">
        <v>6.333333333333333</v>
      </c>
      <c r="F6">
        <f t="shared" si="0"/>
        <v>23325.666666666664</v>
      </c>
      <c r="G6">
        <v>5165</v>
      </c>
      <c r="H6">
        <v>4565</v>
      </c>
      <c r="I6">
        <v>58450.548492641254</v>
      </c>
      <c r="J6">
        <v>3.1693153709632318</v>
      </c>
      <c r="K6">
        <v>3</v>
      </c>
      <c r="L6">
        <v>0</v>
      </c>
      <c r="M6">
        <v>1.4173228346456599</v>
      </c>
      <c r="N6">
        <v>42.08</v>
      </c>
      <c r="O6">
        <v>32</v>
      </c>
      <c r="P6">
        <v>0</v>
      </c>
      <c r="Q6" t="s">
        <v>159</v>
      </c>
      <c r="R6">
        <v>0</v>
      </c>
      <c r="S6">
        <v>0</v>
      </c>
      <c r="T6">
        <v>0</v>
      </c>
      <c r="U6">
        <v>0</v>
      </c>
      <c r="V6">
        <v>0</v>
      </c>
      <c r="W6">
        <v>1</v>
      </c>
      <c r="X6">
        <f t="shared" si="1"/>
        <v>1</v>
      </c>
    </row>
    <row r="7" spans="1:24" x14ac:dyDescent="0.2">
      <c r="A7">
        <v>43108</v>
      </c>
      <c r="B7">
        <v>2841</v>
      </c>
      <c r="C7">
        <v>312</v>
      </c>
      <c r="D7">
        <v>2206</v>
      </c>
      <c r="E7">
        <v>8.0666666666666664</v>
      </c>
      <c r="F7">
        <f t="shared" si="0"/>
        <v>17795.066666666666</v>
      </c>
      <c r="G7">
        <v>2616</v>
      </c>
      <c r="H7">
        <v>0</v>
      </c>
      <c r="I7">
        <v>59814.23143225634</v>
      </c>
      <c r="J7">
        <v>3.2965339505455762</v>
      </c>
      <c r="K7">
        <v>1</v>
      </c>
      <c r="L7">
        <v>0</v>
      </c>
      <c r="M7">
        <v>0</v>
      </c>
      <c r="N7">
        <v>48.92</v>
      </c>
      <c r="O7">
        <v>28.04</v>
      </c>
      <c r="P7">
        <v>0</v>
      </c>
      <c r="Q7" t="s">
        <v>154</v>
      </c>
      <c r="R7">
        <v>1</v>
      </c>
      <c r="S7">
        <v>0</v>
      </c>
      <c r="T7">
        <v>0</v>
      </c>
      <c r="U7">
        <v>0</v>
      </c>
      <c r="V7">
        <v>0</v>
      </c>
      <c r="W7">
        <v>0</v>
      </c>
      <c r="X7">
        <f t="shared" si="1"/>
        <v>0</v>
      </c>
    </row>
    <row r="8" spans="1:24" x14ac:dyDescent="0.2">
      <c r="A8">
        <v>43109</v>
      </c>
      <c r="B8">
        <v>2085</v>
      </c>
      <c r="C8">
        <v>279</v>
      </c>
      <c r="D8">
        <v>2070</v>
      </c>
      <c r="E8">
        <v>6.5</v>
      </c>
      <c r="F8">
        <f t="shared" si="0"/>
        <v>13455</v>
      </c>
      <c r="G8">
        <v>2404</v>
      </c>
      <c r="H8">
        <v>2154</v>
      </c>
      <c r="I8">
        <v>69447.003946015044</v>
      </c>
      <c r="J8">
        <v>3.2244560839098613</v>
      </c>
      <c r="K8">
        <v>7</v>
      </c>
      <c r="L8">
        <v>0</v>
      </c>
      <c r="M8">
        <v>1.4173228346456599</v>
      </c>
      <c r="N8">
        <v>46.04</v>
      </c>
      <c r="O8">
        <v>39.92</v>
      </c>
      <c r="P8">
        <v>0</v>
      </c>
      <c r="Q8" t="s">
        <v>155</v>
      </c>
      <c r="R8">
        <v>0</v>
      </c>
      <c r="S8">
        <v>1</v>
      </c>
      <c r="T8">
        <v>0</v>
      </c>
      <c r="U8">
        <v>0</v>
      </c>
      <c r="V8">
        <v>0</v>
      </c>
      <c r="W8">
        <v>0</v>
      </c>
      <c r="X8">
        <f t="shared" si="1"/>
        <v>0</v>
      </c>
    </row>
    <row r="9" spans="1:24" x14ac:dyDescent="0.2">
      <c r="A9">
        <v>43110</v>
      </c>
      <c r="B9">
        <v>2380</v>
      </c>
      <c r="C9">
        <v>320</v>
      </c>
      <c r="D9">
        <v>3232</v>
      </c>
      <c r="E9">
        <v>6</v>
      </c>
      <c r="F9">
        <f t="shared" si="0"/>
        <v>19392</v>
      </c>
      <c r="G9">
        <v>3172</v>
      </c>
      <c r="H9">
        <v>2253</v>
      </c>
      <c r="I9">
        <v>41371.4946491054</v>
      </c>
      <c r="J9">
        <v>3.6424109949600116</v>
      </c>
      <c r="K9">
        <v>9</v>
      </c>
      <c r="L9">
        <v>0</v>
      </c>
      <c r="M9">
        <v>2.59842519685039</v>
      </c>
      <c r="N9">
        <v>46.04</v>
      </c>
      <c r="O9">
        <v>39.92</v>
      </c>
      <c r="P9">
        <v>0</v>
      </c>
      <c r="Q9" t="s">
        <v>156</v>
      </c>
      <c r="R9">
        <v>0</v>
      </c>
      <c r="S9">
        <v>0</v>
      </c>
      <c r="T9">
        <v>1</v>
      </c>
      <c r="U9">
        <v>0</v>
      </c>
      <c r="V9">
        <v>0</v>
      </c>
      <c r="W9">
        <v>0</v>
      </c>
      <c r="X9">
        <f t="shared" si="1"/>
        <v>0</v>
      </c>
    </row>
    <row r="10" spans="1:24" x14ac:dyDescent="0.2">
      <c r="A10">
        <v>43111</v>
      </c>
      <c r="B10">
        <v>3497</v>
      </c>
      <c r="C10">
        <v>398</v>
      </c>
      <c r="D10">
        <v>3139</v>
      </c>
      <c r="E10">
        <v>7.6</v>
      </c>
      <c r="F10">
        <f t="shared" si="0"/>
        <v>23856.399999999998</v>
      </c>
      <c r="G10">
        <v>2849</v>
      </c>
      <c r="H10">
        <v>2864</v>
      </c>
      <c r="I10">
        <v>48692.68365672751</v>
      </c>
      <c r="J10">
        <v>3.3597320317132544</v>
      </c>
      <c r="K10">
        <v>3</v>
      </c>
      <c r="L10">
        <v>0</v>
      </c>
      <c r="M10">
        <v>0</v>
      </c>
      <c r="N10">
        <v>46.94</v>
      </c>
      <c r="O10">
        <v>33.08</v>
      </c>
      <c r="P10">
        <v>0</v>
      </c>
      <c r="Q10" t="s">
        <v>157</v>
      </c>
      <c r="R10">
        <v>0</v>
      </c>
      <c r="S10">
        <v>0</v>
      </c>
      <c r="T10">
        <v>0</v>
      </c>
      <c r="U10">
        <v>1</v>
      </c>
      <c r="V10">
        <v>0</v>
      </c>
      <c r="W10">
        <v>0</v>
      </c>
      <c r="X10">
        <f t="shared" si="1"/>
        <v>0</v>
      </c>
    </row>
    <row r="11" spans="1:24" x14ac:dyDescent="0.2">
      <c r="A11">
        <v>43112</v>
      </c>
      <c r="B11">
        <v>4115</v>
      </c>
      <c r="C11">
        <v>517</v>
      </c>
      <c r="D11">
        <v>4369</v>
      </c>
      <c r="E11">
        <v>6.5333333333333332</v>
      </c>
      <c r="F11">
        <f t="shared" si="0"/>
        <v>28544.133333333331</v>
      </c>
      <c r="G11">
        <v>5241</v>
      </c>
      <c r="H11">
        <v>3984</v>
      </c>
      <c r="I11">
        <v>50895.843948675101</v>
      </c>
      <c r="J11">
        <v>4.4905691637420277</v>
      </c>
      <c r="K11">
        <v>2</v>
      </c>
      <c r="L11">
        <v>0</v>
      </c>
      <c r="M11">
        <v>0</v>
      </c>
      <c r="N11">
        <v>50</v>
      </c>
      <c r="O11">
        <v>39.92</v>
      </c>
      <c r="P11">
        <v>0</v>
      </c>
      <c r="Q11" t="s">
        <v>158</v>
      </c>
      <c r="R11">
        <v>0</v>
      </c>
      <c r="S11">
        <v>0</v>
      </c>
      <c r="T11">
        <v>0</v>
      </c>
      <c r="U11">
        <v>0</v>
      </c>
      <c r="V11">
        <v>1</v>
      </c>
      <c r="W11">
        <v>0</v>
      </c>
      <c r="X11">
        <f t="shared" si="1"/>
        <v>1</v>
      </c>
    </row>
    <row r="12" spans="1:24" x14ac:dyDescent="0.2">
      <c r="A12">
        <v>43113</v>
      </c>
      <c r="B12">
        <v>4227</v>
      </c>
      <c r="C12">
        <v>516</v>
      </c>
      <c r="D12">
        <v>3723</v>
      </c>
      <c r="E12">
        <v>6.666666666666667</v>
      </c>
      <c r="F12">
        <f t="shared" si="0"/>
        <v>24820</v>
      </c>
      <c r="G12">
        <v>5195</v>
      </c>
      <c r="H12">
        <v>4437</v>
      </c>
      <c r="I12">
        <v>59056.562426725563</v>
      </c>
      <c r="J12">
        <v>3.4603221134329045</v>
      </c>
      <c r="K12">
        <v>1</v>
      </c>
      <c r="L12">
        <v>0</v>
      </c>
      <c r="M12">
        <v>0</v>
      </c>
      <c r="N12">
        <v>51.08</v>
      </c>
      <c r="O12">
        <v>26.96</v>
      </c>
      <c r="P12">
        <v>0</v>
      </c>
      <c r="Q12" t="s">
        <v>159</v>
      </c>
      <c r="R12">
        <v>0</v>
      </c>
      <c r="S12">
        <v>0</v>
      </c>
      <c r="T12">
        <v>0</v>
      </c>
      <c r="U12">
        <v>0</v>
      </c>
      <c r="V12">
        <v>0</v>
      </c>
      <c r="W12">
        <v>1</v>
      </c>
      <c r="X12">
        <f t="shared" si="1"/>
        <v>1</v>
      </c>
    </row>
    <row r="13" spans="1:24" x14ac:dyDescent="0.2">
      <c r="A13">
        <v>43115</v>
      </c>
      <c r="B13">
        <v>2756</v>
      </c>
      <c r="C13">
        <v>316</v>
      </c>
      <c r="D13">
        <v>3256</v>
      </c>
      <c r="E13">
        <v>6.6</v>
      </c>
      <c r="F13">
        <f t="shared" si="0"/>
        <v>21489.599999999999</v>
      </c>
      <c r="G13">
        <v>2297</v>
      </c>
      <c r="H13">
        <v>2841</v>
      </c>
      <c r="I13">
        <v>56516.193773001847</v>
      </c>
      <c r="J13">
        <v>3.251870420202041</v>
      </c>
      <c r="K13">
        <v>4</v>
      </c>
      <c r="L13">
        <v>0</v>
      </c>
      <c r="M13">
        <v>0</v>
      </c>
      <c r="N13">
        <v>48.02</v>
      </c>
      <c r="O13">
        <v>26.06</v>
      </c>
      <c r="P13">
        <v>0</v>
      </c>
      <c r="Q13" t="s">
        <v>154</v>
      </c>
      <c r="R13">
        <v>1</v>
      </c>
      <c r="S13">
        <v>0</v>
      </c>
      <c r="T13">
        <v>0</v>
      </c>
      <c r="U13">
        <v>0</v>
      </c>
      <c r="V13">
        <v>0</v>
      </c>
      <c r="W13">
        <v>0</v>
      </c>
      <c r="X13">
        <f t="shared" si="1"/>
        <v>0</v>
      </c>
    </row>
    <row r="14" spans="1:24" x14ac:dyDescent="0.2">
      <c r="A14">
        <v>43116</v>
      </c>
      <c r="B14">
        <v>2772</v>
      </c>
      <c r="C14">
        <v>392</v>
      </c>
      <c r="D14">
        <v>2455</v>
      </c>
      <c r="E14">
        <v>5.8</v>
      </c>
      <c r="F14">
        <f t="shared" si="0"/>
        <v>14239</v>
      </c>
      <c r="G14">
        <v>2951</v>
      </c>
      <c r="H14">
        <v>2085</v>
      </c>
      <c r="I14">
        <v>51199.859809384019</v>
      </c>
      <c r="J14">
        <v>4.4974537290163479</v>
      </c>
      <c r="K14">
        <v>5</v>
      </c>
      <c r="L14">
        <v>0</v>
      </c>
      <c r="M14">
        <v>0</v>
      </c>
      <c r="N14">
        <v>51.98</v>
      </c>
      <c r="O14">
        <v>28.04</v>
      </c>
      <c r="P14">
        <v>0</v>
      </c>
      <c r="Q14" t="s">
        <v>155</v>
      </c>
      <c r="R14">
        <v>0</v>
      </c>
      <c r="S14">
        <v>1</v>
      </c>
      <c r="T14">
        <v>0</v>
      </c>
      <c r="U14">
        <v>0</v>
      </c>
      <c r="V14">
        <v>0</v>
      </c>
      <c r="W14">
        <v>0</v>
      </c>
      <c r="X14">
        <f t="shared" si="1"/>
        <v>0</v>
      </c>
    </row>
    <row r="15" spans="1:24" x14ac:dyDescent="0.2">
      <c r="A15">
        <v>43117</v>
      </c>
      <c r="B15">
        <v>1706</v>
      </c>
      <c r="C15">
        <v>212</v>
      </c>
      <c r="D15">
        <v>3252</v>
      </c>
      <c r="E15">
        <v>6.333333333333333</v>
      </c>
      <c r="F15">
        <f t="shared" si="0"/>
        <v>20596</v>
      </c>
      <c r="G15">
        <v>3600</v>
      </c>
      <c r="H15">
        <v>2380</v>
      </c>
      <c r="I15">
        <v>58032.725494430008</v>
      </c>
      <c r="J15">
        <v>7.1577928069714449</v>
      </c>
      <c r="K15">
        <v>9</v>
      </c>
      <c r="L15">
        <v>0</v>
      </c>
      <c r="M15">
        <v>0</v>
      </c>
      <c r="N15">
        <v>53.06</v>
      </c>
      <c r="O15">
        <v>26.96</v>
      </c>
      <c r="P15">
        <v>0</v>
      </c>
      <c r="Q15" t="s">
        <v>156</v>
      </c>
      <c r="R15">
        <v>0</v>
      </c>
      <c r="S15">
        <v>0</v>
      </c>
      <c r="T15">
        <v>1</v>
      </c>
      <c r="U15">
        <v>0</v>
      </c>
      <c r="V15">
        <v>0</v>
      </c>
      <c r="W15">
        <v>0</v>
      </c>
      <c r="X15">
        <f t="shared" si="1"/>
        <v>0</v>
      </c>
    </row>
    <row r="16" spans="1:24" x14ac:dyDescent="0.2">
      <c r="A16">
        <v>43118</v>
      </c>
      <c r="B16">
        <v>2616</v>
      </c>
      <c r="C16">
        <v>350</v>
      </c>
      <c r="D16">
        <v>2410</v>
      </c>
      <c r="E16">
        <v>6.333333333333333</v>
      </c>
      <c r="F16">
        <f t="shared" si="0"/>
        <v>15263.333333333332</v>
      </c>
      <c r="G16">
        <v>3953</v>
      </c>
      <c r="H16">
        <v>3497</v>
      </c>
      <c r="I16">
        <v>57291.020452445511</v>
      </c>
      <c r="J16">
        <v>5.0666011396917074</v>
      </c>
      <c r="K16">
        <v>2</v>
      </c>
      <c r="L16">
        <v>0</v>
      </c>
      <c r="M16">
        <v>0</v>
      </c>
      <c r="N16">
        <v>55.04</v>
      </c>
      <c r="O16">
        <v>30.02</v>
      </c>
      <c r="P16">
        <v>0</v>
      </c>
      <c r="Q16" t="s">
        <v>157</v>
      </c>
      <c r="R16">
        <v>0</v>
      </c>
      <c r="S16">
        <v>0</v>
      </c>
      <c r="T16">
        <v>0</v>
      </c>
      <c r="U16">
        <v>1</v>
      </c>
      <c r="V16">
        <v>0</v>
      </c>
      <c r="W16">
        <v>0</v>
      </c>
      <c r="X16">
        <f t="shared" si="1"/>
        <v>0</v>
      </c>
    </row>
    <row r="17" spans="1:24" x14ac:dyDescent="0.2">
      <c r="A17">
        <v>43119</v>
      </c>
      <c r="B17">
        <v>4172</v>
      </c>
      <c r="C17">
        <v>491</v>
      </c>
      <c r="D17">
        <v>4513</v>
      </c>
      <c r="E17">
        <v>6.8666666666666663</v>
      </c>
      <c r="F17">
        <f t="shared" si="0"/>
        <v>30989.266666666666</v>
      </c>
      <c r="G17">
        <v>3983</v>
      </c>
      <c r="H17">
        <v>4115</v>
      </c>
      <c r="I17">
        <v>56978.354273502708</v>
      </c>
      <c r="J17">
        <v>2.8115145425650336</v>
      </c>
      <c r="K17">
        <v>4</v>
      </c>
      <c r="L17">
        <v>0</v>
      </c>
      <c r="M17">
        <v>0</v>
      </c>
      <c r="N17">
        <v>55.94</v>
      </c>
      <c r="O17">
        <v>37.94</v>
      </c>
      <c r="P17">
        <v>0</v>
      </c>
      <c r="Q17" t="s">
        <v>158</v>
      </c>
      <c r="R17">
        <v>0</v>
      </c>
      <c r="S17">
        <v>0</v>
      </c>
      <c r="T17">
        <v>0</v>
      </c>
      <c r="U17">
        <v>0</v>
      </c>
      <c r="V17">
        <v>1</v>
      </c>
      <c r="W17">
        <v>0</v>
      </c>
      <c r="X17">
        <f t="shared" si="1"/>
        <v>1</v>
      </c>
    </row>
    <row r="18" spans="1:24" x14ac:dyDescent="0.2">
      <c r="A18">
        <v>43120</v>
      </c>
      <c r="B18">
        <v>3415</v>
      </c>
      <c r="C18">
        <v>399</v>
      </c>
      <c r="D18">
        <v>3662</v>
      </c>
      <c r="E18">
        <v>7</v>
      </c>
      <c r="F18">
        <f t="shared" si="0"/>
        <v>25634</v>
      </c>
      <c r="G18">
        <v>5302</v>
      </c>
      <c r="H18">
        <v>4206</v>
      </c>
      <c r="I18">
        <v>50927.98716467723</v>
      </c>
      <c r="J18">
        <v>4.1338069101509216</v>
      </c>
      <c r="K18">
        <v>5</v>
      </c>
      <c r="L18">
        <v>4.8031496062992103</v>
      </c>
      <c r="M18">
        <v>4.6062992125984197</v>
      </c>
      <c r="N18">
        <v>51.08</v>
      </c>
      <c r="O18">
        <v>28.94</v>
      </c>
      <c r="P18">
        <v>0</v>
      </c>
      <c r="Q18" t="s">
        <v>159</v>
      </c>
      <c r="R18">
        <v>0</v>
      </c>
      <c r="S18">
        <v>0</v>
      </c>
      <c r="T18">
        <v>0</v>
      </c>
      <c r="U18">
        <v>0</v>
      </c>
      <c r="V18">
        <v>0</v>
      </c>
      <c r="W18">
        <v>1</v>
      </c>
      <c r="X18">
        <f t="shared" si="1"/>
        <v>1</v>
      </c>
    </row>
    <row r="19" spans="1:24" x14ac:dyDescent="0.2">
      <c r="A19">
        <v>43122</v>
      </c>
      <c r="B19">
        <v>2523</v>
      </c>
      <c r="C19">
        <v>289</v>
      </c>
      <c r="D19">
        <v>2668</v>
      </c>
      <c r="E19">
        <v>7.2</v>
      </c>
      <c r="F19">
        <f t="shared" si="0"/>
        <v>19209.600000000002</v>
      </c>
      <c r="G19">
        <v>0</v>
      </c>
      <c r="H19">
        <v>2756</v>
      </c>
      <c r="I19">
        <v>46015.274414702544</v>
      </c>
      <c r="J19">
        <v>4.1924966329966304</v>
      </c>
      <c r="K19">
        <v>7</v>
      </c>
      <c r="L19">
        <v>0</v>
      </c>
      <c r="M19">
        <v>0</v>
      </c>
      <c r="N19">
        <v>33.979999999999997</v>
      </c>
      <c r="O19">
        <v>15.079999999999901</v>
      </c>
      <c r="P19">
        <v>0</v>
      </c>
      <c r="Q19" t="s">
        <v>154</v>
      </c>
      <c r="R19">
        <v>1</v>
      </c>
      <c r="S19">
        <v>0</v>
      </c>
      <c r="T19">
        <v>0</v>
      </c>
      <c r="U19">
        <v>0</v>
      </c>
      <c r="V19">
        <v>0</v>
      </c>
      <c r="W19">
        <v>0</v>
      </c>
      <c r="X19">
        <f t="shared" si="1"/>
        <v>0</v>
      </c>
    </row>
    <row r="20" spans="1:24" x14ac:dyDescent="0.2">
      <c r="A20">
        <v>43123</v>
      </c>
      <c r="B20">
        <v>2150</v>
      </c>
      <c r="C20">
        <v>308</v>
      </c>
      <c r="D20">
        <v>2638</v>
      </c>
      <c r="E20">
        <v>6.2666666666666666</v>
      </c>
      <c r="F20">
        <f t="shared" si="0"/>
        <v>16531.466666666667</v>
      </c>
      <c r="G20">
        <v>0</v>
      </c>
      <c r="H20">
        <v>2772</v>
      </c>
      <c r="I20">
        <v>53239.596927325641</v>
      </c>
      <c r="J20">
        <v>3.8663898900038158</v>
      </c>
      <c r="K20">
        <v>6</v>
      </c>
      <c r="L20">
        <v>0</v>
      </c>
      <c r="M20">
        <v>0</v>
      </c>
      <c r="N20">
        <v>41</v>
      </c>
      <c r="O20">
        <v>21.02</v>
      </c>
      <c r="P20">
        <v>0</v>
      </c>
      <c r="Q20" t="s">
        <v>155</v>
      </c>
      <c r="R20">
        <v>0</v>
      </c>
      <c r="S20">
        <v>1</v>
      </c>
      <c r="T20">
        <v>0</v>
      </c>
      <c r="U20">
        <v>0</v>
      </c>
      <c r="V20">
        <v>0</v>
      </c>
      <c r="W20">
        <v>0</v>
      </c>
      <c r="X20">
        <f t="shared" si="1"/>
        <v>0</v>
      </c>
    </row>
    <row r="21" spans="1:24" x14ac:dyDescent="0.2">
      <c r="A21">
        <v>43124</v>
      </c>
      <c r="B21">
        <v>3379</v>
      </c>
      <c r="C21">
        <v>417</v>
      </c>
      <c r="D21">
        <v>2308</v>
      </c>
      <c r="E21">
        <v>6.2666666666666666</v>
      </c>
      <c r="F21">
        <f t="shared" si="0"/>
        <v>14463.466666666667</v>
      </c>
      <c r="G21">
        <v>2898</v>
      </c>
      <c r="H21">
        <v>1706</v>
      </c>
      <c r="I21">
        <v>50385.34828127129</v>
      </c>
      <c r="J21">
        <v>6.020031909753814</v>
      </c>
      <c r="K21">
        <v>0</v>
      </c>
      <c r="L21">
        <v>0</v>
      </c>
      <c r="M21">
        <v>0</v>
      </c>
      <c r="N21">
        <v>51.08</v>
      </c>
      <c r="O21">
        <v>21.02</v>
      </c>
      <c r="P21">
        <v>0</v>
      </c>
      <c r="Q21" t="s">
        <v>156</v>
      </c>
      <c r="R21">
        <v>0</v>
      </c>
      <c r="S21">
        <v>0</v>
      </c>
      <c r="T21">
        <v>1</v>
      </c>
      <c r="U21">
        <v>0</v>
      </c>
      <c r="V21">
        <v>0</v>
      </c>
      <c r="W21">
        <v>0</v>
      </c>
      <c r="X21">
        <f t="shared" si="1"/>
        <v>0</v>
      </c>
    </row>
    <row r="22" spans="1:24" x14ac:dyDescent="0.2">
      <c r="A22">
        <v>43125</v>
      </c>
      <c r="B22">
        <v>3218</v>
      </c>
      <c r="C22">
        <v>383</v>
      </c>
      <c r="D22">
        <v>2908</v>
      </c>
      <c r="E22">
        <v>6.7333333333333334</v>
      </c>
      <c r="F22">
        <f t="shared" si="0"/>
        <v>19580.533333333333</v>
      </c>
      <c r="G22">
        <v>3390</v>
      </c>
      <c r="H22">
        <v>2616</v>
      </c>
      <c r="I22">
        <v>51915.893072635234</v>
      </c>
      <c r="J22">
        <v>3.1782838398160957</v>
      </c>
      <c r="K22">
        <v>3</v>
      </c>
      <c r="L22">
        <v>0</v>
      </c>
      <c r="M22">
        <v>0</v>
      </c>
      <c r="N22">
        <v>46.94</v>
      </c>
      <c r="O22">
        <v>32</v>
      </c>
      <c r="P22">
        <v>0</v>
      </c>
      <c r="Q22" t="s">
        <v>157</v>
      </c>
      <c r="R22">
        <v>0</v>
      </c>
      <c r="S22">
        <v>0</v>
      </c>
      <c r="T22">
        <v>0</v>
      </c>
      <c r="U22">
        <v>1</v>
      </c>
      <c r="V22">
        <v>0</v>
      </c>
      <c r="W22">
        <v>0</v>
      </c>
      <c r="X22">
        <f t="shared" si="1"/>
        <v>0</v>
      </c>
    </row>
    <row r="23" spans="1:24" x14ac:dyDescent="0.2">
      <c r="A23">
        <v>43126</v>
      </c>
      <c r="B23">
        <v>5006</v>
      </c>
      <c r="C23">
        <v>626</v>
      </c>
      <c r="D23">
        <v>5640</v>
      </c>
      <c r="E23">
        <v>8.2666666666666675</v>
      </c>
      <c r="F23">
        <f t="shared" si="0"/>
        <v>46624.000000000007</v>
      </c>
      <c r="G23">
        <v>3837</v>
      </c>
      <c r="H23">
        <v>4172</v>
      </c>
      <c r="I23">
        <v>58950.832897416418</v>
      </c>
      <c r="J23">
        <v>2.9736337104208865</v>
      </c>
      <c r="K23">
        <v>25</v>
      </c>
      <c r="L23">
        <v>1.2992125984251901</v>
      </c>
      <c r="M23">
        <v>0.90551181102362199</v>
      </c>
      <c r="N23">
        <v>41</v>
      </c>
      <c r="O23">
        <v>26.06</v>
      </c>
      <c r="P23">
        <v>0</v>
      </c>
      <c r="Q23" t="s">
        <v>158</v>
      </c>
      <c r="R23">
        <v>0</v>
      </c>
      <c r="S23">
        <v>0</v>
      </c>
      <c r="T23">
        <v>0</v>
      </c>
      <c r="U23">
        <v>0</v>
      </c>
      <c r="V23">
        <v>1</v>
      </c>
      <c r="W23">
        <v>0</v>
      </c>
      <c r="X23">
        <f t="shared" si="1"/>
        <v>1</v>
      </c>
    </row>
    <row r="24" spans="1:24" x14ac:dyDescent="0.2">
      <c r="A24">
        <v>43127</v>
      </c>
      <c r="B24">
        <v>4811</v>
      </c>
      <c r="C24">
        <v>599</v>
      </c>
      <c r="D24">
        <v>4969</v>
      </c>
      <c r="E24">
        <v>6.6</v>
      </c>
      <c r="F24">
        <f t="shared" si="0"/>
        <v>32795.4</v>
      </c>
      <c r="G24">
        <v>4565</v>
      </c>
      <c r="H24">
        <v>3415</v>
      </c>
      <c r="I24">
        <v>58368.294972916592</v>
      </c>
      <c r="J24">
        <v>3.9231247430507352</v>
      </c>
      <c r="K24">
        <v>0</v>
      </c>
      <c r="L24">
        <v>0</v>
      </c>
      <c r="M24">
        <v>0</v>
      </c>
      <c r="N24">
        <v>48.02</v>
      </c>
      <c r="O24">
        <v>21.02</v>
      </c>
      <c r="P24">
        <v>0</v>
      </c>
      <c r="Q24" t="s">
        <v>159</v>
      </c>
      <c r="R24">
        <v>0</v>
      </c>
      <c r="S24">
        <v>0</v>
      </c>
      <c r="T24">
        <v>0</v>
      </c>
      <c r="U24">
        <v>0</v>
      </c>
      <c r="V24">
        <v>0</v>
      </c>
      <c r="W24">
        <v>1</v>
      </c>
      <c r="X24">
        <f t="shared" si="1"/>
        <v>1</v>
      </c>
    </row>
    <row r="25" spans="1:24" x14ac:dyDescent="0.2">
      <c r="A25">
        <v>43129</v>
      </c>
      <c r="B25">
        <v>2522</v>
      </c>
      <c r="C25">
        <v>303</v>
      </c>
      <c r="D25">
        <v>2527</v>
      </c>
      <c r="E25">
        <v>6.7333333333333334</v>
      </c>
      <c r="F25">
        <f t="shared" si="0"/>
        <v>17015.133333333335</v>
      </c>
      <c r="G25">
        <v>0</v>
      </c>
      <c r="H25">
        <v>2523</v>
      </c>
      <c r="I25">
        <v>47497.827305698491</v>
      </c>
      <c r="J25">
        <v>5.6788386878639434</v>
      </c>
      <c r="K25">
        <v>0</v>
      </c>
      <c r="L25">
        <v>0</v>
      </c>
      <c r="M25">
        <v>0</v>
      </c>
      <c r="N25">
        <v>51.08</v>
      </c>
      <c r="O25">
        <v>26.96</v>
      </c>
      <c r="P25">
        <v>0</v>
      </c>
      <c r="Q25" t="s">
        <v>154</v>
      </c>
      <c r="R25">
        <v>1</v>
      </c>
      <c r="S25">
        <v>0</v>
      </c>
      <c r="T25">
        <v>0</v>
      </c>
      <c r="U25">
        <v>0</v>
      </c>
      <c r="V25">
        <v>0</v>
      </c>
      <c r="W25">
        <v>0</v>
      </c>
      <c r="X25">
        <f t="shared" si="1"/>
        <v>0</v>
      </c>
    </row>
    <row r="26" spans="1:24" x14ac:dyDescent="0.2">
      <c r="A26">
        <v>43130</v>
      </c>
      <c r="B26">
        <v>2677</v>
      </c>
      <c r="C26">
        <v>388</v>
      </c>
      <c r="D26">
        <v>2428</v>
      </c>
      <c r="E26">
        <v>6.2666666666666666</v>
      </c>
      <c r="F26">
        <f t="shared" si="0"/>
        <v>15215.466666666667</v>
      </c>
      <c r="G26">
        <v>2189</v>
      </c>
      <c r="H26">
        <v>2150</v>
      </c>
      <c r="I26">
        <v>59373.357196390796</v>
      </c>
      <c r="J26">
        <v>3.1997871334085826</v>
      </c>
      <c r="K26">
        <v>10</v>
      </c>
      <c r="L26">
        <v>0</v>
      </c>
      <c r="M26">
        <v>0</v>
      </c>
      <c r="N26">
        <v>60.08</v>
      </c>
      <c r="O26">
        <v>32</v>
      </c>
      <c r="P26">
        <v>0</v>
      </c>
      <c r="Q26" t="s">
        <v>155</v>
      </c>
      <c r="R26">
        <v>0</v>
      </c>
      <c r="S26">
        <v>1</v>
      </c>
      <c r="T26">
        <v>0</v>
      </c>
      <c r="U26">
        <v>0</v>
      </c>
      <c r="V26">
        <v>0</v>
      </c>
      <c r="W26">
        <v>0</v>
      </c>
      <c r="X26">
        <f t="shared" si="1"/>
        <v>0</v>
      </c>
    </row>
    <row r="27" spans="1:24" x14ac:dyDescent="0.2">
      <c r="A27">
        <v>43131</v>
      </c>
      <c r="B27">
        <v>2272</v>
      </c>
      <c r="C27">
        <v>257</v>
      </c>
      <c r="D27">
        <v>2900</v>
      </c>
      <c r="E27">
        <v>6.666666666666667</v>
      </c>
      <c r="F27">
        <f t="shared" si="0"/>
        <v>19333.333333333336</v>
      </c>
      <c r="G27">
        <v>2253</v>
      </c>
      <c r="H27">
        <v>3379</v>
      </c>
      <c r="I27">
        <v>58684.563020313006</v>
      </c>
      <c r="J27">
        <v>3.1578553853553837</v>
      </c>
      <c r="K27">
        <v>3</v>
      </c>
      <c r="L27">
        <v>0</v>
      </c>
      <c r="M27">
        <v>0</v>
      </c>
      <c r="N27">
        <v>57.92</v>
      </c>
      <c r="O27">
        <v>39.020000000000003</v>
      </c>
      <c r="P27">
        <v>0</v>
      </c>
      <c r="Q27" t="s">
        <v>156</v>
      </c>
      <c r="R27">
        <v>0</v>
      </c>
      <c r="S27">
        <v>0</v>
      </c>
      <c r="T27">
        <v>1</v>
      </c>
      <c r="U27">
        <v>0</v>
      </c>
      <c r="V27">
        <v>0</v>
      </c>
      <c r="W27">
        <v>0</v>
      </c>
      <c r="X27">
        <f t="shared" si="1"/>
        <v>0</v>
      </c>
    </row>
    <row r="28" spans="1:24" x14ac:dyDescent="0.2">
      <c r="A28">
        <v>43132</v>
      </c>
      <c r="B28">
        <v>3972</v>
      </c>
      <c r="C28">
        <v>413</v>
      </c>
      <c r="D28">
        <v>4826</v>
      </c>
      <c r="E28">
        <v>8.6666666666666661</v>
      </c>
      <c r="F28">
        <f t="shared" si="0"/>
        <v>41825.333333333328</v>
      </c>
      <c r="G28">
        <v>2864</v>
      </c>
      <c r="H28">
        <v>3218</v>
      </c>
      <c r="I28">
        <v>56049.384013579889</v>
      </c>
      <c r="J28">
        <v>5.3951284626498781</v>
      </c>
      <c r="K28">
        <v>2</v>
      </c>
      <c r="L28">
        <v>0</v>
      </c>
      <c r="M28">
        <v>0</v>
      </c>
      <c r="N28">
        <v>51.08</v>
      </c>
      <c r="O28">
        <v>35.06</v>
      </c>
      <c r="P28">
        <v>0</v>
      </c>
      <c r="Q28" t="s">
        <v>157</v>
      </c>
      <c r="R28">
        <v>0</v>
      </c>
      <c r="S28">
        <v>0</v>
      </c>
      <c r="T28">
        <v>0</v>
      </c>
      <c r="U28">
        <v>1</v>
      </c>
      <c r="V28">
        <v>0</v>
      </c>
      <c r="W28">
        <v>0</v>
      </c>
      <c r="X28">
        <f t="shared" si="1"/>
        <v>1</v>
      </c>
    </row>
    <row r="29" spans="1:24" x14ac:dyDescent="0.2">
      <c r="A29">
        <v>43133</v>
      </c>
      <c r="B29">
        <v>4103</v>
      </c>
      <c r="C29">
        <v>539</v>
      </c>
      <c r="D29">
        <v>4914</v>
      </c>
      <c r="E29">
        <v>6.4</v>
      </c>
      <c r="F29">
        <f t="shared" si="0"/>
        <v>31449.600000000002</v>
      </c>
      <c r="G29">
        <v>3984</v>
      </c>
      <c r="H29">
        <v>5006</v>
      </c>
      <c r="I29">
        <v>54280.233437886971</v>
      </c>
      <c r="J29">
        <v>4.3646767494838885</v>
      </c>
      <c r="K29">
        <v>4</v>
      </c>
      <c r="L29">
        <v>0</v>
      </c>
      <c r="M29">
        <v>0</v>
      </c>
      <c r="N29">
        <v>53.96</v>
      </c>
      <c r="O29">
        <v>33.979999999999997</v>
      </c>
      <c r="P29">
        <v>0</v>
      </c>
      <c r="Q29" t="s">
        <v>158</v>
      </c>
      <c r="R29">
        <v>0</v>
      </c>
      <c r="S29">
        <v>0</v>
      </c>
      <c r="T29">
        <v>0</v>
      </c>
      <c r="U29">
        <v>0</v>
      </c>
      <c r="V29">
        <v>1</v>
      </c>
      <c r="W29">
        <v>0</v>
      </c>
      <c r="X29">
        <f t="shared" si="1"/>
        <v>1</v>
      </c>
    </row>
    <row r="30" spans="1:24" x14ac:dyDescent="0.2">
      <c r="A30">
        <v>43134</v>
      </c>
      <c r="B30">
        <v>5376</v>
      </c>
      <c r="C30">
        <v>602</v>
      </c>
      <c r="D30">
        <v>4840</v>
      </c>
      <c r="E30">
        <v>7.7333333333333334</v>
      </c>
      <c r="F30">
        <f t="shared" si="0"/>
        <v>37429.333333333336</v>
      </c>
      <c r="G30">
        <v>4437</v>
      </c>
      <c r="H30">
        <v>4811</v>
      </c>
      <c r="I30">
        <v>54704.960698171897</v>
      </c>
      <c r="J30">
        <v>3.8718666874161816</v>
      </c>
      <c r="K30">
        <v>12</v>
      </c>
      <c r="L30">
        <v>0</v>
      </c>
      <c r="M30">
        <v>0</v>
      </c>
      <c r="N30">
        <v>57.92</v>
      </c>
      <c r="O30">
        <v>39.92</v>
      </c>
      <c r="P30">
        <v>0</v>
      </c>
      <c r="Q30" t="s">
        <v>159</v>
      </c>
      <c r="R30">
        <v>0</v>
      </c>
      <c r="S30">
        <v>0</v>
      </c>
      <c r="T30">
        <v>0</v>
      </c>
      <c r="U30">
        <v>0</v>
      </c>
      <c r="V30">
        <v>0</v>
      </c>
      <c r="W30">
        <v>1</v>
      </c>
      <c r="X30">
        <f t="shared" si="1"/>
        <v>1</v>
      </c>
    </row>
    <row r="31" spans="1:24" x14ac:dyDescent="0.2">
      <c r="A31">
        <v>43136</v>
      </c>
      <c r="B31">
        <v>2279</v>
      </c>
      <c r="C31">
        <v>279</v>
      </c>
      <c r="D31">
        <v>1921</v>
      </c>
      <c r="E31">
        <v>6.6</v>
      </c>
      <c r="F31">
        <f t="shared" si="0"/>
        <v>12678.599999999999</v>
      </c>
      <c r="G31">
        <v>2841</v>
      </c>
      <c r="H31">
        <v>2522</v>
      </c>
      <c r="I31">
        <v>56910.562858547943</v>
      </c>
      <c r="J31">
        <v>5.2017655260813793</v>
      </c>
      <c r="K31">
        <v>6</v>
      </c>
      <c r="L31">
        <v>0</v>
      </c>
      <c r="M31">
        <v>0</v>
      </c>
      <c r="N31">
        <v>55.94</v>
      </c>
      <c r="O31">
        <v>39.92</v>
      </c>
      <c r="P31">
        <v>0</v>
      </c>
      <c r="Q31" t="s">
        <v>154</v>
      </c>
      <c r="R31">
        <v>1</v>
      </c>
      <c r="S31">
        <v>0</v>
      </c>
      <c r="T31">
        <v>0</v>
      </c>
      <c r="U31">
        <v>0</v>
      </c>
      <c r="V31">
        <v>0</v>
      </c>
      <c r="W31">
        <v>0</v>
      </c>
      <c r="X31">
        <f t="shared" si="1"/>
        <v>0</v>
      </c>
    </row>
    <row r="32" spans="1:24" x14ac:dyDescent="0.2">
      <c r="A32">
        <v>43137</v>
      </c>
      <c r="B32">
        <v>2273</v>
      </c>
      <c r="C32">
        <v>338</v>
      </c>
      <c r="D32">
        <v>2436</v>
      </c>
      <c r="E32">
        <v>6.1333333333333337</v>
      </c>
      <c r="F32">
        <f t="shared" si="0"/>
        <v>14940.800000000001</v>
      </c>
      <c r="G32">
        <v>2085</v>
      </c>
      <c r="H32">
        <v>2677</v>
      </c>
      <c r="I32">
        <v>51282.503318207077</v>
      </c>
      <c r="J32">
        <v>6.4647903670392273</v>
      </c>
      <c r="K32">
        <v>4</v>
      </c>
      <c r="L32">
        <v>0</v>
      </c>
      <c r="M32">
        <v>0</v>
      </c>
      <c r="N32">
        <v>51.98</v>
      </c>
      <c r="O32">
        <v>30.92</v>
      </c>
      <c r="P32">
        <v>0</v>
      </c>
      <c r="Q32" t="s">
        <v>155</v>
      </c>
      <c r="R32">
        <v>0</v>
      </c>
      <c r="S32">
        <v>1</v>
      </c>
      <c r="T32">
        <v>0</v>
      </c>
      <c r="U32">
        <v>0</v>
      </c>
      <c r="V32">
        <v>0</v>
      </c>
      <c r="W32">
        <v>0</v>
      </c>
      <c r="X32">
        <f t="shared" si="1"/>
        <v>0</v>
      </c>
    </row>
    <row r="33" spans="1:24" x14ac:dyDescent="0.2">
      <c r="A33">
        <v>43138</v>
      </c>
      <c r="B33">
        <v>2528</v>
      </c>
      <c r="C33">
        <v>333</v>
      </c>
      <c r="D33">
        <v>2838</v>
      </c>
      <c r="E33">
        <v>6.4</v>
      </c>
      <c r="F33">
        <f t="shared" si="0"/>
        <v>18163.2</v>
      </c>
      <c r="G33">
        <v>2380</v>
      </c>
      <c r="H33">
        <v>2272</v>
      </c>
      <c r="I33">
        <v>54962.131163942446</v>
      </c>
      <c r="J33">
        <v>4.1644235614834244</v>
      </c>
      <c r="K33">
        <v>2</v>
      </c>
      <c r="L33">
        <v>0</v>
      </c>
      <c r="M33">
        <v>0</v>
      </c>
      <c r="N33">
        <v>53.96</v>
      </c>
      <c r="O33">
        <v>26.06</v>
      </c>
      <c r="P33">
        <v>0</v>
      </c>
      <c r="Q33" t="s">
        <v>156</v>
      </c>
      <c r="R33">
        <v>0</v>
      </c>
      <c r="S33">
        <v>0</v>
      </c>
      <c r="T33">
        <v>1</v>
      </c>
      <c r="U33">
        <v>0</v>
      </c>
      <c r="V33">
        <v>0</v>
      </c>
      <c r="W33">
        <v>0</v>
      </c>
      <c r="X33">
        <f t="shared" si="1"/>
        <v>0</v>
      </c>
    </row>
    <row r="34" spans="1:24" x14ac:dyDescent="0.2">
      <c r="A34">
        <v>43139</v>
      </c>
      <c r="B34">
        <v>2630</v>
      </c>
      <c r="C34">
        <v>319</v>
      </c>
      <c r="D34">
        <v>3187</v>
      </c>
      <c r="E34">
        <v>6.2666666666666666</v>
      </c>
      <c r="F34">
        <f t="shared" si="0"/>
        <v>19971.866666666665</v>
      </c>
      <c r="G34">
        <v>3497</v>
      </c>
      <c r="H34">
        <v>3972</v>
      </c>
      <c r="I34">
        <v>42371.399391110805</v>
      </c>
      <c r="J34">
        <v>4.1990570345833484</v>
      </c>
      <c r="K34">
        <v>5</v>
      </c>
      <c r="L34">
        <v>0</v>
      </c>
      <c r="M34">
        <v>0</v>
      </c>
      <c r="N34">
        <v>59</v>
      </c>
      <c r="O34">
        <v>30.92</v>
      </c>
      <c r="P34">
        <v>0</v>
      </c>
      <c r="Q34" t="s">
        <v>157</v>
      </c>
      <c r="R34">
        <v>0</v>
      </c>
      <c r="S34">
        <v>0</v>
      </c>
      <c r="T34">
        <v>0</v>
      </c>
      <c r="U34">
        <v>1</v>
      </c>
      <c r="V34">
        <v>0</v>
      </c>
      <c r="W34">
        <v>0</v>
      </c>
      <c r="X34">
        <f t="shared" si="1"/>
        <v>0</v>
      </c>
    </row>
    <row r="35" spans="1:24" x14ac:dyDescent="0.2">
      <c r="A35">
        <v>43140</v>
      </c>
      <c r="B35">
        <v>4767</v>
      </c>
      <c r="C35">
        <v>544</v>
      </c>
      <c r="D35">
        <v>4366</v>
      </c>
      <c r="E35">
        <v>6.7333333333333334</v>
      </c>
      <c r="F35">
        <f t="shared" si="0"/>
        <v>29397.733333333334</v>
      </c>
      <c r="G35">
        <v>4115</v>
      </c>
      <c r="H35">
        <v>4103</v>
      </c>
      <c r="I35">
        <v>56064.763963052821</v>
      </c>
      <c r="J35">
        <v>3.7136790238075381</v>
      </c>
      <c r="K35">
        <v>1</v>
      </c>
      <c r="L35">
        <v>0</v>
      </c>
      <c r="M35">
        <v>0</v>
      </c>
      <c r="N35">
        <v>62.059999999999903</v>
      </c>
      <c r="O35">
        <v>35.06</v>
      </c>
      <c r="P35">
        <v>0</v>
      </c>
      <c r="Q35" t="s">
        <v>158</v>
      </c>
      <c r="R35">
        <v>0</v>
      </c>
      <c r="S35">
        <v>0</v>
      </c>
      <c r="T35">
        <v>0</v>
      </c>
      <c r="U35">
        <v>0</v>
      </c>
      <c r="V35">
        <v>1</v>
      </c>
      <c r="W35">
        <v>0</v>
      </c>
      <c r="X35">
        <f t="shared" si="1"/>
        <v>1</v>
      </c>
    </row>
    <row r="36" spans="1:24" x14ac:dyDescent="0.2">
      <c r="A36">
        <v>43141</v>
      </c>
      <c r="B36">
        <v>5263</v>
      </c>
      <c r="C36">
        <v>618</v>
      </c>
      <c r="D36">
        <v>4247</v>
      </c>
      <c r="E36">
        <v>7</v>
      </c>
      <c r="F36">
        <f t="shared" si="0"/>
        <v>29729</v>
      </c>
      <c r="G36">
        <v>4227</v>
      </c>
      <c r="H36">
        <v>5376</v>
      </c>
      <c r="I36">
        <v>67286.657562900611</v>
      </c>
      <c r="J36">
        <v>3.6495906629095733</v>
      </c>
      <c r="K36">
        <v>1</v>
      </c>
      <c r="L36">
        <v>0</v>
      </c>
      <c r="M36">
        <v>0</v>
      </c>
      <c r="N36">
        <v>55.04</v>
      </c>
      <c r="O36">
        <v>32</v>
      </c>
      <c r="P36">
        <v>0</v>
      </c>
      <c r="Q36" t="s">
        <v>159</v>
      </c>
      <c r="R36">
        <v>0</v>
      </c>
      <c r="S36">
        <v>0</v>
      </c>
      <c r="T36">
        <v>0</v>
      </c>
      <c r="U36">
        <v>0</v>
      </c>
      <c r="V36">
        <v>0</v>
      </c>
      <c r="W36">
        <v>1</v>
      </c>
      <c r="X36">
        <f t="shared" si="1"/>
        <v>1</v>
      </c>
    </row>
    <row r="37" spans="1:24" x14ac:dyDescent="0.2">
      <c r="A37">
        <v>43143</v>
      </c>
      <c r="B37">
        <v>1928</v>
      </c>
      <c r="C37">
        <v>253</v>
      </c>
      <c r="D37">
        <v>2308</v>
      </c>
      <c r="E37">
        <v>6.2</v>
      </c>
      <c r="F37">
        <f t="shared" si="0"/>
        <v>14309.6</v>
      </c>
      <c r="G37">
        <v>2756</v>
      </c>
      <c r="H37">
        <v>2279</v>
      </c>
      <c r="I37">
        <v>53793.903536119862</v>
      </c>
      <c r="J37">
        <v>3.9711072725004595</v>
      </c>
      <c r="K37">
        <v>6</v>
      </c>
      <c r="L37">
        <v>0</v>
      </c>
      <c r="M37">
        <v>0</v>
      </c>
      <c r="N37">
        <v>48.92</v>
      </c>
      <c r="O37">
        <v>37.04</v>
      </c>
      <c r="P37">
        <v>0</v>
      </c>
      <c r="Q37" t="s">
        <v>154</v>
      </c>
      <c r="R37">
        <v>1</v>
      </c>
      <c r="S37">
        <v>0</v>
      </c>
      <c r="T37">
        <v>0</v>
      </c>
      <c r="U37">
        <v>0</v>
      </c>
      <c r="V37">
        <v>0</v>
      </c>
      <c r="W37">
        <v>0</v>
      </c>
      <c r="X37">
        <f t="shared" si="1"/>
        <v>0</v>
      </c>
    </row>
    <row r="38" spans="1:24" x14ac:dyDescent="0.2">
      <c r="A38">
        <v>43144</v>
      </c>
      <c r="B38">
        <v>2708</v>
      </c>
      <c r="C38">
        <v>350</v>
      </c>
      <c r="D38">
        <v>4320</v>
      </c>
      <c r="E38">
        <v>7.5333333333333332</v>
      </c>
      <c r="F38">
        <f t="shared" si="0"/>
        <v>32544</v>
      </c>
      <c r="G38">
        <v>2772</v>
      </c>
      <c r="H38">
        <v>2273</v>
      </c>
      <c r="I38">
        <v>48416.271139535944</v>
      </c>
      <c r="J38">
        <v>4.6097464176411478</v>
      </c>
      <c r="K38">
        <v>18</v>
      </c>
      <c r="L38">
        <v>0</v>
      </c>
      <c r="M38">
        <v>0</v>
      </c>
      <c r="N38">
        <v>46.94</v>
      </c>
      <c r="O38">
        <v>28.94</v>
      </c>
      <c r="P38">
        <v>0</v>
      </c>
      <c r="Q38" t="s">
        <v>155</v>
      </c>
      <c r="R38">
        <v>0</v>
      </c>
      <c r="S38">
        <v>1</v>
      </c>
      <c r="T38">
        <v>0</v>
      </c>
      <c r="U38">
        <v>0</v>
      </c>
      <c r="V38">
        <v>0</v>
      </c>
      <c r="W38">
        <v>0</v>
      </c>
      <c r="X38">
        <f t="shared" si="1"/>
        <v>1</v>
      </c>
    </row>
    <row r="39" spans="1:24" x14ac:dyDescent="0.2">
      <c r="A39">
        <v>43145</v>
      </c>
      <c r="B39">
        <v>3399</v>
      </c>
      <c r="C39">
        <v>406</v>
      </c>
      <c r="D39">
        <v>3214</v>
      </c>
      <c r="E39">
        <v>6.7333333333333334</v>
      </c>
      <c r="F39">
        <f t="shared" si="0"/>
        <v>21640.933333333334</v>
      </c>
      <c r="G39">
        <v>1706</v>
      </c>
      <c r="H39">
        <v>2528</v>
      </c>
      <c r="I39">
        <v>47069.642998533978</v>
      </c>
      <c r="J39">
        <v>10.093299124550811</v>
      </c>
      <c r="K39">
        <v>3</v>
      </c>
      <c r="L39">
        <v>0</v>
      </c>
      <c r="M39">
        <v>0.118110236220472</v>
      </c>
      <c r="N39">
        <v>51.98</v>
      </c>
      <c r="O39">
        <v>35.06</v>
      </c>
      <c r="P39">
        <v>0</v>
      </c>
      <c r="Q39" t="s">
        <v>156</v>
      </c>
      <c r="R39">
        <v>0</v>
      </c>
      <c r="S39">
        <v>0</v>
      </c>
      <c r="T39">
        <v>1</v>
      </c>
      <c r="U39">
        <v>0</v>
      </c>
      <c r="V39">
        <v>0</v>
      </c>
      <c r="W39">
        <v>0</v>
      </c>
      <c r="X39">
        <f t="shared" si="1"/>
        <v>0</v>
      </c>
    </row>
    <row r="40" spans="1:24" x14ac:dyDescent="0.2">
      <c r="A40">
        <v>43146</v>
      </c>
      <c r="B40">
        <v>3573</v>
      </c>
      <c r="C40">
        <v>430</v>
      </c>
      <c r="D40">
        <v>3040</v>
      </c>
      <c r="E40">
        <v>7</v>
      </c>
      <c r="F40">
        <f t="shared" si="0"/>
        <v>21280</v>
      </c>
      <c r="G40">
        <v>2616</v>
      </c>
      <c r="H40">
        <v>2630</v>
      </c>
      <c r="I40">
        <v>53022.823216898934</v>
      </c>
      <c r="J40">
        <v>3.7717551943211145</v>
      </c>
      <c r="K40">
        <v>6</v>
      </c>
      <c r="L40">
        <v>0.196850393700787</v>
      </c>
      <c r="M40">
        <v>0.90551181102362199</v>
      </c>
      <c r="N40">
        <v>46.94</v>
      </c>
      <c r="O40">
        <v>30.02</v>
      </c>
      <c r="P40">
        <v>0</v>
      </c>
      <c r="Q40" t="s">
        <v>157</v>
      </c>
      <c r="R40">
        <v>0</v>
      </c>
      <c r="S40">
        <v>0</v>
      </c>
      <c r="T40">
        <v>0</v>
      </c>
      <c r="U40">
        <v>1</v>
      </c>
      <c r="V40">
        <v>0</v>
      </c>
      <c r="W40">
        <v>0</v>
      </c>
      <c r="X40">
        <f t="shared" si="1"/>
        <v>0</v>
      </c>
    </row>
    <row r="41" spans="1:24" x14ac:dyDescent="0.2">
      <c r="A41">
        <v>43147</v>
      </c>
      <c r="B41">
        <v>3985</v>
      </c>
      <c r="C41">
        <v>498</v>
      </c>
      <c r="D41">
        <v>3646</v>
      </c>
      <c r="E41">
        <v>6.333333333333333</v>
      </c>
      <c r="F41">
        <f t="shared" si="0"/>
        <v>23091.333333333332</v>
      </c>
      <c r="G41">
        <v>4172</v>
      </c>
      <c r="H41">
        <v>4767</v>
      </c>
      <c r="I41">
        <v>54215.111901524426</v>
      </c>
      <c r="J41">
        <v>3.6265740009143301</v>
      </c>
      <c r="K41">
        <v>1</v>
      </c>
      <c r="L41">
        <v>0</v>
      </c>
      <c r="M41">
        <v>0</v>
      </c>
      <c r="N41">
        <v>46.04</v>
      </c>
      <c r="O41">
        <v>17.96</v>
      </c>
      <c r="P41">
        <v>0</v>
      </c>
      <c r="Q41" t="s">
        <v>158</v>
      </c>
      <c r="R41">
        <v>0</v>
      </c>
      <c r="S41">
        <v>0</v>
      </c>
      <c r="T41">
        <v>0</v>
      </c>
      <c r="U41">
        <v>0</v>
      </c>
      <c r="V41">
        <v>1</v>
      </c>
      <c r="W41">
        <v>0</v>
      </c>
      <c r="X41">
        <f t="shared" si="1"/>
        <v>1</v>
      </c>
    </row>
    <row r="42" spans="1:24" x14ac:dyDescent="0.2">
      <c r="A42">
        <v>43148</v>
      </c>
      <c r="B42">
        <v>4355</v>
      </c>
      <c r="C42">
        <v>547</v>
      </c>
      <c r="D42">
        <v>5899</v>
      </c>
      <c r="E42">
        <v>6.666666666666667</v>
      </c>
      <c r="F42">
        <f t="shared" si="0"/>
        <v>39326.666666666672</v>
      </c>
      <c r="G42">
        <v>3415</v>
      </c>
      <c r="H42">
        <v>5263</v>
      </c>
      <c r="I42">
        <v>55997.275470306333</v>
      </c>
      <c r="J42">
        <v>2.9985162573538053</v>
      </c>
      <c r="K42">
        <v>3</v>
      </c>
      <c r="L42">
        <v>0</v>
      </c>
      <c r="M42">
        <v>0</v>
      </c>
      <c r="N42">
        <v>57.02</v>
      </c>
      <c r="O42">
        <v>23</v>
      </c>
      <c r="P42">
        <v>0</v>
      </c>
      <c r="Q42" t="s">
        <v>159</v>
      </c>
      <c r="R42">
        <v>0</v>
      </c>
      <c r="S42">
        <v>0</v>
      </c>
      <c r="T42">
        <v>0</v>
      </c>
      <c r="U42">
        <v>0</v>
      </c>
      <c r="V42">
        <v>0</v>
      </c>
      <c r="W42">
        <v>1</v>
      </c>
      <c r="X42">
        <f t="shared" si="1"/>
        <v>1</v>
      </c>
    </row>
    <row r="43" spans="1:24" x14ac:dyDescent="0.2">
      <c r="A43">
        <v>43150</v>
      </c>
      <c r="B43">
        <v>2251</v>
      </c>
      <c r="C43">
        <v>289</v>
      </c>
      <c r="D43">
        <v>4701</v>
      </c>
      <c r="E43">
        <v>6.333333333333333</v>
      </c>
      <c r="F43">
        <f t="shared" si="0"/>
        <v>29773</v>
      </c>
      <c r="G43">
        <v>2523</v>
      </c>
      <c r="H43">
        <v>1928</v>
      </c>
      <c r="I43">
        <v>48909.208180907466</v>
      </c>
      <c r="J43">
        <v>9.3589872322379914</v>
      </c>
      <c r="K43">
        <v>2</v>
      </c>
      <c r="L43">
        <v>5.9842519685039299</v>
      </c>
      <c r="M43">
        <v>4.8031496062992103</v>
      </c>
      <c r="N43">
        <v>42.08</v>
      </c>
      <c r="O43">
        <v>24.98</v>
      </c>
      <c r="P43">
        <v>0</v>
      </c>
      <c r="Q43" t="s">
        <v>154</v>
      </c>
      <c r="R43">
        <v>1</v>
      </c>
      <c r="S43">
        <v>0</v>
      </c>
      <c r="T43">
        <v>0</v>
      </c>
      <c r="U43">
        <v>0</v>
      </c>
      <c r="V43">
        <v>0</v>
      </c>
      <c r="W43">
        <v>0</v>
      </c>
      <c r="X43">
        <f t="shared" si="1"/>
        <v>1</v>
      </c>
    </row>
    <row r="44" spans="1:24" x14ac:dyDescent="0.2">
      <c r="A44">
        <v>43151</v>
      </c>
      <c r="B44">
        <v>1984</v>
      </c>
      <c r="C44">
        <v>257</v>
      </c>
      <c r="D44">
        <v>3210</v>
      </c>
      <c r="E44">
        <v>6.4</v>
      </c>
      <c r="F44">
        <f t="shared" si="0"/>
        <v>20544</v>
      </c>
      <c r="G44">
        <v>2150</v>
      </c>
      <c r="H44">
        <v>2708</v>
      </c>
      <c r="I44">
        <v>50374.111238675992</v>
      </c>
      <c r="J44">
        <v>4.0727035123459236</v>
      </c>
      <c r="K44">
        <v>1</v>
      </c>
      <c r="L44">
        <v>0.70866141732283405</v>
      </c>
      <c r="M44">
        <v>0.511811023622047</v>
      </c>
      <c r="N44">
        <v>28.94</v>
      </c>
      <c r="O44">
        <v>17.059999999999999</v>
      </c>
      <c r="P44">
        <v>0</v>
      </c>
      <c r="Q44" t="s">
        <v>155</v>
      </c>
      <c r="R44">
        <v>0</v>
      </c>
      <c r="S44">
        <v>1</v>
      </c>
      <c r="T44">
        <v>0</v>
      </c>
      <c r="U44">
        <v>0</v>
      </c>
      <c r="V44">
        <v>0</v>
      </c>
      <c r="W44">
        <v>0</v>
      </c>
      <c r="X44">
        <f t="shared" si="1"/>
        <v>0</v>
      </c>
    </row>
    <row r="45" spans="1:24" x14ac:dyDescent="0.2">
      <c r="A45">
        <v>43152</v>
      </c>
      <c r="B45">
        <v>2417</v>
      </c>
      <c r="C45">
        <v>337</v>
      </c>
      <c r="D45">
        <v>2579</v>
      </c>
      <c r="E45">
        <v>6.2666666666666666</v>
      </c>
      <c r="F45">
        <f t="shared" si="0"/>
        <v>16161.733333333334</v>
      </c>
      <c r="G45">
        <v>3379</v>
      </c>
      <c r="H45">
        <v>3399</v>
      </c>
      <c r="I45">
        <v>56997.36931495402</v>
      </c>
      <c r="J45">
        <v>4.6866402116402055</v>
      </c>
      <c r="K45">
        <v>3</v>
      </c>
      <c r="L45">
        <v>0</v>
      </c>
      <c r="M45">
        <v>0</v>
      </c>
      <c r="N45">
        <v>30.92</v>
      </c>
      <c r="O45">
        <v>10.9399999999999</v>
      </c>
      <c r="P45">
        <v>0</v>
      </c>
      <c r="Q45" t="s">
        <v>156</v>
      </c>
      <c r="R45">
        <v>0</v>
      </c>
      <c r="S45">
        <v>0</v>
      </c>
      <c r="T45">
        <v>1</v>
      </c>
      <c r="U45">
        <v>0</v>
      </c>
      <c r="V45">
        <v>0</v>
      </c>
      <c r="W45">
        <v>0</v>
      </c>
      <c r="X45">
        <f t="shared" si="1"/>
        <v>0</v>
      </c>
    </row>
    <row r="46" spans="1:24" x14ac:dyDescent="0.2">
      <c r="A46">
        <v>43153</v>
      </c>
      <c r="B46">
        <v>3051</v>
      </c>
      <c r="C46">
        <v>378</v>
      </c>
      <c r="D46">
        <v>3467</v>
      </c>
      <c r="E46">
        <v>7.666666666666667</v>
      </c>
      <c r="F46">
        <f t="shared" si="0"/>
        <v>26580.333333333336</v>
      </c>
      <c r="G46">
        <v>3218</v>
      </c>
      <c r="H46">
        <v>3573</v>
      </c>
      <c r="I46">
        <v>47902.877441976241</v>
      </c>
      <c r="J46">
        <v>4.5646399588503481</v>
      </c>
      <c r="K46">
        <v>10</v>
      </c>
      <c r="L46">
        <v>0</v>
      </c>
      <c r="M46">
        <v>0</v>
      </c>
      <c r="N46">
        <v>35.96</v>
      </c>
      <c r="O46">
        <v>15.079999999999901</v>
      </c>
      <c r="P46">
        <v>0</v>
      </c>
      <c r="Q46" t="s">
        <v>157</v>
      </c>
      <c r="R46">
        <v>0</v>
      </c>
      <c r="S46">
        <v>0</v>
      </c>
      <c r="T46">
        <v>0</v>
      </c>
      <c r="U46">
        <v>1</v>
      </c>
      <c r="V46">
        <v>0</v>
      </c>
      <c r="W46">
        <v>0</v>
      </c>
      <c r="X46">
        <f t="shared" si="1"/>
        <v>1</v>
      </c>
    </row>
    <row r="47" spans="1:24" x14ac:dyDescent="0.2">
      <c r="A47">
        <v>43154</v>
      </c>
      <c r="B47">
        <v>4482</v>
      </c>
      <c r="C47">
        <v>496</v>
      </c>
      <c r="D47">
        <v>5530</v>
      </c>
      <c r="E47">
        <v>7.1333333333333337</v>
      </c>
      <c r="F47">
        <f t="shared" si="0"/>
        <v>39447.333333333336</v>
      </c>
      <c r="G47">
        <v>5006</v>
      </c>
      <c r="H47">
        <v>3985</v>
      </c>
      <c r="I47">
        <v>51125.343596388164</v>
      </c>
      <c r="J47">
        <v>5.6172250759093565</v>
      </c>
      <c r="K47">
        <v>4</v>
      </c>
      <c r="L47">
        <v>5.5118110236220401</v>
      </c>
      <c r="M47">
        <v>2.9921259842519601</v>
      </c>
      <c r="N47">
        <v>33.08</v>
      </c>
      <c r="O47">
        <v>24.08</v>
      </c>
      <c r="P47">
        <v>0</v>
      </c>
      <c r="Q47" t="s">
        <v>158</v>
      </c>
      <c r="R47">
        <v>0</v>
      </c>
      <c r="S47">
        <v>0</v>
      </c>
      <c r="T47">
        <v>0</v>
      </c>
      <c r="U47">
        <v>0</v>
      </c>
      <c r="V47">
        <v>1</v>
      </c>
      <c r="W47">
        <v>0</v>
      </c>
      <c r="X47">
        <f t="shared" si="1"/>
        <v>1</v>
      </c>
    </row>
    <row r="48" spans="1:24" x14ac:dyDescent="0.2">
      <c r="A48">
        <v>43155</v>
      </c>
      <c r="B48">
        <v>4861</v>
      </c>
      <c r="C48">
        <v>631</v>
      </c>
      <c r="D48">
        <v>5349</v>
      </c>
      <c r="E48">
        <v>6.2666666666666666</v>
      </c>
      <c r="F48">
        <f t="shared" si="0"/>
        <v>33520.400000000001</v>
      </c>
      <c r="G48">
        <v>4811</v>
      </c>
      <c r="H48">
        <v>4355</v>
      </c>
      <c r="I48">
        <v>49943.269066451539</v>
      </c>
      <c r="J48">
        <v>3.5647246053404524</v>
      </c>
      <c r="K48">
        <v>2</v>
      </c>
      <c r="L48">
        <v>0</v>
      </c>
      <c r="M48">
        <v>0</v>
      </c>
      <c r="N48">
        <v>28.94</v>
      </c>
      <c r="O48">
        <v>10.039999999999999</v>
      </c>
      <c r="P48">
        <v>0</v>
      </c>
      <c r="Q48" t="s">
        <v>159</v>
      </c>
      <c r="R48">
        <v>0</v>
      </c>
      <c r="S48">
        <v>0</v>
      </c>
      <c r="T48">
        <v>0</v>
      </c>
      <c r="U48">
        <v>0</v>
      </c>
      <c r="V48">
        <v>0</v>
      </c>
      <c r="W48">
        <v>1</v>
      </c>
      <c r="X48">
        <f t="shared" si="1"/>
        <v>1</v>
      </c>
    </row>
    <row r="49" spans="1:24" x14ac:dyDescent="0.2">
      <c r="A49">
        <v>43157</v>
      </c>
      <c r="B49">
        <v>2119</v>
      </c>
      <c r="C49">
        <v>273</v>
      </c>
      <c r="D49">
        <v>1976</v>
      </c>
      <c r="E49">
        <v>6.0666666666666664</v>
      </c>
      <c r="F49">
        <f t="shared" si="0"/>
        <v>11987.733333333334</v>
      </c>
      <c r="G49">
        <v>2522</v>
      </c>
      <c r="H49">
        <v>2251</v>
      </c>
      <c r="I49">
        <v>48976.937357901501</v>
      </c>
      <c r="J49">
        <v>10.193860115052322</v>
      </c>
      <c r="K49">
        <v>3</v>
      </c>
      <c r="L49">
        <v>0</v>
      </c>
      <c r="M49">
        <v>0</v>
      </c>
      <c r="N49">
        <v>44.96</v>
      </c>
      <c r="O49">
        <v>23</v>
      </c>
      <c r="P49">
        <v>0</v>
      </c>
      <c r="Q49" t="s">
        <v>154</v>
      </c>
      <c r="R49">
        <v>1</v>
      </c>
      <c r="S49">
        <v>0</v>
      </c>
      <c r="T49">
        <v>0</v>
      </c>
      <c r="U49">
        <v>0</v>
      </c>
      <c r="V49">
        <v>0</v>
      </c>
      <c r="W49">
        <v>0</v>
      </c>
      <c r="X49">
        <f t="shared" si="1"/>
        <v>0</v>
      </c>
    </row>
    <row r="50" spans="1:24" x14ac:dyDescent="0.2">
      <c r="A50">
        <v>43158</v>
      </c>
      <c r="B50">
        <v>2262</v>
      </c>
      <c r="C50">
        <v>304</v>
      </c>
      <c r="D50">
        <v>2873</v>
      </c>
      <c r="E50">
        <v>6</v>
      </c>
      <c r="F50">
        <f t="shared" si="0"/>
        <v>17238</v>
      </c>
      <c r="G50">
        <v>2677</v>
      </c>
      <c r="H50">
        <v>1984</v>
      </c>
      <c r="I50">
        <v>48262.341040033753</v>
      </c>
      <c r="J50">
        <v>3.2319037591266784</v>
      </c>
      <c r="K50">
        <v>3</v>
      </c>
      <c r="L50">
        <v>0</v>
      </c>
      <c r="M50">
        <v>0</v>
      </c>
      <c r="N50">
        <v>44.06</v>
      </c>
      <c r="O50">
        <v>28.94</v>
      </c>
      <c r="P50">
        <v>0</v>
      </c>
      <c r="Q50" t="s">
        <v>155</v>
      </c>
      <c r="R50">
        <v>0</v>
      </c>
      <c r="S50">
        <v>1</v>
      </c>
      <c r="T50">
        <v>0</v>
      </c>
      <c r="U50">
        <v>0</v>
      </c>
      <c r="V50">
        <v>0</v>
      </c>
      <c r="W50">
        <v>0</v>
      </c>
      <c r="X50">
        <f t="shared" si="1"/>
        <v>0</v>
      </c>
    </row>
    <row r="51" spans="1:24" x14ac:dyDescent="0.2">
      <c r="A51">
        <v>43159</v>
      </c>
      <c r="B51">
        <v>2794</v>
      </c>
      <c r="C51">
        <v>362</v>
      </c>
      <c r="D51">
        <v>3162</v>
      </c>
      <c r="E51">
        <v>6.4</v>
      </c>
      <c r="F51">
        <f t="shared" si="0"/>
        <v>20236.800000000003</v>
      </c>
      <c r="G51">
        <v>2272</v>
      </c>
      <c r="H51">
        <v>2417</v>
      </c>
      <c r="I51">
        <v>51663.859529174682</v>
      </c>
      <c r="J51">
        <v>9.5916063071625608</v>
      </c>
      <c r="K51">
        <v>2</v>
      </c>
      <c r="L51">
        <v>0</v>
      </c>
      <c r="M51">
        <v>0</v>
      </c>
      <c r="N51">
        <v>42.98</v>
      </c>
      <c r="O51">
        <v>30.02</v>
      </c>
      <c r="P51">
        <v>0</v>
      </c>
      <c r="Q51" t="s">
        <v>156</v>
      </c>
      <c r="R51">
        <v>0</v>
      </c>
      <c r="S51">
        <v>0</v>
      </c>
      <c r="T51">
        <v>1</v>
      </c>
      <c r="U51">
        <v>0</v>
      </c>
      <c r="V51">
        <v>0</v>
      </c>
      <c r="W51">
        <v>0</v>
      </c>
      <c r="X51">
        <f t="shared" si="1"/>
        <v>0</v>
      </c>
    </row>
    <row r="52" spans="1:24" x14ac:dyDescent="0.2">
      <c r="A52">
        <v>43160</v>
      </c>
      <c r="B52">
        <v>3613</v>
      </c>
      <c r="C52">
        <v>416</v>
      </c>
      <c r="D52">
        <v>3445</v>
      </c>
      <c r="E52">
        <v>6.4666666666666668</v>
      </c>
      <c r="F52">
        <f t="shared" si="0"/>
        <v>22277.666666666668</v>
      </c>
      <c r="G52">
        <v>3972</v>
      </c>
      <c r="H52">
        <v>3051</v>
      </c>
      <c r="I52">
        <v>54332.649729060606</v>
      </c>
      <c r="J52">
        <v>4.1185599588463333</v>
      </c>
      <c r="K52">
        <v>1</v>
      </c>
      <c r="L52">
        <v>0</v>
      </c>
      <c r="M52">
        <v>0.196850393700787</v>
      </c>
      <c r="N52">
        <v>42.98</v>
      </c>
      <c r="O52">
        <v>30.02</v>
      </c>
      <c r="P52">
        <v>0</v>
      </c>
      <c r="Q52" t="s">
        <v>157</v>
      </c>
      <c r="R52">
        <v>0</v>
      </c>
      <c r="S52">
        <v>0</v>
      </c>
      <c r="T52">
        <v>0</v>
      </c>
      <c r="U52">
        <v>1</v>
      </c>
      <c r="V52">
        <v>0</v>
      </c>
      <c r="W52">
        <v>0</v>
      </c>
      <c r="X52">
        <f t="shared" si="1"/>
        <v>1</v>
      </c>
    </row>
    <row r="53" spans="1:24" x14ac:dyDescent="0.2">
      <c r="A53">
        <v>43161</v>
      </c>
      <c r="B53">
        <v>4516</v>
      </c>
      <c r="C53">
        <v>530</v>
      </c>
      <c r="D53">
        <v>5333</v>
      </c>
      <c r="E53">
        <v>6.8</v>
      </c>
      <c r="F53">
        <f t="shared" si="0"/>
        <v>36264.400000000001</v>
      </c>
      <c r="G53">
        <v>4103</v>
      </c>
      <c r="H53">
        <v>4482</v>
      </c>
      <c r="I53">
        <v>55708.477384674581</v>
      </c>
      <c r="J53">
        <v>3.0627986132739928</v>
      </c>
      <c r="K53">
        <v>3</v>
      </c>
      <c r="L53">
        <v>0</v>
      </c>
      <c r="M53">
        <v>0</v>
      </c>
      <c r="N53">
        <v>57.92</v>
      </c>
      <c r="O53">
        <v>33.08</v>
      </c>
      <c r="P53">
        <v>0</v>
      </c>
      <c r="Q53" t="s">
        <v>158</v>
      </c>
      <c r="R53">
        <v>0</v>
      </c>
      <c r="S53">
        <v>0</v>
      </c>
      <c r="T53">
        <v>0</v>
      </c>
      <c r="U53">
        <v>0</v>
      </c>
      <c r="V53">
        <v>1</v>
      </c>
      <c r="W53">
        <v>0</v>
      </c>
      <c r="X53">
        <f t="shared" si="1"/>
        <v>1</v>
      </c>
    </row>
    <row r="54" spans="1:24" x14ac:dyDescent="0.2">
      <c r="A54">
        <v>43162</v>
      </c>
      <c r="B54">
        <v>4740</v>
      </c>
      <c r="C54">
        <v>621</v>
      </c>
      <c r="D54">
        <v>4743</v>
      </c>
      <c r="E54">
        <v>6.2666666666666666</v>
      </c>
      <c r="F54">
        <f t="shared" si="0"/>
        <v>29722.799999999999</v>
      </c>
      <c r="G54">
        <v>5376</v>
      </c>
      <c r="H54">
        <v>4861</v>
      </c>
      <c r="I54">
        <v>61574.173798880118</v>
      </c>
      <c r="J54">
        <v>3.6270148220205196</v>
      </c>
      <c r="K54">
        <v>2</v>
      </c>
      <c r="L54">
        <v>0</v>
      </c>
      <c r="M54">
        <v>0</v>
      </c>
      <c r="N54">
        <v>53.96</v>
      </c>
      <c r="O54">
        <v>33.979999999999997</v>
      </c>
      <c r="P54">
        <v>0</v>
      </c>
      <c r="Q54" t="s">
        <v>159</v>
      </c>
      <c r="R54">
        <v>0</v>
      </c>
      <c r="S54">
        <v>0</v>
      </c>
      <c r="T54">
        <v>0</v>
      </c>
      <c r="U54">
        <v>0</v>
      </c>
      <c r="V54">
        <v>0</v>
      </c>
      <c r="W54">
        <v>1</v>
      </c>
      <c r="X54">
        <f t="shared" si="1"/>
        <v>1</v>
      </c>
    </row>
    <row r="55" spans="1:24" x14ac:dyDescent="0.2">
      <c r="A55">
        <v>43164</v>
      </c>
      <c r="B55">
        <v>2695</v>
      </c>
      <c r="C55">
        <v>370</v>
      </c>
      <c r="D55">
        <v>2802</v>
      </c>
      <c r="E55">
        <v>6.0666666666666664</v>
      </c>
      <c r="F55">
        <f t="shared" si="0"/>
        <v>16998.8</v>
      </c>
      <c r="G55">
        <v>2279</v>
      </c>
      <c r="H55">
        <v>2119</v>
      </c>
      <c r="I55">
        <v>57410.812318455959</v>
      </c>
      <c r="J55">
        <v>3.4248963554845884</v>
      </c>
      <c r="K55">
        <v>6</v>
      </c>
      <c r="L55">
        <v>0</v>
      </c>
      <c r="M55">
        <v>0</v>
      </c>
      <c r="N55">
        <v>41</v>
      </c>
      <c r="O55">
        <v>24.98</v>
      </c>
      <c r="P55">
        <v>0</v>
      </c>
      <c r="Q55" t="s">
        <v>154</v>
      </c>
      <c r="R55">
        <v>1</v>
      </c>
      <c r="S55">
        <v>0</v>
      </c>
      <c r="T55">
        <v>0</v>
      </c>
      <c r="U55">
        <v>0</v>
      </c>
      <c r="V55">
        <v>0</v>
      </c>
      <c r="W55">
        <v>0</v>
      </c>
      <c r="X55">
        <f t="shared" si="1"/>
        <v>0</v>
      </c>
    </row>
    <row r="56" spans="1:24" x14ac:dyDescent="0.2">
      <c r="A56">
        <v>43165</v>
      </c>
      <c r="B56">
        <v>2824</v>
      </c>
      <c r="C56">
        <v>351</v>
      </c>
      <c r="D56">
        <v>3552</v>
      </c>
      <c r="E56">
        <v>6.666666666666667</v>
      </c>
      <c r="F56">
        <f t="shared" si="0"/>
        <v>23680</v>
      </c>
      <c r="G56">
        <v>2273</v>
      </c>
      <c r="H56">
        <v>2262</v>
      </c>
      <c r="I56">
        <v>54845.823488415466</v>
      </c>
      <c r="J56">
        <v>3.6369750291871106</v>
      </c>
      <c r="K56">
        <v>4</v>
      </c>
      <c r="L56">
        <v>0</v>
      </c>
      <c r="M56">
        <v>0</v>
      </c>
      <c r="N56">
        <v>44.96</v>
      </c>
      <c r="O56">
        <v>19.939999999999898</v>
      </c>
      <c r="P56">
        <v>0</v>
      </c>
      <c r="Q56" t="s">
        <v>155</v>
      </c>
      <c r="R56">
        <v>0</v>
      </c>
      <c r="S56">
        <v>1</v>
      </c>
      <c r="T56">
        <v>0</v>
      </c>
      <c r="U56">
        <v>0</v>
      </c>
      <c r="V56">
        <v>0</v>
      </c>
      <c r="W56">
        <v>0</v>
      </c>
      <c r="X56">
        <f t="shared" si="1"/>
        <v>1</v>
      </c>
    </row>
    <row r="57" spans="1:24" x14ac:dyDescent="0.2">
      <c r="A57">
        <v>43166</v>
      </c>
      <c r="B57">
        <v>3162</v>
      </c>
      <c r="C57">
        <v>415</v>
      </c>
      <c r="D57">
        <v>2961</v>
      </c>
      <c r="E57">
        <v>6.2666666666666666</v>
      </c>
      <c r="F57">
        <f t="shared" si="0"/>
        <v>18555.599999999999</v>
      </c>
      <c r="G57">
        <v>2528</v>
      </c>
      <c r="H57">
        <v>2794</v>
      </c>
      <c r="I57">
        <v>52506.654003509531</v>
      </c>
      <c r="J57">
        <v>5.9360706436965769</v>
      </c>
      <c r="K57">
        <v>2</v>
      </c>
      <c r="L57">
        <v>0</v>
      </c>
      <c r="M57">
        <v>0</v>
      </c>
      <c r="N57">
        <v>48.02</v>
      </c>
      <c r="O57">
        <v>21.919999999999899</v>
      </c>
      <c r="P57">
        <v>0</v>
      </c>
      <c r="Q57" t="s">
        <v>156</v>
      </c>
      <c r="R57">
        <v>0</v>
      </c>
      <c r="S57">
        <v>0</v>
      </c>
      <c r="T57">
        <v>1</v>
      </c>
      <c r="U57">
        <v>0</v>
      </c>
      <c r="V57">
        <v>0</v>
      </c>
      <c r="W57">
        <v>0</v>
      </c>
      <c r="X57">
        <f t="shared" si="1"/>
        <v>0</v>
      </c>
    </row>
    <row r="58" spans="1:24" x14ac:dyDescent="0.2">
      <c r="A58">
        <v>43167</v>
      </c>
      <c r="B58">
        <v>3106</v>
      </c>
      <c r="C58">
        <v>342</v>
      </c>
      <c r="D58">
        <v>3855</v>
      </c>
      <c r="E58">
        <v>6.666666666666667</v>
      </c>
      <c r="F58">
        <f t="shared" si="0"/>
        <v>25700</v>
      </c>
      <c r="G58">
        <v>2630</v>
      </c>
      <c r="H58">
        <v>3613</v>
      </c>
      <c r="I58">
        <v>54625.41590130551</v>
      </c>
      <c r="J58">
        <v>3.083008131576332</v>
      </c>
      <c r="K58">
        <v>2</v>
      </c>
      <c r="L58">
        <v>0</v>
      </c>
      <c r="M58">
        <v>0</v>
      </c>
      <c r="N58">
        <v>60.08</v>
      </c>
      <c r="O58">
        <v>28.04</v>
      </c>
      <c r="P58">
        <v>0</v>
      </c>
      <c r="Q58" t="s">
        <v>157</v>
      </c>
      <c r="R58">
        <v>0</v>
      </c>
      <c r="S58">
        <v>0</v>
      </c>
      <c r="T58">
        <v>0</v>
      </c>
      <c r="U58">
        <v>1</v>
      </c>
      <c r="V58">
        <v>0</v>
      </c>
      <c r="W58">
        <v>0</v>
      </c>
      <c r="X58">
        <f t="shared" si="1"/>
        <v>1</v>
      </c>
    </row>
    <row r="59" spans="1:24" x14ac:dyDescent="0.2">
      <c r="A59">
        <v>43168</v>
      </c>
      <c r="B59">
        <v>3908</v>
      </c>
      <c r="C59">
        <v>497</v>
      </c>
      <c r="D59">
        <v>4848</v>
      </c>
      <c r="E59">
        <v>6.4666666666666668</v>
      </c>
      <c r="F59">
        <f t="shared" si="0"/>
        <v>31350.400000000001</v>
      </c>
      <c r="G59">
        <v>4767</v>
      </c>
      <c r="H59">
        <v>4516</v>
      </c>
      <c r="I59">
        <v>57148.898512498432</v>
      </c>
      <c r="J59">
        <v>2.6608559272706405</v>
      </c>
      <c r="K59">
        <v>9</v>
      </c>
      <c r="L59">
        <v>0</v>
      </c>
      <c r="M59">
        <v>0</v>
      </c>
      <c r="N59">
        <v>62.959999999999901</v>
      </c>
      <c r="O59">
        <v>35.06</v>
      </c>
      <c r="P59">
        <v>0</v>
      </c>
      <c r="Q59" t="s">
        <v>158</v>
      </c>
      <c r="R59">
        <v>0</v>
      </c>
      <c r="S59">
        <v>0</v>
      </c>
      <c r="T59">
        <v>0</v>
      </c>
      <c r="U59">
        <v>0</v>
      </c>
      <c r="V59">
        <v>1</v>
      </c>
      <c r="W59">
        <v>0</v>
      </c>
      <c r="X59">
        <f t="shared" si="1"/>
        <v>1</v>
      </c>
    </row>
    <row r="60" spans="1:24" x14ac:dyDescent="0.2">
      <c r="A60">
        <v>43169</v>
      </c>
      <c r="B60">
        <v>5991</v>
      </c>
      <c r="C60">
        <v>713</v>
      </c>
      <c r="D60">
        <v>5030</v>
      </c>
      <c r="E60">
        <v>7.333333333333333</v>
      </c>
      <c r="F60">
        <f t="shared" si="0"/>
        <v>36886.666666666664</v>
      </c>
      <c r="G60">
        <v>5263</v>
      </c>
      <c r="H60">
        <v>4740</v>
      </c>
      <c r="I60">
        <v>67003.055381765545</v>
      </c>
      <c r="J60">
        <v>2.7804995204208081</v>
      </c>
      <c r="K60">
        <v>3</v>
      </c>
      <c r="L60">
        <v>0</v>
      </c>
      <c r="M60">
        <v>0</v>
      </c>
      <c r="N60">
        <v>57.92</v>
      </c>
      <c r="O60">
        <v>35.06</v>
      </c>
      <c r="P60">
        <v>0</v>
      </c>
      <c r="Q60" t="s">
        <v>159</v>
      </c>
      <c r="R60">
        <v>0</v>
      </c>
      <c r="S60">
        <v>0</v>
      </c>
      <c r="T60">
        <v>0</v>
      </c>
      <c r="U60">
        <v>0</v>
      </c>
      <c r="V60">
        <v>0</v>
      </c>
      <c r="W60">
        <v>1</v>
      </c>
      <c r="X60">
        <f t="shared" si="1"/>
        <v>1</v>
      </c>
    </row>
    <row r="61" spans="1:24" x14ac:dyDescent="0.2">
      <c r="A61">
        <v>43170</v>
      </c>
      <c r="B61">
        <v>21</v>
      </c>
      <c r="C61">
        <v>1</v>
      </c>
      <c r="D61">
        <v>132</v>
      </c>
      <c r="E61">
        <v>21</v>
      </c>
      <c r="F61">
        <f t="shared" si="0"/>
        <v>2772</v>
      </c>
      <c r="G61">
        <v>0</v>
      </c>
      <c r="H61">
        <v>0</v>
      </c>
      <c r="I61">
        <v>113</v>
      </c>
      <c r="J61">
        <v>2</v>
      </c>
      <c r="K61">
        <v>0</v>
      </c>
      <c r="L61">
        <v>0</v>
      </c>
      <c r="M61">
        <v>0</v>
      </c>
      <c r="N61">
        <v>64.040000000000006</v>
      </c>
      <c r="O61">
        <v>37.94</v>
      </c>
      <c r="P61">
        <v>0</v>
      </c>
      <c r="Q61" t="s">
        <v>160</v>
      </c>
      <c r="R61">
        <v>0</v>
      </c>
      <c r="S61">
        <v>0</v>
      </c>
      <c r="T61">
        <v>0</v>
      </c>
      <c r="U61">
        <v>0</v>
      </c>
      <c r="V61">
        <v>0</v>
      </c>
      <c r="W61">
        <v>0</v>
      </c>
      <c r="X61">
        <f t="shared" si="1"/>
        <v>0</v>
      </c>
    </row>
    <row r="62" spans="1:24" x14ac:dyDescent="0.2">
      <c r="A62">
        <v>43171</v>
      </c>
      <c r="B62">
        <v>2610</v>
      </c>
      <c r="C62">
        <v>335</v>
      </c>
      <c r="D62">
        <v>2739</v>
      </c>
      <c r="E62">
        <v>7.0666666666666664</v>
      </c>
      <c r="F62">
        <f t="shared" si="0"/>
        <v>19355.599999999999</v>
      </c>
      <c r="G62">
        <v>1928</v>
      </c>
      <c r="H62">
        <v>2695</v>
      </c>
      <c r="I62">
        <v>64122.284730738837</v>
      </c>
      <c r="J62">
        <v>3.2062020813073953</v>
      </c>
      <c r="K62">
        <v>5</v>
      </c>
      <c r="L62">
        <v>0</v>
      </c>
      <c r="M62">
        <v>0</v>
      </c>
      <c r="N62">
        <v>66.02</v>
      </c>
      <c r="O62">
        <v>42.98</v>
      </c>
      <c r="P62">
        <v>0</v>
      </c>
      <c r="Q62" t="s">
        <v>154</v>
      </c>
      <c r="R62">
        <v>1</v>
      </c>
      <c r="S62">
        <v>0</v>
      </c>
      <c r="T62">
        <v>0</v>
      </c>
      <c r="U62">
        <v>0</v>
      </c>
      <c r="V62">
        <v>0</v>
      </c>
      <c r="W62">
        <v>0</v>
      </c>
      <c r="X62">
        <f t="shared" si="1"/>
        <v>0</v>
      </c>
    </row>
    <row r="63" spans="1:24" x14ac:dyDescent="0.2">
      <c r="A63">
        <v>43172</v>
      </c>
      <c r="B63">
        <v>2235</v>
      </c>
      <c r="C63">
        <v>305</v>
      </c>
      <c r="D63">
        <v>3018</v>
      </c>
      <c r="E63">
        <v>6.1333333333333337</v>
      </c>
      <c r="F63">
        <f t="shared" si="0"/>
        <v>18510.400000000001</v>
      </c>
      <c r="G63">
        <v>2708</v>
      </c>
      <c r="H63">
        <v>2824</v>
      </c>
      <c r="I63">
        <v>51854.911008773903</v>
      </c>
      <c r="J63">
        <v>2.8154020478451458</v>
      </c>
      <c r="K63">
        <v>7</v>
      </c>
      <c r="L63">
        <v>0</v>
      </c>
      <c r="M63">
        <v>0</v>
      </c>
      <c r="N63">
        <v>69.08</v>
      </c>
      <c r="O63">
        <v>39.020000000000003</v>
      </c>
      <c r="P63">
        <v>0</v>
      </c>
      <c r="Q63" t="s">
        <v>155</v>
      </c>
      <c r="R63">
        <v>0</v>
      </c>
      <c r="S63">
        <v>1</v>
      </c>
      <c r="T63">
        <v>0</v>
      </c>
      <c r="U63">
        <v>0</v>
      </c>
      <c r="V63">
        <v>0</v>
      </c>
      <c r="W63">
        <v>0</v>
      </c>
      <c r="X63">
        <f t="shared" si="1"/>
        <v>0</v>
      </c>
    </row>
    <row r="64" spans="1:24" x14ac:dyDescent="0.2">
      <c r="A64">
        <v>43173</v>
      </c>
      <c r="B64">
        <v>2994</v>
      </c>
      <c r="C64">
        <v>405</v>
      </c>
      <c r="D64">
        <v>4080</v>
      </c>
      <c r="E64">
        <v>5.7333333333333334</v>
      </c>
      <c r="F64">
        <f t="shared" si="0"/>
        <v>23392</v>
      </c>
      <c r="G64">
        <v>3399</v>
      </c>
      <c r="H64">
        <v>3162</v>
      </c>
      <c r="I64">
        <v>58132.302633776759</v>
      </c>
      <c r="J64">
        <v>3.9193752533679889</v>
      </c>
      <c r="K64">
        <v>5</v>
      </c>
      <c r="L64">
        <v>0</v>
      </c>
      <c r="M64">
        <v>0.511811023622047</v>
      </c>
      <c r="N64">
        <v>66.92</v>
      </c>
      <c r="O64">
        <v>46.04</v>
      </c>
      <c r="P64">
        <v>0</v>
      </c>
      <c r="Q64" t="s">
        <v>156</v>
      </c>
      <c r="R64">
        <v>0</v>
      </c>
      <c r="S64">
        <v>0</v>
      </c>
      <c r="T64">
        <v>1</v>
      </c>
      <c r="U64">
        <v>0</v>
      </c>
      <c r="V64">
        <v>0</v>
      </c>
      <c r="W64">
        <v>0</v>
      </c>
      <c r="X64">
        <f t="shared" si="1"/>
        <v>1</v>
      </c>
    </row>
    <row r="65" spans="1:24" x14ac:dyDescent="0.2">
      <c r="A65">
        <v>43174</v>
      </c>
      <c r="B65">
        <v>2782</v>
      </c>
      <c r="C65">
        <v>390</v>
      </c>
      <c r="D65">
        <v>3809</v>
      </c>
      <c r="E65">
        <v>6.0666666666666664</v>
      </c>
      <c r="F65">
        <f t="shared" si="0"/>
        <v>23107.933333333331</v>
      </c>
      <c r="G65">
        <v>3573</v>
      </c>
      <c r="H65">
        <v>3106</v>
      </c>
      <c r="I65">
        <v>55983.522544313237</v>
      </c>
      <c r="J65">
        <v>4.4413086905220691</v>
      </c>
      <c r="K65">
        <v>2</v>
      </c>
      <c r="L65">
        <v>0</v>
      </c>
      <c r="M65">
        <v>4.0157480314960603</v>
      </c>
      <c r="N65">
        <v>55.94</v>
      </c>
      <c r="O65">
        <v>33.979999999999997</v>
      </c>
      <c r="P65">
        <v>0</v>
      </c>
      <c r="Q65" t="s">
        <v>157</v>
      </c>
      <c r="R65">
        <v>0</v>
      </c>
      <c r="S65">
        <v>0</v>
      </c>
      <c r="T65">
        <v>0</v>
      </c>
      <c r="U65">
        <v>1</v>
      </c>
      <c r="V65">
        <v>0</v>
      </c>
      <c r="W65">
        <v>0</v>
      </c>
      <c r="X65">
        <f t="shared" si="1"/>
        <v>1</v>
      </c>
    </row>
    <row r="66" spans="1:24" x14ac:dyDescent="0.2">
      <c r="A66">
        <v>43175</v>
      </c>
      <c r="B66">
        <v>4665</v>
      </c>
      <c r="C66">
        <v>574</v>
      </c>
      <c r="D66">
        <v>5001</v>
      </c>
      <c r="E66">
        <v>6.6</v>
      </c>
      <c r="F66">
        <f t="shared" ref="F66:F129" si="2">D66*E66</f>
        <v>33006.6</v>
      </c>
      <c r="G66">
        <v>3985</v>
      </c>
      <c r="H66">
        <v>3908</v>
      </c>
      <c r="I66">
        <v>63486.348215043727</v>
      </c>
      <c r="J66">
        <v>2.8195726911570085</v>
      </c>
      <c r="K66">
        <v>7</v>
      </c>
      <c r="L66">
        <v>0.118110236220472</v>
      </c>
      <c r="M66">
        <v>0.511811023622047</v>
      </c>
      <c r="N66">
        <v>53.96</v>
      </c>
      <c r="O66">
        <v>30.92</v>
      </c>
      <c r="P66">
        <v>0</v>
      </c>
      <c r="Q66" t="s">
        <v>158</v>
      </c>
      <c r="R66">
        <v>0</v>
      </c>
      <c r="S66">
        <v>0</v>
      </c>
      <c r="T66">
        <v>0</v>
      </c>
      <c r="U66">
        <v>0</v>
      </c>
      <c r="V66">
        <v>1</v>
      </c>
      <c r="W66">
        <v>0</v>
      </c>
      <c r="X66">
        <f t="shared" ref="X66:X129" si="3">IF(D66&gt;3257,1,0)</f>
        <v>1</v>
      </c>
    </row>
    <row r="67" spans="1:24" x14ac:dyDescent="0.2">
      <c r="A67">
        <v>43176</v>
      </c>
      <c r="B67">
        <v>3828</v>
      </c>
      <c r="C67">
        <v>484</v>
      </c>
      <c r="D67">
        <v>4251</v>
      </c>
      <c r="E67">
        <v>6.7333333333333334</v>
      </c>
      <c r="F67">
        <f t="shared" si="2"/>
        <v>28623.4</v>
      </c>
      <c r="G67">
        <v>4355</v>
      </c>
      <c r="H67">
        <v>5991</v>
      </c>
      <c r="I67">
        <v>62622.106175387489</v>
      </c>
      <c r="J67">
        <v>3.1831169250734428</v>
      </c>
      <c r="K67">
        <v>3</v>
      </c>
      <c r="L67">
        <v>0</v>
      </c>
      <c r="M67">
        <v>0</v>
      </c>
      <c r="N67">
        <v>51.98</v>
      </c>
      <c r="O67">
        <v>35.06</v>
      </c>
      <c r="P67">
        <v>0</v>
      </c>
      <c r="Q67" t="s">
        <v>159</v>
      </c>
      <c r="R67">
        <v>0</v>
      </c>
      <c r="S67">
        <v>0</v>
      </c>
      <c r="T67">
        <v>0</v>
      </c>
      <c r="U67">
        <v>0</v>
      </c>
      <c r="V67">
        <v>0</v>
      </c>
      <c r="W67">
        <v>1</v>
      </c>
      <c r="X67">
        <f t="shared" si="3"/>
        <v>1</v>
      </c>
    </row>
    <row r="68" spans="1:24" x14ac:dyDescent="0.2">
      <c r="A68">
        <v>43178</v>
      </c>
      <c r="B68">
        <v>2986</v>
      </c>
      <c r="C68">
        <v>418</v>
      </c>
      <c r="D68">
        <v>2769</v>
      </c>
      <c r="E68">
        <v>6.2666666666666666</v>
      </c>
      <c r="F68">
        <f t="shared" si="2"/>
        <v>17352.400000000001</v>
      </c>
      <c r="G68">
        <v>2251</v>
      </c>
      <c r="H68">
        <v>2610</v>
      </c>
      <c r="I68">
        <v>50695.976886490527</v>
      </c>
      <c r="J68">
        <v>5.4141140331947986</v>
      </c>
      <c r="K68">
        <v>18</v>
      </c>
      <c r="L68">
        <v>0</v>
      </c>
      <c r="M68">
        <v>0</v>
      </c>
      <c r="N68">
        <v>50</v>
      </c>
      <c r="O68">
        <v>32</v>
      </c>
      <c r="P68">
        <v>0</v>
      </c>
      <c r="Q68" t="s">
        <v>154</v>
      </c>
      <c r="R68">
        <v>1</v>
      </c>
      <c r="S68">
        <v>0</v>
      </c>
      <c r="T68">
        <v>0</v>
      </c>
      <c r="U68">
        <v>0</v>
      </c>
      <c r="V68">
        <v>0</v>
      </c>
      <c r="W68">
        <v>0</v>
      </c>
      <c r="X68">
        <f t="shared" si="3"/>
        <v>0</v>
      </c>
    </row>
    <row r="69" spans="1:24" x14ac:dyDescent="0.2">
      <c r="A69">
        <v>43179</v>
      </c>
      <c r="B69">
        <v>3460</v>
      </c>
      <c r="C69">
        <v>409</v>
      </c>
      <c r="D69">
        <v>2736</v>
      </c>
      <c r="E69">
        <v>6.333333333333333</v>
      </c>
      <c r="F69">
        <f t="shared" si="2"/>
        <v>17328</v>
      </c>
      <c r="G69">
        <v>1984</v>
      </c>
      <c r="H69">
        <v>2235</v>
      </c>
      <c r="I69">
        <v>54368.9719537458</v>
      </c>
      <c r="J69">
        <v>2.994858314368293</v>
      </c>
      <c r="K69">
        <v>2</v>
      </c>
      <c r="L69">
        <v>0</v>
      </c>
      <c r="M69">
        <v>0</v>
      </c>
      <c r="N69">
        <v>57.92</v>
      </c>
      <c r="O69">
        <v>33.08</v>
      </c>
      <c r="P69">
        <v>0</v>
      </c>
      <c r="Q69" t="s">
        <v>155</v>
      </c>
      <c r="R69">
        <v>0</v>
      </c>
      <c r="S69">
        <v>1</v>
      </c>
      <c r="T69">
        <v>0</v>
      </c>
      <c r="U69">
        <v>0</v>
      </c>
      <c r="V69">
        <v>0</v>
      </c>
      <c r="W69">
        <v>0</v>
      </c>
      <c r="X69">
        <f t="shared" si="3"/>
        <v>0</v>
      </c>
    </row>
    <row r="70" spans="1:24" x14ac:dyDescent="0.2">
      <c r="A70">
        <v>43180</v>
      </c>
      <c r="B70">
        <v>3518</v>
      </c>
      <c r="C70">
        <v>434</v>
      </c>
      <c r="D70">
        <v>3854</v>
      </c>
      <c r="E70">
        <v>6.8</v>
      </c>
      <c r="F70">
        <f t="shared" si="2"/>
        <v>26207.200000000001</v>
      </c>
      <c r="G70">
        <v>2417</v>
      </c>
      <c r="H70">
        <v>2994</v>
      </c>
      <c r="I70">
        <v>64399.902124508328</v>
      </c>
      <c r="J70">
        <v>2.8228917318665929</v>
      </c>
      <c r="K70">
        <v>3</v>
      </c>
      <c r="L70">
        <v>0</v>
      </c>
      <c r="M70">
        <v>0</v>
      </c>
      <c r="N70">
        <v>62.959999999999901</v>
      </c>
      <c r="O70">
        <v>41</v>
      </c>
      <c r="P70">
        <v>0</v>
      </c>
      <c r="Q70" t="s">
        <v>156</v>
      </c>
      <c r="R70">
        <v>0</v>
      </c>
      <c r="S70">
        <v>0</v>
      </c>
      <c r="T70">
        <v>1</v>
      </c>
      <c r="U70">
        <v>0</v>
      </c>
      <c r="V70">
        <v>0</v>
      </c>
      <c r="W70">
        <v>0</v>
      </c>
      <c r="X70">
        <f t="shared" si="3"/>
        <v>1</v>
      </c>
    </row>
    <row r="71" spans="1:24" x14ac:dyDescent="0.2">
      <c r="A71">
        <v>43181</v>
      </c>
      <c r="B71">
        <v>3411</v>
      </c>
      <c r="C71">
        <v>435</v>
      </c>
      <c r="D71">
        <v>3627</v>
      </c>
      <c r="E71">
        <v>6.7333333333333334</v>
      </c>
      <c r="F71">
        <f t="shared" si="2"/>
        <v>24421.8</v>
      </c>
      <c r="G71">
        <v>3051</v>
      </c>
      <c r="H71">
        <v>2782</v>
      </c>
      <c r="I71">
        <v>50471.548328429832</v>
      </c>
      <c r="J71">
        <v>3.6875139237808394</v>
      </c>
      <c r="K71">
        <v>4</v>
      </c>
      <c r="L71">
        <v>0</v>
      </c>
      <c r="M71">
        <v>0.511811023622047</v>
      </c>
      <c r="N71">
        <v>60.98</v>
      </c>
      <c r="O71">
        <v>51.08</v>
      </c>
      <c r="P71">
        <v>0</v>
      </c>
      <c r="Q71" t="s">
        <v>157</v>
      </c>
      <c r="R71">
        <v>0</v>
      </c>
      <c r="S71">
        <v>0</v>
      </c>
      <c r="T71">
        <v>0</v>
      </c>
      <c r="U71">
        <v>1</v>
      </c>
      <c r="V71">
        <v>0</v>
      </c>
      <c r="W71">
        <v>0</v>
      </c>
      <c r="X71">
        <f t="shared" si="3"/>
        <v>1</v>
      </c>
    </row>
    <row r="72" spans="1:24" x14ac:dyDescent="0.2">
      <c r="A72">
        <v>43182</v>
      </c>
      <c r="B72">
        <v>4534</v>
      </c>
      <c r="C72">
        <v>547</v>
      </c>
      <c r="D72">
        <v>5075</v>
      </c>
      <c r="E72">
        <v>6.666666666666667</v>
      </c>
      <c r="F72">
        <f t="shared" si="2"/>
        <v>33833.333333333336</v>
      </c>
      <c r="G72">
        <v>4482</v>
      </c>
      <c r="H72">
        <v>4665</v>
      </c>
      <c r="I72">
        <v>56429.273831988525</v>
      </c>
      <c r="J72">
        <v>5.1868144629155974</v>
      </c>
      <c r="K72">
        <v>3</v>
      </c>
      <c r="L72">
        <v>0</v>
      </c>
      <c r="M72">
        <v>2.5196850393700698</v>
      </c>
      <c r="N72">
        <v>57.92</v>
      </c>
      <c r="O72">
        <v>39.92</v>
      </c>
      <c r="P72">
        <v>0</v>
      </c>
      <c r="Q72" t="s">
        <v>158</v>
      </c>
      <c r="R72">
        <v>0</v>
      </c>
      <c r="S72">
        <v>0</v>
      </c>
      <c r="T72">
        <v>0</v>
      </c>
      <c r="U72">
        <v>0</v>
      </c>
      <c r="V72">
        <v>1</v>
      </c>
      <c r="W72">
        <v>0</v>
      </c>
      <c r="X72">
        <f t="shared" si="3"/>
        <v>1</v>
      </c>
    </row>
    <row r="73" spans="1:24" x14ac:dyDescent="0.2">
      <c r="A73">
        <v>43183</v>
      </c>
      <c r="B73">
        <v>4979</v>
      </c>
      <c r="C73">
        <v>623</v>
      </c>
      <c r="D73">
        <v>6499</v>
      </c>
      <c r="E73">
        <v>6.7333333333333334</v>
      </c>
      <c r="F73">
        <f t="shared" si="2"/>
        <v>43759.933333333334</v>
      </c>
      <c r="G73">
        <v>4861</v>
      </c>
      <c r="H73">
        <v>3828</v>
      </c>
      <c r="I73">
        <v>61455.696800495942</v>
      </c>
      <c r="J73">
        <v>3.5998761585037471</v>
      </c>
      <c r="K73">
        <v>3</v>
      </c>
      <c r="L73">
        <v>0</v>
      </c>
      <c r="M73">
        <v>0</v>
      </c>
      <c r="N73">
        <v>60.98</v>
      </c>
      <c r="O73">
        <v>37.04</v>
      </c>
      <c r="P73">
        <v>0</v>
      </c>
      <c r="Q73" t="s">
        <v>159</v>
      </c>
      <c r="R73">
        <v>0</v>
      </c>
      <c r="S73">
        <v>0</v>
      </c>
      <c r="T73">
        <v>0</v>
      </c>
      <c r="U73">
        <v>0</v>
      </c>
      <c r="V73">
        <v>0</v>
      </c>
      <c r="W73">
        <v>1</v>
      </c>
      <c r="X73">
        <f t="shared" si="3"/>
        <v>1</v>
      </c>
    </row>
    <row r="74" spans="1:24" x14ac:dyDescent="0.2">
      <c r="A74">
        <v>43185</v>
      </c>
      <c r="B74">
        <v>2288</v>
      </c>
      <c r="C74">
        <v>284</v>
      </c>
      <c r="D74">
        <v>2406</v>
      </c>
      <c r="E74">
        <v>6.666666666666667</v>
      </c>
      <c r="F74">
        <f t="shared" si="2"/>
        <v>16040</v>
      </c>
      <c r="G74">
        <v>2119</v>
      </c>
      <c r="H74">
        <v>2986</v>
      </c>
      <c r="I74">
        <v>61772.625330074537</v>
      </c>
      <c r="J74">
        <v>2.4199869850541824</v>
      </c>
      <c r="K74">
        <v>8</v>
      </c>
      <c r="L74">
        <v>2.0078740157480301</v>
      </c>
      <c r="M74">
        <v>2.0866141732283401</v>
      </c>
      <c r="N74">
        <v>42.98</v>
      </c>
      <c r="O74">
        <v>30.02</v>
      </c>
      <c r="P74">
        <v>0</v>
      </c>
      <c r="Q74" t="s">
        <v>154</v>
      </c>
      <c r="R74">
        <v>1</v>
      </c>
      <c r="S74">
        <v>0</v>
      </c>
      <c r="T74">
        <v>0</v>
      </c>
      <c r="U74">
        <v>0</v>
      </c>
      <c r="V74">
        <v>0</v>
      </c>
      <c r="W74">
        <v>0</v>
      </c>
      <c r="X74">
        <f t="shared" si="3"/>
        <v>0</v>
      </c>
    </row>
    <row r="75" spans="1:24" x14ac:dyDescent="0.2">
      <c r="A75">
        <v>43186</v>
      </c>
      <c r="B75">
        <v>3895</v>
      </c>
      <c r="C75">
        <v>438</v>
      </c>
      <c r="D75">
        <v>3274</v>
      </c>
      <c r="E75">
        <v>7.2</v>
      </c>
      <c r="F75">
        <f t="shared" si="2"/>
        <v>23572.799999999999</v>
      </c>
      <c r="G75">
        <v>2262</v>
      </c>
      <c r="H75">
        <v>3460</v>
      </c>
      <c r="I75">
        <v>53335.476390217846</v>
      </c>
      <c r="J75">
        <v>3.7802339067765396</v>
      </c>
      <c r="K75">
        <v>5</v>
      </c>
      <c r="L75">
        <v>0</v>
      </c>
      <c r="M75">
        <v>0</v>
      </c>
      <c r="N75">
        <v>51.98</v>
      </c>
      <c r="O75">
        <v>26.96</v>
      </c>
      <c r="P75">
        <v>0</v>
      </c>
      <c r="Q75" t="s">
        <v>155</v>
      </c>
      <c r="R75">
        <v>0</v>
      </c>
      <c r="S75">
        <v>1</v>
      </c>
      <c r="T75">
        <v>0</v>
      </c>
      <c r="U75">
        <v>0</v>
      </c>
      <c r="V75">
        <v>0</v>
      </c>
      <c r="W75">
        <v>0</v>
      </c>
      <c r="X75">
        <f t="shared" si="3"/>
        <v>1</v>
      </c>
    </row>
    <row r="76" spans="1:24" x14ac:dyDescent="0.2">
      <c r="A76">
        <v>43187</v>
      </c>
      <c r="B76">
        <v>3077</v>
      </c>
      <c r="C76">
        <v>399</v>
      </c>
      <c r="D76">
        <v>2957</v>
      </c>
      <c r="E76">
        <v>6.0666666666666664</v>
      </c>
      <c r="F76">
        <f t="shared" si="2"/>
        <v>17939.133333333331</v>
      </c>
      <c r="G76">
        <v>2794</v>
      </c>
      <c r="H76">
        <v>3518</v>
      </c>
      <c r="I76">
        <v>50016.718006649004</v>
      </c>
      <c r="J76">
        <v>4.4748421214302772</v>
      </c>
      <c r="K76">
        <v>2</v>
      </c>
      <c r="L76">
        <v>0</v>
      </c>
      <c r="M76">
        <v>0</v>
      </c>
      <c r="N76">
        <v>55.94</v>
      </c>
      <c r="O76">
        <v>39.020000000000003</v>
      </c>
      <c r="P76">
        <v>0</v>
      </c>
      <c r="Q76" t="s">
        <v>156</v>
      </c>
      <c r="R76">
        <v>0</v>
      </c>
      <c r="S76">
        <v>0</v>
      </c>
      <c r="T76">
        <v>1</v>
      </c>
      <c r="U76">
        <v>0</v>
      </c>
      <c r="V76">
        <v>0</v>
      </c>
      <c r="W76">
        <v>0</v>
      </c>
      <c r="X76">
        <f t="shared" si="3"/>
        <v>0</v>
      </c>
    </row>
    <row r="77" spans="1:24" x14ac:dyDescent="0.2">
      <c r="A77">
        <v>43188</v>
      </c>
      <c r="B77">
        <v>3641</v>
      </c>
      <c r="C77">
        <v>422</v>
      </c>
      <c r="D77">
        <v>4593</v>
      </c>
      <c r="E77">
        <v>6.9333333333333336</v>
      </c>
      <c r="F77">
        <f t="shared" si="2"/>
        <v>31844.799999999999</v>
      </c>
      <c r="G77">
        <v>3613</v>
      </c>
      <c r="H77">
        <v>3411</v>
      </c>
      <c r="I77">
        <v>55538.143261577236</v>
      </c>
      <c r="J77">
        <v>3.9104541560878281</v>
      </c>
      <c r="K77">
        <v>6</v>
      </c>
      <c r="L77">
        <v>0</v>
      </c>
      <c r="M77">
        <v>0</v>
      </c>
      <c r="N77">
        <v>60.08</v>
      </c>
      <c r="O77">
        <v>39.92</v>
      </c>
      <c r="P77">
        <v>0</v>
      </c>
      <c r="Q77" t="s">
        <v>157</v>
      </c>
      <c r="R77">
        <v>0</v>
      </c>
      <c r="S77">
        <v>0</v>
      </c>
      <c r="T77">
        <v>0</v>
      </c>
      <c r="U77">
        <v>1</v>
      </c>
      <c r="V77">
        <v>0</v>
      </c>
      <c r="W77">
        <v>0</v>
      </c>
      <c r="X77">
        <f t="shared" si="3"/>
        <v>1</v>
      </c>
    </row>
    <row r="78" spans="1:24" x14ac:dyDescent="0.2">
      <c r="A78">
        <v>43189</v>
      </c>
      <c r="B78">
        <v>5780</v>
      </c>
      <c r="C78">
        <v>738</v>
      </c>
      <c r="D78">
        <v>5252</v>
      </c>
      <c r="E78">
        <v>6.4</v>
      </c>
      <c r="F78">
        <f t="shared" si="2"/>
        <v>33612.800000000003</v>
      </c>
      <c r="G78">
        <v>4516</v>
      </c>
      <c r="H78">
        <v>4534</v>
      </c>
      <c r="I78">
        <v>58876.784958082637</v>
      </c>
      <c r="J78">
        <v>4.1433121376735542</v>
      </c>
      <c r="K78">
        <v>5</v>
      </c>
      <c r="L78">
        <v>0</v>
      </c>
      <c r="M78">
        <v>0</v>
      </c>
      <c r="N78">
        <v>66.02</v>
      </c>
      <c r="O78">
        <v>35.06</v>
      </c>
      <c r="P78">
        <v>0</v>
      </c>
      <c r="Q78" t="s">
        <v>158</v>
      </c>
      <c r="R78">
        <v>0</v>
      </c>
      <c r="S78">
        <v>0</v>
      </c>
      <c r="T78">
        <v>0</v>
      </c>
      <c r="U78">
        <v>0</v>
      </c>
      <c r="V78">
        <v>1</v>
      </c>
      <c r="W78">
        <v>0</v>
      </c>
      <c r="X78">
        <f t="shared" si="3"/>
        <v>1</v>
      </c>
    </row>
    <row r="79" spans="1:24" x14ac:dyDescent="0.2">
      <c r="A79">
        <v>43190</v>
      </c>
      <c r="B79">
        <v>4443</v>
      </c>
      <c r="C79">
        <v>501</v>
      </c>
      <c r="D79">
        <v>4590</v>
      </c>
      <c r="E79">
        <v>7.2666666666666666</v>
      </c>
      <c r="F79">
        <f t="shared" si="2"/>
        <v>33354</v>
      </c>
      <c r="G79">
        <v>4740</v>
      </c>
      <c r="H79">
        <v>4979</v>
      </c>
      <c r="I79">
        <v>58642.08311643159</v>
      </c>
      <c r="J79">
        <v>2.560048023331146</v>
      </c>
      <c r="K79">
        <v>2</v>
      </c>
      <c r="L79">
        <v>0</v>
      </c>
      <c r="M79">
        <v>0</v>
      </c>
      <c r="N79">
        <v>73.040000000000006</v>
      </c>
      <c r="O79">
        <v>39.020000000000003</v>
      </c>
      <c r="P79">
        <v>0</v>
      </c>
      <c r="Q79" t="s">
        <v>159</v>
      </c>
      <c r="R79">
        <v>0</v>
      </c>
      <c r="S79">
        <v>0</v>
      </c>
      <c r="T79">
        <v>0</v>
      </c>
      <c r="U79">
        <v>0</v>
      </c>
      <c r="V79">
        <v>0</v>
      </c>
      <c r="W79">
        <v>1</v>
      </c>
      <c r="X79">
        <f t="shared" si="3"/>
        <v>1</v>
      </c>
    </row>
    <row r="80" spans="1:24" x14ac:dyDescent="0.2">
      <c r="A80">
        <v>43192</v>
      </c>
      <c r="B80">
        <v>3421</v>
      </c>
      <c r="C80">
        <v>369</v>
      </c>
      <c r="D80">
        <v>3064</v>
      </c>
      <c r="E80">
        <v>7</v>
      </c>
      <c r="F80">
        <f t="shared" si="2"/>
        <v>21448</v>
      </c>
      <c r="G80">
        <v>2695</v>
      </c>
      <c r="H80">
        <v>2288</v>
      </c>
      <c r="I80">
        <v>51527.044555624256</v>
      </c>
      <c r="J80">
        <v>6.3079911823089292</v>
      </c>
      <c r="K80">
        <v>1</v>
      </c>
      <c r="L80">
        <v>0</v>
      </c>
      <c r="M80">
        <v>0</v>
      </c>
      <c r="N80">
        <v>69.08</v>
      </c>
      <c r="O80">
        <v>46.04</v>
      </c>
      <c r="P80">
        <v>0</v>
      </c>
      <c r="Q80" t="s">
        <v>154</v>
      </c>
      <c r="R80">
        <v>1</v>
      </c>
      <c r="S80">
        <v>0</v>
      </c>
      <c r="T80">
        <v>0</v>
      </c>
      <c r="U80">
        <v>0</v>
      </c>
      <c r="V80">
        <v>0</v>
      </c>
      <c r="W80">
        <v>0</v>
      </c>
      <c r="X80">
        <f t="shared" si="3"/>
        <v>0</v>
      </c>
    </row>
    <row r="81" spans="1:24" x14ac:dyDescent="0.2">
      <c r="A81">
        <v>43193</v>
      </c>
      <c r="B81">
        <v>2865</v>
      </c>
      <c r="C81">
        <v>360</v>
      </c>
      <c r="D81">
        <v>2604</v>
      </c>
      <c r="E81">
        <v>6.8</v>
      </c>
      <c r="F81">
        <f t="shared" si="2"/>
        <v>17707.2</v>
      </c>
      <c r="G81">
        <v>2824</v>
      </c>
      <c r="H81">
        <v>3895</v>
      </c>
      <c r="I81">
        <v>62372.472734952295</v>
      </c>
      <c r="J81">
        <v>2.8181910997540411</v>
      </c>
      <c r="K81">
        <v>2</v>
      </c>
      <c r="L81">
        <v>0</v>
      </c>
      <c r="M81">
        <v>0</v>
      </c>
      <c r="N81">
        <v>53.06</v>
      </c>
      <c r="O81">
        <v>24.98</v>
      </c>
      <c r="P81">
        <v>0</v>
      </c>
      <c r="Q81" t="s">
        <v>155</v>
      </c>
      <c r="R81">
        <v>0</v>
      </c>
      <c r="S81">
        <v>1</v>
      </c>
      <c r="T81">
        <v>0</v>
      </c>
      <c r="U81">
        <v>0</v>
      </c>
      <c r="V81">
        <v>0</v>
      </c>
      <c r="W81">
        <v>0</v>
      </c>
      <c r="X81">
        <f t="shared" si="3"/>
        <v>0</v>
      </c>
    </row>
    <row r="82" spans="1:24" x14ac:dyDescent="0.2">
      <c r="A82">
        <v>43194</v>
      </c>
      <c r="B82">
        <v>2752</v>
      </c>
      <c r="C82">
        <v>372</v>
      </c>
      <c r="D82">
        <v>3254</v>
      </c>
      <c r="E82">
        <v>6.7692307692307692</v>
      </c>
      <c r="F82">
        <f t="shared" si="2"/>
        <v>22027.076923076922</v>
      </c>
      <c r="G82">
        <v>3074</v>
      </c>
      <c r="H82">
        <v>3009</v>
      </c>
      <c r="I82">
        <v>60133.045566291541</v>
      </c>
      <c r="J82">
        <v>5.900972059785091</v>
      </c>
      <c r="K82">
        <v>12</v>
      </c>
      <c r="L82">
        <v>0</v>
      </c>
      <c r="M82">
        <v>0</v>
      </c>
      <c r="N82">
        <v>57.02</v>
      </c>
      <c r="O82">
        <v>35.96</v>
      </c>
      <c r="P82">
        <v>0</v>
      </c>
      <c r="Q82" t="s">
        <v>156</v>
      </c>
      <c r="R82">
        <v>0</v>
      </c>
      <c r="S82">
        <v>0</v>
      </c>
      <c r="T82">
        <v>1</v>
      </c>
      <c r="U82">
        <v>0</v>
      </c>
      <c r="V82">
        <v>0</v>
      </c>
      <c r="W82">
        <v>0</v>
      </c>
      <c r="X82">
        <f t="shared" si="3"/>
        <v>0</v>
      </c>
    </row>
    <row r="83" spans="1:24" x14ac:dyDescent="0.2">
      <c r="A83">
        <v>43195</v>
      </c>
      <c r="B83">
        <v>3623</v>
      </c>
      <c r="C83">
        <v>464</v>
      </c>
      <c r="D83">
        <v>3065</v>
      </c>
      <c r="E83">
        <v>6.333333333333333</v>
      </c>
      <c r="F83">
        <f t="shared" si="2"/>
        <v>19411.666666666664</v>
      </c>
      <c r="G83">
        <v>3106</v>
      </c>
      <c r="H83">
        <v>3641</v>
      </c>
      <c r="I83">
        <v>50366.700235643388</v>
      </c>
      <c r="J83">
        <v>3.759833980644756</v>
      </c>
      <c r="K83">
        <v>2</v>
      </c>
      <c r="L83">
        <v>0</v>
      </c>
      <c r="M83">
        <v>0</v>
      </c>
      <c r="N83">
        <v>66.02</v>
      </c>
      <c r="O83">
        <v>35.96</v>
      </c>
      <c r="P83">
        <v>0</v>
      </c>
      <c r="Q83" t="s">
        <v>157</v>
      </c>
      <c r="R83">
        <v>0</v>
      </c>
      <c r="S83">
        <v>0</v>
      </c>
      <c r="T83">
        <v>0</v>
      </c>
      <c r="U83">
        <v>1</v>
      </c>
      <c r="V83">
        <v>0</v>
      </c>
      <c r="W83">
        <v>0</v>
      </c>
      <c r="X83">
        <f t="shared" si="3"/>
        <v>0</v>
      </c>
    </row>
    <row r="84" spans="1:24" x14ac:dyDescent="0.2">
      <c r="A84">
        <v>43196</v>
      </c>
      <c r="B84">
        <v>4171</v>
      </c>
      <c r="C84">
        <v>538</v>
      </c>
      <c r="D84">
        <v>4901</v>
      </c>
      <c r="E84">
        <v>6</v>
      </c>
      <c r="F84">
        <f t="shared" si="2"/>
        <v>29406</v>
      </c>
      <c r="G84">
        <v>3908</v>
      </c>
      <c r="H84">
        <v>5780</v>
      </c>
      <c r="I84">
        <v>49628.73679636875</v>
      </c>
      <c r="J84">
        <v>3.6478776440495517</v>
      </c>
      <c r="K84">
        <v>5</v>
      </c>
      <c r="L84">
        <v>0</v>
      </c>
      <c r="M84">
        <v>0.98425196850393704</v>
      </c>
      <c r="N84">
        <v>62.959999999999901</v>
      </c>
      <c r="O84">
        <v>48.02</v>
      </c>
      <c r="P84">
        <v>0</v>
      </c>
      <c r="Q84" t="s">
        <v>158</v>
      </c>
      <c r="R84">
        <v>0</v>
      </c>
      <c r="S84">
        <v>0</v>
      </c>
      <c r="T84">
        <v>0</v>
      </c>
      <c r="U84">
        <v>0</v>
      </c>
      <c r="V84">
        <v>1</v>
      </c>
      <c r="W84">
        <v>0</v>
      </c>
      <c r="X84">
        <f t="shared" si="3"/>
        <v>1</v>
      </c>
    </row>
    <row r="85" spans="1:24" x14ac:dyDescent="0.2">
      <c r="A85">
        <v>43197</v>
      </c>
      <c r="B85">
        <v>4571</v>
      </c>
      <c r="C85">
        <v>602</v>
      </c>
      <c r="D85">
        <v>5470</v>
      </c>
      <c r="E85">
        <v>6.2</v>
      </c>
      <c r="F85">
        <f t="shared" si="2"/>
        <v>33914</v>
      </c>
      <c r="G85">
        <v>5991</v>
      </c>
      <c r="H85">
        <v>4443</v>
      </c>
      <c r="I85">
        <v>54253.692222987964</v>
      </c>
      <c r="J85">
        <v>3.2480541471562057</v>
      </c>
      <c r="K85">
        <v>3</v>
      </c>
      <c r="L85">
        <v>0</v>
      </c>
      <c r="M85">
        <v>6.6929133858267704</v>
      </c>
      <c r="N85">
        <v>55.04</v>
      </c>
      <c r="O85">
        <v>48.02</v>
      </c>
      <c r="P85">
        <v>0</v>
      </c>
      <c r="Q85" t="s">
        <v>159</v>
      </c>
      <c r="R85">
        <v>0</v>
      </c>
      <c r="S85">
        <v>0</v>
      </c>
      <c r="T85">
        <v>0</v>
      </c>
      <c r="U85">
        <v>0</v>
      </c>
      <c r="V85">
        <v>0</v>
      </c>
      <c r="W85">
        <v>1</v>
      </c>
      <c r="X85">
        <f t="shared" si="3"/>
        <v>1</v>
      </c>
    </row>
    <row r="86" spans="1:24" x14ac:dyDescent="0.2">
      <c r="A86">
        <v>43199</v>
      </c>
      <c r="B86">
        <v>2488</v>
      </c>
      <c r="C86">
        <v>325</v>
      </c>
      <c r="D86">
        <v>2671</v>
      </c>
      <c r="E86">
        <v>6.4666666666666668</v>
      </c>
      <c r="F86">
        <f t="shared" si="2"/>
        <v>17272.466666666667</v>
      </c>
      <c r="G86">
        <v>2610</v>
      </c>
      <c r="H86">
        <v>3421</v>
      </c>
      <c r="I86">
        <v>61951.108693442213</v>
      </c>
      <c r="J86">
        <v>3.093424532846702</v>
      </c>
      <c r="K86">
        <v>3</v>
      </c>
      <c r="L86">
        <v>0</v>
      </c>
      <c r="M86">
        <v>0</v>
      </c>
      <c r="N86">
        <v>62.059999999999903</v>
      </c>
      <c r="O86">
        <v>37.04</v>
      </c>
      <c r="P86">
        <v>0</v>
      </c>
      <c r="Q86" t="s">
        <v>154</v>
      </c>
      <c r="R86">
        <v>1</v>
      </c>
      <c r="S86">
        <v>0</v>
      </c>
      <c r="T86">
        <v>0</v>
      </c>
      <c r="U86">
        <v>0</v>
      </c>
      <c r="V86">
        <v>0</v>
      </c>
      <c r="W86">
        <v>0</v>
      </c>
      <c r="X86">
        <f t="shared" si="3"/>
        <v>0</v>
      </c>
    </row>
    <row r="87" spans="1:24" x14ac:dyDescent="0.2">
      <c r="A87">
        <v>43200</v>
      </c>
      <c r="B87">
        <v>3102</v>
      </c>
      <c r="C87">
        <v>383</v>
      </c>
      <c r="D87">
        <v>2875</v>
      </c>
      <c r="E87">
        <v>6.4666666666666668</v>
      </c>
      <c r="F87">
        <f t="shared" si="2"/>
        <v>18591.666666666668</v>
      </c>
      <c r="G87">
        <v>2235</v>
      </c>
      <c r="H87">
        <v>2865</v>
      </c>
      <c r="I87">
        <v>57181.91193032579</v>
      </c>
      <c r="J87">
        <v>5.0178633807104953</v>
      </c>
      <c r="K87">
        <v>1</v>
      </c>
      <c r="L87">
        <v>0</v>
      </c>
      <c r="M87">
        <v>0</v>
      </c>
      <c r="N87">
        <v>68</v>
      </c>
      <c r="O87">
        <v>37.94</v>
      </c>
      <c r="P87">
        <v>0</v>
      </c>
      <c r="Q87" t="s">
        <v>155</v>
      </c>
      <c r="R87">
        <v>0</v>
      </c>
      <c r="S87">
        <v>1</v>
      </c>
      <c r="T87">
        <v>0</v>
      </c>
      <c r="U87">
        <v>0</v>
      </c>
      <c r="V87">
        <v>0</v>
      </c>
      <c r="W87">
        <v>0</v>
      </c>
      <c r="X87">
        <f t="shared" si="3"/>
        <v>0</v>
      </c>
    </row>
    <row r="88" spans="1:24" x14ac:dyDescent="0.2">
      <c r="A88">
        <v>43201</v>
      </c>
      <c r="B88">
        <v>3064</v>
      </c>
      <c r="C88">
        <v>419</v>
      </c>
      <c r="D88">
        <v>2407</v>
      </c>
      <c r="E88">
        <v>6.2666666666666666</v>
      </c>
      <c r="F88">
        <f t="shared" si="2"/>
        <v>15083.866666666667</v>
      </c>
      <c r="G88">
        <v>2994</v>
      </c>
      <c r="H88">
        <v>2752</v>
      </c>
      <c r="I88">
        <v>51039.751027723178</v>
      </c>
      <c r="J88">
        <v>4.6251641819563698</v>
      </c>
      <c r="K88">
        <v>6</v>
      </c>
      <c r="L88">
        <v>0</v>
      </c>
      <c r="M88">
        <v>0</v>
      </c>
      <c r="N88">
        <v>77</v>
      </c>
      <c r="O88">
        <v>50</v>
      </c>
      <c r="P88">
        <v>0</v>
      </c>
      <c r="Q88" t="s">
        <v>156</v>
      </c>
      <c r="R88">
        <v>0</v>
      </c>
      <c r="S88">
        <v>0</v>
      </c>
      <c r="T88">
        <v>1</v>
      </c>
      <c r="U88">
        <v>0</v>
      </c>
      <c r="V88">
        <v>0</v>
      </c>
      <c r="W88">
        <v>0</v>
      </c>
      <c r="X88">
        <f t="shared" si="3"/>
        <v>0</v>
      </c>
    </row>
    <row r="89" spans="1:24" x14ac:dyDescent="0.2">
      <c r="A89">
        <v>43202</v>
      </c>
      <c r="B89">
        <v>2725</v>
      </c>
      <c r="C89">
        <v>344</v>
      </c>
      <c r="D89">
        <v>3582</v>
      </c>
      <c r="E89">
        <v>6.4</v>
      </c>
      <c r="F89">
        <f t="shared" si="2"/>
        <v>22924.800000000003</v>
      </c>
      <c r="G89">
        <v>2782</v>
      </c>
      <c r="H89">
        <v>3623</v>
      </c>
      <c r="I89">
        <v>53006.088291277454</v>
      </c>
      <c r="J89">
        <v>3.6274776629074323</v>
      </c>
      <c r="K89">
        <v>8</v>
      </c>
      <c r="L89">
        <v>0</v>
      </c>
      <c r="M89">
        <v>0.70866141732283405</v>
      </c>
      <c r="N89">
        <v>71.06</v>
      </c>
      <c r="O89">
        <v>37.94</v>
      </c>
      <c r="P89">
        <v>0</v>
      </c>
      <c r="Q89" t="s">
        <v>157</v>
      </c>
      <c r="R89">
        <v>0</v>
      </c>
      <c r="S89">
        <v>0</v>
      </c>
      <c r="T89">
        <v>0</v>
      </c>
      <c r="U89">
        <v>1</v>
      </c>
      <c r="V89">
        <v>0</v>
      </c>
      <c r="W89">
        <v>0</v>
      </c>
      <c r="X89">
        <f t="shared" si="3"/>
        <v>1</v>
      </c>
    </row>
    <row r="90" spans="1:24" x14ac:dyDescent="0.2">
      <c r="A90">
        <v>43203</v>
      </c>
      <c r="B90">
        <v>4521</v>
      </c>
      <c r="C90">
        <v>568</v>
      </c>
      <c r="D90">
        <v>5005</v>
      </c>
      <c r="E90">
        <v>6.5333333333333332</v>
      </c>
      <c r="F90">
        <f t="shared" si="2"/>
        <v>32699.333333333332</v>
      </c>
      <c r="G90">
        <v>4665</v>
      </c>
      <c r="H90">
        <v>4171</v>
      </c>
      <c r="I90">
        <v>67541.839829191362</v>
      </c>
      <c r="J90">
        <v>2.7528591940258527</v>
      </c>
      <c r="K90">
        <v>4</v>
      </c>
      <c r="L90">
        <v>3.50393700787401</v>
      </c>
      <c r="M90">
        <v>2.5196850393700698</v>
      </c>
      <c r="N90">
        <v>48.02</v>
      </c>
      <c r="O90">
        <v>30.02</v>
      </c>
      <c r="P90">
        <v>0</v>
      </c>
      <c r="Q90" t="s">
        <v>158</v>
      </c>
      <c r="R90">
        <v>0</v>
      </c>
      <c r="S90">
        <v>0</v>
      </c>
      <c r="T90">
        <v>0</v>
      </c>
      <c r="U90">
        <v>0</v>
      </c>
      <c r="V90">
        <v>1</v>
      </c>
      <c r="W90">
        <v>0</v>
      </c>
      <c r="X90">
        <f t="shared" si="3"/>
        <v>1</v>
      </c>
    </row>
    <row r="91" spans="1:24" x14ac:dyDescent="0.2">
      <c r="A91">
        <v>43204</v>
      </c>
      <c r="B91">
        <v>4642</v>
      </c>
      <c r="C91">
        <v>578</v>
      </c>
      <c r="D91">
        <v>5089</v>
      </c>
      <c r="E91">
        <v>6.7333333333333334</v>
      </c>
      <c r="F91">
        <f t="shared" si="2"/>
        <v>34265.933333333334</v>
      </c>
      <c r="G91">
        <v>3828</v>
      </c>
      <c r="H91">
        <v>4571</v>
      </c>
      <c r="I91">
        <v>65456.965820097779</v>
      </c>
      <c r="J91">
        <v>2.8269079056391075</v>
      </c>
      <c r="K91">
        <v>7</v>
      </c>
      <c r="L91">
        <v>0</v>
      </c>
      <c r="M91">
        <v>0</v>
      </c>
      <c r="N91">
        <v>60.08</v>
      </c>
      <c r="O91">
        <v>28.94</v>
      </c>
      <c r="P91">
        <v>0</v>
      </c>
      <c r="Q91" t="s">
        <v>159</v>
      </c>
      <c r="R91">
        <v>0</v>
      </c>
      <c r="S91">
        <v>0</v>
      </c>
      <c r="T91">
        <v>0</v>
      </c>
      <c r="U91">
        <v>0</v>
      </c>
      <c r="V91">
        <v>0</v>
      </c>
      <c r="W91">
        <v>1</v>
      </c>
      <c r="X91">
        <f t="shared" si="3"/>
        <v>1</v>
      </c>
    </row>
    <row r="92" spans="1:24" x14ac:dyDescent="0.2">
      <c r="A92">
        <v>43206</v>
      </c>
      <c r="B92">
        <v>2592</v>
      </c>
      <c r="C92">
        <v>318</v>
      </c>
      <c r="D92">
        <v>2178</v>
      </c>
      <c r="E92">
        <v>6.6</v>
      </c>
      <c r="F92">
        <f t="shared" si="2"/>
        <v>14374.8</v>
      </c>
      <c r="G92">
        <v>2986</v>
      </c>
      <c r="H92">
        <v>2488</v>
      </c>
      <c r="I92">
        <v>56159.436348259922</v>
      </c>
      <c r="J92">
        <v>2.9009619521789864</v>
      </c>
      <c r="K92">
        <v>7</v>
      </c>
      <c r="L92">
        <v>0</v>
      </c>
      <c r="M92">
        <v>0</v>
      </c>
      <c r="N92">
        <v>77</v>
      </c>
      <c r="O92">
        <v>44.96</v>
      </c>
      <c r="P92">
        <v>0</v>
      </c>
      <c r="Q92" t="s">
        <v>154</v>
      </c>
      <c r="R92">
        <v>1</v>
      </c>
      <c r="S92">
        <v>0</v>
      </c>
      <c r="T92">
        <v>0</v>
      </c>
      <c r="U92">
        <v>0</v>
      </c>
      <c r="V92">
        <v>0</v>
      </c>
      <c r="W92">
        <v>0</v>
      </c>
      <c r="X92">
        <f t="shared" si="3"/>
        <v>0</v>
      </c>
    </row>
    <row r="93" spans="1:24" x14ac:dyDescent="0.2">
      <c r="A93">
        <v>43207</v>
      </c>
      <c r="B93">
        <v>3894</v>
      </c>
      <c r="C93">
        <v>433</v>
      </c>
      <c r="D93">
        <v>2202</v>
      </c>
      <c r="E93">
        <v>7.2</v>
      </c>
      <c r="F93">
        <f t="shared" si="2"/>
        <v>15854.4</v>
      </c>
      <c r="G93">
        <v>3460</v>
      </c>
      <c r="H93">
        <v>3102</v>
      </c>
      <c r="I93">
        <v>63138.455798109135</v>
      </c>
      <c r="J93">
        <v>3.9338563875415806</v>
      </c>
      <c r="K93">
        <v>3</v>
      </c>
      <c r="L93">
        <v>0.90551181102362199</v>
      </c>
      <c r="M93">
        <v>0</v>
      </c>
      <c r="N93">
        <v>71.959999999999994</v>
      </c>
      <c r="O93">
        <v>32</v>
      </c>
      <c r="P93">
        <v>0</v>
      </c>
      <c r="Q93" t="s">
        <v>155</v>
      </c>
      <c r="R93">
        <v>0</v>
      </c>
      <c r="S93">
        <v>1</v>
      </c>
      <c r="T93">
        <v>0</v>
      </c>
      <c r="U93">
        <v>0</v>
      </c>
      <c r="V93">
        <v>0</v>
      </c>
      <c r="W93">
        <v>0</v>
      </c>
      <c r="X93">
        <f t="shared" si="3"/>
        <v>0</v>
      </c>
    </row>
    <row r="94" spans="1:24" x14ac:dyDescent="0.2">
      <c r="A94">
        <v>43208</v>
      </c>
      <c r="B94">
        <v>3096</v>
      </c>
      <c r="C94">
        <v>350</v>
      </c>
      <c r="D94">
        <v>2697</v>
      </c>
      <c r="E94">
        <v>9</v>
      </c>
      <c r="F94">
        <f t="shared" si="2"/>
        <v>24273</v>
      </c>
      <c r="G94">
        <v>3518</v>
      </c>
      <c r="H94">
        <v>3064</v>
      </c>
      <c r="I94">
        <v>68566.349692459757</v>
      </c>
      <c r="J94">
        <v>5.7260457635467512</v>
      </c>
      <c r="K94">
        <v>32</v>
      </c>
      <c r="L94">
        <v>0</v>
      </c>
      <c r="M94">
        <v>0</v>
      </c>
      <c r="N94">
        <v>59</v>
      </c>
      <c r="O94">
        <v>30.02</v>
      </c>
      <c r="P94">
        <v>0</v>
      </c>
      <c r="Q94" t="s">
        <v>156</v>
      </c>
      <c r="R94">
        <v>0</v>
      </c>
      <c r="S94">
        <v>0</v>
      </c>
      <c r="T94">
        <v>1</v>
      </c>
      <c r="U94">
        <v>0</v>
      </c>
      <c r="V94">
        <v>0</v>
      </c>
      <c r="W94">
        <v>0</v>
      </c>
      <c r="X94">
        <f t="shared" si="3"/>
        <v>0</v>
      </c>
    </row>
    <row r="95" spans="1:24" x14ac:dyDescent="0.2">
      <c r="A95">
        <v>43209</v>
      </c>
      <c r="B95">
        <v>3967</v>
      </c>
      <c r="C95">
        <v>512</v>
      </c>
      <c r="D95">
        <v>3563</v>
      </c>
      <c r="E95">
        <v>6.7333333333333334</v>
      </c>
      <c r="F95">
        <f t="shared" si="2"/>
        <v>23990.866666666669</v>
      </c>
      <c r="G95">
        <v>3411</v>
      </c>
      <c r="H95">
        <v>2725</v>
      </c>
      <c r="I95">
        <v>58798.144289730772</v>
      </c>
      <c r="J95">
        <v>3.6077976937330458</v>
      </c>
      <c r="K95">
        <v>11</v>
      </c>
      <c r="L95">
        <v>0</v>
      </c>
      <c r="M95">
        <v>0</v>
      </c>
      <c r="N95">
        <v>68</v>
      </c>
      <c r="O95">
        <v>44.06</v>
      </c>
      <c r="P95">
        <v>0</v>
      </c>
      <c r="Q95" t="s">
        <v>157</v>
      </c>
      <c r="R95">
        <v>0</v>
      </c>
      <c r="S95">
        <v>0</v>
      </c>
      <c r="T95">
        <v>0</v>
      </c>
      <c r="U95">
        <v>1</v>
      </c>
      <c r="V95">
        <v>0</v>
      </c>
      <c r="W95">
        <v>0</v>
      </c>
      <c r="X95">
        <f t="shared" si="3"/>
        <v>1</v>
      </c>
    </row>
    <row r="96" spans="1:24" x14ac:dyDescent="0.2">
      <c r="A96">
        <v>43210</v>
      </c>
      <c r="B96">
        <v>4857</v>
      </c>
      <c r="C96">
        <v>603</v>
      </c>
      <c r="D96">
        <v>4991</v>
      </c>
      <c r="E96">
        <v>6.4666666666666668</v>
      </c>
      <c r="F96">
        <f t="shared" si="2"/>
        <v>32275.133333333335</v>
      </c>
      <c r="G96">
        <v>4534</v>
      </c>
      <c r="H96">
        <v>4521</v>
      </c>
      <c r="I96">
        <v>63410.009888299959</v>
      </c>
      <c r="J96">
        <v>2.727890135896085</v>
      </c>
      <c r="K96">
        <v>1</v>
      </c>
      <c r="L96">
        <v>0</v>
      </c>
      <c r="M96">
        <v>0</v>
      </c>
      <c r="N96">
        <v>66.92</v>
      </c>
      <c r="O96">
        <v>44.06</v>
      </c>
      <c r="P96">
        <v>0</v>
      </c>
      <c r="Q96" t="s">
        <v>158</v>
      </c>
      <c r="R96">
        <v>0</v>
      </c>
      <c r="S96">
        <v>0</v>
      </c>
      <c r="T96">
        <v>0</v>
      </c>
      <c r="U96">
        <v>0</v>
      </c>
      <c r="V96">
        <v>1</v>
      </c>
      <c r="W96">
        <v>0</v>
      </c>
      <c r="X96">
        <f t="shared" si="3"/>
        <v>1</v>
      </c>
    </row>
    <row r="97" spans="1:24" x14ac:dyDescent="0.2">
      <c r="A97">
        <v>43211</v>
      </c>
      <c r="B97">
        <v>4896</v>
      </c>
      <c r="C97">
        <v>561</v>
      </c>
      <c r="D97">
        <v>4837</v>
      </c>
      <c r="E97">
        <v>6.666666666666667</v>
      </c>
      <c r="F97">
        <f t="shared" si="2"/>
        <v>32246.666666666668</v>
      </c>
      <c r="G97">
        <v>4979</v>
      </c>
      <c r="H97">
        <v>4642</v>
      </c>
      <c r="I97">
        <v>65244.832600941423</v>
      </c>
      <c r="J97">
        <v>2.4956543972502185</v>
      </c>
      <c r="K97">
        <v>1</v>
      </c>
      <c r="L97">
        <v>0</v>
      </c>
      <c r="M97">
        <v>0</v>
      </c>
      <c r="N97">
        <v>71.06</v>
      </c>
      <c r="O97">
        <v>39.020000000000003</v>
      </c>
      <c r="P97">
        <v>0</v>
      </c>
      <c r="Q97" t="s">
        <v>159</v>
      </c>
      <c r="R97">
        <v>0</v>
      </c>
      <c r="S97">
        <v>0</v>
      </c>
      <c r="T97">
        <v>0</v>
      </c>
      <c r="U97">
        <v>0</v>
      </c>
      <c r="V97">
        <v>0</v>
      </c>
      <c r="W97">
        <v>1</v>
      </c>
      <c r="X97">
        <f t="shared" si="3"/>
        <v>1</v>
      </c>
    </row>
    <row r="98" spans="1:24" x14ac:dyDescent="0.2">
      <c r="A98">
        <v>43213</v>
      </c>
      <c r="B98">
        <v>3320</v>
      </c>
      <c r="C98">
        <v>373</v>
      </c>
      <c r="D98">
        <v>3218</v>
      </c>
      <c r="E98">
        <v>7</v>
      </c>
      <c r="F98">
        <f t="shared" si="2"/>
        <v>22526</v>
      </c>
      <c r="G98">
        <v>2288</v>
      </c>
      <c r="H98">
        <v>2592</v>
      </c>
      <c r="I98">
        <v>52900.679928453574</v>
      </c>
      <c r="J98">
        <v>3.8256549493391572</v>
      </c>
      <c r="K98">
        <v>18</v>
      </c>
      <c r="L98">
        <v>0</v>
      </c>
      <c r="M98">
        <v>0</v>
      </c>
      <c r="N98">
        <v>75.92</v>
      </c>
      <c r="O98">
        <v>51.98</v>
      </c>
      <c r="P98">
        <v>0</v>
      </c>
      <c r="Q98" t="s">
        <v>154</v>
      </c>
      <c r="R98">
        <v>1</v>
      </c>
      <c r="S98">
        <v>0</v>
      </c>
      <c r="T98">
        <v>0</v>
      </c>
      <c r="U98">
        <v>0</v>
      </c>
      <c r="V98">
        <v>0</v>
      </c>
      <c r="W98">
        <v>0</v>
      </c>
      <c r="X98">
        <f t="shared" si="3"/>
        <v>0</v>
      </c>
    </row>
    <row r="99" spans="1:24" x14ac:dyDescent="0.2">
      <c r="A99">
        <v>43214</v>
      </c>
      <c r="B99">
        <v>3261</v>
      </c>
      <c r="C99">
        <v>434</v>
      </c>
      <c r="D99">
        <v>3377</v>
      </c>
      <c r="E99">
        <v>7.0714285714285712</v>
      </c>
      <c r="F99">
        <f t="shared" si="2"/>
        <v>23880.214285714286</v>
      </c>
      <c r="G99">
        <v>3871</v>
      </c>
      <c r="H99">
        <v>3884</v>
      </c>
      <c r="I99">
        <v>54782.94761119083</v>
      </c>
      <c r="J99">
        <v>4.050029101483597</v>
      </c>
      <c r="K99">
        <v>7</v>
      </c>
      <c r="L99">
        <v>0</v>
      </c>
      <c r="M99">
        <v>0</v>
      </c>
      <c r="N99">
        <v>68</v>
      </c>
      <c r="O99">
        <v>39.92</v>
      </c>
      <c r="P99">
        <v>0</v>
      </c>
      <c r="Q99" t="s">
        <v>155</v>
      </c>
      <c r="R99">
        <v>0</v>
      </c>
      <c r="S99">
        <v>1</v>
      </c>
      <c r="T99">
        <v>0</v>
      </c>
      <c r="U99">
        <v>0</v>
      </c>
      <c r="V99">
        <v>0</v>
      </c>
      <c r="W99">
        <v>0</v>
      </c>
      <c r="X99">
        <f t="shared" si="3"/>
        <v>1</v>
      </c>
    </row>
    <row r="100" spans="1:24" x14ac:dyDescent="0.2">
      <c r="A100">
        <v>43215</v>
      </c>
      <c r="B100">
        <v>4172</v>
      </c>
      <c r="C100">
        <v>560</v>
      </c>
      <c r="D100">
        <v>3321</v>
      </c>
      <c r="E100">
        <v>6.4</v>
      </c>
      <c r="F100">
        <f t="shared" si="2"/>
        <v>21254.400000000001</v>
      </c>
      <c r="G100">
        <v>3077</v>
      </c>
      <c r="H100">
        <v>3096</v>
      </c>
      <c r="I100">
        <v>71950.443354740506</v>
      </c>
      <c r="J100">
        <v>6.4933848076276197</v>
      </c>
      <c r="K100">
        <v>5</v>
      </c>
      <c r="L100">
        <v>0</v>
      </c>
      <c r="M100">
        <v>0</v>
      </c>
      <c r="N100">
        <v>75.02</v>
      </c>
      <c r="O100">
        <v>42.08</v>
      </c>
      <c r="P100">
        <v>0</v>
      </c>
      <c r="Q100" t="s">
        <v>156</v>
      </c>
      <c r="R100">
        <v>0</v>
      </c>
      <c r="S100">
        <v>0</v>
      </c>
      <c r="T100">
        <v>1</v>
      </c>
      <c r="U100">
        <v>0</v>
      </c>
      <c r="V100">
        <v>0</v>
      </c>
      <c r="W100">
        <v>0</v>
      </c>
      <c r="X100">
        <f t="shared" si="3"/>
        <v>1</v>
      </c>
    </row>
    <row r="101" spans="1:24" x14ac:dyDescent="0.2">
      <c r="A101">
        <v>43216</v>
      </c>
      <c r="B101">
        <v>4813</v>
      </c>
      <c r="C101">
        <v>592</v>
      </c>
      <c r="D101">
        <v>5121</v>
      </c>
      <c r="E101">
        <v>6.8666666666666663</v>
      </c>
      <c r="F101">
        <f t="shared" si="2"/>
        <v>35164.199999999997</v>
      </c>
      <c r="G101">
        <v>3641</v>
      </c>
      <c r="H101">
        <v>3967</v>
      </c>
      <c r="I101">
        <v>69888.628366089702</v>
      </c>
      <c r="J101">
        <v>6.5010175455209467</v>
      </c>
      <c r="K101">
        <v>4</v>
      </c>
      <c r="L101">
        <v>0</v>
      </c>
      <c r="M101">
        <v>0</v>
      </c>
      <c r="N101">
        <v>78.98</v>
      </c>
      <c r="O101">
        <v>44.96</v>
      </c>
      <c r="P101">
        <v>0</v>
      </c>
      <c r="Q101" t="s">
        <v>157</v>
      </c>
      <c r="R101">
        <v>0</v>
      </c>
      <c r="S101">
        <v>0</v>
      </c>
      <c r="T101">
        <v>0</v>
      </c>
      <c r="U101">
        <v>1</v>
      </c>
      <c r="V101">
        <v>0</v>
      </c>
      <c r="W101">
        <v>0</v>
      </c>
      <c r="X101">
        <f t="shared" si="3"/>
        <v>1</v>
      </c>
    </row>
    <row r="102" spans="1:24" x14ac:dyDescent="0.2">
      <c r="A102">
        <v>43217</v>
      </c>
      <c r="B102">
        <v>7033</v>
      </c>
      <c r="C102">
        <v>765</v>
      </c>
      <c r="D102">
        <v>6213</v>
      </c>
      <c r="E102">
        <v>7.9333333333333336</v>
      </c>
      <c r="F102">
        <f t="shared" si="2"/>
        <v>49289.8</v>
      </c>
      <c r="G102">
        <v>5780</v>
      </c>
      <c r="H102">
        <v>4857</v>
      </c>
      <c r="I102">
        <v>71732.737888199452</v>
      </c>
      <c r="J102">
        <v>3.8094349197147674</v>
      </c>
      <c r="K102">
        <v>7</v>
      </c>
      <c r="L102">
        <v>0</v>
      </c>
      <c r="M102">
        <v>0</v>
      </c>
      <c r="N102">
        <v>84.02</v>
      </c>
      <c r="O102">
        <v>46.94</v>
      </c>
      <c r="P102">
        <v>0</v>
      </c>
      <c r="Q102" t="s">
        <v>158</v>
      </c>
      <c r="R102">
        <v>0</v>
      </c>
      <c r="S102">
        <v>0</v>
      </c>
      <c r="T102">
        <v>0</v>
      </c>
      <c r="U102">
        <v>0</v>
      </c>
      <c r="V102">
        <v>1</v>
      </c>
      <c r="W102">
        <v>0</v>
      </c>
      <c r="X102">
        <f t="shared" si="3"/>
        <v>1</v>
      </c>
    </row>
    <row r="103" spans="1:24" x14ac:dyDescent="0.2">
      <c r="A103">
        <v>43218</v>
      </c>
      <c r="B103">
        <v>4669</v>
      </c>
      <c r="C103">
        <v>555</v>
      </c>
      <c r="D103">
        <v>5339</v>
      </c>
      <c r="E103">
        <v>6.666666666666667</v>
      </c>
      <c r="F103">
        <f t="shared" si="2"/>
        <v>35593.333333333336</v>
      </c>
      <c r="G103">
        <v>4443</v>
      </c>
      <c r="H103">
        <v>4896</v>
      </c>
      <c r="I103">
        <v>55630.395470933108</v>
      </c>
      <c r="J103">
        <v>3.5834458833770158</v>
      </c>
      <c r="K103">
        <v>4</v>
      </c>
      <c r="L103">
        <v>0</v>
      </c>
      <c r="M103">
        <v>0</v>
      </c>
      <c r="N103">
        <v>86</v>
      </c>
      <c r="O103">
        <v>46.94</v>
      </c>
      <c r="P103">
        <v>0</v>
      </c>
      <c r="Q103" t="s">
        <v>159</v>
      </c>
      <c r="R103">
        <v>0</v>
      </c>
      <c r="S103">
        <v>0</v>
      </c>
      <c r="T103">
        <v>0</v>
      </c>
      <c r="U103">
        <v>0</v>
      </c>
      <c r="V103">
        <v>0</v>
      </c>
      <c r="W103">
        <v>1</v>
      </c>
      <c r="X103">
        <f t="shared" si="3"/>
        <v>1</v>
      </c>
    </row>
    <row r="104" spans="1:24" x14ac:dyDescent="0.2">
      <c r="A104">
        <v>43220</v>
      </c>
      <c r="B104">
        <v>3190</v>
      </c>
      <c r="C104">
        <v>401</v>
      </c>
      <c r="D104">
        <v>3142</v>
      </c>
      <c r="E104">
        <v>6.4666666666666668</v>
      </c>
      <c r="F104">
        <f t="shared" si="2"/>
        <v>20318.266666666666</v>
      </c>
      <c r="G104">
        <v>3421</v>
      </c>
      <c r="H104">
        <v>3320</v>
      </c>
      <c r="I104">
        <v>58647.68098983707</v>
      </c>
      <c r="J104">
        <v>3.3422683094087797</v>
      </c>
      <c r="K104">
        <v>3</v>
      </c>
      <c r="L104">
        <v>0</v>
      </c>
      <c r="M104">
        <v>6.6929133858267704</v>
      </c>
      <c r="N104">
        <v>66.02</v>
      </c>
      <c r="O104">
        <v>35.96</v>
      </c>
      <c r="P104">
        <v>0</v>
      </c>
      <c r="Q104" t="s">
        <v>154</v>
      </c>
      <c r="R104">
        <v>1</v>
      </c>
      <c r="S104">
        <v>0</v>
      </c>
      <c r="T104">
        <v>0</v>
      </c>
      <c r="U104">
        <v>0</v>
      </c>
      <c r="V104">
        <v>0</v>
      </c>
      <c r="W104">
        <v>0</v>
      </c>
      <c r="X104">
        <f t="shared" si="3"/>
        <v>0</v>
      </c>
    </row>
    <row r="105" spans="1:24" x14ac:dyDescent="0.2">
      <c r="A105">
        <v>43221</v>
      </c>
      <c r="B105">
        <v>2855</v>
      </c>
      <c r="C105">
        <v>329</v>
      </c>
      <c r="D105">
        <v>2478</v>
      </c>
      <c r="E105">
        <v>6.8</v>
      </c>
      <c r="F105">
        <f t="shared" si="2"/>
        <v>16850.399999999998</v>
      </c>
      <c r="G105">
        <v>2865</v>
      </c>
      <c r="H105">
        <v>3261</v>
      </c>
      <c r="I105">
        <v>59578.294096389298</v>
      </c>
      <c r="J105">
        <v>3.643706893815629</v>
      </c>
      <c r="K105">
        <v>3</v>
      </c>
      <c r="L105">
        <v>0</v>
      </c>
      <c r="M105">
        <v>0</v>
      </c>
      <c r="N105">
        <v>66.02</v>
      </c>
      <c r="O105">
        <v>35.96</v>
      </c>
      <c r="P105">
        <v>0</v>
      </c>
      <c r="Q105" t="s">
        <v>155</v>
      </c>
      <c r="R105">
        <v>0</v>
      </c>
      <c r="S105">
        <v>1</v>
      </c>
      <c r="T105">
        <v>0</v>
      </c>
      <c r="U105">
        <v>0</v>
      </c>
      <c r="V105">
        <v>0</v>
      </c>
      <c r="W105">
        <v>0</v>
      </c>
      <c r="X105">
        <f t="shared" si="3"/>
        <v>0</v>
      </c>
    </row>
    <row r="106" spans="1:24" x14ac:dyDescent="0.2">
      <c r="A106">
        <v>43222</v>
      </c>
      <c r="B106">
        <v>3322</v>
      </c>
      <c r="C106">
        <v>456</v>
      </c>
      <c r="D106">
        <v>3410</v>
      </c>
      <c r="E106">
        <v>6.2666666666666666</v>
      </c>
      <c r="F106">
        <f t="shared" si="2"/>
        <v>21369.333333333332</v>
      </c>
      <c r="G106">
        <v>2752</v>
      </c>
      <c r="H106">
        <v>4172</v>
      </c>
      <c r="I106">
        <v>49586.632540265891</v>
      </c>
      <c r="J106">
        <v>4.3320948895756999</v>
      </c>
      <c r="K106">
        <v>3</v>
      </c>
      <c r="L106">
        <v>0</v>
      </c>
      <c r="M106">
        <v>2.59842519685039</v>
      </c>
      <c r="N106">
        <v>59</v>
      </c>
      <c r="O106">
        <v>44.96</v>
      </c>
      <c r="P106">
        <v>0</v>
      </c>
      <c r="Q106" t="s">
        <v>156</v>
      </c>
      <c r="R106">
        <v>0</v>
      </c>
      <c r="S106">
        <v>0</v>
      </c>
      <c r="T106">
        <v>1</v>
      </c>
      <c r="U106">
        <v>0</v>
      </c>
      <c r="V106">
        <v>0</v>
      </c>
      <c r="W106">
        <v>0</v>
      </c>
      <c r="X106">
        <f t="shared" si="3"/>
        <v>1</v>
      </c>
    </row>
    <row r="107" spans="1:24" x14ac:dyDescent="0.2">
      <c r="A107">
        <v>43223</v>
      </c>
      <c r="B107">
        <v>3123</v>
      </c>
      <c r="C107">
        <v>367</v>
      </c>
      <c r="D107">
        <v>3817</v>
      </c>
      <c r="E107">
        <v>7.1428571428571432</v>
      </c>
      <c r="F107">
        <f t="shared" si="2"/>
        <v>27264.285714285717</v>
      </c>
      <c r="G107">
        <v>3577</v>
      </c>
      <c r="H107">
        <v>4771</v>
      </c>
      <c r="I107">
        <v>49584.330844639662</v>
      </c>
      <c r="J107">
        <v>2.9814953455825708</v>
      </c>
      <c r="K107">
        <v>6</v>
      </c>
      <c r="L107">
        <v>0</v>
      </c>
      <c r="M107">
        <v>2.2047244094488101</v>
      </c>
      <c r="N107">
        <v>69.08</v>
      </c>
      <c r="O107">
        <v>42.08</v>
      </c>
      <c r="P107">
        <v>0</v>
      </c>
      <c r="Q107" t="s">
        <v>157</v>
      </c>
      <c r="R107">
        <v>0</v>
      </c>
      <c r="S107">
        <v>0</v>
      </c>
      <c r="T107">
        <v>0</v>
      </c>
      <c r="U107">
        <v>1</v>
      </c>
      <c r="V107">
        <v>0</v>
      </c>
      <c r="W107">
        <v>0</v>
      </c>
      <c r="X107">
        <f t="shared" si="3"/>
        <v>1</v>
      </c>
    </row>
    <row r="108" spans="1:24" x14ac:dyDescent="0.2">
      <c r="A108">
        <v>43224</v>
      </c>
      <c r="B108">
        <v>4994</v>
      </c>
      <c r="C108">
        <v>592</v>
      </c>
      <c r="D108">
        <v>4262</v>
      </c>
      <c r="E108">
        <v>6.8666666666666663</v>
      </c>
      <c r="F108">
        <f t="shared" si="2"/>
        <v>29265.73333333333</v>
      </c>
      <c r="G108">
        <v>4171</v>
      </c>
      <c r="H108">
        <v>7033</v>
      </c>
      <c r="I108">
        <v>56343.109245537402</v>
      </c>
      <c r="J108">
        <v>3.6982453782163214</v>
      </c>
      <c r="K108">
        <v>3</v>
      </c>
      <c r="L108">
        <v>0</v>
      </c>
      <c r="M108">
        <v>0</v>
      </c>
      <c r="N108">
        <v>75.02</v>
      </c>
      <c r="O108">
        <v>42.08</v>
      </c>
      <c r="P108">
        <v>0</v>
      </c>
      <c r="Q108" t="s">
        <v>158</v>
      </c>
      <c r="R108">
        <v>0</v>
      </c>
      <c r="S108">
        <v>0</v>
      </c>
      <c r="T108">
        <v>0</v>
      </c>
      <c r="U108">
        <v>0</v>
      </c>
      <c r="V108">
        <v>1</v>
      </c>
      <c r="W108">
        <v>0</v>
      </c>
      <c r="X108">
        <f t="shared" si="3"/>
        <v>1</v>
      </c>
    </row>
    <row r="109" spans="1:24" x14ac:dyDescent="0.2">
      <c r="A109">
        <v>43225</v>
      </c>
      <c r="B109">
        <v>3868</v>
      </c>
      <c r="C109">
        <v>516</v>
      </c>
      <c r="D109">
        <v>5135</v>
      </c>
      <c r="E109">
        <v>6.1333333333333337</v>
      </c>
      <c r="F109">
        <f t="shared" si="2"/>
        <v>31494.666666666668</v>
      </c>
      <c r="G109">
        <v>4571</v>
      </c>
      <c r="H109">
        <v>4669</v>
      </c>
      <c r="I109">
        <v>59501.301435553032</v>
      </c>
      <c r="J109">
        <v>2.7017511274936967</v>
      </c>
      <c r="K109">
        <v>1</v>
      </c>
      <c r="L109">
        <v>0</v>
      </c>
      <c r="M109">
        <v>0</v>
      </c>
      <c r="N109">
        <v>80.959999999999994</v>
      </c>
      <c r="O109">
        <v>46.94</v>
      </c>
      <c r="P109">
        <v>0</v>
      </c>
      <c r="Q109" t="s">
        <v>159</v>
      </c>
      <c r="R109">
        <v>0</v>
      </c>
      <c r="S109">
        <v>0</v>
      </c>
      <c r="T109">
        <v>0</v>
      </c>
      <c r="U109">
        <v>0</v>
      </c>
      <c r="V109">
        <v>0</v>
      </c>
      <c r="W109">
        <v>1</v>
      </c>
      <c r="X109">
        <f t="shared" si="3"/>
        <v>1</v>
      </c>
    </row>
    <row r="110" spans="1:24" x14ac:dyDescent="0.2">
      <c r="A110">
        <v>43227</v>
      </c>
      <c r="B110">
        <v>2703</v>
      </c>
      <c r="C110">
        <v>364</v>
      </c>
      <c r="D110">
        <v>3159</v>
      </c>
      <c r="E110">
        <v>6.333333333333333</v>
      </c>
      <c r="F110">
        <f t="shared" si="2"/>
        <v>20007</v>
      </c>
      <c r="G110">
        <v>2488</v>
      </c>
      <c r="H110">
        <v>3190</v>
      </c>
      <c r="I110">
        <v>55692.385914537503</v>
      </c>
      <c r="J110">
        <v>3.3948538172067559</v>
      </c>
      <c r="K110">
        <v>12</v>
      </c>
      <c r="L110">
        <v>0</v>
      </c>
      <c r="M110">
        <v>0</v>
      </c>
      <c r="N110">
        <v>87.08</v>
      </c>
      <c r="O110">
        <v>53.06</v>
      </c>
      <c r="P110">
        <v>0</v>
      </c>
      <c r="Q110" t="s">
        <v>154</v>
      </c>
      <c r="R110">
        <v>1</v>
      </c>
      <c r="S110">
        <v>0</v>
      </c>
      <c r="T110">
        <v>0</v>
      </c>
      <c r="U110">
        <v>0</v>
      </c>
      <c r="V110">
        <v>0</v>
      </c>
      <c r="W110">
        <v>0</v>
      </c>
      <c r="X110">
        <f t="shared" si="3"/>
        <v>0</v>
      </c>
    </row>
    <row r="111" spans="1:24" x14ac:dyDescent="0.2">
      <c r="A111">
        <v>43228</v>
      </c>
      <c r="B111">
        <v>3262</v>
      </c>
      <c r="C111">
        <v>371</v>
      </c>
      <c r="D111">
        <v>3112</v>
      </c>
      <c r="E111">
        <v>6.9333333333333336</v>
      </c>
      <c r="F111">
        <f t="shared" si="2"/>
        <v>21576.533333333333</v>
      </c>
      <c r="G111">
        <v>3102</v>
      </c>
      <c r="H111">
        <v>2855</v>
      </c>
      <c r="I111">
        <v>63571.871328415451</v>
      </c>
      <c r="J111">
        <v>2.9797011398694448</v>
      </c>
      <c r="K111">
        <v>7</v>
      </c>
      <c r="L111">
        <v>0</v>
      </c>
      <c r="M111">
        <v>0</v>
      </c>
      <c r="N111">
        <v>84.02</v>
      </c>
      <c r="O111">
        <v>57.02</v>
      </c>
      <c r="P111">
        <v>0</v>
      </c>
      <c r="Q111" t="s">
        <v>155</v>
      </c>
      <c r="R111">
        <v>0</v>
      </c>
      <c r="S111">
        <v>1</v>
      </c>
      <c r="T111">
        <v>0</v>
      </c>
      <c r="U111">
        <v>0</v>
      </c>
      <c r="V111">
        <v>0</v>
      </c>
      <c r="W111">
        <v>0</v>
      </c>
      <c r="X111">
        <f t="shared" si="3"/>
        <v>0</v>
      </c>
    </row>
    <row r="112" spans="1:24" x14ac:dyDescent="0.2">
      <c r="A112">
        <v>43229</v>
      </c>
      <c r="B112">
        <v>3046</v>
      </c>
      <c r="C112">
        <v>413</v>
      </c>
      <c r="D112">
        <v>2969</v>
      </c>
      <c r="E112">
        <v>6.2</v>
      </c>
      <c r="F112">
        <f t="shared" si="2"/>
        <v>18407.8</v>
      </c>
      <c r="G112">
        <v>3064</v>
      </c>
      <c r="H112">
        <v>3322</v>
      </c>
      <c r="I112">
        <v>46185.336799790319</v>
      </c>
      <c r="J112">
        <v>4.3271181491464485</v>
      </c>
      <c r="K112">
        <v>2</v>
      </c>
      <c r="L112">
        <v>0</v>
      </c>
      <c r="M112">
        <v>0</v>
      </c>
      <c r="N112">
        <v>87.08</v>
      </c>
      <c r="O112">
        <v>57.92</v>
      </c>
      <c r="P112">
        <v>0</v>
      </c>
      <c r="Q112" t="s">
        <v>156</v>
      </c>
      <c r="R112">
        <v>0</v>
      </c>
      <c r="S112">
        <v>0</v>
      </c>
      <c r="T112">
        <v>1</v>
      </c>
      <c r="U112">
        <v>0</v>
      </c>
      <c r="V112">
        <v>0</v>
      </c>
      <c r="W112">
        <v>0</v>
      </c>
      <c r="X112">
        <f t="shared" si="3"/>
        <v>0</v>
      </c>
    </row>
    <row r="113" spans="1:24" x14ac:dyDescent="0.2">
      <c r="A113">
        <v>43230</v>
      </c>
      <c r="B113">
        <v>3593</v>
      </c>
      <c r="C113">
        <v>408</v>
      </c>
      <c r="D113">
        <v>3467</v>
      </c>
      <c r="E113">
        <v>7.8</v>
      </c>
      <c r="F113">
        <f t="shared" si="2"/>
        <v>27042.6</v>
      </c>
      <c r="G113">
        <v>2725</v>
      </c>
      <c r="H113">
        <v>3123</v>
      </c>
      <c r="I113">
        <v>61265.664871203036</v>
      </c>
      <c r="J113">
        <v>2.7288138430601987</v>
      </c>
      <c r="K113">
        <v>3</v>
      </c>
      <c r="L113">
        <v>0</v>
      </c>
      <c r="M113">
        <v>0</v>
      </c>
      <c r="N113">
        <v>87.08</v>
      </c>
      <c r="O113">
        <v>57.02</v>
      </c>
      <c r="P113">
        <v>0</v>
      </c>
      <c r="Q113" t="s">
        <v>157</v>
      </c>
      <c r="R113">
        <v>0</v>
      </c>
      <c r="S113">
        <v>0</v>
      </c>
      <c r="T113">
        <v>0</v>
      </c>
      <c r="U113">
        <v>1</v>
      </c>
      <c r="V113">
        <v>0</v>
      </c>
      <c r="W113">
        <v>0</v>
      </c>
      <c r="X113">
        <f t="shared" si="3"/>
        <v>1</v>
      </c>
    </row>
    <row r="114" spans="1:24" x14ac:dyDescent="0.2">
      <c r="A114">
        <v>43231</v>
      </c>
      <c r="B114">
        <v>3333</v>
      </c>
      <c r="C114">
        <v>416</v>
      </c>
      <c r="D114">
        <v>4978</v>
      </c>
      <c r="E114">
        <v>6.2666666666666666</v>
      </c>
      <c r="F114">
        <f t="shared" si="2"/>
        <v>31195.466666666667</v>
      </c>
      <c r="G114">
        <v>4521</v>
      </c>
      <c r="H114">
        <v>4994</v>
      </c>
      <c r="I114">
        <v>53733.558166947172</v>
      </c>
      <c r="J114">
        <v>4.3341528885421416</v>
      </c>
      <c r="K114">
        <v>2</v>
      </c>
      <c r="L114">
        <v>0</v>
      </c>
      <c r="M114">
        <v>4.0157480314960603</v>
      </c>
      <c r="N114">
        <v>77</v>
      </c>
      <c r="O114">
        <v>48.92</v>
      </c>
      <c r="P114">
        <v>0</v>
      </c>
      <c r="Q114" t="s">
        <v>158</v>
      </c>
      <c r="R114">
        <v>0</v>
      </c>
      <c r="S114">
        <v>0</v>
      </c>
      <c r="T114">
        <v>0</v>
      </c>
      <c r="U114">
        <v>0</v>
      </c>
      <c r="V114">
        <v>1</v>
      </c>
      <c r="W114">
        <v>0</v>
      </c>
      <c r="X114">
        <f t="shared" si="3"/>
        <v>1</v>
      </c>
    </row>
    <row r="115" spans="1:24" x14ac:dyDescent="0.2">
      <c r="A115">
        <v>43232</v>
      </c>
      <c r="B115">
        <v>5281</v>
      </c>
      <c r="C115">
        <v>582</v>
      </c>
      <c r="D115">
        <v>4921</v>
      </c>
      <c r="E115">
        <v>7.4666666666666668</v>
      </c>
      <c r="F115">
        <f t="shared" si="2"/>
        <v>36743.466666666667</v>
      </c>
      <c r="G115">
        <v>4642</v>
      </c>
      <c r="H115">
        <v>3868</v>
      </c>
      <c r="I115">
        <v>62657.000263359041</v>
      </c>
      <c r="J115">
        <v>2.3034919130947693</v>
      </c>
      <c r="K115">
        <v>2</v>
      </c>
      <c r="L115">
        <v>0</v>
      </c>
      <c r="M115">
        <v>3.1102362204724399</v>
      </c>
      <c r="N115">
        <v>53.96</v>
      </c>
      <c r="O115">
        <v>44.06</v>
      </c>
      <c r="P115">
        <v>0</v>
      </c>
      <c r="Q115" t="s">
        <v>159</v>
      </c>
      <c r="R115">
        <v>0</v>
      </c>
      <c r="S115">
        <v>0</v>
      </c>
      <c r="T115">
        <v>0</v>
      </c>
      <c r="U115">
        <v>0</v>
      </c>
      <c r="V115">
        <v>0</v>
      </c>
      <c r="W115">
        <v>1</v>
      </c>
      <c r="X115">
        <f t="shared" si="3"/>
        <v>1</v>
      </c>
    </row>
    <row r="116" spans="1:24" x14ac:dyDescent="0.2">
      <c r="A116">
        <v>43234</v>
      </c>
      <c r="B116">
        <v>2501</v>
      </c>
      <c r="C116">
        <v>315</v>
      </c>
      <c r="D116">
        <v>2625</v>
      </c>
      <c r="E116">
        <v>6.333333333333333</v>
      </c>
      <c r="F116">
        <f t="shared" si="2"/>
        <v>16625</v>
      </c>
      <c r="G116">
        <v>2592</v>
      </c>
      <c r="H116">
        <v>2703</v>
      </c>
      <c r="I116">
        <v>54766.501863954669</v>
      </c>
      <c r="J116">
        <v>4.5356756636065718</v>
      </c>
      <c r="K116">
        <v>5</v>
      </c>
      <c r="L116">
        <v>0</v>
      </c>
      <c r="M116">
        <v>0.511811023622047</v>
      </c>
      <c r="N116">
        <v>69.98</v>
      </c>
      <c r="O116">
        <v>44.06</v>
      </c>
      <c r="P116">
        <v>0</v>
      </c>
      <c r="Q116" t="s">
        <v>154</v>
      </c>
      <c r="R116">
        <v>1</v>
      </c>
      <c r="S116">
        <v>0</v>
      </c>
      <c r="T116">
        <v>0</v>
      </c>
      <c r="U116">
        <v>0</v>
      </c>
      <c r="V116">
        <v>0</v>
      </c>
      <c r="W116">
        <v>0</v>
      </c>
      <c r="X116">
        <f t="shared" si="3"/>
        <v>0</v>
      </c>
    </row>
    <row r="117" spans="1:24" x14ac:dyDescent="0.2">
      <c r="A117">
        <v>43235</v>
      </c>
      <c r="B117">
        <v>2560</v>
      </c>
      <c r="C117">
        <v>309</v>
      </c>
      <c r="D117">
        <v>2739</v>
      </c>
      <c r="E117">
        <v>6.4666666666666668</v>
      </c>
      <c r="F117">
        <f t="shared" si="2"/>
        <v>17712.2</v>
      </c>
      <c r="G117">
        <v>3894</v>
      </c>
      <c r="H117">
        <v>3262</v>
      </c>
      <c r="I117">
        <v>67556.53670778044</v>
      </c>
      <c r="J117">
        <v>1.8050352369103437</v>
      </c>
      <c r="K117">
        <v>1</v>
      </c>
      <c r="L117">
        <v>0</v>
      </c>
      <c r="M117">
        <v>0.39370078740157399</v>
      </c>
      <c r="N117">
        <v>77</v>
      </c>
      <c r="O117">
        <v>46.04</v>
      </c>
      <c r="P117">
        <v>0</v>
      </c>
      <c r="Q117" t="s">
        <v>155</v>
      </c>
      <c r="R117">
        <v>0</v>
      </c>
      <c r="S117">
        <v>1</v>
      </c>
      <c r="T117">
        <v>0</v>
      </c>
      <c r="U117">
        <v>0</v>
      </c>
      <c r="V117">
        <v>0</v>
      </c>
      <c r="W117">
        <v>0</v>
      </c>
      <c r="X117">
        <f t="shared" si="3"/>
        <v>0</v>
      </c>
    </row>
    <row r="118" spans="1:24" x14ac:dyDescent="0.2">
      <c r="A118">
        <v>43236</v>
      </c>
      <c r="B118">
        <v>3054</v>
      </c>
      <c r="C118">
        <v>361</v>
      </c>
      <c r="D118">
        <v>2785</v>
      </c>
      <c r="E118">
        <v>6.7333333333333334</v>
      </c>
      <c r="F118">
        <f t="shared" si="2"/>
        <v>18752.333333333332</v>
      </c>
      <c r="G118">
        <v>3096</v>
      </c>
      <c r="H118">
        <v>3046</v>
      </c>
      <c r="I118">
        <v>58158.19986758451</v>
      </c>
      <c r="J118">
        <v>4.282942965080891</v>
      </c>
      <c r="K118">
        <v>2</v>
      </c>
      <c r="L118">
        <v>0</v>
      </c>
      <c r="M118">
        <v>0</v>
      </c>
      <c r="N118">
        <v>82.94</v>
      </c>
      <c r="O118">
        <v>48.92</v>
      </c>
      <c r="P118">
        <v>0</v>
      </c>
      <c r="Q118" t="s">
        <v>156</v>
      </c>
      <c r="R118">
        <v>0</v>
      </c>
      <c r="S118">
        <v>0</v>
      </c>
      <c r="T118">
        <v>1</v>
      </c>
      <c r="U118">
        <v>0</v>
      </c>
      <c r="V118">
        <v>0</v>
      </c>
      <c r="W118">
        <v>0</v>
      </c>
      <c r="X118">
        <f t="shared" si="3"/>
        <v>0</v>
      </c>
    </row>
    <row r="119" spans="1:24" x14ac:dyDescent="0.2">
      <c r="A119">
        <v>43237</v>
      </c>
      <c r="B119">
        <v>3163</v>
      </c>
      <c r="C119">
        <v>416</v>
      </c>
      <c r="D119">
        <v>2930</v>
      </c>
      <c r="E119">
        <v>6.1333333333333337</v>
      </c>
      <c r="F119">
        <f t="shared" si="2"/>
        <v>17970.666666666668</v>
      </c>
      <c r="G119">
        <v>3967</v>
      </c>
      <c r="H119">
        <v>3593</v>
      </c>
      <c r="I119">
        <v>56190.174140960415</v>
      </c>
      <c r="J119">
        <v>3.4876420030978932</v>
      </c>
      <c r="K119">
        <v>3</v>
      </c>
      <c r="L119">
        <v>0</v>
      </c>
      <c r="M119">
        <v>0</v>
      </c>
      <c r="N119">
        <v>82.04</v>
      </c>
      <c r="O119">
        <v>51.98</v>
      </c>
      <c r="P119">
        <v>0</v>
      </c>
      <c r="Q119" t="s">
        <v>157</v>
      </c>
      <c r="R119">
        <v>0</v>
      </c>
      <c r="S119">
        <v>0</v>
      </c>
      <c r="T119">
        <v>0</v>
      </c>
      <c r="U119">
        <v>1</v>
      </c>
      <c r="V119">
        <v>0</v>
      </c>
      <c r="W119">
        <v>0</v>
      </c>
      <c r="X119">
        <f t="shared" si="3"/>
        <v>0</v>
      </c>
    </row>
    <row r="120" spans="1:24" x14ac:dyDescent="0.2">
      <c r="A120">
        <v>43238</v>
      </c>
      <c r="B120">
        <v>3858</v>
      </c>
      <c r="C120">
        <v>503</v>
      </c>
      <c r="D120">
        <v>4160</v>
      </c>
      <c r="E120">
        <v>6.333333333333333</v>
      </c>
      <c r="F120">
        <f t="shared" si="2"/>
        <v>26346.666666666664</v>
      </c>
      <c r="G120">
        <v>4857</v>
      </c>
      <c r="H120">
        <v>3333</v>
      </c>
      <c r="I120">
        <v>53907.128192042168</v>
      </c>
      <c r="J120">
        <v>3.8671891472882485</v>
      </c>
      <c r="K120">
        <v>3</v>
      </c>
      <c r="L120">
        <v>0</v>
      </c>
      <c r="M120">
        <v>0</v>
      </c>
      <c r="N120">
        <v>82.04</v>
      </c>
      <c r="O120">
        <v>51.98</v>
      </c>
      <c r="P120">
        <v>0</v>
      </c>
      <c r="Q120" t="s">
        <v>158</v>
      </c>
      <c r="R120">
        <v>0</v>
      </c>
      <c r="S120">
        <v>0</v>
      </c>
      <c r="T120">
        <v>0</v>
      </c>
      <c r="U120">
        <v>0</v>
      </c>
      <c r="V120">
        <v>1</v>
      </c>
      <c r="W120">
        <v>0</v>
      </c>
      <c r="X120">
        <f t="shared" si="3"/>
        <v>1</v>
      </c>
    </row>
    <row r="121" spans="1:24" x14ac:dyDescent="0.2">
      <c r="A121">
        <v>43239</v>
      </c>
      <c r="B121">
        <v>4616</v>
      </c>
      <c r="C121">
        <v>534</v>
      </c>
      <c r="D121">
        <v>4724</v>
      </c>
      <c r="E121">
        <v>6.9333333333333336</v>
      </c>
      <c r="F121">
        <f t="shared" si="2"/>
        <v>32753.066666666669</v>
      </c>
      <c r="G121">
        <v>4896</v>
      </c>
      <c r="H121">
        <v>5281</v>
      </c>
      <c r="I121">
        <v>64642.014369630553</v>
      </c>
      <c r="J121">
        <v>2.2551177472131267</v>
      </c>
      <c r="K121">
        <v>3</v>
      </c>
      <c r="L121">
        <v>0</v>
      </c>
      <c r="M121">
        <v>0</v>
      </c>
      <c r="N121">
        <v>77</v>
      </c>
      <c r="O121">
        <v>48.02</v>
      </c>
      <c r="P121">
        <v>0</v>
      </c>
      <c r="Q121" t="s">
        <v>159</v>
      </c>
      <c r="R121">
        <v>0</v>
      </c>
      <c r="S121">
        <v>0</v>
      </c>
      <c r="T121">
        <v>0</v>
      </c>
      <c r="U121">
        <v>0</v>
      </c>
      <c r="V121">
        <v>0</v>
      </c>
      <c r="W121">
        <v>1</v>
      </c>
      <c r="X121">
        <f t="shared" si="3"/>
        <v>1</v>
      </c>
    </row>
    <row r="122" spans="1:24" x14ac:dyDescent="0.2">
      <c r="A122">
        <v>43241</v>
      </c>
      <c r="B122">
        <v>2482</v>
      </c>
      <c r="C122">
        <v>329</v>
      </c>
      <c r="D122">
        <v>2929</v>
      </c>
      <c r="E122">
        <v>6.333333333333333</v>
      </c>
      <c r="F122">
        <f t="shared" si="2"/>
        <v>18550.333333333332</v>
      </c>
      <c r="G122">
        <v>3320</v>
      </c>
      <c r="H122">
        <v>2501</v>
      </c>
      <c r="I122">
        <v>54526.254827282261</v>
      </c>
      <c r="J122">
        <v>6.588625820006409</v>
      </c>
      <c r="K122">
        <v>7</v>
      </c>
      <c r="L122">
        <v>0</v>
      </c>
      <c r="M122">
        <v>0</v>
      </c>
      <c r="N122">
        <v>82.94</v>
      </c>
      <c r="O122">
        <v>51.08</v>
      </c>
      <c r="P122">
        <v>0</v>
      </c>
      <c r="Q122" t="s">
        <v>154</v>
      </c>
      <c r="R122">
        <v>1</v>
      </c>
      <c r="S122">
        <v>0</v>
      </c>
      <c r="T122">
        <v>0</v>
      </c>
      <c r="U122">
        <v>0</v>
      </c>
      <c r="V122">
        <v>0</v>
      </c>
      <c r="W122">
        <v>0</v>
      </c>
      <c r="X122">
        <f t="shared" si="3"/>
        <v>0</v>
      </c>
    </row>
    <row r="123" spans="1:24" x14ac:dyDescent="0.2">
      <c r="A123">
        <v>43242</v>
      </c>
      <c r="B123">
        <v>2609</v>
      </c>
      <c r="C123">
        <v>327</v>
      </c>
      <c r="D123">
        <v>3858</v>
      </c>
      <c r="E123">
        <v>6.7333333333333334</v>
      </c>
      <c r="F123">
        <f t="shared" si="2"/>
        <v>25977.200000000001</v>
      </c>
      <c r="G123">
        <v>3261</v>
      </c>
      <c r="H123">
        <v>2560</v>
      </c>
      <c r="I123">
        <v>54563.374226818909</v>
      </c>
      <c r="J123">
        <v>5.9426300548436632</v>
      </c>
      <c r="K123">
        <v>9</v>
      </c>
      <c r="L123">
        <v>0</v>
      </c>
      <c r="M123">
        <v>0.39370078740157399</v>
      </c>
      <c r="N123">
        <v>77</v>
      </c>
      <c r="O123">
        <v>51.98</v>
      </c>
      <c r="P123">
        <v>0</v>
      </c>
      <c r="Q123" t="s">
        <v>155</v>
      </c>
      <c r="R123">
        <v>0</v>
      </c>
      <c r="S123">
        <v>1</v>
      </c>
      <c r="T123">
        <v>0</v>
      </c>
      <c r="U123">
        <v>0</v>
      </c>
      <c r="V123">
        <v>0</v>
      </c>
      <c r="W123">
        <v>0</v>
      </c>
      <c r="X123">
        <f t="shared" si="3"/>
        <v>1</v>
      </c>
    </row>
    <row r="124" spans="1:24" x14ac:dyDescent="0.2">
      <c r="A124">
        <v>43243</v>
      </c>
      <c r="B124">
        <v>3107</v>
      </c>
      <c r="C124">
        <v>405</v>
      </c>
      <c r="D124">
        <v>2356</v>
      </c>
      <c r="E124">
        <v>6.4</v>
      </c>
      <c r="F124">
        <f t="shared" si="2"/>
        <v>15078.400000000001</v>
      </c>
      <c r="G124">
        <v>4172</v>
      </c>
      <c r="H124">
        <v>3054</v>
      </c>
      <c r="I124">
        <v>69082.165295869723</v>
      </c>
      <c r="J124">
        <v>2.8576216155146961</v>
      </c>
      <c r="K124">
        <v>8</v>
      </c>
      <c r="L124">
        <v>0</v>
      </c>
      <c r="M124">
        <v>0</v>
      </c>
      <c r="N124">
        <v>78.08</v>
      </c>
      <c r="O124">
        <v>48.02</v>
      </c>
      <c r="P124">
        <v>0</v>
      </c>
      <c r="Q124" t="s">
        <v>156</v>
      </c>
      <c r="R124">
        <v>0</v>
      </c>
      <c r="S124">
        <v>0</v>
      </c>
      <c r="T124">
        <v>1</v>
      </c>
      <c r="U124">
        <v>0</v>
      </c>
      <c r="V124">
        <v>0</v>
      </c>
      <c r="W124">
        <v>0</v>
      </c>
      <c r="X124">
        <f t="shared" si="3"/>
        <v>0</v>
      </c>
    </row>
    <row r="125" spans="1:24" x14ac:dyDescent="0.2">
      <c r="A125">
        <v>43244</v>
      </c>
      <c r="B125">
        <v>2948</v>
      </c>
      <c r="C125">
        <v>354</v>
      </c>
      <c r="D125">
        <v>3780</v>
      </c>
      <c r="E125">
        <v>6.666666666666667</v>
      </c>
      <c r="F125">
        <f t="shared" si="2"/>
        <v>25200</v>
      </c>
      <c r="G125">
        <v>4813</v>
      </c>
      <c r="H125">
        <v>3163</v>
      </c>
      <c r="I125">
        <v>60169.746722916992</v>
      </c>
      <c r="J125">
        <v>3.8532925912329863</v>
      </c>
      <c r="K125">
        <v>2</v>
      </c>
      <c r="L125">
        <v>0</v>
      </c>
      <c r="M125">
        <v>0</v>
      </c>
      <c r="N125">
        <v>86</v>
      </c>
      <c r="O125">
        <v>53.06</v>
      </c>
      <c r="P125">
        <v>0</v>
      </c>
      <c r="Q125" t="s">
        <v>157</v>
      </c>
      <c r="R125">
        <v>0</v>
      </c>
      <c r="S125">
        <v>0</v>
      </c>
      <c r="T125">
        <v>0</v>
      </c>
      <c r="U125">
        <v>1</v>
      </c>
      <c r="V125">
        <v>0</v>
      </c>
      <c r="W125">
        <v>0</v>
      </c>
      <c r="X125">
        <f t="shared" si="3"/>
        <v>1</v>
      </c>
    </row>
    <row r="126" spans="1:24" x14ac:dyDescent="0.2">
      <c r="A126">
        <v>43245</v>
      </c>
      <c r="B126">
        <v>3981</v>
      </c>
      <c r="C126">
        <v>503</v>
      </c>
      <c r="D126">
        <v>5311</v>
      </c>
      <c r="E126">
        <v>6.4666666666666668</v>
      </c>
      <c r="F126">
        <f t="shared" si="2"/>
        <v>34344.466666666667</v>
      </c>
      <c r="G126">
        <v>7033</v>
      </c>
      <c r="H126">
        <v>3858</v>
      </c>
      <c r="I126">
        <v>55578.129094908596</v>
      </c>
      <c r="J126">
        <v>6.1098407003759121</v>
      </c>
      <c r="K126">
        <v>4</v>
      </c>
      <c r="L126">
        <v>0</v>
      </c>
      <c r="M126">
        <v>0</v>
      </c>
      <c r="N126">
        <v>89.06</v>
      </c>
      <c r="O126">
        <v>53.96</v>
      </c>
      <c r="P126">
        <v>0</v>
      </c>
      <c r="Q126" t="s">
        <v>158</v>
      </c>
      <c r="R126">
        <v>0</v>
      </c>
      <c r="S126">
        <v>0</v>
      </c>
      <c r="T126">
        <v>0</v>
      </c>
      <c r="U126">
        <v>0</v>
      </c>
      <c r="V126">
        <v>1</v>
      </c>
      <c r="W126">
        <v>0</v>
      </c>
      <c r="X126">
        <f t="shared" si="3"/>
        <v>1</v>
      </c>
    </row>
    <row r="127" spans="1:24" x14ac:dyDescent="0.2">
      <c r="A127">
        <v>43246</v>
      </c>
      <c r="B127">
        <v>4149</v>
      </c>
      <c r="C127">
        <v>538</v>
      </c>
      <c r="D127">
        <v>4941</v>
      </c>
      <c r="E127">
        <v>6.4</v>
      </c>
      <c r="F127">
        <f t="shared" si="2"/>
        <v>31622.400000000001</v>
      </c>
      <c r="G127">
        <v>4669</v>
      </c>
      <c r="H127">
        <v>4616</v>
      </c>
      <c r="I127">
        <v>70454.867552489231</v>
      </c>
      <c r="J127">
        <v>2.3193744068276803</v>
      </c>
      <c r="K127">
        <v>4</v>
      </c>
      <c r="L127">
        <v>0</v>
      </c>
      <c r="M127">
        <v>0</v>
      </c>
      <c r="N127">
        <v>87.98</v>
      </c>
      <c r="O127">
        <v>53.96</v>
      </c>
      <c r="P127">
        <v>0</v>
      </c>
      <c r="Q127" t="s">
        <v>159</v>
      </c>
      <c r="R127">
        <v>0</v>
      </c>
      <c r="S127">
        <v>0</v>
      </c>
      <c r="T127">
        <v>0</v>
      </c>
      <c r="U127">
        <v>0</v>
      </c>
      <c r="V127">
        <v>0</v>
      </c>
      <c r="W127">
        <v>1</v>
      </c>
      <c r="X127">
        <f t="shared" si="3"/>
        <v>1</v>
      </c>
    </row>
    <row r="128" spans="1:24" x14ac:dyDescent="0.2">
      <c r="A128">
        <v>43248</v>
      </c>
      <c r="B128">
        <v>4242</v>
      </c>
      <c r="C128">
        <v>462</v>
      </c>
      <c r="D128">
        <v>4573</v>
      </c>
      <c r="E128">
        <v>7.333333333333333</v>
      </c>
      <c r="F128">
        <f t="shared" si="2"/>
        <v>33535.333333333328</v>
      </c>
      <c r="G128">
        <v>3190</v>
      </c>
      <c r="H128">
        <v>2482</v>
      </c>
      <c r="I128">
        <v>64751.842341075651</v>
      </c>
      <c r="J128">
        <v>2.7815769106062564</v>
      </c>
      <c r="K128">
        <v>2</v>
      </c>
      <c r="L128">
        <v>0</v>
      </c>
      <c r="M128">
        <v>0</v>
      </c>
      <c r="N128">
        <v>71.06</v>
      </c>
      <c r="O128">
        <v>48.92</v>
      </c>
      <c r="P128">
        <v>0</v>
      </c>
      <c r="Q128" t="s">
        <v>154</v>
      </c>
      <c r="R128">
        <v>1</v>
      </c>
      <c r="S128">
        <v>0</v>
      </c>
      <c r="T128">
        <v>0</v>
      </c>
      <c r="U128">
        <v>0</v>
      </c>
      <c r="V128">
        <v>0</v>
      </c>
      <c r="W128">
        <v>0</v>
      </c>
      <c r="X128">
        <f t="shared" si="3"/>
        <v>1</v>
      </c>
    </row>
    <row r="129" spans="1:24" x14ac:dyDescent="0.2">
      <c r="A129">
        <v>43249</v>
      </c>
      <c r="B129">
        <v>2572</v>
      </c>
      <c r="C129">
        <v>289</v>
      </c>
      <c r="D129">
        <v>2836</v>
      </c>
      <c r="E129">
        <v>7</v>
      </c>
      <c r="F129">
        <f t="shared" si="2"/>
        <v>19852</v>
      </c>
      <c r="G129">
        <v>2855</v>
      </c>
      <c r="H129">
        <v>2609</v>
      </c>
      <c r="I129">
        <v>51264.997378173081</v>
      </c>
      <c r="J129">
        <v>5.0857105852374334</v>
      </c>
      <c r="K129">
        <v>5</v>
      </c>
      <c r="L129">
        <v>0</v>
      </c>
      <c r="M129">
        <v>0</v>
      </c>
      <c r="N129">
        <v>78.08</v>
      </c>
      <c r="O129">
        <v>48.92</v>
      </c>
      <c r="P129">
        <v>0</v>
      </c>
      <c r="Q129" t="s">
        <v>155</v>
      </c>
      <c r="R129">
        <v>0</v>
      </c>
      <c r="S129">
        <v>1</v>
      </c>
      <c r="T129">
        <v>0</v>
      </c>
      <c r="U129">
        <v>0</v>
      </c>
      <c r="V129">
        <v>0</v>
      </c>
      <c r="W129">
        <v>0</v>
      </c>
      <c r="X129">
        <f t="shared" si="3"/>
        <v>0</v>
      </c>
    </row>
    <row r="130" spans="1:24" x14ac:dyDescent="0.2">
      <c r="A130">
        <v>43250</v>
      </c>
      <c r="B130">
        <v>2879</v>
      </c>
      <c r="C130">
        <v>374</v>
      </c>
      <c r="D130">
        <v>2813</v>
      </c>
      <c r="E130">
        <v>7</v>
      </c>
      <c r="F130">
        <f t="shared" ref="F130:F193" si="4">D130*E130</f>
        <v>19691</v>
      </c>
      <c r="G130">
        <v>3322</v>
      </c>
      <c r="H130">
        <v>3107</v>
      </c>
      <c r="I130">
        <v>72830.18178932718</v>
      </c>
      <c r="J130">
        <v>3.23289263568675</v>
      </c>
      <c r="K130">
        <v>15</v>
      </c>
      <c r="L130">
        <v>0</v>
      </c>
      <c r="M130">
        <v>0</v>
      </c>
      <c r="N130">
        <v>86</v>
      </c>
      <c r="O130">
        <v>51.98</v>
      </c>
      <c r="P130">
        <v>0</v>
      </c>
      <c r="Q130" t="s">
        <v>156</v>
      </c>
      <c r="R130">
        <v>0</v>
      </c>
      <c r="S130">
        <v>0</v>
      </c>
      <c r="T130">
        <v>1</v>
      </c>
      <c r="U130">
        <v>0</v>
      </c>
      <c r="V130">
        <v>0</v>
      </c>
      <c r="W130">
        <v>0</v>
      </c>
      <c r="X130">
        <f t="shared" ref="X130:X193" si="5">IF(D130&gt;3257,1,0)</f>
        <v>0</v>
      </c>
    </row>
    <row r="131" spans="1:24" x14ac:dyDescent="0.2">
      <c r="A131">
        <v>43251</v>
      </c>
      <c r="B131">
        <v>3490</v>
      </c>
      <c r="C131">
        <v>476</v>
      </c>
      <c r="D131">
        <v>6148</v>
      </c>
      <c r="E131">
        <v>6.333333333333333</v>
      </c>
      <c r="F131">
        <f t="shared" si="4"/>
        <v>38937.333333333328</v>
      </c>
      <c r="G131">
        <v>3123</v>
      </c>
      <c r="H131">
        <v>2948</v>
      </c>
      <c r="I131">
        <v>53728.495809764747</v>
      </c>
      <c r="J131">
        <v>3.8868506156594287</v>
      </c>
      <c r="K131">
        <v>5</v>
      </c>
      <c r="L131">
        <v>0</v>
      </c>
      <c r="M131">
        <v>0</v>
      </c>
      <c r="N131">
        <v>89.06</v>
      </c>
      <c r="O131">
        <v>55.94</v>
      </c>
      <c r="P131">
        <v>0</v>
      </c>
      <c r="Q131" t="s">
        <v>157</v>
      </c>
      <c r="R131">
        <v>0</v>
      </c>
      <c r="S131">
        <v>0</v>
      </c>
      <c r="T131">
        <v>0</v>
      </c>
      <c r="U131">
        <v>1</v>
      </c>
      <c r="V131">
        <v>0</v>
      </c>
      <c r="W131">
        <v>0</v>
      </c>
      <c r="X131">
        <f t="shared" si="5"/>
        <v>1</v>
      </c>
    </row>
    <row r="132" spans="1:24" x14ac:dyDescent="0.2">
      <c r="A132">
        <v>43252</v>
      </c>
      <c r="B132">
        <v>6076</v>
      </c>
      <c r="C132">
        <v>723</v>
      </c>
      <c r="D132">
        <v>3484</v>
      </c>
      <c r="E132">
        <v>6.7333333333333334</v>
      </c>
      <c r="F132">
        <f t="shared" si="4"/>
        <v>23458.933333333334</v>
      </c>
      <c r="G132">
        <v>4994</v>
      </c>
      <c r="H132">
        <v>3981</v>
      </c>
      <c r="I132">
        <v>56264.715051113439</v>
      </c>
      <c r="J132">
        <v>6.9560503504569251</v>
      </c>
      <c r="K132">
        <v>5</v>
      </c>
      <c r="L132">
        <v>0</v>
      </c>
      <c r="M132">
        <v>0</v>
      </c>
      <c r="N132">
        <v>82.94</v>
      </c>
      <c r="O132">
        <v>55.04</v>
      </c>
      <c r="P132">
        <v>0</v>
      </c>
      <c r="Q132" t="s">
        <v>158</v>
      </c>
      <c r="R132">
        <v>0</v>
      </c>
      <c r="S132">
        <v>0</v>
      </c>
      <c r="T132">
        <v>0</v>
      </c>
      <c r="U132">
        <v>0</v>
      </c>
      <c r="V132">
        <v>1</v>
      </c>
      <c r="W132">
        <v>0</v>
      </c>
      <c r="X132">
        <f t="shared" si="5"/>
        <v>1</v>
      </c>
    </row>
    <row r="133" spans="1:24" x14ac:dyDescent="0.2">
      <c r="A133">
        <v>43253</v>
      </c>
      <c r="B133">
        <v>3845</v>
      </c>
      <c r="C133">
        <v>471</v>
      </c>
      <c r="D133">
        <v>4256</v>
      </c>
      <c r="E133">
        <v>6.666666666666667</v>
      </c>
      <c r="F133">
        <f t="shared" si="4"/>
        <v>28373.333333333336</v>
      </c>
      <c r="G133">
        <v>3868</v>
      </c>
      <c r="H133">
        <v>4149</v>
      </c>
      <c r="I133">
        <v>61852.886258268525</v>
      </c>
      <c r="J133">
        <v>3.796992939666235</v>
      </c>
      <c r="K133">
        <v>1</v>
      </c>
      <c r="L133">
        <v>0</v>
      </c>
      <c r="M133">
        <v>0</v>
      </c>
      <c r="N133">
        <v>82.94</v>
      </c>
      <c r="O133">
        <v>46.04</v>
      </c>
      <c r="P133">
        <v>0</v>
      </c>
      <c r="Q133" t="s">
        <v>159</v>
      </c>
      <c r="R133">
        <v>0</v>
      </c>
      <c r="S133">
        <v>0</v>
      </c>
      <c r="T133">
        <v>0</v>
      </c>
      <c r="U133">
        <v>0</v>
      </c>
      <c r="V133">
        <v>0</v>
      </c>
      <c r="W133">
        <v>1</v>
      </c>
      <c r="X133">
        <f t="shared" si="5"/>
        <v>1</v>
      </c>
    </row>
    <row r="134" spans="1:24" x14ac:dyDescent="0.2">
      <c r="A134">
        <v>43255</v>
      </c>
      <c r="B134">
        <v>2598</v>
      </c>
      <c r="C134">
        <v>327</v>
      </c>
      <c r="D134">
        <v>2117</v>
      </c>
      <c r="E134">
        <v>6.666666666666667</v>
      </c>
      <c r="F134">
        <f t="shared" si="4"/>
        <v>14113.333333333334</v>
      </c>
      <c r="G134">
        <v>2703</v>
      </c>
      <c r="H134">
        <v>4242</v>
      </c>
      <c r="I134">
        <v>52000.045033855014</v>
      </c>
      <c r="J134">
        <v>2.4272309912309877</v>
      </c>
      <c r="K134">
        <v>6</v>
      </c>
      <c r="L134">
        <v>0</v>
      </c>
      <c r="N134">
        <v>96.08</v>
      </c>
      <c r="O134">
        <v>51.08</v>
      </c>
      <c r="P134">
        <v>0</v>
      </c>
      <c r="Q134" t="s">
        <v>154</v>
      </c>
      <c r="R134">
        <v>1</v>
      </c>
      <c r="S134">
        <v>0</v>
      </c>
      <c r="T134">
        <v>0</v>
      </c>
      <c r="U134">
        <v>0</v>
      </c>
      <c r="V134">
        <v>0</v>
      </c>
      <c r="W134">
        <v>0</v>
      </c>
      <c r="X134">
        <f t="shared" si="5"/>
        <v>0</v>
      </c>
    </row>
    <row r="135" spans="1:24" x14ac:dyDescent="0.2">
      <c r="A135">
        <v>43256</v>
      </c>
      <c r="B135">
        <v>2141</v>
      </c>
      <c r="C135">
        <v>255</v>
      </c>
      <c r="D135">
        <v>2746</v>
      </c>
      <c r="E135">
        <v>6.4666666666666668</v>
      </c>
      <c r="F135">
        <f t="shared" si="4"/>
        <v>17757.466666666667</v>
      </c>
      <c r="G135">
        <v>3262</v>
      </c>
      <c r="H135">
        <v>2572</v>
      </c>
      <c r="I135">
        <v>59478.332645159047</v>
      </c>
      <c r="J135">
        <v>9.6625249089534737</v>
      </c>
      <c r="K135">
        <v>6</v>
      </c>
      <c r="L135">
        <v>0</v>
      </c>
      <c r="M135">
        <v>0</v>
      </c>
      <c r="N135">
        <v>96.08</v>
      </c>
      <c r="O135">
        <v>60.08</v>
      </c>
      <c r="P135">
        <v>0</v>
      </c>
      <c r="Q135" t="s">
        <v>155</v>
      </c>
      <c r="R135">
        <v>0</v>
      </c>
      <c r="S135">
        <v>1</v>
      </c>
      <c r="T135">
        <v>0</v>
      </c>
      <c r="U135">
        <v>0</v>
      </c>
      <c r="V135">
        <v>0</v>
      </c>
      <c r="W135">
        <v>0</v>
      </c>
      <c r="X135">
        <f t="shared" si="5"/>
        <v>0</v>
      </c>
    </row>
    <row r="136" spans="1:24" x14ac:dyDescent="0.2">
      <c r="A136">
        <v>43257</v>
      </c>
      <c r="B136">
        <v>3238</v>
      </c>
      <c r="C136">
        <v>428</v>
      </c>
      <c r="D136">
        <v>3401</v>
      </c>
      <c r="E136">
        <v>6.2666666666666666</v>
      </c>
      <c r="F136">
        <f t="shared" si="4"/>
        <v>21312.933333333334</v>
      </c>
      <c r="G136">
        <v>3046</v>
      </c>
      <c r="H136">
        <v>2879</v>
      </c>
      <c r="I136">
        <v>61308.153891251743</v>
      </c>
      <c r="J136">
        <v>3.1778873759564252</v>
      </c>
      <c r="K136">
        <v>8</v>
      </c>
      <c r="L136">
        <v>0</v>
      </c>
      <c r="M136">
        <v>0</v>
      </c>
      <c r="N136">
        <v>93.919999999999902</v>
      </c>
      <c r="O136">
        <v>59</v>
      </c>
      <c r="P136">
        <v>0</v>
      </c>
      <c r="Q136" t="s">
        <v>156</v>
      </c>
      <c r="R136">
        <v>0</v>
      </c>
      <c r="S136">
        <v>0</v>
      </c>
      <c r="T136">
        <v>1</v>
      </c>
      <c r="U136">
        <v>0</v>
      </c>
      <c r="V136">
        <v>0</v>
      </c>
      <c r="W136">
        <v>0</v>
      </c>
      <c r="X136">
        <f t="shared" si="5"/>
        <v>1</v>
      </c>
    </row>
    <row r="137" spans="1:24" x14ac:dyDescent="0.2">
      <c r="A137">
        <v>43258</v>
      </c>
      <c r="B137">
        <v>2547</v>
      </c>
      <c r="C137">
        <v>347</v>
      </c>
      <c r="D137">
        <v>3388</v>
      </c>
      <c r="E137">
        <v>6.0666666666666664</v>
      </c>
      <c r="F137">
        <f t="shared" si="4"/>
        <v>20553.866666666665</v>
      </c>
      <c r="G137">
        <v>3593</v>
      </c>
      <c r="H137">
        <v>3490</v>
      </c>
      <c r="I137">
        <v>58807.541546920671</v>
      </c>
      <c r="J137">
        <v>3.6059912275453767</v>
      </c>
      <c r="K137">
        <v>5</v>
      </c>
      <c r="L137">
        <v>0</v>
      </c>
      <c r="M137">
        <v>0</v>
      </c>
      <c r="N137">
        <v>93.02</v>
      </c>
      <c r="O137">
        <v>57.92</v>
      </c>
      <c r="P137">
        <v>0</v>
      </c>
      <c r="Q137" t="s">
        <v>157</v>
      </c>
      <c r="R137">
        <v>0</v>
      </c>
      <c r="S137">
        <v>0</v>
      </c>
      <c r="T137">
        <v>0</v>
      </c>
      <c r="U137">
        <v>1</v>
      </c>
      <c r="V137">
        <v>0</v>
      </c>
      <c r="W137">
        <v>0</v>
      </c>
      <c r="X137">
        <f t="shared" si="5"/>
        <v>1</v>
      </c>
    </row>
    <row r="138" spans="1:24" x14ac:dyDescent="0.2">
      <c r="A138">
        <v>43259</v>
      </c>
      <c r="B138">
        <v>3629</v>
      </c>
      <c r="C138">
        <v>462</v>
      </c>
      <c r="D138">
        <v>4920</v>
      </c>
      <c r="E138">
        <v>6.2</v>
      </c>
      <c r="F138">
        <f t="shared" si="4"/>
        <v>30504</v>
      </c>
      <c r="G138">
        <v>3333</v>
      </c>
      <c r="H138">
        <v>6076</v>
      </c>
      <c r="I138">
        <v>58122.109335290814</v>
      </c>
      <c r="J138">
        <v>3.9184932257427483</v>
      </c>
      <c r="K138">
        <v>4</v>
      </c>
      <c r="L138">
        <v>0</v>
      </c>
      <c r="M138">
        <v>0</v>
      </c>
      <c r="N138">
        <v>91.94</v>
      </c>
      <c r="O138">
        <v>57.92</v>
      </c>
      <c r="P138">
        <v>0</v>
      </c>
      <c r="Q138" t="s">
        <v>158</v>
      </c>
      <c r="R138">
        <v>0</v>
      </c>
      <c r="S138">
        <v>0</v>
      </c>
      <c r="T138">
        <v>0</v>
      </c>
      <c r="U138">
        <v>0</v>
      </c>
      <c r="V138">
        <v>1</v>
      </c>
      <c r="W138">
        <v>0</v>
      </c>
      <c r="X138">
        <f t="shared" si="5"/>
        <v>1</v>
      </c>
    </row>
    <row r="139" spans="1:24" x14ac:dyDescent="0.2">
      <c r="A139">
        <v>43260</v>
      </c>
      <c r="B139">
        <v>4203</v>
      </c>
      <c r="C139">
        <v>523</v>
      </c>
      <c r="D139">
        <v>4207</v>
      </c>
      <c r="E139">
        <v>6.4</v>
      </c>
      <c r="F139">
        <f t="shared" si="4"/>
        <v>26924.800000000003</v>
      </c>
      <c r="G139">
        <v>5281</v>
      </c>
      <c r="H139">
        <v>3845</v>
      </c>
      <c r="I139">
        <v>59627.879657326237</v>
      </c>
      <c r="J139">
        <v>8.8532294105674616</v>
      </c>
      <c r="K139">
        <v>1</v>
      </c>
      <c r="L139">
        <v>0</v>
      </c>
      <c r="M139">
        <v>0</v>
      </c>
      <c r="N139">
        <v>96.08</v>
      </c>
      <c r="O139">
        <v>55.94</v>
      </c>
      <c r="P139">
        <v>0</v>
      </c>
      <c r="Q139" t="s">
        <v>159</v>
      </c>
      <c r="R139">
        <v>0</v>
      </c>
      <c r="S139">
        <v>0</v>
      </c>
      <c r="T139">
        <v>0</v>
      </c>
      <c r="U139">
        <v>0</v>
      </c>
      <c r="V139">
        <v>0</v>
      </c>
      <c r="W139">
        <v>1</v>
      </c>
      <c r="X139">
        <f t="shared" si="5"/>
        <v>1</v>
      </c>
    </row>
    <row r="140" spans="1:24" x14ac:dyDescent="0.2">
      <c r="A140">
        <v>43262</v>
      </c>
      <c r="B140">
        <v>2501</v>
      </c>
      <c r="C140">
        <v>326</v>
      </c>
      <c r="D140">
        <v>2969</v>
      </c>
      <c r="E140">
        <v>6.4</v>
      </c>
      <c r="F140">
        <f t="shared" si="4"/>
        <v>19001.600000000002</v>
      </c>
      <c r="G140">
        <v>2501</v>
      </c>
      <c r="H140">
        <v>2598</v>
      </c>
      <c r="I140">
        <v>49208.183794173288</v>
      </c>
      <c r="J140">
        <v>8.0543278251408204</v>
      </c>
      <c r="K140">
        <v>2</v>
      </c>
      <c r="L140">
        <v>0</v>
      </c>
      <c r="M140">
        <v>0</v>
      </c>
      <c r="N140">
        <v>86</v>
      </c>
      <c r="O140">
        <v>48.02</v>
      </c>
      <c r="P140">
        <v>0</v>
      </c>
      <c r="Q140" t="s">
        <v>154</v>
      </c>
      <c r="R140">
        <v>1</v>
      </c>
      <c r="S140">
        <v>0</v>
      </c>
      <c r="T140">
        <v>0</v>
      </c>
      <c r="U140">
        <v>0</v>
      </c>
      <c r="V140">
        <v>0</v>
      </c>
      <c r="W140">
        <v>0</v>
      </c>
      <c r="X140">
        <f t="shared" si="5"/>
        <v>0</v>
      </c>
    </row>
    <row r="141" spans="1:24" x14ac:dyDescent="0.2">
      <c r="A141">
        <v>43263</v>
      </c>
      <c r="B141">
        <v>2703</v>
      </c>
      <c r="C141">
        <v>371</v>
      </c>
      <c r="D141">
        <v>3059</v>
      </c>
      <c r="E141">
        <v>6.5333333333333332</v>
      </c>
      <c r="F141">
        <f t="shared" si="4"/>
        <v>19985.466666666667</v>
      </c>
      <c r="G141">
        <v>2560</v>
      </c>
      <c r="H141">
        <v>2141</v>
      </c>
      <c r="I141">
        <v>58127.160869230174</v>
      </c>
      <c r="J141">
        <v>4.3501082021739181</v>
      </c>
      <c r="K141">
        <v>8</v>
      </c>
      <c r="L141">
        <v>0</v>
      </c>
      <c r="M141">
        <v>0</v>
      </c>
      <c r="N141">
        <v>87.08</v>
      </c>
      <c r="O141">
        <v>53.06</v>
      </c>
      <c r="P141">
        <v>0</v>
      </c>
      <c r="Q141" t="s">
        <v>155</v>
      </c>
      <c r="R141">
        <v>0</v>
      </c>
      <c r="S141">
        <v>1</v>
      </c>
      <c r="T141">
        <v>0</v>
      </c>
      <c r="U141">
        <v>0</v>
      </c>
      <c r="V141">
        <v>0</v>
      </c>
      <c r="W141">
        <v>0</v>
      </c>
      <c r="X141">
        <f t="shared" si="5"/>
        <v>0</v>
      </c>
    </row>
    <row r="142" spans="1:24" x14ac:dyDescent="0.2">
      <c r="A142">
        <v>43264</v>
      </c>
      <c r="B142">
        <v>2779</v>
      </c>
      <c r="C142">
        <v>385</v>
      </c>
      <c r="D142">
        <v>2728</v>
      </c>
      <c r="E142">
        <v>5.8666666666666663</v>
      </c>
      <c r="F142">
        <f t="shared" si="4"/>
        <v>16004.266666666666</v>
      </c>
      <c r="G142">
        <v>3054</v>
      </c>
      <c r="H142">
        <v>3238</v>
      </c>
      <c r="I142">
        <v>54372.853137350052</v>
      </c>
      <c r="J142">
        <v>6.3439232912508183</v>
      </c>
      <c r="K142">
        <v>3</v>
      </c>
      <c r="L142">
        <v>0</v>
      </c>
      <c r="M142">
        <v>0</v>
      </c>
      <c r="N142">
        <v>98.96</v>
      </c>
      <c r="O142">
        <v>55.94</v>
      </c>
      <c r="P142">
        <v>0</v>
      </c>
      <c r="Q142" t="s">
        <v>156</v>
      </c>
      <c r="R142">
        <v>0</v>
      </c>
      <c r="S142">
        <v>0</v>
      </c>
      <c r="T142">
        <v>1</v>
      </c>
      <c r="U142">
        <v>0</v>
      </c>
      <c r="V142">
        <v>0</v>
      </c>
      <c r="W142">
        <v>0</v>
      </c>
      <c r="X142">
        <f t="shared" si="5"/>
        <v>0</v>
      </c>
    </row>
    <row r="143" spans="1:24" x14ac:dyDescent="0.2">
      <c r="A143">
        <v>43265</v>
      </c>
      <c r="B143">
        <v>3120</v>
      </c>
      <c r="C143">
        <v>400</v>
      </c>
      <c r="D143">
        <v>3238</v>
      </c>
      <c r="E143">
        <v>6.5333333333333332</v>
      </c>
      <c r="F143">
        <f t="shared" si="4"/>
        <v>21154.933333333334</v>
      </c>
      <c r="G143">
        <v>3163</v>
      </c>
      <c r="H143">
        <v>2547</v>
      </c>
      <c r="I143">
        <v>55121.900488353931</v>
      </c>
      <c r="J143">
        <v>3.6431704994624119</v>
      </c>
      <c r="K143">
        <v>3</v>
      </c>
      <c r="L143">
        <v>0</v>
      </c>
      <c r="M143">
        <v>0</v>
      </c>
      <c r="N143">
        <v>98.06</v>
      </c>
      <c r="O143">
        <v>64.040000000000006</v>
      </c>
      <c r="P143">
        <v>0</v>
      </c>
      <c r="Q143" t="s">
        <v>157</v>
      </c>
      <c r="R143">
        <v>0</v>
      </c>
      <c r="S143">
        <v>0</v>
      </c>
      <c r="T143">
        <v>0</v>
      </c>
      <c r="U143">
        <v>1</v>
      </c>
      <c r="V143">
        <v>0</v>
      </c>
      <c r="W143">
        <v>0</v>
      </c>
      <c r="X143">
        <f t="shared" si="5"/>
        <v>0</v>
      </c>
    </row>
    <row r="144" spans="1:24" x14ac:dyDescent="0.2">
      <c r="A144">
        <v>43266</v>
      </c>
      <c r="B144">
        <v>4503</v>
      </c>
      <c r="C144">
        <v>560</v>
      </c>
      <c r="D144">
        <v>4155</v>
      </c>
      <c r="E144">
        <v>6.4</v>
      </c>
      <c r="F144">
        <f t="shared" si="4"/>
        <v>26592</v>
      </c>
      <c r="G144">
        <v>3858</v>
      </c>
      <c r="H144">
        <v>3629</v>
      </c>
      <c r="I144">
        <v>55807.876329532635</v>
      </c>
      <c r="J144">
        <v>4.3750834248523454</v>
      </c>
      <c r="K144">
        <v>1</v>
      </c>
      <c r="L144">
        <v>0</v>
      </c>
      <c r="M144">
        <v>0</v>
      </c>
      <c r="N144">
        <v>96.08</v>
      </c>
      <c r="O144">
        <v>60.08</v>
      </c>
      <c r="P144">
        <v>0</v>
      </c>
      <c r="Q144" t="s">
        <v>158</v>
      </c>
      <c r="R144">
        <v>0</v>
      </c>
      <c r="S144">
        <v>0</v>
      </c>
      <c r="T144">
        <v>0</v>
      </c>
      <c r="U144">
        <v>0</v>
      </c>
      <c r="V144">
        <v>1</v>
      </c>
      <c r="W144">
        <v>0</v>
      </c>
      <c r="X144">
        <f t="shared" si="5"/>
        <v>1</v>
      </c>
    </row>
    <row r="145" spans="1:24" x14ac:dyDescent="0.2">
      <c r="A145">
        <v>43267</v>
      </c>
      <c r="B145">
        <v>4574</v>
      </c>
      <c r="C145">
        <v>491</v>
      </c>
      <c r="D145">
        <v>5533</v>
      </c>
      <c r="E145">
        <v>8.1333333333333329</v>
      </c>
      <c r="F145">
        <f t="shared" si="4"/>
        <v>45001.73333333333</v>
      </c>
      <c r="G145">
        <v>4616</v>
      </c>
      <c r="H145">
        <v>4203</v>
      </c>
      <c r="I145">
        <v>62382.460735661982</v>
      </c>
      <c r="J145">
        <v>4.1985564778605609</v>
      </c>
      <c r="K145">
        <v>5</v>
      </c>
      <c r="L145">
        <v>0</v>
      </c>
      <c r="M145">
        <v>0</v>
      </c>
      <c r="N145">
        <v>93.02</v>
      </c>
      <c r="O145">
        <v>66.02</v>
      </c>
      <c r="P145">
        <v>0</v>
      </c>
      <c r="Q145" t="s">
        <v>159</v>
      </c>
      <c r="R145">
        <v>0</v>
      </c>
      <c r="S145">
        <v>0</v>
      </c>
      <c r="T145">
        <v>0</v>
      </c>
      <c r="U145">
        <v>0</v>
      </c>
      <c r="V145">
        <v>0</v>
      </c>
      <c r="W145">
        <v>1</v>
      </c>
      <c r="X145">
        <f t="shared" si="5"/>
        <v>1</v>
      </c>
    </row>
    <row r="146" spans="1:24" x14ac:dyDescent="0.2">
      <c r="A146">
        <v>43269</v>
      </c>
      <c r="B146">
        <v>2379</v>
      </c>
      <c r="C146">
        <v>319</v>
      </c>
      <c r="D146">
        <v>1694</v>
      </c>
      <c r="E146">
        <v>6.2666666666666666</v>
      </c>
      <c r="F146">
        <f t="shared" si="4"/>
        <v>10615.733333333334</v>
      </c>
      <c r="G146">
        <v>2482</v>
      </c>
      <c r="H146">
        <v>2501</v>
      </c>
      <c r="I146">
        <v>60629.856320260587</v>
      </c>
      <c r="J146">
        <v>6.4905373106425612</v>
      </c>
      <c r="K146">
        <v>3</v>
      </c>
      <c r="L146">
        <v>0</v>
      </c>
      <c r="M146">
        <v>0</v>
      </c>
      <c r="N146">
        <v>84.02</v>
      </c>
      <c r="O146">
        <v>59</v>
      </c>
      <c r="P146">
        <v>0</v>
      </c>
      <c r="Q146" t="s">
        <v>154</v>
      </c>
      <c r="R146">
        <v>1</v>
      </c>
      <c r="S146">
        <v>0</v>
      </c>
      <c r="T146">
        <v>0</v>
      </c>
      <c r="U146">
        <v>0</v>
      </c>
      <c r="V146">
        <v>0</v>
      </c>
      <c r="W146">
        <v>0</v>
      </c>
      <c r="X146">
        <f t="shared" si="5"/>
        <v>0</v>
      </c>
    </row>
    <row r="147" spans="1:24" x14ac:dyDescent="0.2">
      <c r="A147">
        <v>43270</v>
      </c>
      <c r="B147">
        <v>2718</v>
      </c>
      <c r="C147">
        <v>366</v>
      </c>
      <c r="D147">
        <v>3118</v>
      </c>
      <c r="E147">
        <v>6.2666666666666666</v>
      </c>
      <c r="F147">
        <f t="shared" si="4"/>
        <v>19539.466666666667</v>
      </c>
      <c r="G147">
        <v>2609</v>
      </c>
      <c r="H147">
        <v>2703</v>
      </c>
      <c r="I147">
        <v>59561.7861254811</v>
      </c>
      <c r="J147">
        <v>3.2613960813960792</v>
      </c>
      <c r="K147">
        <v>2</v>
      </c>
      <c r="L147">
        <v>0</v>
      </c>
      <c r="M147">
        <v>0</v>
      </c>
      <c r="N147">
        <v>82.04</v>
      </c>
      <c r="O147">
        <v>57.02</v>
      </c>
      <c r="P147">
        <v>0</v>
      </c>
      <c r="Q147" t="s">
        <v>155</v>
      </c>
      <c r="R147">
        <v>0</v>
      </c>
      <c r="S147">
        <v>1</v>
      </c>
      <c r="T147">
        <v>0</v>
      </c>
      <c r="U147">
        <v>0</v>
      </c>
      <c r="V147">
        <v>0</v>
      </c>
      <c r="W147">
        <v>0</v>
      </c>
      <c r="X147">
        <f t="shared" si="5"/>
        <v>0</v>
      </c>
    </row>
    <row r="148" spans="1:24" x14ac:dyDescent="0.2">
      <c r="A148">
        <v>43271</v>
      </c>
      <c r="B148">
        <v>3279</v>
      </c>
      <c r="C148">
        <v>410</v>
      </c>
      <c r="D148">
        <v>2697</v>
      </c>
      <c r="E148">
        <v>6.8</v>
      </c>
      <c r="F148">
        <f t="shared" si="4"/>
        <v>18339.599999999999</v>
      </c>
      <c r="G148">
        <v>3107</v>
      </c>
      <c r="H148">
        <v>2779</v>
      </c>
      <c r="I148">
        <v>63351.71536489595</v>
      </c>
      <c r="J148">
        <v>3.853350324800263</v>
      </c>
      <c r="K148">
        <v>7</v>
      </c>
      <c r="L148">
        <v>0</v>
      </c>
      <c r="M148">
        <v>0</v>
      </c>
      <c r="N148">
        <v>87.08</v>
      </c>
      <c r="O148">
        <v>55.04</v>
      </c>
      <c r="P148">
        <v>0</v>
      </c>
      <c r="Q148" t="s">
        <v>156</v>
      </c>
      <c r="R148">
        <v>0</v>
      </c>
      <c r="S148">
        <v>0</v>
      </c>
      <c r="T148">
        <v>1</v>
      </c>
      <c r="U148">
        <v>0</v>
      </c>
      <c r="V148">
        <v>0</v>
      </c>
      <c r="W148">
        <v>0</v>
      </c>
      <c r="X148">
        <f t="shared" si="5"/>
        <v>0</v>
      </c>
    </row>
    <row r="149" spans="1:24" x14ac:dyDescent="0.2">
      <c r="A149">
        <v>43272</v>
      </c>
      <c r="B149">
        <v>2644</v>
      </c>
      <c r="C149">
        <v>360</v>
      </c>
      <c r="D149">
        <v>4216</v>
      </c>
      <c r="E149">
        <v>5.8666666666666663</v>
      </c>
      <c r="F149">
        <f t="shared" si="4"/>
        <v>24733.866666666665</v>
      </c>
      <c r="G149">
        <v>2948</v>
      </c>
      <c r="H149">
        <v>3120</v>
      </c>
      <c r="I149">
        <v>62228.112234089633</v>
      </c>
      <c r="J149">
        <v>3.3395256650230687</v>
      </c>
      <c r="K149">
        <v>4</v>
      </c>
      <c r="L149">
        <v>0</v>
      </c>
      <c r="M149">
        <v>0</v>
      </c>
      <c r="N149">
        <v>96.08</v>
      </c>
      <c r="O149">
        <v>57.92</v>
      </c>
      <c r="P149">
        <v>0</v>
      </c>
      <c r="Q149" t="s">
        <v>157</v>
      </c>
      <c r="R149">
        <v>0</v>
      </c>
      <c r="S149">
        <v>0</v>
      </c>
      <c r="T149">
        <v>0</v>
      </c>
      <c r="U149">
        <v>1</v>
      </c>
      <c r="V149">
        <v>0</v>
      </c>
      <c r="W149">
        <v>0</v>
      </c>
      <c r="X149">
        <f t="shared" si="5"/>
        <v>1</v>
      </c>
    </row>
    <row r="150" spans="1:24" x14ac:dyDescent="0.2">
      <c r="A150">
        <v>43273</v>
      </c>
      <c r="B150">
        <v>4301</v>
      </c>
      <c r="C150">
        <v>516</v>
      </c>
      <c r="D150">
        <v>5498</v>
      </c>
      <c r="E150">
        <v>6.9333333333333336</v>
      </c>
      <c r="F150">
        <f t="shared" si="4"/>
        <v>38119.466666666667</v>
      </c>
      <c r="G150">
        <v>3981</v>
      </c>
      <c r="H150">
        <v>4503</v>
      </c>
      <c r="I150">
        <v>60962.91591801597</v>
      </c>
      <c r="J150">
        <v>4.0962307482031957</v>
      </c>
      <c r="K150">
        <v>5</v>
      </c>
      <c r="L150">
        <v>0</v>
      </c>
      <c r="M150">
        <v>0</v>
      </c>
      <c r="N150">
        <v>93.02</v>
      </c>
      <c r="O150">
        <v>60.98</v>
      </c>
      <c r="P150">
        <v>0</v>
      </c>
      <c r="Q150" t="s">
        <v>158</v>
      </c>
      <c r="R150">
        <v>0</v>
      </c>
      <c r="S150">
        <v>0</v>
      </c>
      <c r="T150">
        <v>0</v>
      </c>
      <c r="U150">
        <v>0</v>
      </c>
      <c r="V150">
        <v>1</v>
      </c>
      <c r="W150">
        <v>0</v>
      </c>
      <c r="X150">
        <f t="shared" si="5"/>
        <v>1</v>
      </c>
    </row>
    <row r="151" spans="1:24" x14ac:dyDescent="0.2">
      <c r="A151">
        <v>43274</v>
      </c>
      <c r="B151">
        <v>4441</v>
      </c>
      <c r="C151">
        <v>505</v>
      </c>
      <c r="D151">
        <v>5351</v>
      </c>
      <c r="E151">
        <v>6.8666666666666663</v>
      </c>
      <c r="F151">
        <f t="shared" si="4"/>
        <v>36743.533333333333</v>
      </c>
      <c r="G151">
        <v>4149</v>
      </c>
      <c r="H151">
        <v>4574</v>
      </c>
      <c r="I151">
        <v>62590.355309496612</v>
      </c>
      <c r="J151">
        <v>3.181999836950276</v>
      </c>
      <c r="K151">
        <v>0</v>
      </c>
      <c r="N151">
        <v>91.04</v>
      </c>
      <c r="O151">
        <v>57.02</v>
      </c>
      <c r="P151">
        <v>0</v>
      </c>
      <c r="Q151" t="s">
        <v>159</v>
      </c>
      <c r="R151">
        <v>0</v>
      </c>
      <c r="S151">
        <v>0</v>
      </c>
      <c r="T151">
        <v>0</v>
      </c>
      <c r="U151">
        <v>0</v>
      </c>
      <c r="V151">
        <v>0</v>
      </c>
      <c r="W151">
        <v>1</v>
      </c>
      <c r="X151">
        <f t="shared" si="5"/>
        <v>1</v>
      </c>
    </row>
    <row r="152" spans="1:24" x14ac:dyDescent="0.2">
      <c r="A152">
        <v>43276</v>
      </c>
      <c r="B152">
        <v>2188</v>
      </c>
      <c r="C152">
        <v>325</v>
      </c>
      <c r="D152">
        <v>2412</v>
      </c>
      <c r="E152">
        <v>5.8666666666666663</v>
      </c>
      <c r="F152">
        <f t="shared" si="4"/>
        <v>14150.4</v>
      </c>
      <c r="G152">
        <v>4242</v>
      </c>
      <c r="H152">
        <v>2379</v>
      </c>
      <c r="I152">
        <v>56920.212535153922</v>
      </c>
      <c r="J152">
        <v>7.1019752776613307</v>
      </c>
      <c r="K152">
        <v>2</v>
      </c>
      <c r="L152">
        <v>0</v>
      </c>
      <c r="N152">
        <v>93.02</v>
      </c>
      <c r="O152">
        <v>55.94</v>
      </c>
      <c r="P152">
        <v>0</v>
      </c>
      <c r="Q152" t="s">
        <v>154</v>
      </c>
      <c r="R152">
        <v>1</v>
      </c>
      <c r="S152">
        <v>0</v>
      </c>
      <c r="T152">
        <v>0</v>
      </c>
      <c r="U152">
        <v>0</v>
      </c>
      <c r="V152">
        <v>0</v>
      </c>
      <c r="W152">
        <v>0</v>
      </c>
      <c r="X152">
        <f t="shared" si="5"/>
        <v>0</v>
      </c>
    </row>
    <row r="153" spans="1:24" x14ac:dyDescent="0.2">
      <c r="A153">
        <v>43277</v>
      </c>
      <c r="B153">
        <v>2525</v>
      </c>
      <c r="C153">
        <v>331</v>
      </c>
      <c r="D153">
        <v>2823</v>
      </c>
      <c r="E153">
        <v>5.9333333333333336</v>
      </c>
      <c r="F153">
        <f t="shared" si="4"/>
        <v>16749.8</v>
      </c>
      <c r="G153">
        <v>2572</v>
      </c>
      <c r="H153">
        <v>2718</v>
      </c>
      <c r="I153">
        <v>59376.26981034255</v>
      </c>
      <c r="J153">
        <v>2.5522773174032252</v>
      </c>
      <c r="K153">
        <v>2</v>
      </c>
      <c r="L153">
        <v>0</v>
      </c>
      <c r="M153">
        <v>0</v>
      </c>
      <c r="N153">
        <v>100.04</v>
      </c>
      <c r="O153">
        <v>60.98</v>
      </c>
      <c r="P153">
        <v>0</v>
      </c>
      <c r="Q153" t="s">
        <v>155</v>
      </c>
      <c r="R153">
        <v>0</v>
      </c>
      <c r="S153">
        <v>1</v>
      </c>
      <c r="T153">
        <v>0</v>
      </c>
      <c r="U153">
        <v>0</v>
      </c>
      <c r="V153">
        <v>0</v>
      </c>
      <c r="W153">
        <v>0</v>
      </c>
      <c r="X153">
        <f t="shared" si="5"/>
        <v>0</v>
      </c>
    </row>
    <row r="154" spans="1:24" x14ac:dyDescent="0.2">
      <c r="A154">
        <v>43278</v>
      </c>
      <c r="B154">
        <v>3243</v>
      </c>
      <c r="C154">
        <v>387</v>
      </c>
      <c r="D154">
        <v>2874</v>
      </c>
      <c r="E154">
        <v>6.5333333333333332</v>
      </c>
      <c r="F154">
        <f t="shared" si="4"/>
        <v>18776.8</v>
      </c>
      <c r="G154">
        <v>2879</v>
      </c>
      <c r="H154">
        <v>3279</v>
      </c>
      <c r="I154">
        <v>59159.13481321741</v>
      </c>
      <c r="J154">
        <v>2.9094628017909847</v>
      </c>
      <c r="K154">
        <v>2</v>
      </c>
      <c r="L154">
        <v>0</v>
      </c>
      <c r="M154">
        <v>0</v>
      </c>
      <c r="N154">
        <v>102.02</v>
      </c>
      <c r="O154">
        <v>60.98</v>
      </c>
      <c r="P154">
        <v>0</v>
      </c>
      <c r="Q154" t="s">
        <v>156</v>
      </c>
      <c r="R154">
        <v>0</v>
      </c>
      <c r="S154">
        <v>0</v>
      </c>
      <c r="T154">
        <v>1</v>
      </c>
      <c r="U154">
        <v>0</v>
      </c>
      <c r="V154">
        <v>0</v>
      </c>
      <c r="W154">
        <v>0</v>
      </c>
      <c r="X154">
        <f t="shared" si="5"/>
        <v>0</v>
      </c>
    </row>
    <row r="155" spans="1:24" x14ac:dyDescent="0.2">
      <c r="A155">
        <v>43279</v>
      </c>
      <c r="B155">
        <v>2974</v>
      </c>
      <c r="C155">
        <v>352</v>
      </c>
      <c r="D155">
        <v>4178</v>
      </c>
      <c r="E155">
        <v>7.2</v>
      </c>
      <c r="F155">
        <f t="shared" si="4"/>
        <v>30081.600000000002</v>
      </c>
      <c r="G155">
        <v>3490</v>
      </c>
      <c r="H155">
        <v>2644</v>
      </c>
      <c r="I155">
        <v>54577.6698802096</v>
      </c>
      <c r="J155">
        <v>3.7273968396775361</v>
      </c>
      <c r="K155">
        <v>4</v>
      </c>
      <c r="L155">
        <v>0</v>
      </c>
      <c r="M155">
        <v>0</v>
      </c>
      <c r="N155">
        <v>100.04</v>
      </c>
      <c r="O155">
        <v>64.040000000000006</v>
      </c>
      <c r="P155">
        <v>0</v>
      </c>
      <c r="Q155" t="s">
        <v>157</v>
      </c>
      <c r="R155">
        <v>0</v>
      </c>
      <c r="S155">
        <v>0</v>
      </c>
      <c r="T155">
        <v>0</v>
      </c>
      <c r="U155">
        <v>1</v>
      </c>
      <c r="V155">
        <v>0</v>
      </c>
      <c r="W155">
        <v>0</v>
      </c>
      <c r="X155">
        <f t="shared" si="5"/>
        <v>1</v>
      </c>
    </row>
    <row r="156" spans="1:24" x14ac:dyDescent="0.2">
      <c r="A156">
        <v>43280</v>
      </c>
      <c r="B156">
        <v>4727</v>
      </c>
      <c r="C156">
        <v>520</v>
      </c>
      <c r="D156">
        <v>4330</v>
      </c>
      <c r="E156">
        <v>7.5333333333333332</v>
      </c>
      <c r="F156">
        <f t="shared" si="4"/>
        <v>32619.333333333332</v>
      </c>
      <c r="G156">
        <v>6076</v>
      </c>
      <c r="H156">
        <v>4301</v>
      </c>
      <c r="I156">
        <v>65765.928551154619</v>
      </c>
      <c r="J156">
        <v>3.3349111869016363</v>
      </c>
      <c r="K156">
        <v>3</v>
      </c>
      <c r="L156">
        <v>0</v>
      </c>
      <c r="M156">
        <v>0</v>
      </c>
      <c r="N156">
        <v>93.02</v>
      </c>
      <c r="O156">
        <v>64.040000000000006</v>
      </c>
      <c r="P156">
        <v>0</v>
      </c>
      <c r="Q156" t="s">
        <v>158</v>
      </c>
      <c r="R156">
        <v>0</v>
      </c>
      <c r="S156">
        <v>0</v>
      </c>
      <c r="T156">
        <v>0</v>
      </c>
      <c r="U156">
        <v>0</v>
      </c>
      <c r="V156">
        <v>1</v>
      </c>
      <c r="W156">
        <v>0</v>
      </c>
      <c r="X156">
        <f t="shared" si="5"/>
        <v>1</v>
      </c>
    </row>
    <row r="157" spans="1:24" x14ac:dyDescent="0.2">
      <c r="A157">
        <v>43281</v>
      </c>
      <c r="B157">
        <v>4029</v>
      </c>
      <c r="C157">
        <v>468</v>
      </c>
      <c r="D157">
        <v>5697</v>
      </c>
      <c r="E157">
        <v>6.8</v>
      </c>
      <c r="F157">
        <f t="shared" si="4"/>
        <v>38739.599999999999</v>
      </c>
      <c r="G157">
        <v>3845</v>
      </c>
      <c r="H157">
        <v>4441</v>
      </c>
      <c r="I157">
        <v>69269.704367879021</v>
      </c>
      <c r="J157">
        <v>3.9650175195440585</v>
      </c>
      <c r="K157">
        <v>3</v>
      </c>
      <c r="L157">
        <v>0</v>
      </c>
      <c r="M157">
        <v>0</v>
      </c>
      <c r="N157">
        <v>82.04</v>
      </c>
      <c r="O157">
        <v>59</v>
      </c>
      <c r="P157">
        <v>0</v>
      </c>
      <c r="Q157" t="s">
        <v>159</v>
      </c>
      <c r="R157">
        <v>0</v>
      </c>
      <c r="S157">
        <v>0</v>
      </c>
      <c r="T157">
        <v>0</v>
      </c>
      <c r="U157">
        <v>0</v>
      </c>
      <c r="V157">
        <v>0</v>
      </c>
      <c r="W157">
        <v>1</v>
      </c>
      <c r="X157">
        <f t="shared" si="5"/>
        <v>1</v>
      </c>
    </row>
    <row r="158" spans="1:24" x14ac:dyDescent="0.2">
      <c r="A158">
        <v>43282</v>
      </c>
      <c r="B158">
        <v>20</v>
      </c>
      <c r="C158">
        <v>1</v>
      </c>
      <c r="D158">
        <v>0</v>
      </c>
      <c r="E158">
        <v>20</v>
      </c>
      <c r="F158">
        <f t="shared" si="4"/>
        <v>0</v>
      </c>
      <c r="G158">
        <v>0</v>
      </c>
      <c r="H158">
        <v>0</v>
      </c>
      <c r="I158">
        <v>296</v>
      </c>
      <c r="J158">
        <v>2</v>
      </c>
      <c r="K158">
        <v>0</v>
      </c>
      <c r="L158">
        <v>0</v>
      </c>
      <c r="M158">
        <v>0</v>
      </c>
      <c r="N158">
        <v>89.06</v>
      </c>
      <c r="O158">
        <v>53.06</v>
      </c>
      <c r="P158">
        <v>0</v>
      </c>
      <c r="Q158" t="s">
        <v>160</v>
      </c>
      <c r="R158">
        <v>0</v>
      </c>
      <c r="S158">
        <v>0</v>
      </c>
      <c r="T158">
        <v>0</v>
      </c>
      <c r="U158">
        <v>0</v>
      </c>
      <c r="V158">
        <v>0</v>
      </c>
      <c r="W158">
        <v>0</v>
      </c>
      <c r="X158">
        <f t="shared" si="5"/>
        <v>0</v>
      </c>
    </row>
    <row r="159" spans="1:24" x14ac:dyDescent="0.2">
      <c r="A159">
        <v>43283</v>
      </c>
      <c r="B159">
        <v>2852</v>
      </c>
      <c r="C159">
        <v>339</v>
      </c>
      <c r="D159">
        <v>3741</v>
      </c>
      <c r="E159">
        <v>7.5333333333333332</v>
      </c>
      <c r="F159">
        <f t="shared" si="4"/>
        <v>28182.2</v>
      </c>
      <c r="G159">
        <v>2598</v>
      </c>
      <c r="H159">
        <v>2188</v>
      </c>
      <c r="I159">
        <v>54948.650536785164</v>
      </c>
      <c r="J159">
        <v>2.5231717969944762</v>
      </c>
      <c r="K159">
        <v>4</v>
      </c>
      <c r="L159">
        <v>0</v>
      </c>
      <c r="M159">
        <v>0</v>
      </c>
      <c r="N159">
        <v>98.06</v>
      </c>
      <c r="O159">
        <v>57.92</v>
      </c>
      <c r="P159">
        <v>0</v>
      </c>
      <c r="Q159" t="s">
        <v>154</v>
      </c>
      <c r="R159">
        <v>1</v>
      </c>
      <c r="S159">
        <v>0</v>
      </c>
      <c r="T159">
        <v>0</v>
      </c>
      <c r="U159">
        <v>0</v>
      </c>
      <c r="V159">
        <v>0</v>
      </c>
      <c r="W159">
        <v>0</v>
      </c>
      <c r="X159">
        <f t="shared" si="5"/>
        <v>1</v>
      </c>
    </row>
    <row r="160" spans="1:24" x14ac:dyDescent="0.2">
      <c r="A160">
        <v>43284</v>
      </c>
      <c r="B160">
        <v>3476</v>
      </c>
      <c r="C160">
        <v>429</v>
      </c>
      <c r="D160">
        <v>5100</v>
      </c>
      <c r="E160">
        <v>7.1333333333333337</v>
      </c>
      <c r="F160">
        <f t="shared" si="4"/>
        <v>36380</v>
      </c>
      <c r="G160">
        <v>2141</v>
      </c>
      <c r="H160">
        <v>2525</v>
      </c>
      <c r="I160">
        <v>59727.284858701321</v>
      </c>
      <c r="J160">
        <v>3.0817335802493586</v>
      </c>
      <c r="K160">
        <v>7</v>
      </c>
      <c r="L160">
        <v>0</v>
      </c>
      <c r="M160">
        <v>0</v>
      </c>
      <c r="N160">
        <v>96.98</v>
      </c>
      <c r="O160">
        <v>62.059999999999903</v>
      </c>
      <c r="P160">
        <v>0</v>
      </c>
      <c r="Q160" t="s">
        <v>155</v>
      </c>
      <c r="R160">
        <v>0</v>
      </c>
      <c r="S160">
        <v>1</v>
      </c>
      <c r="T160">
        <v>0</v>
      </c>
      <c r="U160">
        <v>0</v>
      </c>
      <c r="V160">
        <v>0</v>
      </c>
      <c r="W160">
        <v>0</v>
      </c>
      <c r="X160">
        <f t="shared" si="5"/>
        <v>1</v>
      </c>
    </row>
    <row r="161" spans="1:24" x14ac:dyDescent="0.2">
      <c r="A161">
        <v>43285</v>
      </c>
      <c r="B161">
        <v>5576</v>
      </c>
      <c r="C161">
        <v>510</v>
      </c>
      <c r="D161">
        <v>2932</v>
      </c>
      <c r="E161">
        <v>9.1999999999999993</v>
      </c>
      <c r="F161">
        <f t="shared" si="4"/>
        <v>26974.399999999998</v>
      </c>
      <c r="G161">
        <v>3238</v>
      </c>
      <c r="H161">
        <v>3243</v>
      </c>
      <c r="I161">
        <v>55412.873489556179</v>
      </c>
      <c r="J161">
        <v>4.7592598920105154</v>
      </c>
      <c r="K161">
        <v>11</v>
      </c>
      <c r="L161">
        <v>0</v>
      </c>
      <c r="M161">
        <v>0</v>
      </c>
      <c r="N161">
        <v>96.98</v>
      </c>
      <c r="O161">
        <v>59</v>
      </c>
      <c r="P161">
        <v>0</v>
      </c>
      <c r="Q161" t="s">
        <v>156</v>
      </c>
      <c r="R161">
        <v>0</v>
      </c>
      <c r="S161">
        <v>0</v>
      </c>
      <c r="T161">
        <v>1</v>
      </c>
      <c r="U161">
        <v>0</v>
      </c>
      <c r="V161">
        <v>0</v>
      </c>
      <c r="W161">
        <v>0</v>
      </c>
      <c r="X161">
        <f t="shared" si="5"/>
        <v>0</v>
      </c>
    </row>
    <row r="162" spans="1:24" x14ac:dyDescent="0.2">
      <c r="A162">
        <v>43286</v>
      </c>
      <c r="B162">
        <v>3101</v>
      </c>
      <c r="C162">
        <v>416</v>
      </c>
      <c r="D162">
        <v>3123</v>
      </c>
      <c r="E162">
        <v>6.333333333333333</v>
      </c>
      <c r="F162">
        <f t="shared" si="4"/>
        <v>19779</v>
      </c>
      <c r="G162">
        <v>2547</v>
      </c>
      <c r="H162">
        <v>2974</v>
      </c>
      <c r="I162">
        <v>48237.432411448259</v>
      </c>
      <c r="J162">
        <v>6.8396026707828268</v>
      </c>
      <c r="K162">
        <v>4</v>
      </c>
      <c r="L162">
        <v>0</v>
      </c>
      <c r="M162">
        <v>0</v>
      </c>
      <c r="N162">
        <v>100.04</v>
      </c>
      <c r="O162">
        <v>62.959999999999901</v>
      </c>
      <c r="P162">
        <v>0</v>
      </c>
      <c r="Q162" t="s">
        <v>157</v>
      </c>
      <c r="R162">
        <v>0</v>
      </c>
      <c r="S162">
        <v>0</v>
      </c>
      <c r="T162">
        <v>0</v>
      </c>
      <c r="U162">
        <v>1</v>
      </c>
      <c r="V162">
        <v>0</v>
      </c>
      <c r="W162">
        <v>0</v>
      </c>
      <c r="X162">
        <f t="shared" si="5"/>
        <v>0</v>
      </c>
    </row>
    <row r="163" spans="1:24" x14ac:dyDescent="0.2">
      <c r="A163">
        <v>43287</v>
      </c>
      <c r="B163">
        <v>3844</v>
      </c>
      <c r="C163">
        <v>516</v>
      </c>
      <c r="D163">
        <v>4089</v>
      </c>
      <c r="E163">
        <v>6.4</v>
      </c>
      <c r="F163">
        <f t="shared" si="4"/>
        <v>26169.600000000002</v>
      </c>
      <c r="G163">
        <v>3629</v>
      </c>
      <c r="H163">
        <v>4727</v>
      </c>
      <c r="I163">
        <v>68304.559663611144</v>
      </c>
      <c r="J163">
        <v>3.0572151075695913</v>
      </c>
      <c r="K163">
        <v>6</v>
      </c>
      <c r="L163">
        <v>0</v>
      </c>
      <c r="M163">
        <v>0</v>
      </c>
      <c r="N163">
        <v>104</v>
      </c>
      <c r="O163">
        <v>66.92</v>
      </c>
      <c r="P163">
        <v>0</v>
      </c>
      <c r="Q163" t="s">
        <v>158</v>
      </c>
      <c r="R163">
        <v>0</v>
      </c>
      <c r="S163">
        <v>0</v>
      </c>
      <c r="T163">
        <v>0</v>
      </c>
      <c r="U163">
        <v>0</v>
      </c>
      <c r="V163">
        <v>1</v>
      </c>
      <c r="W163">
        <v>0</v>
      </c>
      <c r="X163">
        <f t="shared" si="5"/>
        <v>1</v>
      </c>
    </row>
    <row r="164" spans="1:24" x14ac:dyDescent="0.2">
      <c r="A164">
        <v>43288</v>
      </c>
      <c r="B164">
        <v>3069</v>
      </c>
      <c r="C164">
        <v>386</v>
      </c>
      <c r="D164">
        <v>3434</v>
      </c>
      <c r="E164">
        <v>6.4666666666666668</v>
      </c>
      <c r="F164">
        <f t="shared" si="4"/>
        <v>22206.533333333333</v>
      </c>
      <c r="G164">
        <v>4203</v>
      </c>
      <c r="H164">
        <v>4029</v>
      </c>
      <c r="I164">
        <v>65623.661394823663</v>
      </c>
      <c r="J164">
        <v>4.3510803601111432</v>
      </c>
      <c r="K164">
        <v>1</v>
      </c>
      <c r="L164">
        <v>0</v>
      </c>
      <c r="M164">
        <v>0</v>
      </c>
      <c r="N164">
        <v>102.02</v>
      </c>
      <c r="O164">
        <v>69.98</v>
      </c>
      <c r="P164">
        <v>0</v>
      </c>
      <c r="Q164" t="s">
        <v>159</v>
      </c>
      <c r="R164">
        <v>0</v>
      </c>
      <c r="S164">
        <v>0</v>
      </c>
      <c r="T164">
        <v>0</v>
      </c>
      <c r="U164">
        <v>0</v>
      </c>
      <c r="V164">
        <v>0</v>
      </c>
      <c r="W164">
        <v>1</v>
      </c>
      <c r="X164">
        <f t="shared" si="5"/>
        <v>1</v>
      </c>
    </row>
    <row r="165" spans="1:24" x14ac:dyDescent="0.2">
      <c r="A165">
        <v>43290</v>
      </c>
      <c r="B165">
        <v>2236</v>
      </c>
      <c r="C165">
        <v>288</v>
      </c>
      <c r="D165">
        <v>2327</v>
      </c>
      <c r="E165">
        <v>6.8</v>
      </c>
      <c r="F165">
        <f t="shared" si="4"/>
        <v>15823.6</v>
      </c>
      <c r="G165">
        <v>2501</v>
      </c>
      <c r="H165">
        <v>2852</v>
      </c>
      <c r="I165">
        <v>51354.852432316962</v>
      </c>
      <c r="J165">
        <v>3.725744111293245</v>
      </c>
      <c r="K165">
        <v>3</v>
      </c>
      <c r="L165">
        <v>0</v>
      </c>
      <c r="M165">
        <v>0.31496062992125901</v>
      </c>
      <c r="N165">
        <v>100.94</v>
      </c>
      <c r="O165">
        <v>68</v>
      </c>
      <c r="P165">
        <v>0</v>
      </c>
      <c r="Q165" t="s">
        <v>154</v>
      </c>
      <c r="R165">
        <v>1</v>
      </c>
      <c r="S165">
        <v>0</v>
      </c>
      <c r="T165">
        <v>0</v>
      </c>
      <c r="U165">
        <v>0</v>
      </c>
      <c r="V165">
        <v>0</v>
      </c>
      <c r="W165">
        <v>0</v>
      </c>
      <c r="X165">
        <f t="shared" si="5"/>
        <v>0</v>
      </c>
    </row>
    <row r="166" spans="1:24" x14ac:dyDescent="0.2">
      <c r="A166">
        <v>43291</v>
      </c>
      <c r="B166">
        <v>2614</v>
      </c>
      <c r="C166">
        <v>353</v>
      </c>
      <c r="D166">
        <v>2575</v>
      </c>
      <c r="E166">
        <v>6.0666666666666664</v>
      </c>
      <c r="F166">
        <f t="shared" si="4"/>
        <v>15621.666666666666</v>
      </c>
      <c r="G166">
        <v>2703</v>
      </c>
      <c r="H166">
        <v>3476</v>
      </c>
      <c r="I166">
        <v>60217.037639857423</v>
      </c>
      <c r="J166">
        <v>3.8516992021219019</v>
      </c>
      <c r="K166">
        <v>2</v>
      </c>
      <c r="L166">
        <v>0</v>
      </c>
      <c r="M166">
        <v>0</v>
      </c>
      <c r="N166">
        <v>100.94</v>
      </c>
      <c r="O166">
        <v>69.98</v>
      </c>
      <c r="P166">
        <v>0</v>
      </c>
      <c r="Q166" t="s">
        <v>155</v>
      </c>
      <c r="R166">
        <v>0</v>
      </c>
      <c r="S166">
        <v>1</v>
      </c>
      <c r="T166">
        <v>0</v>
      </c>
      <c r="U166">
        <v>0</v>
      </c>
      <c r="V166">
        <v>0</v>
      </c>
      <c r="W166">
        <v>0</v>
      </c>
      <c r="X166">
        <f t="shared" si="5"/>
        <v>0</v>
      </c>
    </row>
    <row r="167" spans="1:24" x14ac:dyDescent="0.2">
      <c r="A167">
        <v>43292</v>
      </c>
      <c r="B167">
        <v>2702</v>
      </c>
      <c r="C167">
        <v>361</v>
      </c>
      <c r="D167">
        <v>3497</v>
      </c>
      <c r="E167">
        <v>6.2666666666666666</v>
      </c>
      <c r="F167">
        <f t="shared" si="4"/>
        <v>21914.533333333333</v>
      </c>
      <c r="G167">
        <v>2779</v>
      </c>
      <c r="H167">
        <v>5576</v>
      </c>
      <c r="I167">
        <v>54807.33553039762</v>
      </c>
      <c r="J167">
        <v>3.2637002914128743</v>
      </c>
      <c r="K167">
        <v>2</v>
      </c>
      <c r="L167">
        <v>0</v>
      </c>
      <c r="M167">
        <v>0</v>
      </c>
      <c r="N167">
        <v>100.94</v>
      </c>
      <c r="O167">
        <v>69.98</v>
      </c>
      <c r="P167">
        <v>0</v>
      </c>
      <c r="Q167" t="s">
        <v>156</v>
      </c>
      <c r="R167">
        <v>0</v>
      </c>
      <c r="S167">
        <v>0</v>
      </c>
      <c r="T167">
        <v>1</v>
      </c>
      <c r="U167">
        <v>0</v>
      </c>
      <c r="V167">
        <v>0</v>
      </c>
      <c r="W167">
        <v>0</v>
      </c>
      <c r="X167">
        <f t="shared" si="5"/>
        <v>1</v>
      </c>
    </row>
    <row r="168" spans="1:24" x14ac:dyDescent="0.2">
      <c r="A168">
        <v>43293</v>
      </c>
      <c r="B168">
        <v>2953</v>
      </c>
      <c r="C168">
        <v>405</v>
      </c>
      <c r="D168">
        <v>3521</v>
      </c>
      <c r="E168">
        <v>6.2666666666666666</v>
      </c>
      <c r="F168">
        <f t="shared" si="4"/>
        <v>22064.933333333334</v>
      </c>
      <c r="G168">
        <v>3120</v>
      </c>
      <c r="H168">
        <v>3101</v>
      </c>
      <c r="I168">
        <v>49579.2679115051</v>
      </c>
      <c r="J168">
        <v>3.5257462314660422</v>
      </c>
      <c r="K168">
        <v>4</v>
      </c>
      <c r="L168">
        <v>0</v>
      </c>
      <c r="M168">
        <v>0</v>
      </c>
      <c r="N168">
        <v>96.98</v>
      </c>
      <c r="O168">
        <v>69.98</v>
      </c>
      <c r="P168">
        <v>0</v>
      </c>
      <c r="Q168" t="s">
        <v>157</v>
      </c>
      <c r="R168">
        <v>0</v>
      </c>
      <c r="S168">
        <v>0</v>
      </c>
      <c r="T168">
        <v>0</v>
      </c>
      <c r="U168">
        <v>1</v>
      </c>
      <c r="V168">
        <v>0</v>
      </c>
      <c r="W168">
        <v>0</v>
      </c>
      <c r="X168">
        <f t="shared" si="5"/>
        <v>1</v>
      </c>
    </row>
    <row r="169" spans="1:24" x14ac:dyDescent="0.2">
      <c r="A169">
        <v>43294</v>
      </c>
      <c r="B169">
        <v>4090</v>
      </c>
      <c r="C169">
        <v>525</v>
      </c>
      <c r="D169">
        <v>4122</v>
      </c>
      <c r="E169">
        <v>6</v>
      </c>
      <c r="F169">
        <f t="shared" si="4"/>
        <v>24732</v>
      </c>
      <c r="G169">
        <v>4503</v>
      </c>
      <c r="H169">
        <v>3844</v>
      </c>
      <c r="I169">
        <v>66198.003973680461</v>
      </c>
      <c r="J169">
        <v>6.4923923926625031</v>
      </c>
      <c r="K169">
        <v>2</v>
      </c>
      <c r="L169">
        <v>0</v>
      </c>
      <c r="M169">
        <v>0</v>
      </c>
      <c r="N169">
        <v>98.96</v>
      </c>
      <c r="O169">
        <v>66.02</v>
      </c>
      <c r="P169">
        <v>0</v>
      </c>
      <c r="Q169" t="s">
        <v>158</v>
      </c>
      <c r="R169">
        <v>0</v>
      </c>
      <c r="S169">
        <v>0</v>
      </c>
      <c r="T169">
        <v>0</v>
      </c>
      <c r="U169">
        <v>0</v>
      </c>
      <c r="V169">
        <v>1</v>
      </c>
      <c r="W169">
        <v>0</v>
      </c>
      <c r="X169">
        <f t="shared" si="5"/>
        <v>1</v>
      </c>
    </row>
    <row r="170" spans="1:24" x14ac:dyDescent="0.2">
      <c r="A170">
        <v>43295</v>
      </c>
      <c r="B170">
        <v>3442</v>
      </c>
      <c r="C170">
        <v>365</v>
      </c>
      <c r="D170">
        <v>4312</v>
      </c>
      <c r="E170">
        <v>7.666666666666667</v>
      </c>
      <c r="F170">
        <f t="shared" si="4"/>
        <v>33058.666666666672</v>
      </c>
      <c r="G170">
        <v>4574</v>
      </c>
      <c r="H170">
        <v>3069</v>
      </c>
      <c r="I170">
        <v>59651.854110522814</v>
      </c>
      <c r="J170">
        <v>5.2794284804732667</v>
      </c>
      <c r="K170">
        <v>1</v>
      </c>
      <c r="L170">
        <v>0</v>
      </c>
      <c r="M170">
        <v>0</v>
      </c>
      <c r="N170">
        <v>93.919999999999902</v>
      </c>
      <c r="O170">
        <v>64.040000000000006</v>
      </c>
      <c r="P170">
        <v>0</v>
      </c>
      <c r="Q170" t="s">
        <v>159</v>
      </c>
      <c r="R170">
        <v>0</v>
      </c>
      <c r="S170">
        <v>0</v>
      </c>
      <c r="T170">
        <v>0</v>
      </c>
      <c r="U170">
        <v>0</v>
      </c>
      <c r="V170">
        <v>0</v>
      </c>
      <c r="W170">
        <v>1</v>
      </c>
      <c r="X170">
        <f t="shared" si="5"/>
        <v>1</v>
      </c>
    </row>
    <row r="171" spans="1:24" x14ac:dyDescent="0.2">
      <c r="A171">
        <v>43297</v>
      </c>
      <c r="B171">
        <v>4457</v>
      </c>
      <c r="C171">
        <v>563</v>
      </c>
      <c r="D171">
        <v>2970</v>
      </c>
      <c r="E171">
        <v>6.7333333333333334</v>
      </c>
      <c r="F171">
        <f t="shared" si="4"/>
        <v>19998</v>
      </c>
      <c r="G171">
        <v>2379</v>
      </c>
      <c r="H171">
        <v>2236</v>
      </c>
      <c r="I171">
        <v>60075.903248225804</v>
      </c>
      <c r="J171">
        <v>3.7379308675072749</v>
      </c>
      <c r="K171">
        <v>3</v>
      </c>
      <c r="L171">
        <v>0</v>
      </c>
      <c r="M171">
        <v>0</v>
      </c>
      <c r="N171">
        <v>98.96</v>
      </c>
      <c r="O171">
        <v>69.08</v>
      </c>
      <c r="P171">
        <v>0</v>
      </c>
      <c r="Q171" t="s">
        <v>154</v>
      </c>
      <c r="R171">
        <v>1</v>
      </c>
      <c r="S171">
        <v>0</v>
      </c>
      <c r="T171">
        <v>0</v>
      </c>
      <c r="U171">
        <v>0</v>
      </c>
      <c r="V171">
        <v>0</v>
      </c>
      <c r="W171">
        <v>0</v>
      </c>
      <c r="X171">
        <f t="shared" si="5"/>
        <v>0</v>
      </c>
    </row>
    <row r="172" spans="1:24" x14ac:dyDescent="0.2">
      <c r="A172">
        <v>43298</v>
      </c>
      <c r="B172">
        <v>3338</v>
      </c>
      <c r="C172">
        <v>406</v>
      </c>
      <c r="D172">
        <v>2867</v>
      </c>
      <c r="E172">
        <v>6.9333333333333336</v>
      </c>
      <c r="F172">
        <f t="shared" si="4"/>
        <v>19877.866666666669</v>
      </c>
      <c r="G172">
        <v>2718</v>
      </c>
      <c r="H172">
        <v>2614</v>
      </c>
      <c r="I172">
        <v>54178.867246259157</v>
      </c>
      <c r="J172">
        <v>3.9233516400559192</v>
      </c>
      <c r="K172">
        <v>3</v>
      </c>
      <c r="L172">
        <v>0</v>
      </c>
      <c r="M172">
        <v>1.1023622047243999</v>
      </c>
      <c r="N172">
        <v>98.06</v>
      </c>
      <c r="O172">
        <v>68</v>
      </c>
      <c r="P172">
        <v>0</v>
      </c>
      <c r="Q172" t="s">
        <v>155</v>
      </c>
      <c r="R172">
        <v>0</v>
      </c>
      <c r="S172">
        <v>1</v>
      </c>
      <c r="T172">
        <v>0</v>
      </c>
      <c r="U172">
        <v>0</v>
      </c>
      <c r="V172">
        <v>0</v>
      </c>
      <c r="W172">
        <v>0</v>
      </c>
      <c r="X172">
        <f t="shared" si="5"/>
        <v>0</v>
      </c>
    </row>
    <row r="173" spans="1:24" x14ac:dyDescent="0.2">
      <c r="A173">
        <v>43299</v>
      </c>
      <c r="B173">
        <v>3072</v>
      </c>
      <c r="C173">
        <v>396</v>
      </c>
      <c r="D173">
        <v>3362</v>
      </c>
      <c r="E173">
        <v>6.4</v>
      </c>
      <c r="F173">
        <f t="shared" si="4"/>
        <v>21516.800000000003</v>
      </c>
      <c r="G173">
        <v>3279</v>
      </c>
      <c r="H173">
        <v>2702</v>
      </c>
      <c r="I173">
        <v>61054.176016911311</v>
      </c>
      <c r="J173">
        <v>4.1949761918679576</v>
      </c>
      <c r="K173">
        <v>1</v>
      </c>
      <c r="L173">
        <v>0</v>
      </c>
      <c r="M173">
        <v>0</v>
      </c>
      <c r="N173">
        <v>98.96</v>
      </c>
      <c r="O173">
        <v>66.92</v>
      </c>
      <c r="P173">
        <v>0</v>
      </c>
      <c r="Q173" t="s">
        <v>156</v>
      </c>
      <c r="R173">
        <v>0</v>
      </c>
      <c r="S173">
        <v>0</v>
      </c>
      <c r="T173">
        <v>1</v>
      </c>
      <c r="U173">
        <v>0</v>
      </c>
      <c r="V173">
        <v>0</v>
      </c>
      <c r="W173">
        <v>0</v>
      </c>
      <c r="X173">
        <f t="shared" si="5"/>
        <v>1</v>
      </c>
    </row>
    <row r="174" spans="1:24" x14ac:dyDescent="0.2">
      <c r="A174">
        <v>43300</v>
      </c>
      <c r="B174">
        <v>3378</v>
      </c>
      <c r="C174">
        <v>432</v>
      </c>
      <c r="D174">
        <v>3803</v>
      </c>
      <c r="E174">
        <v>6.2666666666666666</v>
      </c>
      <c r="F174">
        <f t="shared" si="4"/>
        <v>23832.133333333331</v>
      </c>
      <c r="G174">
        <v>2644</v>
      </c>
      <c r="H174">
        <v>2953</v>
      </c>
      <c r="I174">
        <v>51112.52763980961</v>
      </c>
      <c r="J174">
        <v>3.6228212721973656</v>
      </c>
      <c r="K174">
        <v>2</v>
      </c>
      <c r="L174">
        <v>0</v>
      </c>
      <c r="M174">
        <v>0</v>
      </c>
      <c r="N174">
        <v>100.94</v>
      </c>
      <c r="O174">
        <v>68</v>
      </c>
      <c r="P174">
        <v>0</v>
      </c>
      <c r="Q174" t="s">
        <v>157</v>
      </c>
      <c r="R174">
        <v>0</v>
      </c>
      <c r="S174">
        <v>0</v>
      </c>
      <c r="T174">
        <v>0</v>
      </c>
      <c r="U174">
        <v>1</v>
      </c>
      <c r="V174">
        <v>0</v>
      </c>
      <c r="W174">
        <v>0</v>
      </c>
      <c r="X174">
        <f t="shared" si="5"/>
        <v>1</v>
      </c>
    </row>
    <row r="175" spans="1:24" x14ac:dyDescent="0.2">
      <c r="A175">
        <v>43301</v>
      </c>
      <c r="B175">
        <v>3538</v>
      </c>
      <c r="C175">
        <v>488</v>
      </c>
      <c r="D175">
        <v>3607</v>
      </c>
      <c r="E175">
        <v>6.2666666666666666</v>
      </c>
      <c r="F175">
        <f t="shared" si="4"/>
        <v>22603.866666666665</v>
      </c>
      <c r="G175">
        <v>4301</v>
      </c>
      <c r="H175">
        <v>4090</v>
      </c>
      <c r="I175">
        <v>57409.379847027165</v>
      </c>
      <c r="J175">
        <v>3.1213794733491764</v>
      </c>
      <c r="K175">
        <v>1</v>
      </c>
      <c r="L175">
        <v>0</v>
      </c>
      <c r="M175">
        <v>0</v>
      </c>
      <c r="N175">
        <v>96.98</v>
      </c>
      <c r="O175">
        <v>69.98</v>
      </c>
      <c r="P175">
        <v>0</v>
      </c>
      <c r="Q175" t="s">
        <v>158</v>
      </c>
      <c r="R175">
        <v>0</v>
      </c>
      <c r="S175">
        <v>0</v>
      </c>
      <c r="T175">
        <v>0</v>
      </c>
      <c r="U175">
        <v>0</v>
      </c>
      <c r="V175">
        <v>1</v>
      </c>
      <c r="W175">
        <v>0</v>
      </c>
      <c r="X175">
        <f t="shared" si="5"/>
        <v>1</v>
      </c>
    </row>
    <row r="176" spans="1:24" x14ac:dyDescent="0.2">
      <c r="A176">
        <v>43302</v>
      </c>
      <c r="B176">
        <v>3761</v>
      </c>
      <c r="C176">
        <v>491</v>
      </c>
      <c r="D176">
        <v>4954</v>
      </c>
      <c r="E176">
        <v>6.9333333333333336</v>
      </c>
      <c r="F176">
        <f t="shared" si="4"/>
        <v>34347.733333333337</v>
      </c>
      <c r="G176">
        <v>4441</v>
      </c>
      <c r="H176">
        <v>3442</v>
      </c>
      <c r="I176">
        <v>64870.885424824206</v>
      </c>
      <c r="J176">
        <v>2.6979309054605176</v>
      </c>
      <c r="K176">
        <v>3</v>
      </c>
      <c r="L176">
        <v>0</v>
      </c>
      <c r="M176">
        <v>0</v>
      </c>
      <c r="N176">
        <v>102.02</v>
      </c>
      <c r="O176">
        <v>69.98</v>
      </c>
      <c r="P176">
        <v>0</v>
      </c>
      <c r="Q176" t="s">
        <v>159</v>
      </c>
      <c r="R176">
        <v>0</v>
      </c>
      <c r="S176">
        <v>0</v>
      </c>
      <c r="T176">
        <v>0</v>
      </c>
      <c r="U176">
        <v>0</v>
      </c>
      <c r="V176">
        <v>0</v>
      </c>
      <c r="W176">
        <v>1</v>
      </c>
      <c r="X176">
        <f t="shared" si="5"/>
        <v>1</v>
      </c>
    </row>
    <row r="177" spans="1:24" x14ac:dyDescent="0.2">
      <c r="A177">
        <v>43304</v>
      </c>
      <c r="B177">
        <v>2446</v>
      </c>
      <c r="C177">
        <v>275</v>
      </c>
      <c r="D177">
        <v>2641</v>
      </c>
      <c r="E177">
        <v>7.4</v>
      </c>
      <c r="F177">
        <f t="shared" si="4"/>
        <v>19543.400000000001</v>
      </c>
      <c r="G177">
        <v>2188</v>
      </c>
      <c r="H177">
        <v>4457</v>
      </c>
      <c r="I177">
        <v>63454.314233003715</v>
      </c>
      <c r="J177">
        <v>3.8452509454927486</v>
      </c>
      <c r="K177">
        <v>1</v>
      </c>
      <c r="L177">
        <v>0</v>
      </c>
      <c r="M177">
        <v>0</v>
      </c>
      <c r="N177">
        <v>96.98</v>
      </c>
      <c r="O177">
        <v>66.92</v>
      </c>
      <c r="P177">
        <v>0</v>
      </c>
      <c r="Q177" t="s">
        <v>154</v>
      </c>
      <c r="R177">
        <v>1</v>
      </c>
      <c r="S177">
        <v>0</v>
      </c>
      <c r="T177">
        <v>0</v>
      </c>
      <c r="U177">
        <v>0</v>
      </c>
      <c r="V177">
        <v>0</v>
      </c>
      <c r="W177">
        <v>0</v>
      </c>
      <c r="X177">
        <f t="shared" si="5"/>
        <v>0</v>
      </c>
    </row>
    <row r="178" spans="1:24" x14ac:dyDescent="0.2">
      <c r="A178">
        <v>43305</v>
      </c>
      <c r="B178">
        <v>1729</v>
      </c>
      <c r="C178">
        <v>191</v>
      </c>
      <c r="D178">
        <v>3158</v>
      </c>
      <c r="E178">
        <v>7.8</v>
      </c>
      <c r="F178">
        <f t="shared" si="4"/>
        <v>24632.399999999998</v>
      </c>
      <c r="G178">
        <v>2525</v>
      </c>
      <c r="H178">
        <v>3338</v>
      </c>
      <c r="I178">
        <v>44080.030224317517</v>
      </c>
      <c r="J178">
        <v>8.3133912039262619</v>
      </c>
      <c r="K178">
        <v>0</v>
      </c>
      <c r="L178">
        <v>0</v>
      </c>
      <c r="M178">
        <v>0</v>
      </c>
      <c r="N178">
        <v>100.94</v>
      </c>
      <c r="O178">
        <v>66.02</v>
      </c>
      <c r="P178">
        <v>0</v>
      </c>
      <c r="Q178" t="s">
        <v>155</v>
      </c>
      <c r="R178">
        <v>0</v>
      </c>
      <c r="S178">
        <v>1</v>
      </c>
      <c r="T178">
        <v>0</v>
      </c>
      <c r="U178">
        <v>0</v>
      </c>
      <c r="V178">
        <v>0</v>
      </c>
      <c r="W178">
        <v>0</v>
      </c>
      <c r="X178">
        <f t="shared" si="5"/>
        <v>0</v>
      </c>
    </row>
    <row r="179" spans="1:24" x14ac:dyDescent="0.2">
      <c r="A179">
        <v>43306</v>
      </c>
      <c r="B179">
        <v>2575</v>
      </c>
      <c r="C179">
        <v>320</v>
      </c>
      <c r="D179">
        <v>3703</v>
      </c>
      <c r="E179">
        <v>6.4666666666666668</v>
      </c>
      <c r="F179">
        <f t="shared" si="4"/>
        <v>23946.066666666666</v>
      </c>
      <c r="G179">
        <v>3243</v>
      </c>
      <c r="H179">
        <v>3072</v>
      </c>
      <c r="I179">
        <v>62922.343873742277</v>
      </c>
      <c r="J179">
        <v>3.7923675665671954</v>
      </c>
      <c r="K179">
        <v>2</v>
      </c>
      <c r="L179">
        <v>0</v>
      </c>
      <c r="M179">
        <v>0</v>
      </c>
      <c r="N179">
        <v>100.04</v>
      </c>
      <c r="O179">
        <v>71.06</v>
      </c>
      <c r="P179">
        <v>0</v>
      </c>
      <c r="Q179" t="s">
        <v>156</v>
      </c>
      <c r="R179">
        <v>0</v>
      </c>
      <c r="S179">
        <v>0</v>
      </c>
      <c r="T179">
        <v>1</v>
      </c>
      <c r="U179">
        <v>0</v>
      </c>
      <c r="V179">
        <v>0</v>
      </c>
      <c r="W179">
        <v>0</v>
      </c>
      <c r="X179">
        <f t="shared" si="5"/>
        <v>1</v>
      </c>
    </row>
    <row r="180" spans="1:24" x14ac:dyDescent="0.2">
      <c r="A180">
        <v>43307</v>
      </c>
      <c r="B180">
        <v>2893</v>
      </c>
      <c r="C180">
        <v>343</v>
      </c>
      <c r="D180">
        <v>4810</v>
      </c>
      <c r="E180">
        <v>6.666666666666667</v>
      </c>
      <c r="F180">
        <f t="shared" si="4"/>
        <v>32066.666666666668</v>
      </c>
      <c r="G180">
        <v>2974</v>
      </c>
      <c r="H180">
        <v>3378</v>
      </c>
      <c r="I180">
        <v>51597.841492537795</v>
      </c>
      <c r="J180">
        <v>2.7583060707948324</v>
      </c>
      <c r="K180">
        <v>2</v>
      </c>
      <c r="L180">
        <v>0</v>
      </c>
      <c r="M180">
        <v>0</v>
      </c>
      <c r="N180">
        <v>98.96</v>
      </c>
      <c r="O180">
        <v>68</v>
      </c>
      <c r="P180">
        <v>0</v>
      </c>
      <c r="Q180" t="s">
        <v>157</v>
      </c>
      <c r="R180">
        <v>0</v>
      </c>
      <c r="S180">
        <v>0</v>
      </c>
      <c r="T180">
        <v>0</v>
      </c>
      <c r="U180">
        <v>1</v>
      </c>
      <c r="V180">
        <v>0</v>
      </c>
      <c r="W180">
        <v>0</v>
      </c>
      <c r="X180">
        <f t="shared" si="5"/>
        <v>1</v>
      </c>
    </row>
    <row r="181" spans="1:24" x14ac:dyDescent="0.2">
      <c r="A181">
        <v>43308</v>
      </c>
      <c r="B181">
        <v>3859</v>
      </c>
      <c r="C181">
        <v>478</v>
      </c>
      <c r="D181">
        <v>3704</v>
      </c>
      <c r="E181">
        <v>6.4666666666666668</v>
      </c>
      <c r="F181">
        <f t="shared" si="4"/>
        <v>23952.533333333333</v>
      </c>
      <c r="G181">
        <v>4727</v>
      </c>
      <c r="H181">
        <v>3538</v>
      </c>
      <c r="I181">
        <v>53419.602755943903</v>
      </c>
      <c r="J181">
        <v>5.2489923334885935</v>
      </c>
      <c r="K181">
        <v>1</v>
      </c>
      <c r="L181">
        <v>0</v>
      </c>
      <c r="M181">
        <v>0</v>
      </c>
      <c r="N181">
        <v>100.94</v>
      </c>
      <c r="O181">
        <v>66.92</v>
      </c>
      <c r="P181">
        <v>0</v>
      </c>
      <c r="Q181" t="s">
        <v>158</v>
      </c>
      <c r="R181">
        <v>0</v>
      </c>
      <c r="S181">
        <v>0</v>
      </c>
      <c r="T181">
        <v>0</v>
      </c>
      <c r="U181">
        <v>0</v>
      </c>
      <c r="V181">
        <v>1</v>
      </c>
      <c r="W181">
        <v>0</v>
      </c>
      <c r="X181">
        <f t="shared" si="5"/>
        <v>1</v>
      </c>
    </row>
    <row r="182" spans="1:24" x14ac:dyDescent="0.2">
      <c r="A182">
        <v>43309</v>
      </c>
      <c r="B182">
        <v>4135</v>
      </c>
      <c r="C182">
        <v>490</v>
      </c>
      <c r="D182">
        <v>3941</v>
      </c>
      <c r="E182">
        <v>7</v>
      </c>
      <c r="F182">
        <f t="shared" si="4"/>
        <v>27587</v>
      </c>
      <c r="G182">
        <v>4029</v>
      </c>
      <c r="H182">
        <v>3761</v>
      </c>
      <c r="I182">
        <v>67293.728916439068</v>
      </c>
      <c r="J182">
        <v>2.7448575495475538</v>
      </c>
      <c r="K182">
        <v>2</v>
      </c>
      <c r="L182">
        <v>0</v>
      </c>
      <c r="M182">
        <v>0</v>
      </c>
      <c r="N182">
        <v>98.96</v>
      </c>
      <c r="O182">
        <v>69.08</v>
      </c>
      <c r="P182">
        <v>0</v>
      </c>
      <c r="Q182" t="s">
        <v>159</v>
      </c>
      <c r="R182">
        <v>0</v>
      </c>
      <c r="S182">
        <v>0</v>
      </c>
      <c r="T182">
        <v>0</v>
      </c>
      <c r="U182">
        <v>0</v>
      </c>
      <c r="V182">
        <v>0</v>
      </c>
      <c r="W182">
        <v>1</v>
      </c>
      <c r="X182">
        <f t="shared" si="5"/>
        <v>1</v>
      </c>
    </row>
    <row r="183" spans="1:24" x14ac:dyDescent="0.2">
      <c r="A183">
        <v>43311</v>
      </c>
      <c r="B183">
        <v>1956</v>
      </c>
      <c r="C183">
        <v>269</v>
      </c>
      <c r="D183">
        <v>3119</v>
      </c>
      <c r="E183">
        <v>5.7333333333333334</v>
      </c>
      <c r="F183">
        <f t="shared" si="4"/>
        <v>17882.266666666666</v>
      </c>
      <c r="G183">
        <v>2852</v>
      </c>
      <c r="H183">
        <v>2446</v>
      </c>
      <c r="I183">
        <v>58443.922168893871</v>
      </c>
      <c r="J183">
        <v>6.7613720015893835</v>
      </c>
      <c r="K183">
        <v>3</v>
      </c>
      <c r="L183">
        <v>0</v>
      </c>
      <c r="M183">
        <v>0</v>
      </c>
      <c r="N183">
        <v>98.06</v>
      </c>
      <c r="O183">
        <v>60.98</v>
      </c>
      <c r="P183">
        <v>0</v>
      </c>
      <c r="Q183" t="s">
        <v>154</v>
      </c>
      <c r="R183">
        <v>1</v>
      </c>
      <c r="S183">
        <v>0</v>
      </c>
      <c r="T183">
        <v>0</v>
      </c>
      <c r="U183">
        <v>0</v>
      </c>
      <c r="V183">
        <v>0</v>
      </c>
      <c r="W183">
        <v>0</v>
      </c>
      <c r="X183">
        <f t="shared" si="5"/>
        <v>0</v>
      </c>
    </row>
    <row r="184" spans="1:24" x14ac:dyDescent="0.2">
      <c r="A184">
        <v>43312</v>
      </c>
      <c r="B184">
        <v>3000</v>
      </c>
      <c r="C184">
        <v>402</v>
      </c>
      <c r="D184">
        <v>3219</v>
      </c>
      <c r="E184">
        <v>6.6</v>
      </c>
      <c r="F184">
        <f t="shared" si="4"/>
        <v>21245.399999999998</v>
      </c>
      <c r="G184">
        <v>3476</v>
      </c>
      <c r="H184">
        <v>1729</v>
      </c>
      <c r="I184">
        <v>57612.054197204874</v>
      </c>
      <c r="J184">
        <v>3.2629703417195164</v>
      </c>
      <c r="K184">
        <v>6</v>
      </c>
      <c r="L184">
        <v>0</v>
      </c>
      <c r="M184">
        <v>0</v>
      </c>
      <c r="N184">
        <v>100.04</v>
      </c>
      <c r="O184">
        <v>60.98</v>
      </c>
      <c r="P184">
        <v>0</v>
      </c>
      <c r="Q184" t="s">
        <v>155</v>
      </c>
      <c r="R184">
        <v>0</v>
      </c>
      <c r="S184">
        <v>1</v>
      </c>
      <c r="T184">
        <v>0</v>
      </c>
      <c r="U184">
        <v>0</v>
      </c>
      <c r="V184">
        <v>0</v>
      </c>
      <c r="W184">
        <v>0</v>
      </c>
      <c r="X184">
        <f t="shared" si="5"/>
        <v>0</v>
      </c>
    </row>
    <row r="185" spans="1:24" x14ac:dyDescent="0.2">
      <c r="A185">
        <v>43313</v>
      </c>
      <c r="B185">
        <v>3045</v>
      </c>
      <c r="C185">
        <v>395</v>
      </c>
      <c r="D185">
        <v>3174</v>
      </c>
      <c r="E185">
        <v>7.0666666666666664</v>
      </c>
      <c r="F185">
        <f t="shared" si="4"/>
        <v>22429.599999999999</v>
      </c>
      <c r="G185">
        <v>5576</v>
      </c>
      <c r="H185">
        <v>2575</v>
      </c>
      <c r="I185">
        <v>55666.014076068052</v>
      </c>
      <c r="J185">
        <v>3.5637115574670211</v>
      </c>
      <c r="K185">
        <v>3</v>
      </c>
      <c r="L185">
        <v>0</v>
      </c>
      <c r="M185">
        <v>0</v>
      </c>
      <c r="N185">
        <v>96.98</v>
      </c>
      <c r="O185">
        <v>71.959999999999994</v>
      </c>
      <c r="P185">
        <v>0</v>
      </c>
      <c r="Q185" t="s">
        <v>156</v>
      </c>
      <c r="R185">
        <v>0</v>
      </c>
      <c r="S185">
        <v>0</v>
      </c>
      <c r="T185">
        <v>1</v>
      </c>
      <c r="U185">
        <v>0</v>
      </c>
      <c r="V185">
        <v>0</v>
      </c>
      <c r="W185">
        <v>0</v>
      </c>
      <c r="X185">
        <f t="shared" si="5"/>
        <v>0</v>
      </c>
    </row>
    <row r="186" spans="1:24" x14ac:dyDescent="0.2">
      <c r="A186">
        <v>43314</v>
      </c>
      <c r="B186">
        <v>3705</v>
      </c>
      <c r="C186">
        <v>420</v>
      </c>
      <c r="D186">
        <v>3551</v>
      </c>
      <c r="E186">
        <v>7.4</v>
      </c>
      <c r="F186">
        <f t="shared" si="4"/>
        <v>26277.4</v>
      </c>
      <c r="G186">
        <v>3101</v>
      </c>
      <c r="H186">
        <v>2893</v>
      </c>
      <c r="I186">
        <v>58382.303136000257</v>
      </c>
      <c r="J186">
        <v>5.5189209830181074</v>
      </c>
      <c r="K186">
        <v>4</v>
      </c>
      <c r="L186">
        <v>0</v>
      </c>
      <c r="M186">
        <v>0</v>
      </c>
      <c r="N186">
        <v>95</v>
      </c>
      <c r="O186">
        <v>71.06</v>
      </c>
      <c r="P186">
        <v>0</v>
      </c>
      <c r="Q186" t="s">
        <v>157</v>
      </c>
      <c r="R186">
        <v>0</v>
      </c>
      <c r="S186">
        <v>0</v>
      </c>
      <c r="T186">
        <v>0</v>
      </c>
      <c r="U186">
        <v>1</v>
      </c>
      <c r="V186">
        <v>0</v>
      </c>
      <c r="W186">
        <v>0</v>
      </c>
      <c r="X186">
        <f t="shared" si="5"/>
        <v>1</v>
      </c>
    </row>
    <row r="187" spans="1:24" x14ac:dyDescent="0.2">
      <c r="A187">
        <v>43315</v>
      </c>
      <c r="B187">
        <v>3187</v>
      </c>
      <c r="C187">
        <v>407</v>
      </c>
      <c r="D187">
        <v>5297</v>
      </c>
      <c r="E187">
        <v>6.7333333333333334</v>
      </c>
      <c r="F187">
        <f t="shared" si="4"/>
        <v>35666.466666666667</v>
      </c>
      <c r="G187">
        <v>3844</v>
      </c>
      <c r="H187">
        <v>3859</v>
      </c>
      <c r="I187">
        <v>50609.246119982257</v>
      </c>
      <c r="J187">
        <v>3.3871194590242113</v>
      </c>
      <c r="K187">
        <v>3</v>
      </c>
      <c r="L187">
        <v>0</v>
      </c>
      <c r="M187">
        <v>0</v>
      </c>
      <c r="N187">
        <v>93.919999999999902</v>
      </c>
      <c r="O187">
        <v>68</v>
      </c>
      <c r="P187">
        <v>0</v>
      </c>
      <c r="Q187" t="s">
        <v>158</v>
      </c>
      <c r="R187">
        <v>0</v>
      </c>
      <c r="S187">
        <v>0</v>
      </c>
      <c r="T187">
        <v>0</v>
      </c>
      <c r="U187">
        <v>0</v>
      </c>
      <c r="V187">
        <v>1</v>
      </c>
      <c r="W187">
        <v>0</v>
      </c>
      <c r="X187">
        <f t="shared" si="5"/>
        <v>1</v>
      </c>
    </row>
    <row r="188" spans="1:24" x14ac:dyDescent="0.2">
      <c r="A188">
        <v>43316</v>
      </c>
      <c r="B188">
        <v>4175</v>
      </c>
      <c r="C188">
        <v>419</v>
      </c>
      <c r="D188">
        <v>5624</v>
      </c>
      <c r="E188">
        <v>7.6</v>
      </c>
      <c r="F188">
        <f t="shared" si="4"/>
        <v>42742.400000000001</v>
      </c>
      <c r="G188">
        <v>3069</v>
      </c>
      <c r="H188">
        <v>4135</v>
      </c>
      <c r="I188">
        <v>51558.181535229509</v>
      </c>
      <c r="J188">
        <v>2.6399873696014606</v>
      </c>
      <c r="K188">
        <v>0</v>
      </c>
      <c r="L188">
        <v>0</v>
      </c>
      <c r="M188">
        <v>0</v>
      </c>
      <c r="N188">
        <v>96.98</v>
      </c>
      <c r="O188">
        <v>64.040000000000006</v>
      </c>
      <c r="P188">
        <v>0</v>
      </c>
      <c r="Q188" t="s">
        <v>159</v>
      </c>
      <c r="R188">
        <v>0</v>
      </c>
      <c r="S188">
        <v>0</v>
      </c>
      <c r="T188">
        <v>0</v>
      </c>
      <c r="U188">
        <v>0</v>
      </c>
      <c r="V188">
        <v>0</v>
      </c>
      <c r="W188">
        <v>1</v>
      </c>
      <c r="X188">
        <f t="shared" si="5"/>
        <v>1</v>
      </c>
    </row>
    <row r="189" spans="1:24" x14ac:dyDescent="0.2">
      <c r="A189">
        <v>43318</v>
      </c>
      <c r="B189">
        <v>2837</v>
      </c>
      <c r="C189">
        <v>332</v>
      </c>
      <c r="D189">
        <v>2515</v>
      </c>
      <c r="E189">
        <v>7.1333333333333337</v>
      </c>
      <c r="F189">
        <f t="shared" si="4"/>
        <v>17940.333333333336</v>
      </c>
      <c r="G189">
        <v>2236</v>
      </c>
      <c r="H189">
        <v>1956</v>
      </c>
      <c r="I189">
        <v>64182.932274286206</v>
      </c>
      <c r="J189">
        <v>3.7688174974409607</v>
      </c>
      <c r="K189">
        <v>8</v>
      </c>
      <c r="L189">
        <v>0</v>
      </c>
      <c r="M189">
        <v>0</v>
      </c>
      <c r="N189">
        <v>93.02</v>
      </c>
      <c r="O189">
        <v>57.92</v>
      </c>
      <c r="P189">
        <v>0</v>
      </c>
      <c r="Q189" t="s">
        <v>154</v>
      </c>
      <c r="R189">
        <v>1</v>
      </c>
      <c r="S189">
        <v>0</v>
      </c>
      <c r="T189">
        <v>0</v>
      </c>
      <c r="U189">
        <v>0</v>
      </c>
      <c r="V189">
        <v>0</v>
      </c>
      <c r="W189">
        <v>0</v>
      </c>
      <c r="X189">
        <f t="shared" si="5"/>
        <v>0</v>
      </c>
    </row>
    <row r="190" spans="1:24" x14ac:dyDescent="0.2">
      <c r="A190">
        <v>43319</v>
      </c>
      <c r="B190">
        <v>3399</v>
      </c>
      <c r="C190">
        <v>342</v>
      </c>
      <c r="D190">
        <v>3764</v>
      </c>
      <c r="E190">
        <v>7.4</v>
      </c>
      <c r="F190">
        <f t="shared" si="4"/>
        <v>27853.600000000002</v>
      </c>
      <c r="G190">
        <v>2614</v>
      </c>
      <c r="H190">
        <v>3000</v>
      </c>
      <c r="I190">
        <v>53817.655080819408</v>
      </c>
      <c r="J190">
        <v>3.4688278020254741</v>
      </c>
      <c r="K190">
        <v>1</v>
      </c>
      <c r="L190">
        <v>0</v>
      </c>
      <c r="M190">
        <v>0</v>
      </c>
      <c r="N190">
        <v>95</v>
      </c>
      <c r="O190">
        <v>57.92</v>
      </c>
      <c r="P190">
        <v>0</v>
      </c>
      <c r="Q190" t="s">
        <v>155</v>
      </c>
      <c r="R190">
        <v>0</v>
      </c>
      <c r="S190">
        <v>1</v>
      </c>
      <c r="T190">
        <v>0</v>
      </c>
      <c r="U190">
        <v>0</v>
      </c>
      <c r="V190">
        <v>0</v>
      </c>
      <c r="W190">
        <v>0</v>
      </c>
      <c r="X190">
        <f t="shared" si="5"/>
        <v>1</v>
      </c>
    </row>
    <row r="191" spans="1:24" x14ac:dyDescent="0.2">
      <c r="A191">
        <v>43320</v>
      </c>
      <c r="B191">
        <v>3020</v>
      </c>
      <c r="C191">
        <v>375</v>
      </c>
      <c r="D191">
        <v>4068</v>
      </c>
      <c r="E191">
        <v>6.7333333333333334</v>
      </c>
      <c r="F191">
        <f t="shared" si="4"/>
        <v>27391.200000000001</v>
      </c>
      <c r="G191">
        <v>2702</v>
      </c>
      <c r="H191">
        <v>3045</v>
      </c>
      <c r="I191">
        <v>57804.121991112574</v>
      </c>
      <c r="J191">
        <v>4.2207736703005194</v>
      </c>
      <c r="K191">
        <v>4</v>
      </c>
      <c r="L191">
        <v>0</v>
      </c>
      <c r="M191">
        <v>0</v>
      </c>
      <c r="N191">
        <v>98.06</v>
      </c>
      <c r="O191">
        <v>59</v>
      </c>
      <c r="P191">
        <v>0</v>
      </c>
      <c r="Q191" t="s">
        <v>156</v>
      </c>
      <c r="R191">
        <v>0</v>
      </c>
      <c r="S191">
        <v>0</v>
      </c>
      <c r="T191">
        <v>1</v>
      </c>
      <c r="U191">
        <v>0</v>
      </c>
      <c r="V191">
        <v>0</v>
      </c>
      <c r="W191">
        <v>0</v>
      </c>
      <c r="X191">
        <f t="shared" si="5"/>
        <v>1</v>
      </c>
    </row>
    <row r="192" spans="1:24" x14ac:dyDescent="0.2">
      <c r="A192">
        <v>43321</v>
      </c>
      <c r="B192">
        <v>2730</v>
      </c>
      <c r="C192">
        <v>355</v>
      </c>
      <c r="D192">
        <v>3714</v>
      </c>
      <c r="E192">
        <v>6.4</v>
      </c>
      <c r="F192">
        <f t="shared" si="4"/>
        <v>23769.600000000002</v>
      </c>
      <c r="G192">
        <v>2953</v>
      </c>
      <c r="H192">
        <v>3705</v>
      </c>
      <c r="I192">
        <v>65742.250999980257</v>
      </c>
      <c r="J192">
        <v>2.7625025486717742</v>
      </c>
      <c r="K192">
        <v>8</v>
      </c>
      <c r="L192">
        <v>0</v>
      </c>
      <c r="M192">
        <v>0</v>
      </c>
      <c r="N192">
        <v>100.04</v>
      </c>
      <c r="O192">
        <v>60.98</v>
      </c>
      <c r="P192">
        <v>0</v>
      </c>
      <c r="Q192" t="s">
        <v>157</v>
      </c>
      <c r="R192">
        <v>0</v>
      </c>
      <c r="S192">
        <v>0</v>
      </c>
      <c r="T192">
        <v>0</v>
      </c>
      <c r="U192">
        <v>1</v>
      </c>
      <c r="V192">
        <v>0</v>
      </c>
      <c r="W192">
        <v>0</v>
      </c>
      <c r="X192">
        <f t="shared" si="5"/>
        <v>1</v>
      </c>
    </row>
    <row r="193" spans="1:24" x14ac:dyDescent="0.2">
      <c r="A193">
        <v>43322</v>
      </c>
      <c r="B193">
        <v>3672</v>
      </c>
      <c r="C193">
        <v>436</v>
      </c>
      <c r="D193">
        <v>4507</v>
      </c>
      <c r="E193">
        <v>6.8</v>
      </c>
      <c r="F193">
        <f t="shared" si="4"/>
        <v>30647.599999999999</v>
      </c>
      <c r="G193">
        <v>4090</v>
      </c>
      <c r="H193">
        <v>3187</v>
      </c>
      <c r="I193">
        <v>53610.612966121807</v>
      </c>
      <c r="J193">
        <v>4.310850640346036</v>
      </c>
      <c r="K193">
        <v>4</v>
      </c>
      <c r="L193">
        <v>0</v>
      </c>
      <c r="M193">
        <v>0</v>
      </c>
      <c r="N193">
        <v>98.96</v>
      </c>
      <c r="O193">
        <v>66.02</v>
      </c>
      <c r="P193">
        <v>0</v>
      </c>
      <c r="Q193" t="s">
        <v>158</v>
      </c>
      <c r="R193">
        <v>0</v>
      </c>
      <c r="S193">
        <v>0</v>
      </c>
      <c r="T193">
        <v>0</v>
      </c>
      <c r="U193">
        <v>0</v>
      </c>
      <c r="V193">
        <v>1</v>
      </c>
      <c r="W193">
        <v>0</v>
      </c>
      <c r="X193">
        <f t="shared" si="5"/>
        <v>1</v>
      </c>
    </row>
    <row r="194" spans="1:24" x14ac:dyDescent="0.2">
      <c r="A194">
        <v>43323</v>
      </c>
      <c r="B194">
        <v>3722</v>
      </c>
      <c r="C194">
        <v>452</v>
      </c>
      <c r="D194">
        <v>5433</v>
      </c>
      <c r="E194">
        <v>7</v>
      </c>
      <c r="F194">
        <f t="shared" ref="F194:F257" si="6">D194*E194</f>
        <v>38031</v>
      </c>
      <c r="G194">
        <v>3442</v>
      </c>
      <c r="H194">
        <v>4175</v>
      </c>
      <c r="I194">
        <v>62775.425464033986</v>
      </c>
      <c r="J194">
        <v>2.8143446259828733</v>
      </c>
      <c r="K194">
        <v>1</v>
      </c>
      <c r="L194">
        <v>0</v>
      </c>
      <c r="M194">
        <v>0</v>
      </c>
      <c r="N194">
        <v>98.96</v>
      </c>
      <c r="O194">
        <v>64.94</v>
      </c>
      <c r="P194">
        <v>0</v>
      </c>
      <c r="Q194" t="s">
        <v>159</v>
      </c>
      <c r="R194">
        <v>0</v>
      </c>
      <c r="S194">
        <v>0</v>
      </c>
      <c r="T194">
        <v>0</v>
      </c>
      <c r="U194">
        <v>0</v>
      </c>
      <c r="V194">
        <v>0</v>
      </c>
      <c r="W194">
        <v>1</v>
      </c>
      <c r="X194">
        <f t="shared" ref="X194:X257" si="7">IF(D194&gt;3257,1,0)</f>
        <v>1</v>
      </c>
    </row>
    <row r="195" spans="1:24" x14ac:dyDescent="0.2">
      <c r="A195">
        <v>43325</v>
      </c>
      <c r="B195">
        <v>2366</v>
      </c>
      <c r="C195">
        <v>281</v>
      </c>
      <c r="D195">
        <v>2808</v>
      </c>
      <c r="E195">
        <v>6.8</v>
      </c>
      <c r="F195">
        <f t="shared" si="6"/>
        <v>19094.399999999998</v>
      </c>
      <c r="G195">
        <v>4457</v>
      </c>
      <c r="H195">
        <v>2837</v>
      </c>
      <c r="I195">
        <v>47868.776640524724</v>
      </c>
      <c r="J195">
        <v>5.490114954577213</v>
      </c>
      <c r="K195">
        <v>2</v>
      </c>
      <c r="L195">
        <v>0</v>
      </c>
      <c r="M195">
        <v>0</v>
      </c>
      <c r="N195">
        <v>96.98</v>
      </c>
      <c r="O195">
        <v>68</v>
      </c>
      <c r="P195">
        <v>0</v>
      </c>
      <c r="Q195" t="s">
        <v>154</v>
      </c>
      <c r="R195">
        <v>1</v>
      </c>
      <c r="S195">
        <v>0</v>
      </c>
      <c r="T195">
        <v>0</v>
      </c>
      <c r="U195">
        <v>0</v>
      </c>
      <c r="V195">
        <v>0</v>
      </c>
      <c r="W195">
        <v>0</v>
      </c>
      <c r="X195">
        <f t="shared" si="7"/>
        <v>0</v>
      </c>
    </row>
    <row r="196" spans="1:24" x14ac:dyDescent="0.2">
      <c r="A196">
        <v>43326</v>
      </c>
      <c r="B196">
        <v>2184</v>
      </c>
      <c r="C196">
        <v>261</v>
      </c>
      <c r="D196">
        <v>2892</v>
      </c>
      <c r="E196">
        <v>6.7333333333333334</v>
      </c>
      <c r="F196">
        <f t="shared" si="6"/>
        <v>19472.8</v>
      </c>
      <c r="G196">
        <v>3338</v>
      </c>
      <c r="H196">
        <v>3399</v>
      </c>
      <c r="I196">
        <v>54357.108528152799</v>
      </c>
      <c r="J196">
        <v>4.227389991555949</v>
      </c>
      <c r="K196">
        <v>3</v>
      </c>
      <c r="L196">
        <v>0</v>
      </c>
      <c r="M196">
        <v>0</v>
      </c>
      <c r="N196">
        <v>93.919999999999902</v>
      </c>
      <c r="O196">
        <v>69.08</v>
      </c>
      <c r="P196">
        <v>0</v>
      </c>
      <c r="Q196" t="s">
        <v>155</v>
      </c>
      <c r="R196">
        <v>0</v>
      </c>
      <c r="S196">
        <v>1</v>
      </c>
      <c r="T196">
        <v>0</v>
      </c>
      <c r="U196">
        <v>0</v>
      </c>
      <c r="V196">
        <v>0</v>
      </c>
      <c r="W196">
        <v>0</v>
      </c>
      <c r="X196">
        <f t="shared" si="7"/>
        <v>0</v>
      </c>
    </row>
    <row r="197" spans="1:24" x14ac:dyDescent="0.2">
      <c r="A197">
        <v>43327</v>
      </c>
      <c r="B197">
        <v>4653</v>
      </c>
      <c r="C197">
        <v>643</v>
      </c>
      <c r="D197">
        <v>3642</v>
      </c>
      <c r="E197">
        <v>6.666666666666667</v>
      </c>
      <c r="F197">
        <f t="shared" si="6"/>
        <v>24280</v>
      </c>
      <c r="G197">
        <v>3072</v>
      </c>
      <c r="H197">
        <v>3020</v>
      </c>
      <c r="I197">
        <v>51391.395012105488</v>
      </c>
      <c r="J197">
        <v>2.7210295691891626</v>
      </c>
      <c r="K197">
        <v>7</v>
      </c>
      <c r="L197">
        <v>0</v>
      </c>
      <c r="M197">
        <v>0</v>
      </c>
      <c r="N197">
        <v>91.94</v>
      </c>
      <c r="O197">
        <v>62.959999999999901</v>
      </c>
      <c r="P197">
        <v>0</v>
      </c>
      <c r="Q197" t="s">
        <v>156</v>
      </c>
      <c r="R197">
        <v>0</v>
      </c>
      <c r="S197">
        <v>0</v>
      </c>
      <c r="T197">
        <v>1</v>
      </c>
      <c r="U197">
        <v>0</v>
      </c>
      <c r="V197">
        <v>0</v>
      </c>
      <c r="W197">
        <v>0</v>
      </c>
      <c r="X197">
        <f t="shared" si="7"/>
        <v>1</v>
      </c>
    </row>
    <row r="198" spans="1:24" x14ac:dyDescent="0.2">
      <c r="A198">
        <v>43328</v>
      </c>
      <c r="B198">
        <v>3980</v>
      </c>
      <c r="C198">
        <v>472</v>
      </c>
      <c r="D198">
        <v>3721</v>
      </c>
      <c r="E198">
        <v>7.333333333333333</v>
      </c>
      <c r="F198">
        <f t="shared" si="6"/>
        <v>27287.333333333332</v>
      </c>
      <c r="G198">
        <v>3378</v>
      </c>
      <c r="H198">
        <v>2730</v>
      </c>
      <c r="I198">
        <v>60126.249411160868</v>
      </c>
      <c r="J198">
        <v>3.8255977048662322</v>
      </c>
      <c r="K198">
        <v>2</v>
      </c>
      <c r="L198">
        <v>0</v>
      </c>
      <c r="M198">
        <v>0</v>
      </c>
      <c r="N198">
        <v>93.919999999999902</v>
      </c>
      <c r="O198">
        <v>64.94</v>
      </c>
      <c r="P198">
        <v>0</v>
      </c>
      <c r="Q198" t="s">
        <v>157</v>
      </c>
      <c r="R198">
        <v>0</v>
      </c>
      <c r="S198">
        <v>0</v>
      </c>
      <c r="T198">
        <v>0</v>
      </c>
      <c r="U198">
        <v>1</v>
      </c>
      <c r="V198">
        <v>0</v>
      </c>
      <c r="W198">
        <v>0</v>
      </c>
      <c r="X198">
        <f t="shared" si="7"/>
        <v>1</v>
      </c>
    </row>
    <row r="199" spans="1:24" x14ac:dyDescent="0.2">
      <c r="A199">
        <v>43329</v>
      </c>
      <c r="B199">
        <v>4103</v>
      </c>
      <c r="C199">
        <v>503</v>
      </c>
      <c r="D199">
        <v>5929</v>
      </c>
      <c r="E199">
        <v>6.6</v>
      </c>
      <c r="F199">
        <f t="shared" si="6"/>
        <v>39131.4</v>
      </c>
      <c r="G199">
        <v>3538</v>
      </c>
      <c r="H199">
        <v>3672</v>
      </c>
      <c r="I199">
        <v>52934.356493640429</v>
      </c>
      <c r="J199">
        <v>2.7371502412020865</v>
      </c>
      <c r="K199">
        <v>2</v>
      </c>
      <c r="L199">
        <v>0</v>
      </c>
      <c r="M199">
        <v>0</v>
      </c>
      <c r="N199">
        <v>95</v>
      </c>
      <c r="O199">
        <v>66.02</v>
      </c>
      <c r="P199">
        <v>0</v>
      </c>
      <c r="Q199" t="s">
        <v>158</v>
      </c>
      <c r="R199">
        <v>0</v>
      </c>
      <c r="S199">
        <v>0</v>
      </c>
      <c r="T199">
        <v>0</v>
      </c>
      <c r="U199">
        <v>0</v>
      </c>
      <c r="V199">
        <v>1</v>
      </c>
      <c r="W199">
        <v>0</v>
      </c>
      <c r="X199">
        <f t="shared" si="7"/>
        <v>1</v>
      </c>
    </row>
    <row r="200" spans="1:24" x14ac:dyDescent="0.2">
      <c r="A200">
        <v>43330</v>
      </c>
      <c r="B200">
        <v>4711</v>
      </c>
      <c r="C200">
        <v>504</v>
      </c>
      <c r="D200">
        <v>4530</v>
      </c>
      <c r="E200">
        <v>7.333333333333333</v>
      </c>
      <c r="F200">
        <f t="shared" si="6"/>
        <v>33220</v>
      </c>
      <c r="G200">
        <v>3761</v>
      </c>
      <c r="H200">
        <v>3722</v>
      </c>
      <c r="I200">
        <v>68684.353327620163</v>
      </c>
      <c r="J200">
        <v>3.3107462129601148</v>
      </c>
      <c r="K200">
        <v>2</v>
      </c>
      <c r="L200">
        <v>0</v>
      </c>
      <c r="M200">
        <v>0.196850393700787</v>
      </c>
      <c r="N200">
        <v>91.94</v>
      </c>
      <c r="O200">
        <v>60.98</v>
      </c>
      <c r="P200">
        <v>0</v>
      </c>
      <c r="Q200" t="s">
        <v>159</v>
      </c>
      <c r="R200">
        <v>0</v>
      </c>
      <c r="S200">
        <v>0</v>
      </c>
      <c r="T200">
        <v>0</v>
      </c>
      <c r="U200">
        <v>0</v>
      </c>
      <c r="V200">
        <v>0</v>
      </c>
      <c r="W200">
        <v>1</v>
      </c>
      <c r="X200">
        <f t="shared" si="7"/>
        <v>1</v>
      </c>
    </row>
    <row r="201" spans="1:24" x14ac:dyDescent="0.2">
      <c r="A201">
        <v>43332</v>
      </c>
      <c r="B201">
        <v>3187</v>
      </c>
      <c r="C201">
        <v>412</v>
      </c>
      <c r="D201">
        <v>2349</v>
      </c>
      <c r="E201">
        <v>6.2</v>
      </c>
      <c r="F201">
        <f t="shared" si="6"/>
        <v>14563.800000000001</v>
      </c>
      <c r="G201">
        <v>2446</v>
      </c>
      <c r="H201">
        <v>2366</v>
      </c>
      <c r="I201">
        <v>52572.532250939956</v>
      </c>
      <c r="J201">
        <v>4.6603664734898249</v>
      </c>
      <c r="K201">
        <v>2</v>
      </c>
      <c r="L201">
        <v>0</v>
      </c>
      <c r="M201">
        <v>0</v>
      </c>
      <c r="N201">
        <v>93.919999999999902</v>
      </c>
      <c r="O201">
        <v>60.08</v>
      </c>
      <c r="P201">
        <v>0</v>
      </c>
      <c r="Q201" t="s">
        <v>154</v>
      </c>
      <c r="R201">
        <v>1</v>
      </c>
      <c r="S201">
        <v>0</v>
      </c>
      <c r="T201">
        <v>0</v>
      </c>
      <c r="U201">
        <v>0</v>
      </c>
      <c r="V201">
        <v>0</v>
      </c>
      <c r="W201">
        <v>0</v>
      </c>
      <c r="X201">
        <f t="shared" si="7"/>
        <v>0</v>
      </c>
    </row>
    <row r="202" spans="1:24" x14ac:dyDescent="0.2">
      <c r="A202">
        <v>43333</v>
      </c>
      <c r="B202">
        <v>2637</v>
      </c>
      <c r="C202">
        <v>316</v>
      </c>
      <c r="D202">
        <v>2674</v>
      </c>
      <c r="E202">
        <v>7.2</v>
      </c>
      <c r="F202">
        <f t="shared" si="6"/>
        <v>19252.8</v>
      </c>
      <c r="G202">
        <v>1729</v>
      </c>
      <c r="H202">
        <v>2184</v>
      </c>
      <c r="I202">
        <v>54262.42870226068</v>
      </c>
      <c r="J202">
        <v>5.4057647148173453</v>
      </c>
      <c r="K202">
        <v>2</v>
      </c>
      <c r="L202">
        <v>0</v>
      </c>
      <c r="M202">
        <v>0.59055118110236204</v>
      </c>
      <c r="N202">
        <v>89.06</v>
      </c>
      <c r="O202">
        <v>62.059999999999903</v>
      </c>
      <c r="P202">
        <v>0</v>
      </c>
      <c r="Q202" t="s">
        <v>155</v>
      </c>
      <c r="R202">
        <v>0</v>
      </c>
      <c r="S202">
        <v>1</v>
      </c>
      <c r="T202">
        <v>0</v>
      </c>
      <c r="U202">
        <v>0</v>
      </c>
      <c r="V202">
        <v>0</v>
      </c>
      <c r="W202">
        <v>0</v>
      </c>
      <c r="X202">
        <f t="shared" si="7"/>
        <v>0</v>
      </c>
    </row>
    <row r="203" spans="1:24" x14ac:dyDescent="0.2">
      <c r="A203">
        <v>43334</v>
      </c>
      <c r="B203">
        <v>2317</v>
      </c>
      <c r="C203">
        <v>319</v>
      </c>
      <c r="D203">
        <v>2120</v>
      </c>
      <c r="E203">
        <v>6</v>
      </c>
      <c r="F203">
        <f t="shared" si="6"/>
        <v>12720</v>
      </c>
      <c r="G203">
        <v>2575</v>
      </c>
      <c r="H203">
        <v>4653</v>
      </c>
      <c r="I203">
        <v>64516.302607599348</v>
      </c>
      <c r="J203">
        <v>3.3822080493752291</v>
      </c>
      <c r="K203">
        <v>14</v>
      </c>
      <c r="L203">
        <v>0</v>
      </c>
      <c r="M203">
        <v>1.4173228346456599</v>
      </c>
      <c r="N203">
        <v>82.94</v>
      </c>
      <c r="O203">
        <v>64.94</v>
      </c>
      <c r="P203">
        <v>0</v>
      </c>
      <c r="Q203" t="s">
        <v>156</v>
      </c>
      <c r="R203">
        <v>0</v>
      </c>
      <c r="S203">
        <v>0</v>
      </c>
      <c r="T203">
        <v>1</v>
      </c>
      <c r="U203">
        <v>0</v>
      </c>
      <c r="V203">
        <v>0</v>
      </c>
      <c r="W203">
        <v>0</v>
      </c>
      <c r="X203">
        <f t="shared" si="7"/>
        <v>0</v>
      </c>
    </row>
    <row r="204" spans="1:24" x14ac:dyDescent="0.2">
      <c r="A204">
        <v>43335</v>
      </c>
      <c r="B204">
        <v>6290</v>
      </c>
      <c r="C204">
        <v>794</v>
      </c>
      <c r="D204">
        <v>3697</v>
      </c>
      <c r="E204">
        <v>6.8666666666666663</v>
      </c>
      <c r="F204">
        <f t="shared" si="6"/>
        <v>25386.066666666666</v>
      </c>
      <c r="G204">
        <v>2893</v>
      </c>
      <c r="H204">
        <v>3980</v>
      </c>
      <c r="I204">
        <v>55400.678399347904</v>
      </c>
      <c r="J204">
        <v>4.8023541803884147</v>
      </c>
      <c r="K204">
        <v>3</v>
      </c>
      <c r="L204">
        <v>0</v>
      </c>
      <c r="M204">
        <v>2.9921259842519601</v>
      </c>
      <c r="N204">
        <v>87.98</v>
      </c>
      <c r="O204">
        <v>55.04</v>
      </c>
      <c r="P204">
        <v>0</v>
      </c>
      <c r="Q204" t="s">
        <v>157</v>
      </c>
      <c r="R204">
        <v>0</v>
      </c>
      <c r="S204">
        <v>0</v>
      </c>
      <c r="T204">
        <v>0</v>
      </c>
      <c r="U204">
        <v>1</v>
      </c>
      <c r="V204">
        <v>0</v>
      </c>
      <c r="W204">
        <v>0</v>
      </c>
      <c r="X204">
        <f t="shared" si="7"/>
        <v>1</v>
      </c>
    </row>
    <row r="205" spans="1:24" x14ac:dyDescent="0.2">
      <c r="A205">
        <v>43336</v>
      </c>
      <c r="B205">
        <v>4636</v>
      </c>
      <c r="C205">
        <v>567</v>
      </c>
      <c r="D205">
        <v>5048</v>
      </c>
      <c r="E205">
        <v>6.666666666666667</v>
      </c>
      <c r="F205">
        <f t="shared" si="6"/>
        <v>33653.333333333336</v>
      </c>
      <c r="G205">
        <v>3859</v>
      </c>
      <c r="H205">
        <v>4103</v>
      </c>
      <c r="I205">
        <v>51224.434259644753</v>
      </c>
      <c r="J205">
        <v>2.5274850238228139</v>
      </c>
      <c r="K205">
        <v>0</v>
      </c>
      <c r="L205">
        <v>0</v>
      </c>
      <c r="M205">
        <v>0</v>
      </c>
      <c r="N205">
        <v>93.919999999999902</v>
      </c>
      <c r="O205">
        <v>60.08</v>
      </c>
      <c r="P205">
        <v>0</v>
      </c>
      <c r="Q205" t="s">
        <v>158</v>
      </c>
      <c r="R205">
        <v>0</v>
      </c>
      <c r="S205">
        <v>0</v>
      </c>
      <c r="T205">
        <v>0</v>
      </c>
      <c r="U205">
        <v>0</v>
      </c>
      <c r="V205">
        <v>1</v>
      </c>
      <c r="W205">
        <v>0</v>
      </c>
      <c r="X205">
        <f t="shared" si="7"/>
        <v>1</v>
      </c>
    </row>
    <row r="206" spans="1:24" x14ac:dyDescent="0.2">
      <c r="A206">
        <v>43337</v>
      </c>
      <c r="B206">
        <v>3968</v>
      </c>
      <c r="C206">
        <v>487</v>
      </c>
      <c r="D206">
        <v>5389</v>
      </c>
      <c r="E206">
        <v>7.1333333333333337</v>
      </c>
      <c r="F206">
        <f t="shared" si="6"/>
        <v>38441.533333333333</v>
      </c>
      <c r="G206">
        <v>4135</v>
      </c>
      <c r="H206">
        <v>4711</v>
      </c>
      <c r="I206">
        <v>66680.853936919157</v>
      </c>
      <c r="J206">
        <v>2.2593110076378093</v>
      </c>
      <c r="K206">
        <v>11</v>
      </c>
      <c r="L206">
        <v>0</v>
      </c>
      <c r="M206">
        <v>0</v>
      </c>
      <c r="N206">
        <v>95</v>
      </c>
      <c r="O206">
        <v>64.040000000000006</v>
      </c>
      <c r="P206">
        <v>0</v>
      </c>
      <c r="Q206" t="s">
        <v>159</v>
      </c>
      <c r="R206">
        <v>0</v>
      </c>
      <c r="S206">
        <v>0</v>
      </c>
      <c r="T206">
        <v>0</v>
      </c>
      <c r="U206">
        <v>0</v>
      </c>
      <c r="V206">
        <v>0</v>
      </c>
      <c r="W206">
        <v>1</v>
      </c>
      <c r="X206">
        <f t="shared" si="7"/>
        <v>1</v>
      </c>
    </row>
    <row r="207" spans="1:24" x14ac:dyDescent="0.2">
      <c r="A207">
        <v>43339</v>
      </c>
      <c r="B207">
        <v>2207</v>
      </c>
      <c r="C207">
        <v>271</v>
      </c>
      <c r="D207">
        <v>1898</v>
      </c>
      <c r="E207">
        <v>6.5333333333333332</v>
      </c>
      <c r="F207">
        <f t="shared" si="6"/>
        <v>12400.266666666666</v>
      </c>
      <c r="G207">
        <v>1956</v>
      </c>
      <c r="H207">
        <v>3187</v>
      </c>
      <c r="I207">
        <v>58972.070707183804</v>
      </c>
      <c r="J207">
        <v>4.7923413786877944</v>
      </c>
      <c r="K207">
        <v>2</v>
      </c>
      <c r="L207">
        <v>0</v>
      </c>
      <c r="M207">
        <v>0</v>
      </c>
      <c r="N207">
        <v>82.94</v>
      </c>
      <c r="O207">
        <v>66.92</v>
      </c>
      <c r="P207">
        <v>0</v>
      </c>
      <c r="Q207" t="s">
        <v>154</v>
      </c>
      <c r="R207">
        <v>1</v>
      </c>
      <c r="S207">
        <v>0</v>
      </c>
      <c r="T207">
        <v>0</v>
      </c>
      <c r="U207">
        <v>0</v>
      </c>
      <c r="V207">
        <v>0</v>
      </c>
      <c r="W207">
        <v>0</v>
      </c>
      <c r="X207">
        <f t="shared" si="7"/>
        <v>0</v>
      </c>
    </row>
    <row r="208" spans="1:24" x14ac:dyDescent="0.2">
      <c r="A208">
        <v>43340</v>
      </c>
      <c r="B208">
        <v>2778</v>
      </c>
      <c r="C208">
        <v>357</v>
      </c>
      <c r="D208">
        <v>3463</v>
      </c>
      <c r="E208">
        <v>6.5333333333333332</v>
      </c>
      <c r="F208">
        <f t="shared" si="6"/>
        <v>22624.933333333334</v>
      </c>
      <c r="G208">
        <v>3000</v>
      </c>
      <c r="H208">
        <v>2637</v>
      </c>
      <c r="I208">
        <v>37298.462253615064</v>
      </c>
      <c r="J208">
        <v>5.0374742264364434</v>
      </c>
      <c r="K208">
        <v>5</v>
      </c>
      <c r="L208">
        <v>0</v>
      </c>
      <c r="M208">
        <v>0</v>
      </c>
      <c r="N208">
        <v>80.959999999999994</v>
      </c>
      <c r="O208">
        <v>55.04</v>
      </c>
      <c r="P208">
        <v>0</v>
      </c>
      <c r="Q208" t="s">
        <v>155</v>
      </c>
      <c r="R208">
        <v>0</v>
      </c>
      <c r="S208">
        <v>1</v>
      </c>
      <c r="T208">
        <v>0</v>
      </c>
      <c r="U208">
        <v>0</v>
      </c>
      <c r="V208">
        <v>0</v>
      </c>
      <c r="W208">
        <v>0</v>
      </c>
      <c r="X208">
        <f t="shared" si="7"/>
        <v>1</v>
      </c>
    </row>
    <row r="209" spans="1:24" x14ac:dyDescent="0.2">
      <c r="A209">
        <v>43341</v>
      </c>
      <c r="B209">
        <v>2380</v>
      </c>
      <c r="C209">
        <v>333</v>
      </c>
      <c r="D209">
        <v>2889</v>
      </c>
      <c r="E209">
        <v>6.1333333333333337</v>
      </c>
      <c r="F209">
        <f t="shared" si="6"/>
        <v>17719.2</v>
      </c>
      <c r="G209">
        <v>3045</v>
      </c>
      <c r="H209">
        <v>2317</v>
      </c>
      <c r="I209">
        <v>60700.401283041334</v>
      </c>
      <c r="J209">
        <v>3.5693800773386131</v>
      </c>
      <c r="K209">
        <v>7</v>
      </c>
      <c r="L209">
        <v>0</v>
      </c>
      <c r="M209">
        <v>0</v>
      </c>
      <c r="N209">
        <v>89.96</v>
      </c>
      <c r="O209">
        <v>53.96</v>
      </c>
      <c r="P209">
        <v>0</v>
      </c>
      <c r="Q209" t="s">
        <v>156</v>
      </c>
      <c r="R209">
        <v>0</v>
      </c>
      <c r="S209">
        <v>0</v>
      </c>
      <c r="T209">
        <v>1</v>
      </c>
      <c r="U209">
        <v>0</v>
      </c>
      <c r="V209">
        <v>0</v>
      </c>
      <c r="W209">
        <v>0</v>
      </c>
      <c r="X209">
        <f t="shared" si="7"/>
        <v>0</v>
      </c>
    </row>
    <row r="210" spans="1:24" x14ac:dyDescent="0.2">
      <c r="A210">
        <v>43342</v>
      </c>
      <c r="B210">
        <v>2962</v>
      </c>
      <c r="C210">
        <v>383</v>
      </c>
      <c r="D210">
        <v>3462</v>
      </c>
      <c r="E210">
        <v>6.2</v>
      </c>
      <c r="F210">
        <f t="shared" si="6"/>
        <v>21464.400000000001</v>
      </c>
      <c r="G210">
        <v>3705</v>
      </c>
      <c r="H210">
        <v>6290</v>
      </c>
      <c r="I210">
        <v>51318.77563554643</v>
      </c>
      <c r="J210">
        <v>6.5946221343280111</v>
      </c>
      <c r="K210">
        <v>2</v>
      </c>
      <c r="L210">
        <v>0</v>
      </c>
      <c r="M210">
        <v>0</v>
      </c>
      <c r="N210">
        <v>91.04</v>
      </c>
      <c r="O210">
        <v>60.98</v>
      </c>
      <c r="P210">
        <v>0</v>
      </c>
      <c r="Q210" t="s">
        <v>157</v>
      </c>
      <c r="R210">
        <v>0</v>
      </c>
      <c r="S210">
        <v>0</v>
      </c>
      <c r="T210">
        <v>0</v>
      </c>
      <c r="U210">
        <v>1</v>
      </c>
      <c r="V210">
        <v>0</v>
      </c>
      <c r="W210">
        <v>0</v>
      </c>
      <c r="X210">
        <f t="shared" si="7"/>
        <v>1</v>
      </c>
    </row>
    <row r="211" spans="1:24" x14ac:dyDescent="0.2">
      <c r="A211">
        <v>43343</v>
      </c>
      <c r="B211">
        <v>4685</v>
      </c>
      <c r="C211">
        <v>553</v>
      </c>
      <c r="D211">
        <v>4321</v>
      </c>
      <c r="E211">
        <v>6.8666666666666663</v>
      </c>
      <c r="F211">
        <f t="shared" si="6"/>
        <v>29670.866666666665</v>
      </c>
      <c r="G211">
        <v>3187</v>
      </c>
      <c r="H211">
        <v>4636</v>
      </c>
      <c r="I211">
        <v>64270.773232682608</v>
      </c>
      <c r="J211">
        <v>2.6015092219651703</v>
      </c>
      <c r="K211">
        <v>5</v>
      </c>
      <c r="L211">
        <v>0</v>
      </c>
      <c r="M211">
        <v>0</v>
      </c>
      <c r="N211">
        <v>91.04</v>
      </c>
      <c r="O211">
        <v>60.98</v>
      </c>
      <c r="P211">
        <v>0</v>
      </c>
      <c r="Q211" t="s">
        <v>158</v>
      </c>
      <c r="R211">
        <v>0</v>
      </c>
      <c r="S211">
        <v>0</v>
      </c>
      <c r="T211">
        <v>0</v>
      </c>
      <c r="U211">
        <v>0</v>
      </c>
      <c r="V211">
        <v>1</v>
      </c>
      <c r="W211">
        <v>0</v>
      </c>
      <c r="X211">
        <f t="shared" si="7"/>
        <v>1</v>
      </c>
    </row>
    <row r="212" spans="1:24" x14ac:dyDescent="0.2">
      <c r="A212">
        <v>43344</v>
      </c>
      <c r="B212">
        <v>3690</v>
      </c>
      <c r="C212">
        <v>425</v>
      </c>
      <c r="D212">
        <v>4310</v>
      </c>
      <c r="E212">
        <v>7.0666666666666664</v>
      </c>
      <c r="F212">
        <f t="shared" si="6"/>
        <v>30457.333333333332</v>
      </c>
      <c r="G212">
        <v>4175</v>
      </c>
      <c r="H212">
        <v>3968</v>
      </c>
      <c r="I212">
        <v>56294.125947411798</v>
      </c>
      <c r="J212">
        <v>2.7072830206514387</v>
      </c>
      <c r="K212">
        <v>2</v>
      </c>
      <c r="L212">
        <v>0</v>
      </c>
      <c r="M212">
        <v>0</v>
      </c>
      <c r="N212">
        <v>89.06</v>
      </c>
      <c r="O212">
        <v>66.02</v>
      </c>
      <c r="P212">
        <v>0</v>
      </c>
      <c r="Q212" t="s">
        <v>159</v>
      </c>
      <c r="R212">
        <v>0</v>
      </c>
      <c r="S212">
        <v>0</v>
      </c>
      <c r="T212">
        <v>0</v>
      </c>
      <c r="U212">
        <v>0</v>
      </c>
      <c r="V212">
        <v>0</v>
      </c>
      <c r="W212">
        <v>1</v>
      </c>
      <c r="X212">
        <f t="shared" si="7"/>
        <v>1</v>
      </c>
    </row>
    <row r="213" spans="1:24" x14ac:dyDescent="0.2">
      <c r="A213">
        <v>43346</v>
      </c>
      <c r="B213">
        <v>1722</v>
      </c>
      <c r="C213">
        <v>202</v>
      </c>
      <c r="D213">
        <v>4512</v>
      </c>
      <c r="E213">
        <v>7.1538461538461542</v>
      </c>
      <c r="F213">
        <f t="shared" si="6"/>
        <v>32278.153846153848</v>
      </c>
      <c r="G213">
        <v>2775</v>
      </c>
      <c r="H213">
        <v>2139</v>
      </c>
      <c r="I213">
        <v>64365.252094230542</v>
      </c>
      <c r="J213">
        <v>2.1254198792660306</v>
      </c>
      <c r="K213">
        <v>4</v>
      </c>
      <c r="L213">
        <v>0</v>
      </c>
      <c r="M213">
        <v>0</v>
      </c>
      <c r="N213">
        <v>91.94</v>
      </c>
      <c r="O213">
        <v>55.04</v>
      </c>
      <c r="P213">
        <v>0</v>
      </c>
      <c r="Q213" t="s">
        <v>154</v>
      </c>
      <c r="R213">
        <v>1</v>
      </c>
      <c r="S213">
        <v>0</v>
      </c>
      <c r="T213">
        <v>0</v>
      </c>
      <c r="U213">
        <v>0</v>
      </c>
      <c r="V213">
        <v>0</v>
      </c>
      <c r="W213">
        <v>0</v>
      </c>
      <c r="X213">
        <f t="shared" si="7"/>
        <v>1</v>
      </c>
    </row>
    <row r="214" spans="1:24" x14ac:dyDescent="0.2">
      <c r="A214">
        <v>43347</v>
      </c>
      <c r="B214">
        <v>2851</v>
      </c>
      <c r="C214">
        <v>307</v>
      </c>
      <c r="D214">
        <v>2492</v>
      </c>
      <c r="E214">
        <v>8.0666666666666664</v>
      </c>
      <c r="F214">
        <f t="shared" si="6"/>
        <v>20102.133333333331</v>
      </c>
      <c r="G214">
        <v>3399</v>
      </c>
      <c r="H214">
        <v>2778</v>
      </c>
      <c r="I214">
        <v>49760.73734185889</v>
      </c>
      <c r="J214">
        <v>3.7056006112146376</v>
      </c>
      <c r="K214">
        <v>5</v>
      </c>
      <c r="L214">
        <v>0</v>
      </c>
      <c r="M214">
        <v>0</v>
      </c>
      <c r="N214">
        <v>89.06</v>
      </c>
      <c r="O214">
        <v>57.02</v>
      </c>
      <c r="P214">
        <v>0</v>
      </c>
      <c r="Q214" t="s">
        <v>155</v>
      </c>
      <c r="R214">
        <v>0</v>
      </c>
      <c r="S214">
        <v>1</v>
      </c>
      <c r="T214">
        <v>0</v>
      </c>
      <c r="U214">
        <v>0</v>
      </c>
      <c r="V214">
        <v>0</v>
      </c>
      <c r="W214">
        <v>0</v>
      </c>
      <c r="X214">
        <f t="shared" si="7"/>
        <v>0</v>
      </c>
    </row>
    <row r="215" spans="1:24" x14ac:dyDescent="0.2">
      <c r="A215">
        <v>43348</v>
      </c>
      <c r="B215">
        <v>2835</v>
      </c>
      <c r="C215">
        <v>360</v>
      </c>
      <c r="D215">
        <v>2678</v>
      </c>
      <c r="E215">
        <v>6.333333333333333</v>
      </c>
      <c r="F215">
        <f t="shared" si="6"/>
        <v>16960.666666666664</v>
      </c>
      <c r="G215">
        <v>3020</v>
      </c>
      <c r="H215">
        <v>2380</v>
      </c>
      <c r="I215">
        <v>52271.514067927354</v>
      </c>
      <c r="J215">
        <v>5.8845852259612874</v>
      </c>
      <c r="K215">
        <v>5</v>
      </c>
      <c r="L215">
        <v>0</v>
      </c>
      <c r="M215">
        <v>0</v>
      </c>
      <c r="N215">
        <v>91.04</v>
      </c>
      <c r="O215">
        <v>55.94</v>
      </c>
      <c r="P215">
        <v>0</v>
      </c>
      <c r="Q215" t="s">
        <v>156</v>
      </c>
      <c r="R215">
        <v>0</v>
      </c>
      <c r="S215">
        <v>0</v>
      </c>
      <c r="T215">
        <v>1</v>
      </c>
      <c r="U215">
        <v>0</v>
      </c>
      <c r="V215">
        <v>0</v>
      </c>
      <c r="W215">
        <v>0</v>
      </c>
      <c r="X215">
        <f t="shared" si="7"/>
        <v>0</v>
      </c>
    </row>
    <row r="216" spans="1:24" x14ac:dyDescent="0.2">
      <c r="A216">
        <v>43349</v>
      </c>
      <c r="B216">
        <v>2873</v>
      </c>
      <c r="C216">
        <v>336</v>
      </c>
      <c r="D216">
        <v>3064</v>
      </c>
      <c r="E216">
        <v>6.666666666666667</v>
      </c>
      <c r="F216">
        <f t="shared" si="6"/>
        <v>20426.666666666668</v>
      </c>
      <c r="G216">
        <v>2730</v>
      </c>
      <c r="H216">
        <v>2962</v>
      </c>
      <c r="I216">
        <v>52751.727958251096</v>
      </c>
      <c r="J216">
        <v>4.117424429001959</v>
      </c>
      <c r="K216">
        <v>2</v>
      </c>
      <c r="L216">
        <v>0</v>
      </c>
      <c r="M216">
        <v>0</v>
      </c>
      <c r="N216">
        <v>91.04</v>
      </c>
      <c r="O216">
        <v>59</v>
      </c>
      <c r="P216">
        <v>0</v>
      </c>
      <c r="Q216" t="s">
        <v>157</v>
      </c>
      <c r="R216">
        <v>0</v>
      </c>
      <c r="S216">
        <v>0</v>
      </c>
      <c r="T216">
        <v>0</v>
      </c>
      <c r="U216">
        <v>1</v>
      </c>
      <c r="V216">
        <v>0</v>
      </c>
      <c r="W216">
        <v>0</v>
      </c>
      <c r="X216">
        <f t="shared" si="7"/>
        <v>0</v>
      </c>
    </row>
    <row r="217" spans="1:24" x14ac:dyDescent="0.2">
      <c r="A217">
        <v>43350</v>
      </c>
      <c r="B217">
        <v>4096</v>
      </c>
      <c r="C217">
        <v>511</v>
      </c>
      <c r="D217">
        <v>4321</v>
      </c>
      <c r="E217">
        <v>6.333333333333333</v>
      </c>
      <c r="F217">
        <f t="shared" si="6"/>
        <v>27366.333333333332</v>
      </c>
      <c r="G217">
        <v>3672</v>
      </c>
      <c r="H217">
        <v>4685</v>
      </c>
      <c r="I217">
        <v>56709.330808742299</v>
      </c>
      <c r="J217">
        <v>4.82916449177318</v>
      </c>
      <c r="K217">
        <v>2</v>
      </c>
      <c r="L217">
        <v>0</v>
      </c>
      <c r="M217">
        <v>0</v>
      </c>
      <c r="N217">
        <v>91.94</v>
      </c>
      <c r="O217">
        <v>60.08</v>
      </c>
      <c r="P217">
        <v>0</v>
      </c>
      <c r="Q217" t="s">
        <v>158</v>
      </c>
      <c r="R217">
        <v>0</v>
      </c>
      <c r="S217">
        <v>0</v>
      </c>
      <c r="T217">
        <v>0</v>
      </c>
      <c r="U217">
        <v>0</v>
      </c>
      <c r="V217">
        <v>1</v>
      </c>
      <c r="W217">
        <v>0</v>
      </c>
      <c r="X217">
        <f t="shared" si="7"/>
        <v>1</v>
      </c>
    </row>
    <row r="218" spans="1:24" hidden="1" x14ac:dyDescent="0.2">
      <c r="A218">
        <v>43351</v>
      </c>
      <c r="B218">
        <v>6110</v>
      </c>
      <c r="C218">
        <v>744</v>
      </c>
      <c r="D218">
        <v>7557</v>
      </c>
      <c r="E218">
        <v>6.666666666666667</v>
      </c>
      <c r="F218">
        <f t="shared" si="6"/>
        <v>50380</v>
      </c>
      <c r="G218">
        <v>3722</v>
      </c>
      <c r="H218">
        <v>3690</v>
      </c>
      <c r="I218">
        <v>54061.673718653532</v>
      </c>
      <c r="J218">
        <v>4.6653385737804998</v>
      </c>
      <c r="K218">
        <v>4</v>
      </c>
      <c r="L218">
        <v>0</v>
      </c>
      <c r="M218">
        <v>0</v>
      </c>
      <c r="N218">
        <v>93.02</v>
      </c>
      <c r="O218">
        <v>60.08</v>
      </c>
      <c r="P218">
        <v>1</v>
      </c>
      <c r="Q218" t="s">
        <v>159</v>
      </c>
      <c r="R218">
        <v>0</v>
      </c>
      <c r="S218">
        <v>0</v>
      </c>
      <c r="T218">
        <v>0</v>
      </c>
      <c r="U218">
        <v>0</v>
      </c>
      <c r="V218">
        <v>0</v>
      </c>
      <c r="W218">
        <v>1</v>
      </c>
      <c r="X218">
        <f t="shared" si="7"/>
        <v>1</v>
      </c>
    </row>
    <row r="219" spans="1:24" x14ac:dyDescent="0.2">
      <c r="A219">
        <v>43353</v>
      </c>
      <c r="B219">
        <v>1902</v>
      </c>
      <c r="C219">
        <v>250</v>
      </c>
      <c r="D219">
        <v>2073</v>
      </c>
      <c r="E219">
        <v>6.6</v>
      </c>
      <c r="F219">
        <f t="shared" si="6"/>
        <v>13681.8</v>
      </c>
      <c r="G219">
        <v>2366</v>
      </c>
      <c r="H219">
        <v>1722</v>
      </c>
      <c r="I219">
        <v>47678.172634388291</v>
      </c>
      <c r="J219">
        <v>3.4852099133096117</v>
      </c>
      <c r="K219">
        <v>4</v>
      </c>
      <c r="L219">
        <v>0</v>
      </c>
      <c r="M219">
        <v>0</v>
      </c>
      <c r="N219">
        <v>96.08</v>
      </c>
      <c r="O219">
        <v>57.02</v>
      </c>
      <c r="P219">
        <v>0</v>
      </c>
      <c r="Q219" t="s">
        <v>154</v>
      </c>
      <c r="R219">
        <v>1</v>
      </c>
      <c r="S219">
        <v>0</v>
      </c>
      <c r="T219">
        <v>0</v>
      </c>
      <c r="U219">
        <v>0</v>
      </c>
      <c r="V219">
        <v>0</v>
      </c>
      <c r="W219">
        <v>0</v>
      </c>
      <c r="X219">
        <f t="shared" si="7"/>
        <v>0</v>
      </c>
    </row>
    <row r="220" spans="1:24" x14ac:dyDescent="0.2">
      <c r="A220">
        <v>43354</v>
      </c>
      <c r="B220">
        <v>2523</v>
      </c>
      <c r="C220">
        <v>320</v>
      </c>
      <c r="D220">
        <v>2143</v>
      </c>
      <c r="E220">
        <v>6.8</v>
      </c>
      <c r="F220">
        <f t="shared" si="6"/>
        <v>14572.4</v>
      </c>
      <c r="G220">
        <v>2184</v>
      </c>
      <c r="H220">
        <v>2851</v>
      </c>
      <c r="I220">
        <v>59401.343360659434</v>
      </c>
      <c r="J220">
        <v>6.1749243362294495</v>
      </c>
      <c r="K220">
        <v>6</v>
      </c>
      <c r="L220">
        <v>0</v>
      </c>
      <c r="M220">
        <v>0</v>
      </c>
      <c r="N220">
        <v>93.919999999999902</v>
      </c>
      <c r="O220">
        <v>60.08</v>
      </c>
      <c r="P220">
        <v>0</v>
      </c>
      <c r="Q220" t="s">
        <v>155</v>
      </c>
      <c r="R220">
        <v>0</v>
      </c>
      <c r="S220">
        <v>1</v>
      </c>
      <c r="T220">
        <v>0</v>
      </c>
      <c r="U220">
        <v>0</v>
      </c>
      <c r="V220">
        <v>0</v>
      </c>
      <c r="W220">
        <v>0</v>
      </c>
      <c r="X220">
        <f t="shared" si="7"/>
        <v>0</v>
      </c>
    </row>
    <row r="221" spans="1:24" x14ac:dyDescent="0.2">
      <c r="A221">
        <v>43355</v>
      </c>
      <c r="B221">
        <v>2825</v>
      </c>
      <c r="C221">
        <v>353</v>
      </c>
      <c r="D221">
        <v>2099</v>
      </c>
      <c r="E221">
        <v>7.0666666666666664</v>
      </c>
      <c r="F221">
        <f t="shared" si="6"/>
        <v>14832.933333333332</v>
      </c>
      <c r="G221">
        <v>4653</v>
      </c>
      <c r="H221">
        <v>2835</v>
      </c>
      <c r="I221">
        <v>56485.703340994478</v>
      </c>
      <c r="J221">
        <v>3.7934140151787186</v>
      </c>
      <c r="K221">
        <v>7</v>
      </c>
      <c r="L221">
        <v>0</v>
      </c>
      <c r="M221">
        <v>0</v>
      </c>
      <c r="N221">
        <v>93.919999999999902</v>
      </c>
      <c r="O221">
        <v>64.040000000000006</v>
      </c>
      <c r="P221">
        <v>0</v>
      </c>
      <c r="Q221" t="s">
        <v>156</v>
      </c>
      <c r="R221">
        <v>0</v>
      </c>
      <c r="S221">
        <v>0</v>
      </c>
      <c r="T221">
        <v>1</v>
      </c>
      <c r="U221">
        <v>0</v>
      </c>
      <c r="V221">
        <v>0</v>
      </c>
      <c r="W221">
        <v>0</v>
      </c>
      <c r="X221">
        <f t="shared" si="7"/>
        <v>0</v>
      </c>
    </row>
    <row r="222" spans="1:24" x14ac:dyDescent="0.2">
      <c r="A222">
        <v>43356</v>
      </c>
      <c r="B222">
        <v>3191</v>
      </c>
      <c r="C222">
        <v>397</v>
      </c>
      <c r="D222">
        <v>3081</v>
      </c>
      <c r="E222">
        <v>6.5333333333333332</v>
      </c>
      <c r="F222">
        <f t="shared" si="6"/>
        <v>20129.2</v>
      </c>
      <c r="G222">
        <v>3980</v>
      </c>
      <c r="H222">
        <v>2873</v>
      </c>
      <c r="I222">
        <v>60119.106395825678</v>
      </c>
      <c r="J222">
        <v>5.2688511739117816</v>
      </c>
      <c r="K222">
        <v>3</v>
      </c>
      <c r="L222">
        <v>0</v>
      </c>
      <c r="M222">
        <v>0</v>
      </c>
      <c r="N222">
        <v>87.98</v>
      </c>
      <c r="O222">
        <v>62.959999999999901</v>
      </c>
      <c r="P222">
        <v>0</v>
      </c>
      <c r="Q222" t="s">
        <v>157</v>
      </c>
      <c r="R222">
        <v>0</v>
      </c>
      <c r="S222">
        <v>0</v>
      </c>
      <c r="T222">
        <v>0</v>
      </c>
      <c r="U222">
        <v>1</v>
      </c>
      <c r="V222">
        <v>0</v>
      </c>
      <c r="W222">
        <v>0</v>
      </c>
      <c r="X222">
        <f t="shared" si="7"/>
        <v>0</v>
      </c>
    </row>
    <row r="223" spans="1:24" x14ac:dyDescent="0.2">
      <c r="A223">
        <v>43357</v>
      </c>
      <c r="B223">
        <v>4088</v>
      </c>
      <c r="C223">
        <v>551</v>
      </c>
      <c r="D223">
        <v>4540</v>
      </c>
      <c r="E223">
        <v>6.2666666666666666</v>
      </c>
      <c r="F223">
        <f t="shared" si="6"/>
        <v>28450.666666666668</v>
      </c>
      <c r="G223">
        <v>4103</v>
      </c>
      <c r="H223">
        <v>4096</v>
      </c>
      <c r="I223">
        <v>57407.550704962916</v>
      </c>
      <c r="J223">
        <v>3.6901239207526189</v>
      </c>
      <c r="K223">
        <v>3</v>
      </c>
      <c r="L223">
        <v>0</v>
      </c>
      <c r="M223">
        <v>0</v>
      </c>
      <c r="N223">
        <v>89.96</v>
      </c>
      <c r="O223">
        <v>57.92</v>
      </c>
      <c r="P223">
        <v>0</v>
      </c>
      <c r="Q223" t="s">
        <v>158</v>
      </c>
      <c r="R223">
        <v>0</v>
      </c>
      <c r="S223">
        <v>0</v>
      </c>
      <c r="T223">
        <v>0</v>
      </c>
      <c r="U223">
        <v>0</v>
      </c>
      <c r="V223">
        <v>1</v>
      </c>
      <c r="W223">
        <v>0</v>
      </c>
      <c r="X223">
        <f t="shared" si="7"/>
        <v>1</v>
      </c>
    </row>
    <row r="224" spans="1:24" x14ac:dyDescent="0.2">
      <c r="A224">
        <v>43358</v>
      </c>
      <c r="B224">
        <v>5078</v>
      </c>
      <c r="C224">
        <v>530</v>
      </c>
      <c r="D224">
        <v>6477</v>
      </c>
      <c r="E224">
        <v>7.4666666666666668</v>
      </c>
      <c r="F224">
        <f t="shared" si="6"/>
        <v>48361.599999999999</v>
      </c>
      <c r="G224">
        <v>4711</v>
      </c>
      <c r="H224">
        <v>6110</v>
      </c>
      <c r="I224">
        <v>64043.838438983257</v>
      </c>
      <c r="J224">
        <v>7.9458381232384117</v>
      </c>
      <c r="K224">
        <v>3</v>
      </c>
      <c r="L224">
        <v>0</v>
      </c>
      <c r="M224">
        <v>0</v>
      </c>
      <c r="N224">
        <v>93.919999999999902</v>
      </c>
      <c r="O224">
        <v>55.04</v>
      </c>
      <c r="P224">
        <v>0</v>
      </c>
      <c r="Q224" t="s">
        <v>159</v>
      </c>
      <c r="R224">
        <v>0</v>
      </c>
      <c r="S224">
        <v>0</v>
      </c>
      <c r="T224">
        <v>0</v>
      </c>
      <c r="U224">
        <v>0</v>
      </c>
      <c r="V224">
        <v>0</v>
      </c>
      <c r="W224">
        <v>1</v>
      </c>
      <c r="X224">
        <f t="shared" si="7"/>
        <v>1</v>
      </c>
    </row>
    <row r="225" spans="1:24" x14ac:dyDescent="0.2">
      <c r="A225">
        <v>43360</v>
      </c>
      <c r="B225">
        <v>2763</v>
      </c>
      <c r="C225">
        <v>339</v>
      </c>
      <c r="D225">
        <v>2369</v>
      </c>
      <c r="E225">
        <v>7.2666666666666666</v>
      </c>
      <c r="F225">
        <f t="shared" si="6"/>
        <v>17214.733333333334</v>
      </c>
      <c r="G225">
        <v>3187</v>
      </c>
      <c r="H225">
        <v>1902</v>
      </c>
      <c r="I225">
        <v>44162.028280734339</v>
      </c>
      <c r="J225">
        <v>6.0277395693387623</v>
      </c>
      <c r="K225">
        <v>26</v>
      </c>
      <c r="L225">
        <v>0</v>
      </c>
      <c r="M225">
        <v>0</v>
      </c>
      <c r="N225">
        <v>91.94</v>
      </c>
      <c r="O225">
        <v>62.959999999999901</v>
      </c>
      <c r="P225">
        <v>0</v>
      </c>
      <c r="Q225" t="s">
        <v>154</v>
      </c>
      <c r="R225">
        <v>1</v>
      </c>
      <c r="S225">
        <v>0</v>
      </c>
      <c r="T225">
        <v>0</v>
      </c>
      <c r="U225">
        <v>0</v>
      </c>
      <c r="V225">
        <v>0</v>
      </c>
      <c r="W225">
        <v>0</v>
      </c>
      <c r="X225">
        <f t="shared" si="7"/>
        <v>0</v>
      </c>
    </row>
    <row r="226" spans="1:24" x14ac:dyDescent="0.2">
      <c r="A226">
        <v>43361</v>
      </c>
      <c r="B226">
        <v>2325</v>
      </c>
      <c r="C226">
        <v>320</v>
      </c>
      <c r="D226">
        <v>1977</v>
      </c>
      <c r="E226">
        <v>6.7333333333333334</v>
      </c>
      <c r="F226">
        <f t="shared" si="6"/>
        <v>13311.8</v>
      </c>
      <c r="G226">
        <v>2637</v>
      </c>
      <c r="H226">
        <v>2523</v>
      </c>
      <c r="I226">
        <v>51696.712555282851</v>
      </c>
      <c r="J226">
        <v>3.5978423629510541</v>
      </c>
      <c r="K226">
        <v>5</v>
      </c>
      <c r="L226">
        <v>0</v>
      </c>
      <c r="M226">
        <v>0</v>
      </c>
      <c r="N226">
        <v>89.96</v>
      </c>
      <c r="O226">
        <v>57.02</v>
      </c>
      <c r="P226">
        <v>0</v>
      </c>
      <c r="Q226" t="s">
        <v>155</v>
      </c>
      <c r="R226">
        <v>0</v>
      </c>
      <c r="S226">
        <v>1</v>
      </c>
      <c r="T226">
        <v>0</v>
      </c>
      <c r="U226">
        <v>0</v>
      </c>
      <c r="V226">
        <v>0</v>
      </c>
      <c r="W226">
        <v>0</v>
      </c>
      <c r="X226">
        <f t="shared" si="7"/>
        <v>0</v>
      </c>
    </row>
    <row r="227" spans="1:24" x14ac:dyDescent="0.2">
      <c r="A227">
        <v>43362</v>
      </c>
      <c r="B227">
        <v>3982</v>
      </c>
      <c r="C227">
        <v>523</v>
      </c>
      <c r="D227">
        <v>3131</v>
      </c>
      <c r="E227">
        <v>6.2</v>
      </c>
      <c r="F227">
        <f t="shared" si="6"/>
        <v>19412.2</v>
      </c>
      <c r="G227">
        <v>2317</v>
      </c>
      <c r="H227">
        <v>2825</v>
      </c>
      <c r="I227">
        <v>60542.17984904792</v>
      </c>
      <c r="J227">
        <v>3.092980419356802</v>
      </c>
      <c r="K227">
        <v>2</v>
      </c>
      <c r="L227">
        <v>0</v>
      </c>
      <c r="M227">
        <v>0</v>
      </c>
      <c r="N227">
        <v>89.06</v>
      </c>
      <c r="O227">
        <v>51.98</v>
      </c>
      <c r="P227">
        <v>0</v>
      </c>
      <c r="Q227" t="s">
        <v>156</v>
      </c>
      <c r="R227">
        <v>0</v>
      </c>
      <c r="S227">
        <v>0</v>
      </c>
      <c r="T227">
        <v>1</v>
      </c>
      <c r="U227">
        <v>0</v>
      </c>
      <c r="V227">
        <v>0</v>
      </c>
      <c r="W227">
        <v>0</v>
      </c>
      <c r="X227">
        <f t="shared" si="7"/>
        <v>0</v>
      </c>
    </row>
    <row r="228" spans="1:24" x14ac:dyDescent="0.2">
      <c r="A228">
        <v>43363</v>
      </c>
      <c r="B228">
        <v>3272</v>
      </c>
      <c r="C228">
        <v>360</v>
      </c>
      <c r="D228">
        <v>2598</v>
      </c>
      <c r="E228">
        <v>6.8666666666666663</v>
      </c>
      <c r="F228">
        <f t="shared" si="6"/>
        <v>17839.599999999999</v>
      </c>
      <c r="G228">
        <v>6290</v>
      </c>
      <c r="H228">
        <v>3191</v>
      </c>
      <c r="I228">
        <v>60326.289458588733</v>
      </c>
      <c r="J228">
        <v>3.700193760788077</v>
      </c>
      <c r="K228">
        <v>4</v>
      </c>
      <c r="L228">
        <v>0</v>
      </c>
      <c r="M228">
        <v>0</v>
      </c>
      <c r="N228">
        <v>86</v>
      </c>
      <c r="O228">
        <v>51.98</v>
      </c>
      <c r="P228">
        <v>0</v>
      </c>
      <c r="Q228" t="s">
        <v>157</v>
      </c>
      <c r="R228">
        <v>0</v>
      </c>
      <c r="S228">
        <v>0</v>
      </c>
      <c r="T228">
        <v>0</v>
      </c>
      <c r="U228">
        <v>1</v>
      </c>
      <c r="V228">
        <v>0</v>
      </c>
      <c r="W228">
        <v>0</v>
      </c>
      <c r="X228">
        <f t="shared" si="7"/>
        <v>0</v>
      </c>
    </row>
    <row r="229" spans="1:24" x14ac:dyDescent="0.2">
      <c r="A229">
        <v>43364</v>
      </c>
      <c r="B229">
        <v>3498</v>
      </c>
      <c r="C229">
        <v>420</v>
      </c>
      <c r="D229">
        <v>4611</v>
      </c>
      <c r="E229">
        <v>6.6</v>
      </c>
      <c r="F229">
        <f t="shared" si="6"/>
        <v>30432.6</v>
      </c>
      <c r="G229">
        <v>4636</v>
      </c>
      <c r="H229">
        <v>4088</v>
      </c>
      <c r="I229">
        <v>55079.976651318</v>
      </c>
      <c r="J229">
        <v>3.7230893538588989</v>
      </c>
      <c r="K229">
        <v>1</v>
      </c>
      <c r="L229">
        <v>0</v>
      </c>
      <c r="M229">
        <v>0</v>
      </c>
      <c r="N229">
        <v>84.92</v>
      </c>
      <c r="O229">
        <v>46.04</v>
      </c>
      <c r="P229">
        <v>0</v>
      </c>
      <c r="Q229" t="s">
        <v>158</v>
      </c>
      <c r="R229">
        <v>0</v>
      </c>
      <c r="S229">
        <v>0</v>
      </c>
      <c r="T229">
        <v>0</v>
      </c>
      <c r="U229">
        <v>0</v>
      </c>
      <c r="V229">
        <v>1</v>
      </c>
      <c r="W229">
        <v>0</v>
      </c>
      <c r="X229">
        <f t="shared" si="7"/>
        <v>1</v>
      </c>
    </row>
    <row r="230" spans="1:24" hidden="1" x14ac:dyDescent="0.2">
      <c r="A230">
        <v>43365</v>
      </c>
      <c r="B230">
        <v>5989</v>
      </c>
      <c r="C230">
        <v>717</v>
      </c>
      <c r="D230">
        <v>4728</v>
      </c>
      <c r="E230">
        <v>6.8</v>
      </c>
      <c r="F230">
        <f t="shared" si="6"/>
        <v>32150.399999999998</v>
      </c>
      <c r="G230">
        <v>3968</v>
      </c>
      <c r="H230">
        <v>5078</v>
      </c>
      <c r="I230">
        <v>58292.416212194366</v>
      </c>
      <c r="J230">
        <v>3.1390068164793616</v>
      </c>
      <c r="K230">
        <v>1</v>
      </c>
      <c r="L230">
        <v>0</v>
      </c>
      <c r="M230">
        <v>0</v>
      </c>
      <c r="N230">
        <v>87.98</v>
      </c>
      <c r="O230">
        <v>48.92</v>
      </c>
      <c r="P230">
        <v>1</v>
      </c>
      <c r="Q230" t="s">
        <v>159</v>
      </c>
      <c r="R230">
        <v>0</v>
      </c>
      <c r="S230">
        <v>0</v>
      </c>
      <c r="T230">
        <v>0</v>
      </c>
      <c r="U230">
        <v>0</v>
      </c>
      <c r="V230">
        <v>0</v>
      </c>
      <c r="W230">
        <v>1</v>
      </c>
      <c r="X230">
        <f t="shared" si="7"/>
        <v>1</v>
      </c>
    </row>
    <row r="231" spans="1:24" x14ac:dyDescent="0.2">
      <c r="A231">
        <v>43367</v>
      </c>
      <c r="B231">
        <v>2182</v>
      </c>
      <c r="C231">
        <v>289</v>
      </c>
      <c r="D231">
        <v>2241</v>
      </c>
      <c r="E231">
        <v>6.1333333333333337</v>
      </c>
      <c r="F231">
        <f t="shared" si="6"/>
        <v>13744.800000000001</v>
      </c>
      <c r="G231">
        <v>2207</v>
      </c>
      <c r="H231">
        <v>2763</v>
      </c>
      <c r="I231">
        <v>52018.613210442389</v>
      </c>
      <c r="J231">
        <v>4.5142422573795082</v>
      </c>
      <c r="K231">
        <v>4</v>
      </c>
      <c r="L231">
        <v>0</v>
      </c>
      <c r="M231">
        <v>0</v>
      </c>
      <c r="N231">
        <v>78.08</v>
      </c>
      <c r="O231">
        <v>53.96</v>
      </c>
      <c r="P231">
        <v>0</v>
      </c>
      <c r="Q231" t="s">
        <v>154</v>
      </c>
      <c r="R231">
        <v>1</v>
      </c>
      <c r="S231">
        <v>0</v>
      </c>
      <c r="T231">
        <v>0</v>
      </c>
      <c r="U231">
        <v>0</v>
      </c>
      <c r="V231">
        <v>0</v>
      </c>
      <c r="W231">
        <v>0</v>
      </c>
      <c r="X231">
        <f t="shared" si="7"/>
        <v>0</v>
      </c>
    </row>
    <row r="232" spans="1:24" x14ac:dyDescent="0.2">
      <c r="A232">
        <v>43368</v>
      </c>
      <c r="B232">
        <v>2461</v>
      </c>
      <c r="C232">
        <v>326</v>
      </c>
      <c r="D232">
        <v>2832</v>
      </c>
      <c r="E232">
        <v>6.0666666666666664</v>
      </c>
      <c r="F232">
        <f t="shared" si="6"/>
        <v>17180.8</v>
      </c>
      <c r="G232">
        <v>2778</v>
      </c>
      <c r="H232">
        <v>2325</v>
      </c>
      <c r="I232">
        <v>59270.669522111857</v>
      </c>
      <c r="J232">
        <v>5.0810940403097238</v>
      </c>
      <c r="K232">
        <v>6</v>
      </c>
      <c r="L232">
        <v>0</v>
      </c>
      <c r="M232">
        <v>0</v>
      </c>
      <c r="N232">
        <v>73.94</v>
      </c>
      <c r="O232">
        <v>42.98</v>
      </c>
      <c r="P232">
        <v>0</v>
      </c>
      <c r="Q232" t="s">
        <v>155</v>
      </c>
      <c r="R232">
        <v>0</v>
      </c>
      <c r="S232">
        <v>1</v>
      </c>
      <c r="T232">
        <v>0</v>
      </c>
      <c r="U232">
        <v>0</v>
      </c>
      <c r="V232">
        <v>0</v>
      </c>
      <c r="W232">
        <v>0</v>
      </c>
      <c r="X232">
        <f t="shared" si="7"/>
        <v>0</v>
      </c>
    </row>
    <row r="233" spans="1:24" x14ac:dyDescent="0.2">
      <c r="A233">
        <v>43369</v>
      </c>
      <c r="B233">
        <v>2597</v>
      </c>
      <c r="C233">
        <v>349</v>
      </c>
      <c r="D233">
        <v>2808</v>
      </c>
      <c r="E233">
        <v>6.4</v>
      </c>
      <c r="F233">
        <f t="shared" si="6"/>
        <v>17971.2</v>
      </c>
      <c r="G233">
        <v>2380</v>
      </c>
      <c r="H233">
        <v>3982</v>
      </c>
      <c r="I233">
        <v>58745.0109691615</v>
      </c>
      <c r="J233">
        <v>6.076001613856401</v>
      </c>
      <c r="K233">
        <v>1</v>
      </c>
      <c r="L233">
        <v>0</v>
      </c>
      <c r="M233">
        <v>0</v>
      </c>
      <c r="N233">
        <v>75.02</v>
      </c>
      <c r="O233">
        <v>42.08</v>
      </c>
      <c r="P233">
        <v>0</v>
      </c>
      <c r="Q233" t="s">
        <v>156</v>
      </c>
      <c r="R233">
        <v>0</v>
      </c>
      <c r="S233">
        <v>0</v>
      </c>
      <c r="T233">
        <v>1</v>
      </c>
      <c r="U233">
        <v>0</v>
      </c>
      <c r="V233">
        <v>0</v>
      </c>
      <c r="W233">
        <v>0</v>
      </c>
      <c r="X233">
        <f t="shared" si="7"/>
        <v>0</v>
      </c>
    </row>
    <row r="234" spans="1:24" x14ac:dyDescent="0.2">
      <c r="A234">
        <v>43370</v>
      </c>
      <c r="B234">
        <v>3474</v>
      </c>
      <c r="C234">
        <v>415</v>
      </c>
      <c r="D234">
        <v>3174</v>
      </c>
      <c r="E234">
        <v>7.1333333333333337</v>
      </c>
      <c r="F234">
        <f t="shared" si="6"/>
        <v>22641.200000000001</v>
      </c>
      <c r="G234">
        <v>2962</v>
      </c>
      <c r="H234">
        <v>3272</v>
      </c>
      <c r="I234">
        <v>64866.790700446305</v>
      </c>
      <c r="J234">
        <v>4.8472201744753454</v>
      </c>
      <c r="K234">
        <v>12</v>
      </c>
      <c r="L234">
        <v>0</v>
      </c>
      <c r="M234">
        <v>0</v>
      </c>
      <c r="N234">
        <v>80.959999999999994</v>
      </c>
      <c r="O234">
        <v>42.98</v>
      </c>
      <c r="P234">
        <v>0</v>
      </c>
      <c r="Q234" t="s">
        <v>157</v>
      </c>
      <c r="R234">
        <v>0</v>
      </c>
      <c r="S234">
        <v>0</v>
      </c>
      <c r="T234">
        <v>0</v>
      </c>
      <c r="U234">
        <v>1</v>
      </c>
      <c r="V234">
        <v>0</v>
      </c>
      <c r="W234">
        <v>0</v>
      </c>
      <c r="X234">
        <f t="shared" si="7"/>
        <v>0</v>
      </c>
    </row>
    <row r="235" spans="1:24" x14ac:dyDescent="0.2">
      <c r="A235">
        <v>43371</v>
      </c>
      <c r="B235">
        <v>4100</v>
      </c>
      <c r="C235">
        <v>505</v>
      </c>
      <c r="D235">
        <v>3749</v>
      </c>
      <c r="E235">
        <v>6.4</v>
      </c>
      <c r="F235">
        <f t="shared" si="6"/>
        <v>23993.600000000002</v>
      </c>
      <c r="G235">
        <v>4685</v>
      </c>
      <c r="H235">
        <v>3498</v>
      </c>
      <c r="I235">
        <v>56108.282608778027</v>
      </c>
      <c r="J235">
        <v>7.3012316023860917</v>
      </c>
      <c r="K235">
        <v>3</v>
      </c>
      <c r="L235">
        <v>0</v>
      </c>
      <c r="M235">
        <v>0</v>
      </c>
      <c r="N235">
        <v>87.08</v>
      </c>
      <c r="O235">
        <v>44.96</v>
      </c>
      <c r="P235">
        <v>0</v>
      </c>
      <c r="Q235" t="s">
        <v>158</v>
      </c>
      <c r="R235">
        <v>0</v>
      </c>
      <c r="S235">
        <v>0</v>
      </c>
      <c r="T235">
        <v>0</v>
      </c>
      <c r="U235">
        <v>0</v>
      </c>
      <c r="V235">
        <v>1</v>
      </c>
      <c r="W235">
        <v>0</v>
      </c>
      <c r="X235">
        <f t="shared" si="7"/>
        <v>1</v>
      </c>
    </row>
    <row r="236" spans="1:24" x14ac:dyDescent="0.2">
      <c r="A236">
        <v>43372</v>
      </c>
      <c r="B236">
        <v>3425</v>
      </c>
      <c r="C236">
        <v>422</v>
      </c>
      <c r="D236">
        <v>4043</v>
      </c>
      <c r="E236">
        <v>6.6428571428571432</v>
      </c>
      <c r="F236">
        <f t="shared" si="6"/>
        <v>26857.071428571431</v>
      </c>
      <c r="G236">
        <v>3646</v>
      </c>
      <c r="H236">
        <v>5925</v>
      </c>
      <c r="I236">
        <v>52337.552170392904</v>
      </c>
      <c r="J236">
        <v>3.9222855771351979</v>
      </c>
      <c r="K236">
        <v>4</v>
      </c>
      <c r="L236">
        <v>0</v>
      </c>
      <c r="M236">
        <v>0</v>
      </c>
      <c r="N236">
        <v>89.06</v>
      </c>
      <c r="O236">
        <v>53.96</v>
      </c>
      <c r="P236">
        <v>0</v>
      </c>
      <c r="Q236" t="s">
        <v>159</v>
      </c>
      <c r="R236">
        <v>0</v>
      </c>
      <c r="S236">
        <v>0</v>
      </c>
      <c r="T236">
        <v>0</v>
      </c>
      <c r="U236">
        <v>0</v>
      </c>
      <c r="V236">
        <v>0</v>
      </c>
      <c r="W236">
        <v>1</v>
      </c>
      <c r="X236">
        <f t="shared" si="7"/>
        <v>1</v>
      </c>
    </row>
    <row r="237" spans="1:24" x14ac:dyDescent="0.2">
      <c r="A237">
        <v>43374</v>
      </c>
      <c r="B237">
        <v>1792</v>
      </c>
      <c r="C237">
        <v>223</v>
      </c>
      <c r="D237">
        <v>1950</v>
      </c>
      <c r="E237">
        <v>6.4</v>
      </c>
      <c r="F237">
        <f t="shared" si="6"/>
        <v>12480</v>
      </c>
      <c r="G237">
        <v>1722</v>
      </c>
      <c r="H237">
        <v>2182</v>
      </c>
      <c r="I237">
        <v>49157.305746435719</v>
      </c>
      <c r="J237">
        <v>9.9657744617818729</v>
      </c>
      <c r="K237">
        <v>2</v>
      </c>
      <c r="L237">
        <v>0</v>
      </c>
      <c r="M237">
        <v>0</v>
      </c>
      <c r="N237">
        <v>80.959999999999994</v>
      </c>
      <c r="O237">
        <v>51.08</v>
      </c>
      <c r="P237">
        <v>0</v>
      </c>
      <c r="Q237" t="s">
        <v>154</v>
      </c>
      <c r="R237">
        <v>1</v>
      </c>
      <c r="S237">
        <v>0</v>
      </c>
      <c r="T237">
        <v>0</v>
      </c>
      <c r="U237">
        <v>0</v>
      </c>
      <c r="V237">
        <v>0</v>
      </c>
      <c r="W237">
        <v>0</v>
      </c>
      <c r="X237">
        <f t="shared" si="7"/>
        <v>0</v>
      </c>
    </row>
    <row r="238" spans="1:24" x14ac:dyDescent="0.2">
      <c r="A238">
        <v>43375</v>
      </c>
      <c r="B238">
        <v>2236</v>
      </c>
      <c r="C238">
        <v>265</v>
      </c>
      <c r="D238">
        <v>2450</v>
      </c>
      <c r="E238">
        <v>7.1333333333333337</v>
      </c>
      <c r="F238">
        <f t="shared" si="6"/>
        <v>17476.666666666668</v>
      </c>
      <c r="G238">
        <v>2851</v>
      </c>
      <c r="H238">
        <v>2461</v>
      </c>
      <c r="I238">
        <v>51187.156854074936</v>
      </c>
      <c r="J238">
        <v>4.830529423890761</v>
      </c>
      <c r="K238">
        <v>2</v>
      </c>
      <c r="L238">
        <v>0</v>
      </c>
      <c r="M238">
        <v>0</v>
      </c>
      <c r="N238">
        <v>80.06</v>
      </c>
      <c r="O238">
        <v>59</v>
      </c>
      <c r="P238">
        <v>0</v>
      </c>
      <c r="Q238" t="s">
        <v>155</v>
      </c>
      <c r="R238">
        <v>0</v>
      </c>
      <c r="S238">
        <v>1</v>
      </c>
      <c r="T238">
        <v>0</v>
      </c>
      <c r="U238">
        <v>0</v>
      </c>
      <c r="V238">
        <v>0</v>
      </c>
      <c r="W238">
        <v>0</v>
      </c>
      <c r="X238">
        <f t="shared" si="7"/>
        <v>0</v>
      </c>
    </row>
    <row r="239" spans="1:24" x14ac:dyDescent="0.2">
      <c r="A239">
        <v>43376</v>
      </c>
      <c r="B239">
        <v>3136</v>
      </c>
      <c r="C239">
        <v>377</v>
      </c>
      <c r="D239">
        <v>3221</v>
      </c>
      <c r="E239">
        <v>7.0769230769230766</v>
      </c>
      <c r="F239">
        <f t="shared" si="6"/>
        <v>22794.76923076923</v>
      </c>
      <c r="G239">
        <v>2779</v>
      </c>
      <c r="H239">
        <v>2503</v>
      </c>
      <c r="I239">
        <v>55998.845164740022</v>
      </c>
      <c r="J239">
        <v>3.3565668317463038</v>
      </c>
      <c r="K239">
        <v>3</v>
      </c>
      <c r="L239">
        <v>0</v>
      </c>
      <c r="M239">
        <v>3.38582677165354</v>
      </c>
      <c r="N239">
        <v>75.02</v>
      </c>
      <c r="O239">
        <v>55.04</v>
      </c>
      <c r="P239">
        <v>0</v>
      </c>
      <c r="Q239" t="s">
        <v>156</v>
      </c>
      <c r="R239">
        <v>0</v>
      </c>
      <c r="S239">
        <v>0</v>
      </c>
      <c r="T239">
        <v>1</v>
      </c>
      <c r="U239">
        <v>0</v>
      </c>
      <c r="V239">
        <v>0</v>
      </c>
      <c r="W239">
        <v>0</v>
      </c>
      <c r="X239">
        <f t="shared" si="7"/>
        <v>0</v>
      </c>
    </row>
    <row r="240" spans="1:24" x14ac:dyDescent="0.2">
      <c r="A240">
        <v>43377</v>
      </c>
      <c r="B240">
        <v>2790</v>
      </c>
      <c r="C240">
        <v>359</v>
      </c>
      <c r="D240">
        <v>2806</v>
      </c>
      <c r="E240">
        <v>6.4666666666666668</v>
      </c>
      <c r="F240">
        <f t="shared" si="6"/>
        <v>18145.466666666667</v>
      </c>
      <c r="G240">
        <v>2873</v>
      </c>
      <c r="H240">
        <v>3474</v>
      </c>
      <c r="I240">
        <v>54736.229709967934</v>
      </c>
      <c r="J240">
        <v>3.4074936174936137</v>
      </c>
      <c r="K240">
        <v>4</v>
      </c>
      <c r="L240">
        <v>0</v>
      </c>
      <c r="M240">
        <v>2.5196850393700698</v>
      </c>
      <c r="N240">
        <v>71.959999999999994</v>
      </c>
      <c r="O240">
        <v>53.96</v>
      </c>
      <c r="P240">
        <v>0</v>
      </c>
      <c r="Q240" t="s">
        <v>157</v>
      </c>
      <c r="R240">
        <v>0</v>
      </c>
      <c r="S240">
        <v>0</v>
      </c>
      <c r="T240">
        <v>0</v>
      </c>
      <c r="U240">
        <v>1</v>
      </c>
      <c r="V240">
        <v>0</v>
      </c>
      <c r="W240">
        <v>0</v>
      </c>
      <c r="X240">
        <f t="shared" si="7"/>
        <v>0</v>
      </c>
    </row>
    <row r="241" spans="1:24" hidden="1" x14ac:dyDescent="0.2">
      <c r="A241">
        <v>43378</v>
      </c>
      <c r="B241">
        <v>5754</v>
      </c>
      <c r="C241">
        <v>693</v>
      </c>
      <c r="D241">
        <v>7249</v>
      </c>
      <c r="E241">
        <v>6.5333333333333332</v>
      </c>
      <c r="F241">
        <f t="shared" si="6"/>
        <v>47360.133333333331</v>
      </c>
      <c r="G241">
        <v>4096</v>
      </c>
      <c r="H241">
        <v>4100</v>
      </c>
      <c r="I241">
        <v>53218.812503611174</v>
      </c>
      <c r="J241">
        <v>2.9082956912766798</v>
      </c>
      <c r="K241">
        <v>3</v>
      </c>
      <c r="L241">
        <v>0</v>
      </c>
      <c r="M241">
        <v>8.8976377952755907</v>
      </c>
      <c r="N241">
        <v>64.040000000000006</v>
      </c>
      <c r="O241">
        <v>46.04</v>
      </c>
      <c r="P241">
        <v>1</v>
      </c>
      <c r="Q241" t="s">
        <v>158</v>
      </c>
      <c r="R241">
        <v>0</v>
      </c>
      <c r="S241">
        <v>0</v>
      </c>
      <c r="T241">
        <v>0</v>
      </c>
      <c r="U241">
        <v>0</v>
      </c>
      <c r="V241">
        <v>1</v>
      </c>
      <c r="W241">
        <v>0</v>
      </c>
      <c r="X241">
        <f t="shared" si="7"/>
        <v>1</v>
      </c>
    </row>
    <row r="242" spans="1:24" x14ac:dyDescent="0.2">
      <c r="A242">
        <v>43379</v>
      </c>
      <c r="B242">
        <v>4138</v>
      </c>
      <c r="C242">
        <v>491</v>
      </c>
      <c r="D242">
        <v>6367</v>
      </c>
      <c r="E242">
        <v>6.8666666666666663</v>
      </c>
      <c r="F242">
        <f t="shared" si="6"/>
        <v>43720.066666666666</v>
      </c>
      <c r="G242">
        <v>6110</v>
      </c>
      <c r="H242">
        <v>3425</v>
      </c>
      <c r="I242">
        <v>53465.313208968306</v>
      </c>
      <c r="J242">
        <v>4.0774618994884735</v>
      </c>
      <c r="K242">
        <v>2</v>
      </c>
      <c r="L242">
        <v>0</v>
      </c>
      <c r="M242">
        <v>0</v>
      </c>
      <c r="N242">
        <v>57.92</v>
      </c>
      <c r="O242">
        <v>44.06</v>
      </c>
      <c r="P242">
        <v>0</v>
      </c>
      <c r="Q242" t="s">
        <v>159</v>
      </c>
      <c r="R242">
        <v>0</v>
      </c>
      <c r="S242">
        <v>0</v>
      </c>
      <c r="T242">
        <v>0</v>
      </c>
      <c r="U242">
        <v>0</v>
      </c>
      <c r="V242">
        <v>0</v>
      </c>
      <c r="W242">
        <v>1</v>
      </c>
      <c r="X242">
        <f t="shared" si="7"/>
        <v>1</v>
      </c>
    </row>
    <row r="243" spans="1:24" x14ac:dyDescent="0.2">
      <c r="A243">
        <v>43381</v>
      </c>
      <c r="B243">
        <v>2734</v>
      </c>
      <c r="C243">
        <v>332</v>
      </c>
      <c r="D243">
        <v>3009</v>
      </c>
      <c r="E243">
        <v>7.0666666666666664</v>
      </c>
      <c r="F243">
        <f t="shared" si="6"/>
        <v>21263.599999999999</v>
      </c>
      <c r="G243">
        <v>1902</v>
      </c>
      <c r="H243">
        <v>1792</v>
      </c>
      <c r="I243">
        <v>51579.354340830367</v>
      </c>
      <c r="J243">
        <v>5.8376934048238347</v>
      </c>
      <c r="K243">
        <v>7</v>
      </c>
      <c r="L243">
        <v>0</v>
      </c>
      <c r="M243">
        <v>0</v>
      </c>
      <c r="N243">
        <v>53.06</v>
      </c>
      <c r="O243">
        <v>44.06</v>
      </c>
      <c r="P243">
        <v>0</v>
      </c>
      <c r="Q243" t="s">
        <v>154</v>
      </c>
      <c r="R243">
        <v>1</v>
      </c>
      <c r="S243">
        <v>0</v>
      </c>
      <c r="T243">
        <v>0</v>
      </c>
      <c r="U243">
        <v>0</v>
      </c>
      <c r="V243">
        <v>0</v>
      </c>
      <c r="W243">
        <v>0</v>
      </c>
      <c r="X243">
        <f t="shared" si="7"/>
        <v>0</v>
      </c>
    </row>
    <row r="244" spans="1:24" x14ac:dyDescent="0.2">
      <c r="A244">
        <v>43382</v>
      </c>
      <c r="B244">
        <v>1981</v>
      </c>
      <c r="C244">
        <v>272</v>
      </c>
      <c r="D244">
        <v>2123</v>
      </c>
      <c r="E244">
        <v>6.0666666666666664</v>
      </c>
      <c r="F244">
        <f t="shared" si="6"/>
        <v>12879.533333333333</v>
      </c>
      <c r="G244">
        <v>2523</v>
      </c>
      <c r="H244">
        <v>2236</v>
      </c>
      <c r="I244">
        <v>58873.29789227654</v>
      </c>
      <c r="J244">
        <v>5.9894801095781363</v>
      </c>
      <c r="K244">
        <v>8</v>
      </c>
      <c r="L244">
        <v>0</v>
      </c>
      <c r="M244">
        <v>0</v>
      </c>
      <c r="N244">
        <v>62.059999999999903</v>
      </c>
      <c r="O244">
        <v>37.04</v>
      </c>
      <c r="P244">
        <v>0</v>
      </c>
      <c r="Q244" t="s">
        <v>155</v>
      </c>
      <c r="R244">
        <v>0</v>
      </c>
      <c r="S244">
        <v>1</v>
      </c>
      <c r="T244">
        <v>0</v>
      </c>
      <c r="U244">
        <v>0</v>
      </c>
      <c r="V244">
        <v>0</v>
      </c>
      <c r="W244">
        <v>0</v>
      </c>
      <c r="X244">
        <f t="shared" si="7"/>
        <v>0</v>
      </c>
    </row>
    <row r="245" spans="1:24" x14ac:dyDescent="0.2">
      <c r="A245">
        <v>43383</v>
      </c>
      <c r="B245">
        <v>3178</v>
      </c>
      <c r="C245">
        <v>403</v>
      </c>
      <c r="D245">
        <v>2958</v>
      </c>
      <c r="E245">
        <v>7.1333333333333337</v>
      </c>
      <c r="F245">
        <f t="shared" si="6"/>
        <v>21100.400000000001</v>
      </c>
      <c r="G245">
        <v>2825</v>
      </c>
      <c r="H245">
        <v>3136</v>
      </c>
      <c r="I245">
        <v>61948.91982588423</v>
      </c>
      <c r="J245">
        <v>4.320773034033019</v>
      </c>
      <c r="K245">
        <v>14</v>
      </c>
      <c r="L245">
        <v>0</v>
      </c>
      <c r="M245">
        <v>12.007874015748</v>
      </c>
      <c r="N245">
        <v>57.02</v>
      </c>
      <c r="O245">
        <v>41</v>
      </c>
      <c r="P245">
        <v>0</v>
      </c>
      <c r="Q245" t="s">
        <v>156</v>
      </c>
      <c r="R245">
        <v>0</v>
      </c>
      <c r="S245">
        <v>0</v>
      </c>
      <c r="T245">
        <v>1</v>
      </c>
      <c r="U245">
        <v>0</v>
      </c>
      <c r="V245">
        <v>0</v>
      </c>
      <c r="W245">
        <v>0</v>
      </c>
      <c r="X245">
        <f t="shared" si="7"/>
        <v>0</v>
      </c>
    </row>
    <row r="246" spans="1:24" x14ac:dyDescent="0.2">
      <c r="A246">
        <v>43384</v>
      </c>
      <c r="B246">
        <v>2924</v>
      </c>
      <c r="C246">
        <v>358</v>
      </c>
      <c r="D246">
        <v>3931</v>
      </c>
      <c r="E246">
        <v>6.666666666666667</v>
      </c>
      <c r="F246">
        <f t="shared" si="6"/>
        <v>26206.666666666668</v>
      </c>
      <c r="G246">
        <v>3191</v>
      </c>
      <c r="H246">
        <v>2790</v>
      </c>
      <c r="I246">
        <v>54730.128396049367</v>
      </c>
      <c r="J246">
        <v>4.1270124603427307</v>
      </c>
      <c r="K246">
        <v>5</v>
      </c>
      <c r="L246">
        <v>0</v>
      </c>
      <c r="M246">
        <v>0</v>
      </c>
      <c r="N246">
        <v>60.08</v>
      </c>
      <c r="O246">
        <v>39.92</v>
      </c>
      <c r="P246">
        <v>0</v>
      </c>
      <c r="Q246" t="s">
        <v>157</v>
      </c>
      <c r="R246">
        <v>0</v>
      </c>
      <c r="S246">
        <v>0</v>
      </c>
      <c r="T246">
        <v>0</v>
      </c>
      <c r="U246">
        <v>1</v>
      </c>
      <c r="V246">
        <v>0</v>
      </c>
      <c r="W246">
        <v>0</v>
      </c>
      <c r="X246">
        <f t="shared" si="7"/>
        <v>1</v>
      </c>
    </row>
    <row r="247" spans="1:24" x14ac:dyDescent="0.2">
      <c r="A247">
        <v>43385</v>
      </c>
      <c r="B247">
        <v>3723</v>
      </c>
      <c r="C247">
        <v>478</v>
      </c>
      <c r="D247">
        <v>4868</v>
      </c>
      <c r="E247">
        <v>6.5714285714285712</v>
      </c>
      <c r="F247">
        <f t="shared" si="6"/>
        <v>31989.714285714286</v>
      </c>
      <c r="G247">
        <v>4053</v>
      </c>
      <c r="H247">
        <v>5722</v>
      </c>
      <c r="I247">
        <v>59988.590613092085</v>
      </c>
      <c r="J247">
        <v>3.8503777214320669</v>
      </c>
      <c r="K247">
        <v>10</v>
      </c>
      <c r="L247">
        <v>0</v>
      </c>
      <c r="M247">
        <v>0</v>
      </c>
      <c r="N247">
        <v>60.98</v>
      </c>
      <c r="O247">
        <v>37.04</v>
      </c>
      <c r="P247">
        <v>0</v>
      </c>
      <c r="Q247" t="s">
        <v>158</v>
      </c>
      <c r="R247">
        <v>0</v>
      </c>
      <c r="S247">
        <v>0</v>
      </c>
      <c r="T247">
        <v>0</v>
      </c>
      <c r="U247">
        <v>0</v>
      </c>
      <c r="V247">
        <v>1</v>
      </c>
      <c r="W247">
        <v>0</v>
      </c>
      <c r="X247">
        <f t="shared" si="7"/>
        <v>1</v>
      </c>
    </row>
    <row r="248" spans="1:24" hidden="1" x14ac:dyDescent="0.2">
      <c r="A248">
        <v>43386</v>
      </c>
      <c r="B248">
        <v>6735</v>
      </c>
      <c r="C248">
        <v>785</v>
      </c>
      <c r="D248">
        <v>4441</v>
      </c>
      <c r="E248">
        <v>6.7333333333333334</v>
      </c>
      <c r="F248">
        <f t="shared" si="6"/>
        <v>29902.733333333334</v>
      </c>
      <c r="G248">
        <v>5078</v>
      </c>
      <c r="H248">
        <v>4138</v>
      </c>
      <c r="I248">
        <v>57120.79886553323</v>
      </c>
      <c r="J248">
        <v>2.9400076923096958</v>
      </c>
      <c r="K248">
        <v>3</v>
      </c>
      <c r="L248">
        <v>0</v>
      </c>
      <c r="M248">
        <v>0</v>
      </c>
      <c r="N248">
        <v>66.02</v>
      </c>
      <c r="O248">
        <v>35.96</v>
      </c>
      <c r="P248">
        <v>1</v>
      </c>
      <c r="Q248" t="s">
        <v>159</v>
      </c>
      <c r="R248">
        <v>0</v>
      </c>
      <c r="S248">
        <v>0</v>
      </c>
      <c r="T248">
        <v>0</v>
      </c>
      <c r="U248">
        <v>0</v>
      </c>
      <c r="V248">
        <v>0</v>
      </c>
      <c r="W248">
        <v>1</v>
      </c>
      <c r="X248">
        <f t="shared" si="7"/>
        <v>1</v>
      </c>
    </row>
    <row r="249" spans="1:24" x14ac:dyDescent="0.2">
      <c r="A249">
        <v>43388</v>
      </c>
      <c r="B249">
        <v>2860</v>
      </c>
      <c r="C249">
        <v>352</v>
      </c>
      <c r="D249">
        <v>2808</v>
      </c>
      <c r="E249">
        <v>6.5333333333333332</v>
      </c>
      <c r="F249">
        <f t="shared" si="6"/>
        <v>18345.599999999999</v>
      </c>
      <c r="G249">
        <v>2763</v>
      </c>
      <c r="H249">
        <v>2734</v>
      </c>
      <c r="I249">
        <v>57988.784759692644</v>
      </c>
      <c r="J249">
        <v>4.3075159533379557</v>
      </c>
      <c r="K249">
        <v>2</v>
      </c>
      <c r="L249">
        <v>0</v>
      </c>
      <c r="M249">
        <v>0</v>
      </c>
      <c r="N249">
        <v>53.06</v>
      </c>
      <c r="O249">
        <v>26.96</v>
      </c>
      <c r="P249">
        <v>0</v>
      </c>
      <c r="Q249" t="s">
        <v>154</v>
      </c>
      <c r="R249">
        <v>1</v>
      </c>
      <c r="S249">
        <v>0</v>
      </c>
      <c r="T249">
        <v>0</v>
      </c>
      <c r="U249">
        <v>0</v>
      </c>
      <c r="V249">
        <v>0</v>
      </c>
      <c r="W249">
        <v>0</v>
      </c>
      <c r="X249">
        <f t="shared" si="7"/>
        <v>0</v>
      </c>
    </row>
    <row r="250" spans="1:24" x14ac:dyDescent="0.2">
      <c r="A250">
        <v>43389</v>
      </c>
      <c r="B250">
        <v>2373</v>
      </c>
      <c r="C250">
        <v>261</v>
      </c>
      <c r="D250">
        <v>3757</v>
      </c>
      <c r="E250">
        <v>8</v>
      </c>
      <c r="F250">
        <f t="shared" si="6"/>
        <v>30056</v>
      </c>
      <c r="G250">
        <v>2325</v>
      </c>
      <c r="H250">
        <v>1981</v>
      </c>
      <c r="I250">
        <v>63554.255670525505</v>
      </c>
      <c r="J250">
        <v>2.5246624497752275</v>
      </c>
      <c r="K250">
        <v>10</v>
      </c>
      <c r="L250">
        <v>0</v>
      </c>
      <c r="M250">
        <v>0</v>
      </c>
      <c r="N250">
        <v>62.959999999999901</v>
      </c>
      <c r="O250">
        <v>30.92</v>
      </c>
      <c r="P250">
        <v>0</v>
      </c>
      <c r="Q250" t="s">
        <v>155</v>
      </c>
      <c r="R250">
        <v>0</v>
      </c>
      <c r="S250">
        <v>1</v>
      </c>
      <c r="T250">
        <v>0</v>
      </c>
      <c r="U250">
        <v>0</v>
      </c>
      <c r="V250">
        <v>0</v>
      </c>
      <c r="W250">
        <v>0</v>
      </c>
      <c r="X250">
        <f t="shared" si="7"/>
        <v>1</v>
      </c>
    </row>
    <row r="251" spans="1:24" x14ac:dyDescent="0.2">
      <c r="A251">
        <v>43390</v>
      </c>
      <c r="B251">
        <v>2567</v>
      </c>
      <c r="C251">
        <v>333</v>
      </c>
      <c r="D251">
        <v>3063</v>
      </c>
      <c r="E251">
        <v>6.333333333333333</v>
      </c>
      <c r="F251">
        <f t="shared" si="6"/>
        <v>19399</v>
      </c>
      <c r="G251">
        <v>3982</v>
      </c>
      <c r="H251">
        <v>3178</v>
      </c>
      <c r="I251">
        <v>75983.789326657643</v>
      </c>
      <c r="J251">
        <v>3.5662906790027553</v>
      </c>
      <c r="K251">
        <v>4</v>
      </c>
      <c r="L251">
        <v>0</v>
      </c>
      <c r="M251">
        <v>0</v>
      </c>
      <c r="N251">
        <v>64.94</v>
      </c>
      <c r="O251">
        <v>37.04</v>
      </c>
      <c r="P251">
        <v>0</v>
      </c>
      <c r="Q251" t="s">
        <v>156</v>
      </c>
      <c r="R251">
        <v>0</v>
      </c>
      <c r="S251">
        <v>0</v>
      </c>
      <c r="T251">
        <v>1</v>
      </c>
      <c r="U251">
        <v>0</v>
      </c>
      <c r="V251">
        <v>0</v>
      </c>
      <c r="W251">
        <v>0</v>
      </c>
      <c r="X251">
        <f t="shared" si="7"/>
        <v>0</v>
      </c>
    </row>
    <row r="252" spans="1:24" x14ac:dyDescent="0.2">
      <c r="A252">
        <v>43391</v>
      </c>
      <c r="B252">
        <v>2393</v>
      </c>
      <c r="C252">
        <v>317</v>
      </c>
      <c r="D252">
        <v>3367</v>
      </c>
      <c r="E252">
        <v>6.2666666666666666</v>
      </c>
      <c r="F252">
        <f t="shared" si="6"/>
        <v>21099.866666666665</v>
      </c>
      <c r="G252">
        <v>3272</v>
      </c>
      <c r="H252">
        <v>2924</v>
      </c>
      <c r="I252">
        <v>66181.704235374724</v>
      </c>
      <c r="J252">
        <v>3.7842531542531508</v>
      </c>
      <c r="K252">
        <v>4</v>
      </c>
      <c r="L252">
        <v>0</v>
      </c>
      <c r="M252">
        <v>0</v>
      </c>
      <c r="N252">
        <v>62.959999999999901</v>
      </c>
      <c r="O252">
        <v>39.92</v>
      </c>
      <c r="P252">
        <v>0</v>
      </c>
      <c r="Q252" t="s">
        <v>157</v>
      </c>
      <c r="R252">
        <v>0</v>
      </c>
      <c r="S252">
        <v>0</v>
      </c>
      <c r="T252">
        <v>0</v>
      </c>
      <c r="U252">
        <v>1</v>
      </c>
      <c r="V252">
        <v>0</v>
      </c>
      <c r="W252">
        <v>0</v>
      </c>
      <c r="X252">
        <f t="shared" si="7"/>
        <v>1</v>
      </c>
    </row>
    <row r="253" spans="1:24" x14ac:dyDescent="0.2">
      <c r="A253">
        <v>43392</v>
      </c>
      <c r="B253">
        <v>4356</v>
      </c>
      <c r="C253">
        <v>518</v>
      </c>
      <c r="D253">
        <v>4186</v>
      </c>
      <c r="E253">
        <v>6.2666666666666666</v>
      </c>
      <c r="F253">
        <f t="shared" si="6"/>
        <v>26232.266666666666</v>
      </c>
      <c r="G253">
        <v>3498</v>
      </c>
      <c r="H253">
        <v>3723</v>
      </c>
      <c r="I253">
        <v>51266.611491174597</v>
      </c>
      <c r="J253">
        <v>3.6072833848901085</v>
      </c>
      <c r="K253">
        <v>1</v>
      </c>
      <c r="L253">
        <v>0</v>
      </c>
      <c r="M253">
        <v>0</v>
      </c>
      <c r="N253">
        <v>62.059999999999903</v>
      </c>
      <c r="O253">
        <v>37.04</v>
      </c>
      <c r="P253">
        <v>0</v>
      </c>
      <c r="Q253" t="s">
        <v>158</v>
      </c>
      <c r="R253">
        <v>0</v>
      </c>
      <c r="S253">
        <v>0</v>
      </c>
      <c r="T253">
        <v>0</v>
      </c>
      <c r="U253">
        <v>0</v>
      </c>
      <c r="V253">
        <v>1</v>
      </c>
      <c r="W253">
        <v>0</v>
      </c>
      <c r="X253">
        <f t="shared" si="7"/>
        <v>1</v>
      </c>
    </row>
    <row r="254" spans="1:24" x14ac:dyDescent="0.2">
      <c r="A254">
        <v>43393</v>
      </c>
      <c r="B254">
        <v>3366</v>
      </c>
      <c r="C254">
        <v>431</v>
      </c>
      <c r="D254">
        <v>3961</v>
      </c>
      <c r="E254">
        <v>6.7333333333333334</v>
      </c>
      <c r="F254">
        <f t="shared" si="6"/>
        <v>26670.733333333334</v>
      </c>
      <c r="G254">
        <v>5989</v>
      </c>
      <c r="H254">
        <v>6735</v>
      </c>
      <c r="I254">
        <v>59889.783977151914</v>
      </c>
      <c r="J254">
        <v>3.4000626839057797</v>
      </c>
      <c r="K254">
        <v>6</v>
      </c>
      <c r="L254">
        <v>0</v>
      </c>
      <c r="M254">
        <v>0</v>
      </c>
      <c r="N254">
        <v>73.040000000000006</v>
      </c>
      <c r="O254">
        <v>37.94</v>
      </c>
      <c r="P254">
        <v>0</v>
      </c>
      <c r="Q254" t="s">
        <v>159</v>
      </c>
      <c r="R254">
        <v>0</v>
      </c>
      <c r="S254">
        <v>0</v>
      </c>
      <c r="T254">
        <v>0</v>
      </c>
      <c r="U254">
        <v>0</v>
      </c>
      <c r="V254">
        <v>0</v>
      </c>
      <c r="W254">
        <v>1</v>
      </c>
      <c r="X254">
        <f t="shared" si="7"/>
        <v>1</v>
      </c>
    </row>
    <row r="255" spans="1:24" x14ac:dyDescent="0.2">
      <c r="A255">
        <v>43395</v>
      </c>
      <c r="B255">
        <v>2218</v>
      </c>
      <c r="C255">
        <v>258</v>
      </c>
      <c r="D255">
        <v>2137</v>
      </c>
      <c r="E255">
        <v>6.7333333333333334</v>
      </c>
      <c r="F255">
        <f t="shared" si="6"/>
        <v>14389.133333333333</v>
      </c>
      <c r="G255">
        <v>2182</v>
      </c>
      <c r="H255">
        <v>2860</v>
      </c>
      <c r="I255">
        <v>44196.741061967259</v>
      </c>
      <c r="J255">
        <v>4.1393830849457407</v>
      </c>
      <c r="K255">
        <v>5</v>
      </c>
      <c r="L255">
        <v>0</v>
      </c>
      <c r="M255">
        <v>0</v>
      </c>
      <c r="N255">
        <v>66.92</v>
      </c>
      <c r="O255">
        <v>42.98</v>
      </c>
      <c r="P255">
        <v>0</v>
      </c>
      <c r="Q255" t="s">
        <v>154</v>
      </c>
      <c r="R255">
        <v>1</v>
      </c>
      <c r="S255">
        <v>0</v>
      </c>
      <c r="T255">
        <v>0</v>
      </c>
      <c r="U255">
        <v>0</v>
      </c>
      <c r="V255">
        <v>0</v>
      </c>
      <c r="W255">
        <v>0</v>
      </c>
      <c r="X255">
        <f t="shared" si="7"/>
        <v>0</v>
      </c>
    </row>
    <row r="256" spans="1:24" x14ac:dyDescent="0.2">
      <c r="A256">
        <v>43396</v>
      </c>
      <c r="B256">
        <v>2251</v>
      </c>
      <c r="C256">
        <v>308</v>
      </c>
      <c r="D256">
        <v>2523</v>
      </c>
      <c r="E256">
        <v>6.6</v>
      </c>
      <c r="F256">
        <f t="shared" si="6"/>
        <v>16651.8</v>
      </c>
      <c r="G256">
        <v>2461</v>
      </c>
      <c r="H256">
        <v>2373</v>
      </c>
      <c r="I256">
        <v>53937.943648787921</v>
      </c>
      <c r="J256">
        <v>5.3516590739507395</v>
      </c>
      <c r="K256">
        <v>2</v>
      </c>
      <c r="L256">
        <v>0</v>
      </c>
      <c r="M256">
        <v>0.196850393700787</v>
      </c>
      <c r="N256">
        <v>69.98</v>
      </c>
      <c r="O256">
        <v>44.06</v>
      </c>
      <c r="P256">
        <v>0</v>
      </c>
      <c r="Q256" t="s">
        <v>155</v>
      </c>
      <c r="R256">
        <v>0</v>
      </c>
      <c r="S256">
        <v>1</v>
      </c>
      <c r="T256">
        <v>0</v>
      </c>
      <c r="U256">
        <v>0</v>
      </c>
      <c r="V256">
        <v>0</v>
      </c>
      <c r="W256">
        <v>0</v>
      </c>
      <c r="X256">
        <f t="shared" si="7"/>
        <v>0</v>
      </c>
    </row>
    <row r="257" spans="1:27" x14ac:dyDescent="0.2">
      <c r="A257">
        <v>43397</v>
      </c>
      <c r="B257">
        <v>3043</v>
      </c>
      <c r="C257">
        <v>388</v>
      </c>
      <c r="D257">
        <v>2725</v>
      </c>
      <c r="E257">
        <v>6.666666666666667</v>
      </c>
      <c r="F257">
        <f t="shared" si="6"/>
        <v>18166.666666666668</v>
      </c>
      <c r="G257">
        <v>2597</v>
      </c>
      <c r="H257">
        <v>2567</v>
      </c>
      <c r="I257">
        <v>61704.038905289053</v>
      </c>
      <c r="J257">
        <v>12.262854203208926</v>
      </c>
      <c r="K257">
        <v>1</v>
      </c>
      <c r="L257">
        <v>0</v>
      </c>
      <c r="M257">
        <v>0</v>
      </c>
      <c r="N257">
        <v>69.08</v>
      </c>
      <c r="O257">
        <v>41</v>
      </c>
      <c r="P257">
        <v>0</v>
      </c>
      <c r="Q257" t="s">
        <v>156</v>
      </c>
      <c r="R257">
        <v>0</v>
      </c>
      <c r="S257">
        <v>0</v>
      </c>
      <c r="T257">
        <v>1</v>
      </c>
      <c r="U257">
        <v>0</v>
      </c>
      <c r="V257">
        <v>0</v>
      </c>
      <c r="W257">
        <v>0</v>
      </c>
      <c r="X257">
        <f t="shared" si="7"/>
        <v>0</v>
      </c>
    </row>
    <row r="258" spans="1:27" x14ac:dyDescent="0.2">
      <c r="A258">
        <v>43398</v>
      </c>
      <c r="B258">
        <v>2641</v>
      </c>
      <c r="C258">
        <v>336</v>
      </c>
      <c r="D258">
        <v>2524</v>
      </c>
      <c r="E258">
        <v>7</v>
      </c>
      <c r="F258">
        <f t="shared" ref="F258:F321" si="8">D258*E258</f>
        <v>17668</v>
      </c>
      <c r="G258">
        <v>3474</v>
      </c>
      <c r="H258">
        <v>2393</v>
      </c>
      <c r="I258">
        <v>50431.192584032346</v>
      </c>
      <c r="J258">
        <v>3.9074364916531992</v>
      </c>
      <c r="K258">
        <v>8</v>
      </c>
      <c r="L258">
        <v>0</v>
      </c>
      <c r="M258">
        <v>0</v>
      </c>
      <c r="N258">
        <v>60.98</v>
      </c>
      <c r="O258">
        <v>46.04</v>
      </c>
      <c r="P258">
        <v>0</v>
      </c>
      <c r="Q258" t="s">
        <v>157</v>
      </c>
      <c r="R258">
        <v>0</v>
      </c>
      <c r="S258">
        <v>0</v>
      </c>
      <c r="T258">
        <v>0</v>
      </c>
      <c r="U258">
        <v>1</v>
      </c>
      <c r="V258">
        <v>0</v>
      </c>
      <c r="W258">
        <v>0</v>
      </c>
      <c r="X258">
        <f t="shared" ref="X258:X313" si="9">IF(D258&gt;3257,1,0)</f>
        <v>0</v>
      </c>
    </row>
    <row r="259" spans="1:27" x14ac:dyDescent="0.2">
      <c r="A259">
        <v>43399</v>
      </c>
      <c r="B259">
        <v>4146</v>
      </c>
      <c r="C259">
        <v>554</v>
      </c>
      <c r="D259">
        <v>5534</v>
      </c>
      <c r="E259">
        <v>6.666666666666667</v>
      </c>
      <c r="F259">
        <f t="shared" si="8"/>
        <v>36893.333333333336</v>
      </c>
      <c r="G259">
        <v>4100</v>
      </c>
      <c r="H259">
        <v>4356</v>
      </c>
      <c r="I259">
        <v>59265.610263060393</v>
      </c>
      <c r="J259">
        <v>4.0152972976742332</v>
      </c>
      <c r="K259">
        <v>12</v>
      </c>
      <c r="L259">
        <v>0</v>
      </c>
      <c r="M259">
        <v>0</v>
      </c>
      <c r="N259">
        <v>66.02</v>
      </c>
      <c r="O259">
        <v>37.04</v>
      </c>
      <c r="P259">
        <v>0</v>
      </c>
      <c r="Q259" t="s">
        <v>158</v>
      </c>
      <c r="R259">
        <v>0</v>
      </c>
      <c r="S259">
        <v>0</v>
      </c>
      <c r="T259">
        <v>0</v>
      </c>
      <c r="U259">
        <v>0</v>
      </c>
      <c r="V259">
        <v>1</v>
      </c>
      <c r="W259">
        <v>0</v>
      </c>
      <c r="X259">
        <f t="shared" si="9"/>
        <v>1</v>
      </c>
    </row>
    <row r="260" spans="1:27" hidden="1" x14ac:dyDescent="0.2">
      <c r="A260">
        <v>43400</v>
      </c>
      <c r="B260">
        <v>4551</v>
      </c>
      <c r="C260">
        <v>587</v>
      </c>
      <c r="D260">
        <v>5252</v>
      </c>
      <c r="E260">
        <v>6.6</v>
      </c>
      <c r="F260">
        <f t="shared" si="8"/>
        <v>34663.199999999997</v>
      </c>
      <c r="G260">
        <v>3425</v>
      </c>
      <c r="H260">
        <v>3366</v>
      </c>
      <c r="I260">
        <v>62768.719631766624</v>
      </c>
      <c r="J260">
        <v>2.4112510227467867</v>
      </c>
      <c r="K260">
        <v>1</v>
      </c>
      <c r="L260">
        <v>0</v>
      </c>
      <c r="M260">
        <v>0</v>
      </c>
      <c r="N260">
        <v>75.02</v>
      </c>
      <c r="O260">
        <v>39.92</v>
      </c>
      <c r="P260">
        <v>1</v>
      </c>
      <c r="Q260" t="s">
        <v>159</v>
      </c>
      <c r="R260">
        <v>0</v>
      </c>
      <c r="S260">
        <v>0</v>
      </c>
      <c r="T260">
        <v>0</v>
      </c>
      <c r="U260">
        <v>0</v>
      </c>
      <c r="V260">
        <v>0</v>
      </c>
      <c r="W260">
        <v>1</v>
      </c>
      <c r="X260">
        <f t="shared" si="9"/>
        <v>1</v>
      </c>
    </row>
    <row r="261" spans="1:27" x14ac:dyDescent="0.2">
      <c r="A261">
        <v>43402</v>
      </c>
      <c r="B261">
        <v>2813</v>
      </c>
      <c r="C261">
        <v>343</v>
      </c>
      <c r="D261">
        <v>2808</v>
      </c>
      <c r="E261">
        <v>7.4666666666666668</v>
      </c>
      <c r="F261">
        <f t="shared" si="8"/>
        <v>20966.400000000001</v>
      </c>
      <c r="G261">
        <v>1792</v>
      </c>
      <c r="H261">
        <v>2218</v>
      </c>
      <c r="I261">
        <v>49713.437800250096</v>
      </c>
      <c r="J261">
        <v>5.1289375097015144</v>
      </c>
      <c r="K261">
        <v>15</v>
      </c>
      <c r="L261">
        <v>0</v>
      </c>
      <c r="M261">
        <v>0</v>
      </c>
      <c r="N261">
        <v>68</v>
      </c>
      <c r="O261">
        <v>51.08</v>
      </c>
      <c r="P261">
        <v>0</v>
      </c>
      <c r="Q261" t="s">
        <v>154</v>
      </c>
      <c r="R261">
        <v>1</v>
      </c>
      <c r="S261">
        <v>0</v>
      </c>
      <c r="T261">
        <v>0</v>
      </c>
      <c r="U261">
        <v>0</v>
      </c>
      <c r="V261">
        <v>0</v>
      </c>
      <c r="W261">
        <v>0</v>
      </c>
      <c r="X261">
        <f t="shared" si="9"/>
        <v>0</v>
      </c>
    </row>
    <row r="262" spans="1:27" x14ac:dyDescent="0.2">
      <c r="A262">
        <v>43403</v>
      </c>
      <c r="B262">
        <v>2966</v>
      </c>
      <c r="C262">
        <v>375</v>
      </c>
      <c r="D262">
        <v>1855</v>
      </c>
      <c r="E262">
        <v>6.6</v>
      </c>
      <c r="F262">
        <f t="shared" si="8"/>
        <v>12243</v>
      </c>
      <c r="G262">
        <v>2236</v>
      </c>
      <c r="H262">
        <v>2251</v>
      </c>
      <c r="I262">
        <v>45859.345928676055</v>
      </c>
      <c r="J262">
        <v>5.3236537472835854</v>
      </c>
      <c r="K262">
        <v>6</v>
      </c>
      <c r="L262">
        <v>0</v>
      </c>
      <c r="M262">
        <v>0</v>
      </c>
      <c r="N262">
        <v>55.04</v>
      </c>
      <c r="O262">
        <v>35.96</v>
      </c>
      <c r="P262">
        <v>0</v>
      </c>
      <c r="Q262" t="s">
        <v>155</v>
      </c>
      <c r="R262">
        <v>0</v>
      </c>
      <c r="S262">
        <v>1</v>
      </c>
      <c r="T262">
        <v>0</v>
      </c>
      <c r="U262">
        <v>0</v>
      </c>
      <c r="V262">
        <v>0</v>
      </c>
      <c r="W262">
        <v>0</v>
      </c>
      <c r="X262">
        <f t="shared" si="9"/>
        <v>0</v>
      </c>
    </row>
    <row r="263" spans="1:27" x14ac:dyDescent="0.2">
      <c r="A263">
        <v>43404</v>
      </c>
      <c r="B263">
        <v>1539</v>
      </c>
      <c r="C263">
        <v>207</v>
      </c>
      <c r="D263">
        <v>2528</v>
      </c>
      <c r="E263">
        <v>6.5333333333333332</v>
      </c>
      <c r="F263">
        <f t="shared" si="8"/>
        <v>16516.266666666666</v>
      </c>
      <c r="G263">
        <v>3136</v>
      </c>
      <c r="H263">
        <v>3043</v>
      </c>
      <c r="I263">
        <v>35678.38068411978</v>
      </c>
      <c r="J263">
        <v>4.7283663721898979</v>
      </c>
      <c r="K263">
        <v>9</v>
      </c>
      <c r="L263">
        <v>0</v>
      </c>
      <c r="M263">
        <v>0</v>
      </c>
      <c r="N263">
        <v>50</v>
      </c>
      <c r="O263">
        <v>30.02</v>
      </c>
      <c r="P263">
        <v>0</v>
      </c>
      <c r="Q263" t="s">
        <v>156</v>
      </c>
      <c r="R263">
        <v>0</v>
      </c>
      <c r="S263">
        <v>0</v>
      </c>
      <c r="T263">
        <v>1</v>
      </c>
      <c r="U263">
        <v>0</v>
      </c>
      <c r="V263">
        <v>0</v>
      </c>
      <c r="W263">
        <v>0</v>
      </c>
      <c r="X263">
        <f t="shared" si="9"/>
        <v>0</v>
      </c>
    </row>
    <row r="264" spans="1:27" x14ac:dyDescent="0.2">
      <c r="A264">
        <v>43405</v>
      </c>
      <c r="B264">
        <v>2346</v>
      </c>
      <c r="C264">
        <v>306</v>
      </c>
      <c r="D264">
        <v>2951</v>
      </c>
      <c r="E264">
        <v>6.2</v>
      </c>
      <c r="F264">
        <f t="shared" si="8"/>
        <v>18296.2</v>
      </c>
      <c r="G264">
        <v>2790</v>
      </c>
      <c r="H264">
        <v>2641</v>
      </c>
      <c r="I264">
        <v>58406.141430609146</v>
      </c>
      <c r="J264">
        <v>6.2716296627490555</v>
      </c>
      <c r="K264">
        <v>2</v>
      </c>
      <c r="L264">
        <v>0</v>
      </c>
      <c r="M264">
        <v>0.31496062992125901</v>
      </c>
      <c r="N264">
        <v>46.94</v>
      </c>
      <c r="O264">
        <v>41</v>
      </c>
      <c r="P264">
        <v>0</v>
      </c>
      <c r="Q264" t="s">
        <v>157</v>
      </c>
      <c r="R264">
        <v>0</v>
      </c>
      <c r="S264">
        <v>0</v>
      </c>
      <c r="T264">
        <v>0</v>
      </c>
      <c r="U264">
        <v>1</v>
      </c>
      <c r="V264">
        <v>0</v>
      </c>
      <c r="W264">
        <v>0</v>
      </c>
      <c r="X264">
        <f t="shared" si="9"/>
        <v>0</v>
      </c>
      <c r="Z264" t="s">
        <v>115</v>
      </c>
    </row>
    <row r="265" spans="1:27" ht="17" thickBot="1" x14ac:dyDescent="0.25">
      <c r="A265">
        <v>43406</v>
      </c>
      <c r="B265">
        <v>4080</v>
      </c>
      <c r="C265">
        <v>516</v>
      </c>
      <c r="D265">
        <v>3732</v>
      </c>
      <c r="E265">
        <v>6.2666666666666666</v>
      </c>
      <c r="F265">
        <f t="shared" si="8"/>
        <v>23387.200000000001</v>
      </c>
      <c r="G265">
        <v>5754</v>
      </c>
      <c r="H265">
        <v>4146</v>
      </c>
      <c r="I265">
        <v>54760.532312333104</v>
      </c>
      <c r="J265">
        <v>3.5140437638246023</v>
      </c>
      <c r="K265">
        <v>3</v>
      </c>
      <c r="L265">
        <v>0</v>
      </c>
      <c r="M265">
        <v>0.196850393700787</v>
      </c>
      <c r="N265">
        <v>64.040000000000006</v>
      </c>
      <c r="O265">
        <v>42.98</v>
      </c>
      <c r="P265">
        <v>0</v>
      </c>
      <c r="Q265" t="s">
        <v>158</v>
      </c>
      <c r="R265">
        <v>0</v>
      </c>
      <c r="S265">
        <v>0</v>
      </c>
      <c r="T265">
        <v>0</v>
      </c>
      <c r="U265">
        <v>0</v>
      </c>
      <c r="V265">
        <v>1</v>
      </c>
      <c r="W265">
        <v>0</v>
      </c>
      <c r="X265">
        <f t="shared" si="9"/>
        <v>1</v>
      </c>
    </row>
    <row r="266" spans="1:27" x14ac:dyDescent="0.2">
      <c r="A266">
        <v>43407</v>
      </c>
      <c r="B266">
        <v>3456</v>
      </c>
      <c r="C266">
        <v>452</v>
      </c>
      <c r="D266">
        <v>4881</v>
      </c>
      <c r="E266">
        <v>6.1333333333333337</v>
      </c>
      <c r="F266">
        <f t="shared" si="8"/>
        <v>29936.800000000003</v>
      </c>
      <c r="G266">
        <v>4138</v>
      </c>
      <c r="H266">
        <v>4551</v>
      </c>
      <c r="I266">
        <v>67128.639000119278</v>
      </c>
      <c r="J266">
        <v>3.219917208510461</v>
      </c>
      <c r="K266">
        <v>2</v>
      </c>
      <c r="L266">
        <v>0</v>
      </c>
      <c r="M266">
        <v>0.118110236220472</v>
      </c>
      <c r="N266">
        <v>62.959999999999901</v>
      </c>
      <c r="O266">
        <v>41</v>
      </c>
      <c r="P266">
        <v>0</v>
      </c>
      <c r="Q266" t="s">
        <v>159</v>
      </c>
      <c r="R266">
        <v>0</v>
      </c>
      <c r="S266">
        <v>0</v>
      </c>
      <c r="T266">
        <v>0</v>
      </c>
      <c r="U266">
        <v>0</v>
      </c>
      <c r="V266">
        <v>0</v>
      </c>
      <c r="W266">
        <v>1</v>
      </c>
      <c r="X266">
        <f t="shared" si="9"/>
        <v>1</v>
      </c>
      <c r="Z266" s="19" t="s">
        <v>116</v>
      </c>
      <c r="AA266" s="19"/>
    </row>
    <row r="267" spans="1:27" x14ac:dyDescent="0.2">
      <c r="A267">
        <v>43409</v>
      </c>
      <c r="B267">
        <v>2426</v>
      </c>
      <c r="C267">
        <v>260</v>
      </c>
      <c r="D267">
        <v>2792</v>
      </c>
      <c r="E267">
        <v>7.9230769230769234</v>
      </c>
      <c r="F267">
        <f t="shared" si="8"/>
        <v>22121.23076923077</v>
      </c>
      <c r="G267">
        <v>2642</v>
      </c>
      <c r="H267">
        <v>2735</v>
      </c>
      <c r="I267">
        <v>53123.177614595421</v>
      </c>
      <c r="J267">
        <v>8.1464567655550635</v>
      </c>
      <c r="K267">
        <v>2</v>
      </c>
      <c r="L267">
        <v>0</v>
      </c>
      <c r="M267">
        <v>0</v>
      </c>
      <c r="N267">
        <v>57.02</v>
      </c>
      <c r="O267">
        <v>35.96</v>
      </c>
      <c r="P267">
        <v>0</v>
      </c>
      <c r="Q267" t="s">
        <v>154</v>
      </c>
      <c r="R267">
        <v>1</v>
      </c>
      <c r="S267">
        <v>0</v>
      </c>
      <c r="T267">
        <v>0</v>
      </c>
      <c r="U267">
        <v>0</v>
      </c>
      <c r="V267">
        <v>0</v>
      </c>
      <c r="W267">
        <v>0</v>
      </c>
      <c r="X267">
        <f t="shared" si="9"/>
        <v>0</v>
      </c>
      <c r="Z267" s="11" t="s">
        <v>117</v>
      </c>
      <c r="AA267" s="20">
        <v>0.74309707958460647</v>
      </c>
    </row>
    <row r="268" spans="1:27" x14ac:dyDescent="0.2">
      <c r="A268">
        <v>43410</v>
      </c>
      <c r="B268">
        <v>1983</v>
      </c>
      <c r="C268">
        <v>264</v>
      </c>
      <c r="D268">
        <v>2839</v>
      </c>
      <c r="E268">
        <v>6.0666666666666664</v>
      </c>
      <c r="F268">
        <f t="shared" si="8"/>
        <v>17223.266666666666</v>
      </c>
      <c r="G268">
        <v>1981</v>
      </c>
      <c r="H268">
        <v>2966</v>
      </c>
      <c r="I268">
        <v>49857.627337102436</v>
      </c>
      <c r="J268">
        <v>4.6979537129537077</v>
      </c>
      <c r="K268">
        <v>5</v>
      </c>
      <c r="L268">
        <v>0</v>
      </c>
      <c r="M268">
        <v>0</v>
      </c>
      <c r="N268">
        <v>51.98</v>
      </c>
      <c r="O268">
        <v>30.92</v>
      </c>
      <c r="P268">
        <v>0</v>
      </c>
      <c r="Q268" t="s">
        <v>155</v>
      </c>
      <c r="R268">
        <v>0</v>
      </c>
      <c r="S268">
        <v>1</v>
      </c>
      <c r="T268">
        <v>0</v>
      </c>
      <c r="U268">
        <v>0</v>
      </c>
      <c r="V268">
        <v>0</v>
      </c>
      <c r="W268">
        <v>0</v>
      </c>
      <c r="X268">
        <f t="shared" si="9"/>
        <v>0</v>
      </c>
      <c r="Z268" s="11" t="s">
        <v>118</v>
      </c>
      <c r="AA268" s="20">
        <v>0.55219326968717097</v>
      </c>
    </row>
    <row r="269" spans="1:27" x14ac:dyDescent="0.2">
      <c r="A269">
        <v>43411</v>
      </c>
      <c r="B269">
        <v>2446</v>
      </c>
      <c r="C269">
        <v>295</v>
      </c>
      <c r="D269">
        <v>2036</v>
      </c>
      <c r="E269">
        <v>6.8666666666666663</v>
      </c>
      <c r="F269">
        <f t="shared" si="8"/>
        <v>13980.533333333333</v>
      </c>
      <c r="G269">
        <v>3178</v>
      </c>
      <c r="H269">
        <v>1539</v>
      </c>
      <c r="I269">
        <v>60556.531307969759</v>
      </c>
      <c r="J269">
        <v>5.5223993065100441</v>
      </c>
      <c r="K269">
        <v>4</v>
      </c>
      <c r="L269">
        <v>0</v>
      </c>
      <c r="M269">
        <v>0</v>
      </c>
      <c r="N269">
        <v>51.98</v>
      </c>
      <c r="O269">
        <v>26.06</v>
      </c>
      <c r="P269">
        <v>0</v>
      </c>
      <c r="Q269" t="s">
        <v>156</v>
      </c>
      <c r="R269">
        <v>0</v>
      </c>
      <c r="S269">
        <v>0</v>
      </c>
      <c r="T269">
        <v>1</v>
      </c>
      <c r="U269">
        <v>0</v>
      </c>
      <c r="V269">
        <v>0</v>
      </c>
      <c r="W269">
        <v>0</v>
      </c>
      <c r="X269">
        <f t="shared" si="9"/>
        <v>0</v>
      </c>
      <c r="Z269" s="11" t="s">
        <v>119</v>
      </c>
      <c r="AA269" s="20">
        <v>0.54783151582048761</v>
      </c>
    </row>
    <row r="270" spans="1:27" x14ac:dyDescent="0.2">
      <c r="A270">
        <v>43412</v>
      </c>
      <c r="B270">
        <v>2894</v>
      </c>
      <c r="C270">
        <v>390</v>
      </c>
      <c r="D270">
        <v>3043</v>
      </c>
      <c r="E270">
        <v>6.4666666666666668</v>
      </c>
      <c r="F270">
        <f t="shared" si="8"/>
        <v>19678.066666666666</v>
      </c>
      <c r="G270">
        <v>2924</v>
      </c>
      <c r="H270">
        <v>2346</v>
      </c>
      <c r="I270">
        <v>46660.612786119869</v>
      </c>
      <c r="J270">
        <v>4.5234240197009052</v>
      </c>
      <c r="K270">
        <v>6</v>
      </c>
      <c r="L270">
        <v>0</v>
      </c>
      <c r="M270">
        <v>0</v>
      </c>
      <c r="N270">
        <v>46.94</v>
      </c>
      <c r="O270">
        <v>24.98</v>
      </c>
      <c r="P270">
        <v>0</v>
      </c>
      <c r="Q270" t="s">
        <v>157</v>
      </c>
      <c r="R270">
        <v>0</v>
      </c>
      <c r="S270">
        <v>0</v>
      </c>
      <c r="T270">
        <v>0</v>
      </c>
      <c r="U270">
        <v>1</v>
      </c>
      <c r="V270">
        <v>0</v>
      </c>
      <c r="W270">
        <v>0</v>
      </c>
      <c r="X270">
        <f t="shared" si="9"/>
        <v>0</v>
      </c>
      <c r="Z270" s="11" t="s">
        <v>93</v>
      </c>
      <c r="AA270" s="20">
        <v>706.96454875357335</v>
      </c>
    </row>
    <row r="271" spans="1:27" ht="17" thickBot="1" x14ac:dyDescent="0.25">
      <c r="A271">
        <v>43413</v>
      </c>
      <c r="B271">
        <v>3692</v>
      </c>
      <c r="C271">
        <v>477</v>
      </c>
      <c r="D271">
        <v>4294</v>
      </c>
      <c r="E271">
        <v>6.2666666666666666</v>
      </c>
      <c r="F271">
        <f t="shared" si="8"/>
        <v>26909.066666666666</v>
      </c>
      <c r="G271">
        <v>3723</v>
      </c>
      <c r="H271">
        <v>4080</v>
      </c>
      <c r="I271">
        <v>53678.294754312134</v>
      </c>
      <c r="J271">
        <v>2.8765529831017118</v>
      </c>
      <c r="K271">
        <v>2</v>
      </c>
      <c r="L271">
        <v>0</v>
      </c>
      <c r="M271">
        <v>0</v>
      </c>
      <c r="N271">
        <v>46.94</v>
      </c>
      <c r="O271">
        <v>21.919999999999899</v>
      </c>
      <c r="P271">
        <v>0</v>
      </c>
      <c r="Q271" t="s">
        <v>158</v>
      </c>
      <c r="R271">
        <v>0</v>
      </c>
      <c r="S271">
        <v>0</v>
      </c>
      <c r="T271">
        <v>0</v>
      </c>
      <c r="U271">
        <v>0</v>
      </c>
      <c r="V271">
        <v>1</v>
      </c>
      <c r="W271">
        <v>0</v>
      </c>
      <c r="X271">
        <f t="shared" si="9"/>
        <v>1</v>
      </c>
      <c r="Z271" s="12" t="s">
        <v>120</v>
      </c>
      <c r="AA271" s="12">
        <v>312</v>
      </c>
    </row>
    <row r="272" spans="1:27" x14ac:dyDescent="0.2">
      <c r="A272">
        <v>43414</v>
      </c>
      <c r="B272">
        <v>3660</v>
      </c>
      <c r="C272">
        <v>482</v>
      </c>
      <c r="D272">
        <v>3971</v>
      </c>
      <c r="E272">
        <v>6.333333333333333</v>
      </c>
      <c r="F272">
        <f t="shared" si="8"/>
        <v>25149.666666666664</v>
      </c>
      <c r="G272">
        <v>6735</v>
      </c>
      <c r="H272">
        <v>3456</v>
      </c>
      <c r="I272">
        <v>63377.940827531522</v>
      </c>
      <c r="J272">
        <v>3.4786869113287513</v>
      </c>
      <c r="K272">
        <v>2</v>
      </c>
      <c r="L272">
        <v>0</v>
      </c>
      <c r="M272">
        <v>0</v>
      </c>
      <c r="N272">
        <v>51.98</v>
      </c>
      <c r="O272">
        <v>28.04</v>
      </c>
      <c r="P272">
        <v>0</v>
      </c>
      <c r="Q272" t="s">
        <v>159</v>
      </c>
      <c r="R272">
        <v>0</v>
      </c>
      <c r="S272">
        <v>0</v>
      </c>
      <c r="T272">
        <v>0</v>
      </c>
      <c r="U272">
        <v>0</v>
      </c>
      <c r="V272">
        <v>0</v>
      </c>
      <c r="W272">
        <v>1</v>
      </c>
      <c r="X272">
        <f t="shared" si="9"/>
        <v>1</v>
      </c>
    </row>
    <row r="273" spans="1:34" ht="17" thickBot="1" x14ac:dyDescent="0.25">
      <c r="A273">
        <v>43416</v>
      </c>
      <c r="B273">
        <v>2279</v>
      </c>
      <c r="C273">
        <v>278</v>
      </c>
      <c r="D273">
        <v>1876</v>
      </c>
      <c r="E273">
        <v>6.7142857142857144</v>
      </c>
      <c r="F273">
        <f t="shared" si="8"/>
        <v>12596</v>
      </c>
      <c r="G273">
        <v>2839</v>
      </c>
      <c r="H273">
        <v>2426</v>
      </c>
      <c r="I273">
        <v>37483.493157702454</v>
      </c>
      <c r="J273">
        <v>10.370197970463327</v>
      </c>
      <c r="K273">
        <v>3</v>
      </c>
      <c r="L273">
        <v>0</v>
      </c>
      <c r="M273">
        <v>0</v>
      </c>
      <c r="N273">
        <v>42.98</v>
      </c>
      <c r="O273">
        <v>21.919999999999899</v>
      </c>
      <c r="P273">
        <v>0</v>
      </c>
      <c r="Q273" t="s">
        <v>154</v>
      </c>
      <c r="R273">
        <v>1</v>
      </c>
      <c r="S273">
        <v>0</v>
      </c>
      <c r="T273">
        <v>0</v>
      </c>
      <c r="U273">
        <v>0</v>
      </c>
      <c r="V273">
        <v>0</v>
      </c>
      <c r="W273">
        <v>0</v>
      </c>
      <c r="X273">
        <f t="shared" si="9"/>
        <v>0</v>
      </c>
      <c r="Z273" t="s">
        <v>121</v>
      </c>
    </row>
    <row r="274" spans="1:34" x14ac:dyDescent="0.2">
      <c r="A274">
        <v>43417</v>
      </c>
      <c r="B274">
        <v>1634</v>
      </c>
      <c r="C274">
        <v>231</v>
      </c>
      <c r="D274">
        <v>2903</v>
      </c>
      <c r="E274">
        <v>6.1333333333333337</v>
      </c>
      <c r="F274">
        <f t="shared" si="8"/>
        <v>17805.066666666669</v>
      </c>
      <c r="G274">
        <v>2373</v>
      </c>
      <c r="H274">
        <v>1983</v>
      </c>
      <c r="I274">
        <v>57386.938570601014</v>
      </c>
      <c r="J274">
        <v>3.6118553358076664</v>
      </c>
      <c r="K274">
        <v>8</v>
      </c>
      <c r="L274">
        <v>0</v>
      </c>
      <c r="M274">
        <v>0</v>
      </c>
      <c r="N274">
        <v>44.96</v>
      </c>
      <c r="O274">
        <v>21.02</v>
      </c>
      <c r="P274">
        <v>0</v>
      </c>
      <c r="Q274" t="s">
        <v>155</v>
      </c>
      <c r="R274">
        <v>0</v>
      </c>
      <c r="S274">
        <v>1</v>
      </c>
      <c r="T274">
        <v>0</v>
      </c>
      <c r="U274">
        <v>0</v>
      </c>
      <c r="V274">
        <v>0</v>
      </c>
      <c r="W274">
        <v>0</v>
      </c>
      <c r="X274">
        <f t="shared" si="9"/>
        <v>0</v>
      </c>
      <c r="Z274" s="13"/>
      <c r="AA274" s="13" t="s">
        <v>126</v>
      </c>
      <c r="AB274" s="13" t="s">
        <v>127</v>
      </c>
      <c r="AC274" s="13" t="s">
        <v>128</v>
      </c>
      <c r="AD274" s="13" t="s">
        <v>129</v>
      </c>
      <c r="AE274" s="13" t="s">
        <v>130</v>
      </c>
    </row>
    <row r="275" spans="1:34" x14ac:dyDescent="0.2">
      <c r="A275">
        <v>43418</v>
      </c>
      <c r="B275">
        <v>3218</v>
      </c>
      <c r="C275">
        <v>421</v>
      </c>
      <c r="D275">
        <v>2526</v>
      </c>
      <c r="E275">
        <v>6.5333333333333332</v>
      </c>
      <c r="F275">
        <f t="shared" si="8"/>
        <v>16503.2</v>
      </c>
      <c r="G275">
        <v>2567</v>
      </c>
      <c r="H275">
        <v>2446</v>
      </c>
      <c r="I275">
        <v>62239.024993142913</v>
      </c>
      <c r="J275">
        <v>4.8401137454276917</v>
      </c>
      <c r="K275">
        <v>7</v>
      </c>
      <c r="L275">
        <v>0</v>
      </c>
      <c r="M275">
        <v>0</v>
      </c>
      <c r="N275">
        <v>53.06</v>
      </c>
      <c r="O275">
        <v>24.08</v>
      </c>
      <c r="P275">
        <v>0</v>
      </c>
      <c r="Q275" t="s">
        <v>156</v>
      </c>
      <c r="R275">
        <v>0</v>
      </c>
      <c r="S275">
        <v>0</v>
      </c>
      <c r="T275">
        <v>1</v>
      </c>
      <c r="U275">
        <v>0</v>
      </c>
      <c r="V275">
        <v>0</v>
      </c>
      <c r="W275">
        <v>0</v>
      </c>
      <c r="X275">
        <f t="shared" si="9"/>
        <v>0</v>
      </c>
      <c r="Z275" s="11" t="s">
        <v>122</v>
      </c>
      <c r="AA275" s="11">
        <v>3</v>
      </c>
      <c r="AB275" s="20">
        <v>189821972.36062947</v>
      </c>
      <c r="AC275" s="20">
        <v>63273990.786876492</v>
      </c>
      <c r="AD275" s="20">
        <v>126.59890644105715</v>
      </c>
      <c r="AE275" s="20">
        <v>1.9382191438980906E-53</v>
      </c>
    </row>
    <row r="276" spans="1:34" x14ac:dyDescent="0.2">
      <c r="A276">
        <v>43419</v>
      </c>
      <c r="B276">
        <v>2275</v>
      </c>
      <c r="C276">
        <v>302</v>
      </c>
      <c r="D276">
        <v>2943</v>
      </c>
      <c r="E276">
        <v>6</v>
      </c>
      <c r="F276">
        <f t="shared" si="8"/>
        <v>17658</v>
      </c>
      <c r="G276">
        <v>2393</v>
      </c>
      <c r="H276">
        <v>2894</v>
      </c>
      <c r="I276">
        <v>57782.839282139365</v>
      </c>
      <c r="J276">
        <v>4.8982305240450916</v>
      </c>
      <c r="K276">
        <v>2</v>
      </c>
      <c r="L276">
        <v>0</v>
      </c>
      <c r="M276">
        <v>0</v>
      </c>
      <c r="N276">
        <v>53.06</v>
      </c>
      <c r="O276">
        <v>24.98</v>
      </c>
      <c r="P276">
        <v>0</v>
      </c>
      <c r="Q276" t="s">
        <v>157</v>
      </c>
      <c r="R276">
        <v>0</v>
      </c>
      <c r="S276">
        <v>0</v>
      </c>
      <c r="T276">
        <v>0</v>
      </c>
      <c r="U276">
        <v>1</v>
      </c>
      <c r="V276">
        <v>0</v>
      </c>
      <c r="W276">
        <v>0</v>
      </c>
      <c r="X276">
        <f t="shared" si="9"/>
        <v>0</v>
      </c>
      <c r="Z276" s="11" t="s">
        <v>123</v>
      </c>
      <c r="AA276" s="11">
        <v>308</v>
      </c>
      <c r="AB276" s="20">
        <v>153938052.94385782</v>
      </c>
      <c r="AC276" s="20">
        <v>499798.87319434359</v>
      </c>
      <c r="AD276" s="20"/>
      <c r="AE276" s="20"/>
    </row>
    <row r="277" spans="1:34" ht="17" thickBot="1" x14ac:dyDescent="0.25">
      <c r="A277">
        <v>43420</v>
      </c>
      <c r="B277">
        <v>2672</v>
      </c>
      <c r="C277">
        <v>325</v>
      </c>
      <c r="D277">
        <v>4805</v>
      </c>
      <c r="E277">
        <v>6.6</v>
      </c>
      <c r="F277">
        <f t="shared" si="8"/>
        <v>31713</v>
      </c>
      <c r="G277">
        <v>4356</v>
      </c>
      <c r="H277">
        <v>3692</v>
      </c>
      <c r="I277">
        <v>59775.425492174349</v>
      </c>
      <c r="J277">
        <v>9.56161237684457</v>
      </c>
      <c r="K277">
        <v>6</v>
      </c>
      <c r="L277">
        <v>0</v>
      </c>
      <c r="M277">
        <v>0</v>
      </c>
      <c r="N277">
        <v>55.94</v>
      </c>
      <c r="O277">
        <v>28.04</v>
      </c>
      <c r="P277">
        <v>0</v>
      </c>
      <c r="Q277" t="s">
        <v>158</v>
      </c>
      <c r="R277">
        <v>0</v>
      </c>
      <c r="S277">
        <v>0</v>
      </c>
      <c r="T277">
        <v>0</v>
      </c>
      <c r="U277">
        <v>0</v>
      </c>
      <c r="V277">
        <v>1</v>
      </c>
      <c r="W277">
        <v>0</v>
      </c>
      <c r="X277">
        <f t="shared" si="9"/>
        <v>1</v>
      </c>
      <c r="Z277" s="12" t="s">
        <v>124</v>
      </c>
      <c r="AA277" s="12">
        <v>311</v>
      </c>
      <c r="AB277" s="21">
        <v>343760025.30448729</v>
      </c>
      <c r="AC277" s="21"/>
      <c r="AD277" s="21"/>
      <c r="AE277" s="21"/>
    </row>
    <row r="278" spans="1:34" ht="17" hidden="1" thickBot="1" x14ac:dyDescent="0.25">
      <c r="A278">
        <v>43421</v>
      </c>
      <c r="B278">
        <v>5286</v>
      </c>
      <c r="C278">
        <v>605</v>
      </c>
      <c r="D278">
        <v>5903</v>
      </c>
      <c r="E278">
        <v>6.8666666666666663</v>
      </c>
      <c r="F278">
        <f t="shared" si="8"/>
        <v>40533.933333333334</v>
      </c>
      <c r="G278">
        <v>3366</v>
      </c>
      <c r="H278">
        <v>3660</v>
      </c>
      <c r="I278">
        <v>52615.830628968986</v>
      </c>
      <c r="J278">
        <v>3.4143089440126109</v>
      </c>
      <c r="K278">
        <v>1</v>
      </c>
      <c r="L278">
        <v>0</v>
      </c>
      <c r="M278">
        <v>0</v>
      </c>
      <c r="N278">
        <v>48.92</v>
      </c>
      <c r="O278">
        <v>28.04</v>
      </c>
      <c r="P278">
        <v>1</v>
      </c>
      <c r="Q278" t="s">
        <v>159</v>
      </c>
      <c r="R278">
        <v>0</v>
      </c>
      <c r="S278">
        <v>0</v>
      </c>
      <c r="T278">
        <v>0</v>
      </c>
      <c r="U278">
        <v>0</v>
      </c>
      <c r="V278">
        <v>0</v>
      </c>
      <c r="W278">
        <v>1</v>
      </c>
      <c r="X278">
        <f t="shared" si="9"/>
        <v>1</v>
      </c>
    </row>
    <row r="279" spans="1:34" x14ac:dyDescent="0.2">
      <c r="A279">
        <v>43423</v>
      </c>
      <c r="B279">
        <v>2629</v>
      </c>
      <c r="C279">
        <v>311</v>
      </c>
      <c r="D279">
        <v>2788</v>
      </c>
      <c r="E279">
        <v>6.7333333333333334</v>
      </c>
      <c r="F279">
        <f t="shared" si="8"/>
        <v>18772.533333333333</v>
      </c>
      <c r="G279">
        <v>2218</v>
      </c>
      <c r="H279">
        <v>2279</v>
      </c>
      <c r="I279">
        <v>47180.534070940754</v>
      </c>
      <c r="J279">
        <v>3.3363602334044704</v>
      </c>
      <c r="K279">
        <v>17</v>
      </c>
      <c r="L279">
        <v>0</v>
      </c>
      <c r="M279">
        <v>0</v>
      </c>
      <c r="N279">
        <v>46.94</v>
      </c>
      <c r="O279">
        <v>19.939999999999898</v>
      </c>
      <c r="P279">
        <v>0</v>
      </c>
      <c r="Q279" t="s">
        <v>154</v>
      </c>
      <c r="R279">
        <v>1</v>
      </c>
      <c r="S279">
        <v>0</v>
      </c>
      <c r="T279">
        <v>0</v>
      </c>
      <c r="U279">
        <v>0</v>
      </c>
      <c r="V279">
        <v>0</v>
      </c>
      <c r="W279">
        <v>0</v>
      </c>
      <c r="X279">
        <f t="shared" si="9"/>
        <v>0</v>
      </c>
      <c r="Z279" s="13"/>
      <c r="AA279" s="13" t="s">
        <v>131</v>
      </c>
      <c r="AB279" s="13" t="s">
        <v>93</v>
      </c>
      <c r="AC279" s="13" t="s">
        <v>132</v>
      </c>
      <c r="AD279" s="13" t="s">
        <v>133</v>
      </c>
      <c r="AE279" s="13" t="s">
        <v>134</v>
      </c>
      <c r="AF279" s="13" t="s">
        <v>135</v>
      </c>
      <c r="AG279" s="13" t="s">
        <v>136</v>
      </c>
      <c r="AH279" s="13" t="s">
        <v>137</v>
      </c>
    </row>
    <row r="280" spans="1:34" x14ac:dyDescent="0.2">
      <c r="A280">
        <v>43424</v>
      </c>
      <c r="B280">
        <v>2426</v>
      </c>
      <c r="C280">
        <v>266</v>
      </c>
      <c r="D280">
        <v>3258</v>
      </c>
      <c r="E280">
        <v>7.4666666666666668</v>
      </c>
      <c r="F280">
        <f t="shared" si="8"/>
        <v>24326.400000000001</v>
      </c>
      <c r="G280">
        <v>2251</v>
      </c>
      <c r="H280">
        <v>1634</v>
      </c>
      <c r="I280">
        <v>53702.953724252329</v>
      </c>
      <c r="J280">
        <v>4.5883564505669741</v>
      </c>
      <c r="K280">
        <v>2</v>
      </c>
      <c r="L280">
        <v>0</v>
      </c>
      <c r="M280">
        <v>0</v>
      </c>
      <c r="N280">
        <v>50</v>
      </c>
      <c r="O280">
        <v>21.02</v>
      </c>
      <c r="P280">
        <v>0</v>
      </c>
      <c r="Q280" t="s">
        <v>155</v>
      </c>
      <c r="R280">
        <v>0</v>
      </c>
      <c r="S280">
        <v>1</v>
      </c>
      <c r="T280">
        <v>0</v>
      </c>
      <c r="U280">
        <v>0</v>
      </c>
      <c r="V280">
        <v>0</v>
      </c>
      <c r="W280">
        <v>0</v>
      </c>
      <c r="X280">
        <f t="shared" si="9"/>
        <v>1</v>
      </c>
      <c r="Z280" s="11" t="s">
        <v>125</v>
      </c>
      <c r="AA280" s="20">
        <v>1217.4418547516461</v>
      </c>
      <c r="AB280" s="20">
        <v>152.74476167896731</v>
      </c>
      <c r="AC280" s="20">
        <v>7.970432775366894</v>
      </c>
      <c r="AD280" s="20">
        <v>3.1076142977637856E-14</v>
      </c>
      <c r="AE280" s="20">
        <v>916.88659746982717</v>
      </c>
      <c r="AF280" s="20">
        <v>1517.9971120334651</v>
      </c>
      <c r="AG280" s="20">
        <v>916.88659746982717</v>
      </c>
      <c r="AH280" s="20">
        <v>1517.9971120334651</v>
      </c>
    </row>
    <row r="281" spans="1:34" x14ac:dyDescent="0.2">
      <c r="A281">
        <v>43425</v>
      </c>
      <c r="B281">
        <v>3603</v>
      </c>
      <c r="C281">
        <v>339</v>
      </c>
      <c r="D281">
        <v>3160</v>
      </c>
      <c r="E281">
        <v>8.1999999999999993</v>
      </c>
      <c r="F281">
        <f t="shared" si="8"/>
        <v>25911.999999999996</v>
      </c>
      <c r="G281">
        <v>3043</v>
      </c>
      <c r="H281">
        <v>3218</v>
      </c>
      <c r="I281">
        <v>56130.747851138251</v>
      </c>
      <c r="J281">
        <v>3.3155377224186737</v>
      </c>
      <c r="K281">
        <v>2</v>
      </c>
      <c r="L281">
        <v>0</v>
      </c>
      <c r="M281">
        <v>0</v>
      </c>
      <c r="N281">
        <v>53.96</v>
      </c>
      <c r="O281">
        <v>21.02</v>
      </c>
      <c r="P281">
        <v>0</v>
      </c>
      <c r="Q281" t="s">
        <v>156</v>
      </c>
      <c r="R281">
        <v>0</v>
      </c>
      <c r="S281">
        <v>0</v>
      </c>
      <c r="T281">
        <v>1</v>
      </c>
      <c r="U281">
        <v>0</v>
      </c>
      <c r="V281">
        <v>0</v>
      </c>
      <c r="W281">
        <v>0</v>
      </c>
      <c r="X281">
        <f t="shared" si="9"/>
        <v>0</v>
      </c>
      <c r="Z281" s="11" t="s">
        <v>9</v>
      </c>
      <c r="AA281" s="20">
        <v>8.9669865431879173E-2</v>
      </c>
      <c r="AB281" s="20">
        <v>0.15215077404605545</v>
      </c>
      <c r="AC281" s="20">
        <v>0.58934872986407849</v>
      </c>
      <c r="AD281" s="20">
        <v>0.55605939380649549</v>
      </c>
      <c r="AE281" s="20">
        <v>-0.20971660475786741</v>
      </c>
      <c r="AF281" s="20">
        <v>0.38905633562162573</v>
      </c>
      <c r="AG281" s="20">
        <v>-0.20971660475786741</v>
      </c>
      <c r="AH281" s="20">
        <v>0.38905633562162573</v>
      </c>
    </row>
    <row r="282" spans="1:34" x14ac:dyDescent="0.2">
      <c r="A282">
        <v>43426</v>
      </c>
      <c r="B282">
        <v>50</v>
      </c>
      <c r="C282">
        <v>1</v>
      </c>
      <c r="D282">
        <v>0</v>
      </c>
      <c r="E282">
        <v>50</v>
      </c>
      <c r="F282">
        <f t="shared" si="8"/>
        <v>0</v>
      </c>
      <c r="G282">
        <v>133</v>
      </c>
      <c r="H282">
        <v>67</v>
      </c>
      <c r="I282">
        <v>49</v>
      </c>
      <c r="J282">
        <v>19</v>
      </c>
      <c r="K282">
        <v>0</v>
      </c>
      <c r="L282">
        <v>0</v>
      </c>
      <c r="M282">
        <v>4.0157480314960603</v>
      </c>
      <c r="N282">
        <v>48.92</v>
      </c>
      <c r="O282">
        <v>35.96</v>
      </c>
      <c r="P282">
        <v>0</v>
      </c>
      <c r="Q282" t="s">
        <v>157</v>
      </c>
      <c r="R282">
        <v>0</v>
      </c>
      <c r="S282">
        <v>0</v>
      </c>
      <c r="T282">
        <v>0</v>
      </c>
      <c r="U282">
        <v>1</v>
      </c>
      <c r="V282">
        <v>0</v>
      </c>
      <c r="W282">
        <v>0</v>
      </c>
      <c r="X282">
        <f t="shared" si="9"/>
        <v>0</v>
      </c>
      <c r="Z282" s="11" t="s">
        <v>3</v>
      </c>
      <c r="AA282" s="20">
        <v>-15.07627838888051</v>
      </c>
      <c r="AB282" s="20">
        <v>7.3361856031020878</v>
      </c>
      <c r="AC282" s="20">
        <v>-2.0550568380529444</v>
      </c>
      <c r="AD282" s="20">
        <v>4.0716620556838633E-2</v>
      </c>
      <c r="AE282" s="20">
        <v>-29.51166148923032</v>
      </c>
      <c r="AF282" s="20">
        <v>-0.64089528853070199</v>
      </c>
      <c r="AG282" s="20">
        <v>-29.51166148923032</v>
      </c>
      <c r="AH282" s="20">
        <v>-0.64089528853070199</v>
      </c>
    </row>
    <row r="283" spans="1:34" ht="17" thickBot="1" x14ac:dyDescent="0.25">
      <c r="A283">
        <v>43427</v>
      </c>
      <c r="B283">
        <v>2310</v>
      </c>
      <c r="C283">
        <v>235</v>
      </c>
      <c r="D283">
        <v>1817</v>
      </c>
      <c r="E283">
        <v>7.4666666666666668</v>
      </c>
      <c r="F283">
        <f t="shared" si="8"/>
        <v>13566.933333333334</v>
      </c>
      <c r="G283">
        <v>4146</v>
      </c>
      <c r="H283">
        <v>2672</v>
      </c>
      <c r="I283">
        <v>51305.185699826921</v>
      </c>
      <c r="J283">
        <v>5.3458548457619575</v>
      </c>
      <c r="K283">
        <v>1</v>
      </c>
      <c r="L283">
        <v>0</v>
      </c>
      <c r="M283">
        <v>0</v>
      </c>
      <c r="N283">
        <v>55.94</v>
      </c>
      <c r="O283">
        <v>37.04</v>
      </c>
      <c r="P283">
        <v>0</v>
      </c>
      <c r="Q283" t="s">
        <v>158</v>
      </c>
      <c r="R283">
        <v>0</v>
      </c>
      <c r="S283">
        <v>0</v>
      </c>
      <c r="T283">
        <v>0</v>
      </c>
      <c r="U283">
        <v>0</v>
      </c>
      <c r="V283">
        <v>1</v>
      </c>
      <c r="W283">
        <v>0</v>
      </c>
      <c r="X283">
        <f t="shared" si="9"/>
        <v>0</v>
      </c>
      <c r="Z283" s="12" t="s">
        <v>162</v>
      </c>
      <c r="AA283" s="21">
        <v>7.6825442759704654E-2</v>
      </c>
      <c r="AB283" s="21">
        <v>2.1227608309484856E-2</v>
      </c>
      <c r="AC283" s="21">
        <v>3.619128525439097</v>
      </c>
      <c r="AD283" s="21">
        <v>3.4541662751703549E-4</v>
      </c>
      <c r="AE283" s="21">
        <v>3.5055962701565135E-2</v>
      </c>
      <c r="AF283" s="21">
        <v>0.11859492281784417</v>
      </c>
      <c r="AG283" s="21">
        <v>3.5055962701565135E-2</v>
      </c>
      <c r="AH283" s="21">
        <v>0.11859492281784417</v>
      </c>
    </row>
    <row r="284" spans="1:34" x14ac:dyDescent="0.2">
      <c r="A284">
        <v>43428</v>
      </c>
      <c r="B284">
        <v>2258</v>
      </c>
      <c r="C284">
        <v>264</v>
      </c>
      <c r="D284">
        <v>3118</v>
      </c>
      <c r="E284">
        <v>7.1333333333333337</v>
      </c>
      <c r="F284">
        <f t="shared" si="8"/>
        <v>22241.733333333334</v>
      </c>
      <c r="G284">
        <v>4551</v>
      </c>
      <c r="H284">
        <v>5286</v>
      </c>
      <c r="I284">
        <v>55783.967085960394</v>
      </c>
      <c r="J284">
        <v>3.5765958707625343</v>
      </c>
      <c r="K284">
        <v>6</v>
      </c>
      <c r="L284">
        <v>0</v>
      </c>
      <c r="M284">
        <v>2.9921259842519601</v>
      </c>
      <c r="N284">
        <v>51.98</v>
      </c>
      <c r="O284">
        <v>33.979999999999997</v>
      </c>
      <c r="P284">
        <v>0</v>
      </c>
      <c r="Q284" t="s">
        <v>159</v>
      </c>
      <c r="R284">
        <v>0</v>
      </c>
      <c r="S284">
        <v>0</v>
      </c>
      <c r="T284">
        <v>0</v>
      </c>
      <c r="U284">
        <v>0</v>
      </c>
      <c r="V284">
        <v>0</v>
      </c>
      <c r="W284">
        <v>1</v>
      </c>
      <c r="X284">
        <f t="shared" si="9"/>
        <v>0</v>
      </c>
    </row>
    <row r="285" spans="1:34" x14ac:dyDescent="0.2">
      <c r="A285">
        <v>43430</v>
      </c>
      <c r="B285">
        <v>1636</v>
      </c>
      <c r="C285">
        <v>204</v>
      </c>
      <c r="D285">
        <v>1516</v>
      </c>
      <c r="E285">
        <v>6.333333333333333</v>
      </c>
      <c r="F285">
        <f t="shared" si="8"/>
        <v>9601.3333333333321</v>
      </c>
      <c r="G285">
        <v>2813</v>
      </c>
      <c r="H285">
        <v>2629</v>
      </c>
      <c r="I285">
        <v>58010.544715322969</v>
      </c>
      <c r="J285">
        <v>3.4058155446086449</v>
      </c>
      <c r="K285">
        <v>4</v>
      </c>
      <c r="L285">
        <v>0</v>
      </c>
      <c r="M285">
        <v>0</v>
      </c>
      <c r="N285">
        <v>42.98</v>
      </c>
      <c r="O285">
        <v>19.939999999999898</v>
      </c>
      <c r="P285">
        <v>0</v>
      </c>
      <c r="Q285" t="s">
        <v>154</v>
      </c>
      <c r="R285">
        <v>1</v>
      </c>
      <c r="S285">
        <v>0</v>
      </c>
      <c r="T285">
        <v>0</v>
      </c>
      <c r="U285">
        <v>0</v>
      </c>
      <c r="V285">
        <v>0</v>
      </c>
      <c r="W285">
        <v>0</v>
      </c>
      <c r="X285">
        <f t="shared" si="9"/>
        <v>0</v>
      </c>
    </row>
    <row r="286" spans="1:34" x14ac:dyDescent="0.2">
      <c r="A286">
        <v>43431</v>
      </c>
      <c r="B286">
        <v>2056</v>
      </c>
      <c r="C286">
        <v>280</v>
      </c>
      <c r="D286">
        <v>2072</v>
      </c>
      <c r="E286">
        <v>6.333333333333333</v>
      </c>
      <c r="F286">
        <f t="shared" si="8"/>
        <v>13122.666666666666</v>
      </c>
      <c r="G286">
        <v>2966</v>
      </c>
      <c r="H286">
        <v>2426</v>
      </c>
      <c r="I286">
        <v>53852.484345826648</v>
      </c>
      <c r="J286">
        <v>4.6714099263309716</v>
      </c>
      <c r="K286">
        <v>12</v>
      </c>
      <c r="L286">
        <v>0</v>
      </c>
      <c r="M286">
        <v>0</v>
      </c>
      <c r="N286">
        <v>48.92</v>
      </c>
      <c r="O286">
        <v>24.98</v>
      </c>
      <c r="P286">
        <v>0</v>
      </c>
      <c r="Q286" t="s">
        <v>155</v>
      </c>
      <c r="R286">
        <v>0</v>
      </c>
      <c r="S286">
        <v>1</v>
      </c>
      <c r="T286">
        <v>0</v>
      </c>
      <c r="U286">
        <v>0</v>
      </c>
      <c r="V286">
        <v>0</v>
      </c>
      <c r="W286">
        <v>0</v>
      </c>
      <c r="X286">
        <f t="shared" si="9"/>
        <v>0</v>
      </c>
      <c r="Z286">
        <f>MEDIAN(D2:D313)</f>
        <v>3257</v>
      </c>
    </row>
    <row r="287" spans="1:34" x14ac:dyDescent="0.2">
      <c r="A287">
        <v>43432</v>
      </c>
      <c r="B287">
        <v>1650</v>
      </c>
      <c r="C287">
        <v>209</v>
      </c>
      <c r="D287">
        <v>2744</v>
      </c>
      <c r="E287">
        <v>6.9333333333333336</v>
      </c>
      <c r="F287">
        <f t="shared" si="8"/>
        <v>19025.066666666666</v>
      </c>
      <c r="G287">
        <v>1539</v>
      </c>
      <c r="H287">
        <v>3603</v>
      </c>
      <c r="I287">
        <v>47932.11919432415</v>
      </c>
      <c r="J287">
        <v>5.9425028675028591</v>
      </c>
      <c r="K287">
        <v>11</v>
      </c>
      <c r="L287">
        <v>0</v>
      </c>
      <c r="M287">
        <v>0.59055118110236204</v>
      </c>
      <c r="N287">
        <v>46.94</v>
      </c>
      <c r="O287">
        <v>39.020000000000003</v>
      </c>
      <c r="P287">
        <v>0</v>
      </c>
      <c r="Q287" t="s">
        <v>156</v>
      </c>
      <c r="R287">
        <v>0</v>
      </c>
      <c r="S287">
        <v>0</v>
      </c>
      <c r="T287">
        <v>1</v>
      </c>
      <c r="U287">
        <v>0</v>
      </c>
      <c r="V287">
        <v>0</v>
      </c>
      <c r="W287">
        <v>0</v>
      </c>
      <c r="X287">
        <f t="shared" si="9"/>
        <v>0</v>
      </c>
    </row>
    <row r="288" spans="1:34" x14ac:dyDescent="0.2">
      <c r="A288">
        <v>43433</v>
      </c>
      <c r="B288">
        <v>2452</v>
      </c>
      <c r="C288">
        <v>306</v>
      </c>
      <c r="D288">
        <v>2349</v>
      </c>
      <c r="E288">
        <v>6.5333333333333332</v>
      </c>
      <c r="F288">
        <f t="shared" si="8"/>
        <v>15346.8</v>
      </c>
      <c r="G288">
        <v>2346</v>
      </c>
      <c r="H288">
        <v>50</v>
      </c>
      <c r="I288">
        <v>52498.365664459445</v>
      </c>
      <c r="J288">
        <v>4.7227051191338187</v>
      </c>
      <c r="K288">
        <v>9</v>
      </c>
      <c r="L288">
        <v>0</v>
      </c>
      <c r="M288">
        <v>3.50393700787401</v>
      </c>
      <c r="N288">
        <v>42.08</v>
      </c>
      <c r="O288">
        <v>33.979999999999997</v>
      </c>
      <c r="P288">
        <v>0</v>
      </c>
      <c r="Q288" t="s">
        <v>157</v>
      </c>
      <c r="R288">
        <v>0</v>
      </c>
      <c r="S288">
        <v>0</v>
      </c>
      <c r="T288">
        <v>0</v>
      </c>
      <c r="U288">
        <v>1</v>
      </c>
      <c r="V288">
        <v>0</v>
      </c>
      <c r="W288">
        <v>0</v>
      </c>
      <c r="X288">
        <f t="shared" si="9"/>
        <v>0</v>
      </c>
    </row>
    <row r="289" spans="1:24" x14ac:dyDescent="0.2">
      <c r="A289">
        <v>43434</v>
      </c>
      <c r="B289">
        <v>2132</v>
      </c>
      <c r="C289">
        <v>266</v>
      </c>
      <c r="D289">
        <v>3841</v>
      </c>
      <c r="E289">
        <v>6.1333333333333337</v>
      </c>
      <c r="F289">
        <f t="shared" si="8"/>
        <v>23558.133333333335</v>
      </c>
      <c r="G289">
        <v>4080</v>
      </c>
      <c r="H289">
        <v>2310</v>
      </c>
      <c r="I289">
        <v>43730.064973063745</v>
      </c>
      <c r="J289">
        <v>8.5993367770624651</v>
      </c>
      <c r="K289">
        <v>1</v>
      </c>
      <c r="L289">
        <v>0</v>
      </c>
      <c r="M289">
        <v>4.4881889763779501</v>
      </c>
      <c r="N289">
        <v>44.96</v>
      </c>
      <c r="O289">
        <v>37.94</v>
      </c>
      <c r="P289">
        <v>0</v>
      </c>
      <c r="Q289" t="s">
        <v>158</v>
      </c>
      <c r="R289">
        <v>0</v>
      </c>
      <c r="S289">
        <v>0</v>
      </c>
      <c r="T289">
        <v>0</v>
      </c>
      <c r="U289">
        <v>0</v>
      </c>
      <c r="V289">
        <v>1</v>
      </c>
      <c r="W289">
        <v>0</v>
      </c>
      <c r="X289">
        <f t="shared" si="9"/>
        <v>1</v>
      </c>
    </row>
    <row r="290" spans="1:24" x14ac:dyDescent="0.2">
      <c r="A290">
        <v>43435</v>
      </c>
      <c r="B290">
        <v>2669</v>
      </c>
      <c r="C290">
        <v>287</v>
      </c>
      <c r="D290">
        <v>3466</v>
      </c>
      <c r="E290">
        <v>6.8666666666666663</v>
      </c>
      <c r="F290">
        <f t="shared" si="8"/>
        <v>23799.866666666665</v>
      </c>
      <c r="G290">
        <v>3456</v>
      </c>
      <c r="H290">
        <v>2258</v>
      </c>
      <c r="I290">
        <v>54217.35185412244</v>
      </c>
      <c r="J290">
        <v>6.576530114292253</v>
      </c>
      <c r="K290">
        <v>3</v>
      </c>
      <c r="L290">
        <v>0.196850393700787</v>
      </c>
      <c r="M290">
        <v>0.59055118110236204</v>
      </c>
      <c r="N290">
        <v>42.08</v>
      </c>
      <c r="O290">
        <v>28.94</v>
      </c>
      <c r="P290">
        <v>0</v>
      </c>
      <c r="Q290" t="s">
        <v>159</v>
      </c>
      <c r="R290">
        <v>0</v>
      </c>
      <c r="S290">
        <v>0</v>
      </c>
      <c r="T290">
        <v>0</v>
      </c>
      <c r="U290">
        <v>0</v>
      </c>
      <c r="V290">
        <v>0</v>
      </c>
      <c r="W290">
        <v>1</v>
      </c>
      <c r="X290">
        <f t="shared" si="9"/>
        <v>1</v>
      </c>
    </row>
    <row r="291" spans="1:24" x14ac:dyDescent="0.2">
      <c r="A291">
        <v>43437</v>
      </c>
      <c r="B291">
        <v>1951</v>
      </c>
      <c r="C291">
        <v>232</v>
      </c>
      <c r="D291">
        <v>2475</v>
      </c>
      <c r="E291">
        <v>6.7333333333333334</v>
      </c>
      <c r="F291">
        <f t="shared" si="8"/>
        <v>16665</v>
      </c>
      <c r="G291">
        <v>2426</v>
      </c>
      <c r="H291">
        <v>1636</v>
      </c>
      <c r="I291">
        <v>56193.046728519985</v>
      </c>
      <c r="J291">
        <v>6.9932507599612741</v>
      </c>
      <c r="K291">
        <v>5</v>
      </c>
      <c r="L291">
        <v>2.2834645669291298</v>
      </c>
      <c r="M291">
        <v>0.98425196850393704</v>
      </c>
      <c r="N291">
        <v>35.06</v>
      </c>
      <c r="O291">
        <v>23</v>
      </c>
      <c r="P291">
        <v>0</v>
      </c>
      <c r="Q291" t="s">
        <v>154</v>
      </c>
      <c r="R291">
        <v>1</v>
      </c>
      <c r="S291">
        <v>0</v>
      </c>
      <c r="T291">
        <v>0</v>
      </c>
      <c r="U291">
        <v>0</v>
      </c>
      <c r="V291">
        <v>0</v>
      </c>
      <c r="W291">
        <v>0</v>
      </c>
      <c r="X291">
        <f t="shared" si="9"/>
        <v>0</v>
      </c>
    </row>
    <row r="292" spans="1:24" x14ac:dyDescent="0.2">
      <c r="A292">
        <v>43438</v>
      </c>
      <c r="B292">
        <v>1666</v>
      </c>
      <c r="C292">
        <v>220</v>
      </c>
      <c r="D292">
        <v>2941</v>
      </c>
      <c r="E292">
        <v>6</v>
      </c>
      <c r="F292">
        <f t="shared" si="8"/>
        <v>17646</v>
      </c>
      <c r="G292">
        <v>1983</v>
      </c>
      <c r="H292">
        <v>2056</v>
      </c>
      <c r="I292">
        <v>53147.974148629117</v>
      </c>
      <c r="J292">
        <v>4.67827561327561</v>
      </c>
      <c r="K292">
        <v>2</v>
      </c>
      <c r="L292">
        <v>0</v>
      </c>
      <c r="M292">
        <v>0</v>
      </c>
      <c r="N292">
        <v>30.02</v>
      </c>
      <c r="O292">
        <v>10.9399999999999</v>
      </c>
      <c r="P292">
        <v>0</v>
      </c>
      <c r="Q292" t="s">
        <v>155</v>
      </c>
      <c r="R292">
        <v>0</v>
      </c>
      <c r="S292">
        <v>1</v>
      </c>
      <c r="T292">
        <v>0</v>
      </c>
      <c r="U292">
        <v>0</v>
      </c>
      <c r="V292">
        <v>0</v>
      </c>
      <c r="W292">
        <v>0</v>
      </c>
      <c r="X292">
        <f t="shared" si="9"/>
        <v>0</v>
      </c>
    </row>
    <row r="293" spans="1:24" x14ac:dyDescent="0.2">
      <c r="A293">
        <v>43439</v>
      </c>
      <c r="B293">
        <v>3398</v>
      </c>
      <c r="C293">
        <v>389</v>
      </c>
      <c r="D293">
        <v>3281</v>
      </c>
      <c r="E293">
        <v>6.7333333333333334</v>
      </c>
      <c r="F293">
        <f t="shared" si="8"/>
        <v>22092.066666666666</v>
      </c>
      <c r="G293">
        <v>2446</v>
      </c>
      <c r="H293">
        <v>1650</v>
      </c>
      <c r="I293">
        <v>61296.012423074964</v>
      </c>
      <c r="J293">
        <v>7.8245456842008521</v>
      </c>
      <c r="K293">
        <v>1</v>
      </c>
      <c r="L293">
        <v>0</v>
      </c>
      <c r="M293">
        <v>0</v>
      </c>
      <c r="N293">
        <v>33.08</v>
      </c>
      <c r="O293">
        <v>17.059999999999999</v>
      </c>
      <c r="P293">
        <v>0</v>
      </c>
      <c r="Q293" t="s">
        <v>156</v>
      </c>
      <c r="R293">
        <v>0</v>
      </c>
      <c r="S293">
        <v>0</v>
      </c>
      <c r="T293">
        <v>1</v>
      </c>
      <c r="U293">
        <v>0</v>
      </c>
      <c r="V293">
        <v>0</v>
      </c>
      <c r="W293">
        <v>0</v>
      </c>
      <c r="X293">
        <f t="shared" si="9"/>
        <v>1</v>
      </c>
    </row>
    <row r="294" spans="1:24" x14ac:dyDescent="0.2">
      <c r="A294">
        <v>43440</v>
      </c>
      <c r="B294">
        <v>2911</v>
      </c>
      <c r="C294">
        <v>341</v>
      </c>
      <c r="D294">
        <v>2652</v>
      </c>
      <c r="E294">
        <v>6.666666666666667</v>
      </c>
      <c r="F294">
        <f t="shared" si="8"/>
        <v>17680</v>
      </c>
      <c r="G294">
        <v>2894</v>
      </c>
      <c r="H294">
        <v>2452</v>
      </c>
      <c r="I294">
        <v>43241.717609890082</v>
      </c>
      <c r="J294">
        <v>6.0836887464387397</v>
      </c>
      <c r="K294">
        <v>4</v>
      </c>
      <c r="L294">
        <v>0</v>
      </c>
      <c r="M294">
        <v>0</v>
      </c>
      <c r="N294">
        <v>32</v>
      </c>
      <c r="O294">
        <v>19.939999999999898</v>
      </c>
      <c r="P294">
        <v>0</v>
      </c>
      <c r="Q294" t="s">
        <v>157</v>
      </c>
      <c r="R294">
        <v>0</v>
      </c>
      <c r="S294">
        <v>0</v>
      </c>
      <c r="T294">
        <v>0</v>
      </c>
      <c r="U294">
        <v>1</v>
      </c>
      <c r="V294">
        <v>0</v>
      </c>
      <c r="W294">
        <v>0</v>
      </c>
      <c r="X294">
        <f t="shared" si="9"/>
        <v>0</v>
      </c>
    </row>
    <row r="295" spans="1:24" x14ac:dyDescent="0.2">
      <c r="A295">
        <v>43441</v>
      </c>
      <c r="B295">
        <v>3156</v>
      </c>
      <c r="C295">
        <v>438</v>
      </c>
      <c r="D295">
        <v>4336</v>
      </c>
      <c r="E295">
        <v>6.333333333333333</v>
      </c>
      <c r="F295">
        <f t="shared" si="8"/>
        <v>27461.333333333332</v>
      </c>
      <c r="G295">
        <v>3692</v>
      </c>
      <c r="H295">
        <v>2132</v>
      </c>
      <c r="I295">
        <v>53423.852181226401</v>
      </c>
      <c r="J295">
        <v>3.6311349107494295</v>
      </c>
      <c r="K295">
        <v>6</v>
      </c>
      <c r="L295">
        <v>0</v>
      </c>
      <c r="M295">
        <v>0</v>
      </c>
      <c r="N295">
        <v>39.92</v>
      </c>
      <c r="O295">
        <v>26.96</v>
      </c>
      <c r="P295">
        <v>0</v>
      </c>
      <c r="Q295" t="s">
        <v>158</v>
      </c>
      <c r="R295">
        <v>0</v>
      </c>
      <c r="S295">
        <v>0</v>
      </c>
      <c r="T295">
        <v>0</v>
      </c>
      <c r="U295">
        <v>0</v>
      </c>
      <c r="V295">
        <v>1</v>
      </c>
      <c r="W295">
        <v>0</v>
      </c>
      <c r="X295">
        <f t="shared" si="9"/>
        <v>1</v>
      </c>
    </row>
    <row r="296" spans="1:24" x14ac:dyDescent="0.2">
      <c r="A296">
        <v>43442</v>
      </c>
      <c r="B296">
        <v>3111</v>
      </c>
      <c r="C296">
        <v>396</v>
      </c>
      <c r="D296">
        <v>5165</v>
      </c>
      <c r="E296">
        <v>6.333333333333333</v>
      </c>
      <c r="F296">
        <f t="shared" si="8"/>
        <v>32711.666666666664</v>
      </c>
      <c r="G296">
        <v>3660</v>
      </c>
      <c r="H296">
        <v>2669</v>
      </c>
      <c r="I296">
        <v>50475.52715566838</v>
      </c>
      <c r="J296">
        <v>10.765368720785371</v>
      </c>
      <c r="K296">
        <v>1</v>
      </c>
      <c r="L296">
        <v>0</v>
      </c>
      <c r="M296">
        <v>0</v>
      </c>
      <c r="N296">
        <v>39.92</v>
      </c>
      <c r="O296">
        <v>26.96</v>
      </c>
      <c r="P296">
        <v>0</v>
      </c>
      <c r="Q296" t="s">
        <v>159</v>
      </c>
      <c r="R296">
        <v>0</v>
      </c>
      <c r="S296">
        <v>0</v>
      </c>
      <c r="T296">
        <v>0</v>
      </c>
      <c r="U296">
        <v>0</v>
      </c>
      <c r="V296">
        <v>0</v>
      </c>
      <c r="W296">
        <v>1</v>
      </c>
      <c r="X296">
        <f t="shared" si="9"/>
        <v>1</v>
      </c>
    </row>
    <row r="297" spans="1:24" x14ac:dyDescent="0.2">
      <c r="A297">
        <v>43444</v>
      </c>
      <c r="B297">
        <v>1987</v>
      </c>
      <c r="C297">
        <v>237</v>
      </c>
      <c r="D297">
        <v>2616</v>
      </c>
      <c r="E297">
        <v>6.8</v>
      </c>
      <c r="F297">
        <f t="shared" si="8"/>
        <v>17788.8</v>
      </c>
      <c r="G297">
        <v>2279</v>
      </c>
      <c r="H297">
        <v>1951</v>
      </c>
      <c r="I297">
        <v>44452.592746765869</v>
      </c>
      <c r="J297">
        <v>4.8622419685577549</v>
      </c>
      <c r="K297">
        <v>2</v>
      </c>
      <c r="L297">
        <v>0</v>
      </c>
      <c r="M297">
        <v>0</v>
      </c>
      <c r="N297">
        <v>44.96</v>
      </c>
      <c r="O297">
        <v>26.06</v>
      </c>
      <c r="P297">
        <v>0</v>
      </c>
      <c r="Q297" t="s">
        <v>154</v>
      </c>
      <c r="R297">
        <v>1</v>
      </c>
      <c r="S297">
        <v>0</v>
      </c>
      <c r="T297">
        <v>0</v>
      </c>
      <c r="U297">
        <v>0</v>
      </c>
      <c r="V297">
        <v>0</v>
      </c>
      <c r="W297">
        <v>0</v>
      </c>
      <c r="X297">
        <f t="shared" si="9"/>
        <v>0</v>
      </c>
    </row>
    <row r="298" spans="1:24" x14ac:dyDescent="0.2">
      <c r="A298">
        <v>43445</v>
      </c>
      <c r="B298">
        <v>2570</v>
      </c>
      <c r="C298">
        <v>322</v>
      </c>
      <c r="D298">
        <v>2422</v>
      </c>
      <c r="E298">
        <v>6.666666666666667</v>
      </c>
      <c r="F298">
        <f t="shared" si="8"/>
        <v>16146.666666666668</v>
      </c>
      <c r="G298">
        <v>1634</v>
      </c>
      <c r="H298">
        <v>1666</v>
      </c>
      <c r="I298">
        <v>47547.457521312004</v>
      </c>
      <c r="J298">
        <v>4.1766529573412372</v>
      </c>
      <c r="K298">
        <v>0</v>
      </c>
      <c r="L298">
        <v>0</v>
      </c>
      <c r="M298">
        <v>0</v>
      </c>
      <c r="N298">
        <v>37.04</v>
      </c>
      <c r="O298">
        <v>30.02</v>
      </c>
      <c r="P298">
        <v>0</v>
      </c>
      <c r="Q298" t="s">
        <v>155</v>
      </c>
      <c r="R298">
        <v>0</v>
      </c>
      <c r="S298">
        <v>1</v>
      </c>
      <c r="T298">
        <v>0</v>
      </c>
      <c r="U298">
        <v>0</v>
      </c>
      <c r="V298">
        <v>0</v>
      </c>
      <c r="W298">
        <v>0</v>
      </c>
      <c r="X298">
        <f t="shared" si="9"/>
        <v>0</v>
      </c>
    </row>
    <row r="299" spans="1:24" x14ac:dyDescent="0.2">
      <c r="A299">
        <v>43446</v>
      </c>
      <c r="B299">
        <v>2471</v>
      </c>
      <c r="C299">
        <v>296</v>
      </c>
      <c r="D299">
        <v>3172</v>
      </c>
      <c r="E299">
        <v>6.9333333333333336</v>
      </c>
      <c r="F299">
        <f t="shared" si="8"/>
        <v>21992.533333333333</v>
      </c>
      <c r="G299">
        <v>3218</v>
      </c>
      <c r="H299">
        <v>3398</v>
      </c>
      <c r="I299">
        <v>54637.839681995545</v>
      </c>
      <c r="J299">
        <v>3.2106501628548982</v>
      </c>
      <c r="K299">
        <v>25</v>
      </c>
      <c r="L299">
        <v>0.59055118110236204</v>
      </c>
      <c r="M299">
        <v>0.59055118110236204</v>
      </c>
      <c r="N299">
        <v>39.92</v>
      </c>
      <c r="O299">
        <v>26.96</v>
      </c>
      <c r="P299">
        <v>0</v>
      </c>
      <c r="Q299" t="s">
        <v>156</v>
      </c>
      <c r="R299">
        <v>0</v>
      </c>
      <c r="S299">
        <v>0</v>
      </c>
      <c r="T299">
        <v>1</v>
      </c>
      <c r="U299">
        <v>0</v>
      </c>
      <c r="V299">
        <v>0</v>
      </c>
      <c r="W299">
        <v>0</v>
      </c>
      <c r="X299">
        <f t="shared" si="9"/>
        <v>0</v>
      </c>
    </row>
    <row r="300" spans="1:24" x14ac:dyDescent="0.2">
      <c r="A300">
        <v>43447</v>
      </c>
      <c r="B300">
        <v>2264</v>
      </c>
      <c r="C300">
        <v>263</v>
      </c>
      <c r="D300">
        <v>2849</v>
      </c>
      <c r="E300">
        <v>6.6</v>
      </c>
      <c r="F300">
        <f t="shared" si="8"/>
        <v>18803.399999999998</v>
      </c>
      <c r="G300">
        <v>2275</v>
      </c>
      <c r="H300">
        <v>2911</v>
      </c>
      <c r="I300">
        <v>53411.196218681711</v>
      </c>
      <c r="J300">
        <v>3.3880729564258956</v>
      </c>
      <c r="K300">
        <v>0</v>
      </c>
      <c r="L300">
        <v>0.196850393700787</v>
      </c>
      <c r="M300">
        <v>0.118110236220472</v>
      </c>
      <c r="N300">
        <v>39.020000000000003</v>
      </c>
      <c r="O300">
        <v>19.939999999999898</v>
      </c>
      <c r="P300">
        <v>0</v>
      </c>
      <c r="Q300" t="s">
        <v>157</v>
      </c>
      <c r="R300">
        <v>0</v>
      </c>
      <c r="S300">
        <v>0</v>
      </c>
      <c r="T300">
        <v>0</v>
      </c>
      <c r="U300">
        <v>1</v>
      </c>
      <c r="V300">
        <v>0</v>
      </c>
      <c r="W300">
        <v>0</v>
      </c>
      <c r="X300">
        <f t="shared" si="9"/>
        <v>0</v>
      </c>
    </row>
    <row r="301" spans="1:24" x14ac:dyDescent="0.2">
      <c r="A301">
        <v>43448</v>
      </c>
      <c r="B301">
        <v>3146</v>
      </c>
      <c r="C301">
        <v>399</v>
      </c>
      <c r="D301">
        <v>5241</v>
      </c>
      <c r="E301">
        <v>6.666666666666667</v>
      </c>
      <c r="F301">
        <f t="shared" si="8"/>
        <v>34940</v>
      </c>
      <c r="G301">
        <v>2672</v>
      </c>
      <c r="H301">
        <v>3156</v>
      </c>
      <c r="I301">
        <v>47293.974935843442</v>
      </c>
      <c r="J301">
        <v>3.7790213495849989</v>
      </c>
      <c r="K301">
        <v>6</v>
      </c>
      <c r="L301">
        <v>0</v>
      </c>
      <c r="M301">
        <v>0</v>
      </c>
      <c r="N301">
        <v>41</v>
      </c>
      <c r="O301">
        <v>19.04</v>
      </c>
      <c r="P301">
        <v>0</v>
      </c>
      <c r="Q301" t="s">
        <v>158</v>
      </c>
      <c r="R301">
        <v>0</v>
      </c>
      <c r="S301">
        <v>0</v>
      </c>
      <c r="T301">
        <v>0</v>
      </c>
      <c r="U301">
        <v>0</v>
      </c>
      <c r="V301">
        <v>1</v>
      </c>
      <c r="W301">
        <v>0</v>
      </c>
      <c r="X301">
        <f t="shared" si="9"/>
        <v>1</v>
      </c>
    </row>
    <row r="302" spans="1:24" x14ac:dyDescent="0.2">
      <c r="A302">
        <v>43449</v>
      </c>
      <c r="B302">
        <v>3550</v>
      </c>
      <c r="C302">
        <v>415</v>
      </c>
      <c r="D302">
        <v>5195</v>
      </c>
      <c r="E302">
        <v>6.8666666666666663</v>
      </c>
      <c r="F302">
        <f t="shared" si="8"/>
        <v>35672.333333333328</v>
      </c>
      <c r="G302">
        <v>5286</v>
      </c>
      <c r="H302">
        <v>3111</v>
      </c>
      <c r="I302">
        <v>51639.790159646967</v>
      </c>
      <c r="J302">
        <v>3.5150335310031142</v>
      </c>
      <c r="K302">
        <v>5</v>
      </c>
      <c r="L302">
        <v>0</v>
      </c>
      <c r="M302">
        <v>0</v>
      </c>
      <c r="N302">
        <v>57.02</v>
      </c>
      <c r="O302">
        <v>28.94</v>
      </c>
      <c r="P302">
        <v>0</v>
      </c>
      <c r="Q302" t="s">
        <v>159</v>
      </c>
      <c r="R302">
        <v>0</v>
      </c>
      <c r="S302">
        <v>0</v>
      </c>
      <c r="T302">
        <v>0</v>
      </c>
      <c r="U302">
        <v>0</v>
      </c>
      <c r="V302">
        <v>0</v>
      </c>
      <c r="W302">
        <v>1</v>
      </c>
      <c r="X302">
        <f t="shared" si="9"/>
        <v>1</v>
      </c>
    </row>
    <row r="303" spans="1:24" x14ac:dyDescent="0.2">
      <c r="A303">
        <v>43451</v>
      </c>
      <c r="B303">
        <v>1995</v>
      </c>
      <c r="C303">
        <v>212</v>
      </c>
      <c r="D303">
        <v>2297</v>
      </c>
      <c r="E303">
        <v>7.8666666666666663</v>
      </c>
      <c r="F303">
        <f t="shared" si="8"/>
        <v>18069.733333333334</v>
      </c>
      <c r="G303">
        <v>2629</v>
      </c>
      <c r="H303">
        <v>1987</v>
      </c>
      <c r="I303">
        <v>56591.079147798875</v>
      </c>
      <c r="J303">
        <v>5.5958501146549908</v>
      </c>
      <c r="K303">
        <v>9</v>
      </c>
      <c r="L303">
        <v>0</v>
      </c>
      <c r="M303">
        <v>0</v>
      </c>
      <c r="N303">
        <v>50</v>
      </c>
      <c r="O303">
        <v>30.02</v>
      </c>
      <c r="P303">
        <v>0</v>
      </c>
      <c r="Q303" t="s">
        <v>154</v>
      </c>
      <c r="R303">
        <v>1</v>
      </c>
      <c r="S303">
        <v>0</v>
      </c>
      <c r="T303">
        <v>0</v>
      </c>
      <c r="U303">
        <v>0</v>
      </c>
      <c r="V303">
        <v>0</v>
      </c>
      <c r="W303">
        <v>0</v>
      </c>
      <c r="X303">
        <f t="shared" si="9"/>
        <v>0</v>
      </c>
    </row>
    <row r="304" spans="1:24" x14ac:dyDescent="0.2">
      <c r="A304">
        <v>43452</v>
      </c>
      <c r="B304">
        <v>2985</v>
      </c>
      <c r="C304">
        <v>349</v>
      </c>
      <c r="D304">
        <v>2951</v>
      </c>
      <c r="E304">
        <v>7.333333333333333</v>
      </c>
      <c r="F304">
        <f t="shared" si="8"/>
        <v>21640.666666666664</v>
      </c>
      <c r="G304">
        <v>2426</v>
      </c>
      <c r="H304">
        <v>2570</v>
      </c>
      <c r="I304">
        <v>51296.464731948639</v>
      </c>
      <c r="J304">
        <v>5.3770634594397952</v>
      </c>
      <c r="K304">
        <v>1</v>
      </c>
      <c r="L304">
        <v>0</v>
      </c>
      <c r="M304">
        <v>0</v>
      </c>
      <c r="N304">
        <v>50</v>
      </c>
      <c r="O304">
        <v>33.08</v>
      </c>
      <c r="P304">
        <v>0</v>
      </c>
      <c r="Q304" t="s">
        <v>155</v>
      </c>
      <c r="R304">
        <v>0</v>
      </c>
      <c r="S304">
        <v>1</v>
      </c>
      <c r="T304">
        <v>0</v>
      </c>
      <c r="U304">
        <v>0</v>
      </c>
      <c r="V304">
        <v>0</v>
      </c>
      <c r="W304">
        <v>0</v>
      </c>
      <c r="X304">
        <f t="shared" si="9"/>
        <v>0</v>
      </c>
    </row>
    <row r="305" spans="1:36" x14ac:dyDescent="0.2">
      <c r="A305">
        <v>43453</v>
      </c>
      <c r="B305">
        <v>3414</v>
      </c>
      <c r="C305">
        <v>419</v>
      </c>
      <c r="D305">
        <v>3600</v>
      </c>
      <c r="E305">
        <v>7.0666666666666664</v>
      </c>
      <c r="F305">
        <f t="shared" si="8"/>
        <v>25440</v>
      </c>
      <c r="G305">
        <v>3603</v>
      </c>
      <c r="H305">
        <v>2471</v>
      </c>
      <c r="I305">
        <v>47250.080644681308</v>
      </c>
      <c r="J305">
        <v>3.0531616874847178</v>
      </c>
      <c r="K305">
        <v>1</v>
      </c>
      <c r="L305">
        <v>0</v>
      </c>
      <c r="M305">
        <v>0</v>
      </c>
      <c r="N305">
        <v>51.08</v>
      </c>
      <c r="O305">
        <v>39.020000000000003</v>
      </c>
      <c r="P305">
        <v>0</v>
      </c>
      <c r="Q305" t="s">
        <v>156</v>
      </c>
      <c r="R305">
        <v>0</v>
      </c>
      <c r="S305">
        <v>0</v>
      </c>
      <c r="T305">
        <v>1</v>
      </c>
      <c r="U305">
        <v>0</v>
      </c>
      <c r="V305">
        <v>0</v>
      </c>
      <c r="W305">
        <v>0</v>
      </c>
      <c r="X305">
        <f t="shared" si="9"/>
        <v>1</v>
      </c>
    </row>
    <row r="306" spans="1:36" x14ac:dyDescent="0.2">
      <c r="A306">
        <v>43454</v>
      </c>
      <c r="B306">
        <v>3488</v>
      </c>
      <c r="C306">
        <v>376</v>
      </c>
      <c r="D306">
        <v>3953</v>
      </c>
      <c r="E306">
        <v>6.9333333333333336</v>
      </c>
      <c r="F306">
        <f t="shared" si="8"/>
        <v>27407.466666666667</v>
      </c>
      <c r="G306">
        <v>50</v>
      </c>
      <c r="H306">
        <v>2264</v>
      </c>
      <c r="I306">
        <v>47524.419772588502</v>
      </c>
      <c r="J306">
        <v>4.9059279609279578</v>
      </c>
      <c r="K306">
        <v>2</v>
      </c>
      <c r="L306">
        <v>0</v>
      </c>
      <c r="M306">
        <v>0</v>
      </c>
      <c r="N306">
        <v>51.08</v>
      </c>
      <c r="O306">
        <v>26.96</v>
      </c>
      <c r="P306">
        <v>0</v>
      </c>
      <c r="Q306" t="s">
        <v>157</v>
      </c>
      <c r="R306">
        <v>0</v>
      </c>
      <c r="S306">
        <v>0</v>
      </c>
      <c r="T306">
        <v>0</v>
      </c>
      <c r="U306">
        <v>1</v>
      </c>
      <c r="V306">
        <v>0</v>
      </c>
      <c r="W306">
        <v>0</v>
      </c>
      <c r="X306">
        <f t="shared" si="9"/>
        <v>1</v>
      </c>
    </row>
    <row r="307" spans="1:36" x14ac:dyDescent="0.2">
      <c r="A307">
        <v>43455</v>
      </c>
      <c r="B307">
        <v>4164</v>
      </c>
      <c r="C307">
        <v>422</v>
      </c>
      <c r="D307">
        <v>3983</v>
      </c>
      <c r="E307">
        <v>7.2</v>
      </c>
      <c r="F307">
        <f t="shared" si="8"/>
        <v>28677.600000000002</v>
      </c>
      <c r="G307">
        <v>2310</v>
      </c>
      <c r="H307">
        <v>3146</v>
      </c>
      <c r="I307">
        <v>56422.270309894739</v>
      </c>
      <c r="J307">
        <v>4.2432517482517431</v>
      </c>
      <c r="K307">
        <v>4</v>
      </c>
      <c r="L307">
        <v>0</v>
      </c>
      <c r="M307">
        <v>0.118110236220472</v>
      </c>
      <c r="N307">
        <v>53.06</v>
      </c>
      <c r="O307">
        <v>35.06</v>
      </c>
      <c r="P307">
        <v>0</v>
      </c>
      <c r="Q307" t="s">
        <v>158</v>
      </c>
      <c r="R307">
        <v>0</v>
      </c>
      <c r="S307">
        <v>0</v>
      </c>
      <c r="T307">
        <v>0</v>
      </c>
      <c r="U307">
        <v>0</v>
      </c>
      <c r="V307">
        <v>1</v>
      </c>
      <c r="W307">
        <v>0</v>
      </c>
      <c r="X307">
        <f t="shared" si="9"/>
        <v>1</v>
      </c>
    </row>
    <row r="308" spans="1:36" x14ac:dyDescent="0.2">
      <c r="A308">
        <v>43456</v>
      </c>
      <c r="B308">
        <v>2464</v>
      </c>
      <c r="C308">
        <v>275</v>
      </c>
      <c r="D308">
        <v>5320</v>
      </c>
      <c r="E308">
        <v>6.8666666666666663</v>
      </c>
      <c r="F308">
        <f t="shared" si="8"/>
        <v>36530.666666666664</v>
      </c>
      <c r="G308">
        <v>2258</v>
      </c>
      <c r="H308">
        <v>3550</v>
      </c>
      <c r="I308">
        <v>42351.262367344614</v>
      </c>
      <c r="J308">
        <v>2.8380044670457334</v>
      </c>
      <c r="K308">
        <v>2</v>
      </c>
      <c r="L308">
        <v>0</v>
      </c>
      <c r="M308">
        <v>0.39370078740157399</v>
      </c>
      <c r="N308">
        <v>46.94</v>
      </c>
      <c r="O308">
        <v>28.04</v>
      </c>
      <c r="P308">
        <v>0</v>
      </c>
      <c r="Q308" t="s">
        <v>159</v>
      </c>
      <c r="R308">
        <v>0</v>
      </c>
      <c r="S308">
        <v>0</v>
      </c>
      <c r="T308">
        <v>0</v>
      </c>
      <c r="U308">
        <v>0</v>
      </c>
      <c r="V308">
        <v>0</v>
      </c>
      <c r="W308">
        <v>1</v>
      </c>
      <c r="X308">
        <f t="shared" si="9"/>
        <v>1</v>
      </c>
    </row>
    <row r="309" spans="1:36" x14ac:dyDescent="0.2">
      <c r="A309">
        <v>43458</v>
      </c>
      <c r="B309">
        <v>238</v>
      </c>
      <c r="C309">
        <v>3</v>
      </c>
      <c r="D309">
        <v>0</v>
      </c>
      <c r="E309">
        <v>95.333333333333329</v>
      </c>
      <c r="F309">
        <f t="shared" si="8"/>
        <v>0</v>
      </c>
      <c r="G309">
        <v>787</v>
      </c>
      <c r="H309">
        <v>995</v>
      </c>
      <c r="I309">
        <v>978.33333333333337</v>
      </c>
      <c r="J309">
        <v>2.6666666666666665</v>
      </c>
      <c r="K309">
        <v>48</v>
      </c>
      <c r="L309">
        <v>0</v>
      </c>
      <c r="M309">
        <v>0</v>
      </c>
      <c r="N309">
        <v>50</v>
      </c>
      <c r="O309">
        <v>33.08</v>
      </c>
      <c r="P309">
        <v>0</v>
      </c>
      <c r="Q309" t="s">
        <v>154</v>
      </c>
      <c r="R309">
        <v>1</v>
      </c>
      <c r="S309">
        <v>0</v>
      </c>
      <c r="T309">
        <v>0</v>
      </c>
      <c r="U309">
        <v>0</v>
      </c>
      <c r="V309">
        <v>0</v>
      </c>
      <c r="W309">
        <v>0</v>
      </c>
      <c r="X309">
        <f t="shared" si="9"/>
        <v>0</v>
      </c>
    </row>
    <row r="310" spans="1:36" x14ac:dyDescent="0.2">
      <c r="A310">
        <v>43461</v>
      </c>
      <c r="B310">
        <v>2788</v>
      </c>
      <c r="C310">
        <v>308</v>
      </c>
      <c r="D310">
        <v>3376</v>
      </c>
      <c r="E310">
        <v>7</v>
      </c>
      <c r="F310">
        <f t="shared" si="8"/>
        <v>23632</v>
      </c>
      <c r="G310">
        <v>2432</v>
      </c>
      <c r="H310">
        <v>3464</v>
      </c>
      <c r="I310">
        <v>63069.81420164468</v>
      </c>
      <c r="J310">
        <v>9.1676360892220252</v>
      </c>
      <c r="K310">
        <v>0</v>
      </c>
      <c r="L310">
        <v>2.2047244094488101</v>
      </c>
      <c r="M310">
        <v>1.2992125984251901</v>
      </c>
      <c r="N310">
        <v>30.92</v>
      </c>
      <c r="O310">
        <v>24.08</v>
      </c>
      <c r="P310">
        <v>0</v>
      </c>
      <c r="Q310" t="s">
        <v>157</v>
      </c>
      <c r="R310">
        <v>0</v>
      </c>
      <c r="S310">
        <v>0</v>
      </c>
      <c r="T310">
        <v>0</v>
      </c>
      <c r="U310">
        <v>1</v>
      </c>
      <c r="V310">
        <v>0</v>
      </c>
      <c r="W310">
        <v>0</v>
      </c>
      <c r="X310">
        <f t="shared" si="9"/>
        <v>1</v>
      </c>
    </row>
    <row r="311" spans="1:36" x14ac:dyDescent="0.2">
      <c r="A311">
        <v>43462</v>
      </c>
      <c r="B311">
        <v>3037</v>
      </c>
      <c r="C311">
        <v>349</v>
      </c>
      <c r="D311">
        <v>3837</v>
      </c>
      <c r="E311">
        <v>7.333333333333333</v>
      </c>
      <c r="F311">
        <f t="shared" si="8"/>
        <v>28138</v>
      </c>
      <c r="G311">
        <v>2132</v>
      </c>
      <c r="H311">
        <v>4164</v>
      </c>
      <c r="I311">
        <v>59876.002979804478</v>
      </c>
      <c r="J311">
        <v>4.4242508030743286</v>
      </c>
      <c r="K311">
        <v>4</v>
      </c>
      <c r="L311">
        <v>0.511811023622047</v>
      </c>
      <c r="M311">
        <v>1.49606299212598</v>
      </c>
      <c r="N311">
        <v>30.92</v>
      </c>
      <c r="O311">
        <v>15.979999999999899</v>
      </c>
      <c r="P311">
        <v>0</v>
      </c>
      <c r="Q311" t="s">
        <v>158</v>
      </c>
      <c r="R311">
        <v>0</v>
      </c>
      <c r="S311">
        <v>0</v>
      </c>
      <c r="T311">
        <v>0</v>
      </c>
      <c r="U311">
        <v>0</v>
      </c>
      <c r="V311">
        <v>1</v>
      </c>
      <c r="W311">
        <v>0</v>
      </c>
      <c r="X311">
        <f t="shared" si="9"/>
        <v>1</v>
      </c>
    </row>
    <row r="312" spans="1:36" x14ac:dyDescent="0.2">
      <c r="A312">
        <v>43463</v>
      </c>
      <c r="B312">
        <v>2231</v>
      </c>
      <c r="C312">
        <v>263</v>
      </c>
      <c r="D312">
        <v>4565</v>
      </c>
      <c r="E312">
        <v>7.1333333333333337</v>
      </c>
      <c r="F312">
        <f t="shared" si="8"/>
        <v>32563.666666666668</v>
      </c>
      <c r="G312">
        <v>2669</v>
      </c>
      <c r="H312">
        <v>2464</v>
      </c>
      <c r="I312">
        <v>63826.633798688621</v>
      </c>
      <c r="J312">
        <v>2.7858724082934572</v>
      </c>
      <c r="K312">
        <v>2</v>
      </c>
      <c r="L312">
        <v>0.39370078740157399</v>
      </c>
      <c r="M312">
        <v>0.196850393700787</v>
      </c>
      <c r="N312">
        <v>28.94</v>
      </c>
      <c r="O312">
        <v>17.059999999999999</v>
      </c>
      <c r="P312">
        <v>0</v>
      </c>
      <c r="Q312" t="s">
        <v>159</v>
      </c>
      <c r="R312">
        <v>0</v>
      </c>
      <c r="S312">
        <v>0</v>
      </c>
      <c r="T312">
        <v>0</v>
      </c>
      <c r="U312">
        <v>0</v>
      </c>
      <c r="V312">
        <v>0</v>
      </c>
      <c r="W312">
        <v>1</v>
      </c>
      <c r="X312">
        <f t="shared" si="9"/>
        <v>1</v>
      </c>
    </row>
    <row r="313" spans="1:36" x14ac:dyDescent="0.2">
      <c r="A313">
        <v>43465</v>
      </c>
      <c r="B313">
        <v>3252</v>
      </c>
      <c r="C313">
        <v>293</v>
      </c>
      <c r="D313">
        <v>0</v>
      </c>
      <c r="E313">
        <v>8.0666666666666664</v>
      </c>
      <c r="F313">
        <f t="shared" si="8"/>
        <v>0</v>
      </c>
      <c r="G313">
        <v>1951</v>
      </c>
      <c r="H313">
        <v>238</v>
      </c>
      <c r="I313">
        <v>55042.011654516471</v>
      </c>
      <c r="J313">
        <v>3.916938257534226</v>
      </c>
      <c r="K313">
        <v>8</v>
      </c>
      <c r="L313">
        <v>0.118110236220472</v>
      </c>
      <c r="M313">
        <v>0.118110236220472</v>
      </c>
      <c r="N313">
        <v>28.94</v>
      </c>
      <c r="O313">
        <v>21.02</v>
      </c>
      <c r="P313">
        <v>0</v>
      </c>
      <c r="Q313" t="s">
        <v>154</v>
      </c>
      <c r="R313">
        <v>1</v>
      </c>
      <c r="S313">
        <v>0</v>
      </c>
      <c r="T313">
        <v>0</v>
      </c>
      <c r="U313">
        <v>0</v>
      </c>
      <c r="V313">
        <v>0</v>
      </c>
      <c r="W313">
        <v>0</v>
      </c>
      <c r="X313">
        <f t="shared" si="9"/>
        <v>0</v>
      </c>
    </row>
    <row r="317" spans="1:36" x14ac:dyDescent="0.2">
      <c r="X317" t="s">
        <v>164</v>
      </c>
      <c r="AE317" t="s">
        <v>165</v>
      </c>
    </row>
    <row r="318" spans="1:36" x14ac:dyDescent="0.2">
      <c r="X318" t="s">
        <v>3</v>
      </c>
      <c r="Y318" t="s">
        <v>5</v>
      </c>
      <c r="Z318" t="s">
        <v>2</v>
      </c>
      <c r="AA318" t="s">
        <v>9</v>
      </c>
      <c r="AC318" t="s">
        <v>162</v>
      </c>
      <c r="AE318" t="s">
        <v>3</v>
      </c>
      <c r="AF318" t="s">
        <v>5</v>
      </c>
      <c r="AG318" t="s">
        <v>2</v>
      </c>
      <c r="AH318" t="s">
        <v>9</v>
      </c>
      <c r="AJ318" t="s">
        <v>162</v>
      </c>
    </row>
    <row r="319" spans="1:36" x14ac:dyDescent="0.2">
      <c r="X319">
        <v>6.4666666666666668</v>
      </c>
      <c r="Y319">
        <v>2189</v>
      </c>
      <c r="Z319">
        <v>281</v>
      </c>
      <c r="AA319">
        <v>1488</v>
      </c>
      <c r="AC319">
        <v>9622.4</v>
      </c>
      <c r="AE319">
        <v>6.333333333333333</v>
      </c>
      <c r="AF319">
        <v>4437</v>
      </c>
      <c r="AG319">
        <v>532</v>
      </c>
      <c r="AH319">
        <v>3683</v>
      </c>
      <c r="AJ319">
        <v>23325.666666666664</v>
      </c>
    </row>
    <row r="320" spans="1:36" x14ac:dyDescent="0.2">
      <c r="X320">
        <v>6.333333333333333</v>
      </c>
      <c r="Y320">
        <v>2253</v>
      </c>
      <c r="Z320">
        <v>291</v>
      </c>
      <c r="AA320">
        <v>2292</v>
      </c>
      <c r="AC320">
        <v>14516</v>
      </c>
      <c r="AE320">
        <v>6.5333333333333332</v>
      </c>
      <c r="AF320">
        <v>4115</v>
      </c>
      <c r="AG320">
        <v>517</v>
      </c>
      <c r="AH320">
        <v>4369</v>
      </c>
      <c r="AJ320">
        <v>28544.133333333331</v>
      </c>
    </row>
    <row r="321" spans="3:36" x14ac:dyDescent="0.2">
      <c r="C321" t="s">
        <v>9</v>
      </c>
      <c r="D321" t="s">
        <v>5</v>
      </c>
      <c r="E321" t="s">
        <v>33</v>
      </c>
      <c r="H321" t="s">
        <v>9</v>
      </c>
      <c r="I321" t="s">
        <v>5</v>
      </c>
      <c r="J321" t="s">
        <v>33</v>
      </c>
      <c r="X321">
        <v>6.9333333333333336</v>
      </c>
      <c r="Y321">
        <v>2864</v>
      </c>
      <c r="Z321">
        <v>326</v>
      </c>
      <c r="AA321">
        <v>2380</v>
      </c>
      <c r="AC321">
        <v>16501.333333333332</v>
      </c>
      <c r="AE321">
        <v>6.666666666666667</v>
      </c>
      <c r="AF321">
        <v>4227</v>
      </c>
      <c r="AG321">
        <v>516</v>
      </c>
      <c r="AH321">
        <v>3723</v>
      </c>
      <c r="AJ321">
        <v>24820</v>
      </c>
    </row>
    <row r="322" spans="3:36" x14ac:dyDescent="0.2">
      <c r="C322">
        <v>7557</v>
      </c>
      <c r="D322">
        <v>6110</v>
      </c>
      <c r="E322">
        <v>1</v>
      </c>
      <c r="H322">
        <v>1488</v>
      </c>
      <c r="I322">
        <v>2189</v>
      </c>
      <c r="J322">
        <v>0</v>
      </c>
      <c r="X322">
        <v>6.7333333333333334</v>
      </c>
      <c r="Y322">
        <v>3984</v>
      </c>
      <c r="Z322">
        <v>523</v>
      </c>
      <c r="AA322">
        <v>3180</v>
      </c>
      <c r="AC322">
        <v>21412</v>
      </c>
      <c r="AE322">
        <v>6.8666666666666663</v>
      </c>
      <c r="AF322">
        <v>4172</v>
      </c>
      <c r="AG322">
        <v>491</v>
      </c>
      <c r="AH322">
        <v>4513</v>
      </c>
      <c r="AJ322">
        <v>30989.266666666666</v>
      </c>
    </row>
    <row r="323" spans="3:36" x14ac:dyDescent="0.2">
      <c r="C323">
        <v>4728</v>
      </c>
      <c r="D323">
        <v>5989</v>
      </c>
      <c r="E323">
        <v>1</v>
      </c>
      <c r="H323">
        <v>2292</v>
      </c>
      <c r="I323">
        <v>2253</v>
      </c>
      <c r="J323">
        <v>0</v>
      </c>
      <c r="X323">
        <v>8.0666666666666664</v>
      </c>
      <c r="Y323">
        <v>2841</v>
      </c>
      <c r="Z323">
        <v>312</v>
      </c>
      <c r="AA323">
        <v>2206</v>
      </c>
      <c r="AC323">
        <v>17795.066666666666</v>
      </c>
      <c r="AE323">
        <v>7</v>
      </c>
      <c r="AF323">
        <v>3415</v>
      </c>
      <c r="AG323">
        <v>399</v>
      </c>
      <c r="AH323">
        <v>3662</v>
      </c>
      <c r="AJ323">
        <v>25634</v>
      </c>
    </row>
    <row r="324" spans="3:36" x14ac:dyDescent="0.2">
      <c r="C324">
        <v>7249</v>
      </c>
      <c r="D324">
        <v>5754</v>
      </c>
      <c r="E324">
        <v>1</v>
      </c>
      <c r="H324">
        <v>2380</v>
      </c>
      <c r="I324">
        <v>2864</v>
      </c>
      <c r="J324">
        <v>0</v>
      </c>
      <c r="X324">
        <v>6.5</v>
      </c>
      <c r="Y324">
        <v>2085</v>
      </c>
      <c r="Z324">
        <v>279</v>
      </c>
      <c r="AA324">
        <v>2070</v>
      </c>
      <c r="AC324">
        <v>13455</v>
      </c>
      <c r="AE324">
        <v>8.2666666666666675</v>
      </c>
      <c r="AF324">
        <v>5006</v>
      </c>
      <c r="AG324">
        <v>626</v>
      </c>
      <c r="AH324">
        <v>5640</v>
      </c>
      <c r="AJ324">
        <v>46624.000000000007</v>
      </c>
    </row>
    <row r="325" spans="3:36" x14ac:dyDescent="0.2">
      <c r="C325">
        <v>4441</v>
      </c>
      <c r="D325">
        <v>6735</v>
      </c>
      <c r="E325">
        <v>1</v>
      </c>
      <c r="H325">
        <v>3180</v>
      </c>
      <c r="I325">
        <v>3984</v>
      </c>
      <c r="J325">
        <v>0</v>
      </c>
      <c r="X325">
        <v>6</v>
      </c>
      <c r="Y325">
        <v>2380</v>
      </c>
      <c r="Z325">
        <v>320</v>
      </c>
      <c r="AA325">
        <v>3232</v>
      </c>
      <c r="AC325">
        <v>19392</v>
      </c>
      <c r="AE325">
        <v>6.6</v>
      </c>
      <c r="AF325">
        <v>4811</v>
      </c>
      <c r="AG325">
        <v>599</v>
      </c>
      <c r="AH325">
        <v>4969</v>
      </c>
      <c r="AJ325">
        <v>32795.4</v>
      </c>
    </row>
    <row r="326" spans="3:36" x14ac:dyDescent="0.2">
      <c r="C326">
        <v>5252</v>
      </c>
      <c r="D326">
        <v>4551</v>
      </c>
      <c r="E326">
        <v>1</v>
      </c>
      <c r="H326">
        <v>3683</v>
      </c>
      <c r="I326">
        <v>4437</v>
      </c>
      <c r="J326">
        <v>0</v>
      </c>
      <c r="X326">
        <v>7.6</v>
      </c>
      <c r="Y326">
        <v>3497</v>
      </c>
      <c r="Z326">
        <v>398</v>
      </c>
      <c r="AA326">
        <v>3139</v>
      </c>
      <c r="AC326">
        <v>23856.399999999998</v>
      </c>
      <c r="AE326">
        <v>8.6666666666666661</v>
      </c>
      <c r="AF326">
        <v>3972</v>
      </c>
      <c r="AG326">
        <v>413</v>
      </c>
      <c r="AH326">
        <v>4826</v>
      </c>
      <c r="AJ326">
        <v>41825.333333333328</v>
      </c>
    </row>
    <row r="327" spans="3:36" x14ac:dyDescent="0.2">
      <c r="C327">
        <v>5903</v>
      </c>
      <c r="D327">
        <v>5286</v>
      </c>
      <c r="E327">
        <v>1</v>
      </c>
      <c r="H327">
        <v>2206</v>
      </c>
      <c r="I327">
        <v>2841</v>
      </c>
      <c r="J327">
        <v>0</v>
      </c>
      <c r="X327">
        <v>6.6</v>
      </c>
      <c r="Y327">
        <v>2756</v>
      </c>
      <c r="Z327">
        <v>316</v>
      </c>
      <c r="AA327">
        <v>3256</v>
      </c>
      <c r="AC327">
        <v>21489.599999999999</v>
      </c>
      <c r="AE327">
        <v>6.4</v>
      </c>
      <c r="AF327">
        <v>4103</v>
      </c>
      <c r="AG327">
        <v>539</v>
      </c>
      <c r="AH327">
        <v>4914</v>
      </c>
      <c r="AJ327">
        <v>31449.600000000002</v>
      </c>
    </row>
    <row r="328" spans="3:36" x14ac:dyDescent="0.2">
      <c r="H328">
        <v>2070</v>
      </c>
      <c r="I328">
        <v>2085</v>
      </c>
      <c r="J328">
        <v>0</v>
      </c>
      <c r="X328">
        <v>5.8</v>
      </c>
      <c r="Y328">
        <v>2772</v>
      </c>
      <c r="Z328">
        <v>392</v>
      </c>
      <c r="AA328">
        <v>2455</v>
      </c>
      <c r="AC328">
        <v>14239</v>
      </c>
      <c r="AE328">
        <v>7.7333333333333334</v>
      </c>
      <c r="AF328">
        <v>5376</v>
      </c>
      <c r="AG328">
        <v>602</v>
      </c>
      <c r="AH328">
        <v>4840</v>
      </c>
      <c r="AJ328">
        <v>37429.333333333336</v>
      </c>
    </row>
    <row r="329" spans="3:36" x14ac:dyDescent="0.2">
      <c r="H329">
        <v>3232</v>
      </c>
      <c r="I329">
        <v>2380</v>
      </c>
      <c r="J329">
        <v>0</v>
      </c>
      <c r="X329">
        <v>6.333333333333333</v>
      </c>
      <c r="Y329">
        <v>1706</v>
      </c>
      <c r="Z329">
        <v>212</v>
      </c>
      <c r="AA329">
        <v>3252</v>
      </c>
      <c r="AC329">
        <v>20596</v>
      </c>
      <c r="AE329">
        <v>6.7333333333333334</v>
      </c>
      <c r="AF329">
        <v>4767</v>
      </c>
      <c r="AG329">
        <v>544</v>
      </c>
      <c r="AH329">
        <v>4366</v>
      </c>
      <c r="AJ329">
        <v>29397.733333333334</v>
      </c>
    </row>
    <row r="330" spans="3:36" x14ac:dyDescent="0.2">
      <c r="H330">
        <v>3139</v>
      </c>
      <c r="I330">
        <v>3497</v>
      </c>
      <c r="J330">
        <v>0</v>
      </c>
      <c r="X330">
        <v>6.333333333333333</v>
      </c>
      <c r="Y330">
        <v>2616</v>
      </c>
      <c r="Z330">
        <v>350</v>
      </c>
      <c r="AA330">
        <v>2410</v>
      </c>
      <c r="AC330">
        <v>15263.333333333332</v>
      </c>
      <c r="AE330">
        <v>7</v>
      </c>
      <c r="AF330">
        <v>5263</v>
      </c>
      <c r="AG330">
        <v>618</v>
      </c>
      <c r="AH330">
        <v>4247</v>
      </c>
      <c r="AJ330">
        <v>29729</v>
      </c>
    </row>
    <row r="331" spans="3:36" x14ac:dyDescent="0.2">
      <c r="H331">
        <v>4369</v>
      </c>
      <c r="I331">
        <v>4115</v>
      </c>
      <c r="J331">
        <v>0</v>
      </c>
      <c r="X331">
        <v>7.2</v>
      </c>
      <c r="Y331">
        <v>2523</v>
      </c>
      <c r="Z331">
        <v>289</v>
      </c>
      <c r="AA331">
        <v>2668</v>
      </c>
      <c r="AC331">
        <v>19209.600000000002</v>
      </c>
      <c r="AE331">
        <v>7.5333333333333332</v>
      </c>
      <c r="AF331">
        <v>2708</v>
      </c>
      <c r="AG331">
        <v>350</v>
      </c>
      <c r="AH331">
        <v>4320</v>
      </c>
      <c r="AJ331">
        <v>32544</v>
      </c>
    </row>
    <row r="332" spans="3:36" x14ac:dyDescent="0.2">
      <c r="H332">
        <v>3723</v>
      </c>
      <c r="I332">
        <v>4227</v>
      </c>
      <c r="J332">
        <v>0</v>
      </c>
      <c r="X332">
        <v>6.2666666666666666</v>
      </c>
      <c r="Y332">
        <v>2150</v>
      </c>
      <c r="Z332">
        <v>308</v>
      </c>
      <c r="AA332">
        <v>2638</v>
      </c>
      <c r="AC332">
        <v>16531.466666666667</v>
      </c>
      <c r="AE332">
        <v>6.333333333333333</v>
      </c>
      <c r="AF332">
        <v>3985</v>
      </c>
      <c r="AG332">
        <v>498</v>
      </c>
      <c r="AH332">
        <v>3646</v>
      </c>
      <c r="AJ332">
        <v>23091.333333333332</v>
      </c>
    </row>
    <row r="333" spans="3:36" x14ac:dyDescent="0.2">
      <c r="H333">
        <v>3256</v>
      </c>
      <c r="I333">
        <v>2756</v>
      </c>
      <c r="J333">
        <v>0</v>
      </c>
      <c r="X333">
        <v>6.2666666666666666</v>
      </c>
      <c r="Y333">
        <v>3379</v>
      </c>
      <c r="Z333">
        <v>417</v>
      </c>
      <c r="AA333">
        <v>2308</v>
      </c>
      <c r="AC333">
        <v>14463.466666666667</v>
      </c>
      <c r="AE333">
        <v>6.666666666666667</v>
      </c>
      <c r="AF333">
        <v>4355</v>
      </c>
      <c r="AG333">
        <v>547</v>
      </c>
      <c r="AH333">
        <v>5899</v>
      </c>
      <c r="AJ333">
        <v>39326.666666666672</v>
      </c>
    </row>
    <row r="334" spans="3:36" x14ac:dyDescent="0.2">
      <c r="H334">
        <v>2455</v>
      </c>
      <c r="I334">
        <v>2772</v>
      </c>
      <c r="J334">
        <v>0</v>
      </c>
      <c r="X334">
        <v>6.7333333333333334</v>
      </c>
      <c r="Y334">
        <v>3218</v>
      </c>
      <c r="Z334">
        <v>383</v>
      </c>
      <c r="AA334">
        <v>2908</v>
      </c>
      <c r="AC334">
        <v>19580.533333333333</v>
      </c>
      <c r="AE334">
        <v>6.333333333333333</v>
      </c>
      <c r="AF334">
        <v>2251</v>
      </c>
      <c r="AG334">
        <v>289</v>
      </c>
      <c r="AH334">
        <v>4701</v>
      </c>
      <c r="AJ334">
        <v>29773</v>
      </c>
    </row>
    <row r="335" spans="3:36" x14ac:dyDescent="0.2">
      <c r="H335">
        <v>3252</v>
      </c>
      <c r="I335">
        <v>1706</v>
      </c>
      <c r="J335">
        <v>0</v>
      </c>
      <c r="X335">
        <v>6.7333333333333334</v>
      </c>
      <c r="Y335">
        <v>2522</v>
      </c>
      <c r="Z335">
        <v>303</v>
      </c>
      <c r="AA335">
        <v>2527</v>
      </c>
      <c r="AC335">
        <v>17015.133333333335</v>
      </c>
      <c r="AE335">
        <v>7.666666666666667</v>
      </c>
      <c r="AF335">
        <v>3051</v>
      </c>
      <c r="AG335">
        <v>378</v>
      </c>
      <c r="AH335">
        <v>3467</v>
      </c>
      <c r="AJ335">
        <v>26580.333333333336</v>
      </c>
    </row>
    <row r="336" spans="3:36" x14ac:dyDescent="0.2">
      <c r="H336">
        <v>2410</v>
      </c>
      <c r="I336">
        <v>2616</v>
      </c>
      <c r="J336">
        <v>0</v>
      </c>
      <c r="X336">
        <v>6.2666666666666666</v>
      </c>
      <c r="Y336">
        <v>2677</v>
      </c>
      <c r="Z336">
        <v>388</v>
      </c>
      <c r="AA336">
        <v>2428</v>
      </c>
      <c r="AC336">
        <v>15215.466666666667</v>
      </c>
      <c r="AE336">
        <v>7.1333333333333337</v>
      </c>
      <c r="AF336">
        <v>4482</v>
      </c>
      <c r="AG336">
        <v>496</v>
      </c>
      <c r="AH336">
        <v>5530</v>
      </c>
      <c r="AJ336">
        <v>39447.333333333336</v>
      </c>
    </row>
    <row r="337" spans="8:36" x14ac:dyDescent="0.2">
      <c r="H337">
        <v>4513</v>
      </c>
      <c r="I337">
        <v>4172</v>
      </c>
      <c r="J337">
        <v>0</v>
      </c>
      <c r="X337">
        <v>6.666666666666667</v>
      </c>
      <c r="Y337">
        <v>2272</v>
      </c>
      <c r="Z337">
        <v>257</v>
      </c>
      <c r="AA337">
        <v>2900</v>
      </c>
      <c r="AC337">
        <v>19333.333333333336</v>
      </c>
      <c r="AE337">
        <v>6.2666666666666666</v>
      </c>
      <c r="AF337">
        <v>4861</v>
      </c>
      <c r="AG337">
        <v>631</v>
      </c>
      <c r="AH337">
        <v>5349</v>
      </c>
      <c r="AJ337">
        <v>33520.400000000001</v>
      </c>
    </row>
    <row r="338" spans="8:36" x14ac:dyDescent="0.2">
      <c r="H338">
        <v>3662</v>
      </c>
      <c r="I338">
        <v>3415</v>
      </c>
      <c r="J338">
        <v>0</v>
      </c>
      <c r="X338">
        <v>6.6</v>
      </c>
      <c r="Y338">
        <v>2279</v>
      </c>
      <c r="Z338">
        <v>279</v>
      </c>
      <c r="AA338">
        <v>1921</v>
      </c>
      <c r="AC338">
        <v>12678.599999999999</v>
      </c>
      <c r="AE338">
        <v>6.4666666666666668</v>
      </c>
      <c r="AF338">
        <v>3613</v>
      </c>
      <c r="AG338">
        <v>416</v>
      </c>
      <c r="AH338">
        <v>3445</v>
      </c>
      <c r="AJ338">
        <v>22277.666666666668</v>
      </c>
    </row>
    <row r="339" spans="8:36" x14ac:dyDescent="0.2">
      <c r="H339">
        <v>2668</v>
      </c>
      <c r="I339">
        <v>2523</v>
      </c>
      <c r="J339">
        <v>0</v>
      </c>
      <c r="X339">
        <v>6.1333333333333337</v>
      </c>
      <c r="Y339">
        <v>2273</v>
      </c>
      <c r="Z339">
        <v>338</v>
      </c>
      <c r="AA339">
        <v>2436</v>
      </c>
      <c r="AC339">
        <v>14940.800000000001</v>
      </c>
      <c r="AE339">
        <v>6.8</v>
      </c>
      <c r="AF339">
        <v>4516</v>
      </c>
      <c r="AG339">
        <v>530</v>
      </c>
      <c r="AH339">
        <v>5333</v>
      </c>
      <c r="AJ339">
        <v>36264.400000000001</v>
      </c>
    </row>
    <row r="340" spans="8:36" x14ac:dyDescent="0.2">
      <c r="H340">
        <v>2638</v>
      </c>
      <c r="I340">
        <v>2150</v>
      </c>
      <c r="J340">
        <v>0</v>
      </c>
      <c r="X340">
        <v>6.4</v>
      </c>
      <c r="Y340">
        <v>2528</v>
      </c>
      <c r="Z340">
        <v>333</v>
      </c>
      <c r="AA340">
        <v>2838</v>
      </c>
      <c r="AC340">
        <v>18163.2</v>
      </c>
      <c r="AE340">
        <v>6.2666666666666666</v>
      </c>
      <c r="AF340">
        <v>4740</v>
      </c>
      <c r="AG340">
        <v>621</v>
      </c>
      <c r="AH340">
        <v>4743</v>
      </c>
      <c r="AJ340">
        <v>29722.799999999999</v>
      </c>
    </row>
    <row r="341" spans="8:36" x14ac:dyDescent="0.2">
      <c r="H341">
        <v>2308</v>
      </c>
      <c r="I341">
        <v>3379</v>
      </c>
      <c r="J341">
        <v>0</v>
      </c>
      <c r="X341">
        <v>6.2666666666666666</v>
      </c>
      <c r="Y341">
        <v>2630</v>
      </c>
      <c r="Z341">
        <v>319</v>
      </c>
      <c r="AA341">
        <v>3187</v>
      </c>
      <c r="AC341">
        <v>19971.866666666665</v>
      </c>
      <c r="AE341">
        <v>6.666666666666667</v>
      </c>
      <c r="AF341">
        <v>2824</v>
      </c>
      <c r="AG341">
        <v>351</v>
      </c>
      <c r="AH341">
        <v>3552</v>
      </c>
      <c r="AJ341">
        <v>23680</v>
      </c>
    </row>
    <row r="342" spans="8:36" x14ac:dyDescent="0.2">
      <c r="H342">
        <v>2908</v>
      </c>
      <c r="I342">
        <v>3218</v>
      </c>
      <c r="J342">
        <v>0</v>
      </c>
      <c r="X342">
        <v>6.2</v>
      </c>
      <c r="Y342">
        <v>1928</v>
      </c>
      <c r="Z342">
        <v>253</v>
      </c>
      <c r="AA342">
        <v>2308</v>
      </c>
      <c r="AC342">
        <v>14309.6</v>
      </c>
      <c r="AE342">
        <v>6.666666666666667</v>
      </c>
      <c r="AF342">
        <v>3106</v>
      </c>
      <c r="AG342">
        <v>342</v>
      </c>
      <c r="AH342">
        <v>3855</v>
      </c>
      <c r="AJ342">
        <v>25700</v>
      </c>
    </row>
    <row r="343" spans="8:36" x14ac:dyDescent="0.2">
      <c r="H343">
        <v>5640</v>
      </c>
      <c r="I343">
        <v>5006</v>
      </c>
      <c r="J343">
        <v>0</v>
      </c>
      <c r="X343">
        <v>6.7333333333333334</v>
      </c>
      <c r="Y343">
        <v>3399</v>
      </c>
      <c r="Z343">
        <v>406</v>
      </c>
      <c r="AA343">
        <v>3214</v>
      </c>
      <c r="AC343">
        <v>21640.933333333334</v>
      </c>
      <c r="AE343">
        <v>6.4666666666666668</v>
      </c>
      <c r="AF343">
        <v>3908</v>
      </c>
      <c r="AG343">
        <v>497</v>
      </c>
      <c r="AH343">
        <v>4848</v>
      </c>
      <c r="AJ343">
        <v>31350.400000000001</v>
      </c>
    </row>
    <row r="344" spans="8:36" x14ac:dyDescent="0.2">
      <c r="H344">
        <v>4969</v>
      </c>
      <c r="I344">
        <v>4811</v>
      </c>
      <c r="J344">
        <v>0</v>
      </c>
      <c r="X344">
        <v>7</v>
      </c>
      <c r="Y344">
        <v>3573</v>
      </c>
      <c r="Z344">
        <v>430</v>
      </c>
      <c r="AA344">
        <v>3040</v>
      </c>
      <c r="AC344">
        <v>21280</v>
      </c>
      <c r="AE344">
        <v>7.333333333333333</v>
      </c>
      <c r="AF344">
        <v>5991</v>
      </c>
      <c r="AG344">
        <v>713</v>
      </c>
      <c r="AH344">
        <v>5030</v>
      </c>
      <c r="AJ344">
        <v>36886.666666666664</v>
      </c>
    </row>
    <row r="345" spans="8:36" x14ac:dyDescent="0.2">
      <c r="H345">
        <v>2527</v>
      </c>
      <c r="I345">
        <v>2522</v>
      </c>
      <c r="J345">
        <v>0</v>
      </c>
      <c r="X345">
        <v>6.4</v>
      </c>
      <c r="Y345">
        <v>1984</v>
      </c>
      <c r="Z345">
        <v>257</v>
      </c>
      <c r="AA345">
        <v>3210</v>
      </c>
      <c r="AC345">
        <v>20544</v>
      </c>
      <c r="AE345">
        <v>5.7333333333333334</v>
      </c>
      <c r="AF345">
        <v>2994</v>
      </c>
      <c r="AG345">
        <v>405</v>
      </c>
      <c r="AH345">
        <v>4080</v>
      </c>
      <c r="AJ345">
        <v>23392</v>
      </c>
    </row>
    <row r="346" spans="8:36" x14ac:dyDescent="0.2">
      <c r="H346">
        <v>2428</v>
      </c>
      <c r="I346">
        <v>2677</v>
      </c>
      <c r="J346">
        <v>0</v>
      </c>
      <c r="X346">
        <v>6.2666666666666666</v>
      </c>
      <c r="Y346">
        <v>2417</v>
      </c>
      <c r="Z346">
        <v>337</v>
      </c>
      <c r="AA346">
        <v>2579</v>
      </c>
      <c r="AC346">
        <v>16161.733333333334</v>
      </c>
      <c r="AE346">
        <v>6.0666666666666664</v>
      </c>
      <c r="AF346">
        <v>2782</v>
      </c>
      <c r="AG346">
        <v>390</v>
      </c>
      <c r="AH346">
        <v>3809</v>
      </c>
      <c r="AJ346">
        <v>23107.933333333331</v>
      </c>
    </row>
    <row r="347" spans="8:36" x14ac:dyDescent="0.2">
      <c r="H347">
        <v>2900</v>
      </c>
      <c r="I347">
        <v>2272</v>
      </c>
      <c r="J347">
        <v>0</v>
      </c>
      <c r="X347">
        <v>6.0666666666666664</v>
      </c>
      <c r="Y347">
        <v>2119</v>
      </c>
      <c r="Z347">
        <v>273</v>
      </c>
      <c r="AA347">
        <v>1976</v>
      </c>
      <c r="AC347">
        <v>11987.733333333334</v>
      </c>
      <c r="AE347">
        <v>6.6</v>
      </c>
      <c r="AF347">
        <v>4665</v>
      </c>
      <c r="AG347">
        <v>574</v>
      </c>
      <c r="AH347">
        <v>5001</v>
      </c>
      <c r="AJ347">
        <v>33006.6</v>
      </c>
    </row>
    <row r="348" spans="8:36" x14ac:dyDescent="0.2">
      <c r="H348">
        <v>4826</v>
      </c>
      <c r="I348">
        <v>3972</v>
      </c>
      <c r="J348">
        <v>0</v>
      </c>
      <c r="X348">
        <v>6</v>
      </c>
      <c r="Y348">
        <v>2262</v>
      </c>
      <c r="Z348">
        <v>304</v>
      </c>
      <c r="AA348">
        <v>2873</v>
      </c>
      <c r="AC348">
        <v>17238</v>
      </c>
      <c r="AE348">
        <v>6.7333333333333334</v>
      </c>
      <c r="AF348">
        <v>3828</v>
      </c>
      <c r="AG348">
        <v>484</v>
      </c>
      <c r="AH348">
        <v>4251</v>
      </c>
      <c r="AJ348">
        <v>28623.4</v>
      </c>
    </row>
    <row r="349" spans="8:36" x14ac:dyDescent="0.2">
      <c r="H349">
        <v>4914</v>
      </c>
      <c r="I349">
        <v>4103</v>
      </c>
      <c r="J349">
        <v>0</v>
      </c>
      <c r="X349">
        <v>6.4</v>
      </c>
      <c r="Y349">
        <v>2794</v>
      </c>
      <c r="Z349">
        <v>362</v>
      </c>
      <c r="AA349">
        <v>3162</v>
      </c>
      <c r="AC349">
        <v>20236.800000000003</v>
      </c>
      <c r="AE349">
        <v>6.8</v>
      </c>
      <c r="AF349">
        <v>3518</v>
      </c>
      <c r="AG349">
        <v>434</v>
      </c>
      <c r="AH349">
        <v>3854</v>
      </c>
      <c r="AJ349">
        <v>26207.200000000001</v>
      </c>
    </row>
    <row r="350" spans="8:36" x14ac:dyDescent="0.2">
      <c r="H350">
        <v>4840</v>
      </c>
      <c r="I350">
        <v>5376</v>
      </c>
      <c r="J350">
        <v>0</v>
      </c>
      <c r="X350">
        <v>6.0666666666666664</v>
      </c>
      <c r="Y350">
        <v>2695</v>
      </c>
      <c r="Z350">
        <v>370</v>
      </c>
      <c r="AA350">
        <v>2802</v>
      </c>
      <c r="AC350">
        <v>16998.8</v>
      </c>
      <c r="AE350">
        <v>6.7333333333333334</v>
      </c>
      <c r="AF350">
        <v>3411</v>
      </c>
      <c r="AG350">
        <v>435</v>
      </c>
      <c r="AH350">
        <v>3627</v>
      </c>
      <c r="AJ350">
        <v>24421.8</v>
      </c>
    </row>
    <row r="351" spans="8:36" x14ac:dyDescent="0.2">
      <c r="H351">
        <v>1921</v>
      </c>
      <c r="I351">
        <v>2279</v>
      </c>
      <c r="J351">
        <v>0</v>
      </c>
      <c r="X351">
        <v>6.2666666666666666</v>
      </c>
      <c r="Y351">
        <v>3162</v>
      </c>
      <c r="Z351">
        <v>415</v>
      </c>
      <c r="AA351">
        <v>2961</v>
      </c>
      <c r="AC351">
        <v>18555.599999999999</v>
      </c>
      <c r="AE351">
        <v>6.666666666666667</v>
      </c>
      <c r="AF351">
        <v>4534</v>
      </c>
      <c r="AG351">
        <v>547</v>
      </c>
      <c r="AH351">
        <v>5075</v>
      </c>
      <c r="AJ351">
        <v>33833.333333333336</v>
      </c>
    </row>
    <row r="352" spans="8:36" x14ac:dyDescent="0.2">
      <c r="H352">
        <v>2436</v>
      </c>
      <c r="I352">
        <v>2273</v>
      </c>
      <c r="J352">
        <v>0</v>
      </c>
      <c r="X352">
        <v>21</v>
      </c>
      <c r="Y352">
        <v>21</v>
      </c>
      <c r="Z352">
        <v>1</v>
      </c>
      <c r="AA352">
        <v>132</v>
      </c>
      <c r="AC352">
        <v>2772</v>
      </c>
      <c r="AE352">
        <v>6.7333333333333334</v>
      </c>
      <c r="AF352">
        <v>4979</v>
      </c>
      <c r="AG352">
        <v>623</v>
      </c>
      <c r="AH352">
        <v>6499</v>
      </c>
      <c r="AJ352">
        <v>43759.933333333334</v>
      </c>
    </row>
    <row r="353" spans="8:36" x14ac:dyDescent="0.2">
      <c r="H353">
        <v>2838</v>
      </c>
      <c r="I353">
        <v>2528</v>
      </c>
      <c r="J353">
        <v>0</v>
      </c>
      <c r="X353">
        <v>7.0666666666666664</v>
      </c>
      <c r="Y353">
        <v>2610</v>
      </c>
      <c r="Z353">
        <v>335</v>
      </c>
      <c r="AA353">
        <v>2739</v>
      </c>
      <c r="AC353">
        <v>19355.599999999999</v>
      </c>
      <c r="AE353">
        <v>7.2</v>
      </c>
      <c r="AF353">
        <v>3895</v>
      </c>
      <c r="AG353">
        <v>438</v>
      </c>
      <c r="AH353">
        <v>3274</v>
      </c>
      <c r="AJ353">
        <v>23572.799999999999</v>
      </c>
    </row>
    <row r="354" spans="8:36" x14ac:dyDescent="0.2">
      <c r="H354">
        <v>3187</v>
      </c>
      <c r="I354">
        <v>2630</v>
      </c>
      <c r="J354">
        <v>0</v>
      </c>
      <c r="X354">
        <v>6.1333333333333337</v>
      </c>
      <c r="Y354">
        <v>2235</v>
      </c>
      <c r="Z354">
        <v>305</v>
      </c>
      <c r="AA354">
        <v>3018</v>
      </c>
      <c r="AC354">
        <v>18510.400000000001</v>
      </c>
      <c r="AE354">
        <v>6.9333333333333336</v>
      </c>
      <c r="AF354">
        <v>3641</v>
      </c>
      <c r="AG354">
        <v>422</v>
      </c>
      <c r="AH354">
        <v>4593</v>
      </c>
      <c r="AJ354">
        <v>31844.799999999999</v>
      </c>
    </row>
    <row r="355" spans="8:36" x14ac:dyDescent="0.2">
      <c r="H355">
        <v>4366</v>
      </c>
      <c r="I355">
        <v>4767</v>
      </c>
      <c r="J355">
        <v>0</v>
      </c>
      <c r="X355">
        <v>6.2666666666666666</v>
      </c>
      <c r="Y355">
        <v>2986</v>
      </c>
      <c r="Z355">
        <v>418</v>
      </c>
      <c r="AA355">
        <v>2769</v>
      </c>
      <c r="AC355">
        <v>17352.400000000001</v>
      </c>
      <c r="AE355">
        <v>6.4</v>
      </c>
      <c r="AF355">
        <v>5780</v>
      </c>
      <c r="AG355">
        <v>738</v>
      </c>
      <c r="AH355">
        <v>5252</v>
      </c>
      <c r="AJ355">
        <v>33612.800000000003</v>
      </c>
    </row>
    <row r="356" spans="8:36" x14ac:dyDescent="0.2">
      <c r="H356">
        <v>4247</v>
      </c>
      <c r="I356">
        <v>5263</v>
      </c>
      <c r="J356">
        <v>0</v>
      </c>
      <c r="X356">
        <v>6.333333333333333</v>
      </c>
      <c r="Y356">
        <v>3460</v>
      </c>
      <c r="Z356">
        <v>409</v>
      </c>
      <c r="AA356">
        <v>2736</v>
      </c>
      <c r="AC356">
        <v>17328</v>
      </c>
      <c r="AE356">
        <v>7.2666666666666666</v>
      </c>
      <c r="AF356">
        <v>4443</v>
      </c>
      <c r="AG356">
        <v>501</v>
      </c>
      <c r="AH356">
        <v>4590</v>
      </c>
      <c r="AJ356">
        <v>33354</v>
      </c>
    </row>
    <row r="357" spans="8:36" x14ac:dyDescent="0.2">
      <c r="H357">
        <v>2308</v>
      </c>
      <c r="I357">
        <v>1928</v>
      </c>
      <c r="J357">
        <v>0</v>
      </c>
      <c r="X357">
        <v>6.666666666666667</v>
      </c>
      <c r="Y357">
        <v>2288</v>
      </c>
      <c r="Z357">
        <v>284</v>
      </c>
      <c r="AA357">
        <v>2406</v>
      </c>
      <c r="AC357">
        <v>16040</v>
      </c>
      <c r="AE357">
        <v>6</v>
      </c>
      <c r="AF357">
        <v>4171</v>
      </c>
      <c r="AG357">
        <v>538</v>
      </c>
      <c r="AH357">
        <v>4901</v>
      </c>
      <c r="AJ357">
        <v>29406</v>
      </c>
    </row>
    <row r="358" spans="8:36" x14ac:dyDescent="0.2">
      <c r="H358">
        <v>4320</v>
      </c>
      <c r="I358">
        <v>2708</v>
      </c>
      <c r="J358">
        <v>0</v>
      </c>
      <c r="X358">
        <v>6.0666666666666664</v>
      </c>
      <c r="Y358">
        <v>3077</v>
      </c>
      <c r="Z358">
        <v>399</v>
      </c>
      <c r="AA358">
        <v>2957</v>
      </c>
      <c r="AC358">
        <v>17939.133333333331</v>
      </c>
      <c r="AE358">
        <v>6.2</v>
      </c>
      <c r="AF358">
        <v>4571</v>
      </c>
      <c r="AG358">
        <v>602</v>
      </c>
      <c r="AH358">
        <v>5470</v>
      </c>
      <c r="AJ358">
        <v>33914</v>
      </c>
    </row>
    <row r="359" spans="8:36" x14ac:dyDescent="0.2">
      <c r="H359">
        <v>3214</v>
      </c>
      <c r="I359">
        <v>3399</v>
      </c>
      <c r="J359">
        <v>0</v>
      </c>
      <c r="X359">
        <v>7</v>
      </c>
      <c r="Y359">
        <v>3421</v>
      </c>
      <c r="Z359">
        <v>369</v>
      </c>
      <c r="AA359">
        <v>3064</v>
      </c>
      <c r="AC359">
        <v>21448</v>
      </c>
      <c r="AE359">
        <v>6.4</v>
      </c>
      <c r="AF359">
        <v>2725</v>
      </c>
      <c r="AG359">
        <v>344</v>
      </c>
      <c r="AH359">
        <v>3582</v>
      </c>
      <c r="AJ359">
        <v>22924.800000000003</v>
      </c>
    </row>
    <row r="360" spans="8:36" x14ac:dyDescent="0.2">
      <c r="H360">
        <v>3040</v>
      </c>
      <c r="I360">
        <v>3573</v>
      </c>
      <c r="J360">
        <v>0</v>
      </c>
      <c r="X360">
        <v>6.8</v>
      </c>
      <c r="Y360">
        <v>2865</v>
      </c>
      <c r="Z360">
        <v>360</v>
      </c>
      <c r="AA360">
        <v>2604</v>
      </c>
      <c r="AC360">
        <v>17707.2</v>
      </c>
      <c r="AE360">
        <v>6.5333333333333332</v>
      </c>
      <c r="AF360">
        <v>4521</v>
      </c>
      <c r="AG360">
        <v>568</v>
      </c>
      <c r="AH360">
        <v>5005</v>
      </c>
      <c r="AJ360">
        <v>32699.333333333332</v>
      </c>
    </row>
    <row r="361" spans="8:36" x14ac:dyDescent="0.2">
      <c r="H361">
        <v>3646</v>
      </c>
      <c r="I361">
        <v>3985</v>
      </c>
      <c r="J361">
        <v>0</v>
      </c>
      <c r="X361">
        <v>6.7692307692307692</v>
      </c>
      <c r="Y361">
        <v>2752</v>
      </c>
      <c r="Z361">
        <v>372</v>
      </c>
      <c r="AA361">
        <v>3254</v>
      </c>
      <c r="AC361">
        <v>22027.076923076922</v>
      </c>
      <c r="AE361">
        <v>6.7333333333333334</v>
      </c>
      <c r="AF361">
        <v>4642</v>
      </c>
      <c r="AG361">
        <v>578</v>
      </c>
      <c r="AH361">
        <v>5089</v>
      </c>
      <c r="AJ361">
        <v>34265.933333333334</v>
      </c>
    </row>
    <row r="362" spans="8:36" x14ac:dyDescent="0.2">
      <c r="H362">
        <v>5899</v>
      </c>
      <c r="I362">
        <v>4355</v>
      </c>
      <c r="J362">
        <v>0</v>
      </c>
      <c r="X362">
        <v>6.333333333333333</v>
      </c>
      <c r="Y362">
        <v>3623</v>
      </c>
      <c r="Z362">
        <v>464</v>
      </c>
      <c r="AA362">
        <v>3065</v>
      </c>
      <c r="AC362">
        <v>19411.666666666664</v>
      </c>
      <c r="AE362">
        <v>6.7333333333333334</v>
      </c>
      <c r="AF362">
        <v>3967</v>
      </c>
      <c r="AG362">
        <v>512</v>
      </c>
      <c r="AH362">
        <v>3563</v>
      </c>
      <c r="AJ362">
        <v>23990.866666666669</v>
      </c>
    </row>
    <row r="363" spans="8:36" x14ac:dyDescent="0.2">
      <c r="H363">
        <v>4701</v>
      </c>
      <c r="I363">
        <v>2251</v>
      </c>
      <c r="J363">
        <v>0</v>
      </c>
      <c r="X363">
        <v>6.4666666666666668</v>
      </c>
      <c r="Y363">
        <v>2488</v>
      </c>
      <c r="Z363">
        <v>325</v>
      </c>
      <c r="AA363">
        <v>2671</v>
      </c>
      <c r="AC363">
        <v>17272.466666666667</v>
      </c>
      <c r="AE363">
        <v>6.4666666666666668</v>
      </c>
      <c r="AF363">
        <v>4857</v>
      </c>
      <c r="AG363">
        <v>603</v>
      </c>
      <c r="AH363">
        <v>4991</v>
      </c>
      <c r="AJ363">
        <v>32275.133333333335</v>
      </c>
    </row>
    <row r="364" spans="8:36" x14ac:dyDescent="0.2">
      <c r="H364">
        <v>3210</v>
      </c>
      <c r="I364">
        <v>1984</v>
      </c>
      <c r="J364">
        <v>0</v>
      </c>
      <c r="X364">
        <v>6.4666666666666668</v>
      </c>
      <c r="Y364">
        <v>3102</v>
      </c>
      <c r="Z364">
        <v>383</v>
      </c>
      <c r="AA364">
        <v>2875</v>
      </c>
      <c r="AC364">
        <v>18591.666666666668</v>
      </c>
      <c r="AE364">
        <v>6.666666666666667</v>
      </c>
      <c r="AF364">
        <v>4896</v>
      </c>
      <c r="AG364">
        <v>561</v>
      </c>
      <c r="AH364">
        <v>4837</v>
      </c>
      <c r="AJ364">
        <v>32246.666666666668</v>
      </c>
    </row>
    <row r="365" spans="8:36" x14ac:dyDescent="0.2">
      <c r="H365">
        <v>2579</v>
      </c>
      <c r="I365">
        <v>2417</v>
      </c>
      <c r="J365">
        <v>0</v>
      </c>
      <c r="X365">
        <v>6.2666666666666666</v>
      </c>
      <c r="Y365">
        <v>3064</v>
      </c>
      <c r="Z365">
        <v>419</v>
      </c>
      <c r="AA365">
        <v>2407</v>
      </c>
      <c r="AC365">
        <v>15083.866666666667</v>
      </c>
      <c r="AE365">
        <v>7.0714285714285712</v>
      </c>
      <c r="AF365">
        <v>3261</v>
      </c>
      <c r="AG365">
        <v>434</v>
      </c>
      <c r="AH365">
        <v>3377</v>
      </c>
      <c r="AJ365">
        <v>23880.214285714286</v>
      </c>
    </row>
    <row r="366" spans="8:36" x14ac:dyDescent="0.2">
      <c r="H366">
        <v>3467</v>
      </c>
      <c r="I366">
        <v>3051</v>
      </c>
      <c r="J366">
        <v>0</v>
      </c>
      <c r="X366">
        <v>6.6</v>
      </c>
      <c r="Y366">
        <v>2592</v>
      </c>
      <c r="Z366">
        <v>318</v>
      </c>
      <c r="AA366">
        <v>2178</v>
      </c>
      <c r="AC366">
        <v>14374.8</v>
      </c>
      <c r="AE366">
        <v>6.4</v>
      </c>
      <c r="AF366">
        <v>4172</v>
      </c>
      <c r="AG366">
        <v>560</v>
      </c>
      <c r="AH366">
        <v>3321</v>
      </c>
      <c r="AJ366">
        <v>21254.400000000001</v>
      </c>
    </row>
    <row r="367" spans="8:36" x14ac:dyDescent="0.2">
      <c r="H367">
        <v>5530</v>
      </c>
      <c r="I367">
        <v>4482</v>
      </c>
      <c r="J367">
        <v>0</v>
      </c>
      <c r="X367">
        <v>7.2</v>
      </c>
      <c r="Y367">
        <v>3894</v>
      </c>
      <c r="Z367">
        <v>433</v>
      </c>
      <c r="AA367">
        <v>2202</v>
      </c>
      <c r="AC367">
        <v>15854.4</v>
      </c>
      <c r="AE367">
        <v>6.8666666666666663</v>
      </c>
      <c r="AF367">
        <v>4813</v>
      </c>
      <c r="AG367">
        <v>592</v>
      </c>
      <c r="AH367">
        <v>5121</v>
      </c>
      <c r="AJ367">
        <v>35164.199999999997</v>
      </c>
    </row>
    <row r="368" spans="8:36" x14ac:dyDescent="0.2">
      <c r="H368">
        <v>5349</v>
      </c>
      <c r="I368">
        <v>4861</v>
      </c>
      <c r="J368">
        <v>0</v>
      </c>
      <c r="X368">
        <v>9</v>
      </c>
      <c r="Y368">
        <v>3096</v>
      </c>
      <c r="Z368">
        <v>350</v>
      </c>
      <c r="AA368">
        <v>2697</v>
      </c>
      <c r="AC368">
        <v>24273</v>
      </c>
      <c r="AE368">
        <v>7.9333333333333336</v>
      </c>
      <c r="AF368">
        <v>7033</v>
      </c>
      <c r="AG368">
        <v>765</v>
      </c>
      <c r="AH368">
        <v>6213</v>
      </c>
      <c r="AJ368">
        <v>49289.8</v>
      </c>
    </row>
    <row r="369" spans="8:36" x14ac:dyDescent="0.2">
      <c r="H369">
        <v>1976</v>
      </c>
      <c r="I369">
        <v>2119</v>
      </c>
      <c r="J369">
        <v>0</v>
      </c>
      <c r="X369">
        <v>7</v>
      </c>
      <c r="Y369">
        <v>3320</v>
      </c>
      <c r="Z369">
        <v>373</v>
      </c>
      <c r="AA369">
        <v>3218</v>
      </c>
      <c r="AC369">
        <v>22526</v>
      </c>
      <c r="AE369">
        <v>6.666666666666667</v>
      </c>
      <c r="AF369">
        <v>4669</v>
      </c>
      <c r="AG369">
        <v>555</v>
      </c>
      <c r="AH369">
        <v>5339</v>
      </c>
      <c r="AJ369">
        <v>35593.333333333336</v>
      </c>
    </row>
    <row r="370" spans="8:36" x14ac:dyDescent="0.2">
      <c r="H370">
        <v>2873</v>
      </c>
      <c r="I370">
        <v>2262</v>
      </c>
      <c r="J370">
        <v>0</v>
      </c>
      <c r="X370">
        <v>6.4666666666666668</v>
      </c>
      <c r="Y370">
        <v>3190</v>
      </c>
      <c r="Z370">
        <v>401</v>
      </c>
      <c r="AA370">
        <v>3142</v>
      </c>
      <c r="AC370">
        <v>20318.266666666666</v>
      </c>
      <c r="AE370">
        <v>6.2666666666666666</v>
      </c>
      <c r="AF370">
        <v>3322</v>
      </c>
      <c r="AG370">
        <v>456</v>
      </c>
      <c r="AH370">
        <v>3410</v>
      </c>
      <c r="AJ370">
        <v>21369.333333333332</v>
      </c>
    </row>
    <row r="371" spans="8:36" x14ac:dyDescent="0.2">
      <c r="H371">
        <v>3162</v>
      </c>
      <c r="I371">
        <v>2794</v>
      </c>
      <c r="J371">
        <v>0</v>
      </c>
      <c r="X371">
        <v>6.8</v>
      </c>
      <c r="Y371">
        <v>2855</v>
      </c>
      <c r="Z371">
        <v>329</v>
      </c>
      <c r="AA371">
        <v>2478</v>
      </c>
      <c r="AC371">
        <v>16850.399999999998</v>
      </c>
      <c r="AE371">
        <v>7.1428571428571432</v>
      </c>
      <c r="AF371">
        <v>3123</v>
      </c>
      <c r="AG371">
        <v>367</v>
      </c>
      <c r="AH371">
        <v>3817</v>
      </c>
      <c r="AJ371">
        <v>27264.285714285717</v>
      </c>
    </row>
    <row r="372" spans="8:36" x14ac:dyDescent="0.2">
      <c r="H372">
        <v>3445</v>
      </c>
      <c r="I372">
        <v>3613</v>
      </c>
      <c r="J372">
        <v>0</v>
      </c>
      <c r="X372">
        <v>6.333333333333333</v>
      </c>
      <c r="Y372">
        <v>2703</v>
      </c>
      <c r="Z372">
        <v>364</v>
      </c>
      <c r="AA372">
        <v>3159</v>
      </c>
      <c r="AC372">
        <v>20007</v>
      </c>
      <c r="AE372">
        <v>6.8666666666666663</v>
      </c>
      <c r="AF372">
        <v>4994</v>
      </c>
      <c r="AG372">
        <v>592</v>
      </c>
      <c r="AH372">
        <v>4262</v>
      </c>
      <c r="AJ372">
        <v>29265.73333333333</v>
      </c>
    </row>
    <row r="373" spans="8:36" x14ac:dyDescent="0.2">
      <c r="H373">
        <v>5333</v>
      </c>
      <c r="I373">
        <v>4516</v>
      </c>
      <c r="J373">
        <v>0</v>
      </c>
      <c r="X373">
        <v>6.9333333333333336</v>
      </c>
      <c r="Y373">
        <v>3262</v>
      </c>
      <c r="Z373">
        <v>371</v>
      </c>
      <c r="AA373">
        <v>3112</v>
      </c>
      <c r="AC373">
        <v>21576.533333333333</v>
      </c>
      <c r="AE373">
        <v>6.1333333333333337</v>
      </c>
      <c r="AF373">
        <v>3868</v>
      </c>
      <c r="AG373">
        <v>516</v>
      </c>
      <c r="AH373">
        <v>5135</v>
      </c>
      <c r="AJ373">
        <v>31494.666666666668</v>
      </c>
    </row>
    <row r="374" spans="8:36" x14ac:dyDescent="0.2">
      <c r="H374">
        <v>4743</v>
      </c>
      <c r="I374">
        <v>4740</v>
      </c>
      <c r="J374">
        <v>0</v>
      </c>
      <c r="X374">
        <v>6.2</v>
      </c>
      <c r="Y374">
        <v>3046</v>
      </c>
      <c r="Z374">
        <v>413</v>
      </c>
      <c r="AA374">
        <v>2969</v>
      </c>
      <c r="AC374">
        <v>18407.8</v>
      </c>
      <c r="AE374">
        <v>7.8</v>
      </c>
      <c r="AF374">
        <v>3593</v>
      </c>
      <c r="AG374">
        <v>408</v>
      </c>
      <c r="AH374">
        <v>3467</v>
      </c>
      <c r="AJ374">
        <v>27042.6</v>
      </c>
    </row>
    <row r="375" spans="8:36" x14ac:dyDescent="0.2">
      <c r="H375">
        <v>2802</v>
      </c>
      <c r="I375">
        <v>2695</v>
      </c>
      <c r="J375">
        <v>0</v>
      </c>
      <c r="X375">
        <v>6.333333333333333</v>
      </c>
      <c r="Y375">
        <v>2501</v>
      </c>
      <c r="Z375">
        <v>315</v>
      </c>
      <c r="AA375">
        <v>2625</v>
      </c>
      <c r="AC375">
        <v>16625</v>
      </c>
      <c r="AE375">
        <v>6.2666666666666666</v>
      </c>
      <c r="AF375">
        <v>3333</v>
      </c>
      <c r="AG375">
        <v>416</v>
      </c>
      <c r="AH375">
        <v>4978</v>
      </c>
      <c r="AJ375">
        <v>31195.466666666667</v>
      </c>
    </row>
    <row r="376" spans="8:36" x14ac:dyDescent="0.2">
      <c r="H376">
        <v>3552</v>
      </c>
      <c r="I376">
        <v>2824</v>
      </c>
      <c r="J376">
        <v>0</v>
      </c>
      <c r="X376">
        <v>6.4666666666666668</v>
      </c>
      <c r="Y376">
        <v>2560</v>
      </c>
      <c r="Z376">
        <v>309</v>
      </c>
      <c r="AA376">
        <v>2739</v>
      </c>
      <c r="AC376">
        <v>17712.2</v>
      </c>
      <c r="AE376">
        <v>7.4666666666666668</v>
      </c>
      <c r="AF376">
        <v>5281</v>
      </c>
      <c r="AG376">
        <v>582</v>
      </c>
      <c r="AH376">
        <v>4921</v>
      </c>
      <c r="AJ376">
        <v>36743.466666666667</v>
      </c>
    </row>
    <row r="377" spans="8:36" x14ac:dyDescent="0.2">
      <c r="H377">
        <v>2961</v>
      </c>
      <c r="I377">
        <v>3162</v>
      </c>
      <c r="J377">
        <v>0</v>
      </c>
      <c r="X377">
        <v>6.7333333333333334</v>
      </c>
      <c r="Y377">
        <v>3054</v>
      </c>
      <c r="Z377">
        <v>361</v>
      </c>
      <c r="AA377">
        <v>2785</v>
      </c>
      <c r="AC377">
        <v>18752.333333333332</v>
      </c>
      <c r="AE377">
        <v>6.333333333333333</v>
      </c>
      <c r="AF377">
        <v>3858</v>
      </c>
      <c r="AG377">
        <v>503</v>
      </c>
      <c r="AH377">
        <v>4160</v>
      </c>
      <c r="AJ377">
        <v>26346.666666666664</v>
      </c>
    </row>
    <row r="378" spans="8:36" x14ac:dyDescent="0.2">
      <c r="H378">
        <v>3855</v>
      </c>
      <c r="I378">
        <v>3106</v>
      </c>
      <c r="J378">
        <v>0</v>
      </c>
      <c r="X378">
        <v>6.1333333333333337</v>
      </c>
      <c r="Y378">
        <v>3163</v>
      </c>
      <c r="Z378">
        <v>416</v>
      </c>
      <c r="AA378">
        <v>2930</v>
      </c>
      <c r="AC378">
        <v>17970.666666666668</v>
      </c>
      <c r="AE378">
        <v>6.9333333333333336</v>
      </c>
      <c r="AF378">
        <v>4616</v>
      </c>
      <c r="AG378">
        <v>534</v>
      </c>
      <c r="AH378">
        <v>4724</v>
      </c>
      <c r="AJ378">
        <v>32753.066666666669</v>
      </c>
    </row>
    <row r="379" spans="8:36" x14ac:dyDescent="0.2">
      <c r="H379">
        <v>4848</v>
      </c>
      <c r="I379">
        <v>3908</v>
      </c>
      <c r="J379">
        <v>0</v>
      </c>
      <c r="X379">
        <v>6.333333333333333</v>
      </c>
      <c r="Y379">
        <v>2482</v>
      </c>
      <c r="Z379">
        <v>329</v>
      </c>
      <c r="AA379">
        <v>2929</v>
      </c>
      <c r="AC379">
        <v>18550.333333333332</v>
      </c>
      <c r="AE379">
        <v>6.7333333333333334</v>
      </c>
      <c r="AF379">
        <v>2609</v>
      </c>
      <c r="AG379">
        <v>327</v>
      </c>
      <c r="AH379">
        <v>3858</v>
      </c>
      <c r="AJ379">
        <v>25977.200000000001</v>
      </c>
    </row>
    <row r="380" spans="8:36" x14ac:dyDescent="0.2">
      <c r="H380">
        <v>5030</v>
      </c>
      <c r="I380">
        <v>5991</v>
      </c>
      <c r="J380">
        <v>0</v>
      </c>
      <c r="X380">
        <v>6.4</v>
      </c>
      <c r="Y380">
        <v>3107</v>
      </c>
      <c r="Z380">
        <v>405</v>
      </c>
      <c r="AA380">
        <v>2356</v>
      </c>
      <c r="AC380">
        <v>15078.400000000001</v>
      </c>
      <c r="AE380">
        <v>6.666666666666667</v>
      </c>
      <c r="AF380">
        <v>2948</v>
      </c>
      <c r="AG380">
        <v>354</v>
      </c>
      <c r="AH380">
        <v>3780</v>
      </c>
      <c r="AJ380">
        <v>25200</v>
      </c>
    </row>
    <row r="381" spans="8:36" x14ac:dyDescent="0.2">
      <c r="H381">
        <v>132</v>
      </c>
      <c r="I381">
        <v>21</v>
      </c>
      <c r="J381">
        <v>0</v>
      </c>
      <c r="X381">
        <v>7</v>
      </c>
      <c r="Y381">
        <v>2572</v>
      </c>
      <c r="Z381">
        <v>289</v>
      </c>
      <c r="AA381">
        <v>2836</v>
      </c>
      <c r="AC381">
        <v>19852</v>
      </c>
      <c r="AE381">
        <v>6.4666666666666668</v>
      </c>
      <c r="AF381">
        <v>3981</v>
      </c>
      <c r="AG381">
        <v>503</v>
      </c>
      <c r="AH381">
        <v>5311</v>
      </c>
      <c r="AJ381">
        <v>34344.466666666667</v>
      </c>
    </row>
    <row r="382" spans="8:36" x14ac:dyDescent="0.2">
      <c r="H382">
        <v>2739</v>
      </c>
      <c r="I382">
        <v>2610</v>
      </c>
      <c r="J382">
        <v>0</v>
      </c>
      <c r="X382">
        <v>7</v>
      </c>
      <c r="Y382">
        <v>2879</v>
      </c>
      <c r="Z382">
        <v>374</v>
      </c>
      <c r="AA382">
        <v>2813</v>
      </c>
      <c r="AC382">
        <v>19691</v>
      </c>
      <c r="AE382">
        <v>6.4</v>
      </c>
      <c r="AF382">
        <v>4149</v>
      </c>
      <c r="AG382">
        <v>538</v>
      </c>
      <c r="AH382">
        <v>4941</v>
      </c>
      <c r="AJ382">
        <v>31622.400000000001</v>
      </c>
    </row>
    <row r="383" spans="8:36" x14ac:dyDescent="0.2">
      <c r="H383">
        <v>3018</v>
      </c>
      <c r="I383">
        <v>2235</v>
      </c>
      <c r="J383">
        <v>0</v>
      </c>
      <c r="X383">
        <v>6.666666666666667</v>
      </c>
      <c r="Y383">
        <v>2598</v>
      </c>
      <c r="Z383">
        <v>327</v>
      </c>
      <c r="AA383">
        <v>2117</v>
      </c>
      <c r="AC383">
        <v>14113.333333333334</v>
      </c>
      <c r="AE383">
        <v>7.333333333333333</v>
      </c>
      <c r="AF383">
        <v>4242</v>
      </c>
      <c r="AG383">
        <v>462</v>
      </c>
      <c r="AH383">
        <v>4573</v>
      </c>
      <c r="AJ383">
        <v>33535.333333333328</v>
      </c>
    </row>
    <row r="384" spans="8:36" x14ac:dyDescent="0.2">
      <c r="H384">
        <v>4080</v>
      </c>
      <c r="I384">
        <v>2994</v>
      </c>
      <c r="J384">
        <v>0</v>
      </c>
      <c r="X384">
        <v>6.4666666666666668</v>
      </c>
      <c r="Y384">
        <v>2141</v>
      </c>
      <c r="Z384">
        <v>255</v>
      </c>
      <c r="AA384">
        <v>2746</v>
      </c>
      <c r="AC384">
        <v>17757.466666666667</v>
      </c>
      <c r="AE384">
        <v>6.333333333333333</v>
      </c>
      <c r="AF384">
        <v>3490</v>
      </c>
      <c r="AG384">
        <v>476</v>
      </c>
      <c r="AH384">
        <v>6148</v>
      </c>
      <c r="AJ384">
        <v>38937.333333333328</v>
      </c>
    </row>
    <row r="385" spans="8:36" x14ac:dyDescent="0.2">
      <c r="H385">
        <v>3809</v>
      </c>
      <c r="I385">
        <v>2782</v>
      </c>
      <c r="J385">
        <v>0</v>
      </c>
      <c r="X385">
        <v>6.4</v>
      </c>
      <c r="Y385">
        <v>2501</v>
      </c>
      <c r="Z385">
        <v>326</v>
      </c>
      <c r="AA385">
        <v>2969</v>
      </c>
      <c r="AC385">
        <v>19001.600000000002</v>
      </c>
      <c r="AE385">
        <v>6.7333333333333334</v>
      </c>
      <c r="AF385">
        <v>6076</v>
      </c>
      <c r="AG385">
        <v>723</v>
      </c>
      <c r="AH385">
        <v>3484</v>
      </c>
      <c r="AJ385">
        <v>23458.933333333334</v>
      </c>
    </row>
    <row r="386" spans="8:36" x14ac:dyDescent="0.2">
      <c r="H386">
        <v>5001</v>
      </c>
      <c r="I386">
        <v>4665</v>
      </c>
      <c r="J386">
        <v>0</v>
      </c>
      <c r="X386">
        <v>6.5333333333333332</v>
      </c>
      <c r="Y386">
        <v>2703</v>
      </c>
      <c r="Z386">
        <v>371</v>
      </c>
      <c r="AA386">
        <v>3059</v>
      </c>
      <c r="AC386">
        <v>19985.466666666667</v>
      </c>
      <c r="AE386">
        <v>6.666666666666667</v>
      </c>
      <c r="AF386">
        <v>3845</v>
      </c>
      <c r="AG386">
        <v>471</v>
      </c>
      <c r="AH386">
        <v>4256</v>
      </c>
      <c r="AJ386">
        <v>28373.333333333336</v>
      </c>
    </row>
    <row r="387" spans="8:36" x14ac:dyDescent="0.2">
      <c r="H387">
        <v>4251</v>
      </c>
      <c r="I387">
        <v>3828</v>
      </c>
      <c r="J387">
        <v>0</v>
      </c>
      <c r="X387">
        <v>5.8666666666666663</v>
      </c>
      <c r="Y387">
        <v>2779</v>
      </c>
      <c r="Z387">
        <v>385</v>
      </c>
      <c r="AA387">
        <v>2728</v>
      </c>
      <c r="AC387">
        <v>16004.266666666666</v>
      </c>
      <c r="AE387">
        <v>6.2666666666666666</v>
      </c>
      <c r="AF387">
        <v>3238</v>
      </c>
      <c r="AG387">
        <v>428</v>
      </c>
      <c r="AH387">
        <v>3401</v>
      </c>
      <c r="AJ387">
        <v>21312.933333333334</v>
      </c>
    </row>
    <row r="388" spans="8:36" x14ac:dyDescent="0.2">
      <c r="H388">
        <v>2769</v>
      </c>
      <c r="I388">
        <v>2986</v>
      </c>
      <c r="J388">
        <v>0</v>
      </c>
      <c r="X388">
        <v>6.5333333333333332</v>
      </c>
      <c r="Y388">
        <v>3120</v>
      </c>
      <c r="Z388">
        <v>400</v>
      </c>
      <c r="AA388">
        <v>3238</v>
      </c>
      <c r="AC388">
        <v>21154.933333333334</v>
      </c>
      <c r="AE388">
        <v>6.0666666666666664</v>
      </c>
      <c r="AF388">
        <v>2547</v>
      </c>
      <c r="AG388">
        <v>347</v>
      </c>
      <c r="AH388">
        <v>3388</v>
      </c>
      <c r="AJ388">
        <v>20553.866666666665</v>
      </c>
    </row>
    <row r="389" spans="8:36" x14ac:dyDescent="0.2">
      <c r="H389">
        <v>2736</v>
      </c>
      <c r="I389">
        <v>3460</v>
      </c>
      <c r="J389">
        <v>0</v>
      </c>
      <c r="X389">
        <v>6.2666666666666666</v>
      </c>
      <c r="Y389">
        <v>2379</v>
      </c>
      <c r="Z389">
        <v>319</v>
      </c>
      <c r="AA389">
        <v>1694</v>
      </c>
      <c r="AC389">
        <v>10615.733333333334</v>
      </c>
      <c r="AE389">
        <v>6.2</v>
      </c>
      <c r="AF389">
        <v>3629</v>
      </c>
      <c r="AG389">
        <v>462</v>
      </c>
      <c r="AH389">
        <v>4920</v>
      </c>
      <c r="AJ389">
        <v>30504</v>
      </c>
    </row>
    <row r="390" spans="8:36" x14ac:dyDescent="0.2">
      <c r="H390">
        <v>3854</v>
      </c>
      <c r="I390">
        <v>3518</v>
      </c>
      <c r="J390">
        <v>0</v>
      </c>
      <c r="X390">
        <v>6.2666666666666666</v>
      </c>
      <c r="Y390">
        <v>2718</v>
      </c>
      <c r="Z390">
        <v>366</v>
      </c>
      <c r="AA390">
        <v>3118</v>
      </c>
      <c r="AC390">
        <v>19539.466666666667</v>
      </c>
      <c r="AE390">
        <v>6.4</v>
      </c>
      <c r="AF390">
        <v>4203</v>
      </c>
      <c r="AG390">
        <v>523</v>
      </c>
      <c r="AH390">
        <v>4207</v>
      </c>
      <c r="AJ390">
        <v>26924.800000000003</v>
      </c>
    </row>
    <row r="391" spans="8:36" x14ac:dyDescent="0.2">
      <c r="H391">
        <v>3627</v>
      </c>
      <c r="I391">
        <v>3411</v>
      </c>
      <c r="J391">
        <v>0</v>
      </c>
      <c r="X391">
        <v>6.8</v>
      </c>
      <c r="Y391">
        <v>3279</v>
      </c>
      <c r="Z391">
        <v>410</v>
      </c>
      <c r="AA391">
        <v>2697</v>
      </c>
      <c r="AC391">
        <v>18339.599999999999</v>
      </c>
      <c r="AE391">
        <v>6.4</v>
      </c>
      <c r="AF391">
        <v>4503</v>
      </c>
      <c r="AG391">
        <v>560</v>
      </c>
      <c r="AH391">
        <v>4155</v>
      </c>
      <c r="AJ391">
        <v>26592</v>
      </c>
    </row>
    <row r="392" spans="8:36" x14ac:dyDescent="0.2">
      <c r="H392">
        <v>5075</v>
      </c>
      <c r="I392">
        <v>4534</v>
      </c>
      <c r="J392">
        <v>0</v>
      </c>
      <c r="X392">
        <v>5.8666666666666663</v>
      </c>
      <c r="Y392">
        <v>2188</v>
      </c>
      <c r="Z392">
        <v>325</v>
      </c>
      <c r="AA392">
        <v>2412</v>
      </c>
      <c r="AC392">
        <v>14150.4</v>
      </c>
      <c r="AE392">
        <v>8.1333333333333329</v>
      </c>
      <c r="AF392">
        <v>4574</v>
      </c>
      <c r="AG392">
        <v>491</v>
      </c>
      <c r="AH392">
        <v>5533</v>
      </c>
      <c r="AJ392">
        <v>45001.73333333333</v>
      </c>
    </row>
    <row r="393" spans="8:36" x14ac:dyDescent="0.2">
      <c r="H393">
        <v>6499</v>
      </c>
      <c r="I393">
        <v>4979</v>
      </c>
      <c r="J393">
        <v>0</v>
      </c>
      <c r="X393">
        <v>5.9333333333333336</v>
      </c>
      <c r="Y393">
        <v>2525</v>
      </c>
      <c r="Z393">
        <v>331</v>
      </c>
      <c r="AA393">
        <v>2823</v>
      </c>
      <c r="AC393">
        <v>16749.8</v>
      </c>
      <c r="AE393">
        <v>5.8666666666666663</v>
      </c>
      <c r="AF393">
        <v>2644</v>
      </c>
      <c r="AG393">
        <v>360</v>
      </c>
      <c r="AH393">
        <v>4216</v>
      </c>
      <c r="AJ393">
        <v>24733.866666666665</v>
      </c>
    </row>
    <row r="394" spans="8:36" x14ac:dyDescent="0.2">
      <c r="H394">
        <v>2406</v>
      </c>
      <c r="I394">
        <v>2288</v>
      </c>
      <c r="J394">
        <v>0</v>
      </c>
      <c r="X394">
        <v>6.5333333333333332</v>
      </c>
      <c r="Y394">
        <v>3243</v>
      </c>
      <c r="Z394">
        <v>387</v>
      </c>
      <c r="AA394">
        <v>2874</v>
      </c>
      <c r="AC394">
        <v>18776.8</v>
      </c>
      <c r="AE394">
        <v>6.9333333333333336</v>
      </c>
      <c r="AF394">
        <v>4301</v>
      </c>
      <c r="AG394">
        <v>516</v>
      </c>
      <c r="AH394">
        <v>5498</v>
      </c>
      <c r="AJ394">
        <v>38119.466666666667</v>
      </c>
    </row>
    <row r="395" spans="8:36" x14ac:dyDescent="0.2">
      <c r="H395">
        <v>3274</v>
      </c>
      <c r="I395">
        <v>3895</v>
      </c>
      <c r="J395">
        <v>0</v>
      </c>
      <c r="X395">
        <v>20</v>
      </c>
      <c r="Y395">
        <v>20</v>
      </c>
      <c r="Z395">
        <v>1</v>
      </c>
      <c r="AA395">
        <v>0</v>
      </c>
      <c r="AC395">
        <v>0</v>
      </c>
      <c r="AE395">
        <v>6.8666666666666663</v>
      </c>
      <c r="AF395">
        <v>4441</v>
      </c>
      <c r="AG395">
        <v>505</v>
      </c>
      <c r="AH395">
        <v>5351</v>
      </c>
      <c r="AJ395">
        <v>36743.533333333333</v>
      </c>
    </row>
    <row r="396" spans="8:36" x14ac:dyDescent="0.2">
      <c r="H396">
        <v>2957</v>
      </c>
      <c r="I396">
        <v>3077</v>
      </c>
      <c r="J396">
        <v>0</v>
      </c>
      <c r="X396">
        <v>9.1999999999999993</v>
      </c>
      <c r="Y396">
        <v>5576</v>
      </c>
      <c r="Z396">
        <v>510</v>
      </c>
      <c r="AA396">
        <v>2932</v>
      </c>
      <c r="AC396">
        <v>26974.399999999998</v>
      </c>
      <c r="AE396">
        <v>7.2</v>
      </c>
      <c r="AF396">
        <v>2974</v>
      </c>
      <c r="AG396">
        <v>352</v>
      </c>
      <c r="AH396">
        <v>4178</v>
      </c>
      <c r="AJ396">
        <v>30081.600000000002</v>
      </c>
    </row>
    <row r="397" spans="8:36" x14ac:dyDescent="0.2">
      <c r="H397">
        <v>4593</v>
      </c>
      <c r="I397">
        <v>3641</v>
      </c>
      <c r="J397">
        <v>0</v>
      </c>
      <c r="X397">
        <v>6.333333333333333</v>
      </c>
      <c r="Y397">
        <v>3101</v>
      </c>
      <c r="Z397">
        <v>416</v>
      </c>
      <c r="AA397">
        <v>3123</v>
      </c>
      <c r="AC397">
        <v>19779</v>
      </c>
      <c r="AE397">
        <v>7.5333333333333332</v>
      </c>
      <c r="AF397">
        <v>4727</v>
      </c>
      <c r="AG397">
        <v>520</v>
      </c>
      <c r="AH397">
        <v>4330</v>
      </c>
      <c r="AJ397">
        <v>32619.333333333332</v>
      </c>
    </row>
    <row r="398" spans="8:36" x14ac:dyDescent="0.2">
      <c r="H398">
        <v>5252</v>
      </c>
      <c r="I398">
        <v>5780</v>
      </c>
      <c r="J398">
        <v>0</v>
      </c>
      <c r="X398">
        <v>6.8</v>
      </c>
      <c r="Y398">
        <v>2236</v>
      </c>
      <c r="Z398">
        <v>288</v>
      </c>
      <c r="AA398">
        <v>2327</v>
      </c>
      <c r="AC398">
        <v>15823.6</v>
      </c>
      <c r="AE398">
        <v>6.8</v>
      </c>
      <c r="AF398">
        <v>4029</v>
      </c>
      <c r="AG398">
        <v>468</v>
      </c>
      <c r="AH398">
        <v>5697</v>
      </c>
      <c r="AJ398">
        <v>38739.599999999999</v>
      </c>
    </row>
    <row r="399" spans="8:36" x14ac:dyDescent="0.2">
      <c r="H399">
        <v>4590</v>
      </c>
      <c r="I399">
        <v>4443</v>
      </c>
      <c r="J399">
        <v>0</v>
      </c>
      <c r="X399">
        <v>6.0666666666666664</v>
      </c>
      <c r="Y399">
        <v>2614</v>
      </c>
      <c r="Z399">
        <v>353</v>
      </c>
      <c r="AA399">
        <v>2575</v>
      </c>
      <c r="AC399">
        <v>15621.666666666666</v>
      </c>
      <c r="AE399">
        <v>7.5333333333333332</v>
      </c>
      <c r="AF399">
        <v>2852</v>
      </c>
      <c r="AG399">
        <v>339</v>
      </c>
      <c r="AH399">
        <v>3741</v>
      </c>
      <c r="AJ399">
        <v>28182.2</v>
      </c>
    </row>
    <row r="400" spans="8:36" x14ac:dyDescent="0.2">
      <c r="H400">
        <v>3064</v>
      </c>
      <c r="I400">
        <v>3421</v>
      </c>
      <c r="J400">
        <v>0</v>
      </c>
      <c r="X400">
        <v>6.7333333333333334</v>
      </c>
      <c r="Y400">
        <v>4457</v>
      </c>
      <c r="Z400">
        <v>563</v>
      </c>
      <c r="AA400">
        <v>2970</v>
      </c>
      <c r="AC400">
        <v>19998</v>
      </c>
      <c r="AE400">
        <v>7.1333333333333337</v>
      </c>
      <c r="AF400">
        <v>3476</v>
      </c>
      <c r="AG400">
        <v>429</v>
      </c>
      <c r="AH400">
        <v>5100</v>
      </c>
      <c r="AJ400">
        <v>36380</v>
      </c>
    </row>
    <row r="401" spans="8:36" x14ac:dyDescent="0.2">
      <c r="H401">
        <v>2604</v>
      </c>
      <c r="I401">
        <v>2865</v>
      </c>
      <c r="J401">
        <v>0</v>
      </c>
      <c r="X401">
        <v>6.9333333333333336</v>
      </c>
      <c r="Y401">
        <v>3338</v>
      </c>
      <c r="Z401">
        <v>406</v>
      </c>
      <c r="AA401">
        <v>2867</v>
      </c>
      <c r="AC401">
        <v>19877.866666666669</v>
      </c>
      <c r="AE401">
        <v>6.4</v>
      </c>
      <c r="AF401">
        <v>3844</v>
      </c>
      <c r="AG401">
        <v>516</v>
      </c>
      <c r="AH401">
        <v>4089</v>
      </c>
      <c r="AJ401">
        <v>26169.600000000002</v>
      </c>
    </row>
    <row r="402" spans="8:36" x14ac:dyDescent="0.2">
      <c r="H402">
        <v>3254</v>
      </c>
      <c r="I402">
        <v>2752</v>
      </c>
      <c r="J402">
        <v>0</v>
      </c>
      <c r="X402">
        <v>7.4</v>
      </c>
      <c r="Y402">
        <v>2446</v>
      </c>
      <c r="Z402">
        <v>275</v>
      </c>
      <c r="AA402">
        <v>2641</v>
      </c>
      <c r="AC402">
        <v>19543.400000000001</v>
      </c>
      <c r="AE402">
        <v>6.4666666666666668</v>
      </c>
      <c r="AF402">
        <v>3069</v>
      </c>
      <c r="AG402">
        <v>386</v>
      </c>
      <c r="AH402">
        <v>3434</v>
      </c>
      <c r="AJ402">
        <v>22206.533333333333</v>
      </c>
    </row>
    <row r="403" spans="8:36" x14ac:dyDescent="0.2">
      <c r="H403">
        <v>3065</v>
      </c>
      <c r="I403">
        <v>3623</v>
      </c>
      <c r="J403">
        <v>0</v>
      </c>
      <c r="X403">
        <v>7.8</v>
      </c>
      <c r="Y403">
        <v>1729</v>
      </c>
      <c r="Z403">
        <v>191</v>
      </c>
      <c r="AA403">
        <v>3158</v>
      </c>
      <c r="AC403">
        <v>24632.399999999998</v>
      </c>
      <c r="AE403">
        <v>6.2666666666666666</v>
      </c>
      <c r="AF403">
        <v>2702</v>
      </c>
      <c r="AG403">
        <v>361</v>
      </c>
      <c r="AH403">
        <v>3497</v>
      </c>
      <c r="AJ403">
        <v>21914.533333333333</v>
      </c>
    </row>
    <row r="404" spans="8:36" x14ac:dyDescent="0.2">
      <c r="H404">
        <v>4901</v>
      </c>
      <c r="I404">
        <v>4171</v>
      </c>
      <c r="J404">
        <v>0</v>
      </c>
      <c r="X404">
        <v>5.7333333333333334</v>
      </c>
      <c r="Y404">
        <v>1956</v>
      </c>
      <c r="Z404">
        <v>269</v>
      </c>
      <c r="AA404">
        <v>3119</v>
      </c>
      <c r="AC404">
        <v>17882.266666666666</v>
      </c>
      <c r="AE404">
        <v>6.2666666666666666</v>
      </c>
      <c r="AF404">
        <v>2953</v>
      </c>
      <c r="AG404">
        <v>405</v>
      </c>
      <c r="AH404">
        <v>3521</v>
      </c>
      <c r="AJ404">
        <v>22064.933333333334</v>
      </c>
    </row>
    <row r="405" spans="8:36" x14ac:dyDescent="0.2">
      <c r="H405">
        <v>5470</v>
      </c>
      <c r="I405">
        <v>4571</v>
      </c>
      <c r="J405">
        <v>0</v>
      </c>
      <c r="X405">
        <v>6.6</v>
      </c>
      <c r="Y405">
        <v>3000</v>
      </c>
      <c r="Z405">
        <v>402</v>
      </c>
      <c r="AA405">
        <v>3219</v>
      </c>
      <c r="AC405">
        <v>21245.399999999998</v>
      </c>
      <c r="AE405">
        <v>6</v>
      </c>
      <c r="AF405">
        <v>4090</v>
      </c>
      <c r="AG405">
        <v>525</v>
      </c>
      <c r="AH405">
        <v>4122</v>
      </c>
      <c r="AJ405">
        <v>24732</v>
      </c>
    </row>
    <row r="406" spans="8:36" x14ac:dyDescent="0.2">
      <c r="H406">
        <v>2671</v>
      </c>
      <c r="I406">
        <v>2488</v>
      </c>
      <c r="J406">
        <v>0</v>
      </c>
      <c r="X406">
        <v>7.0666666666666664</v>
      </c>
      <c r="Y406">
        <v>3045</v>
      </c>
      <c r="Z406">
        <v>395</v>
      </c>
      <c r="AA406">
        <v>3174</v>
      </c>
      <c r="AC406">
        <v>22429.599999999999</v>
      </c>
      <c r="AE406">
        <v>7.666666666666667</v>
      </c>
      <c r="AF406">
        <v>3442</v>
      </c>
      <c r="AG406">
        <v>365</v>
      </c>
      <c r="AH406">
        <v>4312</v>
      </c>
      <c r="AJ406">
        <v>33058.666666666672</v>
      </c>
    </row>
    <row r="407" spans="8:36" x14ac:dyDescent="0.2">
      <c r="H407">
        <v>2875</v>
      </c>
      <c r="I407">
        <v>3102</v>
      </c>
      <c r="J407">
        <v>0</v>
      </c>
      <c r="X407">
        <v>7.1333333333333337</v>
      </c>
      <c r="Y407">
        <v>2837</v>
      </c>
      <c r="Z407">
        <v>332</v>
      </c>
      <c r="AA407">
        <v>2515</v>
      </c>
      <c r="AC407">
        <v>17940.333333333336</v>
      </c>
      <c r="AE407">
        <v>6.4</v>
      </c>
      <c r="AF407">
        <v>3072</v>
      </c>
      <c r="AG407">
        <v>396</v>
      </c>
      <c r="AH407">
        <v>3362</v>
      </c>
      <c r="AJ407">
        <v>21516.800000000003</v>
      </c>
    </row>
    <row r="408" spans="8:36" x14ac:dyDescent="0.2">
      <c r="H408">
        <v>2407</v>
      </c>
      <c r="I408">
        <v>3064</v>
      </c>
      <c r="J408">
        <v>0</v>
      </c>
      <c r="X408">
        <v>6.8</v>
      </c>
      <c r="Y408">
        <v>2366</v>
      </c>
      <c r="Z408">
        <v>281</v>
      </c>
      <c r="AA408">
        <v>2808</v>
      </c>
      <c r="AC408">
        <v>19094.399999999998</v>
      </c>
      <c r="AE408">
        <v>6.2666666666666666</v>
      </c>
      <c r="AF408">
        <v>3378</v>
      </c>
      <c r="AG408">
        <v>432</v>
      </c>
      <c r="AH408">
        <v>3803</v>
      </c>
      <c r="AJ408">
        <v>23832.133333333331</v>
      </c>
    </row>
    <row r="409" spans="8:36" x14ac:dyDescent="0.2">
      <c r="H409">
        <v>3582</v>
      </c>
      <c r="I409">
        <v>2725</v>
      </c>
      <c r="J409">
        <v>0</v>
      </c>
      <c r="X409">
        <v>6.7333333333333334</v>
      </c>
      <c r="Y409">
        <v>2184</v>
      </c>
      <c r="Z409">
        <v>261</v>
      </c>
      <c r="AA409">
        <v>2892</v>
      </c>
      <c r="AC409">
        <v>19472.8</v>
      </c>
      <c r="AE409">
        <v>6.2666666666666666</v>
      </c>
      <c r="AF409">
        <v>3538</v>
      </c>
      <c r="AG409">
        <v>488</v>
      </c>
      <c r="AH409">
        <v>3607</v>
      </c>
      <c r="AJ409">
        <v>22603.866666666665</v>
      </c>
    </row>
    <row r="410" spans="8:36" x14ac:dyDescent="0.2">
      <c r="H410">
        <v>5005</v>
      </c>
      <c r="I410">
        <v>4521</v>
      </c>
      <c r="J410">
        <v>0</v>
      </c>
      <c r="X410">
        <v>6.2</v>
      </c>
      <c r="Y410">
        <v>3187</v>
      </c>
      <c r="Z410">
        <v>412</v>
      </c>
      <c r="AA410">
        <v>2349</v>
      </c>
      <c r="AC410">
        <v>14563.800000000001</v>
      </c>
      <c r="AE410">
        <v>6.9333333333333336</v>
      </c>
      <c r="AF410">
        <v>3761</v>
      </c>
      <c r="AG410">
        <v>491</v>
      </c>
      <c r="AH410">
        <v>4954</v>
      </c>
      <c r="AJ410">
        <v>34347.733333333337</v>
      </c>
    </row>
    <row r="411" spans="8:36" x14ac:dyDescent="0.2">
      <c r="H411">
        <v>5089</v>
      </c>
      <c r="I411">
        <v>4642</v>
      </c>
      <c r="J411">
        <v>0</v>
      </c>
      <c r="X411">
        <v>7.2</v>
      </c>
      <c r="Y411">
        <v>2637</v>
      </c>
      <c r="Z411">
        <v>316</v>
      </c>
      <c r="AA411">
        <v>2674</v>
      </c>
      <c r="AC411">
        <v>19252.8</v>
      </c>
      <c r="AE411">
        <v>6.4666666666666668</v>
      </c>
      <c r="AF411">
        <v>2575</v>
      </c>
      <c r="AG411">
        <v>320</v>
      </c>
      <c r="AH411">
        <v>3703</v>
      </c>
      <c r="AJ411">
        <v>23946.066666666666</v>
      </c>
    </row>
    <row r="412" spans="8:36" x14ac:dyDescent="0.2">
      <c r="H412">
        <v>2178</v>
      </c>
      <c r="I412">
        <v>2592</v>
      </c>
      <c r="J412">
        <v>0</v>
      </c>
      <c r="X412">
        <v>6</v>
      </c>
      <c r="Y412">
        <v>2317</v>
      </c>
      <c r="Z412">
        <v>319</v>
      </c>
      <c r="AA412">
        <v>2120</v>
      </c>
      <c r="AC412">
        <v>12720</v>
      </c>
      <c r="AE412">
        <v>6.666666666666667</v>
      </c>
      <c r="AF412">
        <v>2893</v>
      </c>
      <c r="AG412">
        <v>343</v>
      </c>
      <c r="AH412">
        <v>4810</v>
      </c>
      <c r="AJ412">
        <v>32066.666666666668</v>
      </c>
    </row>
    <row r="413" spans="8:36" x14ac:dyDescent="0.2">
      <c r="H413">
        <v>2202</v>
      </c>
      <c r="I413">
        <v>3894</v>
      </c>
      <c r="J413">
        <v>0</v>
      </c>
      <c r="X413">
        <v>6.5333333333333332</v>
      </c>
      <c r="Y413">
        <v>2207</v>
      </c>
      <c r="Z413">
        <v>271</v>
      </c>
      <c r="AA413">
        <v>1898</v>
      </c>
      <c r="AC413">
        <v>12400.266666666666</v>
      </c>
      <c r="AE413">
        <v>6.4666666666666668</v>
      </c>
      <c r="AF413">
        <v>3859</v>
      </c>
      <c r="AG413">
        <v>478</v>
      </c>
      <c r="AH413">
        <v>3704</v>
      </c>
      <c r="AJ413">
        <v>23952.533333333333</v>
      </c>
    </row>
    <row r="414" spans="8:36" x14ac:dyDescent="0.2">
      <c r="H414">
        <v>2697</v>
      </c>
      <c r="I414">
        <v>3096</v>
      </c>
      <c r="J414">
        <v>0</v>
      </c>
      <c r="X414">
        <v>6.1333333333333337</v>
      </c>
      <c r="Y414">
        <v>2380</v>
      </c>
      <c r="Z414">
        <v>333</v>
      </c>
      <c r="AA414">
        <v>2889</v>
      </c>
      <c r="AC414">
        <v>17719.2</v>
      </c>
      <c r="AE414">
        <v>7</v>
      </c>
      <c r="AF414">
        <v>4135</v>
      </c>
      <c r="AG414">
        <v>490</v>
      </c>
      <c r="AH414">
        <v>3941</v>
      </c>
      <c r="AJ414">
        <v>27587</v>
      </c>
    </row>
    <row r="415" spans="8:36" x14ac:dyDescent="0.2">
      <c r="H415">
        <v>3563</v>
      </c>
      <c r="I415">
        <v>3967</v>
      </c>
      <c r="J415">
        <v>0</v>
      </c>
      <c r="X415">
        <v>8.0666666666666664</v>
      </c>
      <c r="Y415">
        <v>2851</v>
      </c>
      <c r="Z415">
        <v>307</v>
      </c>
      <c r="AA415">
        <v>2492</v>
      </c>
      <c r="AC415">
        <v>20102.133333333331</v>
      </c>
      <c r="AE415">
        <v>7.4</v>
      </c>
      <c r="AF415">
        <v>3705</v>
      </c>
      <c r="AG415">
        <v>420</v>
      </c>
      <c r="AH415">
        <v>3551</v>
      </c>
      <c r="AJ415">
        <v>26277.4</v>
      </c>
    </row>
    <row r="416" spans="8:36" x14ac:dyDescent="0.2">
      <c r="H416">
        <v>4991</v>
      </c>
      <c r="I416">
        <v>4857</v>
      </c>
      <c r="J416">
        <v>0</v>
      </c>
      <c r="X416">
        <v>6.333333333333333</v>
      </c>
      <c r="Y416">
        <v>2835</v>
      </c>
      <c r="Z416">
        <v>360</v>
      </c>
      <c r="AA416">
        <v>2678</v>
      </c>
      <c r="AC416">
        <v>16960.666666666664</v>
      </c>
      <c r="AE416">
        <v>6.7333333333333334</v>
      </c>
      <c r="AF416">
        <v>3187</v>
      </c>
      <c r="AG416">
        <v>407</v>
      </c>
      <c r="AH416">
        <v>5297</v>
      </c>
      <c r="AJ416">
        <v>35666.466666666667</v>
      </c>
    </row>
    <row r="417" spans="8:36" x14ac:dyDescent="0.2">
      <c r="H417">
        <v>4837</v>
      </c>
      <c r="I417">
        <v>4896</v>
      </c>
      <c r="J417">
        <v>0</v>
      </c>
      <c r="X417">
        <v>6.666666666666667</v>
      </c>
      <c r="Y417">
        <v>2873</v>
      </c>
      <c r="Z417">
        <v>336</v>
      </c>
      <c r="AA417">
        <v>3064</v>
      </c>
      <c r="AC417">
        <v>20426.666666666668</v>
      </c>
      <c r="AE417">
        <v>7.6</v>
      </c>
      <c r="AF417">
        <v>4175</v>
      </c>
      <c r="AG417">
        <v>419</v>
      </c>
      <c r="AH417">
        <v>5624</v>
      </c>
      <c r="AJ417">
        <v>42742.400000000001</v>
      </c>
    </row>
    <row r="418" spans="8:36" x14ac:dyDescent="0.2">
      <c r="H418">
        <v>3218</v>
      </c>
      <c r="I418">
        <v>3320</v>
      </c>
      <c r="J418">
        <v>0</v>
      </c>
      <c r="X418">
        <v>6.6</v>
      </c>
      <c r="Y418">
        <v>1902</v>
      </c>
      <c r="Z418">
        <v>250</v>
      </c>
      <c r="AA418">
        <v>2073</v>
      </c>
      <c r="AC418">
        <v>13681.8</v>
      </c>
      <c r="AE418">
        <v>7.4</v>
      </c>
      <c r="AF418">
        <v>3399</v>
      </c>
      <c r="AG418">
        <v>342</v>
      </c>
      <c r="AH418">
        <v>3764</v>
      </c>
      <c r="AJ418">
        <v>27853.600000000002</v>
      </c>
    </row>
    <row r="419" spans="8:36" x14ac:dyDescent="0.2">
      <c r="H419">
        <v>3377</v>
      </c>
      <c r="I419">
        <v>3261</v>
      </c>
      <c r="J419">
        <v>0</v>
      </c>
      <c r="X419">
        <v>6.8</v>
      </c>
      <c r="Y419">
        <v>2523</v>
      </c>
      <c r="Z419">
        <v>320</v>
      </c>
      <c r="AA419">
        <v>2143</v>
      </c>
      <c r="AC419">
        <v>14572.4</v>
      </c>
      <c r="AE419">
        <v>6.7333333333333334</v>
      </c>
      <c r="AF419">
        <v>3020</v>
      </c>
      <c r="AG419">
        <v>375</v>
      </c>
      <c r="AH419">
        <v>4068</v>
      </c>
      <c r="AJ419">
        <v>27391.200000000001</v>
      </c>
    </row>
    <row r="420" spans="8:36" x14ac:dyDescent="0.2">
      <c r="H420">
        <v>3321</v>
      </c>
      <c r="I420">
        <v>4172</v>
      </c>
      <c r="J420">
        <v>0</v>
      </c>
      <c r="X420">
        <v>7.0666666666666664</v>
      </c>
      <c r="Y420">
        <v>2825</v>
      </c>
      <c r="Z420">
        <v>353</v>
      </c>
      <c r="AA420">
        <v>2099</v>
      </c>
      <c r="AC420">
        <v>14832.933333333332</v>
      </c>
      <c r="AE420">
        <v>6.4</v>
      </c>
      <c r="AF420">
        <v>2730</v>
      </c>
      <c r="AG420">
        <v>355</v>
      </c>
      <c r="AH420">
        <v>3714</v>
      </c>
      <c r="AJ420">
        <v>23769.600000000002</v>
      </c>
    </row>
    <row r="421" spans="8:36" x14ac:dyDescent="0.2">
      <c r="H421">
        <v>5121</v>
      </c>
      <c r="I421">
        <v>4813</v>
      </c>
      <c r="J421">
        <v>0</v>
      </c>
      <c r="X421">
        <v>6.5333333333333332</v>
      </c>
      <c r="Y421">
        <v>3191</v>
      </c>
      <c r="Z421">
        <v>397</v>
      </c>
      <c r="AA421">
        <v>3081</v>
      </c>
      <c r="AC421">
        <v>20129.2</v>
      </c>
      <c r="AE421">
        <v>6.8</v>
      </c>
      <c r="AF421">
        <v>3672</v>
      </c>
      <c r="AG421">
        <v>436</v>
      </c>
      <c r="AH421">
        <v>4507</v>
      </c>
      <c r="AJ421">
        <v>30647.599999999999</v>
      </c>
    </row>
    <row r="422" spans="8:36" x14ac:dyDescent="0.2">
      <c r="H422">
        <v>6213</v>
      </c>
      <c r="I422">
        <v>7033</v>
      </c>
      <c r="J422">
        <v>0</v>
      </c>
      <c r="X422">
        <v>7.2666666666666666</v>
      </c>
      <c r="Y422">
        <v>2763</v>
      </c>
      <c r="Z422">
        <v>339</v>
      </c>
      <c r="AA422">
        <v>2369</v>
      </c>
      <c r="AC422">
        <v>17214.733333333334</v>
      </c>
      <c r="AE422">
        <v>7</v>
      </c>
      <c r="AF422">
        <v>3722</v>
      </c>
      <c r="AG422">
        <v>452</v>
      </c>
      <c r="AH422">
        <v>5433</v>
      </c>
      <c r="AJ422">
        <v>38031</v>
      </c>
    </row>
    <row r="423" spans="8:36" x14ac:dyDescent="0.2">
      <c r="H423">
        <v>5339</v>
      </c>
      <c r="I423">
        <v>4669</v>
      </c>
      <c r="J423">
        <v>0</v>
      </c>
      <c r="X423">
        <v>6.7333333333333334</v>
      </c>
      <c r="Y423">
        <v>2325</v>
      </c>
      <c r="Z423">
        <v>320</v>
      </c>
      <c r="AA423">
        <v>1977</v>
      </c>
      <c r="AC423">
        <v>13311.8</v>
      </c>
      <c r="AE423">
        <v>6.666666666666667</v>
      </c>
      <c r="AF423">
        <v>4653</v>
      </c>
      <c r="AG423">
        <v>643</v>
      </c>
      <c r="AH423">
        <v>3642</v>
      </c>
      <c r="AJ423">
        <v>24280</v>
      </c>
    </row>
    <row r="424" spans="8:36" x14ac:dyDescent="0.2">
      <c r="H424">
        <v>3142</v>
      </c>
      <c r="I424">
        <v>3190</v>
      </c>
      <c r="J424">
        <v>0</v>
      </c>
      <c r="X424">
        <v>6.2</v>
      </c>
      <c r="Y424">
        <v>3982</v>
      </c>
      <c r="Z424">
        <v>523</v>
      </c>
      <c r="AA424">
        <v>3131</v>
      </c>
      <c r="AC424">
        <v>19412.2</v>
      </c>
      <c r="AE424">
        <v>7.333333333333333</v>
      </c>
      <c r="AF424">
        <v>3980</v>
      </c>
      <c r="AG424">
        <v>472</v>
      </c>
      <c r="AH424">
        <v>3721</v>
      </c>
      <c r="AJ424">
        <v>27287.333333333332</v>
      </c>
    </row>
    <row r="425" spans="8:36" x14ac:dyDescent="0.2">
      <c r="H425">
        <v>2478</v>
      </c>
      <c r="I425">
        <v>2855</v>
      </c>
      <c r="J425">
        <v>0</v>
      </c>
      <c r="X425">
        <v>6.8666666666666663</v>
      </c>
      <c r="Y425">
        <v>3272</v>
      </c>
      <c r="Z425">
        <v>360</v>
      </c>
      <c r="AA425">
        <v>2598</v>
      </c>
      <c r="AC425">
        <v>17839.599999999999</v>
      </c>
      <c r="AE425">
        <v>6.6</v>
      </c>
      <c r="AF425">
        <v>4103</v>
      </c>
      <c r="AG425">
        <v>503</v>
      </c>
      <c r="AH425">
        <v>5929</v>
      </c>
      <c r="AJ425">
        <v>39131.4</v>
      </c>
    </row>
    <row r="426" spans="8:36" x14ac:dyDescent="0.2">
      <c r="H426">
        <v>3410</v>
      </c>
      <c r="I426">
        <v>3322</v>
      </c>
      <c r="J426">
        <v>0</v>
      </c>
      <c r="X426">
        <v>6.1333333333333337</v>
      </c>
      <c r="Y426">
        <v>2182</v>
      </c>
      <c r="Z426">
        <v>289</v>
      </c>
      <c r="AA426">
        <v>2241</v>
      </c>
      <c r="AC426">
        <v>13744.800000000001</v>
      </c>
      <c r="AE426">
        <v>7.333333333333333</v>
      </c>
      <c r="AF426">
        <v>4711</v>
      </c>
      <c r="AG426">
        <v>504</v>
      </c>
      <c r="AH426">
        <v>4530</v>
      </c>
      <c r="AJ426">
        <v>33220</v>
      </c>
    </row>
    <row r="427" spans="8:36" x14ac:dyDescent="0.2">
      <c r="H427">
        <v>3817</v>
      </c>
      <c r="I427">
        <v>3123</v>
      </c>
      <c r="J427">
        <v>0</v>
      </c>
      <c r="X427">
        <v>6.0666666666666664</v>
      </c>
      <c r="Y427">
        <v>2461</v>
      </c>
      <c r="Z427">
        <v>326</v>
      </c>
      <c r="AA427">
        <v>2832</v>
      </c>
      <c r="AC427">
        <v>17180.8</v>
      </c>
      <c r="AE427">
        <v>6.8666666666666663</v>
      </c>
      <c r="AF427">
        <v>6290</v>
      </c>
      <c r="AG427">
        <v>794</v>
      </c>
      <c r="AH427">
        <v>3697</v>
      </c>
      <c r="AJ427">
        <v>25386.066666666666</v>
      </c>
    </row>
    <row r="428" spans="8:36" x14ac:dyDescent="0.2">
      <c r="H428">
        <v>4262</v>
      </c>
      <c r="I428">
        <v>4994</v>
      </c>
      <c r="J428">
        <v>0</v>
      </c>
      <c r="X428">
        <v>6.4</v>
      </c>
      <c r="Y428">
        <v>2597</v>
      </c>
      <c r="Z428">
        <v>349</v>
      </c>
      <c r="AA428">
        <v>2808</v>
      </c>
      <c r="AC428">
        <v>17971.2</v>
      </c>
      <c r="AE428">
        <v>6.666666666666667</v>
      </c>
      <c r="AF428">
        <v>4636</v>
      </c>
      <c r="AG428">
        <v>567</v>
      </c>
      <c r="AH428">
        <v>5048</v>
      </c>
      <c r="AJ428">
        <v>33653.333333333336</v>
      </c>
    </row>
    <row r="429" spans="8:36" x14ac:dyDescent="0.2">
      <c r="H429">
        <v>5135</v>
      </c>
      <c r="I429">
        <v>3868</v>
      </c>
      <c r="J429">
        <v>0</v>
      </c>
      <c r="X429">
        <v>7.1333333333333337</v>
      </c>
      <c r="Y429">
        <v>3474</v>
      </c>
      <c r="Z429">
        <v>415</v>
      </c>
      <c r="AA429">
        <v>3174</v>
      </c>
      <c r="AC429">
        <v>22641.200000000001</v>
      </c>
      <c r="AE429">
        <v>7.1333333333333337</v>
      </c>
      <c r="AF429">
        <v>3968</v>
      </c>
      <c r="AG429">
        <v>487</v>
      </c>
      <c r="AH429">
        <v>5389</v>
      </c>
      <c r="AJ429">
        <v>38441.533333333333</v>
      </c>
    </row>
    <row r="430" spans="8:36" x14ac:dyDescent="0.2">
      <c r="H430">
        <v>3159</v>
      </c>
      <c r="I430">
        <v>2703</v>
      </c>
      <c r="J430">
        <v>0</v>
      </c>
      <c r="X430">
        <v>6.4</v>
      </c>
      <c r="Y430">
        <v>1792</v>
      </c>
      <c r="Z430">
        <v>223</v>
      </c>
      <c r="AA430">
        <v>1950</v>
      </c>
      <c r="AC430">
        <v>12480</v>
      </c>
      <c r="AE430">
        <v>6.5333333333333332</v>
      </c>
      <c r="AF430">
        <v>2778</v>
      </c>
      <c r="AG430">
        <v>357</v>
      </c>
      <c r="AH430">
        <v>3463</v>
      </c>
      <c r="AJ430">
        <v>22624.933333333334</v>
      </c>
    </row>
    <row r="431" spans="8:36" x14ac:dyDescent="0.2">
      <c r="H431">
        <v>3112</v>
      </c>
      <c r="I431">
        <v>3262</v>
      </c>
      <c r="J431">
        <v>0</v>
      </c>
      <c r="X431">
        <v>7.1333333333333337</v>
      </c>
      <c r="Y431">
        <v>2236</v>
      </c>
      <c r="Z431">
        <v>265</v>
      </c>
      <c r="AA431">
        <v>2450</v>
      </c>
      <c r="AC431">
        <v>17476.666666666668</v>
      </c>
      <c r="AE431">
        <v>6.2</v>
      </c>
      <c r="AF431">
        <v>2962</v>
      </c>
      <c r="AG431">
        <v>383</v>
      </c>
      <c r="AH431">
        <v>3462</v>
      </c>
      <c r="AJ431">
        <v>21464.400000000001</v>
      </c>
    </row>
    <row r="432" spans="8:36" x14ac:dyDescent="0.2">
      <c r="H432">
        <v>2969</v>
      </c>
      <c r="I432">
        <v>3046</v>
      </c>
      <c r="J432">
        <v>0</v>
      </c>
      <c r="X432">
        <v>7.0769230769230766</v>
      </c>
      <c r="Y432">
        <v>3136</v>
      </c>
      <c r="Z432">
        <v>377</v>
      </c>
      <c r="AA432">
        <v>3221</v>
      </c>
      <c r="AC432">
        <v>22794.76923076923</v>
      </c>
      <c r="AE432">
        <v>6.8666666666666663</v>
      </c>
      <c r="AF432">
        <v>4685</v>
      </c>
      <c r="AG432">
        <v>553</v>
      </c>
      <c r="AH432">
        <v>4321</v>
      </c>
      <c r="AJ432">
        <v>29670.866666666665</v>
      </c>
    </row>
    <row r="433" spans="8:36" x14ac:dyDescent="0.2">
      <c r="H433">
        <v>3467</v>
      </c>
      <c r="I433">
        <v>3593</v>
      </c>
      <c r="J433">
        <v>0</v>
      </c>
      <c r="X433">
        <v>6.4666666666666668</v>
      </c>
      <c r="Y433">
        <v>2790</v>
      </c>
      <c r="Z433">
        <v>359</v>
      </c>
      <c r="AA433">
        <v>2806</v>
      </c>
      <c r="AC433">
        <v>18145.466666666667</v>
      </c>
      <c r="AE433">
        <v>7.0666666666666664</v>
      </c>
      <c r="AF433">
        <v>3690</v>
      </c>
      <c r="AG433">
        <v>425</v>
      </c>
      <c r="AH433">
        <v>4310</v>
      </c>
      <c r="AJ433">
        <v>30457.333333333332</v>
      </c>
    </row>
    <row r="434" spans="8:36" x14ac:dyDescent="0.2">
      <c r="H434">
        <v>4978</v>
      </c>
      <c r="I434">
        <v>3333</v>
      </c>
      <c r="J434">
        <v>0</v>
      </c>
      <c r="X434">
        <v>7.0666666666666664</v>
      </c>
      <c r="Y434">
        <v>2734</v>
      </c>
      <c r="Z434">
        <v>332</v>
      </c>
      <c r="AA434">
        <v>3009</v>
      </c>
      <c r="AC434">
        <v>21263.599999999999</v>
      </c>
      <c r="AE434">
        <v>7.1538461538461542</v>
      </c>
      <c r="AF434">
        <v>1722</v>
      </c>
      <c r="AG434">
        <v>202</v>
      </c>
      <c r="AH434">
        <v>4512</v>
      </c>
      <c r="AJ434">
        <v>32278.153846153848</v>
      </c>
    </row>
    <row r="435" spans="8:36" x14ac:dyDescent="0.2">
      <c r="H435">
        <v>4921</v>
      </c>
      <c r="I435">
        <v>5281</v>
      </c>
      <c r="J435">
        <v>0</v>
      </c>
      <c r="X435">
        <v>6.0666666666666664</v>
      </c>
      <c r="Y435">
        <v>1981</v>
      </c>
      <c r="Z435">
        <v>272</v>
      </c>
      <c r="AA435">
        <v>2123</v>
      </c>
      <c r="AC435">
        <v>12879.533333333333</v>
      </c>
      <c r="AE435">
        <v>6.333333333333333</v>
      </c>
      <c r="AF435">
        <v>4096</v>
      </c>
      <c r="AG435">
        <v>511</v>
      </c>
      <c r="AH435">
        <v>4321</v>
      </c>
      <c r="AJ435">
        <v>27366.333333333332</v>
      </c>
    </row>
    <row r="436" spans="8:36" x14ac:dyDescent="0.2">
      <c r="H436">
        <v>2625</v>
      </c>
      <c r="I436">
        <v>2501</v>
      </c>
      <c r="J436">
        <v>0</v>
      </c>
      <c r="X436">
        <v>7.1333333333333337</v>
      </c>
      <c r="Y436">
        <v>3178</v>
      </c>
      <c r="Z436">
        <v>403</v>
      </c>
      <c r="AA436">
        <v>2958</v>
      </c>
      <c r="AC436">
        <v>21100.400000000001</v>
      </c>
      <c r="AE436">
        <v>6.666666666666667</v>
      </c>
      <c r="AF436">
        <v>6110</v>
      </c>
      <c r="AG436">
        <v>744</v>
      </c>
      <c r="AH436">
        <v>7557</v>
      </c>
      <c r="AJ436">
        <v>50380</v>
      </c>
    </row>
    <row r="437" spans="8:36" x14ac:dyDescent="0.2">
      <c r="H437">
        <v>2739</v>
      </c>
      <c r="I437">
        <v>2560</v>
      </c>
      <c r="J437">
        <v>0</v>
      </c>
      <c r="X437">
        <v>6.5333333333333332</v>
      </c>
      <c r="Y437">
        <v>2860</v>
      </c>
      <c r="Z437">
        <v>352</v>
      </c>
      <c r="AA437">
        <v>2808</v>
      </c>
      <c r="AC437">
        <v>18345.599999999999</v>
      </c>
      <c r="AE437">
        <v>6.2666666666666666</v>
      </c>
      <c r="AF437">
        <v>4088</v>
      </c>
      <c r="AG437">
        <v>551</v>
      </c>
      <c r="AH437">
        <v>4540</v>
      </c>
      <c r="AJ437">
        <v>28450.666666666668</v>
      </c>
    </row>
    <row r="438" spans="8:36" x14ac:dyDescent="0.2">
      <c r="H438">
        <v>2785</v>
      </c>
      <c r="I438">
        <v>3054</v>
      </c>
      <c r="J438">
        <v>0</v>
      </c>
      <c r="X438">
        <v>6.333333333333333</v>
      </c>
      <c r="Y438">
        <v>2567</v>
      </c>
      <c r="Z438">
        <v>333</v>
      </c>
      <c r="AA438">
        <v>3063</v>
      </c>
      <c r="AC438">
        <v>19399</v>
      </c>
      <c r="AE438">
        <v>7.4666666666666668</v>
      </c>
      <c r="AF438">
        <v>5078</v>
      </c>
      <c r="AG438">
        <v>530</v>
      </c>
      <c r="AH438">
        <v>6477</v>
      </c>
      <c r="AJ438">
        <v>48361.599999999999</v>
      </c>
    </row>
    <row r="439" spans="8:36" x14ac:dyDescent="0.2">
      <c r="H439">
        <v>2930</v>
      </c>
      <c r="I439">
        <v>3163</v>
      </c>
      <c r="J439">
        <v>0</v>
      </c>
      <c r="X439">
        <v>6.7333333333333334</v>
      </c>
      <c r="Y439">
        <v>2218</v>
      </c>
      <c r="Z439">
        <v>258</v>
      </c>
      <c r="AA439">
        <v>2137</v>
      </c>
      <c r="AC439">
        <v>14389.133333333333</v>
      </c>
      <c r="AE439">
        <v>6.6</v>
      </c>
      <c r="AF439">
        <v>3498</v>
      </c>
      <c r="AG439">
        <v>420</v>
      </c>
      <c r="AH439">
        <v>4611</v>
      </c>
      <c r="AJ439">
        <v>30432.6</v>
      </c>
    </row>
    <row r="440" spans="8:36" x14ac:dyDescent="0.2">
      <c r="H440">
        <v>4160</v>
      </c>
      <c r="I440">
        <v>3858</v>
      </c>
      <c r="J440">
        <v>0</v>
      </c>
      <c r="X440">
        <v>6.6</v>
      </c>
      <c r="Y440">
        <v>2251</v>
      </c>
      <c r="Z440">
        <v>308</v>
      </c>
      <c r="AA440">
        <v>2523</v>
      </c>
      <c r="AC440">
        <v>16651.8</v>
      </c>
      <c r="AE440">
        <v>6.8</v>
      </c>
      <c r="AF440">
        <v>5989</v>
      </c>
      <c r="AG440">
        <v>717</v>
      </c>
      <c r="AH440">
        <v>4728</v>
      </c>
      <c r="AJ440">
        <v>32150.399999999998</v>
      </c>
    </row>
    <row r="441" spans="8:36" x14ac:dyDescent="0.2">
      <c r="H441">
        <v>4724</v>
      </c>
      <c r="I441">
        <v>4616</v>
      </c>
      <c r="J441">
        <v>0</v>
      </c>
      <c r="X441">
        <v>6.666666666666667</v>
      </c>
      <c r="Y441">
        <v>3043</v>
      </c>
      <c r="Z441">
        <v>388</v>
      </c>
      <c r="AA441">
        <v>2725</v>
      </c>
      <c r="AC441">
        <v>18166.666666666668</v>
      </c>
      <c r="AE441">
        <v>6.4</v>
      </c>
      <c r="AF441">
        <v>4100</v>
      </c>
      <c r="AG441">
        <v>505</v>
      </c>
      <c r="AH441">
        <v>3749</v>
      </c>
      <c r="AJ441">
        <v>23993.600000000002</v>
      </c>
    </row>
    <row r="442" spans="8:36" x14ac:dyDescent="0.2">
      <c r="H442">
        <v>2929</v>
      </c>
      <c r="I442">
        <v>2482</v>
      </c>
      <c r="J442">
        <v>0</v>
      </c>
      <c r="X442">
        <v>7</v>
      </c>
      <c r="Y442">
        <v>2641</v>
      </c>
      <c r="Z442">
        <v>336</v>
      </c>
      <c r="AA442">
        <v>2524</v>
      </c>
      <c r="AC442">
        <v>17668</v>
      </c>
      <c r="AE442">
        <v>6.6428571428571432</v>
      </c>
      <c r="AF442">
        <v>3425</v>
      </c>
      <c r="AG442">
        <v>422</v>
      </c>
      <c r="AH442">
        <v>4043</v>
      </c>
      <c r="AJ442">
        <v>26857.071428571431</v>
      </c>
    </row>
    <row r="443" spans="8:36" x14ac:dyDescent="0.2">
      <c r="H443">
        <v>3858</v>
      </c>
      <c r="I443">
        <v>2609</v>
      </c>
      <c r="J443">
        <v>0</v>
      </c>
      <c r="X443">
        <v>7.4666666666666668</v>
      </c>
      <c r="Y443">
        <v>2813</v>
      </c>
      <c r="Z443">
        <v>343</v>
      </c>
      <c r="AA443">
        <v>2808</v>
      </c>
      <c r="AC443">
        <v>20966.400000000001</v>
      </c>
      <c r="AE443">
        <v>6.5333333333333332</v>
      </c>
      <c r="AF443">
        <v>5754</v>
      </c>
      <c r="AG443">
        <v>693</v>
      </c>
      <c r="AH443">
        <v>7249</v>
      </c>
      <c r="AJ443">
        <v>47360.133333333331</v>
      </c>
    </row>
    <row r="444" spans="8:36" x14ac:dyDescent="0.2">
      <c r="H444">
        <v>2356</v>
      </c>
      <c r="I444">
        <v>3107</v>
      </c>
      <c r="J444">
        <v>0</v>
      </c>
      <c r="X444">
        <v>6.6</v>
      </c>
      <c r="Y444">
        <v>2966</v>
      </c>
      <c r="Z444">
        <v>375</v>
      </c>
      <c r="AA444">
        <v>1855</v>
      </c>
      <c r="AC444">
        <v>12243</v>
      </c>
      <c r="AE444">
        <v>6.8666666666666663</v>
      </c>
      <c r="AF444">
        <v>4138</v>
      </c>
      <c r="AG444">
        <v>491</v>
      </c>
      <c r="AH444">
        <v>6367</v>
      </c>
      <c r="AJ444">
        <v>43720.066666666666</v>
      </c>
    </row>
    <row r="445" spans="8:36" x14ac:dyDescent="0.2">
      <c r="H445">
        <v>3780</v>
      </c>
      <c r="I445">
        <v>2948</v>
      </c>
      <c r="J445">
        <v>0</v>
      </c>
      <c r="X445">
        <v>6.5333333333333332</v>
      </c>
      <c r="Y445">
        <v>1539</v>
      </c>
      <c r="Z445">
        <v>207</v>
      </c>
      <c r="AA445">
        <v>2528</v>
      </c>
      <c r="AC445">
        <v>16516.266666666666</v>
      </c>
      <c r="AE445">
        <v>6.666666666666667</v>
      </c>
      <c r="AF445">
        <v>2924</v>
      </c>
      <c r="AG445">
        <v>358</v>
      </c>
      <c r="AH445">
        <v>3931</v>
      </c>
      <c r="AJ445">
        <v>26206.666666666668</v>
      </c>
    </row>
    <row r="446" spans="8:36" x14ac:dyDescent="0.2">
      <c r="H446">
        <v>5311</v>
      </c>
      <c r="I446">
        <v>3981</v>
      </c>
      <c r="J446">
        <v>0</v>
      </c>
      <c r="X446">
        <v>6.2</v>
      </c>
      <c r="Y446">
        <v>2346</v>
      </c>
      <c r="Z446">
        <v>306</v>
      </c>
      <c r="AA446">
        <v>2951</v>
      </c>
      <c r="AC446">
        <v>18296.2</v>
      </c>
      <c r="AE446">
        <v>6.5714285714285712</v>
      </c>
      <c r="AF446">
        <v>3723</v>
      </c>
      <c r="AG446">
        <v>478</v>
      </c>
      <c r="AH446">
        <v>4868</v>
      </c>
      <c r="AJ446">
        <v>31989.714285714286</v>
      </c>
    </row>
    <row r="447" spans="8:36" x14ac:dyDescent="0.2">
      <c r="H447">
        <v>4941</v>
      </c>
      <c r="I447">
        <v>4149</v>
      </c>
      <c r="J447">
        <v>0</v>
      </c>
      <c r="X447">
        <v>7.9230769230769234</v>
      </c>
      <c r="Y447">
        <v>2426</v>
      </c>
      <c r="Z447">
        <v>260</v>
      </c>
      <c r="AA447">
        <v>2792</v>
      </c>
      <c r="AC447">
        <v>22121.23076923077</v>
      </c>
      <c r="AE447">
        <v>6.7333333333333334</v>
      </c>
      <c r="AF447">
        <v>6735</v>
      </c>
      <c r="AG447">
        <v>785</v>
      </c>
      <c r="AH447">
        <v>4441</v>
      </c>
      <c r="AJ447">
        <v>29902.733333333334</v>
      </c>
    </row>
    <row r="448" spans="8:36" x14ac:dyDescent="0.2">
      <c r="H448">
        <v>4573</v>
      </c>
      <c r="I448">
        <v>4242</v>
      </c>
      <c r="J448">
        <v>0</v>
      </c>
      <c r="X448">
        <v>6.0666666666666664</v>
      </c>
      <c r="Y448">
        <v>1983</v>
      </c>
      <c r="Z448">
        <v>264</v>
      </c>
      <c r="AA448">
        <v>2839</v>
      </c>
      <c r="AC448">
        <v>17223.266666666666</v>
      </c>
      <c r="AE448">
        <v>8</v>
      </c>
      <c r="AF448">
        <v>2373</v>
      </c>
      <c r="AG448">
        <v>261</v>
      </c>
      <c r="AH448">
        <v>3757</v>
      </c>
      <c r="AJ448">
        <v>30056</v>
      </c>
    </row>
    <row r="449" spans="8:36" x14ac:dyDescent="0.2">
      <c r="H449">
        <v>2836</v>
      </c>
      <c r="I449">
        <v>2572</v>
      </c>
      <c r="J449">
        <v>0</v>
      </c>
      <c r="X449">
        <v>6.8666666666666663</v>
      </c>
      <c r="Y449">
        <v>2446</v>
      </c>
      <c r="Z449">
        <v>295</v>
      </c>
      <c r="AA449">
        <v>2036</v>
      </c>
      <c r="AC449">
        <v>13980.533333333333</v>
      </c>
      <c r="AE449">
        <v>6.2666666666666666</v>
      </c>
      <c r="AF449">
        <v>2393</v>
      </c>
      <c r="AG449">
        <v>317</v>
      </c>
      <c r="AH449">
        <v>3367</v>
      </c>
      <c r="AJ449">
        <v>21099.866666666665</v>
      </c>
    </row>
    <row r="450" spans="8:36" x14ac:dyDescent="0.2">
      <c r="H450">
        <v>2813</v>
      </c>
      <c r="I450">
        <v>2879</v>
      </c>
      <c r="J450">
        <v>0</v>
      </c>
      <c r="X450">
        <v>6.4666666666666668</v>
      </c>
      <c r="Y450">
        <v>2894</v>
      </c>
      <c r="Z450">
        <v>390</v>
      </c>
      <c r="AA450">
        <v>3043</v>
      </c>
      <c r="AC450">
        <v>19678.066666666666</v>
      </c>
      <c r="AE450">
        <v>6.2666666666666666</v>
      </c>
      <c r="AF450">
        <v>4356</v>
      </c>
      <c r="AG450">
        <v>518</v>
      </c>
      <c r="AH450">
        <v>4186</v>
      </c>
      <c r="AJ450">
        <v>26232.266666666666</v>
      </c>
    </row>
    <row r="451" spans="8:36" x14ac:dyDescent="0.2">
      <c r="H451">
        <v>6148</v>
      </c>
      <c r="I451">
        <v>3490</v>
      </c>
      <c r="J451">
        <v>0</v>
      </c>
      <c r="X451">
        <v>6.7142857142857144</v>
      </c>
      <c r="Y451">
        <v>2279</v>
      </c>
      <c r="Z451">
        <v>278</v>
      </c>
      <c r="AA451">
        <v>1876</v>
      </c>
      <c r="AC451">
        <v>12596</v>
      </c>
      <c r="AE451">
        <v>6.7333333333333334</v>
      </c>
      <c r="AF451">
        <v>3366</v>
      </c>
      <c r="AG451">
        <v>431</v>
      </c>
      <c r="AH451">
        <v>3961</v>
      </c>
      <c r="AJ451">
        <v>26670.733333333334</v>
      </c>
    </row>
    <row r="452" spans="8:36" x14ac:dyDescent="0.2">
      <c r="H452">
        <v>3484</v>
      </c>
      <c r="I452">
        <v>6076</v>
      </c>
      <c r="J452">
        <v>0</v>
      </c>
      <c r="X452">
        <v>6.1333333333333337</v>
      </c>
      <c r="Y452">
        <v>1634</v>
      </c>
      <c r="Z452">
        <v>231</v>
      </c>
      <c r="AA452">
        <v>2903</v>
      </c>
      <c r="AC452">
        <v>17805.066666666669</v>
      </c>
      <c r="AE452">
        <v>6.666666666666667</v>
      </c>
      <c r="AF452">
        <v>4146</v>
      </c>
      <c r="AG452">
        <v>554</v>
      </c>
      <c r="AH452">
        <v>5534</v>
      </c>
      <c r="AJ452">
        <v>36893.333333333336</v>
      </c>
    </row>
    <row r="453" spans="8:36" x14ac:dyDescent="0.2">
      <c r="H453">
        <v>4256</v>
      </c>
      <c r="I453">
        <v>3845</v>
      </c>
      <c r="J453">
        <v>0</v>
      </c>
      <c r="X453">
        <v>6.5333333333333332</v>
      </c>
      <c r="Y453">
        <v>3218</v>
      </c>
      <c r="Z453">
        <v>421</v>
      </c>
      <c r="AA453">
        <v>2526</v>
      </c>
      <c r="AC453">
        <v>16503.2</v>
      </c>
      <c r="AE453">
        <v>6.6</v>
      </c>
      <c r="AF453">
        <v>4551</v>
      </c>
      <c r="AG453">
        <v>587</v>
      </c>
      <c r="AH453">
        <v>5252</v>
      </c>
      <c r="AJ453">
        <v>34663.199999999997</v>
      </c>
    </row>
    <row r="454" spans="8:36" x14ac:dyDescent="0.2">
      <c r="H454">
        <v>2117</v>
      </c>
      <c r="I454">
        <v>2598</v>
      </c>
      <c r="J454">
        <v>0</v>
      </c>
      <c r="X454">
        <v>6</v>
      </c>
      <c r="Y454">
        <v>2275</v>
      </c>
      <c r="Z454">
        <v>302</v>
      </c>
      <c r="AA454">
        <v>2943</v>
      </c>
      <c r="AC454">
        <v>17658</v>
      </c>
      <c r="AE454">
        <v>6.2666666666666666</v>
      </c>
      <c r="AF454">
        <v>4080</v>
      </c>
      <c r="AG454">
        <v>516</v>
      </c>
      <c r="AH454">
        <v>3732</v>
      </c>
      <c r="AJ454">
        <v>23387.200000000001</v>
      </c>
    </row>
    <row r="455" spans="8:36" x14ac:dyDescent="0.2">
      <c r="H455">
        <v>2746</v>
      </c>
      <c r="I455">
        <v>2141</v>
      </c>
      <c r="J455">
        <v>0</v>
      </c>
      <c r="X455">
        <v>6.7333333333333334</v>
      </c>
      <c r="Y455">
        <v>2629</v>
      </c>
      <c r="Z455">
        <v>311</v>
      </c>
      <c r="AA455">
        <v>2788</v>
      </c>
      <c r="AC455">
        <v>18772.533333333333</v>
      </c>
      <c r="AE455">
        <v>6.1333333333333337</v>
      </c>
      <c r="AF455">
        <v>3456</v>
      </c>
      <c r="AG455">
        <v>452</v>
      </c>
      <c r="AH455">
        <v>4881</v>
      </c>
      <c r="AJ455">
        <v>29936.800000000003</v>
      </c>
    </row>
    <row r="456" spans="8:36" x14ac:dyDescent="0.2">
      <c r="H456">
        <v>3401</v>
      </c>
      <c r="I456">
        <v>3238</v>
      </c>
      <c r="J456">
        <v>0</v>
      </c>
      <c r="X456">
        <v>8.1999999999999993</v>
      </c>
      <c r="Y456">
        <v>3603</v>
      </c>
      <c r="Z456">
        <v>339</v>
      </c>
      <c r="AA456">
        <v>3160</v>
      </c>
      <c r="AC456">
        <v>25911.999999999996</v>
      </c>
      <c r="AE456">
        <v>6.2666666666666666</v>
      </c>
      <c r="AF456">
        <v>3692</v>
      </c>
      <c r="AG456">
        <v>477</v>
      </c>
      <c r="AH456">
        <v>4294</v>
      </c>
      <c r="AJ456">
        <v>26909.066666666666</v>
      </c>
    </row>
    <row r="457" spans="8:36" x14ac:dyDescent="0.2">
      <c r="H457">
        <v>3388</v>
      </c>
      <c r="I457">
        <v>2547</v>
      </c>
      <c r="J457">
        <v>0</v>
      </c>
      <c r="X457">
        <v>50</v>
      </c>
      <c r="Y457">
        <v>50</v>
      </c>
      <c r="Z457">
        <v>1</v>
      </c>
      <c r="AA457">
        <v>0</v>
      </c>
      <c r="AC457">
        <v>0</v>
      </c>
      <c r="AE457">
        <v>6.333333333333333</v>
      </c>
      <c r="AF457">
        <v>3660</v>
      </c>
      <c r="AG457">
        <v>482</v>
      </c>
      <c r="AH457">
        <v>3971</v>
      </c>
      <c r="AJ457">
        <v>25149.666666666664</v>
      </c>
    </row>
    <row r="458" spans="8:36" x14ac:dyDescent="0.2">
      <c r="H458">
        <v>4920</v>
      </c>
      <c r="I458">
        <v>3629</v>
      </c>
      <c r="J458">
        <v>0</v>
      </c>
      <c r="X458">
        <v>7.4666666666666668</v>
      </c>
      <c r="Y458">
        <v>2310</v>
      </c>
      <c r="Z458">
        <v>235</v>
      </c>
      <c r="AA458">
        <v>1817</v>
      </c>
      <c r="AC458">
        <v>13566.933333333334</v>
      </c>
      <c r="AE458">
        <v>6.6</v>
      </c>
      <c r="AF458">
        <v>2672</v>
      </c>
      <c r="AG458">
        <v>325</v>
      </c>
      <c r="AH458">
        <v>4805</v>
      </c>
      <c r="AJ458">
        <v>31713</v>
      </c>
    </row>
    <row r="459" spans="8:36" x14ac:dyDescent="0.2">
      <c r="H459">
        <v>4207</v>
      </c>
      <c r="I459">
        <v>4203</v>
      </c>
      <c r="J459">
        <v>0</v>
      </c>
      <c r="X459">
        <v>7.1333333333333337</v>
      </c>
      <c r="Y459">
        <v>2258</v>
      </c>
      <c r="Z459">
        <v>264</v>
      </c>
      <c r="AA459">
        <v>3118</v>
      </c>
      <c r="AC459">
        <v>22241.733333333334</v>
      </c>
      <c r="AE459">
        <v>6.8666666666666663</v>
      </c>
      <c r="AF459">
        <v>5286</v>
      </c>
      <c r="AG459">
        <v>605</v>
      </c>
      <c r="AH459">
        <v>5903</v>
      </c>
      <c r="AJ459">
        <v>40533.933333333334</v>
      </c>
    </row>
    <row r="460" spans="8:36" x14ac:dyDescent="0.2">
      <c r="H460">
        <v>2969</v>
      </c>
      <c r="I460">
        <v>2501</v>
      </c>
      <c r="J460">
        <v>0</v>
      </c>
      <c r="X460">
        <v>6.333333333333333</v>
      </c>
      <c r="Y460">
        <v>1636</v>
      </c>
      <c r="Z460">
        <v>204</v>
      </c>
      <c r="AA460">
        <v>1516</v>
      </c>
      <c r="AC460">
        <v>9601.3333333333321</v>
      </c>
      <c r="AE460">
        <v>7.4666666666666668</v>
      </c>
      <c r="AF460">
        <v>2426</v>
      </c>
      <c r="AG460">
        <v>266</v>
      </c>
      <c r="AH460">
        <v>3258</v>
      </c>
      <c r="AJ460">
        <v>24326.400000000001</v>
      </c>
    </row>
    <row r="461" spans="8:36" x14ac:dyDescent="0.2">
      <c r="H461">
        <v>3059</v>
      </c>
      <c r="I461">
        <v>2703</v>
      </c>
      <c r="J461">
        <v>0</v>
      </c>
      <c r="X461">
        <v>6.333333333333333</v>
      </c>
      <c r="Y461">
        <v>2056</v>
      </c>
      <c r="Z461">
        <v>280</v>
      </c>
      <c r="AA461">
        <v>2072</v>
      </c>
      <c r="AC461">
        <v>13122.666666666666</v>
      </c>
      <c r="AE461">
        <v>6.1333333333333337</v>
      </c>
      <c r="AF461">
        <v>2132</v>
      </c>
      <c r="AG461">
        <v>266</v>
      </c>
      <c r="AH461">
        <v>3841</v>
      </c>
      <c r="AJ461">
        <v>23558.133333333335</v>
      </c>
    </row>
    <row r="462" spans="8:36" x14ac:dyDescent="0.2">
      <c r="H462">
        <v>2728</v>
      </c>
      <c r="I462">
        <v>2779</v>
      </c>
      <c r="J462">
        <v>0</v>
      </c>
      <c r="X462">
        <v>6.9333333333333336</v>
      </c>
      <c r="Y462">
        <v>1650</v>
      </c>
      <c r="Z462">
        <v>209</v>
      </c>
      <c r="AA462">
        <v>2744</v>
      </c>
      <c r="AC462">
        <v>19025.066666666666</v>
      </c>
      <c r="AE462">
        <v>6.8666666666666663</v>
      </c>
      <c r="AF462">
        <v>2669</v>
      </c>
      <c r="AG462">
        <v>287</v>
      </c>
      <c r="AH462">
        <v>3466</v>
      </c>
      <c r="AJ462">
        <v>23799.866666666665</v>
      </c>
    </row>
    <row r="463" spans="8:36" x14ac:dyDescent="0.2">
      <c r="H463">
        <v>3238</v>
      </c>
      <c r="I463">
        <v>3120</v>
      </c>
      <c r="J463">
        <v>0</v>
      </c>
      <c r="X463">
        <v>6.5333333333333332</v>
      </c>
      <c r="Y463">
        <v>2452</v>
      </c>
      <c r="Z463">
        <v>306</v>
      </c>
      <c r="AA463">
        <v>2349</v>
      </c>
      <c r="AC463">
        <v>15346.8</v>
      </c>
      <c r="AE463">
        <v>6.7333333333333334</v>
      </c>
      <c r="AF463">
        <v>3398</v>
      </c>
      <c r="AG463">
        <v>389</v>
      </c>
      <c r="AH463">
        <v>3281</v>
      </c>
      <c r="AJ463">
        <v>22092.066666666666</v>
      </c>
    </row>
    <row r="464" spans="8:36" x14ac:dyDescent="0.2">
      <c r="H464">
        <v>4155</v>
      </c>
      <c r="I464">
        <v>4503</v>
      </c>
      <c r="J464">
        <v>0</v>
      </c>
      <c r="X464">
        <v>6.7333333333333334</v>
      </c>
      <c r="Y464">
        <v>1951</v>
      </c>
      <c r="Z464">
        <v>232</v>
      </c>
      <c r="AA464">
        <v>2475</v>
      </c>
      <c r="AC464">
        <v>16665</v>
      </c>
      <c r="AE464">
        <v>6.333333333333333</v>
      </c>
      <c r="AF464">
        <v>3156</v>
      </c>
      <c r="AG464">
        <v>438</v>
      </c>
      <c r="AH464">
        <v>4336</v>
      </c>
      <c r="AJ464">
        <v>27461.333333333332</v>
      </c>
    </row>
    <row r="465" spans="8:36" x14ac:dyDescent="0.2">
      <c r="H465">
        <v>5533</v>
      </c>
      <c r="I465">
        <v>4574</v>
      </c>
      <c r="J465">
        <v>0</v>
      </c>
      <c r="X465">
        <v>6</v>
      </c>
      <c r="Y465">
        <v>1666</v>
      </c>
      <c r="Z465">
        <v>220</v>
      </c>
      <c r="AA465">
        <v>2941</v>
      </c>
      <c r="AC465">
        <v>17646</v>
      </c>
      <c r="AE465">
        <v>6.333333333333333</v>
      </c>
      <c r="AF465">
        <v>3111</v>
      </c>
      <c r="AG465">
        <v>396</v>
      </c>
      <c r="AH465">
        <v>5165</v>
      </c>
      <c r="AJ465">
        <v>32711.666666666664</v>
      </c>
    </row>
    <row r="466" spans="8:36" x14ac:dyDescent="0.2">
      <c r="H466">
        <v>1694</v>
      </c>
      <c r="I466">
        <v>2379</v>
      </c>
      <c r="J466">
        <v>0</v>
      </c>
      <c r="X466">
        <v>6.666666666666667</v>
      </c>
      <c r="Y466">
        <v>2911</v>
      </c>
      <c r="Z466">
        <v>341</v>
      </c>
      <c r="AA466">
        <v>2652</v>
      </c>
      <c r="AC466">
        <v>17680</v>
      </c>
      <c r="AE466">
        <v>6.666666666666667</v>
      </c>
      <c r="AF466">
        <v>3146</v>
      </c>
      <c r="AG466">
        <v>399</v>
      </c>
      <c r="AH466">
        <v>5241</v>
      </c>
      <c r="AJ466">
        <v>34940</v>
      </c>
    </row>
    <row r="467" spans="8:36" x14ac:dyDescent="0.2">
      <c r="H467">
        <v>3118</v>
      </c>
      <c r="I467">
        <v>2718</v>
      </c>
      <c r="J467">
        <v>0</v>
      </c>
      <c r="X467">
        <v>6.8</v>
      </c>
      <c r="Y467">
        <v>1987</v>
      </c>
      <c r="Z467">
        <v>237</v>
      </c>
      <c r="AA467">
        <v>2616</v>
      </c>
      <c r="AC467">
        <v>17788.8</v>
      </c>
      <c r="AE467">
        <v>6.8666666666666663</v>
      </c>
      <c r="AF467">
        <v>3550</v>
      </c>
      <c r="AG467">
        <v>415</v>
      </c>
      <c r="AH467">
        <v>5195</v>
      </c>
      <c r="AJ467">
        <v>35672.333333333328</v>
      </c>
    </row>
    <row r="468" spans="8:36" x14ac:dyDescent="0.2">
      <c r="H468">
        <v>2697</v>
      </c>
      <c r="I468">
        <v>3279</v>
      </c>
      <c r="J468">
        <v>0</v>
      </c>
      <c r="X468">
        <v>6.666666666666667</v>
      </c>
      <c r="Y468">
        <v>2570</v>
      </c>
      <c r="Z468">
        <v>322</v>
      </c>
      <c r="AA468">
        <v>2422</v>
      </c>
      <c r="AC468">
        <v>16146.666666666668</v>
      </c>
      <c r="AE468">
        <v>7.0666666666666664</v>
      </c>
      <c r="AF468">
        <v>3414</v>
      </c>
      <c r="AG468">
        <v>419</v>
      </c>
      <c r="AH468">
        <v>3600</v>
      </c>
      <c r="AJ468">
        <v>25440</v>
      </c>
    </row>
    <row r="469" spans="8:36" x14ac:dyDescent="0.2">
      <c r="H469">
        <v>4216</v>
      </c>
      <c r="I469">
        <v>2644</v>
      </c>
      <c r="J469">
        <v>0</v>
      </c>
      <c r="X469">
        <v>6.9333333333333336</v>
      </c>
      <c r="Y469">
        <v>2471</v>
      </c>
      <c r="Z469">
        <v>296</v>
      </c>
      <c r="AA469">
        <v>3172</v>
      </c>
      <c r="AC469">
        <v>21992.533333333333</v>
      </c>
      <c r="AE469">
        <v>6.9333333333333336</v>
      </c>
      <c r="AF469">
        <v>3488</v>
      </c>
      <c r="AG469">
        <v>376</v>
      </c>
      <c r="AH469">
        <v>3953</v>
      </c>
      <c r="AJ469">
        <v>27407.466666666667</v>
      </c>
    </row>
    <row r="470" spans="8:36" x14ac:dyDescent="0.2">
      <c r="H470">
        <v>5498</v>
      </c>
      <c r="I470">
        <v>4301</v>
      </c>
      <c r="J470">
        <v>0</v>
      </c>
      <c r="X470">
        <v>6.6</v>
      </c>
      <c r="Y470">
        <v>2264</v>
      </c>
      <c r="Z470">
        <v>263</v>
      </c>
      <c r="AA470">
        <v>2849</v>
      </c>
      <c r="AC470">
        <v>18803.399999999998</v>
      </c>
      <c r="AE470">
        <v>7.2</v>
      </c>
      <c r="AF470">
        <v>4164</v>
      </c>
      <c r="AG470">
        <v>422</v>
      </c>
      <c r="AH470">
        <v>3983</v>
      </c>
      <c r="AJ470">
        <v>28677.600000000002</v>
      </c>
    </row>
    <row r="471" spans="8:36" x14ac:dyDescent="0.2">
      <c r="H471">
        <v>5351</v>
      </c>
      <c r="I471">
        <v>4441</v>
      </c>
      <c r="J471">
        <v>0</v>
      </c>
      <c r="X471">
        <v>7.8666666666666663</v>
      </c>
      <c r="Y471">
        <v>1995</v>
      </c>
      <c r="Z471">
        <v>212</v>
      </c>
      <c r="AA471">
        <v>2297</v>
      </c>
      <c r="AC471">
        <v>18069.733333333334</v>
      </c>
      <c r="AE471">
        <v>6.8666666666666663</v>
      </c>
      <c r="AF471">
        <v>2464</v>
      </c>
      <c r="AG471">
        <v>275</v>
      </c>
      <c r="AH471">
        <v>5320</v>
      </c>
      <c r="AJ471">
        <v>36530.666666666664</v>
      </c>
    </row>
    <row r="472" spans="8:36" x14ac:dyDescent="0.2">
      <c r="H472">
        <v>2412</v>
      </c>
      <c r="I472">
        <v>2188</v>
      </c>
      <c r="J472">
        <v>0</v>
      </c>
      <c r="X472">
        <v>7.333333333333333</v>
      </c>
      <c r="Y472">
        <v>2985</v>
      </c>
      <c r="Z472">
        <v>349</v>
      </c>
      <c r="AA472">
        <v>2951</v>
      </c>
      <c r="AC472">
        <v>21640.666666666664</v>
      </c>
      <c r="AE472">
        <v>7</v>
      </c>
      <c r="AF472">
        <v>2788</v>
      </c>
      <c r="AG472">
        <v>308</v>
      </c>
      <c r="AH472">
        <v>3376</v>
      </c>
      <c r="AJ472">
        <v>23632</v>
      </c>
    </row>
    <row r="473" spans="8:36" x14ac:dyDescent="0.2">
      <c r="H473">
        <v>2823</v>
      </c>
      <c r="I473">
        <v>2525</v>
      </c>
      <c r="J473">
        <v>0</v>
      </c>
      <c r="X473">
        <v>95.333333333333329</v>
      </c>
      <c r="Y473">
        <v>238</v>
      </c>
      <c r="Z473">
        <v>3</v>
      </c>
      <c r="AA473">
        <v>0</v>
      </c>
      <c r="AC473">
        <v>0</v>
      </c>
      <c r="AE473">
        <v>7.333333333333333</v>
      </c>
      <c r="AF473">
        <v>3037</v>
      </c>
      <c r="AG473">
        <v>349</v>
      </c>
      <c r="AH473">
        <v>3837</v>
      </c>
      <c r="AJ473">
        <v>28138</v>
      </c>
    </row>
    <row r="474" spans="8:36" x14ac:dyDescent="0.2">
      <c r="H474">
        <v>2874</v>
      </c>
      <c r="I474">
        <v>3243</v>
      </c>
      <c r="J474">
        <v>0</v>
      </c>
      <c r="X474">
        <v>8.0666666666666664</v>
      </c>
      <c r="Y474">
        <v>3252</v>
      </c>
      <c r="Z474">
        <v>293</v>
      </c>
      <c r="AA474">
        <v>0</v>
      </c>
      <c r="AC474">
        <v>0</v>
      </c>
      <c r="AE474">
        <v>7.1333333333333337</v>
      </c>
      <c r="AF474">
        <v>2231</v>
      </c>
      <c r="AG474">
        <v>263</v>
      </c>
      <c r="AH474">
        <v>4565</v>
      </c>
      <c r="AJ474">
        <v>32563.666666666668</v>
      </c>
    </row>
    <row r="475" spans="8:36" x14ac:dyDescent="0.2">
      <c r="H475">
        <v>4178</v>
      </c>
      <c r="I475">
        <v>2974</v>
      </c>
      <c r="J475">
        <v>0</v>
      </c>
    </row>
    <row r="476" spans="8:36" x14ac:dyDescent="0.2">
      <c r="H476">
        <v>4330</v>
      </c>
      <c r="I476">
        <v>4727</v>
      </c>
      <c r="J476">
        <v>0</v>
      </c>
    </row>
    <row r="477" spans="8:36" x14ac:dyDescent="0.2">
      <c r="H477">
        <v>5697</v>
      </c>
      <c r="I477">
        <v>4029</v>
      </c>
      <c r="J477">
        <v>0</v>
      </c>
    </row>
    <row r="478" spans="8:36" x14ac:dyDescent="0.2">
      <c r="H478">
        <v>0</v>
      </c>
      <c r="I478">
        <v>20</v>
      </c>
      <c r="J478">
        <v>0</v>
      </c>
    </row>
    <row r="479" spans="8:36" x14ac:dyDescent="0.2">
      <c r="H479">
        <v>3741</v>
      </c>
      <c r="I479">
        <v>2852</v>
      </c>
      <c r="J479">
        <v>0</v>
      </c>
    </row>
    <row r="480" spans="8:36" x14ac:dyDescent="0.2">
      <c r="H480">
        <v>5100</v>
      </c>
      <c r="I480">
        <v>3476</v>
      </c>
      <c r="J480">
        <v>0</v>
      </c>
    </row>
    <row r="481" spans="8:10" x14ac:dyDescent="0.2">
      <c r="H481">
        <v>2932</v>
      </c>
      <c r="I481">
        <v>5576</v>
      </c>
      <c r="J481">
        <v>0</v>
      </c>
    </row>
    <row r="482" spans="8:10" x14ac:dyDescent="0.2">
      <c r="H482">
        <v>3123</v>
      </c>
      <c r="I482">
        <v>3101</v>
      </c>
      <c r="J482">
        <v>0</v>
      </c>
    </row>
    <row r="483" spans="8:10" x14ac:dyDescent="0.2">
      <c r="H483">
        <v>4089</v>
      </c>
      <c r="I483">
        <v>3844</v>
      </c>
      <c r="J483">
        <v>0</v>
      </c>
    </row>
    <row r="484" spans="8:10" x14ac:dyDescent="0.2">
      <c r="H484">
        <v>3434</v>
      </c>
      <c r="I484">
        <v>3069</v>
      </c>
      <c r="J484">
        <v>0</v>
      </c>
    </row>
    <row r="485" spans="8:10" x14ac:dyDescent="0.2">
      <c r="H485">
        <v>2327</v>
      </c>
      <c r="I485">
        <v>2236</v>
      </c>
      <c r="J485">
        <v>0</v>
      </c>
    </row>
    <row r="486" spans="8:10" x14ac:dyDescent="0.2">
      <c r="H486">
        <v>2575</v>
      </c>
      <c r="I486">
        <v>2614</v>
      </c>
      <c r="J486">
        <v>0</v>
      </c>
    </row>
    <row r="487" spans="8:10" x14ac:dyDescent="0.2">
      <c r="H487">
        <v>3497</v>
      </c>
      <c r="I487">
        <v>2702</v>
      </c>
      <c r="J487">
        <v>0</v>
      </c>
    </row>
    <row r="488" spans="8:10" x14ac:dyDescent="0.2">
      <c r="H488">
        <v>3521</v>
      </c>
      <c r="I488">
        <v>2953</v>
      </c>
      <c r="J488">
        <v>0</v>
      </c>
    </row>
    <row r="489" spans="8:10" x14ac:dyDescent="0.2">
      <c r="H489">
        <v>4122</v>
      </c>
      <c r="I489">
        <v>4090</v>
      </c>
      <c r="J489">
        <v>0</v>
      </c>
    </row>
    <row r="490" spans="8:10" x14ac:dyDescent="0.2">
      <c r="H490">
        <v>4312</v>
      </c>
      <c r="I490">
        <v>3442</v>
      </c>
      <c r="J490">
        <v>0</v>
      </c>
    </row>
    <row r="491" spans="8:10" x14ac:dyDescent="0.2">
      <c r="H491">
        <v>2970</v>
      </c>
      <c r="I491">
        <v>4457</v>
      </c>
      <c r="J491">
        <v>0</v>
      </c>
    </row>
    <row r="492" spans="8:10" x14ac:dyDescent="0.2">
      <c r="H492">
        <v>2867</v>
      </c>
      <c r="I492">
        <v>3338</v>
      </c>
      <c r="J492">
        <v>0</v>
      </c>
    </row>
    <row r="493" spans="8:10" x14ac:dyDescent="0.2">
      <c r="H493">
        <v>3362</v>
      </c>
      <c r="I493">
        <v>3072</v>
      </c>
      <c r="J493">
        <v>0</v>
      </c>
    </row>
    <row r="494" spans="8:10" x14ac:dyDescent="0.2">
      <c r="H494">
        <v>3803</v>
      </c>
      <c r="I494">
        <v>3378</v>
      </c>
      <c r="J494">
        <v>0</v>
      </c>
    </row>
    <row r="495" spans="8:10" x14ac:dyDescent="0.2">
      <c r="H495">
        <v>3607</v>
      </c>
      <c r="I495">
        <v>3538</v>
      </c>
      <c r="J495">
        <v>0</v>
      </c>
    </row>
    <row r="496" spans="8:10" x14ac:dyDescent="0.2">
      <c r="H496">
        <v>4954</v>
      </c>
      <c r="I496">
        <v>3761</v>
      </c>
      <c r="J496">
        <v>0</v>
      </c>
    </row>
    <row r="497" spans="8:10" x14ac:dyDescent="0.2">
      <c r="H497">
        <v>2641</v>
      </c>
      <c r="I497">
        <v>2446</v>
      </c>
      <c r="J497">
        <v>0</v>
      </c>
    </row>
    <row r="498" spans="8:10" x14ac:dyDescent="0.2">
      <c r="H498">
        <v>3158</v>
      </c>
      <c r="I498">
        <v>1729</v>
      </c>
      <c r="J498">
        <v>0</v>
      </c>
    </row>
    <row r="499" spans="8:10" x14ac:dyDescent="0.2">
      <c r="H499">
        <v>3703</v>
      </c>
      <c r="I499">
        <v>2575</v>
      </c>
      <c r="J499">
        <v>0</v>
      </c>
    </row>
    <row r="500" spans="8:10" x14ac:dyDescent="0.2">
      <c r="H500">
        <v>4810</v>
      </c>
      <c r="I500">
        <v>2893</v>
      </c>
      <c r="J500">
        <v>0</v>
      </c>
    </row>
    <row r="501" spans="8:10" x14ac:dyDescent="0.2">
      <c r="H501">
        <v>3704</v>
      </c>
      <c r="I501">
        <v>3859</v>
      </c>
      <c r="J501">
        <v>0</v>
      </c>
    </row>
    <row r="502" spans="8:10" x14ac:dyDescent="0.2">
      <c r="H502">
        <v>3941</v>
      </c>
      <c r="I502">
        <v>4135</v>
      </c>
      <c r="J502">
        <v>0</v>
      </c>
    </row>
    <row r="503" spans="8:10" x14ac:dyDescent="0.2">
      <c r="H503">
        <v>3119</v>
      </c>
      <c r="I503">
        <v>1956</v>
      </c>
      <c r="J503">
        <v>0</v>
      </c>
    </row>
    <row r="504" spans="8:10" x14ac:dyDescent="0.2">
      <c r="H504">
        <v>3219</v>
      </c>
      <c r="I504">
        <v>3000</v>
      </c>
      <c r="J504">
        <v>0</v>
      </c>
    </row>
    <row r="505" spans="8:10" x14ac:dyDescent="0.2">
      <c r="H505">
        <v>3174</v>
      </c>
      <c r="I505">
        <v>3045</v>
      </c>
      <c r="J505">
        <v>0</v>
      </c>
    </row>
    <row r="506" spans="8:10" x14ac:dyDescent="0.2">
      <c r="H506">
        <v>3551</v>
      </c>
      <c r="I506">
        <v>3705</v>
      </c>
      <c r="J506">
        <v>0</v>
      </c>
    </row>
    <row r="507" spans="8:10" x14ac:dyDescent="0.2">
      <c r="H507">
        <v>5297</v>
      </c>
      <c r="I507">
        <v>3187</v>
      </c>
      <c r="J507">
        <v>0</v>
      </c>
    </row>
    <row r="508" spans="8:10" x14ac:dyDescent="0.2">
      <c r="H508">
        <v>5624</v>
      </c>
      <c r="I508">
        <v>4175</v>
      </c>
      <c r="J508">
        <v>0</v>
      </c>
    </row>
    <row r="509" spans="8:10" x14ac:dyDescent="0.2">
      <c r="H509">
        <v>2515</v>
      </c>
      <c r="I509">
        <v>2837</v>
      </c>
      <c r="J509">
        <v>0</v>
      </c>
    </row>
    <row r="510" spans="8:10" x14ac:dyDescent="0.2">
      <c r="H510">
        <v>3764</v>
      </c>
      <c r="I510">
        <v>3399</v>
      </c>
      <c r="J510">
        <v>0</v>
      </c>
    </row>
    <row r="511" spans="8:10" x14ac:dyDescent="0.2">
      <c r="H511">
        <v>4068</v>
      </c>
      <c r="I511">
        <v>3020</v>
      </c>
      <c r="J511">
        <v>0</v>
      </c>
    </row>
    <row r="512" spans="8:10" x14ac:dyDescent="0.2">
      <c r="H512">
        <v>3714</v>
      </c>
      <c r="I512">
        <v>2730</v>
      </c>
      <c r="J512">
        <v>0</v>
      </c>
    </row>
    <row r="513" spans="8:10" x14ac:dyDescent="0.2">
      <c r="H513">
        <v>4507</v>
      </c>
      <c r="I513">
        <v>3672</v>
      </c>
      <c r="J513">
        <v>0</v>
      </c>
    </row>
    <row r="514" spans="8:10" x14ac:dyDescent="0.2">
      <c r="H514">
        <v>5433</v>
      </c>
      <c r="I514">
        <v>3722</v>
      </c>
      <c r="J514">
        <v>0</v>
      </c>
    </row>
    <row r="515" spans="8:10" x14ac:dyDescent="0.2">
      <c r="H515">
        <v>2808</v>
      </c>
      <c r="I515">
        <v>2366</v>
      </c>
      <c r="J515">
        <v>0</v>
      </c>
    </row>
    <row r="516" spans="8:10" x14ac:dyDescent="0.2">
      <c r="H516">
        <v>2892</v>
      </c>
      <c r="I516">
        <v>2184</v>
      </c>
      <c r="J516">
        <v>0</v>
      </c>
    </row>
    <row r="517" spans="8:10" x14ac:dyDescent="0.2">
      <c r="H517">
        <v>3642</v>
      </c>
      <c r="I517">
        <v>4653</v>
      </c>
      <c r="J517">
        <v>0</v>
      </c>
    </row>
    <row r="518" spans="8:10" x14ac:dyDescent="0.2">
      <c r="H518">
        <v>3721</v>
      </c>
      <c r="I518">
        <v>3980</v>
      </c>
      <c r="J518">
        <v>0</v>
      </c>
    </row>
    <row r="519" spans="8:10" x14ac:dyDescent="0.2">
      <c r="H519">
        <v>5929</v>
      </c>
      <c r="I519">
        <v>4103</v>
      </c>
      <c r="J519">
        <v>0</v>
      </c>
    </row>
    <row r="520" spans="8:10" x14ac:dyDescent="0.2">
      <c r="H520">
        <v>4530</v>
      </c>
      <c r="I520">
        <v>4711</v>
      </c>
      <c r="J520">
        <v>0</v>
      </c>
    </row>
    <row r="521" spans="8:10" x14ac:dyDescent="0.2">
      <c r="H521">
        <v>2349</v>
      </c>
      <c r="I521">
        <v>3187</v>
      </c>
      <c r="J521">
        <v>0</v>
      </c>
    </row>
    <row r="522" spans="8:10" x14ac:dyDescent="0.2">
      <c r="H522">
        <v>2674</v>
      </c>
      <c r="I522">
        <v>2637</v>
      </c>
      <c r="J522">
        <v>0</v>
      </c>
    </row>
    <row r="523" spans="8:10" x14ac:dyDescent="0.2">
      <c r="H523">
        <v>2120</v>
      </c>
      <c r="I523">
        <v>2317</v>
      </c>
      <c r="J523">
        <v>0</v>
      </c>
    </row>
    <row r="524" spans="8:10" x14ac:dyDescent="0.2">
      <c r="H524">
        <v>3697</v>
      </c>
      <c r="I524">
        <v>6290</v>
      </c>
      <c r="J524">
        <v>0</v>
      </c>
    </row>
    <row r="525" spans="8:10" x14ac:dyDescent="0.2">
      <c r="H525">
        <v>5048</v>
      </c>
      <c r="I525">
        <v>4636</v>
      </c>
      <c r="J525">
        <v>0</v>
      </c>
    </row>
    <row r="526" spans="8:10" x14ac:dyDescent="0.2">
      <c r="H526">
        <v>5389</v>
      </c>
      <c r="I526">
        <v>3968</v>
      </c>
      <c r="J526">
        <v>0</v>
      </c>
    </row>
    <row r="527" spans="8:10" x14ac:dyDescent="0.2">
      <c r="H527">
        <v>1898</v>
      </c>
      <c r="I527">
        <v>2207</v>
      </c>
      <c r="J527">
        <v>0</v>
      </c>
    </row>
    <row r="528" spans="8:10" x14ac:dyDescent="0.2">
      <c r="H528">
        <v>3463</v>
      </c>
      <c r="I528">
        <v>2778</v>
      </c>
      <c r="J528">
        <v>0</v>
      </c>
    </row>
    <row r="529" spans="8:10" x14ac:dyDescent="0.2">
      <c r="H529">
        <v>2889</v>
      </c>
      <c r="I529">
        <v>2380</v>
      </c>
      <c r="J529">
        <v>0</v>
      </c>
    </row>
    <row r="530" spans="8:10" x14ac:dyDescent="0.2">
      <c r="H530">
        <v>3462</v>
      </c>
      <c r="I530">
        <v>2962</v>
      </c>
      <c r="J530">
        <v>0</v>
      </c>
    </row>
    <row r="531" spans="8:10" x14ac:dyDescent="0.2">
      <c r="H531">
        <v>4321</v>
      </c>
      <c r="I531">
        <v>4685</v>
      </c>
      <c r="J531">
        <v>0</v>
      </c>
    </row>
    <row r="532" spans="8:10" x14ac:dyDescent="0.2">
      <c r="H532">
        <v>4310</v>
      </c>
      <c r="I532">
        <v>3690</v>
      </c>
      <c r="J532">
        <v>0</v>
      </c>
    </row>
    <row r="533" spans="8:10" x14ac:dyDescent="0.2">
      <c r="H533">
        <v>4512</v>
      </c>
      <c r="I533">
        <v>1722</v>
      </c>
      <c r="J533">
        <v>0</v>
      </c>
    </row>
    <row r="534" spans="8:10" x14ac:dyDescent="0.2">
      <c r="H534">
        <v>2492</v>
      </c>
      <c r="I534">
        <v>2851</v>
      </c>
      <c r="J534">
        <v>0</v>
      </c>
    </row>
    <row r="535" spans="8:10" x14ac:dyDescent="0.2">
      <c r="H535">
        <v>2678</v>
      </c>
      <c r="I535">
        <v>2835</v>
      </c>
      <c r="J535">
        <v>0</v>
      </c>
    </row>
    <row r="536" spans="8:10" x14ac:dyDescent="0.2">
      <c r="H536">
        <v>3064</v>
      </c>
      <c r="I536">
        <v>2873</v>
      </c>
      <c r="J536">
        <v>0</v>
      </c>
    </row>
    <row r="537" spans="8:10" x14ac:dyDescent="0.2">
      <c r="H537">
        <v>4321</v>
      </c>
      <c r="I537">
        <v>4096</v>
      </c>
      <c r="J537">
        <v>0</v>
      </c>
    </row>
    <row r="538" spans="8:10" x14ac:dyDescent="0.2">
      <c r="H538">
        <v>2073</v>
      </c>
      <c r="I538">
        <v>1902</v>
      </c>
      <c r="J538">
        <v>0</v>
      </c>
    </row>
    <row r="539" spans="8:10" x14ac:dyDescent="0.2">
      <c r="H539">
        <v>2143</v>
      </c>
      <c r="I539">
        <v>2523</v>
      </c>
      <c r="J539">
        <v>0</v>
      </c>
    </row>
    <row r="540" spans="8:10" x14ac:dyDescent="0.2">
      <c r="H540">
        <v>2099</v>
      </c>
      <c r="I540">
        <v>2825</v>
      </c>
      <c r="J540">
        <v>0</v>
      </c>
    </row>
    <row r="541" spans="8:10" x14ac:dyDescent="0.2">
      <c r="H541">
        <v>3081</v>
      </c>
      <c r="I541">
        <v>3191</v>
      </c>
      <c r="J541">
        <v>0</v>
      </c>
    </row>
    <row r="542" spans="8:10" x14ac:dyDescent="0.2">
      <c r="H542">
        <v>4540</v>
      </c>
      <c r="I542">
        <v>4088</v>
      </c>
      <c r="J542">
        <v>0</v>
      </c>
    </row>
    <row r="543" spans="8:10" x14ac:dyDescent="0.2">
      <c r="H543">
        <v>6477</v>
      </c>
      <c r="I543">
        <v>5078</v>
      </c>
      <c r="J543">
        <v>0</v>
      </c>
    </row>
    <row r="544" spans="8:10" x14ac:dyDescent="0.2">
      <c r="H544">
        <v>2369</v>
      </c>
      <c r="I544">
        <v>2763</v>
      </c>
      <c r="J544">
        <v>0</v>
      </c>
    </row>
    <row r="545" spans="8:10" x14ac:dyDescent="0.2">
      <c r="H545">
        <v>1977</v>
      </c>
      <c r="I545">
        <v>2325</v>
      </c>
      <c r="J545">
        <v>0</v>
      </c>
    </row>
    <row r="546" spans="8:10" x14ac:dyDescent="0.2">
      <c r="H546">
        <v>3131</v>
      </c>
      <c r="I546">
        <v>3982</v>
      </c>
      <c r="J546">
        <v>0</v>
      </c>
    </row>
    <row r="547" spans="8:10" x14ac:dyDescent="0.2">
      <c r="H547">
        <v>2598</v>
      </c>
      <c r="I547">
        <v>3272</v>
      </c>
      <c r="J547">
        <v>0</v>
      </c>
    </row>
    <row r="548" spans="8:10" x14ac:dyDescent="0.2">
      <c r="H548">
        <v>4611</v>
      </c>
      <c r="I548">
        <v>3498</v>
      </c>
      <c r="J548">
        <v>0</v>
      </c>
    </row>
    <row r="549" spans="8:10" x14ac:dyDescent="0.2">
      <c r="H549">
        <v>2241</v>
      </c>
      <c r="I549">
        <v>2182</v>
      </c>
      <c r="J549">
        <v>0</v>
      </c>
    </row>
    <row r="550" spans="8:10" x14ac:dyDescent="0.2">
      <c r="H550">
        <v>2832</v>
      </c>
      <c r="I550">
        <v>2461</v>
      </c>
      <c r="J550">
        <v>0</v>
      </c>
    </row>
    <row r="551" spans="8:10" x14ac:dyDescent="0.2">
      <c r="H551">
        <v>2808</v>
      </c>
      <c r="I551">
        <v>2597</v>
      </c>
      <c r="J551">
        <v>0</v>
      </c>
    </row>
    <row r="552" spans="8:10" x14ac:dyDescent="0.2">
      <c r="H552">
        <v>3174</v>
      </c>
      <c r="I552">
        <v>3474</v>
      </c>
      <c r="J552">
        <v>0</v>
      </c>
    </row>
    <row r="553" spans="8:10" x14ac:dyDescent="0.2">
      <c r="H553">
        <v>3749</v>
      </c>
      <c r="I553">
        <v>4100</v>
      </c>
      <c r="J553">
        <v>0</v>
      </c>
    </row>
    <row r="554" spans="8:10" x14ac:dyDescent="0.2">
      <c r="H554">
        <v>4043</v>
      </c>
      <c r="I554">
        <v>3425</v>
      </c>
      <c r="J554">
        <v>0</v>
      </c>
    </row>
    <row r="555" spans="8:10" x14ac:dyDescent="0.2">
      <c r="H555">
        <v>1950</v>
      </c>
      <c r="I555">
        <v>1792</v>
      </c>
      <c r="J555">
        <v>0</v>
      </c>
    </row>
    <row r="556" spans="8:10" x14ac:dyDescent="0.2">
      <c r="H556">
        <v>2450</v>
      </c>
      <c r="I556">
        <v>2236</v>
      </c>
      <c r="J556">
        <v>0</v>
      </c>
    </row>
    <row r="557" spans="8:10" x14ac:dyDescent="0.2">
      <c r="H557">
        <v>3221</v>
      </c>
      <c r="I557">
        <v>3136</v>
      </c>
      <c r="J557">
        <v>0</v>
      </c>
    </row>
    <row r="558" spans="8:10" x14ac:dyDescent="0.2">
      <c r="H558">
        <v>2806</v>
      </c>
      <c r="I558">
        <v>2790</v>
      </c>
      <c r="J558">
        <v>0</v>
      </c>
    </row>
    <row r="559" spans="8:10" x14ac:dyDescent="0.2">
      <c r="H559">
        <v>6367</v>
      </c>
      <c r="I559">
        <v>4138</v>
      </c>
      <c r="J559">
        <v>0</v>
      </c>
    </row>
    <row r="560" spans="8:10" x14ac:dyDescent="0.2">
      <c r="H560">
        <v>3009</v>
      </c>
      <c r="I560">
        <v>2734</v>
      </c>
      <c r="J560">
        <v>0</v>
      </c>
    </row>
    <row r="561" spans="8:10" x14ac:dyDescent="0.2">
      <c r="H561">
        <v>2123</v>
      </c>
      <c r="I561">
        <v>1981</v>
      </c>
      <c r="J561">
        <v>0</v>
      </c>
    </row>
    <row r="562" spans="8:10" x14ac:dyDescent="0.2">
      <c r="H562">
        <v>2958</v>
      </c>
      <c r="I562">
        <v>3178</v>
      </c>
      <c r="J562">
        <v>0</v>
      </c>
    </row>
    <row r="563" spans="8:10" x14ac:dyDescent="0.2">
      <c r="H563">
        <v>3931</v>
      </c>
      <c r="I563">
        <v>2924</v>
      </c>
      <c r="J563">
        <v>0</v>
      </c>
    </row>
    <row r="564" spans="8:10" x14ac:dyDescent="0.2">
      <c r="H564">
        <v>4868</v>
      </c>
      <c r="I564">
        <v>3723</v>
      </c>
      <c r="J564">
        <v>0</v>
      </c>
    </row>
    <row r="565" spans="8:10" x14ac:dyDescent="0.2">
      <c r="H565">
        <v>2808</v>
      </c>
      <c r="I565">
        <v>2860</v>
      </c>
      <c r="J565">
        <v>0</v>
      </c>
    </row>
    <row r="566" spans="8:10" x14ac:dyDescent="0.2">
      <c r="H566">
        <v>3757</v>
      </c>
      <c r="I566">
        <v>2373</v>
      </c>
      <c r="J566">
        <v>0</v>
      </c>
    </row>
    <row r="567" spans="8:10" x14ac:dyDescent="0.2">
      <c r="H567">
        <v>3063</v>
      </c>
      <c r="I567">
        <v>2567</v>
      </c>
      <c r="J567">
        <v>0</v>
      </c>
    </row>
    <row r="568" spans="8:10" x14ac:dyDescent="0.2">
      <c r="H568">
        <v>3367</v>
      </c>
      <c r="I568">
        <v>2393</v>
      </c>
      <c r="J568">
        <v>0</v>
      </c>
    </row>
    <row r="569" spans="8:10" x14ac:dyDescent="0.2">
      <c r="H569">
        <v>4186</v>
      </c>
      <c r="I569">
        <v>4356</v>
      </c>
      <c r="J569">
        <v>0</v>
      </c>
    </row>
    <row r="570" spans="8:10" x14ac:dyDescent="0.2">
      <c r="H570">
        <v>3961</v>
      </c>
      <c r="I570">
        <v>3366</v>
      </c>
      <c r="J570">
        <v>0</v>
      </c>
    </row>
    <row r="571" spans="8:10" x14ac:dyDescent="0.2">
      <c r="H571">
        <v>2137</v>
      </c>
      <c r="I571">
        <v>2218</v>
      </c>
      <c r="J571">
        <v>0</v>
      </c>
    </row>
    <row r="572" spans="8:10" x14ac:dyDescent="0.2">
      <c r="H572">
        <v>2523</v>
      </c>
      <c r="I572">
        <v>2251</v>
      </c>
      <c r="J572">
        <v>0</v>
      </c>
    </row>
    <row r="573" spans="8:10" x14ac:dyDescent="0.2">
      <c r="H573">
        <v>2725</v>
      </c>
      <c r="I573">
        <v>3043</v>
      </c>
      <c r="J573">
        <v>0</v>
      </c>
    </row>
    <row r="574" spans="8:10" x14ac:dyDescent="0.2">
      <c r="H574">
        <v>2524</v>
      </c>
      <c r="I574">
        <v>2641</v>
      </c>
      <c r="J574">
        <v>0</v>
      </c>
    </row>
    <row r="575" spans="8:10" x14ac:dyDescent="0.2">
      <c r="H575">
        <v>5534</v>
      </c>
      <c r="I575">
        <v>4146</v>
      </c>
      <c r="J575">
        <v>0</v>
      </c>
    </row>
    <row r="576" spans="8:10" x14ac:dyDescent="0.2">
      <c r="H576">
        <v>2808</v>
      </c>
      <c r="I576">
        <v>2813</v>
      </c>
      <c r="J576">
        <v>0</v>
      </c>
    </row>
    <row r="577" spans="8:10" x14ac:dyDescent="0.2">
      <c r="H577">
        <v>1855</v>
      </c>
      <c r="I577">
        <v>2966</v>
      </c>
      <c r="J577">
        <v>0</v>
      </c>
    </row>
    <row r="578" spans="8:10" x14ac:dyDescent="0.2">
      <c r="H578">
        <v>2528</v>
      </c>
      <c r="I578">
        <v>1539</v>
      </c>
      <c r="J578">
        <v>0</v>
      </c>
    </row>
    <row r="579" spans="8:10" x14ac:dyDescent="0.2">
      <c r="H579">
        <v>2951</v>
      </c>
      <c r="I579">
        <v>2346</v>
      </c>
      <c r="J579">
        <v>0</v>
      </c>
    </row>
    <row r="580" spans="8:10" x14ac:dyDescent="0.2">
      <c r="H580">
        <v>3732</v>
      </c>
      <c r="I580">
        <v>4080</v>
      </c>
      <c r="J580">
        <v>0</v>
      </c>
    </row>
    <row r="581" spans="8:10" x14ac:dyDescent="0.2">
      <c r="H581">
        <v>4881</v>
      </c>
      <c r="I581">
        <v>3456</v>
      </c>
      <c r="J581">
        <v>0</v>
      </c>
    </row>
    <row r="582" spans="8:10" x14ac:dyDescent="0.2">
      <c r="H582">
        <v>2792</v>
      </c>
      <c r="I582">
        <v>2426</v>
      </c>
      <c r="J582">
        <v>0</v>
      </c>
    </row>
    <row r="583" spans="8:10" x14ac:dyDescent="0.2">
      <c r="H583">
        <v>2839</v>
      </c>
      <c r="I583">
        <v>1983</v>
      </c>
      <c r="J583">
        <v>0</v>
      </c>
    </row>
    <row r="584" spans="8:10" x14ac:dyDescent="0.2">
      <c r="H584">
        <v>2036</v>
      </c>
      <c r="I584">
        <v>2446</v>
      </c>
      <c r="J584">
        <v>0</v>
      </c>
    </row>
    <row r="585" spans="8:10" x14ac:dyDescent="0.2">
      <c r="H585">
        <v>3043</v>
      </c>
      <c r="I585">
        <v>2894</v>
      </c>
      <c r="J585">
        <v>0</v>
      </c>
    </row>
    <row r="586" spans="8:10" x14ac:dyDescent="0.2">
      <c r="H586">
        <v>4294</v>
      </c>
      <c r="I586">
        <v>3692</v>
      </c>
      <c r="J586">
        <v>0</v>
      </c>
    </row>
    <row r="587" spans="8:10" x14ac:dyDescent="0.2">
      <c r="H587">
        <v>3971</v>
      </c>
      <c r="I587">
        <v>3660</v>
      </c>
      <c r="J587">
        <v>0</v>
      </c>
    </row>
    <row r="588" spans="8:10" x14ac:dyDescent="0.2">
      <c r="H588">
        <v>1876</v>
      </c>
      <c r="I588">
        <v>2279</v>
      </c>
      <c r="J588">
        <v>0</v>
      </c>
    </row>
    <row r="589" spans="8:10" x14ac:dyDescent="0.2">
      <c r="H589">
        <v>2903</v>
      </c>
      <c r="I589">
        <v>1634</v>
      </c>
      <c r="J589">
        <v>0</v>
      </c>
    </row>
    <row r="590" spans="8:10" x14ac:dyDescent="0.2">
      <c r="H590">
        <v>2526</v>
      </c>
      <c r="I590">
        <v>3218</v>
      </c>
      <c r="J590">
        <v>0</v>
      </c>
    </row>
    <row r="591" spans="8:10" x14ac:dyDescent="0.2">
      <c r="H591">
        <v>2943</v>
      </c>
      <c r="I591">
        <v>2275</v>
      </c>
      <c r="J591">
        <v>0</v>
      </c>
    </row>
    <row r="592" spans="8:10" x14ac:dyDescent="0.2">
      <c r="H592">
        <v>4805</v>
      </c>
      <c r="I592">
        <v>2672</v>
      </c>
      <c r="J592">
        <v>0</v>
      </c>
    </row>
    <row r="593" spans="8:10" x14ac:dyDescent="0.2">
      <c r="H593">
        <v>2788</v>
      </c>
      <c r="I593">
        <v>2629</v>
      </c>
      <c r="J593">
        <v>0</v>
      </c>
    </row>
    <row r="594" spans="8:10" x14ac:dyDescent="0.2">
      <c r="H594">
        <v>3258</v>
      </c>
      <c r="I594">
        <v>2426</v>
      </c>
      <c r="J594">
        <v>0</v>
      </c>
    </row>
    <row r="595" spans="8:10" x14ac:dyDescent="0.2">
      <c r="H595">
        <v>3160</v>
      </c>
      <c r="I595">
        <v>3603</v>
      </c>
      <c r="J595">
        <v>0</v>
      </c>
    </row>
    <row r="596" spans="8:10" x14ac:dyDescent="0.2">
      <c r="H596">
        <v>0</v>
      </c>
      <c r="I596">
        <v>50</v>
      </c>
      <c r="J596">
        <v>0</v>
      </c>
    </row>
    <row r="597" spans="8:10" x14ac:dyDescent="0.2">
      <c r="H597">
        <v>1817</v>
      </c>
      <c r="I597">
        <v>2310</v>
      </c>
      <c r="J597">
        <v>0</v>
      </c>
    </row>
    <row r="598" spans="8:10" x14ac:dyDescent="0.2">
      <c r="H598">
        <v>3118</v>
      </c>
      <c r="I598">
        <v>2258</v>
      </c>
      <c r="J598">
        <v>0</v>
      </c>
    </row>
    <row r="599" spans="8:10" x14ac:dyDescent="0.2">
      <c r="H599">
        <v>1516</v>
      </c>
      <c r="I599">
        <v>1636</v>
      </c>
      <c r="J599">
        <v>0</v>
      </c>
    </row>
    <row r="600" spans="8:10" x14ac:dyDescent="0.2">
      <c r="H600">
        <v>2072</v>
      </c>
      <c r="I600">
        <v>2056</v>
      </c>
      <c r="J600">
        <v>0</v>
      </c>
    </row>
    <row r="601" spans="8:10" x14ac:dyDescent="0.2">
      <c r="H601">
        <v>2744</v>
      </c>
      <c r="I601">
        <v>1650</v>
      </c>
      <c r="J601">
        <v>0</v>
      </c>
    </row>
    <row r="602" spans="8:10" x14ac:dyDescent="0.2">
      <c r="H602">
        <v>2349</v>
      </c>
      <c r="I602">
        <v>2452</v>
      </c>
      <c r="J602">
        <v>0</v>
      </c>
    </row>
    <row r="603" spans="8:10" x14ac:dyDescent="0.2">
      <c r="H603">
        <v>3841</v>
      </c>
      <c r="I603">
        <v>2132</v>
      </c>
      <c r="J603">
        <v>0</v>
      </c>
    </row>
    <row r="604" spans="8:10" x14ac:dyDescent="0.2">
      <c r="H604">
        <v>3466</v>
      </c>
      <c r="I604">
        <v>2669</v>
      </c>
      <c r="J604">
        <v>0</v>
      </c>
    </row>
    <row r="605" spans="8:10" x14ac:dyDescent="0.2">
      <c r="H605">
        <v>2475</v>
      </c>
      <c r="I605">
        <v>1951</v>
      </c>
      <c r="J605">
        <v>0</v>
      </c>
    </row>
    <row r="606" spans="8:10" x14ac:dyDescent="0.2">
      <c r="H606">
        <v>2941</v>
      </c>
      <c r="I606">
        <v>1666</v>
      </c>
      <c r="J606">
        <v>0</v>
      </c>
    </row>
    <row r="607" spans="8:10" x14ac:dyDescent="0.2">
      <c r="H607">
        <v>3281</v>
      </c>
      <c r="I607">
        <v>3398</v>
      </c>
      <c r="J607">
        <v>0</v>
      </c>
    </row>
    <row r="608" spans="8:10" x14ac:dyDescent="0.2">
      <c r="H608">
        <v>2652</v>
      </c>
      <c r="I608">
        <v>2911</v>
      </c>
      <c r="J608">
        <v>0</v>
      </c>
    </row>
    <row r="609" spans="8:10" x14ac:dyDescent="0.2">
      <c r="H609">
        <v>4336</v>
      </c>
      <c r="I609">
        <v>3156</v>
      </c>
      <c r="J609">
        <v>0</v>
      </c>
    </row>
    <row r="610" spans="8:10" x14ac:dyDescent="0.2">
      <c r="H610">
        <v>5165</v>
      </c>
      <c r="I610">
        <v>3111</v>
      </c>
      <c r="J610">
        <v>0</v>
      </c>
    </row>
    <row r="611" spans="8:10" x14ac:dyDescent="0.2">
      <c r="H611">
        <v>2616</v>
      </c>
      <c r="I611">
        <v>1987</v>
      </c>
      <c r="J611">
        <v>0</v>
      </c>
    </row>
    <row r="612" spans="8:10" x14ac:dyDescent="0.2">
      <c r="H612">
        <v>2422</v>
      </c>
      <c r="I612">
        <v>2570</v>
      </c>
      <c r="J612">
        <v>0</v>
      </c>
    </row>
    <row r="613" spans="8:10" x14ac:dyDescent="0.2">
      <c r="H613">
        <v>3172</v>
      </c>
      <c r="I613">
        <v>2471</v>
      </c>
      <c r="J613">
        <v>0</v>
      </c>
    </row>
    <row r="614" spans="8:10" x14ac:dyDescent="0.2">
      <c r="H614">
        <v>2849</v>
      </c>
      <c r="I614">
        <v>2264</v>
      </c>
      <c r="J614">
        <v>0</v>
      </c>
    </row>
    <row r="615" spans="8:10" x14ac:dyDescent="0.2">
      <c r="H615">
        <v>5241</v>
      </c>
      <c r="I615">
        <v>3146</v>
      </c>
      <c r="J615">
        <v>0</v>
      </c>
    </row>
    <row r="616" spans="8:10" x14ac:dyDescent="0.2">
      <c r="H616">
        <v>5195</v>
      </c>
      <c r="I616">
        <v>3550</v>
      </c>
      <c r="J616">
        <v>0</v>
      </c>
    </row>
    <row r="617" spans="8:10" x14ac:dyDescent="0.2">
      <c r="H617">
        <v>2297</v>
      </c>
      <c r="I617">
        <v>1995</v>
      </c>
      <c r="J617">
        <v>0</v>
      </c>
    </row>
    <row r="618" spans="8:10" x14ac:dyDescent="0.2">
      <c r="H618">
        <v>2951</v>
      </c>
      <c r="I618">
        <v>2985</v>
      </c>
      <c r="J618">
        <v>0</v>
      </c>
    </row>
    <row r="619" spans="8:10" x14ac:dyDescent="0.2">
      <c r="H619">
        <v>3600</v>
      </c>
      <c r="I619">
        <v>3414</v>
      </c>
      <c r="J619">
        <v>0</v>
      </c>
    </row>
    <row r="620" spans="8:10" x14ac:dyDescent="0.2">
      <c r="H620">
        <v>3953</v>
      </c>
      <c r="I620">
        <v>3488</v>
      </c>
      <c r="J620">
        <v>0</v>
      </c>
    </row>
    <row r="621" spans="8:10" x14ac:dyDescent="0.2">
      <c r="H621">
        <v>3983</v>
      </c>
      <c r="I621">
        <v>4164</v>
      </c>
      <c r="J621">
        <v>0</v>
      </c>
    </row>
    <row r="622" spans="8:10" x14ac:dyDescent="0.2">
      <c r="H622">
        <v>5320</v>
      </c>
      <c r="I622">
        <v>2464</v>
      </c>
      <c r="J622">
        <v>0</v>
      </c>
    </row>
    <row r="623" spans="8:10" x14ac:dyDescent="0.2">
      <c r="H623">
        <v>0</v>
      </c>
      <c r="I623">
        <v>238</v>
      </c>
      <c r="J623">
        <v>0</v>
      </c>
    </row>
    <row r="624" spans="8:10" x14ac:dyDescent="0.2">
      <c r="H624">
        <v>3376</v>
      </c>
      <c r="I624">
        <v>2788</v>
      </c>
      <c r="J624">
        <v>0</v>
      </c>
    </row>
    <row r="625" spans="8:10" x14ac:dyDescent="0.2">
      <c r="H625">
        <v>3837</v>
      </c>
      <c r="I625">
        <v>3037</v>
      </c>
      <c r="J625">
        <v>0</v>
      </c>
    </row>
    <row r="626" spans="8:10" x14ac:dyDescent="0.2">
      <c r="H626">
        <v>4565</v>
      </c>
      <c r="I626">
        <v>2231</v>
      </c>
      <c r="J626">
        <v>0</v>
      </c>
    </row>
    <row r="627" spans="8:10" x14ac:dyDescent="0.2">
      <c r="H627">
        <v>0</v>
      </c>
      <c r="I627">
        <v>3252</v>
      </c>
      <c r="J627">
        <v>0</v>
      </c>
    </row>
  </sheetData>
  <autoFilter ref="A1:X313" xr:uid="{2EDE7E27-30EC-C04E-8869-1D57F654A4F6}">
    <filterColumn colId="15">
      <filters>
        <filter val="0"/>
      </filters>
    </filterColumn>
  </autoFilter>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42D50-5BCC-4848-B532-5B01339CC310}">
  <sheetPr codeName="Sheet7"/>
  <dimension ref="A1:C24"/>
  <sheetViews>
    <sheetView workbookViewId="0">
      <selection activeCell="A5" sqref="A5:C5"/>
    </sheetView>
  </sheetViews>
  <sheetFormatPr baseColWidth="10" defaultRowHeight="16" x14ac:dyDescent="0.2"/>
  <cols>
    <col min="1" max="1" width="21.5" customWidth="1"/>
    <col min="2" max="2" width="25.6640625" customWidth="1"/>
  </cols>
  <sheetData>
    <row r="1" spans="1:3" ht="17" x14ac:dyDescent="0.2">
      <c r="A1" s="9" t="s">
        <v>51</v>
      </c>
      <c r="B1" s="6"/>
      <c r="C1" s="6"/>
    </row>
    <row r="2" spans="1:3" ht="73" customHeight="1" x14ac:dyDescent="0.2">
      <c r="A2" s="38" t="s">
        <v>59</v>
      </c>
      <c r="B2" s="38"/>
      <c r="C2" s="38"/>
    </row>
    <row r="3" spans="1:3" ht="24" customHeight="1" x14ac:dyDescent="0.2">
      <c r="A3" s="8"/>
      <c r="B3" s="8"/>
      <c r="C3" s="8"/>
    </row>
    <row r="4" spans="1:3" x14ac:dyDescent="0.2">
      <c r="A4" s="10" t="s">
        <v>47</v>
      </c>
      <c r="B4" s="10" t="s">
        <v>48</v>
      </c>
      <c r="C4" s="10" t="s">
        <v>49</v>
      </c>
    </row>
    <row r="5" spans="1:3" ht="34" x14ac:dyDescent="0.2">
      <c r="A5" t="s">
        <v>0</v>
      </c>
      <c r="B5" s="6" t="s">
        <v>58</v>
      </c>
      <c r="C5" s="7">
        <v>43344</v>
      </c>
    </row>
    <row r="6" spans="1:3" ht="51" x14ac:dyDescent="0.2">
      <c r="A6" t="s">
        <v>1</v>
      </c>
      <c r="B6" s="6" t="s">
        <v>60</v>
      </c>
      <c r="C6" t="s">
        <v>19</v>
      </c>
    </row>
    <row r="7" spans="1:3" ht="34" x14ac:dyDescent="0.2">
      <c r="A7" t="s">
        <v>2</v>
      </c>
      <c r="B7" s="6" t="s">
        <v>61</v>
      </c>
      <c r="C7">
        <v>15</v>
      </c>
    </row>
    <row r="8" spans="1:3" ht="51" x14ac:dyDescent="0.2">
      <c r="A8" t="s">
        <v>3</v>
      </c>
      <c r="B8" s="6" t="s">
        <v>62</v>
      </c>
      <c r="C8">
        <v>10</v>
      </c>
    </row>
    <row r="9" spans="1:3" ht="51" x14ac:dyDescent="0.2">
      <c r="A9" t="s">
        <v>4</v>
      </c>
      <c r="B9" s="6" t="s">
        <v>63</v>
      </c>
      <c r="C9">
        <v>1</v>
      </c>
    </row>
    <row r="10" spans="1:3" ht="51" x14ac:dyDescent="0.2">
      <c r="A10" t="s">
        <v>5</v>
      </c>
      <c r="B10" s="6" t="s">
        <v>64</v>
      </c>
      <c r="C10">
        <v>211</v>
      </c>
    </row>
    <row r="11" spans="1:3" ht="170" x14ac:dyDescent="0.2">
      <c r="A11" t="s">
        <v>44</v>
      </c>
      <c r="B11" s="6" t="s">
        <v>65</v>
      </c>
      <c r="C11">
        <v>4.43</v>
      </c>
    </row>
    <row r="12" spans="1:3" ht="221" x14ac:dyDescent="0.2">
      <c r="A12" t="s">
        <v>45</v>
      </c>
      <c r="B12" s="6" t="s">
        <v>66</v>
      </c>
      <c r="C12" s="5">
        <v>43596.87</v>
      </c>
    </row>
    <row r="13" spans="1:3" ht="102" x14ac:dyDescent="0.2">
      <c r="A13" t="s">
        <v>6</v>
      </c>
      <c r="B13" s="6" t="s">
        <v>70</v>
      </c>
      <c r="C13">
        <v>15</v>
      </c>
    </row>
    <row r="14" spans="1:3" ht="51" x14ac:dyDescent="0.2">
      <c r="A14" t="s">
        <v>7</v>
      </c>
      <c r="B14" s="6" t="s">
        <v>67</v>
      </c>
      <c r="C14">
        <v>16</v>
      </c>
    </row>
    <row r="15" spans="1:3" ht="51" x14ac:dyDescent="0.2">
      <c r="A15" t="s">
        <v>8</v>
      </c>
      <c r="B15" s="6" t="s">
        <v>68</v>
      </c>
      <c r="C15">
        <v>1</v>
      </c>
    </row>
    <row r="16" spans="1:3" ht="51" x14ac:dyDescent="0.2">
      <c r="A16" t="s">
        <v>9</v>
      </c>
      <c r="B16" s="6" t="s">
        <v>69</v>
      </c>
      <c r="C16">
        <v>216</v>
      </c>
    </row>
    <row r="17" spans="1:3" ht="102" x14ac:dyDescent="0.2">
      <c r="A17" t="s">
        <v>10</v>
      </c>
      <c r="B17" s="6" t="s">
        <v>71</v>
      </c>
      <c r="C17">
        <v>31</v>
      </c>
    </row>
    <row r="18" spans="1:3" ht="51" x14ac:dyDescent="0.2">
      <c r="A18" t="s">
        <v>11</v>
      </c>
      <c r="B18" s="6" t="s">
        <v>72</v>
      </c>
      <c r="C18">
        <v>13</v>
      </c>
    </row>
    <row r="19" spans="1:3" ht="51" x14ac:dyDescent="0.2">
      <c r="A19" t="s">
        <v>12</v>
      </c>
      <c r="B19" s="6" t="s">
        <v>73</v>
      </c>
      <c r="C19">
        <v>1</v>
      </c>
    </row>
    <row r="20" spans="1:3" ht="51" x14ac:dyDescent="0.2">
      <c r="A20" t="s">
        <v>13</v>
      </c>
      <c r="B20" s="6" t="s">
        <v>74</v>
      </c>
      <c r="C20">
        <v>363</v>
      </c>
    </row>
    <row r="21" spans="1:3" ht="34" x14ac:dyDescent="0.2">
      <c r="A21" t="s">
        <v>14</v>
      </c>
      <c r="B21" s="6" t="s">
        <v>75</v>
      </c>
      <c r="C21">
        <v>26</v>
      </c>
    </row>
    <row r="22" spans="1:3" ht="51" x14ac:dyDescent="0.2">
      <c r="A22" t="s">
        <v>15</v>
      </c>
      <c r="B22" s="6" t="s">
        <v>76</v>
      </c>
      <c r="C22">
        <v>13</v>
      </c>
    </row>
    <row r="23" spans="1:3" ht="51" x14ac:dyDescent="0.2">
      <c r="A23" t="s">
        <v>16</v>
      </c>
      <c r="B23" s="6" t="s">
        <v>77</v>
      </c>
      <c r="C23">
        <v>1</v>
      </c>
    </row>
    <row r="24" spans="1:3" ht="51" x14ac:dyDescent="0.2">
      <c r="A24" t="s">
        <v>17</v>
      </c>
      <c r="B24" s="6" t="s">
        <v>78</v>
      </c>
      <c r="C24">
        <v>322</v>
      </c>
    </row>
  </sheetData>
  <mergeCells count="1">
    <mergeCell ref="A2:C2"/>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D27FD-DA8A-2C44-8FF6-12FB2CEA2095}">
  <sheetPr codeName="Sheet8"/>
  <dimension ref="A1:E366"/>
  <sheetViews>
    <sheetView topLeftCell="A317" workbookViewId="0">
      <selection activeCell="B1" sqref="B1:E1"/>
    </sheetView>
  </sheetViews>
  <sheetFormatPr baseColWidth="10" defaultRowHeight="16" x14ac:dyDescent="0.2"/>
  <cols>
    <col min="1" max="1" width="10.1640625" customWidth="1"/>
  </cols>
  <sheetData>
    <row r="1" spans="1:5" x14ac:dyDescent="0.2">
      <c r="A1" t="s">
        <v>0</v>
      </c>
      <c r="B1" t="s">
        <v>39</v>
      </c>
      <c r="C1" t="s">
        <v>40</v>
      </c>
      <c r="D1" t="s">
        <v>41</v>
      </c>
      <c r="E1" t="s">
        <v>42</v>
      </c>
    </row>
    <row r="2" spans="1:5" x14ac:dyDescent="0.2">
      <c r="A2" s="1">
        <v>43101</v>
      </c>
      <c r="B2">
        <v>0</v>
      </c>
      <c r="C2">
        <v>0</v>
      </c>
      <c r="D2">
        <v>46.94</v>
      </c>
      <c r="E2">
        <v>21.919999999999899</v>
      </c>
    </row>
    <row r="3" spans="1:5" x14ac:dyDescent="0.2">
      <c r="A3" s="1">
        <v>43102</v>
      </c>
      <c r="B3">
        <v>0</v>
      </c>
      <c r="C3">
        <v>0</v>
      </c>
      <c r="D3">
        <v>44.96</v>
      </c>
      <c r="E3">
        <v>21.02</v>
      </c>
    </row>
    <row r="4" spans="1:5" x14ac:dyDescent="0.2">
      <c r="A4" s="1">
        <v>43103</v>
      </c>
      <c r="B4">
        <v>0</v>
      </c>
      <c r="C4">
        <v>0</v>
      </c>
      <c r="D4">
        <v>41</v>
      </c>
      <c r="E4">
        <v>19.04</v>
      </c>
    </row>
    <row r="5" spans="1:5" x14ac:dyDescent="0.2">
      <c r="A5" s="1">
        <v>43104</v>
      </c>
      <c r="B5">
        <v>0</v>
      </c>
      <c r="C5">
        <v>0</v>
      </c>
      <c r="D5">
        <v>44.96</v>
      </c>
      <c r="E5">
        <v>19.04</v>
      </c>
    </row>
    <row r="6" spans="1:5" x14ac:dyDescent="0.2">
      <c r="A6" s="1">
        <v>43105</v>
      </c>
      <c r="B6">
        <v>0</v>
      </c>
      <c r="C6">
        <v>0</v>
      </c>
      <c r="D6">
        <v>51.08</v>
      </c>
      <c r="E6">
        <v>24.08</v>
      </c>
    </row>
    <row r="7" spans="1:5" x14ac:dyDescent="0.2">
      <c r="A7" s="1">
        <v>43106</v>
      </c>
      <c r="B7">
        <v>1.4173228346456599</v>
      </c>
      <c r="C7">
        <v>0</v>
      </c>
      <c r="D7">
        <v>42.08</v>
      </c>
      <c r="E7">
        <v>32</v>
      </c>
    </row>
    <row r="8" spans="1:5" x14ac:dyDescent="0.2">
      <c r="A8" s="1">
        <v>43107</v>
      </c>
      <c r="B8">
        <v>0.31496062992125901</v>
      </c>
      <c r="C8">
        <v>0</v>
      </c>
      <c r="D8">
        <v>48.92</v>
      </c>
      <c r="E8">
        <v>33.08</v>
      </c>
    </row>
    <row r="9" spans="1:5" x14ac:dyDescent="0.2">
      <c r="A9" s="1">
        <v>43108</v>
      </c>
      <c r="B9">
        <v>0</v>
      </c>
      <c r="C9">
        <v>0</v>
      </c>
      <c r="D9">
        <v>48.92</v>
      </c>
      <c r="E9">
        <v>28.04</v>
      </c>
    </row>
    <row r="10" spans="1:5" x14ac:dyDescent="0.2">
      <c r="A10" s="1">
        <v>43109</v>
      </c>
      <c r="B10">
        <v>1.4173228346456599</v>
      </c>
      <c r="C10">
        <v>0</v>
      </c>
      <c r="D10">
        <v>46.04</v>
      </c>
      <c r="E10">
        <v>39.92</v>
      </c>
    </row>
    <row r="11" spans="1:5" x14ac:dyDescent="0.2">
      <c r="A11" s="1">
        <v>43110</v>
      </c>
      <c r="B11">
        <v>2.59842519685039</v>
      </c>
      <c r="C11">
        <v>0</v>
      </c>
      <c r="D11">
        <v>46.04</v>
      </c>
      <c r="E11">
        <v>39.92</v>
      </c>
    </row>
    <row r="12" spans="1:5" x14ac:dyDescent="0.2">
      <c r="A12" s="1">
        <v>43111</v>
      </c>
      <c r="B12">
        <v>0</v>
      </c>
      <c r="C12">
        <v>0</v>
      </c>
      <c r="D12">
        <v>46.94</v>
      </c>
      <c r="E12">
        <v>33.08</v>
      </c>
    </row>
    <row r="13" spans="1:5" x14ac:dyDescent="0.2">
      <c r="A13" s="1">
        <v>43112</v>
      </c>
      <c r="B13">
        <v>0</v>
      </c>
      <c r="C13">
        <v>0</v>
      </c>
      <c r="D13">
        <v>50</v>
      </c>
      <c r="E13">
        <v>39.92</v>
      </c>
    </row>
    <row r="14" spans="1:5" x14ac:dyDescent="0.2">
      <c r="A14" s="1">
        <v>43113</v>
      </c>
      <c r="B14">
        <v>0</v>
      </c>
      <c r="C14">
        <v>0</v>
      </c>
      <c r="D14">
        <v>51.08</v>
      </c>
      <c r="E14">
        <v>26.96</v>
      </c>
    </row>
    <row r="15" spans="1:5" x14ac:dyDescent="0.2">
      <c r="A15" s="1">
        <v>43114</v>
      </c>
      <c r="B15">
        <v>0</v>
      </c>
      <c r="C15">
        <v>0</v>
      </c>
      <c r="D15">
        <v>50</v>
      </c>
      <c r="E15">
        <v>24.98</v>
      </c>
    </row>
    <row r="16" spans="1:5" x14ac:dyDescent="0.2">
      <c r="A16" s="1">
        <v>43115</v>
      </c>
      <c r="B16">
        <v>0</v>
      </c>
      <c r="C16">
        <v>0</v>
      </c>
      <c r="D16">
        <v>48.02</v>
      </c>
      <c r="E16">
        <v>26.06</v>
      </c>
    </row>
    <row r="17" spans="1:5" x14ac:dyDescent="0.2">
      <c r="A17" s="1">
        <v>43116</v>
      </c>
      <c r="B17">
        <v>0</v>
      </c>
      <c r="C17">
        <v>0</v>
      </c>
      <c r="D17">
        <v>51.98</v>
      </c>
      <c r="E17">
        <v>28.04</v>
      </c>
    </row>
    <row r="18" spans="1:5" x14ac:dyDescent="0.2">
      <c r="A18" s="1">
        <v>43117</v>
      </c>
      <c r="B18">
        <v>0</v>
      </c>
      <c r="C18">
        <v>0</v>
      </c>
      <c r="D18">
        <v>53.06</v>
      </c>
      <c r="E18">
        <v>26.96</v>
      </c>
    </row>
    <row r="19" spans="1:5" x14ac:dyDescent="0.2">
      <c r="A19" s="1">
        <v>43118</v>
      </c>
      <c r="B19">
        <v>0</v>
      </c>
      <c r="C19">
        <v>0</v>
      </c>
      <c r="D19">
        <v>55.04</v>
      </c>
      <c r="E19">
        <v>30.02</v>
      </c>
    </row>
    <row r="20" spans="1:5" x14ac:dyDescent="0.2">
      <c r="A20" s="1">
        <v>43119</v>
      </c>
      <c r="B20">
        <v>0</v>
      </c>
      <c r="C20">
        <v>0</v>
      </c>
      <c r="D20">
        <v>55.94</v>
      </c>
      <c r="E20">
        <v>37.94</v>
      </c>
    </row>
    <row r="21" spans="1:5" x14ac:dyDescent="0.2">
      <c r="A21" s="1">
        <v>43120</v>
      </c>
      <c r="B21">
        <v>4.6062992125984197</v>
      </c>
      <c r="C21">
        <v>4.8031496062992103</v>
      </c>
      <c r="D21">
        <v>51.08</v>
      </c>
      <c r="E21">
        <v>28.94</v>
      </c>
    </row>
    <row r="22" spans="1:5" x14ac:dyDescent="0.2">
      <c r="A22" s="1">
        <v>43121</v>
      </c>
      <c r="B22">
        <v>0.118110236220472</v>
      </c>
      <c r="C22">
        <v>0.511811023622047</v>
      </c>
      <c r="D22">
        <v>35.96</v>
      </c>
      <c r="E22">
        <v>21.919999999999899</v>
      </c>
    </row>
    <row r="23" spans="1:5" x14ac:dyDescent="0.2">
      <c r="A23" s="1">
        <v>43122</v>
      </c>
      <c r="B23">
        <v>0</v>
      </c>
      <c r="C23">
        <v>0</v>
      </c>
      <c r="D23">
        <v>33.979999999999997</v>
      </c>
      <c r="E23">
        <v>15.079999999999901</v>
      </c>
    </row>
    <row r="24" spans="1:5" x14ac:dyDescent="0.2">
      <c r="A24" s="1">
        <v>43123</v>
      </c>
      <c r="B24">
        <v>0</v>
      </c>
      <c r="C24">
        <v>0</v>
      </c>
      <c r="D24">
        <v>41</v>
      </c>
      <c r="E24">
        <v>21.02</v>
      </c>
    </row>
    <row r="25" spans="1:5" x14ac:dyDescent="0.2">
      <c r="A25" s="1">
        <v>43124</v>
      </c>
      <c r="B25">
        <v>0</v>
      </c>
      <c r="C25">
        <v>0</v>
      </c>
      <c r="D25">
        <v>51.08</v>
      </c>
      <c r="E25">
        <v>21.02</v>
      </c>
    </row>
    <row r="26" spans="1:5" x14ac:dyDescent="0.2">
      <c r="A26" s="1">
        <v>43125</v>
      </c>
      <c r="B26">
        <v>0</v>
      </c>
      <c r="C26">
        <v>0</v>
      </c>
      <c r="D26">
        <v>46.94</v>
      </c>
      <c r="E26">
        <v>32</v>
      </c>
    </row>
    <row r="27" spans="1:5" x14ac:dyDescent="0.2">
      <c r="A27" s="1">
        <v>43126</v>
      </c>
      <c r="B27">
        <v>0.90551181102362199</v>
      </c>
      <c r="C27">
        <v>1.2992125984251901</v>
      </c>
      <c r="D27">
        <v>41</v>
      </c>
      <c r="E27">
        <v>26.06</v>
      </c>
    </row>
    <row r="28" spans="1:5" x14ac:dyDescent="0.2">
      <c r="A28" s="1">
        <v>43127</v>
      </c>
      <c r="B28">
        <v>0</v>
      </c>
      <c r="C28">
        <v>0</v>
      </c>
      <c r="D28">
        <v>48.02</v>
      </c>
      <c r="E28">
        <v>21.02</v>
      </c>
    </row>
    <row r="29" spans="1:5" x14ac:dyDescent="0.2">
      <c r="A29" s="1">
        <v>43128</v>
      </c>
      <c r="B29">
        <v>0</v>
      </c>
      <c r="C29">
        <v>0</v>
      </c>
      <c r="D29">
        <v>51.98</v>
      </c>
      <c r="E29">
        <v>32</v>
      </c>
    </row>
    <row r="30" spans="1:5" x14ac:dyDescent="0.2">
      <c r="A30" s="1">
        <v>43129</v>
      </c>
      <c r="B30">
        <v>0</v>
      </c>
      <c r="C30">
        <v>0</v>
      </c>
      <c r="D30">
        <v>51.08</v>
      </c>
      <c r="E30">
        <v>26.96</v>
      </c>
    </row>
    <row r="31" spans="1:5" x14ac:dyDescent="0.2">
      <c r="A31" s="1">
        <v>43130</v>
      </c>
      <c r="B31">
        <v>0</v>
      </c>
      <c r="C31">
        <v>0</v>
      </c>
      <c r="D31">
        <v>60.08</v>
      </c>
      <c r="E31">
        <v>32</v>
      </c>
    </row>
    <row r="32" spans="1:5" x14ac:dyDescent="0.2">
      <c r="A32" s="1">
        <v>43131</v>
      </c>
      <c r="B32">
        <v>0</v>
      </c>
      <c r="C32">
        <v>0</v>
      </c>
      <c r="D32">
        <v>57.92</v>
      </c>
      <c r="E32">
        <v>39.020000000000003</v>
      </c>
    </row>
    <row r="33" spans="1:5" x14ac:dyDescent="0.2">
      <c r="A33" s="1">
        <v>43132</v>
      </c>
      <c r="B33">
        <v>0</v>
      </c>
      <c r="C33">
        <v>0</v>
      </c>
      <c r="D33">
        <v>51.08</v>
      </c>
      <c r="E33">
        <v>35.06</v>
      </c>
    </row>
    <row r="34" spans="1:5" x14ac:dyDescent="0.2">
      <c r="A34" s="1">
        <v>43133</v>
      </c>
      <c r="B34">
        <v>0</v>
      </c>
      <c r="C34">
        <v>0</v>
      </c>
      <c r="D34">
        <v>53.96</v>
      </c>
      <c r="E34">
        <v>33.979999999999997</v>
      </c>
    </row>
    <row r="35" spans="1:5" x14ac:dyDescent="0.2">
      <c r="A35" s="1">
        <v>43134</v>
      </c>
      <c r="B35">
        <v>0</v>
      </c>
      <c r="C35">
        <v>0</v>
      </c>
      <c r="D35">
        <v>57.92</v>
      </c>
      <c r="E35">
        <v>39.92</v>
      </c>
    </row>
    <row r="36" spans="1:5" x14ac:dyDescent="0.2">
      <c r="A36" s="1">
        <v>43135</v>
      </c>
      <c r="B36">
        <v>0</v>
      </c>
      <c r="C36">
        <v>0</v>
      </c>
      <c r="D36">
        <v>55.04</v>
      </c>
      <c r="E36">
        <v>35.96</v>
      </c>
    </row>
    <row r="37" spans="1:5" x14ac:dyDescent="0.2">
      <c r="A37" s="1">
        <v>43136</v>
      </c>
      <c r="B37">
        <v>0</v>
      </c>
      <c r="C37">
        <v>0</v>
      </c>
      <c r="D37">
        <v>55.94</v>
      </c>
      <c r="E37">
        <v>39.92</v>
      </c>
    </row>
    <row r="38" spans="1:5" x14ac:dyDescent="0.2">
      <c r="A38" s="1">
        <v>43137</v>
      </c>
      <c r="B38">
        <v>0</v>
      </c>
      <c r="C38">
        <v>0</v>
      </c>
      <c r="D38">
        <v>51.98</v>
      </c>
      <c r="E38">
        <v>30.92</v>
      </c>
    </row>
    <row r="39" spans="1:5" x14ac:dyDescent="0.2">
      <c r="A39" s="1">
        <v>43138</v>
      </c>
      <c r="B39">
        <v>0</v>
      </c>
      <c r="C39">
        <v>0</v>
      </c>
      <c r="D39">
        <v>53.96</v>
      </c>
      <c r="E39">
        <v>26.06</v>
      </c>
    </row>
    <row r="40" spans="1:5" x14ac:dyDescent="0.2">
      <c r="A40" s="1">
        <v>43139</v>
      </c>
      <c r="B40">
        <v>0</v>
      </c>
      <c r="C40">
        <v>0</v>
      </c>
      <c r="D40">
        <v>59</v>
      </c>
      <c r="E40">
        <v>30.92</v>
      </c>
    </row>
    <row r="41" spans="1:5" x14ac:dyDescent="0.2">
      <c r="A41" s="1">
        <v>43140</v>
      </c>
      <c r="B41">
        <v>0</v>
      </c>
      <c r="C41">
        <v>0</v>
      </c>
      <c r="D41">
        <v>62.059999999999903</v>
      </c>
      <c r="E41">
        <v>35.06</v>
      </c>
    </row>
    <row r="42" spans="1:5" x14ac:dyDescent="0.2">
      <c r="A42" s="1">
        <v>43141</v>
      </c>
      <c r="B42">
        <v>0</v>
      </c>
      <c r="C42">
        <v>0</v>
      </c>
      <c r="D42">
        <v>55.04</v>
      </c>
      <c r="E42">
        <v>32</v>
      </c>
    </row>
    <row r="43" spans="1:5" x14ac:dyDescent="0.2">
      <c r="A43" s="1">
        <v>43142</v>
      </c>
      <c r="B43">
        <v>0</v>
      </c>
      <c r="C43">
        <v>0</v>
      </c>
      <c r="D43">
        <v>44.96</v>
      </c>
      <c r="E43">
        <v>19.939999999999898</v>
      </c>
    </row>
    <row r="44" spans="1:5" x14ac:dyDescent="0.2">
      <c r="A44" s="1">
        <v>43143</v>
      </c>
      <c r="B44">
        <v>0</v>
      </c>
      <c r="C44">
        <v>0</v>
      </c>
      <c r="D44">
        <v>48.92</v>
      </c>
      <c r="E44">
        <v>37.04</v>
      </c>
    </row>
    <row r="45" spans="1:5" x14ac:dyDescent="0.2">
      <c r="A45" s="1">
        <v>43144</v>
      </c>
      <c r="B45">
        <v>0</v>
      </c>
      <c r="C45">
        <v>0</v>
      </c>
      <c r="D45">
        <v>46.94</v>
      </c>
      <c r="E45">
        <v>28.94</v>
      </c>
    </row>
    <row r="46" spans="1:5" x14ac:dyDescent="0.2">
      <c r="A46" s="1">
        <v>43145</v>
      </c>
      <c r="B46">
        <v>0.118110236220472</v>
      </c>
      <c r="C46">
        <v>0</v>
      </c>
      <c r="D46">
        <v>51.98</v>
      </c>
      <c r="E46">
        <v>35.06</v>
      </c>
    </row>
    <row r="47" spans="1:5" x14ac:dyDescent="0.2">
      <c r="A47" s="1">
        <v>43146</v>
      </c>
      <c r="B47">
        <v>0.90551181102362199</v>
      </c>
      <c r="C47">
        <v>0.196850393700787</v>
      </c>
      <c r="D47">
        <v>46.94</v>
      </c>
      <c r="E47">
        <v>30.02</v>
      </c>
    </row>
    <row r="48" spans="1:5" x14ac:dyDescent="0.2">
      <c r="A48" s="1">
        <v>43147</v>
      </c>
      <c r="B48">
        <v>0</v>
      </c>
      <c r="C48">
        <v>0</v>
      </c>
      <c r="D48">
        <v>46.04</v>
      </c>
      <c r="E48">
        <v>17.96</v>
      </c>
    </row>
    <row r="49" spans="1:5" x14ac:dyDescent="0.2">
      <c r="A49" s="1">
        <v>43148</v>
      </c>
      <c r="B49">
        <v>0</v>
      </c>
      <c r="C49">
        <v>0</v>
      </c>
      <c r="D49">
        <v>57.02</v>
      </c>
      <c r="E49">
        <v>23</v>
      </c>
    </row>
    <row r="50" spans="1:5" x14ac:dyDescent="0.2">
      <c r="A50" s="1">
        <v>43149</v>
      </c>
      <c r="B50">
        <v>0</v>
      </c>
      <c r="C50">
        <v>0</v>
      </c>
      <c r="D50">
        <v>60.98</v>
      </c>
      <c r="E50">
        <v>42.08</v>
      </c>
    </row>
    <row r="51" spans="1:5" x14ac:dyDescent="0.2">
      <c r="A51" s="1">
        <v>43150</v>
      </c>
      <c r="B51">
        <v>4.8031496062992103</v>
      </c>
      <c r="C51">
        <v>5.9842519685039299</v>
      </c>
      <c r="D51">
        <v>42.08</v>
      </c>
      <c r="E51">
        <v>24.98</v>
      </c>
    </row>
    <row r="52" spans="1:5" x14ac:dyDescent="0.2">
      <c r="A52" s="1">
        <v>43151</v>
      </c>
      <c r="B52">
        <v>0.511811023622047</v>
      </c>
      <c r="C52">
        <v>0.70866141732283405</v>
      </c>
      <c r="D52">
        <v>28.94</v>
      </c>
      <c r="E52">
        <v>17.059999999999999</v>
      </c>
    </row>
    <row r="53" spans="1:5" x14ac:dyDescent="0.2">
      <c r="A53" s="1">
        <v>43152</v>
      </c>
      <c r="B53">
        <v>0</v>
      </c>
      <c r="C53">
        <v>0</v>
      </c>
      <c r="D53">
        <v>30.92</v>
      </c>
      <c r="E53">
        <v>10.9399999999999</v>
      </c>
    </row>
    <row r="54" spans="1:5" x14ac:dyDescent="0.2">
      <c r="A54" s="1">
        <v>43153</v>
      </c>
      <c r="B54">
        <v>0</v>
      </c>
      <c r="C54">
        <v>0</v>
      </c>
      <c r="D54">
        <v>35.96</v>
      </c>
      <c r="E54">
        <v>15.079999999999901</v>
      </c>
    </row>
    <row r="55" spans="1:5" x14ac:dyDescent="0.2">
      <c r="A55" s="1">
        <v>43154</v>
      </c>
      <c r="B55">
        <v>2.9921259842519601</v>
      </c>
      <c r="C55">
        <v>5.5118110236220401</v>
      </c>
      <c r="D55">
        <v>33.08</v>
      </c>
      <c r="E55">
        <v>24.08</v>
      </c>
    </row>
    <row r="56" spans="1:5" x14ac:dyDescent="0.2">
      <c r="A56" s="1">
        <v>43155</v>
      </c>
      <c r="B56">
        <v>0</v>
      </c>
      <c r="C56">
        <v>0</v>
      </c>
      <c r="D56">
        <v>28.94</v>
      </c>
      <c r="E56">
        <v>10.039999999999999</v>
      </c>
    </row>
    <row r="57" spans="1:5" x14ac:dyDescent="0.2">
      <c r="A57" s="1">
        <v>43156</v>
      </c>
      <c r="B57">
        <v>0.118110236220472</v>
      </c>
      <c r="C57">
        <v>0.70866141732283405</v>
      </c>
      <c r="D57">
        <v>33.979999999999997</v>
      </c>
      <c r="E57">
        <v>17.059999999999999</v>
      </c>
    </row>
    <row r="58" spans="1:5" x14ac:dyDescent="0.2">
      <c r="A58" s="1">
        <v>43157</v>
      </c>
      <c r="B58">
        <v>0</v>
      </c>
      <c r="C58">
        <v>0</v>
      </c>
      <c r="D58">
        <v>44.96</v>
      </c>
      <c r="E58">
        <v>23</v>
      </c>
    </row>
    <row r="59" spans="1:5" x14ac:dyDescent="0.2">
      <c r="A59" s="1">
        <v>43158</v>
      </c>
      <c r="B59">
        <v>0</v>
      </c>
      <c r="C59">
        <v>0</v>
      </c>
      <c r="D59">
        <v>44.06</v>
      </c>
      <c r="E59">
        <v>28.94</v>
      </c>
    </row>
    <row r="60" spans="1:5" x14ac:dyDescent="0.2">
      <c r="A60" s="1">
        <v>43159</v>
      </c>
      <c r="B60">
        <v>0</v>
      </c>
      <c r="C60">
        <v>0</v>
      </c>
      <c r="D60">
        <v>42.98</v>
      </c>
      <c r="E60">
        <v>30.02</v>
      </c>
    </row>
    <row r="61" spans="1:5" x14ac:dyDescent="0.2">
      <c r="A61" s="1">
        <v>43160</v>
      </c>
      <c r="B61">
        <v>0.196850393700787</v>
      </c>
      <c r="C61">
        <v>0</v>
      </c>
      <c r="D61">
        <v>42.98</v>
      </c>
      <c r="E61">
        <v>30.02</v>
      </c>
    </row>
    <row r="62" spans="1:5" x14ac:dyDescent="0.2">
      <c r="A62" s="1">
        <v>43161</v>
      </c>
      <c r="B62">
        <v>0</v>
      </c>
      <c r="C62">
        <v>0</v>
      </c>
      <c r="D62">
        <v>57.92</v>
      </c>
      <c r="E62">
        <v>33.08</v>
      </c>
    </row>
    <row r="63" spans="1:5" x14ac:dyDescent="0.2">
      <c r="A63" s="1">
        <v>43162</v>
      </c>
      <c r="B63">
        <v>0</v>
      </c>
      <c r="C63">
        <v>0</v>
      </c>
      <c r="D63">
        <v>53.96</v>
      </c>
      <c r="E63">
        <v>33.979999999999997</v>
      </c>
    </row>
    <row r="64" spans="1:5" x14ac:dyDescent="0.2">
      <c r="A64" s="1">
        <v>43163</v>
      </c>
      <c r="B64">
        <v>5.9055118110236204</v>
      </c>
      <c r="C64">
        <v>2.7952755905511801</v>
      </c>
      <c r="D64">
        <v>51.98</v>
      </c>
      <c r="E64">
        <v>26.96</v>
      </c>
    </row>
    <row r="65" spans="1:5" x14ac:dyDescent="0.2">
      <c r="A65" s="1">
        <v>43164</v>
      </c>
      <c r="B65">
        <v>0</v>
      </c>
      <c r="C65">
        <v>0</v>
      </c>
      <c r="D65">
        <v>41</v>
      </c>
      <c r="E65">
        <v>24.98</v>
      </c>
    </row>
    <row r="66" spans="1:5" x14ac:dyDescent="0.2">
      <c r="A66" s="1">
        <v>43165</v>
      </c>
      <c r="B66">
        <v>0</v>
      </c>
      <c r="C66">
        <v>0</v>
      </c>
      <c r="D66">
        <v>44.96</v>
      </c>
      <c r="E66">
        <v>19.939999999999898</v>
      </c>
    </row>
    <row r="67" spans="1:5" x14ac:dyDescent="0.2">
      <c r="A67" s="1">
        <v>43166</v>
      </c>
      <c r="B67">
        <v>0</v>
      </c>
      <c r="C67">
        <v>0</v>
      </c>
      <c r="D67">
        <v>48.02</v>
      </c>
      <c r="E67">
        <v>21.919999999999899</v>
      </c>
    </row>
    <row r="68" spans="1:5" x14ac:dyDescent="0.2">
      <c r="A68" s="1">
        <v>43167</v>
      </c>
      <c r="B68">
        <v>0</v>
      </c>
      <c r="C68">
        <v>0</v>
      </c>
      <c r="D68">
        <v>60.08</v>
      </c>
      <c r="E68">
        <v>28.04</v>
      </c>
    </row>
    <row r="69" spans="1:5" x14ac:dyDescent="0.2">
      <c r="A69" s="1">
        <v>43168</v>
      </c>
      <c r="B69">
        <v>0</v>
      </c>
      <c r="C69">
        <v>0</v>
      </c>
      <c r="D69">
        <v>62.959999999999901</v>
      </c>
      <c r="E69">
        <v>35.06</v>
      </c>
    </row>
    <row r="70" spans="1:5" x14ac:dyDescent="0.2">
      <c r="A70" s="1">
        <v>43169</v>
      </c>
      <c r="B70">
        <v>0</v>
      </c>
      <c r="C70">
        <v>0</v>
      </c>
      <c r="D70">
        <v>57.92</v>
      </c>
      <c r="E70">
        <v>35.06</v>
      </c>
    </row>
    <row r="71" spans="1:5" x14ac:dyDescent="0.2">
      <c r="A71" s="1">
        <v>43170</v>
      </c>
      <c r="B71">
        <v>0</v>
      </c>
      <c r="C71">
        <v>0</v>
      </c>
      <c r="D71">
        <v>64.040000000000006</v>
      </c>
      <c r="E71">
        <v>37.94</v>
      </c>
    </row>
    <row r="72" spans="1:5" x14ac:dyDescent="0.2">
      <c r="A72" s="1">
        <v>43171</v>
      </c>
      <c r="B72">
        <v>0</v>
      </c>
      <c r="C72">
        <v>0</v>
      </c>
      <c r="D72">
        <v>66.02</v>
      </c>
      <c r="E72">
        <v>42.98</v>
      </c>
    </row>
    <row r="73" spans="1:5" x14ac:dyDescent="0.2">
      <c r="A73" s="1">
        <v>43172</v>
      </c>
      <c r="B73">
        <v>0</v>
      </c>
      <c r="C73">
        <v>0</v>
      </c>
      <c r="D73">
        <v>69.08</v>
      </c>
      <c r="E73">
        <v>39.020000000000003</v>
      </c>
    </row>
    <row r="74" spans="1:5" x14ac:dyDescent="0.2">
      <c r="A74" s="1">
        <v>43173</v>
      </c>
      <c r="B74">
        <v>0.511811023622047</v>
      </c>
      <c r="C74">
        <v>0</v>
      </c>
      <c r="D74">
        <v>66.92</v>
      </c>
      <c r="E74">
        <v>46.04</v>
      </c>
    </row>
    <row r="75" spans="1:5" x14ac:dyDescent="0.2">
      <c r="A75" s="1">
        <v>43174</v>
      </c>
      <c r="B75">
        <v>4.0157480314960603</v>
      </c>
      <c r="C75">
        <v>0</v>
      </c>
      <c r="D75">
        <v>55.94</v>
      </c>
      <c r="E75">
        <v>33.979999999999997</v>
      </c>
    </row>
    <row r="76" spans="1:5" x14ac:dyDescent="0.2">
      <c r="A76" s="1">
        <v>43175</v>
      </c>
      <c r="B76">
        <v>0.511811023622047</v>
      </c>
      <c r="C76">
        <v>0.118110236220472</v>
      </c>
      <c r="D76">
        <v>53.96</v>
      </c>
      <c r="E76">
        <v>30.92</v>
      </c>
    </row>
    <row r="77" spans="1:5" x14ac:dyDescent="0.2">
      <c r="A77" s="1">
        <v>43176</v>
      </c>
      <c r="B77">
        <v>0</v>
      </c>
      <c r="C77">
        <v>0</v>
      </c>
      <c r="D77">
        <v>51.98</v>
      </c>
      <c r="E77">
        <v>35.06</v>
      </c>
    </row>
    <row r="78" spans="1:5" x14ac:dyDescent="0.2">
      <c r="A78" s="1">
        <v>43177</v>
      </c>
      <c r="B78">
        <v>0</v>
      </c>
      <c r="C78">
        <v>0</v>
      </c>
      <c r="D78">
        <v>44.06</v>
      </c>
      <c r="E78">
        <v>32</v>
      </c>
    </row>
    <row r="79" spans="1:5" x14ac:dyDescent="0.2">
      <c r="A79" s="1">
        <v>43178</v>
      </c>
      <c r="B79">
        <v>0</v>
      </c>
      <c r="C79">
        <v>0</v>
      </c>
      <c r="D79">
        <v>50</v>
      </c>
      <c r="E79">
        <v>32</v>
      </c>
    </row>
    <row r="80" spans="1:5" x14ac:dyDescent="0.2">
      <c r="A80" s="1">
        <v>43179</v>
      </c>
      <c r="B80">
        <v>0</v>
      </c>
      <c r="C80">
        <v>0</v>
      </c>
      <c r="D80">
        <v>57.92</v>
      </c>
      <c r="E80">
        <v>33.08</v>
      </c>
    </row>
    <row r="81" spans="1:5" x14ac:dyDescent="0.2">
      <c r="A81" s="1">
        <v>43180</v>
      </c>
      <c r="B81">
        <v>0</v>
      </c>
      <c r="C81">
        <v>0</v>
      </c>
      <c r="D81">
        <v>62.959999999999901</v>
      </c>
      <c r="E81">
        <v>41</v>
      </c>
    </row>
    <row r="82" spans="1:5" x14ac:dyDescent="0.2">
      <c r="A82" s="1">
        <v>43181</v>
      </c>
      <c r="B82">
        <v>0.511811023622047</v>
      </c>
      <c r="C82">
        <v>0</v>
      </c>
      <c r="D82">
        <v>60.98</v>
      </c>
      <c r="E82">
        <v>51.08</v>
      </c>
    </row>
    <row r="83" spans="1:5" x14ac:dyDescent="0.2">
      <c r="A83" s="1">
        <v>43182</v>
      </c>
      <c r="B83">
        <v>2.5196850393700698</v>
      </c>
      <c r="C83">
        <v>0</v>
      </c>
      <c r="D83">
        <v>57.92</v>
      </c>
      <c r="E83">
        <v>39.92</v>
      </c>
    </row>
    <row r="84" spans="1:5" x14ac:dyDescent="0.2">
      <c r="A84" s="1">
        <v>43183</v>
      </c>
      <c r="B84">
        <v>0</v>
      </c>
      <c r="C84">
        <v>0</v>
      </c>
      <c r="D84">
        <v>60.98</v>
      </c>
      <c r="E84">
        <v>37.04</v>
      </c>
    </row>
    <row r="85" spans="1:5" x14ac:dyDescent="0.2">
      <c r="A85" s="1">
        <v>43184</v>
      </c>
      <c r="B85">
        <v>0</v>
      </c>
      <c r="C85">
        <v>0</v>
      </c>
      <c r="D85">
        <v>53.06</v>
      </c>
      <c r="E85">
        <v>35.96</v>
      </c>
    </row>
    <row r="86" spans="1:5" x14ac:dyDescent="0.2">
      <c r="A86" s="1">
        <v>43185</v>
      </c>
      <c r="B86">
        <v>2.0866141732283401</v>
      </c>
      <c r="C86">
        <v>2.0078740157480301</v>
      </c>
      <c r="D86">
        <v>42.98</v>
      </c>
      <c r="E86">
        <v>30.02</v>
      </c>
    </row>
    <row r="87" spans="1:5" x14ac:dyDescent="0.2">
      <c r="A87" s="1">
        <v>43186</v>
      </c>
      <c r="B87">
        <v>0</v>
      </c>
      <c r="C87">
        <v>0</v>
      </c>
      <c r="D87">
        <v>51.98</v>
      </c>
      <c r="E87">
        <v>26.96</v>
      </c>
    </row>
    <row r="88" spans="1:5" x14ac:dyDescent="0.2">
      <c r="A88" s="1">
        <v>43187</v>
      </c>
      <c r="B88">
        <v>0</v>
      </c>
      <c r="C88">
        <v>0</v>
      </c>
      <c r="D88">
        <v>55.94</v>
      </c>
      <c r="E88">
        <v>39.020000000000003</v>
      </c>
    </row>
    <row r="89" spans="1:5" x14ac:dyDescent="0.2">
      <c r="A89" s="1">
        <v>43188</v>
      </c>
      <c r="B89">
        <v>0</v>
      </c>
      <c r="C89">
        <v>0</v>
      </c>
      <c r="D89">
        <v>60.08</v>
      </c>
      <c r="E89">
        <v>39.92</v>
      </c>
    </row>
    <row r="90" spans="1:5" x14ac:dyDescent="0.2">
      <c r="A90" s="1">
        <v>43189</v>
      </c>
      <c r="B90">
        <v>0</v>
      </c>
      <c r="C90">
        <v>0</v>
      </c>
      <c r="D90">
        <v>66.02</v>
      </c>
      <c r="E90">
        <v>35.06</v>
      </c>
    </row>
    <row r="91" spans="1:5" x14ac:dyDescent="0.2">
      <c r="A91" s="1">
        <v>43190</v>
      </c>
      <c r="B91">
        <v>0</v>
      </c>
      <c r="C91">
        <v>0</v>
      </c>
      <c r="D91">
        <v>73.040000000000006</v>
      </c>
      <c r="E91">
        <v>39.020000000000003</v>
      </c>
    </row>
    <row r="92" spans="1:5" x14ac:dyDescent="0.2">
      <c r="A92" s="1">
        <v>43191</v>
      </c>
      <c r="B92">
        <v>0</v>
      </c>
      <c r="C92">
        <v>0</v>
      </c>
      <c r="D92">
        <v>71.06</v>
      </c>
      <c r="E92">
        <v>44.06</v>
      </c>
    </row>
    <row r="93" spans="1:5" x14ac:dyDescent="0.2">
      <c r="A93" s="1">
        <v>43192</v>
      </c>
      <c r="B93">
        <v>0</v>
      </c>
      <c r="C93">
        <v>0</v>
      </c>
      <c r="D93">
        <v>69.08</v>
      </c>
      <c r="E93">
        <v>46.04</v>
      </c>
    </row>
    <row r="94" spans="1:5" x14ac:dyDescent="0.2">
      <c r="A94" s="1">
        <v>43193</v>
      </c>
      <c r="B94">
        <v>0</v>
      </c>
      <c r="C94">
        <v>0</v>
      </c>
      <c r="D94">
        <v>53.06</v>
      </c>
      <c r="E94">
        <v>24.98</v>
      </c>
    </row>
    <row r="95" spans="1:5" x14ac:dyDescent="0.2">
      <c r="A95" s="1">
        <v>43194</v>
      </c>
      <c r="B95">
        <v>0</v>
      </c>
      <c r="C95">
        <v>0</v>
      </c>
      <c r="D95">
        <v>57.02</v>
      </c>
      <c r="E95">
        <v>35.96</v>
      </c>
    </row>
    <row r="96" spans="1:5" x14ac:dyDescent="0.2">
      <c r="A96" s="1">
        <v>43195</v>
      </c>
      <c r="B96">
        <v>0</v>
      </c>
      <c r="C96">
        <v>0</v>
      </c>
      <c r="D96">
        <v>66.02</v>
      </c>
      <c r="E96">
        <v>35.96</v>
      </c>
    </row>
    <row r="97" spans="1:5" x14ac:dyDescent="0.2">
      <c r="A97" s="1">
        <v>43196</v>
      </c>
      <c r="B97">
        <v>0.98425196850393704</v>
      </c>
      <c r="C97">
        <v>0</v>
      </c>
      <c r="D97">
        <v>62.959999999999901</v>
      </c>
      <c r="E97">
        <v>48.02</v>
      </c>
    </row>
    <row r="98" spans="1:5" x14ac:dyDescent="0.2">
      <c r="A98" s="1">
        <v>43197</v>
      </c>
      <c r="B98">
        <v>6.6929133858267704</v>
      </c>
      <c r="C98">
        <v>0</v>
      </c>
      <c r="D98">
        <v>55.04</v>
      </c>
      <c r="E98">
        <v>48.02</v>
      </c>
    </row>
    <row r="99" spans="1:5" x14ac:dyDescent="0.2">
      <c r="A99" s="1">
        <v>43198</v>
      </c>
      <c r="B99">
        <v>1.2992125984251901</v>
      </c>
      <c r="C99">
        <v>0</v>
      </c>
      <c r="D99">
        <v>57.02</v>
      </c>
      <c r="E99">
        <v>44.06</v>
      </c>
    </row>
    <row r="100" spans="1:5" x14ac:dyDescent="0.2">
      <c r="A100" s="1">
        <v>43199</v>
      </c>
      <c r="B100">
        <v>0</v>
      </c>
      <c r="C100">
        <v>0</v>
      </c>
      <c r="D100">
        <v>62.059999999999903</v>
      </c>
      <c r="E100">
        <v>37.04</v>
      </c>
    </row>
    <row r="101" spans="1:5" x14ac:dyDescent="0.2">
      <c r="A101" s="1">
        <v>43200</v>
      </c>
      <c r="B101">
        <v>0</v>
      </c>
      <c r="C101">
        <v>0</v>
      </c>
      <c r="D101">
        <v>68</v>
      </c>
      <c r="E101">
        <v>37.94</v>
      </c>
    </row>
    <row r="102" spans="1:5" x14ac:dyDescent="0.2">
      <c r="A102" s="1">
        <v>43201</v>
      </c>
      <c r="B102">
        <v>0</v>
      </c>
      <c r="C102">
        <v>0</v>
      </c>
      <c r="D102">
        <v>77</v>
      </c>
      <c r="E102">
        <v>50</v>
      </c>
    </row>
    <row r="103" spans="1:5" x14ac:dyDescent="0.2">
      <c r="A103" s="1">
        <v>43202</v>
      </c>
      <c r="B103">
        <v>0.70866141732283405</v>
      </c>
      <c r="C103">
        <v>0</v>
      </c>
      <c r="D103">
        <v>71.06</v>
      </c>
      <c r="E103">
        <v>37.94</v>
      </c>
    </row>
    <row r="104" spans="1:5" x14ac:dyDescent="0.2">
      <c r="A104" s="1">
        <v>43203</v>
      </c>
      <c r="B104">
        <v>2.5196850393700698</v>
      </c>
      <c r="C104">
        <v>3.50393700787401</v>
      </c>
      <c r="D104">
        <v>48.02</v>
      </c>
      <c r="E104">
        <v>30.02</v>
      </c>
    </row>
    <row r="105" spans="1:5" x14ac:dyDescent="0.2">
      <c r="A105" s="1">
        <v>43204</v>
      </c>
      <c r="B105">
        <v>0</v>
      </c>
      <c r="C105">
        <v>0</v>
      </c>
      <c r="D105">
        <v>60.08</v>
      </c>
      <c r="E105">
        <v>28.94</v>
      </c>
    </row>
    <row r="106" spans="1:5" x14ac:dyDescent="0.2">
      <c r="A106" s="1">
        <v>43205</v>
      </c>
      <c r="B106">
        <v>0</v>
      </c>
      <c r="C106">
        <v>0</v>
      </c>
      <c r="D106">
        <v>69.98</v>
      </c>
      <c r="E106">
        <v>41</v>
      </c>
    </row>
    <row r="107" spans="1:5" x14ac:dyDescent="0.2">
      <c r="A107" s="1">
        <v>43206</v>
      </c>
      <c r="B107">
        <v>0</v>
      </c>
      <c r="C107">
        <v>0</v>
      </c>
      <c r="D107">
        <v>77</v>
      </c>
      <c r="E107">
        <v>44.96</v>
      </c>
    </row>
    <row r="108" spans="1:5" x14ac:dyDescent="0.2">
      <c r="A108" s="1">
        <v>43207</v>
      </c>
      <c r="B108">
        <v>0</v>
      </c>
      <c r="C108">
        <v>0.90551181102362199</v>
      </c>
      <c r="D108">
        <v>71.959999999999994</v>
      </c>
      <c r="E108">
        <v>32</v>
      </c>
    </row>
    <row r="109" spans="1:5" x14ac:dyDescent="0.2">
      <c r="A109" s="1">
        <v>43208</v>
      </c>
      <c r="B109">
        <v>0</v>
      </c>
      <c r="C109">
        <v>0</v>
      </c>
      <c r="D109">
        <v>59</v>
      </c>
      <c r="E109">
        <v>30.02</v>
      </c>
    </row>
    <row r="110" spans="1:5" x14ac:dyDescent="0.2">
      <c r="A110" s="1">
        <v>43209</v>
      </c>
      <c r="B110">
        <v>0</v>
      </c>
      <c r="C110">
        <v>0</v>
      </c>
      <c r="D110">
        <v>68</v>
      </c>
      <c r="E110">
        <v>44.06</v>
      </c>
    </row>
    <row r="111" spans="1:5" x14ac:dyDescent="0.2">
      <c r="A111" s="1">
        <v>43210</v>
      </c>
      <c r="B111">
        <v>0</v>
      </c>
      <c r="C111">
        <v>0</v>
      </c>
      <c r="D111">
        <v>66.92</v>
      </c>
      <c r="E111">
        <v>44.06</v>
      </c>
    </row>
    <row r="112" spans="1:5" x14ac:dyDescent="0.2">
      <c r="A112" s="1">
        <v>43211</v>
      </c>
      <c r="B112">
        <v>0</v>
      </c>
      <c r="C112">
        <v>0</v>
      </c>
      <c r="D112">
        <v>71.06</v>
      </c>
      <c r="E112">
        <v>39.020000000000003</v>
      </c>
    </row>
    <row r="113" spans="1:5" x14ac:dyDescent="0.2">
      <c r="A113" s="1">
        <v>43212</v>
      </c>
      <c r="B113">
        <v>0</v>
      </c>
      <c r="C113">
        <v>0</v>
      </c>
      <c r="D113">
        <v>77</v>
      </c>
      <c r="E113">
        <v>42.08</v>
      </c>
    </row>
    <row r="114" spans="1:5" x14ac:dyDescent="0.2">
      <c r="A114" s="1">
        <v>43213</v>
      </c>
      <c r="B114">
        <v>0</v>
      </c>
      <c r="C114">
        <v>0</v>
      </c>
      <c r="D114">
        <v>75.92</v>
      </c>
      <c r="E114">
        <v>51.98</v>
      </c>
    </row>
    <row r="115" spans="1:5" x14ac:dyDescent="0.2">
      <c r="A115" s="1">
        <v>43214</v>
      </c>
      <c r="B115">
        <v>0</v>
      </c>
      <c r="C115">
        <v>0</v>
      </c>
      <c r="D115">
        <v>68</v>
      </c>
      <c r="E115">
        <v>39.92</v>
      </c>
    </row>
    <row r="116" spans="1:5" x14ac:dyDescent="0.2">
      <c r="A116" s="1">
        <v>43215</v>
      </c>
      <c r="B116">
        <v>0</v>
      </c>
      <c r="C116">
        <v>0</v>
      </c>
      <c r="D116">
        <v>75.02</v>
      </c>
      <c r="E116">
        <v>42.08</v>
      </c>
    </row>
    <row r="117" spans="1:5" x14ac:dyDescent="0.2">
      <c r="A117" s="1">
        <v>43216</v>
      </c>
      <c r="B117">
        <v>0</v>
      </c>
      <c r="C117">
        <v>0</v>
      </c>
      <c r="D117">
        <v>78.98</v>
      </c>
      <c r="E117">
        <v>44.96</v>
      </c>
    </row>
    <row r="118" spans="1:5" x14ac:dyDescent="0.2">
      <c r="A118" s="1">
        <v>43217</v>
      </c>
      <c r="B118">
        <v>0</v>
      </c>
      <c r="C118">
        <v>0</v>
      </c>
      <c r="D118">
        <v>84.02</v>
      </c>
      <c r="E118">
        <v>46.94</v>
      </c>
    </row>
    <row r="119" spans="1:5" x14ac:dyDescent="0.2">
      <c r="A119" s="1">
        <v>43218</v>
      </c>
      <c r="B119">
        <v>0</v>
      </c>
      <c r="C119">
        <v>0</v>
      </c>
      <c r="D119">
        <v>86</v>
      </c>
      <c r="E119">
        <v>46.94</v>
      </c>
    </row>
    <row r="120" spans="1:5" x14ac:dyDescent="0.2">
      <c r="A120" s="1">
        <v>43219</v>
      </c>
      <c r="B120">
        <v>0</v>
      </c>
      <c r="C120">
        <v>0</v>
      </c>
      <c r="D120">
        <v>78.98</v>
      </c>
      <c r="E120">
        <v>48.92</v>
      </c>
    </row>
    <row r="121" spans="1:5" x14ac:dyDescent="0.2">
      <c r="A121" s="1">
        <v>43220</v>
      </c>
      <c r="B121">
        <v>6.6929133858267704</v>
      </c>
      <c r="C121">
        <v>0</v>
      </c>
      <c r="D121">
        <v>66.02</v>
      </c>
      <c r="E121">
        <v>35.96</v>
      </c>
    </row>
    <row r="122" spans="1:5" x14ac:dyDescent="0.2">
      <c r="A122" s="1">
        <v>43221</v>
      </c>
      <c r="B122">
        <v>0</v>
      </c>
      <c r="C122">
        <v>0</v>
      </c>
      <c r="D122">
        <v>66.02</v>
      </c>
      <c r="E122">
        <v>35.96</v>
      </c>
    </row>
    <row r="123" spans="1:5" x14ac:dyDescent="0.2">
      <c r="A123" s="1">
        <v>43222</v>
      </c>
      <c r="B123">
        <v>2.59842519685039</v>
      </c>
      <c r="C123">
        <v>0</v>
      </c>
      <c r="D123">
        <v>59</v>
      </c>
      <c r="E123">
        <v>44.96</v>
      </c>
    </row>
    <row r="124" spans="1:5" x14ac:dyDescent="0.2">
      <c r="A124" s="1">
        <v>43223</v>
      </c>
      <c r="B124">
        <v>2.2047244094488101</v>
      </c>
      <c r="C124">
        <v>0</v>
      </c>
      <c r="D124">
        <v>69.08</v>
      </c>
      <c r="E124">
        <v>42.08</v>
      </c>
    </row>
    <row r="125" spans="1:5" x14ac:dyDescent="0.2">
      <c r="A125" s="1">
        <v>43224</v>
      </c>
      <c r="B125">
        <v>0</v>
      </c>
      <c r="C125">
        <v>0</v>
      </c>
      <c r="D125">
        <v>75.02</v>
      </c>
      <c r="E125">
        <v>42.08</v>
      </c>
    </row>
    <row r="126" spans="1:5" x14ac:dyDescent="0.2">
      <c r="A126" s="1">
        <v>43225</v>
      </c>
      <c r="B126">
        <v>0</v>
      </c>
      <c r="C126">
        <v>0</v>
      </c>
      <c r="D126">
        <v>80.959999999999994</v>
      </c>
      <c r="E126">
        <v>46.94</v>
      </c>
    </row>
    <row r="127" spans="1:5" x14ac:dyDescent="0.2">
      <c r="A127" s="1">
        <v>43226</v>
      </c>
      <c r="B127">
        <v>0</v>
      </c>
      <c r="C127">
        <v>0</v>
      </c>
      <c r="D127">
        <v>86</v>
      </c>
      <c r="E127">
        <v>53.96</v>
      </c>
    </row>
    <row r="128" spans="1:5" x14ac:dyDescent="0.2">
      <c r="A128" s="1">
        <v>43227</v>
      </c>
      <c r="B128">
        <v>0</v>
      </c>
      <c r="C128">
        <v>0</v>
      </c>
      <c r="D128">
        <v>87.08</v>
      </c>
      <c r="E128">
        <v>53.06</v>
      </c>
    </row>
    <row r="129" spans="1:5" x14ac:dyDescent="0.2">
      <c r="A129" s="1">
        <v>43228</v>
      </c>
      <c r="B129">
        <v>0</v>
      </c>
      <c r="C129">
        <v>0</v>
      </c>
      <c r="D129">
        <v>84.02</v>
      </c>
      <c r="E129">
        <v>57.02</v>
      </c>
    </row>
    <row r="130" spans="1:5" x14ac:dyDescent="0.2">
      <c r="A130" s="1">
        <v>43229</v>
      </c>
      <c r="B130">
        <v>0</v>
      </c>
      <c r="C130">
        <v>0</v>
      </c>
      <c r="D130">
        <v>87.08</v>
      </c>
      <c r="E130">
        <v>57.92</v>
      </c>
    </row>
    <row r="131" spans="1:5" x14ac:dyDescent="0.2">
      <c r="A131" s="1">
        <v>43230</v>
      </c>
      <c r="B131">
        <v>0</v>
      </c>
      <c r="C131">
        <v>0</v>
      </c>
      <c r="D131">
        <v>87.08</v>
      </c>
      <c r="E131">
        <v>57.02</v>
      </c>
    </row>
    <row r="132" spans="1:5" x14ac:dyDescent="0.2">
      <c r="A132" s="1">
        <v>43231</v>
      </c>
      <c r="B132">
        <v>4.0157480314960603</v>
      </c>
      <c r="C132">
        <v>0</v>
      </c>
      <c r="D132">
        <v>77</v>
      </c>
      <c r="E132">
        <v>48.92</v>
      </c>
    </row>
    <row r="133" spans="1:5" x14ac:dyDescent="0.2">
      <c r="A133" s="1">
        <v>43232</v>
      </c>
      <c r="B133">
        <v>3.1102362204724399</v>
      </c>
      <c r="C133">
        <v>0</v>
      </c>
      <c r="D133">
        <v>53.96</v>
      </c>
      <c r="E133">
        <v>44.06</v>
      </c>
    </row>
    <row r="134" spans="1:5" x14ac:dyDescent="0.2">
      <c r="A134" s="1">
        <v>43233</v>
      </c>
      <c r="B134">
        <v>0</v>
      </c>
      <c r="C134">
        <v>0</v>
      </c>
      <c r="D134">
        <v>68</v>
      </c>
      <c r="E134">
        <v>37.94</v>
      </c>
    </row>
    <row r="135" spans="1:5" x14ac:dyDescent="0.2">
      <c r="A135" s="1">
        <v>43234</v>
      </c>
      <c r="B135">
        <v>0.511811023622047</v>
      </c>
      <c r="C135">
        <v>0</v>
      </c>
      <c r="D135">
        <v>69.98</v>
      </c>
      <c r="E135">
        <v>44.06</v>
      </c>
    </row>
    <row r="136" spans="1:5" x14ac:dyDescent="0.2">
      <c r="A136" s="1">
        <v>43235</v>
      </c>
      <c r="B136">
        <v>0.39370078740157399</v>
      </c>
      <c r="C136">
        <v>0</v>
      </c>
      <c r="D136">
        <v>77</v>
      </c>
      <c r="E136">
        <v>46.04</v>
      </c>
    </row>
    <row r="137" spans="1:5" x14ac:dyDescent="0.2">
      <c r="A137" s="1">
        <v>43236</v>
      </c>
      <c r="B137">
        <v>0</v>
      </c>
      <c r="C137">
        <v>0</v>
      </c>
      <c r="D137">
        <v>82.94</v>
      </c>
      <c r="E137">
        <v>48.92</v>
      </c>
    </row>
    <row r="138" spans="1:5" x14ac:dyDescent="0.2">
      <c r="A138" s="1">
        <v>43237</v>
      </c>
      <c r="B138">
        <v>0</v>
      </c>
      <c r="C138">
        <v>0</v>
      </c>
      <c r="D138">
        <v>82.04</v>
      </c>
      <c r="E138">
        <v>51.98</v>
      </c>
    </row>
    <row r="139" spans="1:5" x14ac:dyDescent="0.2">
      <c r="A139" s="1">
        <v>43238</v>
      </c>
      <c r="B139">
        <v>0</v>
      </c>
      <c r="C139">
        <v>0</v>
      </c>
      <c r="D139">
        <v>82.04</v>
      </c>
      <c r="E139">
        <v>51.98</v>
      </c>
    </row>
    <row r="140" spans="1:5" x14ac:dyDescent="0.2">
      <c r="A140" s="1">
        <v>43239</v>
      </c>
      <c r="B140">
        <v>0</v>
      </c>
      <c r="C140">
        <v>0</v>
      </c>
      <c r="D140">
        <v>77</v>
      </c>
      <c r="E140">
        <v>48.02</v>
      </c>
    </row>
    <row r="141" spans="1:5" x14ac:dyDescent="0.2">
      <c r="A141" s="1">
        <v>43240</v>
      </c>
      <c r="B141">
        <v>0.196850393700787</v>
      </c>
      <c r="C141">
        <v>0</v>
      </c>
      <c r="D141">
        <v>77</v>
      </c>
      <c r="E141">
        <v>51.98</v>
      </c>
    </row>
    <row r="142" spans="1:5" x14ac:dyDescent="0.2">
      <c r="A142" s="1">
        <v>43241</v>
      </c>
      <c r="B142">
        <v>0</v>
      </c>
      <c r="C142">
        <v>0</v>
      </c>
      <c r="D142">
        <v>82.94</v>
      </c>
      <c r="E142">
        <v>51.08</v>
      </c>
    </row>
    <row r="143" spans="1:5" x14ac:dyDescent="0.2">
      <c r="A143" s="1">
        <v>43242</v>
      </c>
      <c r="B143">
        <v>0.39370078740157399</v>
      </c>
      <c r="C143">
        <v>0</v>
      </c>
      <c r="D143">
        <v>77</v>
      </c>
      <c r="E143">
        <v>51.98</v>
      </c>
    </row>
    <row r="144" spans="1:5" x14ac:dyDescent="0.2">
      <c r="A144" s="1">
        <v>43243</v>
      </c>
      <c r="B144">
        <v>0</v>
      </c>
      <c r="C144">
        <v>0</v>
      </c>
      <c r="D144">
        <v>78.08</v>
      </c>
      <c r="E144">
        <v>48.02</v>
      </c>
    </row>
    <row r="145" spans="1:5" x14ac:dyDescent="0.2">
      <c r="A145" s="1">
        <v>43244</v>
      </c>
      <c r="B145">
        <v>0</v>
      </c>
      <c r="C145">
        <v>0</v>
      </c>
      <c r="D145">
        <v>86</v>
      </c>
      <c r="E145">
        <v>53.06</v>
      </c>
    </row>
    <row r="146" spans="1:5" x14ac:dyDescent="0.2">
      <c r="A146" s="1">
        <v>43245</v>
      </c>
      <c r="B146">
        <v>0</v>
      </c>
      <c r="C146">
        <v>0</v>
      </c>
      <c r="D146">
        <v>89.06</v>
      </c>
      <c r="E146">
        <v>53.96</v>
      </c>
    </row>
    <row r="147" spans="1:5" x14ac:dyDescent="0.2">
      <c r="A147" s="1">
        <v>43246</v>
      </c>
      <c r="B147">
        <v>0</v>
      </c>
      <c r="C147">
        <v>0</v>
      </c>
      <c r="D147">
        <v>87.98</v>
      </c>
      <c r="E147">
        <v>53.96</v>
      </c>
    </row>
    <row r="148" spans="1:5" x14ac:dyDescent="0.2">
      <c r="A148" s="1">
        <v>43247</v>
      </c>
      <c r="B148">
        <v>0</v>
      </c>
      <c r="C148">
        <v>0</v>
      </c>
      <c r="D148">
        <v>78.98</v>
      </c>
      <c r="E148">
        <v>55.94</v>
      </c>
    </row>
    <row r="149" spans="1:5" x14ac:dyDescent="0.2">
      <c r="A149" s="1">
        <v>43248</v>
      </c>
      <c r="B149">
        <v>0</v>
      </c>
      <c r="C149">
        <v>0</v>
      </c>
      <c r="D149">
        <v>71.06</v>
      </c>
      <c r="E149">
        <v>48.92</v>
      </c>
    </row>
    <row r="150" spans="1:5" x14ac:dyDescent="0.2">
      <c r="A150" s="1">
        <v>43249</v>
      </c>
      <c r="B150">
        <v>0</v>
      </c>
      <c r="C150">
        <v>0</v>
      </c>
      <c r="D150">
        <v>78.08</v>
      </c>
      <c r="E150">
        <v>48.92</v>
      </c>
    </row>
    <row r="151" spans="1:5" x14ac:dyDescent="0.2">
      <c r="A151" s="1">
        <v>43250</v>
      </c>
      <c r="B151">
        <v>0</v>
      </c>
      <c r="C151">
        <v>0</v>
      </c>
      <c r="D151">
        <v>86</v>
      </c>
      <c r="E151">
        <v>51.98</v>
      </c>
    </row>
    <row r="152" spans="1:5" x14ac:dyDescent="0.2">
      <c r="A152" s="1">
        <v>43251</v>
      </c>
      <c r="B152">
        <v>0</v>
      </c>
      <c r="C152">
        <v>0</v>
      </c>
      <c r="D152">
        <v>89.06</v>
      </c>
      <c r="E152">
        <v>55.94</v>
      </c>
    </row>
    <row r="153" spans="1:5" x14ac:dyDescent="0.2">
      <c r="A153" s="1">
        <v>43252</v>
      </c>
      <c r="B153">
        <v>0</v>
      </c>
      <c r="C153">
        <v>0</v>
      </c>
      <c r="D153">
        <v>82.94</v>
      </c>
      <c r="E153">
        <v>55.04</v>
      </c>
    </row>
    <row r="154" spans="1:5" x14ac:dyDescent="0.2">
      <c r="A154" s="1">
        <v>43253</v>
      </c>
      <c r="B154">
        <v>0</v>
      </c>
      <c r="C154">
        <v>0</v>
      </c>
      <c r="D154">
        <v>82.94</v>
      </c>
      <c r="E154">
        <v>46.04</v>
      </c>
    </row>
    <row r="155" spans="1:5" x14ac:dyDescent="0.2">
      <c r="A155" s="1">
        <v>43254</v>
      </c>
      <c r="B155" t="s">
        <v>46</v>
      </c>
      <c r="C155" t="s">
        <v>46</v>
      </c>
      <c r="D155">
        <v>89.96</v>
      </c>
      <c r="E155">
        <v>51.08</v>
      </c>
    </row>
    <row r="156" spans="1:5" x14ac:dyDescent="0.2">
      <c r="A156" s="1">
        <v>43255</v>
      </c>
      <c r="B156" t="s">
        <v>46</v>
      </c>
      <c r="C156">
        <v>0</v>
      </c>
      <c r="D156">
        <v>96.08</v>
      </c>
      <c r="E156">
        <v>51.08</v>
      </c>
    </row>
    <row r="157" spans="1:5" x14ac:dyDescent="0.2">
      <c r="A157" s="1">
        <v>43256</v>
      </c>
      <c r="B157">
        <v>0</v>
      </c>
      <c r="C157">
        <v>0</v>
      </c>
      <c r="D157">
        <v>96.08</v>
      </c>
      <c r="E157">
        <v>60.08</v>
      </c>
    </row>
    <row r="158" spans="1:5" x14ac:dyDescent="0.2">
      <c r="A158" s="1">
        <v>43257</v>
      </c>
      <c r="B158">
        <v>0</v>
      </c>
      <c r="C158">
        <v>0</v>
      </c>
      <c r="D158">
        <v>93.919999999999902</v>
      </c>
      <c r="E158">
        <v>59</v>
      </c>
    </row>
    <row r="159" spans="1:5" x14ac:dyDescent="0.2">
      <c r="A159" s="1">
        <v>43258</v>
      </c>
      <c r="B159">
        <v>0</v>
      </c>
      <c r="C159">
        <v>0</v>
      </c>
      <c r="D159">
        <v>93.02</v>
      </c>
      <c r="E159">
        <v>57.92</v>
      </c>
    </row>
    <row r="160" spans="1:5" x14ac:dyDescent="0.2">
      <c r="A160" s="1">
        <v>43259</v>
      </c>
      <c r="B160">
        <v>0</v>
      </c>
      <c r="C160">
        <v>0</v>
      </c>
      <c r="D160">
        <v>91.94</v>
      </c>
      <c r="E160">
        <v>57.92</v>
      </c>
    </row>
    <row r="161" spans="1:5" x14ac:dyDescent="0.2">
      <c r="A161" s="1">
        <v>43260</v>
      </c>
      <c r="B161">
        <v>0</v>
      </c>
      <c r="C161">
        <v>0</v>
      </c>
      <c r="D161">
        <v>96.08</v>
      </c>
      <c r="E161">
        <v>55.94</v>
      </c>
    </row>
    <row r="162" spans="1:5" x14ac:dyDescent="0.2">
      <c r="A162" s="1">
        <v>43261</v>
      </c>
      <c r="B162">
        <v>0</v>
      </c>
      <c r="C162">
        <v>0</v>
      </c>
      <c r="D162">
        <v>93.919999999999902</v>
      </c>
      <c r="E162">
        <v>57.92</v>
      </c>
    </row>
    <row r="163" spans="1:5" x14ac:dyDescent="0.2">
      <c r="A163" s="1">
        <v>43262</v>
      </c>
      <c r="B163">
        <v>0</v>
      </c>
      <c r="C163">
        <v>0</v>
      </c>
      <c r="D163">
        <v>86</v>
      </c>
      <c r="E163">
        <v>48.02</v>
      </c>
    </row>
    <row r="164" spans="1:5" x14ac:dyDescent="0.2">
      <c r="A164" s="1">
        <v>43263</v>
      </c>
      <c r="B164">
        <v>0</v>
      </c>
      <c r="C164">
        <v>0</v>
      </c>
      <c r="D164">
        <v>87.08</v>
      </c>
      <c r="E164">
        <v>53.06</v>
      </c>
    </row>
    <row r="165" spans="1:5" x14ac:dyDescent="0.2">
      <c r="A165" s="1">
        <v>43264</v>
      </c>
      <c r="B165">
        <v>0</v>
      </c>
      <c r="C165">
        <v>0</v>
      </c>
      <c r="D165">
        <v>98.96</v>
      </c>
      <c r="E165">
        <v>55.94</v>
      </c>
    </row>
    <row r="166" spans="1:5" x14ac:dyDescent="0.2">
      <c r="A166" s="1">
        <v>43265</v>
      </c>
      <c r="B166">
        <v>0</v>
      </c>
      <c r="C166">
        <v>0</v>
      </c>
      <c r="D166">
        <v>98.06</v>
      </c>
      <c r="E166">
        <v>64.040000000000006</v>
      </c>
    </row>
    <row r="167" spans="1:5" x14ac:dyDescent="0.2">
      <c r="A167" s="1">
        <v>43266</v>
      </c>
      <c r="B167">
        <v>0</v>
      </c>
      <c r="C167">
        <v>0</v>
      </c>
      <c r="D167">
        <v>96.08</v>
      </c>
      <c r="E167">
        <v>60.08</v>
      </c>
    </row>
    <row r="168" spans="1:5" x14ac:dyDescent="0.2">
      <c r="A168" s="1">
        <v>43267</v>
      </c>
      <c r="B168">
        <v>0</v>
      </c>
      <c r="C168">
        <v>0</v>
      </c>
      <c r="D168">
        <v>93.02</v>
      </c>
      <c r="E168">
        <v>66.02</v>
      </c>
    </row>
    <row r="169" spans="1:5" x14ac:dyDescent="0.2">
      <c r="A169" s="1">
        <v>43268</v>
      </c>
      <c r="B169">
        <v>0.118110236220472</v>
      </c>
      <c r="C169">
        <v>0</v>
      </c>
      <c r="D169">
        <v>89.96</v>
      </c>
      <c r="E169">
        <v>69.08</v>
      </c>
    </row>
    <row r="170" spans="1:5" x14ac:dyDescent="0.2">
      <c r="A170" s="1">
        <v>43269</v>
      </c>
      <c r="B170">
        <v>0</v>
      </c>
      <c r="C170">
        <v>0</v>
      </c>
      <c r="D170">
        <v>84.02</v>
      </c>
      <c r="E170">
        <v>59</v>
      </c>
    </row>
    <row r="171" spans="1:5" x14ac:dyDescent="0.2">
      <c r="A171" s="1">
        <v>43270</v>
      </c>
      <c r="B171">
        <v>0</v>
      </c>
      <c r="C171">
        <v>0</v>
      </c>
      <c r="D171">
        <v>82.04</v>
      </c>
      <c r="E171">
        <v>57.02</v>
      </c>
    </row>
    <row r="172" spans="1:5" x14ac:dyDescent="0.2">
      <c r="A172" s="1">
        <v>43271</v>
      </c>
      <c r="B172">
        <v>0</v>
      </c>
      <c r="C172">
        <v>0</v>
      </c>
      <c r="D172">
        <v>87.08</v>
      </c>
      <c r="E172">
        <v>55.04</v>
      </c>
    </row>
    <row r="173" spans="1:5" x14ac:dyDescent="0.2">
      <c r="A173" s="1">
        <v>43272</v>
      </c>
      <c r="B173">
        <v>0</v>
      </c>
      <c r="C173">
        <v>0</v>
      </c>
      <c r="D173">
        <v>96.08</v>
      </c>
      <c r="E173">
        <v>57.92</v>
      </c>
    </row>
    <row r="174" spans="1:5" x14ac:dyDescent="0.2">
      <c r="A174" s="1">
        <v>43273</v>
      </c>
      <c r="B174">
        <v>0</v>
      </c>
      <c r="C174">
        <v>0</v>
      </c>
      <c r="D174">
        <v>93.02</v>
      </c>
      <c r="E174">
        <v>60.98</v>
      </c>
    </row>
    <row r="175" spans="1:5" x14ac:dyDescent="0.2">
      <c r="A175" s="1">
        <v>43274</v>
      </c>
      <c r="B175" t="s">
        <v>46</v>
      </c>
      <c r="C175" t="s">
        <v>46</v>
      </c>
      <c r="D175">
        <v>91.04</v>
      </c>
      <c r="E175">
        <v>57.02</v>
      </c>
    </row>
    <row r="176" spans="1:5" x14ac:dyDescent="0.2">
      <c r="A176" s="1">
        <v>43275</v>
      </c>
      <c r="B176" t="s">
        <v>46</v>
      </c>
      <c r="C176" t="s">
        <v>46</v>
      </c>
      <c r="D176">
        <v>87.98</v>
      </c>
      <c r="E176">
        <v>55.04</v>
      </c>
    </row>
    <row r="177" spans="1:5" x14ac:dyDescent="0.2">
      <c r="A177" s="1">
        <v>43276</v>
      </c>
      <c r="B177" t="s">
        <v>46</v>
      </c>
      <c r="C177">
        <v>0</v>
      </c>
      <c r="D177">
        <v>93.02</v>
      </c>
      <c r="E177">
        <v>55.94</v>
      </c>
    </row>
    <row r="178" spans="1:5" x14ac:dyDescent="0.2">
      <c r="A178" s="1">
        <v>43277</v>
      </c>
      <c r="B178">
        <v>0</v>
      </c>
      <c r="C178">
        <v>0</v>
      </c>
      <c r="D178">
        <v>100.04</v>
      </c>
      <c r="E178">
        <v>60.98</v>
      </c>
    </row>
    <row r="179" spans="1:5" x14ac:dyDescent="0.2">
      <c r="A179" s="1">
        <v>43278</v>
      </c>
      <c r="B179">
        <v>0</v>
      </c>
      <c r="C179">
        <v>0</v>
      </c>
      <c r="D179">
        <v>102.02</v>
      </c>
      <c r="E179">
        <v>60.98</v>
      </c>
    </row>
    <row r="180" spans="1:5" x14ac:dyDescent="0.2">
      <c r="A180" s="1">
        <v>43279</v>
      </c>
      <c r="B180">
        <v>0</v>
      </c>
      <c r="C180">
        <v>0</v>
      </c>
      <c r="D180">
        <v>100.04</v>
      </c>
      <c r="E180">
        <v>64.040000000000006</v>
      </c>
    </row>
    <row r="181" spans="1:5" x14ac:dyDescent="0.2">
      <c r="A181" s="1">
        <v>43280</v>
      </c>
      <c r="B181">
        <v>0</v>
      </c>
      <c r="C181">
        <v>0</v>
      </c>
      <c r="D181">
        <v>93.02</v>
      </c>
      <c r="E181">
        <v>64.040000000000006</v>
      </c>
    </row>
    <row r="182" spans="1:5" x14ac:dyDescent="0.2">
      <c r="A182" s="1">
        <v>43281</v>
      </c>
      <c r="B182">
        <v>0</v>
      </c>
      <c r="C182">
        <v>0</v>
      </c>
      <c r="D182">
        <v>82.04</v>
      </c>
      <c r="E182">
        <v>59</v>
      </c>
    </row>
    <row r="183" spans="1:5" x14ac:dyDescent="0.2">
      <c r="A183" s="1">
        <v>43282</v>
      </c>
      <c r="B183">
        <v>0</v>
      </c>
      <c r="C183">
        <v>0</v>
      </c>
      <c r="D183">
        <v>89.06</v>
      </c>
      <c r="E183">
        <v>53.06</v>
      </c>
    </row>
    <row r="184" spans="1:5" x14ac:dyDescent="0.2">
      <c r="A184" s="1">
        <v>43283</v>
      </c>
      <c r="B184">
        <v>0</v>
      </c>
      <c r="C184">
        <v>0</v>
      </c>
      <c r="D184">
        <v>98.06</v>
      </c>
      <c r="E184">
        <v>57.92</v>
      </c>
    </row>
    <row r="185" spans="1:5" x14ac:dyDescent="0.2">
      <c r="A185" s="1">
        <v>43284</v>
      </c>
      <c r="B185">
        <v>0</v>
      </c>
      <c r="C185">
        <v>0</v>
      </c>
      <c r="D185">
        <v>96.98</v>
      </c>
      <c r="E185">
        <v>62.059999999999903</v>
      </c>
    </row>
    <row r="186" spans="1:5" x14ac:dyDescent="0.2">
      <c r="A186" s="1">
        <v>43285</v>
      </c>
      <c r="B186">
        <v>0</v>
      </c>
      <c r="C186">
        <v>0</v>
      </c>
      <c r="D186">
        <v>96.98</v>
      </c>
      <c r="E186">
        <v>59</v>
      </c>
    </row>
    <row r="187" spans="1:5" x14ac:dyDescent="0.2">
      <c r="A187" s="1">
        <v>43286</v>
      </c>
      <c r="B187">
        <v>0</v>
      </c>
      <c r="C187">
        <v>0</v>
      </c>
      <c r="D187">
        <v>100.04</v>
      </c>
      <c r="E187">
        <v>62.959999999999901</v>
      </c>
    </row>
    <row r="188" spans="1:5" x14ac:dyDescent="0.2">
      <c r="A188" s="1">
        <v>43287</v>
      </c>
      <c r="B188">
        <v>0</v>
      </c>
      <c r="C188">
        <v>0</v>
      </c>
      <c r="D188">
        <v>104</v>
      </c>
      <c r="E188">
        <v>66.92</v>
      </c>
    </row>
    <row r="189" spans="1:5" x14ac:dyDescent="0.2">
      <c r="A189" s="1">
        <v>43288</v>
      </c>
      <c r="B189">
        <v>0</v>
      </c>
      <c r="C189">
        <v>0</v>
      </c>
      <c r="D189">
        <v>102.02</v>
      </c>
      <c r="E189">
        <v>69.98</v>
      </c>
    </row>
    <row r="190" spans="1:5" x14ac:dyDescent="0.2">
      <c r="A190" s="1">
        <v>43289</v>
      </c>
      <c r="B190">
        <v>0</v>
      </c>
      <c r="C190">
        <v>0</v>
      </c>
      <c r="D190">
        <v>102.92</v>
      </c>
      <c r="E190">
        <v>69.08</v>
      </c>
    </row>
    <row r="191" spans="1:5" x14ac:dyDescent="0.2">
      <c r="A191" s="1">
        <v>43290</v>
      </c>
      <c r="B191">
        <v>0.31496062992125901</v>
      </c>
      <c r="C191">
        <v>0</v>
      </c>
      <c r="D191">
        <v>100.94</v>
      </c>
      <c r="E191">
        <v>68</v>
      </c>
    </row>
    <row r="192" spans="1:5" x14ac:dyDescent="0.2">
      <c r="A192" s="1">
        <v>43291</v>
      </c>
      <c r="B192">
        <v>0</v>
      </c>
      <c r="C192">
        <v>0</v>
      </c>
      <c r="D192">
        <v>100.94</v>
      </c>
      <c r="E192">
        <v>69.98</v>
      </c>
    </row>
    <row r="193" spans="1:5" x14ac:dyDescent="0.2">
      <c r="A193" s="1">
        <v>43292</v>
      </c>
      <c r="B193">
        <v>0</v>
      </c>
      <c r="C193">
        <v>0</v>
      </c>
      <c r="D193">
        <v>100.94</v>
      </c>
      <c r="E193">
        <v>69.98</v>
      </c>
    </row>
    <row r="194" spans="1:5" x14ac:dyDescent="0.2">
      <c r="A194" s="1">
        <v>43293</v>
      </c>
      <c r="B194">
        <v>0</v>
      </c>
      <c r="C194">
        <v>0</v>
      </c>
      <c r="D194">
        <v>96.98</v>
      </c>
      <c r="E194">
        <v>69.98</v>
      </c>
    </row>
    <row r="195" spans="1:5" x14ac:dyDescent="0.2">
      <c r="A195" s="1">
        <v>43294</v>
      </c>
      <c r="B195">
        <v>0</v>
      </c>
      <c r="C195">
        <v>0</v>
      </c>
      <c r="D195">
        <v>98.96</v>
      </c>
      <c r="E195">
        <v>66.02</v>
      </c>
    </row>
    <row r="196" spans="1:5" x14ac:dyDescent="0.2">
      <c r="A196" s="1">
        <v>43295</v>
      </c>
      <c r="B196">
        <v>0</v>
      </c>
      <c r="C196">
        <v>0</v>
      </c>
      <c r="D196">
        <v>93.919999999999902</v>
      </c>
      <c r="E196">
        <v>64.040000000000006</v>
      </c>
    </row>
    <row r="197" spans="1:5" x14ac:dyDescent="0.2">
      <c r="A197" s="1">
        <v>43296</v>
      </c>
      <c r="B197">
        <v>0</v>
      </c>
      <c r="C197">
        <v>0</v>
      </c>
      <c r="D197">
        <v>98.06</v>
      </c>
      <c r="E197">
        <v>64.040000000000006</v>
      </c>
    </row>
    <row r="198" spans="1:5" x14ac:dyDescent="0.2">
      <c r="A198" s="1">
        <v>43297</v>
      </c>
      <c r="B198">
        <v>0</v>
      </c>
      <c r="C198">
        <v>0</v>
      </c>
      <c r="D198">
        <v>98.96</v>
      </c>
      <c r="E198">
        <v>69.08</v>
      </c>
    </row>
    <row r="199" spans="1:5" x14ac:dyDescent="0.2">
      <c r="A199" s="1">
        <v>43298</v>
      </c>
      <c r="B199">
        <v>1.1023622047243999</v>
      </c>
      <c r="C199">
        <v>0</v>
      </c>
      <c r="D199">
        <v>98.06</v>
      </c>
      <c r="E199">
        <v>68</v>
      </c>
    </row>
    <row r="200" spans="1:5" x14ac:dyDescent="0.2">
      <c r="A200" s="1">
        <v>43299</v>
      </c>
      <c r="B200">
        <v>0</v>
      </c>
      <c r="C200">
        <v>0</v>
      </c>
      <c r="D200">
        <v>98.96</v>
      </c>
      <c r="E200">
        <v>66.92</v>
      </c>
    </row>
    <row r="201" spans="1:5" x14ac:dyDescent="0.2">
      <c r="A201" s="1">
        <v>43300</v>
      </c>
      <c r="B201">
        <v>0</v>
      </c>
      <c r="C201">
        <v>0</v>
      </c>
      <c r="D201">
        <v>100.94</v>
      </c>
      <c r="E201">
        <v>68</v>
      </c>
    </row>
    <row r="202" spans="1:5" x14ac:dyDescent="0.2">
      <c r="A202" s="1">
        <v>43301</v>
      </c>
      <c r="B202">
        <v>0</v>
      </c>
      <c r="C202">
        <v>0</v>
      </c>
      <c r="D202">
        <v>96.98</v>
      </c>
      <c r="E202">
        <v>69.98</v>
      </c>
    </row>
    <row r="203" spans="1:5" x14ac:dyDescent="0.2">
      <c r="A203" s="1">
        <v>43302</v>
      </c>
      <c r="B203">
        <v>0</v>
      </c>
      <c r="C203">
        <v>0</v>
      </c>
      <c r="D203">
        <v>102.02</v>
      </c>
      <c r="E203">
        <v>69.98</v>
      </c>
    </row>
    <row r="204" spans="1:5" x14ac:dyDescent="0.2">
      <c r="A204" s="1">
        <v>43303</v>
      </c>
      <c r="B204">
        <v>2.7952755905511801</v>
      </c>
      <c r="C204">
        <v>0</v>
      </c>
      <c r="D204">
        <v>95</v>
      </c>
      <c r="E204">
        <v>68</v>
      </c>
    </row>
    <row r="205" spans="1:5" x14ac:dyDescent="0.2">
      <c r="A205" s="1">
        <v>43304</v>
      </c>
      <c r="B205">
        <v>0</v>
      </c>
      <c r="C205">
        <v>0</v>
      </c>
      <c r="D205">
        <v>96.98</v>
      </c>
      <c r="E205">
        <v>66.92</v>
      </c>
    </row>
    <row r="206" spans="1:5" x14ac:dyDescent="0.2">
      <c r="A206" s="1">
        <v>43305</v>
      </c>
      <c r="B206">
        <v>0</v>
      </c>
      <c r="C206">
        <v>0</v>
      </c>
      <c r="D206">
        <v>100.94</v>
      </c>
      <c r="E206">
        <v>66.02</v>
      </c>
    </row>
    <row r="207" spans="1:5" x14ac:dyDescent="0.2">
      <c r="A207" s="1">
        <v>43306</v>
      </c>
      <c r="B207">
        <v>0</v>
      </c>
      <c r="C207">
        <v>0</v>
      </c>
      <c r="D207">
        <v>100.04</v>
      </c>
      <c r="E207">
        <v>71.06</v>
      </c>
    </row>
    <row r="208" spans="1:5" x14ac:dyDescent="0.2">
      <c r="A208" s="1">
        <v>43307</v>
      </c>
      <c r="B208">
        <v>0</v>
      </c>
      <c r="C208">
        <v>0</v>
      </c>
      <c r="D208">
        <v>98.96</v>
      </c>
      <c r="E208">
        <v>68</v>
      </c>
    </row>
    <row r="209" spans="1:5" x14ac:dyDescent="0.2">
      <c r="A209" s="1">
        <v>43308</v>
      </c>
      <c r="B209">
        <v>0</v>
      </c>
      <c r="C209">
        <v>0</v>
      </c>
      <c r="D209">
        <v>100.94</v>
      </c>
      <c r="E209">
        <v>66.92</v>
      </c>
    </row>
    <row r="210" spans="1:5" x14ac:dyDescent="0.2">
      <c r="A210" s="1">
        <v>43309</v>
      </c>
      <c r="B210">
        <v>0</v>
      </c>
      <c r="C210">
        <v>0</v>
      </c>
      <c r="D210">
        <v>98.96</v>
      </c>
      <c r="E210">
        <v>69.08</v>
      </c>
    </row>
    <row r="211" spans="1:5" x14ac:dyDescent="0.2">
      <c r="A211" s="1">
        <v>43310</v>
      </c>
      <c r="B211">
        <v>0</v>
      </c>
      <c r="C211">
        <v>0</v>
      </c>
      <c r="D211">
        <v>98.06</v>
      </c>
      <c r="E211">
        <v>64.040000000000006</v>
      </c>
    </row>
    <row r="212" spans="1:5" x14ac:dyDescent="0.2">
      <c r="A212" s="1">
        <v>43311</v>
      </c>
      <c r="B212">
        <v>0</v>
      </c>
      <c r="C212">
        <v>0</v>
      </c>
      <c r="D212">
        <v>98.06</v>
      </c>
      <c r="E212">
        <v>60.98</v>
      </c>
    </row>
    <row r="213" spans="1:5" x14ac:dyDescent="0.2">
      <c r="A213" s="1">
        <v>43312</v>
      </c>
      <c r="B213">
        <v>0</v>
      </c>
      <c r="C213">
        <v>0</v>
      </c>
      <c r="D213">
        <v>100.04</v>
      </c>
      <c r="E213">
        <v>60.98</v>
      </c>
    </row>
    <row r="214" spans="1:5" x14ac:dyDescent="0.2">
      <c r="A214" s="1">
        <v>43313</v>
      </c>
      <c r="B214">
        <v>0</v>
      </c>
      <c r="C214">
        <v>0</v>
      </c>
      <c r="D214">
        <v>96.98</v>
      </c>
      <c r="E214">
        <v>71.959999999999994</v>
      </c>
    </row>
    <row r="215" spans="1:5" x14ac:dyDescent="0.2">
      <c r="A215" s="1">
        <v>43314</v>
      </c>
      <c r="B215">
        <v>0</v>
      </c>
      <c r="C215">
        <v>0</v>
      </c>
      <c r="D215">
        <v>95</v>
      </c>
      <c r="E215">
        <v>71.06</v>
      </c>
    </row>
    <row r="216" spans="1:5" x14ac:dyDescent="0.2">
      <c r="A216" s="1">
        <v>43315</v>
      </c>
      <c r="B216">
        <v>0</v>
      </c>
      <c r="C216">
        <v>0</v>
      </c>
      <c r="D216">
        <v>93.919999999999902</v>
      </c>
      <c r="E216">
        <v>68</v>
      </c>
    </row>
    <row r="217" spans="1:5" x14ac:dyDescent="0.2">
      <c r="A217" s="1">
        <v>43316</v>
      </c>
      <c r="B217">
        <v>0</v>
      </c>
      <c r="C217">
        <v>0</v>
      </c>
      <c r="D217">
        <v>96.98</v>
      </c>
      <c r="E217">
        <v>64.040000000000006</v>
      </c>
    </row>
    <row r="218" spans="1:5" x14ac:dyDescent="0.2">
      <c r="A218" s="1">
        <v>43317</v>
      </c>
      <c r="B218">
        <v>0.118110236220472</v>
      </c>
      <c r="C218">
        <v>0</v>
      </c>
      <c r="D218">
        <v>91.94</v>
      </c>
      <c r="E218">
        <v>66.02</v>
      </c>
    </row>
    <row r="219" spans="1:5" x14ac:dyDescent="0.2">
      <c r="A219" s="1">
        <v>43318</v>
      </c>
      <c r="B219">
        <v>0</v>
      </c>
      <c r="C219">
        <v>0</v>
      </c>
      <c r="D219">
        <v>93.02</v>
      </c>
      <c r="E219">
        <v>57.92</v>
      </c>
    </row>
    <row r="220" spans="1:5" x14ac:dyDescent="0.2">
      <c r="A220" s="1">
        <v>43319</v>
      </c>
      <c r="B220">
        <v>0</v>
      </c>
      <c r="C220">
        <v>0</v>
      </c>
      <c r="D220">
        <v>95</v>
      </c>
      <c r="E220">
        <v>57.92</v>
      </c>
    </row>
    <row r="221" spans="1:5" x14ac:dyDescent="0.2">
      <c r="A221" s="1">
        <v>43320</v>
      </c>
      <c r="B221">
        <v>0</v>
      </c>
      <c r="C221">
        <v>0</v>
      </c>
      <c r="D221">
        <v>98.06</v>
      </c>
      <c r="E221">
        <v>59</v>
      </c>
    </row>
    <row r="222" spans="1:5" x14ac:dyDescent="0.2">
      <c r="A222" s="1">
        <v>43321</v>
      </c>
      <c r="B222">
        <v>0</v>
      </c>
      <c r="C222">
        <v>0</v>
      </c>
      <c r="D222">
        <v>100.04</v>
      </c>
      <c r="E222">
        <v>60.98</v>
      </c>
    </row>
    <row r="223" spans="1:5" x14ac:dyDescent="0.2">
      <c r="A223" s="1">
        <v>43322</v>
      </c>
      <c r="B223">
        <v>0</v>
      </c>
      <c r="C223">
        <v>0</v>
      </c>
      <c r="D223">
        <v>98.96</v>
      </c>
      <c r="E223">
        <v>66.02</v>
      </c>
    </row>
    <row r="224" spans="1:5" x14ac:dyDescent="0.2">
      <c r="A224" s="1">
        <v>43323</v>
      </c>
      <c r="B224">
        <v>0</v>
      </c>
      <c r="C224">
        <v>0</v>
      </c>
      <c r="D224">
        <v>98.96</v>
      </c>
      <c r="E224">
        <v>64.94</v>
      </c>
    </row>
    <row r="225" spans="1:5" x14ac:dyDescent="0.2">
      <c r="A225" s="1">
        <v>43324</v>
      </c>
      <c r="B225">
        <v>0</v>
      </c>
      <c r="C225">
        <v>0</v>
      </c>
      <c r="D225">
        <v>100.04</v>
      </c>
      <c r="E225">
        <v>68</v>
      </c>
    </row>
    <row r="226" spans="1:5" x14ac:dyDescent="0.2">
      <c r="A226" s="1">
        <v>43325</v>
      </c>
      <c r="B226">
        <v>0</v>
      </c>
      <c r="C226">
        <v>0</v>
      </c>
      <c r="D226">
        <v>96.98</v>
      </c>
      <c r="E226">
        <v>68</v>
      </c>
    </row>
    <row r="227" spans="1:5" x14ac:dyDescent="0.2">
      <c r="A227" s="1">
        <v>43326</v>
      </c>
      <c r="B227">
        <v>0</v>
      </c>
      <c r="C227">
        <v>0</v>
      </c>
      <c r="D227">
        <v>93.919999999999902</v>
      </c>
      <c r="E227">
        <v>69.08</v>
      </c>
    </row>
    <row r="228" spans="1:5" x14ac:dyDescent="0.2">
      <c r="A228" s="1">
        <v>43327</v>
      </c>
      <c r="B228">
        <v>0</v>
      </c>
      <c r="C228">
        <v>0</v>
      </c>
      <c r="D228">
        <v>91.94</v>
      </c>
      <c r="E228">
        <v>62.959999999999901</v>
      </c>
    </row>
    <row r="229" spans="1:5" x14ac:dyDescent="0.2">
      <c r="A229" s="1">
        <v>43328</v>
      </c>
      <c r="B229">
        <v>0</v>
      </c>
      <c r="C229">
        <v>0</v>
      </c>
      <c r="D229">
        <v>93.919999999999902</v>
      </c>
      <c r="E229">
        <v>64.94</v>
      </c>
    </row>
    <row r="230" spans="1:5" x14ac:dyDescent="0.2">
      <c r="A230" s="1">
        <v>43329</v>
      </c>
      <c r="B230">
        <v>0</v>
      </c>
      <c r="C230">
        <v>0</v>
      </c>
      <c r="D230">
        <v>95</v>
      </c>
      <c r="E230">
        <v>66.02</v>
      </c>
    </row>
    <row r="231" spans="1:5" x14ac:dyDescent="0.2">
      <c r="A231" s="1">
        <v>43330</v>
      </c>
      <c r="B231">
        <v>0.196850393700787</v>
      </c>
      <c r="C231">
        <v>0</v>
      </c>
      <c r="D231">
        <v>91.94</v>
      </c>
      <c r="E231">
        <v>60.98</v>
      </c>
    </row>
    <row r="232" spans="1:5" x14ac:dyDescent="0.2">
      <c r="A232" s="1">
        <v>43331</v>
      </c>
      <c r="B232">
        <v>0</v>
      </c>
      <c r="C232">
        <v>0</v>
      </c>
      <c r="D232">
        <v>91.04</v>
      </c>
      <c r="E232">
        <v>57.02</v>
      </c>
    </row>
    <row r="233" spans="1:5" x14ac:dyDescent="0.2">
      <c r="A233" s="1">
        <v>43332</v>
      </c>
      <c r="B233">
        <v>0</v>
      </c>
      <c r="C233">
        <v>0</v>
      </c>
      <c r="D233">
        <v>93.919999999999902</v>
      </c>
      <c r="E233">
        <v>60.08</v>
      </c>
    </row>
    <row r="234" spans="1:5" x14ac:dyDescent="0.2">
      <c r="A234" s="1">
        <v>43333</v>
      </c>
      <c r="B234">
        <v>0.59055118110236204</v>
      </c>
      <c r="C234">
        <v>0</v>
      </c>
      <c r="D234">
        <v>89.06</v>
      </c>
      <c r="E234">
        <v>62.059999999999903</v>
      </c>
    </row>
    <row r="235" spans="1:5" x14ac:dyDescent="0.2">
      <c r="A235" s="1">
        <v>43334</v>
      </c>
      <c r="B235">
        <v>1.4173228346456599</v>
      </c>
      <c r="C235">
        <v>0</v>
      </c>
      <c r="D235">
        <v>82.94</v>
      </c>
      <c r="E235">
        <v>64.94</v>
      </c>
    </row>
    <row r="236" spans="1:5" x14ac:dyDescent="0.2">
      <c r="A236" s="1">
        <v>43335</v>
      </c>
      <c r="B236">
        <v>2.9921259842519601</v>
      </c>
      <c r="C236">
        <v>0</v>
      </c>
      <c r="D236">
        <v>87.98</v>
      </c>
      <c r="E236">
        <v>55.04</v>
      </c>
    </row>
    <row r="237" spans="1:5" x14ac:dyDescent="0.2">
      <c r="A237" s="1">
        <v>43336</v>
      </c>
      <c r="B237">
        <v>0</v>
      </c>
      <c r="C237">
        <v>0</v>
      </c>
      <c r="D237">
        <v>93.919999999999902</v>
      </c>
      <c r="E237">
        <v>60.08</v>
      </c>
    </row>
    <row r="238" spans="1:5" x14ac:dyDescent="0.2">
      <c r="A238" s="1">
        <v>43337</v>
      </c>
      <c r="B238">
        <v>0</v>
      </c>
      <c r="C238">
        <v>0</v>
      </c>
      <c r="D238">
        <v>95</v>
      </c>
      <c r="E238">
        <v>64.040000000000006</v>
      </c>
    </row>
    <row r="239" spans="1:5" x14ac:dyDescent="0.2">
      <c r="A239" s="1">
        <v>43338</v>
      </c>
      <c r="B239">
        <v>0</v>
      </c>
      <c r="C239">
        <v>0</v>
      </c>
      <c r="D239">
        <v>91.94</v>
      </c>
      <c r="E239">
        <v>66.02</v>
      </c>
    </row>
    <row r="240" spans="1:5" x14ac:dyDescent="0.2">
      <c r="A240" s="1">
        <v>43339</v>
      </c>
      <c r="B240">
        <v>0</v>
      </c>
      <c r="C240">
        <v>0</v>
      </c>
      <c r="D240">
        <v>82.94</v>
      </c>
      <c r="E240">
        <v>66.92</v>
      </c>
    </row>
    <row r="241" spans="1:5" x14ac:dyDescent="0.2">
      <c r="A241" s="1">
        <v>43340</v>
      </c>
      <c r="B241">
        <v>0</v>
      </c>
      <c r="C241">
        <v>0</v>
      </c>
      <c r="D241">
        <v>80.959999999999994</v>
      </c>
      <c r="E241">
        <v>55.04</v>
      </c>
    </row>
    <row r="242" spans="1:5" x14ac:dyDescent="0.2">
      <c r="A242" s="1">
        <v>43341</v>
      </c>
      <c r="B242">
        <v>0</v>
      </c>
      <c r="C242">
        <v>0</v>
      </c>
      <c r="D242">
        <v>89.96</v>
      </c>
      <c r="E242">
        <v>53.96</v>
      </c>
    </row>
    <row r="243" spans="1:5" x14ac:dyDescent="0.2">
      <c r="A243" s="1">
        <v>43342</v>
      </c>
      <c r="B243">
        <v>0</v>
      </c>
      <c r="C243">
        <v>0</v>
      </c>
      <c r="D243">
        <v>91.04</v>
      </c>
      <c r="E243">
        <v>60.98</v>
      </c>
    </row>
    <row r="244" spans="1:5" x14ac:dyDescent="0.2">
      <c r="A244" s="1">
        <v>43343</v>
      </c>
      <c r="B244">
        <v>0</v>
      </c>
      <c r="C244">
        <v>0</v>
      </c>
      <c r="D244">
        <v>91.04</v>
      </c>
      <c r="E244">
        <v>60.98</v>
      </c>
    </row>
    <row r="245" spans="1:5" x14ac:dyDescent="0.2">
      <c r="A245" s="1">
        <v>43344</v>
      </c>
      <c r="B245">
        <v>0</v>
      </c>
      <c r="C245">
        <v>0</v>
      </c>
      <c r="D245">
        <v>89.06</v>
      </c>
      <c r="E245">
        <v>66.02</v>
      </c>
    </row>
    <row r="246" spans="1:5" x14ac:dyDescent="0.2">
      <c r="A246" s="1">
        <v>43345</v>
      </c>
      <c r="B246">
        <v>0</v>
      </c>
      <c r="C246">
        <v>0</v>
      </c>
      <c r="D246">
        <v>89.96</v>
      </c>
      <c r="E246">
        <v>53.96</v>
      </c>
    </row>
    <row r="247" spans="1:5" x14ac:dyDescent="0.2">
      <c r="A247" s="1">
        <v>43346</v>
      </c>
      <c r="B247">
        <v>0</v>
      </c>
      <c r="C247">
        <v>0</v>
      </c>
      <c r="D247">
        <v>91.94</v>
      </c>
      <c r="E247">
        <v>55.04</v>
      </c>
    </row>
    <row r="248" spans="1:5" x14ac:dyDescent="0.2">
      <c r="A248" s="1">
        <v>43347</v>
      </c>
      <c r="B248">
        <v>0</v>
      </c>
      <c r="C248">
        <v>0</v>
      </c>
      <c r="D248">
        <v>89.06</v>
      </c>
      <c r="E248">
        <v>57.02</v>
      </c>
    </row>
    <row r="249" spans="1:5" x14ac:dyDescent="0.2">
      <c r="A249" s="1">
        <v>43348</v>
      </c>
      <c r="B249">
        <v>0</v>
      </c>
      <c r="C249">
        <v>0</v>
      </c>
      <c r="D249">
        <v>91.04</v>
      </c>
      <c r="E249">
        <v>55.94</v>
      </c>
    </row>
    <row r="250" spans="1:5" x14ac:dyDescent="0.2">
      <c r="A250" s="1">
        <v>43349</v>
      </c>
      <c r="B250">
        <v>0</v>
      </c>
      <c r="C250">
        <v>0</v>
      </c>
      <c r="D250">
        <v>91.04</v>
      </c>
      <c r="E250">
        <v>59</v>
      </c>
    </row>
    <row r="251" spans="1:5" x14ac:dyDescent="0.2">
      <c r="A251" s="1">
        <v>43350</v>
      </c>
      <c r="B251">
        <v>0</v>
      </c>
      <c r="C251">
        <v>0</v>
      </c>
      <c r="D251">
        <v>91.94</v>
      </c>
      <c r="E251">
        <v>60.08</v>
      </c>
    </row>
    <row r="252" spans="1:5" x14ac:dyDescent="0.2">
      <c r="A252" s="1">
        <v>43351</v>
      </c>
      <c r="B252">
        <v>0</v>
      </c>
      <c r="C252">
        <v>0</v>
      </c>
      <c r="D252">
        <v>93.02</v>
      </c>
      <c r="E252">
        <v>60.08</v>
      </c>
    </row>
    <row r="253" spans="1:5" x14ac:dyDescent="0.2">
      <c r="A253" s="1">
        <v>43352</v>
      </c>
      <c r="B253">
        <v>0</v>
      </c>
      <c r="C253">
        <v>0</v>
      </c>
      <c r="D253">
        <v>91.04</v>
      </c>
      <c r="E253">
        <v>57.92</v>
      </c>
    </row>
    <row r="254" spans="1:5" x14ac:dyDescent="0.2">
      <c r="A254" s="1">
        <v>43353</v>
      </c>
      <c r="B254">
        <v>0</v>
      </c>
      <c r="C254">
        <v>0</v>
      </c>
      <c r="D254">
        <v>96.08</v>
      </c>
      <c r="E254">
        <v>57.02</v>
      </c>
    </row>
    <row r="255" spans="1:5" x14ac:dyDescent="0.2">
      <c r="A255" s="1">
        <v>43354</v>
      </c>
      <c r="B255">
        <v>0</v>
      </c>
      <c r="C255">
        <v>0</v>
      </c>
      <c r="D255">
        <v>93.919999999999902</v>
      </c>
      <c r="E255">
        <v>60.08</v>
      </c>
    </row>
    <row r="256" spans="1:5" x14ac:dyDescent="0.2">
      <c r="A256" s="1">
        <v>43355</v>
      </c>
      <c r="B256">
        <v>0</v>
      </c>
      <c r="C256">
        <v>0</v>
      </c>
      <c r="D256">
        <v>93.919999999999902</v>
      </c>
      <c r="E256">
        <v>64.040000000000006</v>
      </c>
    </row>
    <row r="257" spans="1:5" x14ac:dyDescent="0.2">
      <c r="A257" s="1">
        <v>43356</v>
      </c>
      <c r="B257">
        <v>0</v>
      </c>
      <c r="C257">
        <v>0</v>
      </c>
      <c r="D257">
        <v>87.98</v>
      </c>
      <c r="E257">
        <v>62.959999999999901</v>
      </c>
    </row>
    <row r="258" spans="1:5" x14ac:dyDescent="0.2">
      <c r="A258" s="1">
        <v>43357</v>
      </c>
      <c r="B258">
        <v>0</v>
      </c>
      <c r="C258">
        <v>0</v>
      </c>
      <c r="D258">
        <v>89.96</v>
      </c>
      <c r="E258">
        <v>57.92</v>
      </c>
    </row>
    <row r="259" spans="1:5" x14ac:dyDescent="0.2">
      <c r="A259" s="1">
        <v>43358</v>
      </c>
      <c r="B259">
        <v>0</v>
      </c>
      <c r="C259">
        <v>0</v>
      </c>
      <c r="D259">
        <v>93.919999999999902</v>
      </c>
      <c r="E259">
        <v>55.04</v>
      </c>
    </row>
    <row r="260" spans="1:5" x14ac:dyDescent="0.2">
      <c r="A260" s="1">
        <v>43359</v>
      </c>
      <c r="B260">
        <v>0</v>
      </c>
      <c r="C260">
        <v>0</v>
      </c>
      <c r="D260">
        <v>93.02</v>
      </c>
      <c r="E260">
        <v>64.040000000000006</v>
      </c>
    </row>
    <row r="261" spans="1:5" x14ac:dyDescent="0.2">
      <c r="A261" s="1">
        <v>43360</v>
      </c>
      <c r="B261">
        <v>0</v>
      </c>
      <c r="C261">
        <v>0</v>
      </c>
      <c r="D261">
        <v>91.94</v>
      </c>
      <c r="E261">
        <v>62.959999999999901</v>
      </c>
    </row>
    <row r="262" spans="1:5" x14ac:dyDescent="0.2">
      <c r="A262" s="1">
        <v>43361</v>
      </c>
      <c r="B262">
        <v>0</v>
      </c>
      <c r="C262">
        <v>0</v>
      </c>
      <c r="D262">
        <v>89.96</v>
      </c>
      <c r="E262">
        <v>57.02</v>
      </c>
    </row>
    <row r="263" spans="1:5" x14ac:dyDescent="0.2">
      <c r="A263" s="1">
        <v>43362</v>
      </c>
      <c r="B263">
        <v>0</v>
      </c>
      <c r="C263">
        <v>0</v>
      </c>
      <c r="D263">
        <v>89.06</v>
      </c>
      <c r="E263">
        <v>51.98</v>
      </c>
    </row>
    <row r="264" spans="1:5" x14ac:dyDescent="0.2">
      <c r="A264" s="1">
        <v>43363</v>
      </c>
      <c r="B264">
        <v>0</v>
      </c>
      <c r="C264">
        <v>0</v>
      </c>
      <c r="D264">
        <v>86</v>
      </c>
      <c r="E264">
        <v>51.98</v>
      </c>
    </row>
    <row r="265" spans="1:5" x14ac:dyDescent="0.2">
      <c r="A265" s="1">
        <v>43364</v>
      </c>
      <c r="B265">
        <v>0</v>
      </c>
      <c r="C265">
        <v>0</v>
      </c>
      <c r="D265">
        <v>84.92</v>
      </c>
      <c r="E265">
        <v>46.04</v>
      </c>
    </row>
    <row r="266" spans="1:5" x14ac:dyDescent="0.2">
      <c r="A266" s="1">
        <v>43365</v>
      </c>
      <c r="B266">
        <v>0</v>
      </c>
      <c r="C266">
        <v>0</v>
      </c>
      <c r="D266">
        <v>87.98</v>
      </c>
      <c r="E266">
        <v>48.92</v>
      </c>
    </row>
    <row r="267" spans="1:5" x14ac:dyDescent="0.2">
      <c r="A267" s="1">
        <v>43366</v>
      </c>
      <c r="B267">
        <v>0</v>
      </c>
      <c r="C267">
        <v>0</v>
      </c>
      <c r="D267">
        <v>84.92</v>
      </c>
      <c r="E267">
        <v>55.94</v>
      </c>
    </row>
    <row r="268" spans="1:5" x14ac:dyDescent="0.2">
      <c r="A268" s="1">
        <v>43367</v>
      </c>
      <c r="B268">
        <v>0</v>
      </c>
      <c r="C268">
        <v>0</v>
      </c>
      <c r="D268">
        <v>78.08</v>
      </c>
      <c r="E268">
        <v>53.96</v>
      </c>
    </row>
    <row r="269" spans="1:5" x14ac:dyDescent="0.2">
      <c r="A269" s="1">
        <v>43368</v>
      </c>
      <c r="B269">
        <v>0</v>
      </c>
      <c r="C269">
        <v>0</v>
      </c>
      <c r="D269">
        <v>73.94</v>
      </c>
      <c r="E269">
        <v>42.98</v>
      </c>
    </row>
    <row r="270" spans="1:5" x14ac:dyDescent="0.2">
      <c r="A270" s="1">
        <v>43369</v>
      </c>
      <c r="B270">
        <v>0</v>
      </c>
      <c r="C270">
        <v>0</v>
      </c>
      <c r="D270">
        <v>75.02</v>
      </c>
      <c r="E270">
        <v>42.08</v>
      </c>
    </row>
    <row r="271" spans="1:5" x14ac:dyDescent="0.2">
      <c r="A271" s="1">
        <v>43370</v>
      </c>
      <c r="B271">
        <v>0</v>
      </c>
      <c r="C271">
        <v>0</v>
      </c>
      <c r="D271">
        <v>80.959999999999994</v>
      </c>
      <c r="E271">
        <v>42.98</v>
      </c>
    </row>
    <row r="272" spans="1:5" x14ac:dyDescent="0.2">
      <c r="A272" s="1">
        <v>43371</v>
      </c>
      <c r="B272">
        <v>0</v>
      </c>
      <c r="C272">
        <v>0</v>
      </c>
      <c r="D272">
        <v>87.08</v>
      </c>
      <c r="E272">
        <v>44.96</v>
      </c>
    </row>
    <row r="273" spans="1:5" x14ac:dyDescent="0.2">
      <c r="A273" s="1">
        <v>43372</v>
      </c>
      <c r="B273">
        <v>0</v>
      </c>
      <c r="C273">
        <v>0</v>
      </c>
      <c r="D273">
        <v>89.06</v>
      </c>
      <c r="E273">
        <v>53.96</v>
      </c>
    </row>
    <row r="274" spans="1:5" x14ac:dyDescent="0.2">
      <c r="A274" s="1">
        <v>43373</v>
      </c>
      <c r="B274">
        <v>0</v>
      </c>
      <c r="C274">
        <v>0</v>
      </c>
      <c r="D274">
        <v>84.02</v>
      </c>
      <c r="E274">
        <v>62.959999999999901</v>
      </c>
    </row>
    <row r="275" spans="1:5" x14ac:dyDescent="0.2">
      <c r="A275" s="1">
        <v>43374</v>
      </c>
      <c r="B275">
        <v>0</v>
      </c>
      <c r="C275">
        <v>0</v>
      </c>
      <c r="D275">
        <v>80.959999999999994</v>
      </c>
      <c r="E275">
        <v>51.08</v>
      </c>
    </row>
    <row r="276" spans="1:5" x14ac:dyDescent="0.2">
      <c r="A276" s="1">
        <v>43375</v>
      </c>
      <c r="B276">
        <v>0</v>
      </c>
      <c r="C276">
        <v>0</v>
      </c>
      <c r="D276">
        <v>80.06</v>
      </c>
      <c r="E276">
        <v>59</v>
      </c>
    </row>
    <row r="277" spans="1:5" x14ac:dyDescent="0.2">
      <c r="A277" s="1">
        <v>43376</v>
      </c>
      <c r="B277">
        <v>3.38582677165354</v>
      </c>
      <c r="C277">
        <v>0</v>
      </c>
      <c r="D277">
        <v>75.02</v>
      </c>
      <c r="E277">
        <v>55.04</v>
      </c>
    </row>
    <row r="278" spans="1:5" x14ac:dyDescent="0.2">
      <c r="A278" s="1">
        <v>43377</v>
      </c>
      <c r="B278">
        <v>2.5196850393700698</v>
      </c>
      <c r="C278">
        <v>0</v>
      </c>
      <c r="D278">
        <v>71.959999999999994</v>
      </c>
      <c r="E278">
        <v>53.96</v>
      </c>
    </row>
    <row r="279" spans="1:5" x14ac:dyDescent="0.2">
      <c r="A279" s="1">
        <v>43378</v>
      </c>
      <c r="B279">
        <v>8.8976377952755907</v>
      </c>
      <c r="C279">
        <v>0</v>
      </c>
      <c r="D279">
        <v>64.040000000000006</v>
      </c>
      <c r="E279">
        <v>46.04</v>
      </c>
    </row>
    <row r="280" spans="1:5" x14ac:dyDescent="0.2">
      <c r="A280" s="1">
        <v>43379</v>
      </c>
      <c r="B280">
        <v>0</v>
      </c>
      <c r="C280">
        <v>0</v>
      </c>
      <c r="D280">
        <v>57.92</v>
      </c>
      <c r="E280">
        <v>44.06</v>
      </c>
    </row>
    <row r="281" spans="1:5" x14ac:dyDescent="0.2">
      <c r="A281" s="1">
        <v>43380</v>
      </c>
      <c r="B281">
        <v>1.69291338582677</v>
      </c>
      <c r="C281">
        <v>0</v>
      </c>
      <c r="D281">
        <v>53.96</v>
      </c>
      <c r="E281">
        <v>44.96</v>
      </c>
    </row>
    <row r="282" spans="1:5" x14ac:dyDescent="0.2">
      <c r="A282" s="1">
        <v>43381</v>
      </c>
      <c r="B282">
        <v>0</v>
      </c>
      <c r="C282">
        <v>0</v>
      </c>
      <c r="D282">
        <v>53.06</v>
      </c>
      <c r="E282">
        <v>44.06</v>
      </c>
    </row>
    <row r="283" spans="1:5" x14ac:dyDescent="0.2">
      <c r="A283" s="1">
        <v>43382</v>
      </c>
      <c r="B283">
        <v>0</v>
      </c>
      <c r="C283">
        <v>0</v>
      </c>
      <c r="D283">
        <v>62.059999999999903</v>
      </c>
      <c r="E283">
        <v>37.04</v>
      </c>
    </row>
    <row r="284" spans="1:5" x14ac:dyDescent="0.2">
      <c r="A284" s="1">
        <v>43383</v>
      </c>
      <c r="B284">
        <v>12.007874015748</v>
      </c>
      <c r="C284">
        <v>0</v>
      </c>
      <c r="D284">
        <v>57.02</v>
      </c>
      <c r="E284">
        <v>41</v>
      </c>
    </row>
    <row r="285" spans="1:5" x14ac:dyDescent="0.2">
      <c r="A285" s="1">
        <v>43384</v>
      </c>
      <c r="B285">
        <v>0</v>
      </c>
      <c r="C285">
        <v>0</v>
      </c>
      <c r="D285">
        <v>60.08</v>
      </c>
      <c r="E285">
        <v>39.92</v>
      </c>
    </row>
    <row r="286" spans="1:5" x14ac:dyDescent="0.2">
      <c r="A286" s="1">
        <v>43385</v>
      </c>
      <c r="B286">
        <v>0</v>
      </c>
      <c r="C286">
        <v>0</v>
      </c>
      <c r="D286">
        <v>60.98</v>
      </c>
      <c r="E286">
        <v>37.04</v>
      </c>
    </row>
    <row r="287" spans="1:5" x14ac:dyDescent="0.2">
      <c r="A287" s="1">
        <v>43386</v>
      </c>
      <c r="B287">
        <v>0</v>
      </c>
      <c r="C287">
        <v>0</v>
      </c>
      <c r="D287">
        <v>66.02</v>
      </c>
      <c r="E287">
        <v>35.96</v>
      </c>
    </row>
    <row r="288" spans="1:5" x14ac:dyDescent="0.2">
      <c r="A288" s="1">
        <v>43387</v>
      </c>
      <c r="B288">
        <v>0</v>
      </c>
      <c r="C288">
        <v>0</v>
      </c>
      <c r="D288">
        <v>59</v>
      </c>
      <c r="E288">
        <v>35.96</v>
      </c>
    </row>
    <row r="289" spans="1:5" x14ac:dyDescent="0.2">
      <c r="A289" s="1">
        <v>43388</v>
      </c>
      <c r="B289">
        <v>0</v>
      </c>
      <c r="C289">
        <v>0</v>
      </c>
      <c r="D289">
        <v>53.06</v>
      </c>
      <c r="E289">
        <v>26.96</v>
      </c>
    </row>
    <row r="290" spans="1:5" x14ac:dyDescent="0.2">
      <c r="A290" s="1">
        <v>43389</v>
      </c>
      <c r="B290">
        <v>0</v>
      </c>
      <c r="C290">
        <v>0</v>
      </c>
      <c r="D290">
        <v>62.959999999999901</v>
      </c>
      <c r="E290">
        <v>30.92</v>
      </c>
    </row>
    <row r="291" spans="1:5" x14ac:dyDescent="0.2">
      <c r="A291" s="1">
        <v>43390</v>
      </c>
      <c r="B291">
        <v>0</v>
      </c>
      <c r="C291">
        <v>0</v>
      </c>
      <c r="D291">
        <v>64.94</v>
      </c>
      <c r="E291">
        <v>37.04</v>
      </c>
    </row>
    <row r="292" spans="1:5" x14ac:dyDescent="0.2">
      <c r="A292" s="1">
        <v>43391</v>
      </c>
      <c r="B292">
        <v>0</v>
      </c>
      <c r="C292">
        <v>0</v>
      </c>
      <c r="D292">
        <v>62.959999999999901</v>
      </c>
      <c r="E292">
        <v>39.92</v>
      </c>
    </row>
    <row r="293" spans="1:5" x14ac:dyDescent="0.2">
      <c r="A293" s="1">
        <v>43392</v>
      </c>
      <c r="B293">
        <v>0</v>
      </c>
      <c r="C293">
        <v>0</v>
      </c>
      <c r="D293">
        <v>62.059999999999903</v>
      </c>
      <c r="E293">
        <v>37.04</v>
      </c>
    </row>
    <row r="294" spans="1:5" x14ac:dyDescent="0.2">
      <c r="A294" s="1">
        <v>43393</v>
      </c>
      <c r="B294">
        <v>0</v>
      </c>
      <c r="C294">
        <v>0</v>
      </c>
      <c r="D294">
        <v>73.040000000000006</v>
      </c>
      <c r="E294">
        <v>37.94</v>
      </c>
    </row>
    <row r="295" spans="1:5" x14ac:dyDescent="0.2">
      <c r="A295" s="1">
        <v>43394</v>
      </c>
      <c r="B295">
        <v>0</v>
      </c>
      <c r="C295">
        <v>0</v>
      </c>
      <c r="D295">
        <v>71.06</v>
      </c>
      <c r="E295">
        <v>42.98</v>
      </c>
    </row>
    <row r="296" spans="1:5" x14ac:dyDescent="0.2">
      <c r="A296" s="1">
        <v>43395</v>
      </c>
      <c r="B296">
        <v>0</v>
      </c>
      <c r="C296">
        <v>0</v>
      </c>
      <c r="D296">
        <v>66.92</v>
      </c>
      <c r="E296">
        <v>42.98</v>
      </c>
    </row>
    <row r="297" spans="1:5" x14ac:dyDescent="0.2">
      <c r="A297" s="1">
        <v>43396</v>
      </c>
      <c r="B297">
        <v>0.196850393700787</v>
      </c>
      <c r="C297">
        <v>0</v>
      </c>
      <c r="D297">
        <v>69.98</v>
      </c>
      <c r="E297">
        <v>44.06</v>
      </c>
    </row>
    <row r="298" spans="1:5" x14ac:dyDescent="0.2">
      <c r="A298" s="1">
        <v>43397</v>
      </c>
      <c r="B298">
        <v>0</v>
      </c>
      <c r="C298">
        <v>0</v>
      </c>
      <c r="D298">
        <v>69.08</v>
      </c>
      <c r="E298">
        <v>41</v>
      </c>
    </row>
    <row r="299" spans="1:5" x14ac:dyDescent="0.2">
      <c r="A299" s="1">
        <v>43398</v>
      </c>
      <c r="B299">
        <v>0</v>
      </c>
      <c r="C299">
        <v>0</v>
      </c>
      <c r="D299">
        <v>60.98</v>
      </c>
      <c r="E299">
        <v>46.04</v>
      </c>
    </row>
    <row r="300" spans="1:5" x14ac:dyDescent="0.2">
      <c r="A300" s="1">
        <v>43399</v>
      </c>
      <c r="B300">
        <v>0</v>
      </c>
      <c r="C300">
        <v>0</v>
      </c>
      <c r="D300">
        <v>66.02</v>
      </c>
      <c r="E300">
        <v>37.04</v>
      </c>
    </row>
    <row r="301" spans="1:5" x14ac:dyDescent="0.2">
      <c r="A301" s="1">
        <v>43400</v>
      </c>
      <c r="B301">
        <v>0</v>
      </c>
      <c r="C301">
        <v>0</v>
      </c>
      <c r="D301">
        <v>75.02</v>
      </c>
      <c r="E301">
        <v>39.92</v>
      </c>
    </row>
    <row r="302" spans="1:5" x14ac:dyDescent="0.2">
      <c r="A302" s="1">
        <v>43401</v>
      </c>
      <c r="B302">
        <v>0</v>
      </c>
      <c r="C302">
        <v>0</v>
      </c>
      <c r="D302">
        <v>75.92</v>
      </c>
      <c r="E302">
        <v>42.08</v>
      </c>
    </row>
    <row r="303" spans="1:5" x14ac:dyDescent="0.2">
      <c r="A303" s="1">
        <v>43402</v>
      </c>
      <c r="B303">
        <v>0</v>
      </c>
      <c r="C303">
        <v>0</v>
      </c>
      <c r="D303">
        <v>68</v>
      </c>
      <c r="E303">
        <v>51.08</v>
      </c>
    </row>
    <row r="304" spans="1:5" x14ac:dyDescent="0.2">
      <c r="A304" s="1">
        <v>43403</v>
      </c>
      <c r="B304">
        <v>0</v>
      </c>
      <c r="C304">
        <v>0</v>
      </c>
      <c r="D304">
        <v>55.04</v>
      </c>
      <c r="E304">
        <v>35.96</v>
      </c>
    </row>
    <row r="305" spans="1:5" x14ac:dyDescent="0.2">
      <c r="A305" s="1">
        <v>43404</v>
      </c>
      <c r="B305">
        <v>0</v>
      </c>
      <c r="C305">
        <v>0</v>
      </c>
      <c r="D305">
        <v>50</v>
      </c>
      <c r="E305">
        <v>30.02</v>
      </c>
    </row>
    <row r="306" spans="1:5" x14ac:dyDescent="0.2">
      <c r="A306" s="1">
        <v>43405</v>
      </c>
      <c r="B306">
        <v>0.31496062992125901</v>
      </c>
      <c r="C306">
        <v>0</v>
      </c>
      <c r="D306">
        <v>46.94</v>
      </c>
      <c r="E306">
        <v>41</v>
      </c>
    </row>
    <row r="307" spans="1:5" x14ac:dyDescent="0.2">
      <c r="A307" s="1">
        <v>43406</v>
      </c>
      <c r="B307">
        <v>0.196850393700787</v>
      </c>
      <c r="C307">
        <v>0</v>
      </c>
      <c r="D307">
        <v>64.040000000000006</v>
      </c>
      <c r="E307">
        <v>42.98</v>
      </c>
    </row>
    <row r="308" spans="1:5" x14ac:dyDescent="0.2">
      <c r="A308" s="1">
        <v>43407</v>
      </c>
      <c r="B308">
        <v>0.118110236220472</v>
      </c>
      <c r="C308">
        <v>0</v>
      </c>
      <c r="D308">
        <v>62.959999999999901</v>
      </c>
      <c r="E308">
        <v>41</v>
      </c>
    </row>
    <row r="309" spans="1:5" x14ac:dyDescent="0.2">
      <c r="A309" s="1">
        <v>43408</v>
      </c>
      <c r="B309">
        <v>0</v>
      </c>
      <c r="C309">
        <v>0</v>
      </c>
      <c r="D309">
        <v>51.98</v>
      </c>
      <c r="E309">
        <v>35.06</v>
      </c>
    </row>
    <row r="310" spans="1:5" x14ac:dyDescent="0.2">
      <c r="A310" s="1">
        <v>43409</v>
      </c>
      <c r="B310">
        <v>0</v>
      </c>
      <c r="C310">
        <v>0</v>
      </c>
      <c r="D310">
        <v>57.02</v>
      </c>
      <c r="E310">
        <v>35.96</v>
      </c>
    </row>
    <row r="311" spans="1:5" x14ac:dyDescent="0.2">
      <c r="A311" s="1">
        <v>43410</v>
      </c>
      <c r="B311">
        <v>0</v>
      </c>
      <c r="C311">
        <v>0</v>
      </c>
      <c r="D311">
        <v>51.98</v>
      </c>
      <c r="E311">
        <v>30.92</v>
      </c>
    </row>
    <row r="312" spans="1:5" x14ac:dyDescent="0.2">
      <c r="A312" s="1">
        <v>43411</v>
      </c>
      <c r="B312">
        <v>0</v>
      </c>
      <c r="C312">
        <v>0</v>
      </c>
      <c r="D312">
        <v>51.98</v>
      </c>
      <c r="E312">
        <v>26.06</v>
      </c>
    </row>
    <row r="313" spans="1:5" x14ac:dyDescent="0.2">
      <c r="A313" s="1">
        <v>43412</v>
      </c>
      <c r="B313">
        <v>0</v>
      </c>
      <c r="C313">
        <v>0</v>
      </c>
      <c r="D313">
        <v>46.94</v>
      </c>
      <c r="E313">
        <v>24.98</v>
      </c>
    </row>
    <row r="314" spans="1:5" x14ac:dyDescent="0.2">
      <c r="A314" s="1">
        <v>43413</v>
      </c>
      <c r="B314">
        <v>0</v>
      </c>
      <c r="C314">
        <v>0</v>
      </c>
      <c r="D314">
        <v>46.94</v>
      </c>
      <c r="E314">
        <v>21.919999999999899</v>
      </c>
    </row>
    <row r="315" spans="1:5" x14ac:dyDescent="0.2">
      <c r="A315" s="1">
        <v>43414</v>
      </c>
      <c r="B315">
        <v>0</v>
      </c>
      <c r="C315">
        <v>0</v>
      </c>
      <c r="D315">
        <v>51.98</v>
      </c>
      <c r="E315">
        <v>28.04</v>
      </c>
    </row>
    <row r="316" spans="1:5" x14ac:dyDescent="0.2">
      <c r="A316" s="1">
        <v>43415</v>
      </c>
      <c r="B316">
        <v>0</v>
      </c>
      <c r="C316">
        <v>0</v>
      </c>
      <c r="D316">
        <v>46.04</v>
      </c>
      <c r="E316">
        <v>30.02</v>
      </c>
    </row>
    <row r="317" spans="1:5" x14ac:dyDescent="0.2">
      <c r="A317" s="1">
        <v>43416</v>
      </c>
      <c r="B317">
        <v>0</v>
      </c>
      <c r="C317">
        <v>0</v>
      </c>
      <c r="D317">
        <v>42.98</v>
      </c>
      <c r="E317">
        <v>21.919999999999899</v>
      </c>
    </row>
    <row r="318" spans="1:5" x14ac:dyDescent="0.2">
      <c r="A318" s="1">
        <v>43417</v>
      </c>
      <c r="B318">
        <v>0</v>
      </c>
      <c r="C318">
        <v>0</v>
      </c>
      <c r="D318">
        <v>44.96</v>
      </c>
      <c r="E318">
        <v>21.02</v>
      </c>
    </row>
    <row r="319" spans="1:5" x14ac:dyDescent="0.2">
      <c r="A319" s="1">
        <v>43418</v>
      </c>
      <c r="B319">
        <v>0</v>
      </c>
      <c r="C319">
        <v>0</v>
      </c>
      <c r="D319">
        <v>53.06</v>
      </c>
      <c r="E319">
        <v>24.08</v>
      </c>
    </row>
    <row r="320" spans="1:5" x14ac:dyDescent="0.2">
      <c r="A320" s="1">
        <v>43419</v>
      </c>
      <c r="B320">
        <v>0</v>
      </c>
      <c r="C320">
        <v>0</v>
      </c>
      <c r="D320">
        <v>53.06</v>
      </c>
      <c r="E320">
        <v>24.98</v>
      </c>
    </row>
    <row r="321" spans="1:5" x14ac:dyDescent="0.2">
      <c r="A321" s="1">
        <v>43420</v>
      </c>
      <c r="B321">
        <v>0</v>
      </c>
      <c r="C321">
        <v>0</v>
      </c>
      <c r="D321">
        <v>55.94</v>
      </c>
      <c r="E321">
        <v>28.04</v>
      </c>
    </row>
    <row r="322" spans="1:5" x14ac:dyDescent="0.2">
      <c r="A322" s="1">
        <v>43421</v>
      </c>
      <c r="B322">
        <v>0</v>
      </c>
      <c r="C322">
        <v>0</v>
      </c>
      <c r="D322">
        <v>48.92</v>
      </c>
      <c r="E322">
        <v>28.04</v>
      </c>
    </row>
    <row r="323" spans="1:5" x14ac:dyDescent="0.2">
      <c r="A323" s="1">
        <v>43422</v>
      </c>
      <c r="B323">
        <v>0</v>
      </c>
      <c r="C323">
        <v>0</v>
      </c>
      <c r="D323">
        <v>46.94</v>
      </c>
      <c r="E323">
        <v>26.06</v>
      </c>
    </row>
    <row r="324" spans="1:5" x14ac:dyDescent="0.2">
      <c r="A324" s="1">
        <v>43423</v>
      </c>
      <c r="B324">
        <v>0</v>
      </c>
      <c r="C324">
        <v>0</v>
      </c>
      <c r="D324">
        <v>46.94</v>
      </c>
      <c r="E324">
        <v>19.939999999999898</v>
      </c>
    </row>
    <row r="325" spans="1:5" x14ac:dyDescent="0.2">
      <c r="A325" s="1">
        <v>43424</v>
      </c>
      <c r="B325">
        <v>0</v>
      </c>
      <c r="C325">
        <v>0</v>
      </c>
      <c r="D325">
        <v>50</v>
      </c>
      <c r="E325">
        <v>21.02</v>
      </c>
    </row>
    <row r="326" spans="1:5" x14ac:dyDescent="0.2">
      <c r="A326" s="1">
        <v>43425</v>
      </c>
      <c r="B326">
        <v>0</v>
      </c>
      <c r="C326">
        <v>0</v>
      </c>
      <c r="D326">
        <v>53.96</v>
      </c>
      <c r="E326">
        <v>21.02</v>
      </c>
    </row>
    <row r="327" spans="1:5" x14ac:dyDescent="0.2">
      <c r="A327" s="1">
        <v>43426</v>
      </c>
      <c r="B327">
        <v>4.0157480314960603</v>
      </c>
      <c r="C327">
        <v>0</v>
      </c>
      <c r="D327">
        <v>48.92</v>
      </c>
      <c r="E327">
        <v>35.96</v>
      </c>
    </row>
    <row r="328" spans="1:5" x14ac:dyDescent="0.2">
      <c r="A328" s="1">
        <v>43427</v>
      </c>
      <c r="B328">
        <v>0</v>
      </c>
      <c r="C328">
        <v>0</v>
      </c>
      <c r="D328">
        <v>55.94</v>
      </c>
      <c r="E328">
        <v>37.04</v>
      </c>
    </row>
    <row r="329" spans="1:5" x14ac:dyDescent="0.2">
      <c r="A329" s="1">
        <v>43428</v>
      </c>
      <c r="B329">
        <v>2.9921259842519601</v>
      </c>
      <c r="C329">
        <v>0</v>
      </c>
      <c r="D329">
        <v>51.98</v>
      </c>
      <c r="E329">
        <v>33.979999999999997</v>
      </c>
    </row>
    <row r="330" spans="1:5" x14ac:dyDescent="0.2">
      <c r="A330" s="1">
        <v>43429</v>
      </c>
      <c r="B330">
        <v>0</v>
      </c>
      <c r="C330">
        <v>0</v>
      </c>
      <c r="D330">
        <v>42.08</v>
      </c>
      <c r="E330">
        <v>21.919999999999899</v>
      </c>
    </row>
    <row r="331" spans="1:5" x14ac:dyDescent="0.2">
      <c r="A331" s="1">
        <v>43430</v>
      </c>
      <c r="B331">
        <v>0</v>
      </c>
      <c r="C331">
        <v>0</v>
      </c>
      <c r="D331">
        <v>42.98</v>
      </c>
      <c r="E331">
        <v>19.939999999999898</v>
      </c>
    </row>
    <row r="332" spans="1:5" x14ac:dyDescent="0.2">
      <c r="A332" s="1">
        <v>43431</v>
      </c>
      <c r="B332">
        <v>0</v>
      </c>
      <c r="C332">
        <v>0</v>
      </c>
      <c r="D332">
        <v>48.92</v>
      </c>
      <c r="E332">
        <v>24.98</v>
      </c>
    </row>
    <row r="333" spans="1:5" x14ac:dyDescent="0.2">
      <c r="A333" s="1">
        <v>43432</v>
      </c>
      <c r="B333">
        <v>0.59055118110236204</v>
      </c>
      <c r="C333">
        <v>0</v>
      </c>
      <c r="D333">
        <v>46.94</v>
      </c>
      <c r="E333">
        <v>39.020000000000003</v>
      </c>
    </row>
    <row r="334" spans="1:5" x14ac:dyDescent="0.2">
      <c r="A334" s="1">
        <v>43433</v>
      </c>
      <c r="B334">
        <v>3.50393700787401</v>
      </c>
      <c r="C334">
        <v>0</v>
      </c>
      <c r="D334">
        <v>42.08</v>
      </c>
      <c r="E334">
        <v>33.979999999999997</v>
      </c>
    </row>
    <row r="335" spans="1:5" x14ac:dyDescent="0.2">
      <c r="A335" s="1">
        <v>43434</v>
      </c>
      <c r="B335">
        <v>4.4881889763779501</v>
      </c>
      <c r="C335">
        <v>0</v>
      </c>
      <c r="D335">
        <v>44.96</v>
      </c>
      <c r="E335">
        <v>37.94</v>
      </c>
    </row>
    <row r="336" spans="1:5" x14ac:dyDescent="0.2">
      <c r="A336" s="1">
        <v>43435</v>
      </c>
      <c r="B336">
        <v>0.59055118110236204</v>
      </c>
      <c r="C336">
        <v>0.196850393700787</v>
      </c>
      <c r="D336">
        <v>42.08</v>
      </c>
      <c r="E336">
        <v>28.94</v>
      </c>
    </row>
    <row r="337" spans="1:5" x14ac:dyDescent="0.2">
      <c r="A337" s="1">
        <v>43436</v>
      </c>
      <c r="B337">
        <v>3.5826771653543301</v>
      </c>
      <c r="C337">
        <v>4.4881889763779501</v>
      </c>
      <c r="D337">
        <v>37.94</v>
      </c>
      <c r="E337">
        <v>28.94</v>
      </c>
    </row>
    <row r="338" spans="1:5" x14ac:dyDescent="0.2">
      <c r="A338" s="1">
        <v>43437</v>
      </c>
      <c r="B338">
        <v>0.98425196850393704</v>
      </c>
      <c r="C338">
        <v>2.2834645669291298</v>
      </c>
      <c r="D338">
        <v>35.06</v>
      </c>
      <c r="E338">
        <v>23</v>
      </c>
    </row>
    <row r="339" spans="1:5" x14ac:dyDescent="0.2">
      <c r="A339" s="1">
        <v>43438</v>
      </c>
      <c r="B339">
        <v>0</v>
      </c>
      <c r="C339">
        <v>0</v>
      </c>
      <c r="D339">
        <v>30.02</v>
      </c>
      <c r="E339">
        <v>10.9399999999999</v>
      </c>
    </row>
    <row r="340" spans="1:5" x14ac:dyDescent="0.2">
      <c r="A340" s="1">
        <v>43439</v>
      </c>
      <c r="B340">
        <v>0</v>
      </c>
      <c r="C340">
        <v>0</v>
      </c>
      <c r="D340">
        <v>33.08</v>
      </c>
      <c r="E340">
        <v>17.059999999999999</v>
      </c>
    </row>
    <row r="341" spans="1:5" x14ac:dyDescent="0.2">
      <c r="A341" s="1">
        <v>43440</v>
      </c>
      <c r="B341">
        <v>0</v>
      </c>
      <c r="C341">
        <v>0</v>
      </c>
      <c r="D341">
        <v>32</v>
      </c>
      <c r="E341">
        <v>19.939999999999898</v>
      </c>
    </row>
    <row r="342" spans="1:5" x14ac:dyDescent="0.2">
      <c r="A342" s="1">
        <v>43441</v>
      </c>
      <c r="B342">
        <v>0</v>
      </c>
      <c r="C342">
        <v>0</v>
      </c>
      <c r="D342">
        <v>39.92</v>
      </c>
      <c r="E342">
        <v>26.96</v>
      </c>
    </row>
    <row r="343" spans="1:5" x14ac:dyDescent="0.2">
      <c r="A343" s="1">
        <v>43442</v>
      </c>
      <c r="B343">
        <v>0</v>
      </c>
      <c r="C343">
        <v>0</v>
      </c>
      <c r="D343">
        <v>39.92</v>
      </c>
      <c r="E343">
        <v>26.96</v>
      </c>
    </row>
    <row r="344" spans="1:5" x14ac:dyDescent="0.2">
      <c r="A344" s="1">
        <v>43443</v>
      </c>
      <c r="B344">
        <v>0</v>
      </c>
      <c r="C344">
        <v>0</v>
      </c>
      <c r="D344">
        <v>37.04</v>
      </c>
      <c r="E344">
        <v>30.92</v>
      </c>
    </row>
    <row r="345" spans="1:5" x14ac:dyDescent="0.2">
      <c r="A345" s="1">
        <v>43444</v>
      </c>
      <c r="B345">
        <v>0</v>
      </c>
      <c r="C345">
        <v>0</v>
      </c>
      <c r="D345">
        <v>44.96</v>
      </c>
      <c r="E345">
        <v>26.06</v>
      </c>
    </row>
    <row r="346" spans="1:5" x14ac:dyDescent="0.2">
      <c r="A346" s="1">
        <v>43445</v>
      </c>
      <c r="B346">
        <v>0</v>
      </c>
      <c r="C346">
        <v>0</v>
      </c>
      <c r="D346">
        <v>37.04</v>
      </c>
      <c r="E346">
        <v>30.02</v>
      </c>
    </row>
    <row r="347" spans="1:5" x14ac:dyDescent="0.2">
      <c r="A347" s="1">
        <v>43446</v>
      </c>
      <c r="B347">
        <v>0.59055118110236204</v>
      </c>
      <c r="C347">
        <v>0.59055118110236204</v>
      </c>
      <c r="D347">
        <v>39.92</v>
      </c>
      <c r="E347">
        <v>26.96</v>
      </c>
    </row>
    <row r="348" spans="1:5" x14ac:dyDescent="0.2">
      <c r="A348" s="1">
        <v>43447</v>
      </c>
      <c r="B348">
        <v>0.118110236220472</v>
      </c>
      <c r="C348">
        <v>0.196850393700787</v>
      </c>
      <c r="D348">
        <v>39.020000000000003</v>
      </c>
      <c r="E348">
        <v>19.939999999999898</v>
      </c>
    </row>
    <row r="349" spans="1:5" x14ac:dyDescent="0.2">
      <c r="A349" s="1">
        <v>43448</v>
      </c>
      <c r="B349">
        <v>0</v>
      </c>
      <c r="C349">
        <v>0</v>
      </c>
      <c r="D349">
        <v>41</v>
      </c>
      <c r="E349">
        <v>19.04</v>
      </c>
    </row>
    <row r="350" spans="1:5" x14ac:dyDescent="0.2">
      <c r="A350" s="1">
        <v>43449</v>
      </c>
      <c r="B350">
        <v>0</v>
      </c>
      <c r="C350">
        <v>0</v>
      </c>
      <c r="D350">
        <v>57.02</v>
      </c>
      <c r="E350">
        <v>28.94</v>
      </c>
    </row>
    <row r="351" spans="1:5" x14ac:dyDescent="0.2">
      <c r="A351" s="1">
        <v>43450</v>
      </c>
      <c r="B351">
        <v>0</v>
      </c>
      <c r="C351">
        <v>0</v>
      </c>
      <c r="D351">
        <v>55.94</v>
      </c>
      <c r="E351">
        <v>26.06</v>
      </c>
    </row>
    <row r="352" spans="1:5" x14ac:dyDescent="0.2">
      <c r="A352" s="1">
        <v>43451</v>
      </c>
      <c r="B352">
        <v>0</v>
      </c>
      <c r="C352">
        <v>0</v>
      </c>
      <c r="D352">
        <v>50</v>
      </c>
      <c r="E352">
        <v>30.02</v>
      </c>
    </row>
    <row r="353" spans="1:5" x14ac:dyDescent="0.2">
      <c r="A353" s="1">
        <v>43452</v>
      </c>
      <c r="B353">
        <v>0</v>
      </c>
      <c r="C353">
        <v>0</v>
      </c>
      <c r="D353">
        <v>50</v>
      </c>
      <c r="E353">
        <v>33.08</v>
      </c>
    </row>
    <row r="354" spans="1:5" x14ac:dyDescent="0.2">
      <c r="A354" s="1">
        <v>43453</v>
      </c>
      <c r="B354">
        <v>0</v>
      </c>
      <c r="C354">
        <v>0</v>
      </c>
      <c r="D354">
        <v>51.08</v>
      </c>
      <c r="E354">
        <v>39.020000000000003</v>
      </c>
    </row>
    <row r="355" spans="1:5" x14ac:dyDescent="0.2">
      <c r="A355" s="1">
        <v>43454</v>
      </c>
      <c r="B355">
        <v>0</v>
      </c>
      <c r="C355">
        <v>0</v>
      </c>
      <c r="D355">
        <v>51.08</v>
      </c>
      <c r="E355">
        <v>26.96</v>
      </c>
    </row>
    <row r="356" spans="1:5" x14ac:dyDescent="0.2">
      <c r="A356" s="1">
        <v>43455</v>
      </c>
      <c r="B356">
        <v>0.118110236220472</v>
      </c>
      <c r="C356">
        <v>0</v>
      </c>
      <c r="D356">
        <v>53.06</v>
      </c>
      <c r="E356">
        <v>35.06</v>
      </c>
    </row>
    <row r="357" spans="1:5" x14ac:dyDescent="0.2">
      <c r="A357" s="1">
        <v>43456</v>
      </c>
      <c r="B357">
        <v>0.39370078740157399</v>
      </c>
      <c r="C357">
        <v>0</v>
      </c>
      <c r="D357">
        <v>46.94</v>
      </c>
      <c r="E357">
        <v>28.04</v>
      </c>
    </row>
    <row r="358" spans="1:5" x14ac:dyDescent="0.2">
      <c r="A358" s="1">
        <v>43457</v>
      </c>
      <c r="B358">
        <v>0</v>
      </c>
      <c r="C358">
        <v>0</v>
      </c>
      <c r="D358">
        <v>44.06</v>
      </c>
      <c r="E358">
        <v>24.08</v>
      </c>
    </row>
    <row r="359" spans="1:5" x14ac:dyDescent="0.2">
      <c r="A359" s="1">
        <v>43458</v>
      </c>
      <c r="B359">
        <v>0</v>
      </c>
      <c r="C359">
        <v>0</v>
      </c>
      <c r="D359">
        <v>50</v>
      </c>
      <c r="E359">
        <v>33.08</v>
      </c>
    </row>
    <row r="360" spans="1:5" x14ac:dyDescent="0.2">
      <c r="A360" s="1">
        <v>43459</v>
      </c>
      <c r="B360">
        <v>0</v>
      </c>
      <c r="C360">
        <v>0</v>
      </c>
      <c r="D360">
        <v>48.02</v>
      </c>
      <c r="E360">
        <v>33.08</v>
      </c>
    </row>
    <row r="361" spans="1:5" x14ac:dyDescent="0.2">
      <c r="A361" s="1">
        <v>43460</v>
      </c>
      <c r="B361">
        <v>1.6141732283464501</v>
      </c>
      <c r="C361">
        <v>0.98425196850393704</v>
      </c>
      <c r="D361">
        <v>39.92</v>
      </c>
      <c r="E361">
        <v>30.92</v>
      </c>
    </row>
    <row r="362" spans="1:5" x14ac:dyDescent="0.2">
      <c r="A362" s="1">
        <v>43461</v>
      </c>
      <c r="B362">
        <v>1.2992125984251901</v>
      </c>
      <c r="C362">
        <v>2.2047244094488101</v>
      </c>
      <c r="D362">
        <v>30.92</v>
      </c>
      <c r="E362">
        <v>24.08</v>
      </c>
    </row>
    <row r="363" spans="1:5" x14ac:dyDescent="0.2">
      <c r="A363" s="1">
        <v>43462</v>
      </c>
      <c r="B363">
        <v>1.49606299212598</v>
      </c>
      <c r="C363">
        <v>0.511811023622047</v>
      </c>
      <c r="D363">
        <v>30.92</v>
      </c>
      <c r="E363">
        <v>15.979999999999899</v>
      </c>
    </row>
    <row r="364" spans="1:5" x14ac:dyDescent="0.2">
      <c r="A364" s="1">
        <v>43463</v>
      </c>
      <c r="B364">
        <v>0.196850393700787</v>
      </c>
      <c r="C364">
        <v>0.39370078740157399</v>
      </c>
      <c r="D364">
        <v>28.94</v>
      </c>
      <c r="E364">
        <v>17.059999999999999</v>
      </c>
    </row>
    <row r="365" spans="1:5" x14ac:dyDescent="0.2">
      <c r="A365" s="1">
        <v>43464</v>
      </c>
      <c r="B365">
        <v>0.31496062992125901</v>
      </c>
      <c r="C365">
        <v>0.78740157480314898</v>
      </c>
      <c r="D365">
        <v>35.06</v>
      </c>
      <c r="E365">
        <v>21.02</v>
      </c>
    </row>
    <row r="366" spans="1:5" x14ac:dyDescent="0.2">
      <c r="A366" s="1">
        <v>43465</v>
      </c>
      <c r="B366">
        <v>0.118110236220472</v>
      </c>
      <c r="C366">
        <v>0.118110236220472</v>
      </c>
      <c r="D366">
        <v>28.94</v>
      </c>
      <c r="E366">
        <v>21.02</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418195-1042-CB4B-9AEA-91DB879D2E24}">
  <sheetPr codeName="Sheet9"/>
  <dimension ref="A1:C9"/>
  <sheetViews>
    <sheetView workbookViewId="0">
      <selection activeCell="A5" sqref="A5:C5"/>
    </sheetView>
  </sheetViews>
  <sheetFormatPr baseColWidth="10" defaultRowHeight="16" x14ac:dyDescent="0.2"/>
  <cols>
    <col min="1" max="1" width="20.5" customWidth="1"/>
    <col min="2" max="2" width="50" bestFit="1" customWidth="1"/>
  </cols>
  <sheetData>
    <row r="1" spans="1:3" ht="17" x14ac:dyDescent="0.2">
      <c r="A1" s="9" t="s">
        <v>51</v>
      </c>
      <c r="B1" s="6"/>
      <c r="C1" s="6"/>
    </row>
    <row r="2" spans="1:3" ht="45" customHeight="1" x14ac:dyDescent="0.2">
      <c r="A2" s="39" t="s">
        <v>82</v>
      </c>
      <c r="B2" s="39"/>
      <c r="C2" s="39"/>
    </row>
    <row r="3" spans="1:3" x14ac:dyDescent="0.2">
      <c r="A3" s="6"/>
      <c r="B3" s="6"/>
      <c r="C3" s="6"/>
    </row>
    <row r="4" spans="1:3" x14ac:dyDescent="0.2">
      <c r="A4" s="10" t="s">
        <v>47</v>
      </c>
      <c r="B4" s="10" t="s">
        <v>48</v>
      </c>
      <c r="C4" s="10" t="s">
        <v>49</v>
      </c>
    </row>
    <row r="5" spans="1:3" ht="28" customHeight="1" x14ac:dyDescent="0.2">
      <c r="A5" t="s">
        <v>0</v>
      </c>
      <c r="B5" s="6" t="s">
        <v>50</v>
      </c>
      <c r="C5" s="7">
        <v>43344</v>
      </c>
    </row>
    <row r="6" spans="1:3" x14ac:dyDescent="0.2">
      <c r="A6" t="s">
        <v>39</v>
      </c>
      <c r="B6" t="s">
        <v>56</v>
      </c>
      <c r="C6">
        <v>0.24</v>
      </c>
    </row>
    <row r="7" spans="1:3" x14ac:dyDescent="0.2">
      <c r="A7" t="s">
        <v>40</v>
      </c>
      <c r="B7" t="s">
        <v>57</v>
      </c>
      <c r="C7">
        <v>2.2999999999999998</v>
      </c>
    </row>
    <row r="8" spans="1:3" x14ac:dyDescent="0.2">
      <c r="A8" t="s">
        <v>41</v>
      </c>
      <c r="B8" t="s">
        <v>79</v>
      </c>
      <c r="C8">
        <v>86.7</v>
      </c>
    </row>
    <row r="9" spans="1:3" x14ac:dyDescent="0.2">
      <c r="A9" t="s">
        <v>42</v>
      </c>
      <c r="B9" t="s">
        <v>80</v>
      </c>
      <c r="C9">
        <v>21.6</v>
      </c>
    </row>
  </sheetData>
  <mergeCells count="1">
    <mergeCell ref="A2:C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4934F-A751-C443-987F-61A435162E9D}">
  <sheetPr codeName="Sheet10"/>
  <dimension ref="A1:E14"/>
  <sheetViews>
    <sheetView workbookViewId="0">
      <selection sqref="A1:B14"/>
    </sheetView>
  </sheetViews>
  <sheetFormatPr baseColWidth="10" defaultRowHeight="16" x14ac:dyDescent="0.2"/>
  <sheetData>
    <row r="1" spans="1:5" x14ac:dyDescent="0.2">
      <c r="A1" t="s">
        <v>0</v>
      </c>
      <c r="B1" t="s">
        <v>33</v>
      </c>
      <c r="C1" t="s">
        <v>34</v>
      </c>
      <c r="D1" t="s">
        <v>35</v>
      </c>
      <c r="E1" t="s">
        <v>36</v>
      </c>
    </row>
    <row r="2" spans="1:5" x14ac:dyDescent="0.2">
      <c r="A2" s="1">
        <v>43344</v>
      </c>
      <c r="B2">
        <v>0</v>
      </c>
      <c r="C2">
        <v>1</v>
      </c>
      <c r="D2">
        <v>5</v>
      </c>
      <c r="E2">
        <v>1</v>
      </c>
    </row>
    <row r="3" spans="1:5" x14ac:dyDescent="0.2">
      <c r="A3" s="1">
        <v>43351</v>
      </c>
      <c r="B3">
        <v>1</v>
      </c>
      <c r="C3">
        <v>1</v>
      </c>
      <c r="D3">
        <v>-3</v>
      </c>
      <c r="E3">
        <v>1</v>
      </c>
    </row>
    <row r="4" spans="1:5" x14ac:dyDescent="0.2">
      <c r="A4" s="1">
        <v>43358</v>
      </c>
      <c r="B4">
        <v>0</v>
      </c>
      <c r="C4">
        <v>0.5</v>
      </c>
      <c r="D4">
        <v>3</v>
      </c>
      <c r="E4">
        <v>1</v>
      </c>
    </row>
    <row r="5" spans="1:5" x14ac:dyDescent="0.2">
      <c r="A5" s="1">
        <v>43365</v>
      </c>
      <c r="B5">
        <v>1</v>
      </c>
      <c r="C5">
        <v>0.66666999999999998</v>
      </c>
      <c r="D5">
        <v>27</v>
      </c>
      <c r="E5">
        <v>1</v>
      </c>
    </row>
    <row r="6" spans="1:5" x14ac:dyDescent="0.2">
      <c r="A6" s="1">
        <v>43372</v>
      </c>
      <c r="B6">
        <v>0</v>
      </c>
      <c r="C6">
        <v>0.75</v>
      </c>
      <c r="D6">
        <v>-28</v>
      </c>
      <c r="E6">
        <v>1</v>
      </c>
    </row>
    <row r="7" spans="1:5" x14ac:dyDescent="0.2">
      <c r="A7" s="1">
        <v>43378</v>
      </c>
      <c r="B7">
        <v>1</v>
      </c>
      <c r="C7">
        <v>0.6</v>
      </c>
      <c r="D7">
        <v>-25</v>
      </c>
      <c r="E7">
        <v>1</v>
      </c>
    </row>
    <row r="8" spans="1:5" x14ac:dyDescent="0.2">
      <c r="A8" s="1">
        <v>43386</v>
      </c>
      <c r="B8">
        <v>1</v>
      </c>
      <c r="C8">
        <v>0.5</v>
      </c>
      <c r="D8">
        <v>26</v>
      </c>
      <c r="E8">
        <v>1</v>
      </c>
    </row>
    <row r="9" spans="1:5" x14ac:dyDescent="0.2">
      <c r="A9" s="1">
        <v>43400</v>
      </c>
      <c r="B9">
        <v>1</v>
      </c>
      <c r="C9">
        <v>0.57140000000000002</v>
      </c>
      <c r="D9">
        <v>-1</v>
      </c>
      <c r="E9">
        <v>1</v>
      </c>
    </row>
    <row r="10" spans="1:5" x14ac:dyDescent="0.2">
      <c r="A10" s="1">
        <v>43407</v>
      </c>
      <c r="B10">
        <v>0</v>
      </c>
      <c r="C10">
        <v>0.5</v>
      </c>
      <c r="D10">
        <v>-5</v>
      </c>
      <c r="E10">
        <v>1</v>
      </c>
    </row>
    <row r="11" spans="1:5" x14ac:dyDescent="0.2">
      <c r="A11" s="1">
        <v>43414</v>
      </c>
      <c r="B11">
        <v>0</v>
      </c>
      <c r="C11">
        <v>0.44440000000000002</v>
      </c>
      <c r="D11">
        <v>19</v>
      </c>
      <c r="E11">
        <v>1</v>
      </c>
    </row>
    <row r="12" spans="1:5" x14ac:dyDescent="0.2">
      <c r="A12" s="1">
        <v>43421</v>
      </c>
      <c r="B12">
        <v>1</v>
      </c>
      <c r="C12">
        <v>0.5</v>
      </c>
      <c r="D12">
        <v>35</v>
      </c>
      <c r="E12">
        <v>1</v>
      </c>
    </row>
    <row r="13" spans="1:5" x14ac:dyDescent="0.2">
      <c r="A13" s="1">
        <v>43428</v>
      </c>
      <c r="B13">
        <v>0</v>
      </c>
      <c r="C13">
        <v>0.54544999999999999</v>
      </c>
      <c r="D13">
        <v>-8</v>
      </c>
      <c r="E13">
        <v>1</v>
      </c>
    </row>
    <row r="14" spans="1:5" x14ac:dyDescent="0.2">
      <c r="A14" s="1">
        <v>43455</v>
      </c>
      <c r="B14">
        <v>0</v>
      </c>
      <c r="C14">
        <v>0.5</v>
      </c>
      <c r="D14">
        <v>31</v>
      </c>
      <c r="E14">
        <v>1</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87F8E-0C93-274E-B897-FF48E8ECC153}">
  <sheetPr codeName="Sheet11"/>
  <dimension ref="A1:C9"/>
  <sheetViews>
    <sheetView workbookViewId="0">
      <selection activeCell="A5" sqref="A5:C5"/>
    </sheetView>
  </sheetViews>
  <sheetFormatPr baseColWidth="10" defaultRowHeight="16" x14ac:dyDescent="0.2"/>
  <cols>
    <col min="1" max="1" width="14.83203125" customWidth="1"/>
    <col min="2" max="2" width="44.5" customWidth="1"/>
  </cols>
  <sheetData>
    <row r="1" spans="1:3" ht="17" x14ac:dyDescent="0.2">
      <c r="A1" s="9" t="s">
        <v>51</v>
      </c>
      <c r="B1" s="6"/>
      <c r="C1" s="6"/>
    </row>
    <row r="2" spans="1:3" ht="32" customHeight="1" x14ac:dyDescent="0.2">
      <c r="A2" s="39" t="s">
        <v>81</v>
      </c>
      <c r="B2" s="39"/>
      <c r="C2" s="39"/>
    </row>
    <row r="3" spans="1:3" x14ac:dyDescent="0.2">
      <c r="A3" s="6"/>
      <c r="B3" s="6"/>
      <c r="C3" s="6"/>
    </row>
    <row r="4" spans="1:3" ht="17" x14ac:dyDescent="0.2">
      <c r="A4" s="9" t="s">
        <v>47</v>
      </c>
      <c r="B4" s="9" t="s">
        <v>48</v>
      </c>
      <c r="C4" s="9" t="s">
        <v>49</v>
      </c>
    </row>
    <row r="5" spans="1:3" ht="17" x14ac:dyDescent="0.2">
      <c r="A5" s="6" t="s">
        <v>0</v>
      </c>
      <c r="B5" s="6" t="s">
        <v>50</v>
      </c>
      <c r="C5" s="7">
        <v>43344</v>
      </c>
    </row>
    <row r="6" spans="1:3" ht="51" x14ac:dyDescent="0.2">
      <c r="A6" s="6" t="s">
        <v>33</v>
      </c>
      <c r="B6" s="6" t="s">
        <v>54</v>
      </c>
      <c r="C6" s="6">
        <v>1</v>
      </c>
    </row>
    <row r="7" spans="1:3" ht="68" x14ac:dyDescent="0.2">
      <c r="A7" s="6" t="s">
        <v>34</v>
      </c>
      <c r="B7" s="6" t="s">
        <v>52</v>
      </c>
      <c r="C7" s="6">
        <v>0.75</v>
      </c>
    </row>
    <row r="8" spans="1:3" ht="51" x14ac:dyDescent="0.2">
      <c r="A8" s="6" t="s">
        <v>35</v>
      </c>
      <c r="B8" s="6" t="s">
        <v>53</v>
      </c>
      <c r="C8" s="6">
        <v>3</v>
      </c>
    </row>
    <row r="9" spans="1:3" ht="51" x14ac:dyDescent="0.2">
      <c r="A9" s="6" t="s">
        <v>36</v>
      </c>
      <c r="B9" s="6" t="s">
        <v>55</v>
      </c>
      <c r="C9" s="6">
        <v>0</v>
      </c>
    </row>
  </sheetData>
  <mergeCells count="1">
    <mergeCell ref="A2:C2"/>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29</vt:i4>
      </vt:variant>
    </vt:vector>
  </HeadingPairs>
  <TitlesOfParts>
    <vt:vector size="29" baseType="lpstr">
      <vt:lpstr>descStats</vt:lpstr>
      <vt:lpstr>correlationMatrix</vt:lpstr>
      <vt:lpstr>netTotal_364Regression</vt:lpstr>
      <vt:lpstr>tmaxRegression</vt:lpstr>
      <vt:lpstr>mRegression1</vt:lpstr>
      <vt:lpstr>mRegression2</vt:lpstr>
      <vt:lpstr>mRegression3</vt:lpstr>
      <vt:lpstr>mRegression4</vt:lpstr>
      <vt:lpstr>mRegression5</vt:lpstr>
      <vt:lpstr>mRegression6</vt:lpstr>
      <vt:lpstr>Answer Report 1</vt:lpstr>
      <vt:lpstr>Answer Report 2</vt:lpstr>
      <vt:lpstr>curvilnearRelationships</vt:lpstr>
      <vt:lpstr>categoricalRegression</vt:lpstr>
      <vt:lpstr>categoricalRegression2</vt:lpstr>
      <vt:lpstr>interactionRegression1</vt:lpstr>
      <vt:lpstr>interactionRegression2</vt:lpstr>
      <vt:lpstr>Answer Report 3</vt:lpstr>
      <vt:lpstr>fullModel</vt:lpstr>
      <vt:lpstr>regressionData</vt:lpstr>
      <vt:lpstr>logisticRegression</vt:lpstr>
      <vt:lpstr>logisticRegression2</vt:lpstr>
      <vt:lpstr>salesData</vt:lpstr>
      <vt:lpstr>Sheet2</vt:lpstr>
      <vt:lpstr>salesDataDictionary</vt:lpstr>
      <vt:lpstr>weatherData</vt:lpstr>
      <vt:lpstr>weatherDataDictionary</vt:lpstr>
      <vt:lpstr>gameData</vt:lpstr>
      <vt:lpstr>gameDataDictionary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Guymon, Ronald Nathan</dc:creator>
  <cp:lastModifiedBy>Guymon, Ronald Nathan</cp:lastModifiedBy>
  <dcterms:created xsi:type="dcterms:W3CDTF">2019-04-04T23:32:15Z</dcterms:created>
  <dcterms:modified xsi:type="dcterms:W3CDTF">2019-05-30T19:56:16Z</dcterms:modified>
</cp:coreProperties>
</file>